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0e3e1f086b6227cc/10-MyWork/01-MySite/my-blog/source_data/"/>
    </mc:Choice>
  </mc:AlternateContent>
  <xr:revisionPtr revIDLastSave="649" documentId="8_{5818FC7B-995E-48A6-A614-9B9F7550D1BE}" xr6:coauthVersionLast="47" xr6:coauthVersionMax="47" xr10:uidLastSave="{B67A6BE1-5C7C-4978-97CD-2F26096748B5}"/>
  <bookViews>
    <workbookView xWindow="-120" yWindow="-120" windowWidth="29040" windowHeight="16440" xr2:uid="{45012821-9C84-4A73-86BB-BA71FC08EEED}"/>
  </bookViews>
  <sheets>
    <sheet name="link_data_full-v3" sheetId="1" r:id="rId1"/>
    <sheet name="link_data_full-v2" sheetId="13" r:id="rId2"/>
    <sheet name="notion-export-2024-01-15" sheetId="14" r:id="rId3"/>
    <sheet name="Sheet1" sheetId="12" r:id="rId4"/>
    <sheet name="tags_tbl" sheetId="2" r:id="rId5"/>
    <sheet name="tags" sheetId="4" r:id="rId6"/>
    <sheet name="categories_detail" sheetId="6" r:id="rId7"/>
    <sheet name="categories" sheetId="7" r:id="rId8"/>
    <sheet name="themes" sheetId="8" r:id="rId9"/>
    <sheet name="tag_check" sheetId="5" r:id="rId10"/>
    <sheet name="misc" sheetId="9" r:id="rId11"/>
    <sheet name="coming" sheetId="11" r:id="rId12"/>
  </sheets>
  <definedNames>
    <definedName name="ExternalData_1" localSheetId="1" hidden="1">'link_data_full-v2'!$A$1:$Z$1084</definedName>
    <definedName name="ExternalData_1" localSheetId="2" hidden="1">'notion-export-2024-01-15'!$B$1:$K$464</definedName>
    <definedName name="ExternalData_1" localSheetId="4" hidden="1">tags_tbl!$A$1:$B$396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Y1100" i="1"/>
  <c r="D1094" i="5"/>
  <c r="D1093" i="5"/>
  <c r="D1092" i="5"/>
  <c r="D1091" i="5"/>
  <c r="D1090" i="5"/>
  <c r="D1089" i="5"/>
  <c r="D1088" i="5"/>
  <c r="D1087" i="5"/>
  <c r="D1086" i="5"/>
  <c r="K1087" i="1"/>
  <c r="K1088" i="1"/>
  <c r="K1089" i="1"/>
  <c r="K1090" i="1"/>
  <c r="K1091" i="1"/>
  <c r="K1092" i="1"/>
  <c r="K1093" i="1"/>
  <c r="K1094" i="1"/>
  <c r="K1095" i="1"/>
  <c r="K1096" i="1"/>
  <c r="K1097" i="1"/>
  <c r="K1098" i="1"/>
  <c r="I1087" i="1"/>
  <c r="I1088" i="1"/>
  <c r="I1089" i="1"/>
  <c r="I1090" i="1"/>
  <c r="I1091" i="1"/>
  <c r="I1092" i="1"/>
  <c r="I1093" i="1"/>
  <c r="I1094" i="1"/>
  <c r="I1095" i="1"/>
  <c r="I1096" i="1"/>
  <c r="I1097" i="1"/>
  <c r="I1098" i="1"/>
  <c r="I1086" i="1"/>
  <c r="F1087" i="1"/>
  <c r="F1088" i="1"/>
  <c r="F1089" i="1"/>
  <c r="F1090" i="1"/>
  <c r="F1091" i="1"/>
  <c r="F1092" i="1"/>
  <c r="F1093" i="1"/>
  <c r="F1094" i="1"/>
  <c r="F1095" i="1"/>
  <c r="F1096" i="1"/>
  <c r="F1097" i="1"/>
  <c r="F1098" i="1"/>
  <c r="F1086" i="1"/>
  <c r="E1087" i="1"/>
  <c r="E1088" i="1"/>
  <c r="E1089" i="1"/>
  <c r="E1090" i="1"/>
  <c r="E1091" i="1"/>
  <c r="E1092" i="1"/>
  <c r="E1093" i="1"/>
  <c r="E1094" i="1"/>
  <c r="E1095" i="1"/>
  <c r="E1096" i="1"/>
  <c r="E1097" i="1"/>
  <c r="E1098" i="1"/>
  <c r="E1086" i="1"/>
  <c r="D1087" i="1"/>
  <c r="D1088" i="1"/>
  <c r="D1089" i="1"/>
  <c r="D1090" i="1"/>
  <c r="D1091" i="1"/>
  <c r="D1092" i="1"/>
  <c r="D1093" i="1"/>
  <c r="D1094" i="1"/>
  <c r="D1095" i="1"/>
  <c r="D1096" i="1"/>
  <c r="D1097" i="1"/>
  <c r="D1098" i="1"/>
  <c r="D1086" i="1"/>
  <c r="C1087" i="1"/>
  <c r="C1088" i="1"/>
  <c r="C1089" i="1"/>
  <c r="C1090" i="1"/>
  <c r="C1091" i="1"/>
  <c r="C1092" i="1"/>
  <c r="C1093" i="1"/>
  <c r="C1094" i="1"/>
  <c r="C1095" i="1"/>
  <c r="C1096" i="1"/>
  <c r="C1097" i="1"/>
  <c r="C1098" i="1"/>
  <c r="C1086" i="1"/>
  <c r="B1095" i="1"/>
  <c r="B1096" i="1"/>
  <c r="B1097" i="1"/>
  <c r="B1098" i="1"/>
  <c r="X1097" i="1"/>
  <c r="Y1097" i="1" s="1"/>
  <c r="B1087" i="1"/>
  <c r="B1088" i="1"/>
  <c r="B1089" i="1"/>
  <c r="B1090" i="1"/>
  <c r="B1091" i="1"/>
  <c r="B1092" i="1"/>
  <c r="B1093" i="1"/>
  <c r="B1094" i="1"/>
  <c r="B1086" i="1"/>
  <c r="X1086" i="1"/>
  <c r="Y1086" i="1" s="1"/>
  <c r="X1087" i="1"/>
  <c r="Y1087" i="1" s="1"/>
  <c r="X1088" i="1"/>
  <c r="Y1088" i="1" s="1"/>
  <c r="X1089" i="1"/>
  <c r="Y1089" i="1" s="1"/>
  <c r="X1090" i="1"/>
  <c r="Y1090" i="1" s="1"/>
  <c r="X1091" i="1"/>
  <c r="Y1091" i="1" s="1"/>
  <c r="X1092" i="1"/>
  <c r="Y1092" i="1" s="1"/>
  <c r="X1093" i="1"/>
  <c r="Y1093" i="1" s="1"/>
  <c r="X1094" i="1"/>
  <c r="Y1094" i="1" s="1"/>
  <c r="X1095" i="1"/>
  <c r="Y1095" i="1" s="1"/>
  <c r="X1096" i="1"/>
  <c r="Y1096" i="1" s="1"/>
  <c r="X1098" i="1"/>
  <c r="Y1098" i="1" s="1"/>
  <c r="X1099" i="1"/>
  <c r="Y1099" i="1" s="1"/>
  <c r="X1085" i="1"/>
  <c r="Y1085" i="1" s="1"/>
  <c r="D1085" i="5" s="1"/>
  <c r="Z11" i="11"/>
  <c r="X11" i="11"/>
  <c r="Z10" i="11"/>
  <c r="X10" i="11"/>
  <c r="Z9" i="11"/>
  <c r="X9" i="11"/>
  <c r="Z8" i="11"/>
  <c r="X8" i="11"/>
  <c r="Z7" i="11"/>
  <c r="X7" i="11"/>
  <c r="Z6" i="11"/>
  <c r="X6" i="11"/>
  <c r="Z5" i="11"/>
  <c r="X5" i="11"/>
  <c r="Z4" i="11"/>
  <c r="X4" i="11"/>
  <c r="Z3" i="11"/>
  <c r="X3" i="11"/>
  <c r="Z2" i="11"/>
  <c r="X2" i="11"/>
  <c r="B1" i="9" a="1"/>
  <c r="B1" i="9" s="1"/>
  <c r="B2" i="9" a="1"/>
  <c r="B2" i="9" s="1"/>
  <c r="B3" i="9" a="1"/>
  <c r="B3" i="9" s="1"/>
  <c r="B4" i="9" a="1"/>
  <c r="B4" i="9"/>
  <c r="B5" i="9" a="1"/>
  <c r="B5" i="9" s="1"/>
  <c r="B6" i="9"/>
  <c r="B6" i="9" a="1"/>
  <c r="B7" i="9" a="1"/>
  <c r="B7" i="9" s="1"/>
  <c r="B8" i="9" a="1"/>
  <c r="B8" i="9" s="1"/>
  <c r="B9" i="9"/>
  <c r="B9" i="9" a="1"/>
  <c r="B10" i="9"/>
  <c r="B10" i="9" a="1"/>
  <c r="B11" i="9" a="1"/>
  <c r="B11" i="9" s="1"/>
  <c r="B12" i="9"/>
  <c r="B12" i="9" a="1"/>
  <c r="B13" i="9" a="1"/>
  <c r="B13" i="9" s="1"/>
  <c r="B14" i="9"/>
  <c r="B14" i="9" a="1"/>
  <c r="B15" i="9" a="1"/>
  <c r="B15" i="9" s="1"/>
  <c r="B16" i="9" a="1"/>
  <c r="B16" i="9" s="1"/>
  <c r="B17" i="9"/>
  <c r="B17" i="9" a="1"/>
  <c r="B18" i="9"/>
  <c r="B18" i="9" a="1"/>
  <c r="B19" i="9" a="1"/>
  <c r="B19" i="9" s="1"/>
  <c r="B20" i="9" a="1"/>
  <c r="B20" i="9" s="1"/>
  <c r="B21" i="9"/>
  <c r="B21" i="9" a="1"/>
  <c r="B22" i="9" a="1"/>
  <c r="B22" i="9" s="1"/>
  <c r="B23" i="9" a="1"/>
  <c r="B23" i="9" s="1"/>
  <c r="B24" i="9" a="1"/>
  <c r="B24" i="9" s="1"/>
  <c r="B25" i="9"/>
  <c r="B25" i="9" a="1"/>
  <c r="B26" i="9"/>
  <c r="B26" i="9" a="1"/>
  <c r="B27" i="9" a="1"/>
  <c r="B27" i="9" s="1"/>
  <c r="B28" i="9" a="1"/>
  <c r="B28" i="9" s="1"/>
  <c r="B29" i="9"/>
  <c r="B29" i="9" a="1"/>
  <c r="B30" i="9"/>
  <c r="B30" i="9" a="1"/>
  <c r="B31" i="9" a="1"/>
  <c r="B31" i="9" s="1"/>
  <c r="B32" i="9" a="1"/>
  <c r="B32" i="9" s="1"/>
  <c r="B33" i="9"/>
  <c r="B33" i="9" a="1"/>
  <c r="B34" i="9"/>
  <c r="B34" i="9" a="1"/>
  <c r="B35" i="9" a="1"/>
  <c r="B35" i="9" s="1"/>
  <c r="B36" i="9" a="1"/>
  <c r="B36" i="9" s="1"/>
  <c r="B37" i="9"/>
  <c r="B37" i="9" a="1"/>
  <c r="B38" i="9" a="1"/>
  <c r="B38" i="9" s="1"/>
  <c r="B39" i="9" a="1"/>
  <c r="B39" i="9" s="1"/>
  <c r="B40" i="9" a="1"/>
  <c r="B40" i="9" s="1"/>
  <c r="B41" i="9" a="1"/>
  <c r="B41" i="9" s="1"/>
  <c r="B42" i="9"/>
  <c r="B42" i="9" a="1"/>
  <c r="B43" i="9" a="1"/>
  <c r="B43" i="9" s="1"/>
  <c r="B44" i="9" a="1"/>
  <c r="B44" i="9" s="1"/>
  <c r="B45" i="9"/>
  <c r="B45" i="9" a="1"/>
  <c r="B46" i="9"/>
  <c r="B46" i="9" a="1"/>
  <c r="B47" i="9" a="1"/>
  <c r="B47" i="9" s="1"/>
  <c r="B48" i="9" a="1"/>
  <c r="B48" i="9" s="1"/>
  <c r="B49" i="9"/>
  <c r="B49" i="9" a="1"/>
  <c r="B50" i="9" a="1"/>
  <c r="B50" i="9" s="1"/>
  <c r="B51" i="9" a="1"/>
  <c r="B51" i="9"/>
  <c r="B52" i="9" a="1"/>
  <c r="B52" i="9"/>
  <c r="B53" i="9" a="1"/>
  <c r="B53" i="9" s="1"/>
  <c r="B54" i="9" a="1"/>
  <c r="B54" i="9" s="1"/>
  <c r="B55" i="9" a="1"/>
  <c r="B55" i="9"/>
  <c r="B56" i="9" a="1"/>
  <c r="B56" i="9"/>
  <c r="B57" i="9" a="1"/>
  <c r="B57" i="9" s="1"/>
  <c r="B58" i="9" a="1"/>
  <c r="B58" i="9" s="1"/>
  <c r="B59" i="9" a="1"/>
  <c r="B59" i="9"/>
  <c r="B60" i="9" a="1"/>
  <c r="B60" i="9"/>
  <c r="B61" i="9" a="1"/>
  <c r="B61" i="9" s="1"/>
  <c r="B62" i="9" a="1"/>
  <c r="B62" i="9" s="1"/>
  <c r="B63" i="9" a="1"/>
  <c r="B63" i="9"/>
  <c r="B64" i="9" a="1"/>
  <c r="B64" i="9"/>
  <c r="B65" i="9" a="1"/>
  <c r="B65" i="9" s="1"/>
  <c r="B66" i="9" a="1"/>
  <c r="B66" i="9" s="1"/>
  <c r="B67" i="9" a="1"/>
  <c r="B67" i="9" s="1"/>
  <c r="E24" i="6"/>
  <c r="E25" i="6"/>
  <c r="E26" i="6" s="1"/>
  <c r="E27" i="6" s="1"/>
  <c r="E28" i="6" s="1"/>
  <c r="E29" i="6" s="1"/>
  <c r="E30" i="6" s="1"/>
  <c r="E31" i="6" s="1"/>
  <c r="E32" i="6" s="1"/>
  <c r="E33" i="6" s="1"/>
  <c r="E34" i="6" s="1"/>
  <c r="E35" i="6" s="1"/>
  <c r="E36" i="6" s="1"/>
  <c r="E37" i="6" s="1"/>
  <c r="E38" i="6" s="1"/>
  <c r="E39" i="6" s="1"/>
  <c r="E40" i="6" s="1"/>
  <c r="E41" i="6" s="1"/>
  <c r="E42" i="6" s="1"/>
  <c r="E43" i="6" s="1"/>
  <c r="E44" i="6" s="1"/>
  <c r="E45" i="6" s="1"/>
  <c r="E46" i="6" s="1"/>
  <c r="Q24" i="4"/>
  <c r="Q25" i="4" s="1"/>
  <c r="Q26" i="4" s="1"/>
  <c r="Q27" i="4" s="1"/>
  <c r="Q28" i="4" s="1"/>
  <c r="Q29" i="4" s="1"/>
  <c r="Q30" i="4" s="1"/>
  <c r="Q31" i="4" s="1"/>
  <c r="Q32" i="4" s="1"/>
  <c r="Q33" i="4" s="1"/>
  <c r="Q34" i="4" s="1"/>
  <c r="Q35" i="4" s="1"/>
  <c r="Q36" i="4" s="1"/>
  <c r="Q37" i="4" s="1"/>
  <c r="Q38" i="4" s="1"/>
  <c r="Q39" i="4" s="1"/>
  <c r="Q40" i="4" s="1"/>
  <c r="Q41" i="4" s="1"/>
  <c r="Q42" i="4" s="1"/>
  <c r="Q43" i="4" s="1"/>
  <c r="Q44" i="4" s="1"/>
  <c r="Q45" i="4" s="1"/>
  <c r="Q46" i="4" s="1"/>
  <c r="D9" i="8"/>
  <c r="D8" i="8"/>
  <c r="D7" i="8"/>
  <c r="D6" i="8"/>
  <c r="D5" i="8"/>
  <c r="D4" i="8"/>
  <c r="D3" i="8"/>
  <c r="C3" i="8"/>
  <c r="C4" i="8" s="1"/>
  <c r="C5" i="8" s="1"/>
  <c r="C6" i="8" s="1"/>
  <c r="C7" i="8" s="1"/>
  <c r="C8" i="8" s="1"/>
  <c r="C9" i="8" s="1"/>
  <c r="D2" i="8"/>
  <c r="E3" i="6"/>
  <c r="E4" i="6" s="1"/>
  <c r="E5" i="6" s="1"/>
  <c r="E6" i="6" s="1"/>
  <c r="E7" i="6" s="1"/>
  <c r="E8" i="6" s="1"/>
  <c r="E9" i="6" s="1"/>
  <c r="E10" i="6" s="1"/>
  <c r="E11" i="6" s="1"/>
  <c r="E12" i="6" s="1"/>
  <c r="E13" i="6" s="1"/>
  <c r="E14" i="6" s="1"/>
  <c r="E15" i="6" s="1"/>
  <c r="E16" i="6" s="1"/>
  <c r="E17" i="6" s="1"/>
  <c r="E18" i="6" s="1"/>
  <c r="E19" i="6" s="1"/>
  <c r="E20" i="6" s="1"/>
  <c r="E21" i="6" s="1"/>
  <c r="E22" i="6" s="1"/>
  <c r="E23" i="6" s="1"/>
  <c r="F2" i="6"/>
  <c r="E2" i="7" s="1"/>
  <c r="R2" i="4" l="1"/>
  <c r="U2" i="4" s="1"/>
  <c r="Z4" i="4"/>
  <c r="Z5" i="4"/>
  <c r="Z6" i="4"/>
  <c r="Z7" i="4"/>
  <c r="Z8" i="4"/>
  <c r="Z9" i="4"/>
  <c r="Z10" i="4"/>
  <c r="Z3" i="4"/>
  <c r="Z2" i="4"/>
  <c r="Q3" i="4"/>
  <c r="Q4" i="4" s="1"/>
  <c r="Q5" i="4" s="1"/>
  <c r="Q6" i="4" s="1"/>
  <c r="Q7" i="4" s="1"/>
  <c r="Q8" i="4" s="1"/>
  <c r="Q9" i="4" s="1"/>
  <c r="Q10" i="4" s="1"/>
  <c r="Q11" i="4" s="1"/>
  <c r="Q12" i="4" s="1"/>
  <c r="Q13" i="4" s="1"/>
  <c r="Q15" i="4" s="1"/>
  <c r="Q16" i="4" s="1"/>
  <c r="Q17" i="4" s="1"/>
  <c r="Q18" i="4" s="1"/>
  <c r="Q19" i="4" s="1"/>
  <c r="Q20" i="4" s="1"/>
  <c r="Q21" i="4" s="1"/>
  <c r="Q22" i="4" s="1"/>
  <c r="Q23" i="4" s="1"/>
  <c r="Y3" i="4"/>
  <c r="Y4" i="4" s="1"/>
  <c r="Y5" i="4" s="1"/>
  <c r="Y6" i="4" s="1"/>
  <c r="Y7" i="4" s="1"/>
  <c r="Y8" i="4" s="1"/>
  <c r="Y9" i="4" s="1"/>
  <c r="Y10" i="4" s="1"/>
  <c r="X2" i="1"/>
  <c r="X3" i="1"/>
  <c r="X4" i="1"/>
  <c r="X5" i="1"/>
  <c r="X6" i="1"/>
  <c r="X7" i="1"/>
  <c r="X8" i="1"/>
  <c r="X9" i="1"/>
  <c r="X10" i="1"/>
  <c r="X11" i="1"/>
  <c r="X12" i="1"/>
  <c r="Y12" i="1" s="1"/>
  <c r="D12" i="5" s="1"/>
  <c r="X13" i="1"/>
  <c r="Y13" i="1" s="1"/>
  <c r="D13" i="5" s="1"/>
  <c r="X14" i="1"/>
  <c r="Y14" i="1" s="1"/>
  <c r="D14" i="5" s="1"/>
  <c r="X15" i="1"/>
  <c r="Y15" i="1" s="1"/>
  <c r="D15" i="5" s="1"/>
  <c r="X16" i="1"/>
  <c r="Y16" i="1" s="1"/>
  <c r="D16" i="5" s="1"/>
  <c r="X17" i="1"/>
  <c r="Y17" i="1" s="1"/>
  <c r="D17" i="5" s="1"/>
  <c r="X18" i="1"/>
  <c r="Y18" i="1" s="1"/>
  <c r="D18" i="5" s="1"/>
  <c r="X19" i="1"/>
  <c r="Y19" i="1" s="1"/>
  <c r="D19" i="5" s="1"/>
  <c r="X20" i="1"/>
  <c r="Y20" i="1" s="1"/>
  <c r="D20" i="5" s="1"/>
  <c r="X21" i="1"/>
  <c r="Y21" i="1" s="1"/>
  <c r="D21" i="5" s="1"/>
  <c r="X22" i="1"/>
  <c r="Y22" i="1" s="1"/>
  <c r="D22" i="5" s="1"/>
  <c r="X23" i="1"/>
  <c r="Y23" i="1" s="1"/>
  <c r="D23" i="5" s="1"/>
  <c r="X24" i="1"/>
  <c r="Y24" i="1" s="1"/>
  <c r="D24" i="5" s="1"/>
  <c r="X25" i="1"/>
  <c r="Y25" i="1" s="1"/>
  <c r="D25" i="5" s="1"/>
  <c r="X26" i="1"/>
  <c r="Y26" i="1" s="1"/>
  <c r="D26" i="5" s="1"/>
  <c r="X27" i="1"/>
  <c r="Y27" i="1" s="1"/>
  <c r="D27" i="5" s="1"/>
  <c r="X28" i="1"/>
  <c r="Y28" i="1" s="1"/>
  <c r="D28" i="5" s="1"/>
  <c r="X29" i="1"/>
  <c r="Y29" i="1" s="1"/>
  <c r="D29" i="5" s="1"/>
  <c r="X30" i="1"/>
  <c r="Y30" i="1" s="1"/>
  <c r="D30" i="5" s="1"/>
  <c r="X31" i="1"/>
  <c r="Y31" i="1" s="1"/>
  <c r="D31" i="5" s="1"/>
  <c r="X32" i="1"/>
  <c r="Y32" i="1" s="1"/>
  <c r="D32" i="5" s="1"/>
  <c r="X33" i="1"/>
  <c r="Y33" i="1" s="1"/>
  <c r="D33" i="5" s="1"/>
  <c r="X34" i="1"/>
  <c r="Y34" i="1" s="1"/>
  <c r="D34" i="5" s="1"/>
  <c r="X35" i="1"/>
  <c r="Y35" i="1" s="1"/>
  <c r="D35" i="5" s="1"/>
  <c r="X36" i="1"/>
  <c r="Y36" i="1" s="1"/>
  <c r="D36" i="5" s="1"/>
  <c r="X37" i="1"/>
  <c r="Y37" i="1" s="1"/>
  <c r="D37" i="5" s="1"/>
  <c r="X38" i="1"/>
  <c r="Y38" i="1" s="1"/>
  <c r="D38" i="5" s="1"/>
  <c r="X39" i="1"/>
  <c r="Y39" i="1" s="1"/>
  <c r="D39" i="5" s="1"/>
  <c r="X40" i="1"/>
  <c r="Y40" i="1" s="1"/>
  <c r="D40" i="5" s="1"/>
  <c r="X41" i="1"/>
  <c r="Y41" i="1" s="1"/>
  <c r="D41" i="5" s="1"/>
  <c r="X42" i="1"/>
  <c r="Y42" i="1" s="1"/>
  <c r="D42" i="5" s="1"/>
  <c r="X43" i="1"/>
  <c r="Y43" i="1" s="1"/>
  <c r="D43" i="5" s="1"/>
  <c r="X44" i="1"/>
  <c r="Y44" i="1" s="1"/>
  <c r="D44" i="5" s="1"/>
  <c r="X45" i="1"/>
  <c r="Y45" i="1" s="1"/>
  <c r="D45" i="5" s="1"/>
  <c r="X46" i="1"/>
  <c r="Y46" i="1" s="1"/>
  <c r="D46" i="5" s="1"/>
  <c r="X47" i="1"/>
  <c r="Y47" i="1" s="1"/>
  <c r="D47" i="5" s="1"/>
  <c r="X48" i="1"/>
  <c r="Y48" i="1" s="1"/>
  <c r="D48" i="5" s="1"/>
  <c r="X49" i="1"/>
  <c r="Y49" i="1" s="1"/>
  <c r="D49" i="5" s="1"/>
  <c r="X50" i="1"/>
  <c r="Y50" i="1" s="1"/>
  <c r="D50" i="5" s="1"/>
  <c r="X51" i="1"/>
  <c r="Y51" i="1" s="1"/>
  <c r="D51" i="5" s="1"/>
  <c r="X52" i="1"/>
  <c r="Y52" i="1" s="1"/>
  <c r="D52" i="5" s="1"/>
  <c r="X53" i="1"/>
  <c r="Y53" i="1" s="1"/>
  <c r="D53" i="5" s="1"/>
  <c r="X54" i="1"/>
  <c r="Y54" i="1" s="1"/>
  <c r="D54" i="5" s="1"/>
  <c r="X55" i="1"/>
  <c r="Y55" i="1" s="1"/>
  <c r="D55" i="5" s="1"/>
  <c r="X56" i="1"/>
  <c r="Y56" i="1" s="1"/>
  <c r="D56" i="5" s="1"/>
  <c r="X57" i="1"/>
  <c r="Y57" i="1" s="1"/>
  <c r="D57" i="5" s="1"/>
  <c r="X58" i="1"/>
  <c r="Y58" i="1" s="1"/>
  <c r="D58" i="5" s="1"/>
  <c r="X59" i="1"/>
  <c r="Y59" i="1" s="1"/>
  <c r="D59" i="5" s="1"/>
  <c r="X60" i="1"/>
  <c r="Y60" i="1" s="1"/>
  <c r="D60" i="5" s="1"/>
  <c r="X61" i="1"/>
  <c r="Y61" i="1" s="1"/>
  <c r="D61" i="5" s="1"/>
  <c r="X62" i="1"/>
  <c r="Y62" i="1" s="1"/>
  <c r="D62" i="5" s="1"/>
  <c r="X63" i="1"/>
  <c r="Y63" i="1" s="1"/>
  <c r="D63" i="5" s="1"/>
  <c r="X64" i="1"/>
  <c r="Y64" i="1" s="1"/>
  <c r="D64" i="5" s="1"/>
  <c r="X65" i="1"/>
  <c r="Y65" i="1" s="1"/>
  <c r="D65" i="5" s="1"/>
  <c r="X66" i="1"/>
  <c r="Y66" i="1" s="1"/>
  <c r="D66" i="5" s="1"/>
  <c r="X67" i="1"/>
  <c r="Y67" i="1" s="1"/>
  <c r="D67" i="5" s="1"/>
  <c r="X68" i="1"/>
  <c r="Y68" i="1" s="1"/>
  <c r="D68" i="5" s="1"/>
  <c r="X69" i="1"/>
  <c r="Y69" i="1" s="1"/>
  <c r="D69" i="5" s="1"/>
  <c r="X70" i="1"/>
  <c r="Y70" i="1" s="1"/>
  <c r="D70" i="5" s="1"/>
  <c r="X71" i="1"/>
  <c r="Y71" i="1" s="1"/>
  <c r="D71" i="5" s="1"/>
  <c r="X72" i="1"/>
  <c r="Y72" i="1" s="1"/>
  <c r="D72" i="5" s="1"/>
  <c r="X73" i="1"/>
  <c r="Y73" i="1" s="1"/>
  <c r="D73" i="5" s="1"/>
  <c r="X74" i="1"/>
  <c r="Y74" i="1" s="1"/>
  <c r="D74" i="5" s="1"/>
  <c r="X75" i="1"/>
  <c r="Y75" i="1" s="1"/>
  <c r="D75" i="5" s="1"/>
  <c r="X76" i="1"/>
  <c r="Y76" i="1" s="1"/>
  <c r="D76" i="5" s="1"/>
  <c r="X77" i="1"/>
  <c r="Y77" i="1" s="1"/>
  <c r="D77" i="5" s="1"/>
  <c r="X78" i="1"/>
  <c r="Y78" i="1" s="1"/>
  <c r="D78" i="5" s="1"/>
  <c r="X79" i="1"/>
  <c r="Y79" i="1" s="1"/>
  <c r="D79" i="5" s="1"/>
  <c r="X80" i="1"/>
  <c r="Y80" i="1" s="1"/>
  <c r="D80" i="5" s="1"/>
  <c r="X81" i="1"/>
  <c r="Y81" i="1" s="1"/>
  <c r="D81" i="5" s="1"/>
  <c r="X82" i="1"/>
  <c r="Y82" i="1" s="1"/>
  <c r="D82" i="5" s="1"/>
  <c r="X83" i="1"/>
  <c r="Y83" i="1" s="1"/>
  <c r="D83" i="5" s="1"/>
  <c r="X84" i="1"/>
  <c r="Y84" i="1" s="1"/>
  <c r="D84" i="5" s="1"/>
  <c r="X85" i="1"/>
  <c r="Y85" i="1" s="1"/>
  <c r="D85" i="5" s="1"/>
  <c r="X86" i="1"/>
  <c r="Y86" i="1" s="1"/>
  <c r="D86" i="5" s="1"/>
  <c r="X87" i="1"/>
  <c r="Y87" i="1" s="1"/>
  <c r="D87" i="5" s="1"/>
  <c r="X88" i="1"/>
  <c r="Y88" i="1" s="1"/>
  <c r="D88" i="5" s="1"/>
  <c r="X89" i="1"/>
  <c r="Y89" i="1" s="1"/>
  <c r="D89" i="5" s="1"/>
  <c r="X90" i="1"/>
  <c r="Y90" i="1" s="1"/>
  <c r="D90" i="5" s="1"/>
  <c r="X91" i="1"/>
  <c r="Y91" i="1" s="1"/>
  <c r="D91" i="5" s="1"/>
  <c r="X92" i="1"/>
  <c r="Y92" i="1" s="1"/>
  <c r="D92" i="5" s="1"/>
  <c r="X93" i="1"/>
  <c r="Y93" i="1" s="1"/>
  <c r="D93" i="5" s="1"/>
  <c r="X94" i="1"/>
  <c r="Y94" i="1" s="1"/>
  <c r="D94" i="5" s="1"/>
  <c r="X95" i="1"/>
  <c r="Y95" i="1" s="1"/>
  <c r="D95" i="5" s="1"/>
  <c r="X96" i="1"/>
  <c r="Y96" i="1" s="1"/>
  <c r="D96" i="5" s="1"/>
  <c r="X97" i="1"/>
  <c r="Y97" i="1" s="1"/>
  <c r="D97" i="5" s="1"/>
  <c r="X98" i="1"/>
  <c r="Y98" i="1" s="1"/>
  <c r="D98" i="5" s="1"/>
  <c r="X99" i="1"/>
  <c r="Y99" i="1" s="1"/>
  <c r="D99" i="5" s="1"/>
  <c r="X100" i="1"/>
  <c r="Y100" i="1" s="1"/>
  <c r="D100" i="5" s="1"/>
  <c r="X101" i="1"/>
  <c r="Y101" i="1" s="1"/>
  <c r="D101" i="5" s="1"/>
  <c r="X102" i="1"/>
  <c r="Y102" i="1" s="1"/>
  <c r="D102" i="5" s="1"/>
  <c r="X103" i="1"/>
  <c r="Y103" i="1" s="1"/>
  <c r="D103" i="5" s="1"/>
  <c r="X104" i="1"/>
  <c r="Y104" i="1" s="1"/>
  <c r="D104" i="5" s="1"/>
  <c r="X105" i="1"/>
  <c r="Y105" i="1" s="1"/>
  <c r="D105" i="5" s="1"/>
  <c r="X106" i="1"/>
  <c r="Y106" i="1" s="1"/>
  <c r="D106" i="5" s="1"/>
  <c r="X107" i="1"/>
  <c r="Y107" i="1" s="1"/>
  <c r="D107" i="5" s="1"/>
  <c r="X108" i="1"/>
  <c r="Y108" i="1" s="1"/>
  <c r="D108" i="5" s="1"/>
  <c r="X109" i="1"/>
  <c r="Y109" i="1" s="1"/>
  <c r="D109" i="5" s="1"/>
  <c r="X110" i="1"/>
  <c r="Y110" i="1" s="1"/>
  <c r="D110" i="5" s="1"/>
  <c r="X111" i="1"/>
  <c r="Y111" i="1" s="1"/>
  <c r="D111" i="5" s="1"/>
  <c r="X112" i="1"/>
  <c r="Y112" i="1" s="1"/>
  <c r="D112" i="5" s="1"/>
  <c r="X113" i="1"/>
  <c r="Y113" i="1" s="1"/>
  <c r="D113" i="5" s="1"/>
  <c r="X114" i="1"/>
  <c r="Y114" i="1" s="1"/>
  <c r="D114" i="5" s="1"/>
  <c r="X115" i="1"/>
  <c r="Y115" i="1" s="1"/>
  <c r="D115" i="5" s="1"/>
  <c r="X116" i="1"/>
  <c r="Y116" i="1" s="1"/>
  <c r="D116" i="5" s="1"/>
  <c r="X117" i="1"/>
  <c r="Y117" i="1" s="1"/>
  <c r="D117" i="5" s="1"/>
  <c r="X118" i="1"/>
  <c r="Y118" i="1" s="1"/>
  <c r="D118" i="5" s="1"/>
  <c r="X119" i="1"/>
  <c r="Y119" i="1" s="1"/>
  <c r="D119" i="5" s="1"/>
  <c r="X120" i="1"/>
  <c r="Y120" i="1" s="1"/>
  <c r="D120" i="5" s="1"/>
  <c r="X121" i="1"/>
  <c r="Y121" i="1" s="1"/>
  <c r="D121" i="5" s="1"/>
  <c r="X122" i="1"/>
  <c r="Y122" i="1" s="1"/>
  <c r="D122" i="5" s="1"/>
  <c r="X123" i="1"/>
  <c r="Y123" i="1" s="1"/>
  <c r="D123" i="5" s="1"/>
  <c r="X124" i="1"/>
  <c r="Y124" i="1" s="1"/>
  <c r="D124" i="5" s="1"/>
  <c r="X125" i="1"/>
  <c r="Y125" i="1" s="1"/>
  <c r="D125" i="5" s="1"/>
  <c r="X126" i="1"/>
  <c r="Y126" i="1" s="1"/>
  <c r="D126" i="5" s="1"/>
  <c r="X127" i="1"/>
  <c r="Y127" i="1" s="1"/>
  <c r="D127" i="5" s="1"/>
  <c r="X128" i="1"/>
  <c r="Y128" i="1" s="1"/>
  <c r="D128" i="5" s="1"/>
  <c r="X129" i="1"/>
  <c r="Y129" i="1" s="1"/>
  <c r="D129" i="5" s="1"/>
  <c r="X130" i="1"/>
  <c r="Y130" i="1" s="1"/>
  <c r="D130" i="5" s="1"/>
  <c r="X131" i="1"/>
  <c r="Y131" i="1" s="1"/>
  <c r="D131" i="5" s="1"/>
  <c r="X132" i="1"/>
  <c r="Y132" i="1" s="1"/>
  <c r="D132" i="5" s="1"/>
  <c r="X133" i="1"/>
  <c r="Y133" i="1" s="1"/>
  <c r="D133" i="5" s="1"/>
  <c r="X134" i="1"/>
  <c r="Y134" i="1" s="1"/>
  <c r="D134" i="5" s="1"/>
  <c r="X135" i="1"/>
  <c r="Y135" i="1" s="1"/>
  <c r="D135" i="5" s="1"/>
  <c r="X136" i="1"/>
  <c r="Y136" i="1" s="1"/>
  <c r="D136" i="5" s="1"/>
  <c r="X137" i="1"/>
  <c r="Y137" i="1" s="1"/>
  <c r="D137" i="5" s="1"/>
  <c r="X138" i="1"/>
  <c r="Y138" i="1" s="1"/>
  <c r="D138" i="5" s="1"/>
  <c r="X139" i="1"/>
  <c r="Y139" i="1" s="1"/>
  <c r="D139" i="5" s="1"/>
  <c r="X140" i="1"/>
  <c r="Y140" i="1" s="1"/>
  <c r="D140" i="5" s="1"/>
  <c r="X141" i="1"/>
  <c r="Y141" i="1" s="1"/>
  <c r="D141" i="5" s="1"/>
  <c r="X142" i="1"/>
  <c r="Y142" i="1" s="1"/>
  <c r="D142" i="5" s="1"/>
  <c r="X143" i="1"/>
  <c r="Y143" i="1" s="1"/>
  <c r="D143" i="5" s="1"/>
  <c r="X144" i="1"/>
  <c r="Y144" i="1" s="1"/>
  <c r="D144" i="5" s="1"/>
  <c r="X145" i="1"/>
  <c r="Y145" i="1" s="1"/>
  <c r="D145" i="5" s="1"/>
  <c r="X146" i="1"/>
  <c r="Y146" i="1" s="1"/>
  <c r="D146" i="5" s="1"/>
  <c r="X147" i="1"/>
  <c r="Y147" i="1" s="1"/>
  <c r="D147" i="5" s="1"/>
  <c r="X148" i="1"/>
  <c r="Y148" i="1" s="1"/>
  <c r="D148" i="5" s="1"/>
  <c r="X149" i="1"/>
  <c r="Y149" i="1" s="1"/>
  <c r="D149" i="5" s="1"/>
  <c r="X150" i="1"/>
  <c r="Y150" i="1" s="1"/>
  <c r="D150" i="5" s="1"/>
  <c r="X151" i="1"/>
  <c r="Y151" i="1" s="1"/>
  <c r="D151" i="5" s="1"/>
  <c r="X152" i="1"/>
  <c r="Y152" i="1" s="1"/>
  <c r="D152" i="5" s="1"/>
  <c r="X153" i="1"/>
  <c r="Y153" i="1" s="1"/>
  <c r="D153" i="5" s="1"/>
  <c r="X154" i="1"/>
  <c r="Y154" i="1" s="1"/>
  <c r="D154" i="5" s="1"/>
  <c r="X155" i="1"/>
  <c r="Y155" i="1" s="1"/>
  <c r="D155" i="5" s="1"/>
  <c r="X156" i="1"/>
  <c r="Y156" i="1" s="1"/>
  <c r="D156" i="5" s="1"/>
  <c r="X157" i="1"/>
  <c r="Y157" i="1" s="1"/>
  <c r="D157" i="5" s="1"/>
  <c r="X158" i="1"/>
  <c r="Y158" i="1" s="1"/>
  <c r="D158" i="5" s="1"/>
  <c r="X159" i="1"/>
  <c r="Y159" i="1" s="1"/>
  <c r="D159" i="5" s="1"/>
  <c r="X160" i="1"/>
  <c r="Y160" i="1" s="1"/>
  <c r="D160" i="5" s="1"/>
  <c r="X161" i="1"/>
  <c r="Y161" i="1" s="1"/>
  <c r="D161" i="5" s="1"/>
  <c r="X162" i="1"/>
  <c r="Y162" i="1" s="1"/>
  <c r="D162" i="5" s="1"/>
  <c r="X163" i="1"/>
  <c r="Y163" i="1" s="1"/>
  <c r="D163" i="5" s="1"/>
  <c r="X164" i="1"/>
  <c r="Y164" i="1" s="1"/>
  <c r="D164" i="5" s="1"/>
  <c r="X165" i="1"/>
  <c r="Y165" i="1" s="1"/>
  <c r="D165" i="5" s="1"/>
  <c r="X166" i="1"/>
  <c r="Y166" i="1" s="1"/>
  <c r="D166" i="5" s="1"/>
  <c r="X167" i="1"/>
  <c r="Y167" i="1" s="1"/>
  <c r="D167" i="5" s="1"/>
  <c r="X168" i="1"/>
  <c r="Y168" i="1" s="1"/>
  <c r="D168" i="5" s="1"/>
  <c r="X169" i="1"/>
  <c r="Y169" i="1" s="1"/>
  <c r="D169" i="5" s="1"/>
  <c r="X170" i="1"/>
  <c r="Y170" i="1" s="1"/>
  <c r="D170" i="5" s="1"/>
  <c r="X171" i="1"/>
  <c r="Y171" i="1" s="1"/>
  <c r="D171" i="5" s="1"/>
  <c r="X172" i="1"/>
  <c r="Y172" i="1" s="1"/>
  <c r="D172" i="5" s="1"/>
  <c r="X173" i="1"/>
  <c r="Y173" i="1" s="1"/>
  <c r="D173" i="5" s="1"/>
  <c r="X174" i="1"/>
  <c r="Y174" i="1" s="1"/>
  <c r="D174" i="5" s="1"/>
  <c r="X175" i="1"/>
  <c r="Y175" i="1" s="1"/>
  <c r="D175" i="5" s="1"/>
  <c r="X176" i="1"/>
  <c r="Y176" i="1" s="1"/>
  <c r="D176" i="5" s="1"/>
  <c r="X177" i="1"/>
  <c r="Y177" i="1" s="1"/>
  <c r="D177" i="5" s="1"/>
  <c r="X178" i="1"/>
  <c r="Y178" i="1" s="1"/>
  <c r="D178" i="5" s="1"/>
  <c r="X179" i="1"/>
  <c r="Y179" i="1" s="1"/>
  <c r="D179" i="5" s="1"/>
  <c r="X180" i="1"/>
  <c r="Y180" i="1" s="1"/>
  <c r="D180" i="5" s="1"/>
  <c r="X181" i="1"/>
  <c r="Y181" i="1" s="1"/>
  <c r="D181" i="5" s="1"/>
  <c r="X182" i="1"/>
  <c r="Y182" i="1" s="1"/>
  <c r="D182" i="5" s="1"/>
  <c r="X183" i="1"/>
  <c r="Y183" i="1" s="1"/>
  <c r="D183" i="5" s="1"/>
  <c r="X184" i="1"/>
  <c r="Y184" i="1" s="1"/>
  <c r="D184" i="5" s="1"/>
  <c r="X185" i="1"/>
  <c r="Y185" i="1" s="1"/>
  <c r="D185" i="5" s="1"/>
  <c r="X186" i="1"/>
  <c r="Y186" i="1" s="1"/>
  <c r="D186" i="5" s="1"/>
  <c r="X187" i="1"/>
  <c r="Y187" i="1" s="1"/>
  <c r="D187" i="5" s="1"/>
  <c r="X188" i="1"/>
  <c r="Y188" i="1" s="1"/>
  <c r="D188" i="5" s="1"/>
  <c r="X189" i="1"/>
  <c r="Y189" i="1" s="1"/>
  <c r="D189" i="5" s="1"/>
  <c r="X190" i="1"/>
  <c r="Y190" i="1" s="1"/>
  <c r="D190" i="5" s="1"/>
  <c r="X191" i="1"/>
  <c r="Y191" i="1" s="1"/>
  <c r="D191" i="5" s="1"/>
  <c r="X192" i="1"/>
  <c r="Y192" i="1" s="1"/>
  <c r="D192" i="5" s="1"/>
  <c r="X193" i="1"/>
  <c r="Y193" i="1" s="1"/>
  <c r="D193" i="5" s="1"/>
  <c r="X194" i="1"/>
  <c r="Y194" i="1" s="1"/>
  <c r="D194" i="5" s="1"/>
  <c r="X195" i="1"/>
  <c r="Y195" i="1" s="1"/>
  <c r="D195" i="5" s="1"/>
  <c r="X196" i="1"/>
  <c r="Y196" i="1" s="1"/>
  <c r="D196" i="5" s="1"/>
  <c r="X197" i="1"/>
  <c r="Y197" i="1" s="1"/>
  <c r="D197" i="5" s="1"/>
  <c r="X198" i="1"/>
  <c r="Y198" i="1" s="1"/>
  <c r="D198" i="5" s="1"/>
  <c r="X199" i="1"/>
  <c r="Y199" i="1" s="1"/>
  <c r="D199" i="5" s="1"/>
  <c r="X200" i="1"/>
  <c r="Y200" i="1" s="1"/>
  <c r="D200" i="5" s="1"/>
  <c r="X201" i="1"/>
  <c r="Y201" i="1" s="1"/>
  <c r="D201" i="5" s="1"/>
  <c r="X202" i="1"/>
  <c r="Y202" i="1" s="1"/>
  <c r="D202" i="5" s="1"/>
  <c r="X203" i="1"/>
  <c r="Y203" i="1" s="1"/>
  <c r="D203" i="5" s="1"/>
  <c r="X204" i="1"/>
  <c r="Y204" i="1" s="1"/>
  <c r="D204" i="5" s="1"/>
  <c r="X205" i="1"/>
  <c r="Y205" i="1" s="1"/>
  <c r="D205" i="5" s="1"/>
  <c r="X206" i="1"/>
  <c r="Y206" i="1" s="1"/>
  <c r="D206" i="5" s="1"/>
  <c r="X207" i="1"/>
  <c r="Y207" i="1" s="1"/>
  <c r="D207" i="5" s="1"/>
  <c r="X208" i="1"/>
  <c r="Y208" i="1" s="1"/>
  <c r="D208" i="5" s="1"/>
  <c r="X209" i="1"/>
  <c r="Y209" i="1" s="1"/>
  <c r="D209" i="5" s="1"/>
  <c r="X210" i="1"/>
  <c r="Y210" i="1" s="1"/>
  <c r="D210" i="5" s="1"/>
  <c r="X211" i="1"/>
  <c r="Y211" i="1" s="1"/>
  <c r="D211" i="5" s="1"/>
  <c r="X212" i="1"/>
  <c r="Y212" i="1" s="1"/>
  <c r="D212" i="5" s="1"/>
  <c r="X213" i="1"/>
  <c r="Y213" i="1" s="1"/>
  <c r="D213" i="5" s="1"/>
  <c r="X214" i="1"/>
  <c r="Y214" i="1" s="1"/>
  <c r="D214" i="5" s="1"/>
  <c r="X215" i="1"/>
  <c r="Y215" i="1" s="1"/>
  <c r="D215" i="5" s="1"/>
  <c r="X216" i="1"/>
  <c r="Y216" i="1" s="1"/>
  <c r="D216" i="5" s="1"/>
  <c r="X217" i="1"/>
  <c r="Y217" i="1" s="1"/>
  <c r="D217" i="5" s="1"/>
  <c r="X218" i="1"/>
  <c r="Y218" i="1" s="1"/>
  <c r="D218" i="5" s="1"/>
  <c r="X219" i="1"/>
  <c r="Y219" i="1" s="1"/>
  <c r="D219" i="5" s="1"/>
  <c r="X220" i="1"/>
  <c r="Y220" i="1" s="1"/>
  <c r="D220" i="5" s="1"/>
  <c r="X221" i="1"/>
  <c r="Y221" i="1" s="1"/>
  <c r="D221" i="5" s="1"/>
  <c r="X222" i="1"/>
  <c r="Y222" i="1" s="1"/>
  <c r="D222" i="5" s="1"/>
  <c r="X223" i="1"/>
  <c r="Y223" i="1" s="1"/>
  <c r="D223" i="5" s="1"/>
  <c r="X224" i="1"/>
  <c r="Y224" i="1" s="1"/>
  <c r="D224" i="5" s="1"/>
  <c r="X225" i="1"/>
  <c r="Y225" i="1" s="1"/>
  <c r="D225" i="5" s="1"/>
  <c r="X226" i="1"/>
  <c r="Y226" i="1" s="1"/>
  <c r="D226" i="5" s="1"/>
  <c r="X227" i="1"/>
  <c r="Y227" i="1" s="1"/>
  <c r="D227" i="5" s="1"/>
  <c r="X228" i="1"/>
  <c r="Y228" i="1" s="1"/>
  <c r="D228" i="5" s="1"/>
  <c r="X229" i="1"/>
  <c r="Y229" i="1" s="1"/>
  <c r="D229" i="5" s="1"/>
  <c r="X230" i="1"/>
  <c r="Y230" i="1" s="1"/>
  <c r="D230" i="5" s="1"/>
  <c r="X231" i="1"/>
  <c r="Y231" i="1" s="1"/>
  <c r="D231" i="5" s="1"/>
  <c r="X232" i="1"/>
  <c r="Y232" i="1" s="1"/>
  <c r="D232" i="5" s="1"/>
  <c r="X233" i="1"/>
  <c r="Y233" i="1" s="1"/>
  <c r="D233" i="5" s="1"/>
  <c r="X234" i="1"/>
  <c r="Y234" i="1" s="1"/>
  <c r="D234" i="5" s="1"/>
  <c r="X235" i="1"/>
  <c r="Y235" i="1" s="1"/>
  <c r="D235" i="5" s="1"/>
  <c r="X236" i="1"/>
  <c r="Y236" i="1" s="1"/>
  <c r="D236" i="5" s="1"/>
  <c r="X237" i="1"/>
  <c r="Y237" i="1" s="1"/>
  <c r="D237" i="5" s="1"/>
  <c r="X238" i="1"/>
  <c r="Y238" i="1" s="1"/>
  <c r="D238" i="5" s="1"/>
  <c r="X239" i="1"/>
  <c r="Y239" i="1" s="1"/>
  <c r="D239" i="5" s="1"/>
  <c r="X240" i="1"/>
  <c r="Y240" i="1" s="1"/>
  <c r="D240" i="5" s="1"/>
  <c r="X241" i="1"/>
  <c r="Y241" i="1" s="1"/>
  <c r="D241" i="5" s="1"/>
  <c r="X242" i="1"/>
  <c r="Y242" i="1" s="1"/>
  <c r="D242" i="5" s="1"/>
  <c r="X243" i="1"/>
  <c r="Y243" i="1" s="1"/>
  <c r="D243" i="5" s="1"/>
  <c r="X244" i="1"/>
  <c r="Y244" i="1" s="1"/>
  <c r="D244" i="5" s="1"/>
  <c r="X245" i="1"/>
  <c r="Y245" i="1" s="1"/>
  <c r="D245" i="5" s="1"/>
  <c r="X246" i="1"/>
  <c r="Y246" i="1" s="1"/>
  <c r="D246" i="5" s="1"/>
  <c r="X247" i="1"/>
  <c r="Y247" i="1" s="1"/>
  <c r="D247" i="5" s="1"/>
  <c r="X248" i="1"/>
  <c r="Y248" i="1" s="1"/>
  <c r="D248" i="5" s="1"/>
  <c r="X249" i="1"/>
  <c r="Y249" i="1" s="1"/>
  <c r="D249" i="5" s="1"/>
  <c r="X250" i="1"/>
  <c r="Y250" i="1" s="1"/>
  <c r="D250" i="5" s="1"/>
  <c r="X251" i="1"/>
  <c r="Y251" i="1" s="1"/>
  <c r="D251" i="5" s="1"/>
  <c r="X252" i="1"/>
  <c r="Y252" i="1" s="1"/>
  <c r="D252" i="5" s="1"/>
  <c r="X253" i="1"/>
  <c r="Y253" i="1" s="1"/>
  <c r="D253" i="5" s="1"/>
  <c r="X254" i="1"/>
  <c r="Y254" i="1" s="1"/>
  <c r="D254" i="5" s="1"/>
  <c r="X255" i="1"/>
  <c r="Y255" i="1" s="1"/>
  <c r="D255" i="5" s="1"/>
  <c r="X256" i="1"/>
  <c r="Y256" i="1" s="1"/>
  <c r="D256" i="5" s="1"/>
  <c r="X257" i="1"/>
  <c r="Y257" i="1" s="1"/>
  <c r="D257" i="5" s="1"/>
  <c r="X258" i="1"/>
  <c r="Y258" i="1" s="1"/>
  <c r="D258" i="5" s="1"/>
  <c r="X259" i="1"/>
  <c r="Y259" i="1" s="1"/>
  <c r="D259" i="5" s="1"/>
  <c r="X260" i="1"/>
  <c r="Y260" i="1" s="1"/>
  <c r="D260" i="5" s="1"/>
  <c r="X261" i="1"/>
  <c r="Y261" i="1" s="1"/>
  <c r="D261" i="5" s="1"/>
  <c r="X262" i="1"/>
  <c r="Y262" i="1" s="1"/>
  <c r="D262" i="5" s="1"/>
  <c r="X263" i="1"/>
  <c r="Y263" i="1" s="1"/>
  <c r="D263" i="5" s="1"/>
  <c r="X264" i="1"/>
  <c r="Y264" i="1" s="1"/>
  <c r="D264" i="5" s="1"/>
  <c r="X265" i="1"/>
  <c r="Y265" i="1" s="1"/>
  <c r="D265" i="5" s="1"/>
  <c r="X266" i="1"/>
  <c r="Y266" i="1" s="1"/>
  <c r="D266" i="5" s="1"/>
  <c r="X267" i="1"/>
  <c r="Y267" i="1" s="1"/>
  <c r="D267" i="5" s="1"/>
  <c r="X268" i="1"/>
  <c r="Y268" i="1" s="1"/>
  <c r="D268" i="5" s="1"/>
  <c r="X269" i="1"/>
  <c r="Y269" i="1" s="1"/>
  <c r="D269" i="5" s="1"/>
  <c r="X270" i="1"/>
  <c r="Y270" i="1" s="1"/>
  <c r="D270" i="5" s="1"/>
  <c r="X271" i="1"/>
  <c r="Y271" i="1" s="1"/>
  <c r="D271" i="5" s="1"/>
  <c r="X272" i="1"/>
  <c r="Y272" i="1" s="1"/>
  <c r="D272" i="5" s="1"/>
  <c r="X273" i="1"/>
  <c r="Y273" i="1" s="1"/>
  <c r="D273" i="5" s="1"/>
  <c r="X274" i="1"/>
  <c r="Y274" i="1" s="1"/>
  <c r="D274" i="5" s="1"/>
  <c r="X275" i="1"/>
  <c r="Y275" i="1" s="1"/>
  <c r="D275" i="5" s="1"/>
  <c r="X276" i="1"/>
  <c r="Y276" i="1" s="1"/>
  <c r="D276" i="5" s="1"/>
  <c r="X277" i="1"/>
  <c r="Y277" i="1" s="1"/>
  <c r="D277" i="5" s="1"/>
  <c r="X278" i="1"/>
  <c r="Y278" i="1" s="1"/>
  <c r="D278" i="5" s="1"/>
  <c r="X279" i="1"/>
  <c r="Y279" i="1" s="1"/>
  <c r="D279" i="5" s="1"/>
  <c r="X280" i="1"/>
  <c r="Y280" i="1" s="1"/>
  <c r="D280" i="5" s="1"/>
  <c r="X281" i="1"/>
  <c r="Y281" i="1" s="1"/>
  <c r="D281" i="5" s="1"/>
  <c r="X282" i="1"/>
  <c r="Y282" i="1" s="1"/>
  <c r="D282" i="5" s="1"/>
  <c r="X283" i="1"/>
  <c r="Y283" i="1" s="1"/>
  <c r="D283" i="5" s="1"/>
  <c r="X284" i="1"/>
  <c r="Y284" i="1" s="1"/>
  <c r="D284" i="5" s="1"/>
  <c r="X285" i="1"/>
  <c r="Y285" i="1" s="1"/>
  <c r="D285" i="5" s="1"/>
  <c r="X286" i="1"/>
  <c r="Y286" i="1" s="1"/>
  <c r="D286" i="5" s="1"/>
  <c r="X287" i="1"/>
  <c r="Y287" i="1" s="1"/>
  <c r="D287" i="5" s="1"/>
  <c r="X288" i="1"/>
  <c r="Y288" i="1" s="1"/>
  <c r="D288" i="5" s="1"/>
  <c r="X289" i="1"/>
  <c r="Y289" i="1" s="1"/>
  <c r="D289" i="5" s="1"/>
  <c r="X290" i="1"/>
  <c r="Y290" i="1" s="1"/>
  <c r="D290" i="5" s="1"/>
  <c r="X291" i="1"/>
  <c r="Y291" i="1" s="1"/>
  <c r="D291" i="5" s="1"/>
  <c r="X292" i="1"/>
  <c r="Y292" i="1" s="1"/>
  <c r="D292" i="5" s="1"/>
  <c r="X293" i="1"/>
  <c r="Y293" i="1" s="1"/>
  <c r="D293" i="5" s="1"/>
  <c r="X294" i="1"/>
  <c r="Y294" i="1" s="1"/>
  <c r="D294" i="5" s="1"/>
  <c r="X295" i="1"/>
  <c r="Y295" i="1" s="1"/>
  <c r="D295" i="5" s="1"/>
  <c r="X296" i="1"/>
  <c r="Y296" i="1" s="1"/>
  <c r="D296" i="5" s="1"/>
  <c r="X297" i="1"/>
  <c r="Y297" i="1" s="1"/>
  <c r="D297" i="5" s="1"/>
  <c r="X298" i="1"/>
  <c r="Y298" i="1" s="1"/>
  <c r="D298" i="5" s="1"/>
  <c r="X299" i="1"/>
  <c r="Y299" i="1" s="1"/>
  <c r="D299" i="5" s="1"/>
  <c r="X300" i="1"/>
  <c r="Y300" i="1" s="1"/>
  <c r="D300" i="5" s="1"/>
  <c r="X301" i="1"/>
  <c r="Y301" i="1" s="1"/>
  <c r="D301" i="5" s="1"/>
  <c r="X302" i="1"/>
  <c r="Y302" i="1" s="1"/>
  <c r="D302" i="5" s="1"/>
  <c r="X303" i="1"/>
  <c r="Y303" i="1" s="1"/>
  <c r="D303" i="5" s="1"/>
  <c r="X304" i="1"/>
  <c r="Y304" i="1" s="1"/>
  <c r="D304" i="5" s="1"/>
  <c r="X305" i="1"/>
  <c r="Y305" i="1" s="1"/>
  <c r="D305" i="5" s="1"/>
  <c r="X306" i="1"/>
  <c r="Y306" i="1" s="1"/>
  <c r="D306" i="5" s="1"/>
  <c r="X307" i="1"/>
  <c r="Y307" i="1" s="1"/>
  <c r="D307" i="5" s="1"/>
  <c r="X308" i="1"/>
  <c r="Y308" i="1" s="1"/>
  <c r="D308" i="5" s="1"/>
  <c r="X309" i="1"/>
  <c r="Y309" i="1" s="1"/>
  <c r="D309" i="5" s="1"/>
  <c r="X310" i="1"/>
  <c r="Y310" i="1" s="1"/>
  <c r="D310" i="5" s="1"/>
  <c r="X311" i="1"/>
  <c r="Y311" i="1" s="1"/>
  <c r="D311" i="5" s="1"/>
  <c r="X312" i="1"/>
  <c r="Y312" i="1" s="1"/>
  <c r="D312" i="5" s="1"/>
  <c r="X313" i="1"/>
  <c r="Y313" i="1" s="1"/>
  <c r="D313" i="5" s="1"/>
  <c r="X314" i="1"/>
  <c r="Y314" i="1" s="1"/>
  <c r="D314" i="5" s="1"/>
  <c r="X315" i="1"/>
  <c r="Y315" i="1" s="1"/>
  <c r="D315" i="5" s="1"/>
  <c r="X316" i="1"/>
  <c r="Y316" i="1" s="1"/>
  <c r="D316" i="5" s="1"/>
  <c r="X317" i="1"/>
  <c r="Y317" i="1" s="1"/>
  <c r="D317" i="5" s="1"/>
  <c r="X318" i="1"/>
  <c r="Y318" i="1" s="1"/>
  <c r="D318" i="5" s="1"/>
  <c r="X319" i="1"/>
  <c r="Y319" i="1" s="1"/>
  <c r="D319" i="5" s="1"/>
  <c r="X320" i="1"/>
  <c r="Y320" i="1" s="1"/>
  <c r="D320" i="5" s="1"/>
  <c r="X321" i="1"/>
  <c r="Y321" i="1" s="1"/>
  <c r="D321" i="5" s="1"/>
  <c r="X322" i="1"/>
  <c r="Y322" i="1" s="1"/>
  <c r="D322" i="5" s="1"/>
  <c r="X323" i="1"/>
  <c r="Y323" i="1" s="1"/>
  <c r="D323" i="5" s="1"/>
  <c r="X324" i="1"/>
  <c r="Y324" i="1" s="1"/>
  <c r="D324" i="5" s="1"/>
  <c r="X325" i="1"/>
  <c r="Y325" i="1" s="1"/>
  <c r="D325" i="5" s="1"/>
  <c r="X326" i="1"/>
  <c r="Y326" i="1" s="1"/>
  <c r="D326" i="5" s="1"/>
  <c r="X327" i="1"/>
  <c r="Y327" i="1" s="1"/>
  <c r="D327" i="5" s="1"/>
  <c r="X328" i="1"/>
  <c r="Y328" i="1" s="1"/>
  <c r="D328" i="5" s="1"/>
  <c r="X329" i="1"/>
  <c r="Y329" i="1" s="1"/>
  <c r="D329" i="5" s="1"/>
  <c r="X330" i="1"/>
  <c r="Y330" i="1" s="1"/>
  <c r="D330" i="5" s="1"/>
  <c r="X331" i="1"/>
  <c r="Y331" i="1" s="1"/>
  <c r="D331" i="5" s="1"/>
  <c r="X332" i="1"/>
  <c r="Y332" i="1" s="1"/>
  <c r="D332" i="5" s="1"/>
  <c r="X333" i="1"/>
  <c r="Y333" i="1" s="1"/>
  <c r="D333" i="5" s="1"/>
  <c r="X334" i="1"/>
  <c r="Y334" i="1" s="1"/>
  <c r="D334" i="5" s="1"/>
  <c r="X335" i="1"/>
  <c r="Y335" i="1" s="1"/>
  <c r="D335" i="5" s="1"/>
  <c r="X336" i="1"/>
  <c r="Y336" i="1" s="1"/>
  <c r="D336" i="5" s="1"/>
  <c r="X337" i="1"/>
  <c r="Y337" i="1" s="1"/>
  <c r="D337" i="5" s="1"/>
  <c r="X338" i="1"/>
  <c r="Y338" i="1" s="1"/>
  <c r="D338" i="5" s="1"/>
  <c r="X339" i="1"/>
  <c r="Y339" i="1" s="1"/>
  <c r="D339" i="5" s="1"/>
  <c r="X340" i="1"/>
  <c r="Y340" i="1" s="1"/>
  <c r="D340" i="5" s="1"/>
  <c r="X341" i="1"/>
  <c r="Y341" i="1" s="1"/>
  <c r="D341" i="5" s="1"/>
  <c r="X342" i="1"/>
  <c r="Y342" i="1" s="1"/>
  <c r="D342" i="5" s="1"/>
  <c r="X343" i="1"/>
  <c r="Y343" i="1" s="1"/>
  <c r="D343" i="5" s="1"/>
  <c r="X344" i="1"/>
  <c r="Y344" i="1" s="1"/>
  <c r="D344" i="5" s="1"/>
  <c r="X345" i="1"/>
  <c r="Y345" i="1" s="1"/>
  <c r="D345" i="5" s="1"/>
  <c r="X346" i="1"/>
  <c r="Y346" i="1" s="1"/>
  <c r="D346" i="5" s="1"/>
  <c r="X347" i="1"/>
  <c r="Y347" i="1" s="1"/>
  <c r="D347" i="5" s="1"/>
  <c r="X348" i="1"/>
  <c r="Y348" i="1" s="1"/>
  <c r="D348" i="5" s="1"/>
  <c r="X349" i="1"/>
  <c r="Y349" i="1" s="1"/>
  <c r="D349" i="5" s="1"/>
  <c r="X350" i="1"/>
  <c r="Y350" i="1" s="1"/>
  <c r="D350" i="5" s="1"/>
  <c r="X351" i="1"/>
  <c r="Y351" i="1" s="1"/>
  <c r="D351" i="5" s="1"/>
  <c r="X352" i="1"/>
  <c r="Y352" i="1" s="1"/>
  <c r="D352" i="5" s="1"/>
  <c r="X353" i="1"/>
  <c r="Y353" i="1" s="1"/>
  <c r="D353" i="5" s="1"/>
  <c r="X354" i="1"/>
  <c r="Y354" i="1" s="1"/>
  <c r="D354" i="5" s="1"/>
  <c r="X355" i="1"/>
  <c r="Y355" i="1" s="1"/>
  <c r="D355" i="5" s="1"/>
  <c r="X356" i="1"/>
  <c r="Y356" i="1" s="1"/>
  <c r="D356" i="5" s="1"/>
  <c r="X357" i="1"/>
  <c r="Y357" i="1" s="1"/>
  <c r="D357" i="5" s="1"/>
  <c r="X358" i="1"/>
  <c r="Y358" i="1" s="1"/>
  <c r="D358" i="5" s="1"/>
  <c r="X359" i="1"/>
  <c r="Y359" i="1" s="1"/>
  <c r="D359" i="5" s="1"/>
  <c r="X360" i="1"/>
  <c r="Y360" i="1" s="1"/>
  <c r="D360" i="5" s="1"/>
  <c r="X361" i="1"/>
  <c r="Y361" i="1" s="1"/>
  <c r="D361" i="5" s="1"/>
  <c r="X362" i="1"/>
  <c r="Y362" i="1" s="1"/>
  <c r="D362" i="5" s="1"/>
  <c r="X363" i="1"/>
  <c r="Y363" i="1" s="1"/>
  <c r="D363" i="5" s="1"/>
  <c r="X364" i="1"/>
  <c r="Y364" i="1" s="1"/>
  <c r="D364" i="5" s="1"/>
  <c r="X365" i="1"/>
  <c r="Y365" i="1" s="1"/>
  <c r="D365" i="5" s="1"/>
  <c r="X366" i="1"/>
  <c r="Y366" i="1" s="1"/>
  <c r="D366" i="5" s="1"/>
  <c r="X367" i="1"/>
  <c r="Y367" i="1" s="1"/>
  <c r="D367" i="5" s="1"/>
  <c r="X368" i="1"/>
  <c r="Y368" i="1" s="1"/>
  <c r="D368" i="5" s="1"/>
  <c r="X369" i="1"/>
  <c r="Y369" i="1" s="1"/>
  <c r="D369" i="5" s="1"/>
  <c r="X370" i="1"/>
  <c r="Y370" i="1" s="1"/>
  <c r="D370" i="5" s="1"/>
  <c r="X371" i="1"/>
  <c r="Y371" i="1" s="1"/>
  <c r="D371" i="5" s="1"/>
  <c r="X372" i="1"/>
  <c r="Y372" i="1" s="1"/>
  <c r="D372" i="5" s="1"/>
  <c r="X373" i="1"/>
  <c r="Y373" i="1" s="1"/>
  <c r="D373" i="5" s="1"/>
  <c r="X374" i="1"/>
  <c r="Y374" i="1" s="1"/>
  <c r="D374" i="5" s="1"/>
  <c r="X375" i="1"/>
  <c r="Y375" i="1" s="1"/>
  <c r="D375" i="5" s="1"/>
  <c r="X376" i="1"/>
  <c r="Y376" i="1" s="1"/>
  <c r="D376" i="5" s="1"/>
  <c r="X377" i="1"/>
  <c r="Y377" i="1" s="1"/>
  <c r="D377" i="5" s="1"/>
  <c r="X378" i="1"/>
  <c r="Y378" i="1" s="1"/>
  <c r="D378" i="5" s="1"/>
  <c r="X379" i="1"/>
  <c r="Y379" i="1" s="1"/>
  <c r="D379" i="5" s="1"/>
  <c r="X380" i="1"/>
  <c r="Y380" i="1" s="1"/>
  <c r="D380" i="5" s="1"/>
  <c r="X381" i="1"/>
  <c r="Y381" i="1" s="1"/>
  <c r="D381" i="5" s="1"/>
  <c r="X382" i="1"/>
  <c r="Y382" i="1" s="1"/>
  <c r="D382" i="5" s="1"/>
  <c r="X383" i="1"/>
  <c r="Y383" i="1" s="1"/>
  <c r="D383" i="5" s="1"/>
  <c r="X384" i="1"/>
  <c r="Y384" i="1" s="1"/>
  <c r="D384" i="5" s="1"/>
  <c r="X385" i="1"/>
  <c r="Y385" i="1" s="1"/>
  <c r="D385" i="5" s="1"/>
  <c r="X386" i="1"/>
  <c r="Y386" i="1" s="1"/>
  <c r="D386" i="5" s="1"/>
  <c r="X387" i="1"/>
  <c r="Y387" i="1" s="1"/>
  <c r="D387" i="5" s="1"/>
  <c r="X388" i="1"/>
  <c r="Y388" i="1" s="1"/>
  <c r="D388" i="5" s="1"/>
  <c r="X389" i="1"/>
  <c r="Y389" i="1" s="1"/>
  <c r="D389" i="5" s="1"/>
  <c r="X390" i="1"/>
  <c r="Y390" i="1" s="1"/>
  <c r="D390" i="5" s="1"/>
  <c r="X391" i="1"/>
  <c r="Y391" i="1" s="1"/>
  <c r="D391" i="5" s="1"/>
  <c r="X392" i="1"/>
  <c r="Y392" i="1" s="1"/>
  <c r="D392" i="5" s="1"/>
  <c r="X393" i="1"/>
  <c r="Y393" i="1" s="1"/>
  <c r="D393" i="5" s="1"/>
  <c r="X394" i="1"/>
  <c r="Y394" i="1" s="1"/>
  <c r="D394" i="5" s="1"/>
  <c r="X395" i="1"/>
  <c r="Y395" i="1" s="1"/>
  <c r="D395" i="5" s="1"/>
  <c r="X396" i="1"/>
  <c r="Y396" i="1" s="1"/>
  <c r="D396" i="5" s="1"/>
  <c r="X397" i="1"/>
  <c r="Y397" i="1" s="1"/>
  <c r="D397" i="5" s="1"/>
  <c r="X398" i="1"/>
  <c r="Y398" i="1" s="1"/>
  <c r="D398" i="5" s="1"/>
  <c r="X399" i="1"/>
  <c r="Y399" i="1" s="1"/>
  <c r="D399" i="5" s="1"/>
  <c r="X400" i="1"/>
  <c r="Y400" i="1" s="1"/>
  <c r="D400" i="5" s="1"/>
  <c r="X401" i="1"/>
  <c r="Y401" i="1" s="1"/>
  <c r="D401" i="5" s="1"/>
  <c r="X402" i="1"/>
  <c r="Y402" i="1" s="1"/>
  <c r="D402" i="5" s="1"/>
  <c r="X403" i="1"/>
  <c r="Y403" i="1" s="1"/>
  <c r="D403" i="5" s="1"/>
  <c r="X404" i="1"/>
  <c r="Y404" i="1" s="1"/>
  <c r="D404" i="5" s="1"/>
  <c r="X405" i="1"/>
  <c r="Y405" i="1" s="1"/>
  <c r="D405" i="5" s="1"/>
  <c r="X406" i="1"/>
  <c r="Y406" i="1" s="1"/>
  <c r="D406" i="5" s="1"/>
  <c r="X407" i="1"/>
  <c r="Y407" i="1" s="1"/>
  <c r="D407" i="5" s="1"/>
  <c r="X408" i="1"/>
  <c r="Y408" i="1" s="1"/>
  <c r="D408" i="5" s="1"/>
  <c r="X409" i="1"/>
  <c r="Y409" i="1" s="1"/>
  <c r="D409" i="5" s="1"/>
  <c r="X410" i="1"/>
  <c r="Y410" i="1" s="1"/>
  <c r="D410" i="5" s="1"/>
  <c r="X411" i="1"/>
  <c r="Y411" i="1" s="1"/>
  <c r="D411" i="5" s="1"/>
  <c r="X412" i="1"/>
  <c r="Y412" i="1" s="1"/>
  <c r="D412" i="5" s="1"/>
  <c r="X413" i="1"/>
  <c r="Y413" i="1" s="1"/>
  <c r="D413" i="5" s="1"/>
  <c r="X414" i="1"/>
  <c r="Y414" i="1" s="1"/>
  <c r="D414" i="5" s="1"/>
  <c r="X415" i="1"/>
  <c r="Y415" i="1" s="1"/>
  <c r="D415" i="5" s="1"/>
  <c r="X416" i="1"/>
  <c r="Y416" i="1" s="1"/>
  <c r="D416" i="5" s="1"/>
  <c r="X417" i="1"/>
  <c r="Y417" i="1" s="1"/>
  <c r="D417" i="5" s="1"/>
  <c r="X418" i="1"/>
  <c r="Y418" i="1" s="1"/>
  <c r="D418" i="5" s="1"/>
  <c r="X419" i="1"/>
  <c r="Y419" i="1" s="1"/>
  <c r="D419" i="5" s="1"/>
  <c r="X420" i="1"/>
  <c r="Y420" i="1" s="1"/>
  <c r="D420" i="5" s="1"/>
  <c r="X421" i="1"/>
  <c r="Y421" i="1" s="1"/>
  <c r="D421" i="5" s="1"/>
  <c r="X422" i="1"/>
  <c r="Y422" i="1" s="1"/>
  <c r="D422" i="5" s="1"/>
  <c r="X423" i="1"/>
  <c r="Y423" i="1" s="1"/>
  <c r="D423" i="5" s="1"/>
  <c r="X424" i="1"/>
  <c r="Y424" i="1" s="1"/>
  <c r="D424" i="5" s="1"/>
  <c r="X425" i="1"/>
  <c r="Y425" i="1" s="1"/>
  <c r="D425" i="5" s="1"/>
  <c r="X426" i="1"/>
  <c r="Y426" i="1" s="1"/>
  <c r="D426" i="5" s="1"/>
  <c r="X427" i="1"/>
  <c r="Y427" i="1" s="1"/>
  <c r="D427" i="5" s="1"/>
  <c r="X428" i="1"/>
  <c r="Y428" i="1" s="1"/>
  <c r="D428" i="5" s="1"/>
  <c r="X429" i="1"/>
  <c r="Y429" i="1" s="1"/>
  <c r="D429" i="5" s="1"/>
  <c r="X430" i="1"/>
  <c r="Y430" i="1" s="1"/>
  <c r="D430" i="5" s="1"/>
  <c r="X431" i="1"/>
  <c r="Y431" i="1" s="1"/>
  <c r="D431" i="5" s="1"/>
  <c r="X432" i="1"/>
  <c r="Y432" i="1" s="1"/>
  <c r="D432" i="5" s="1"/>
  <c r="X433" i="1"/>
  <c r="Y433" i="1" s="1"/>
  <c r="D433" i="5" s="1"/>
  <c r="X434" i="1"/>
  <c r="Y434" i="1" s="1"/>
  <c r="D434" i="5" s="1"/>
  <c r="X435" i="1"/>
  <c r="Y435" i="1" s="1"/>
  <c r="D435" i="5" s="1"/>
  <c r="X436" i="1"/>
  <c r="Y436" i="1" s="1"/>
  <c r="D436" i="5" s="1"/>
  <c r="X437" i="1"/>
  <c r="Y437" i="1" s="1"/>
  <c r="D437" i="5" s="1"/>
  <c r="X438" i="1"/>
  <c r="Y438" i="1" s="1"/>
  <c r="D438" i="5" s="1"/>
  <c r="X439" i="1"/>
  <c r="Y439" i="1" s="1"/>
  <c r="D439" i="5" s="1"/>
  <c r="X440" i="1"/>
  <c r="Y440" i="1" s="1"/>
  <c r="D440" i="5" s="1"/>
  <c r="X441" i="1"/>
  <c r="Y441" i="1" s="1"/>
  <c r="D441" i="5" s="1"/>
  <c r="X442" i="1"/>
  <c r="Y442" i="1" s="1"/>
  <c r="D442" i="5" s="1"/>
  <c r="X443" i="1"/>
  <c r="Y443" i="1" s="1"/>
  <c r="D443" i="5" s="1"/>
  <c r="X444" i="1"/>
  <c r="Y444" i="1" s="1"/>
  <c r="D444" i="5" s="1"/>
  <c r="X445" i="1"/>
  <c r="Y445" i="1" s="1"/>
  <c r="D445" i="5" s="1"/>
  <c r="X446" i="1"/>
  <c r="Y446" i="1" s="1"/>
  <c r="D446" i="5" s="1"/>
  <c r="X447" i="1"/>
  <c r="Y447" i="1" s="1"/>
  <c r="D447" i="5" s="1"/>
  <c r="X448" i="1"/>
  <c r="Y448" i="1" s="1"/>
  <c r="D448" i="5" s="1"/>
  <c r="X449" i="1"/>
  <c r="Y449" i="1" s="1"/>
  <c r="D449" i="5" s="1"/>
  <c r="X450" i="1"/>
  <c r="Y450" i="1" s="1"/>
  <c r="D450" i="5" s="1"/>
  <c r="X451" i="1"/>
  <c r="Y451" i="1" s="1"/>
  <c r="D451" i="5" s="1"/>
  <c r="X452" i="1"/>
  <c r="Y452" i="1" s="1"/>
  <c r="D452" i="5" s="1"/>
  <c r="X453" i="1"/>
  <c r="Y453" i="1" s="1"/>
  <c r="D453" i="5" s="1"/>
  <c r="X454" i="1"/>
  <c r="Y454" i="1" s="1"/>
  <c r="D454" i="5" s="1"/>
  <c r="X455" i="1"/>
  <c r="Y455" i="1" s="1"/>
  <c r="D455" i="5" s="1"/>
  <c r="X456" i="1"/>
  <c r="Y456" i="1" s="1"/>
  <c r="D456" i="5" s="1"/>
  <c r="X457" i="1"/>
  <c r="Y457" i="1" s="1"/>
  <c r="D457" i="5" s="1"/>
  <c r="X458" i="1"/>
  <c r="Y458" i="1" s="1"/>
  <c r="D458" i="5" s="1"/>
  <c r="X459" i="1"/>
  <c r="Y459" i="1" s="1"/>
  <c r="D459" i="5" s="1"/>
  <c r="X460" i="1"/>
  <c r="Y460" i="1" s="1"/>
  <c r="D460" i="5" s="1"/>
  <c r="X461" i="1"/>
  <c r="Y461" i="1" s="1"/>
  <c r="D461" i="5" s="1"/>
  <c r="X462" i="1"/>
  <c r="Y462" i="1" s="1"/>
  <c r="D462" i="5" s="1"/>
  <c r="X463" i="1"/>
  <c r="Y463" i="1" s="1"/>
  <c r="D463" i="5" s="1"/>
  <c r="X464" i="1"/>
  <c r="Y464" i="1" s="1"/>
  <c r="D464" i="5" s="1"/>
  <c r="X465" i="1"/>
  <c r="Y465" i="1" s="1"/>
  <c r="D465" i="5" s="1"/>
  <c r="X466" i="1"/>
  <c r="Y466" i="1" s="1"/>
  <c r="D466" i="5" s="1"/>
  <c r="X467" i="1"/>
  <c r="Y467" i="1" s="1"/>
  <c r="D467" i="5" s="1"/>
  <c r="X468" i="1"/>
  <c r="Y468" i="1" s="1"/>
  <c r="D468" i="5" s="1"/>
  <c r="X469" i="1"/>
  <c r="Y469" i="1" s="1"/>
  <c r="D469" i="5" s="1"/>
  <c r="X470" i="1"/>
  <c r="Y470" i="1" s="1"/>
  <c r="D470" i="5" s="1"/>
  <c r="X471" i="1"/>
  <c r="Y471" i="1" s="1"/>
  <c r="D471" i="5" s="1"/>
  <c r="X472" i="1"/>
  <c r="Y472" i="1" s="1"/>
  <c r="D472" i="5" s="1"/>
  <c r="X473" i="1"/>
  <c r="Y473" i="1" s="1"/>
  <c r="D473" i="5" s="1"/>
  <c r="X474" i="1"/>
  <c r="Y474" i="1" s="1"/>
  <c r="D474" i="5" s="1"/>
  <c r="X475" i="1"/>
  <c r="Y475" i="1" s="1"/>
  <c r="D475" i="5" s="1"/>
  <c r="X476" i="1"/>
  <c r="Y476" i="1" s="1"/>
  <c r="D476" i="5" s="1"/>
  <c r="X477" i="1"/>
  <c r="Y477" i="1" s="1"/>
  <c r="D477" i="5" s="1"/>
  <c r="X478" i="1"/>
  <c r="Y478" i="1" s="1"/>
  <c r="D478" i="5" s="1"/>
  <c r="X479" i="1"/>
  <c r="Y479" i="1" s="1"/>
  <c r="D479" i="5" s="1"/>
  <c r="X480" i="1"/>
  <c r="Y480" i="1" s="1"/>
  <c r="D480" i="5" s="1"/>
  <c r="X481" i="1"/>
  <c r="Y481" i="1" s="1"/>
  <c r="D481" i="5" s="1"/>
  <c r="X482" i="1"/>
  <c r="Y482" i="1" s="1"/>
  <c r="D482" i="5" s="1"/>
  <c r="X483" i="1"/>
  <c r="Y483" i="1" s="1"/>
  <c r="D483" i="5" s="1"/>
  <c r="X484" i="1"/>
  <c r="Y484" i="1" s="1"/>
  <c r="D484" i="5" s="1"/>
  <c r="X485" i="1"/>
  <c r="Y485" i="1" s="1"/>
  <c r="D485" i="5" s="1"/>
  <c r="X486" i="1"/>
  <c r="Y486" i="1" s="1"/>
  <c r="D486" i="5" s="1"/>
  <c r="X487" i="1"/>
  <c r="Y487" i="1" s="1"/>
  <c r="D487" i="5" s="1"/>
  <c r="X488" i="1"/>
  <c r="Y488" i="1" s="1"/>
  <c r="D488" i="5" s="1"/>
  <c r="X489" i="1"/>
  <c r="Y489" i="1" s="1"/>
  <c r="D489" i="5" s="1"/>
  <c r="X490" i="1"/>
  <c r="Y490" i="1" s="1"/>
  <c r="D490" i="5" s="1"/>
  <c r="X491" i="1"/>
  <c r="Y491" i="1" s="1"/>
  <c r="D491" i="5" s="1"/>
  <c r="X492" i="1"/>
  <c r="Y492" i="1" s="1"/>
  <c r="D492" i="5" s="1"/>
  <c r="X493" i="1"/>
  <c r="Y493" i="1" s="1"/>
  <c r="D493" i="5" s="1"/>
  <c r="X494" i="1"/>
  <c r="Y494" i="1" s="1"/>
  <c r="D494" i="5" s="1"/>
  <c r="X495" i="1"/>
  <c r="Y495" i="1" s="1"/>
  <c r="D495" i="5" s="1"/>
  <c r="X496" i="1"/>
  <c r="Y496" i="1" s="1"/>
  <c r="D496" i="5" s="1"/>
  <c r="X497" i="1"/>
  <c r="Y497" i="1" s="1"/>
  <c r="D497" i="5" s="1"/>
  <c r="X498" i="1"/>
  <c r="Y498" i="1" s="1"/>
  <c r="D498" i="5" s="1"/>
  <c r="X499" i="1"/>
  <c r="Y499" i="1" s="1"/>
  <c r="D499" i="5" s="1"/>
  <c r="X500" i="1"/>
  <c r="Y500" i="1" s="1"/>
  <c r="D500" i="5" s="1"/>
  <c r="X501" i="1"/>
  <c r="Y501" i="1" s="1"/>
  <c r="D501" i="5" s="1"/>
  <c r="X502" i="1"/>
  <c r="Y502" i="1" s="1"/>
  <c r="D502" i="5" s="1"/>
  <c r="X503" i="1"/>
  <c r="Y503" i="1" s="1"/>
  <c r="D503" i="5" s="1"/>
  <c r="X504" i="1"/>
  <c r="Y504" i="1" s="1"/>
  <c r="D504" i="5" s="1"/>
  <c r="X505" i="1"/>
  <c r="Y505" i="1" s="1"/>
  <c r="D505" i="5" s="1"/>
  <c r="X506" i="1"/>
  <c r="Y506" i="1" s="1"/>
  <c r="D506" i="5" s="1"/>
  <c r="X507" i="1"/>
  <c r="Y507" i="1" s="1"/>
  <c r="D507" i="5" s="1"/>
  <c r="X508" i="1"/>
  <c r="Y508" i="1" s="1"/>
  <c r="D508" i="5" s="1"/>
  <c r="X509" i="1"/>
  <c r="Y509" i="1" s="1"/>
  <c r="D509" i="5" s="1"/>
  <c r="X510" i="1"/>
  <c r="Y510" i="1" s="1"/>
  <c r="D510" i="5" s="1"/>
  <c r="X511" i="1"/>
  <c r="Y511" i="1" s="1"/>
  <c r="D511" i="5" s="1"/>
  <c r="X512" i="1"/>
  <c r="Y512" i="1" s="1"/>
  <c r="D512" i="5" s="1"/>
  <c r="X513" i="1"/>
  <c r="Y513" i="1" s="1"/>
  <c r="D513" i="5" s="1"/>
  <c r="X514" i="1"/>
  <c r="Y514" i="1" s="1"/>
  <c r="D514" i="5" s="1"/>
  <c r="X515" i="1"/>
  <c r="Y515" i="1" s="1"/>
  <c r="D515" i="5" s="1"/>
  <c r="X516" i="1"/>
  <c r="Y516" i="1" s="1"/>
  <c r="D516" i="5" s="1"/>
  <c r="X517" i="1"/>
  <c r="Y517" i="1" s="1"/>
  <c r="D517" i="5" s="1"/>
  <c r="X518" i="1"/>
  <c r="Y518" i="1" s="1"/>
  <c r="D518" i="5" s="1"/>
  <c r="X519" i="1"/>
  <c r="Y519" i="1" s="1"/>
  <c r="D519" i="5" s="1"/>
  <c r="X520" i="1"/>
  <c r="Y520" i="1" s="1"/>
  <c r="D520" i="5" s="1"/>
  <c r="X521" i="1"/>
  <c r="Y521" i="1" s="1"/>
  <c r="D521" i="5" s="1"/>
  <c r="X522" i="1"/>
  <c r="Y522" i="1" s="1"/>
  <c r="D522" i="5" s="1"/>
  <c r="X523" i="1"/>
  <c r="Y523" i="1" s="1"/>
  <c r="D523" i="5" s="1"/>
  <c r="X524" i="1"/>
  <c r="Y524" i="1" s="1"/>
  <c r="D524" i="5" s="1"/>
  <c r="X525" i="1"/>
  <c r="Y525" i="1" s="1"/>
  <c r="D525" i="5" s="1"/>
  <c r="X526" i="1"/>
  <c r="Y526" i="1" s="1"/>
  <c r="D526" i="5" s="1"/>
  <c r="X527" i="1"/>
  <c r="Y527" i="1" s="1"/>
  <c r="D527" i="5" s="1"/>
  <c r="X528" i="1"/>
  <c r="Y528" i="1" s="1"/>
  <c r="D528" i="5" s="1"/>
  <c r="X529" i="1"/>
  <c r="Y529" i="1" s="1"/>
  <c r="D529" i="5" s="1"/>
  <c r="X530" i="1"/>
  <c r="Y530" i="1" s="1"/>
  <c r="D530" i="5" s="1"/>
  <c r="X531" i="1"/>
  <c r="Y531" i="1" s="1"/>
  <c r="D531" i="5" s="1"/>
  <c r="X532" i="1"/>
  <c r="Y532" i="1" s="1"/>
  <c r="D532" i="5" s="1"/>
  <c r="X533" i="1"/>
  <c r="Y533" i="1" s="1"/>
  <c r="D533" i="5" s="1"/>
  <c r="X534" i="1"/>
  <c r="Y534" i="1" s="1"/>
  <c r="D534" i="5" s="1"/>
  <c r="X535" i="1"/>
  <c r="Y535" i="1" s="1"/>
  <c r="D535" i="5" s="1"/>
  <c r="X536" i="1"/>
  <c r="Y536" i="1" s="1"/>
  <c r="D536" i="5" s="1"/>
  <c r="X537" i="1"/>
  <c r="Y537" i="1" s="1"/>
  <c r="D537" i="5" s="1"/>
  <c r="X538" i="1"/>
  <c r="Y538" i="1" s="1"/>
  <c r="D538" i="5" s="1"/>
  <c r="X539" i="1"/>
  <c r="Y539" i="1" s="1"/>
  <c r="D539" i="5" s="1"/>
  <c r="X540" i="1"/>
  <c r="Y540" i="1" s="1"/>
  <c r="D540" i="5" s="1"/>
  <c r="X541" i="1"/>
  <c r="Y541" i="1" s="1"/>
  <c r="D541" i="5" s="1"/>
  <c r="X542" i="1"/>
  <c r="Y542" i="1" s="1"/>
  <c r="D542" i="5" s="1"/>
  <c r="X543" i="1"/>
  <c r="Y543" i="1" s="1"/>
  <c r="D543" i="5" s="1"/>
  <c r="X544" i="1"/>
  <c r="Y544" i="1" s="1"/>
  <c r="D544" i="5" s="1"/>
  <c r="X545" i="1"/>
  <c r="Y545" i="1" s="1"/>
  <c r="D545" i="5" s="1"/>
  <c r="X546" i="1"/>
  <c r="Y546" i="1" s="1"/>
  <c r="D546" i="5" s="1"/>
  <c r="X547" i="1"/>
  <c r="Y547" i="1" s="1"/>
  <c r="D547" i="5" s="1"/>
  <c r="X548" i="1"/>
  <c r="Y548" i="1" s="1"/>
  <c r="D548" i="5" s="1"/>
  <c r="X549" i="1"/>
  <c r="Y549" i="1" s="1"/>
  <c r="D549" i="5" s="1"/>
  <c r="X550" i="1"/>
  <c r="Y550" i="1" s="1"/>
  <c r="D550" i="5" s="1"/>
  <c r="X551" i="1"/>
  <c r="Y551" i="1" s="1"/>
  <c r="D551" i="5" s="1"/>
  <c r="X552" i="1"/>
  <c r="Y552" i="1" s="1"/>
  <c r="D552" i="5" s="1"/>
  <c r="X553" i="1"/>
  <c r="Y553" i="1" s="1"/>
  <c r="D553" i="5" s="1"/>
  <c r="X554" i="1"/>
  <c r="Y554" i="1" s="1"/>
  <c r="D554" i="5" s="1"/>
  <c r="X555" i="1"/>
  <c r="Y555" i="1" s="1"/>
  <c r="D555" i="5" s="1"/>
  <c r="X556" i="1"/>
  <c r="Y556" i="1" s="1"/>
  <c r="D556" i="5" s="1"/>
  <c r="X557" i="1"/>
  <c r="Y557" i="1" s="1"/>
  <c r="D557" i="5" s="1"/>
  <c r="X558" i="1"/>
  <c r="Y558" i="1" s="1"/>
  <c r="D558" i="5" s="1"/>
  <c r="X559" i="1"/>
  <c r="Y559" i="1" s="1"/>
  <c r="D559" i="5" s="1"/>
  <c r="X560" i="1"/>
  <c r="Y560" i="1" s="1"/>
  <c r="D560" i="5" s="1"/>
  <c r="X561" i="1"/>
  <c r="Y561" i="1" s="1"/>
  <c r="D561" i="5" s="1"/>
  <c r="X562" i="1"/>
  <c r="Y562" i="1" s="1"/>
  <c r="D562" i="5" s="1"/>
  <c r="X563" i="1"/>
  <c r="Y563" i="1" s="1"/>
  <c r="D563" i="5" s="1"/>
  <c r="X564" i="1"/>
  <c r="Y564" i="1" s="1"/>
  <c r="D564" i="5" s="1"/>
  <c r="X565" i="1"/>
  <c r="Y565" i="1" s="1"/>
  <c r="D565" i="5" s="1"/>
  <c r="X566" i="1"/>
  <c r="Y566" i="1" s="1"/>
  <c r="D566" i="5" s="1"/>
  <c r="X567" i="1"/>
  <c r="Y567" i="1" s="1"/>
  <c r="D567" i="5" s="1"/>
  <c r="X568" i="1"/>
  <c r="Y568" i="1" s="1"/>
  <c r="D568" i="5" s="1"/>
  <c r="X569" i="1"/>
  <c r="Y569" i="1" s="1"/>
  <c r="D569" i="5" s="1"/>
  <c r="X570" i="1"/>
  <c r="Y570" i="1" s="1"/>
  <c r="D570" i="5" s="1"/>
  <c r="X571" i="1"/>
  <c r="Y571" i="1" s="1"/>
  <c r="D571" i="5" s="1"/>
  <c r="X572" i="1"/>
  <c r="Y572" i="1" s="1"/>
  <c r="D572" i="5" s="1"/>
  <c r="X573" i="1"/>
  <c r="Y573" i="1" s="1"/>
  <c r="D573" i="5" s="1"/>
  <c r="X574" i="1"/>
  <c r="Y574" i="1" s="1"/>
  <c r="D574" i="5" s="1"/>
  <c r="X575" i="1"/>
  <c r="Y575" i="1" s="1"/>
  <c r="D575" i="5" s="1"/>
  <c r="X576" i="1"/>
  <c r="Y576" i="1" s="1"/>
  <c r="D576" i="5" s="1"/>
  <c r="X577" i="1"/>
  <c r="Y577" i="1" s="1"/>
  <c r="D577" i="5" s="1"/>
  <c r="X578" i="1"/>
  <c r="Y578" i="1" s="1"/>
  <c r="D578" i="5" s="1"/>
  <c r="X579" i="1"/>
  <c r="Y579" i="1" s="1"/>
  <c r="D579" i="5" s="1"/>
  <c r="X580" i="1"/>
  <c r="Y580" i="1" s="1"/>
  <c r="D580" i="5" s="1"/>
  <c r="X581" i="1"/>
  <c r="Y581" i="1" s="1"/>
  <c r="D581" i="5" s="1"/>
  <c r="X582" i="1"/>
  <c r="Y582" i="1" s="1"/>
  <c r="D582" i="5" s="1"/>
  <c r="X583" i="1"/>
  <c r="Y583" i="1" s="1"/>
  <c r="D583" i="5" s="1"/>
  <c r="X584" i="1"/>
  <c r="Y584" i="1" s="1"/>
  <c r="D584" i="5" s="1"/>
  <c r="X585" i="1"/>
  <c r="Y585" i="1" s="1"/>
  <c r="D585" i="5" s="1"/>
  <c r="X586" i="1"/>
  <c r="Y586" i="1" s="1"/>
  <c r="D586" i="5" s="1"/>
  <c r="X587" i="1"/>
  <c r="Y587" i="1" s="1"/>
  <c r="D587" i="5" s="1"/>
  <c r="X588" i="1"/>
  <c r="Y588" i="1" s="1"/>
  <c r="D588" i="5" s="1"/>
  <c r="X589" i="1"/>
  <c r="Y589" i="1" s="1"/>
  <c r="D589" i="5" s="1"/>
  <c r="X590" i="1"/>
  <c r="Y590" i="1" s="1"/>
  <c r="D590" i="5" s="1"/>
  <c r="X591" i="1"/>
  <c r="Y591" i="1" s="1"/>
  <c r="D591" i="5" s="1"/>
  <c r="X592" i="1"/>
  <c r="Y592" i="1" s="1"/>
  <c r="D592" i="5" s="1"/>
  <c r="X593" i="1"/>
  <c r="Y593" i="1" s="1"/>
  <c r="D593" i="5" s="1"/>
  <c r="X594" i="1"/>
  <c r="Y594" i="1" s="1"/>
  <c r="D594" i="5" s="1"/>
  <c r="X595" i="1"/>
  <c r="Y595" i="1" s="1"/>
  <c r="D595" i="5" s="1"/>
  <c r="X596" i="1"/>
  <c r="Y596" i="1" s="1"/>
  <c r="D596" i="5" s="1"/>
  <c r="X597" i="1"/>
  <c r="Y597" i="1" s="1"/>
  <c r="D597" i="5" s="1"/>
  <c r="X598" i="1"/>
  <c r="Y598" i="1" s="1"/>
  <c r="D598" i="5" s="1"/>
  <c r="X599" i="1"/>
  <c r="Y599" i="1" s="1"/>
  <c r="D599" i="5" s="1"/>
  <c r="X600" i="1"/>
  <c r="Y600" i="1" s="1"/>
  <c r="D600" i="5" s="1"/>
  <c r="X601" i="1"/>
  <c r="Y601" i="1" s="1"/>
  <c r="D601" i="5" s="1"/>
  <c r="X602" i="1"/>
  <c r="Y602" i="1" s="1"/>
  <c r="D602" i="5" s="1"/>
  <c r="X603" i="1"/>
  <c r="Y603" i="1" s="1"/>
  <c r="D603" i="5" s="1"/>
  <c r="X604" i="1"/>
  <c r="Y604" i="1" s="1"/>
  <c r="D604" i="5" s="1"/>
  <c r="X605" i="1"/>
  <c r="Y605" i="1" s="1"/>
  <c r="D605" i="5" s="1"/>
  <c r="X606" i="1"/>
  <c r="Y606" i="1" s="1"/>
  <c r="D606" i="5" s="1"/>
  <c r="X607" i="1"/>
  <c r="Y607" i="1" s="1"/>
  <c r="D607" i="5" s="1"/>
  <c r="X608" i="1"/>
  <c r="Y608" i="1" s="1"/>
  <c r="D608" i="5" s="1"/>
  <c r="X609" i="1"/>
  <c r="Y609" i="1" s="1"/>
  <c r="D609" i="5" s="1"/>
  <c r="X610" i="1"/>
  <c r="Y610" i="1" s="1"/>
  <c r="D610" i="5" s="1"/>
  <c r="X611" i="1"/>
  <c r="Y611" i="1" s="1"/>
  <c r="D611" i="5" s="1"/>
  <c r="X612" i="1"/>
  <c r="Y612" i="1" s="1"/>
  <c r="D612" i="5" s="1"/>
  <c r="X613" i="1"/>
  <c r="Y613" i="1" s="1"/>
  <c r="D613" i="5" s="1"/>
  <c r="X614" i="1"/>
  <c r="Y614" i="1" s="1"/>
  <c r="D614" i="5" s="1"/>
  <c r="X615" i="1"/>
  <c r="Y615" i="1" s="1"/>
  <c r="D615" i="5" s="1"/>
  <c r="X616" i="1"/>
  <c r="Y616" i="1" s="1"/>
  <c r="D616" i="5" s="1"/>
  <c r="X617" i="1"/>
  <c r="Y617" i="1" s="1"/>
  <c r="D617" i="5" s="1"/>
  <c r="X618" i="1"/>
  <c r="Y618" i="1" s="1"/>
  <c r="D618" i="5" s="1"/>
  <c r="X619" i="1"/>
  <c r="Y619" i="1" s="1"/>
  <c r="D619" i="5" s="1"/>
  <c r="X620" i="1"/>
  <c r="Y620" i="1" s="1"/>
  <c r="D620" i="5" s="1"/>
  <c r="X621" i="1"/>
  <c r="Y621" i="1" s="1"/>
  <c r="D621" i="5" s="1"/>
  <c r="X622" i="1"/>
  <c r="Y622" i="1" s="1"/>
  <c r="D622" i="5" s="1"/>
  <c r="X623" i="1"/>
  <c r="Y623" i="1" s="1"/>
  <c r="D623" i="5" s="1"/>
  <c r="X624" i="1"/>
  <c r="Y624" i="1" s="1"/>
  <c r="D624" i="5" s="1"/>
  <c r="X625" i="1"/>
  <c r="Y625" i="1" s="1"/>
  <c r="D625" i="5" s="1"/>
  <c r="X626" i="1"/>
  <c r="Y626" i="1" s="1"/>
  <c r="D626" i="5" s="1"/>
  <c r="X627" i="1"/>
  <c r="Y627" i="1" s="1"/>
  <c r="D627" i="5" s="1"/>
  <c r="X628" i="1"/>
  <c r="Y628" i="1" s="1"/>
  <c r="D628" i="5" s="1"/>
  <c r="X629" i="1"/>
  <c r="Y629" i="1" s="1"/>
  <c r="D629" i="5" s="1"/>
  <c r="X630" i="1"/>
  <c r="Y630" i="1" s="1"/>
  <c r="D630" i="5" s="1"/>
  <c r="X631" i="1"/>
  <c r="Y631" i="1" s="1"/>
  <c r="D631" i="5" s="1"/>
  <c r="X632" i="1"/>
  <c r="Y632" i="1" s="1"/>
  <c r="D632" i="5" s="1"/>
  <c r="X633" i="1"/>
  <c r="Y633" i="1" s="1"/>
  <c r="D633" i="5" s="1"/>
  <c r="X634" i="1"/>
  <c r="Y634" i="1" s="1"/>
  <c r="D634" i="5" s="1"/>
  <c r="X635" i="1"/>
  <c r="Y635" i="1" s="1"/>
  <c r="D635" i="5" s="1"/>
  <c r="X636" i="1"/>
  <c r="Y636" i="1" s="1"/>
  <c r="D636" i="5" s="1"/>
  <c r="X637" i="1"/>
  <c r="Y637" i="1" s="1"/>
  <c r="D637" i="5" s="1"/>
  <c r="X638" i="1"/>
  <c r="Y638" i="1" s="1"/>
  <c r="D638" i="5" s="1"/>
  <c r="X639" i="1"/>
  <c r="Y639" i="1" s="1"/>
  <c r="D639" i="5" s="1"/>
  <c r="X640" i="1"/>
  <c r="Y640" i="1" s="1"/>
  <c r="D640" i="5" s="1"/>
  <c r="X641" i="1"/>
  <c r="Y641" i="1" s="1"/>
  <c r="D641" i="5" s="1"/>
  <c r="X642" i="1"/>
  <c r="Y642" i="1" s="1"/>
  <c r="D642" i="5" s="1"/>
  <c r="X643" i="1"/>
  <c r="Y643" i="1" s="1"/>
  <c r="D643" i="5" s="1"/>
  <c r="X644" i="1"/>
  <c r="Y644" i="1" s="1"/>
  <c r="D644" i="5" s="1"/>
  <c r="X645" i="1"/>
  <c r="Y645" i="1" s="1"/>
  <c r="D645" i="5" s="1"/>
  <c r="X646" i="1"/>
  <c r="Y646" i="1" s="1"/>
  <c r="D646" i="5" s="1"/>
  <c r="X647" i="1"/>
  <c r="Y647" i="1" s="1"/>
  <c r="D647" i="5" s="1"/>
  <c r="X648" i="1"/>
  <c r="Y648" i="1" s="1"/>
  <c r="D648" i="5" s="1"/>
  <c r="X649" i="1"/>
  <c r="Y649" i="1" s="1"/>
  <c r="D649" i="5" s="1"/>
  <c r="X650" i="1"/>
  <c r="Y650" i="1" s="1"/>
  <c r="D650" i="5" s="1"/>
  <c r="X651" i="1"/>
  <c r="Y651" i="1" s="1"/>
  <c r="D651" i="5" s="1"/>
  <c r="X652" i="1"/>
  <c r="Y652" i="1" s="1"/>
  <c r="D652" i="5" s="1"/>
  <c r="X653" i="1"/>
  <c r="Y653" i="1" s="1"/>
  <c r="D653" i="5" s="1"/>
  <c r="X654" i="1"/>
  <c r="Y654" i="1" s="1"/>
  <c r="D654" i="5" s="1"/>
  <c r="X655" i="1"/>
  <c r="Y655" i="1" s="1"/>
  <c r="D655" i="5" s="1"/>
  <c r="X656" i="1"/>
  <c r="Y656" i="1" s="1"/>
  <c r="D656" i="5" s="1"/>
  <c r="X657" i="1"/>
  <c r="Y657" i="1" s="1"/>
  <c r="D657" i="5" s="1"/>
  <c r="X658" i="1"/>
  <c r="Y658" i="1" s="1"/>
  <c r="D658" i="5" s="1"/>
  <c r="X659" i="1"/>
  <c r="Y659" i="1" s="1"/>
  <c r="D659" i="5" s="1"/>
  <c r="X660" i="1"/>
  <c r="Y660" i="1" s="1"/>
  <c r="D660" i="5" s="1"/>
  <c r="X661" i="1"/>
  <c r="Y661" i="1" s="1"/>
  <c r="D661" i="5" s="1"/>
  <c r="X662" i="1"/>
  <c r="Y662" i="1" s="1"/>
  <c r="D662" i="5" s="1"/>
  <c r="X663" i="1"/>
  <c r="Y663" i="1" s="1"/>
  <c r="D663" i="5" s="1"/>
  <c r="X664" i="1"/>
  <c r="Y664" i="1" s="1"/>
  <c r="D664" i="5" s="1"/>
  <c r="X665" i="1"/>
  <c r="Y665" i="1" s="1"/>
  <c r="D665" i="5" s="1"/>
  <c r="X666" i="1"/>
  <c r="Y666" i="1" s="1"/>
  <c r="D666" i="5" s="1"/>
  <c r="X667" i="1"/>
  <c r="Y667" i="1" s="1"/>
  <c r="D667" i="5" s="1"/>
  <c r="X668" i="1"/>
  <c r="Y668" i="1" s="1"/>
  <c r="D668" i="5" s="1"/>
  <c r="X669" i="1"/>
  <c r="Y669" i="1" s="1"/>
  <c r="D669" i="5" s="1"/>
  <c r="X670" i="1"/>
  <c r="Y670" i="1" s="1"/>
  <c r="D670" i="5" s="1"/>
  <c r="X671" i="1"/>
  <c r="Y671" i="1" s="1"/>
  <c r="D671" i="5" s="1"/>
  <c r="X672" i="1"/>
  <c r="Y672" i="1" s="1"/>
  <c r="D672" i="5" s="1"/>
  <c r="X673" i="1"/>
  <c r="Y673" i="1" s="1"/>
  <c r="D673" i="5" s="1"/>
  <c r="X674" i="1"/>
  <c r="Y674" i="1" s="1"/>
  <c r="D674" i="5" s="1"/>
  <c r="X675" i="1"/>
  <c r="Y675" i="1" s="1"/>
  <c r="D675" i="5" s="1"/>
  <c r="X676" i="1"/>
  <c r="Y676" i="1" s="1"/>
  <c r="D676" i="5" s="1"/>
  <c r="X677" i="1"/>
  <c r="Y677" i="1" s="1"/>
  <c r="D677" i="5" s="1"/>
  <c r="X678" i="1"/>
  <c r="Y678" i="1" s="1"/>
  <c r="D678" i="5" s="1"/>
  <c r="X679" i="1"/>
  <c r="Y679" i="1" s="1"/>
  <c r="D679" i="5" s="1"/>
  <c r="X680" i="1"/>
  <c r="Y680" i="1" s="1"/>
  <c r="D680" i="5" s="1"/>
  <c r="X681" i="1"/>
  <c r="Y681" i="1" s="1"/>
  <c r="D681" i="5" s="1"/>
  <c r="X682" i="1"/>
  <c r="Y682" i="1" s="1"/>
  <c r="D682" i="5" s="1"/>
  <c r="X683" i="1"/>
  <c r="Y683" i="1" s="1"/>
  <c r="D683" i="5" s="1"/>
  <c r="X684" i="1"/>
  <c r="Y684" i="1" s="1"/>
  <c r="D684" i="5" s="1"/>
  <c r="X685" i="1"/>
  <c r="Y685" i="1" s="1"/>
  <c r="D685" i="5" s="1"/>
  <c r="X686" i="1"/>
  <c r="Y686" i="1" s="1"/>
  <c r="D686" i="5" s="1"/>
  <c r="X687" i="1"/>
  <c r="Y687" i="1" s="1"/>
  <c r="D687" i="5" s="1"/>
  <c r="X688" i="1"/>
  <c r="Y688" i="1" s="1"/>
  <c r="D688" i="5" s="1"/>
  <c r="X689" i="1"/>
  <c r="Y689" i="1" s="1"/>
  <c r="D689" i="5" s="1"/>
  <c r="X690" i="1"/>
  <c r="Y690" i="1" s="1"/>
  <c r="D690" i="5" s="1"/>
  <c r="X691" i="1"/>
  <c r="Y691" i="1" s="1"/>
  <c r="D691" i="5" s="1"/>
  <c r="X692" i="1"/>
  <c r="Y692" i="1" s="1"/>
  <c r="D692" i="5" s="1"/>
  <c r="X693" i="1"/>
  <c r="Y693" i="1" s="1"/>
  <c r="D693" i="5" s="1"/>
  <c r="X694" i="1"/>
  <c r="Y694" i="1" s="1"/>
  <c r="D694" i="5" s="1"/>
  <c r="X695" i="1"/>
  <c r="Y695" i="1" s="1"/>
  <c r="D695" i="5" s="1"/>
  <c r="X696" i="1"/>
  <c r="Y696" i="1" s="1"/>
  <c r="D696" i="5" s="1"/>
  <c r="X697" i="1"/>
  <c r="Y697" i="1" s="1"/>
  <c r="D697" i="5" s="1"/>
  <c r="X698" i="1"/>
  <c r="Y698" i="1" s="1"/>
  <c r="D698" i="5" s="1"/>
  <c r="X699" i="1"/>
  <c r="Y699" i="1" s="1"/>
  <c r="D699" i="5" s="1"/>
  <c r="X700" i="1"/>
  <c r="Y700" i="1" s="1"/>
  <c r="D700" i="5" s="1"/>
  <c r="X701" i="1"/>
  <c r="Y701" i="1" s="1"/>
  <c r="D701" i="5" s="1"/>
  <c r="X702" i="1"/>
  <c r="Y702" i="1" s="1"/>
  <c r="D702" i="5" s="1"/>
  <c r="X703" i="1"/>
  <c r="Y703" i="1" s="1"/>
  <c r="D703" i="5" s="1"/>
  <c r="X704" i="1"/>
  <c r="Y704" i="1" s="1"/>
  <c r="D704" i="5" s="1"/>
  <c r="X705" i="1"/>
  <c r="Y705" i="1" s="1"/>
  <c r="D705" i="5" s="1"/>
  <c r="X706" i="1"/>
  <c r="Y706" i="1" s="1"/>
  <c r="D706" i="5" s="1"/>
  <c r="X707" i="1"/>
  <c r="Y707" i="1" s="1"/>
  <c r="D707" i="5" s="1"/>
  <c r="X708" i="1"/>
  <c r="Y708" i="1" s="1"/>
  <c r="D708" i="5" s="1"/>
  <c r="X709" i="1"/>
  <c r="Y709" i="1" s="1"/>
  <c r="D709" i="5" s="1"/>
  <c r="X710" i="1"/>
  <c r="Y710" i="1" s="1"/>
  <c r="D710" i="5" s="1"/>
  <c r="X711" i="1"/>
  <c r="Y711" i="1" s="1"/>
  <c r="D711" i="5" s="1"/>
  <c r="X712" i="1"/>
  <c r="Y712" i="1" s="1"/>
  <c r="D712" i="5" s="1"/>
  <c r="X713" i="1"/>
  <c r="Y713" i="1" s="1"/>
  <c r="D713" i="5" s="1"/>
  <c r="X714" i="1"/>
  <c r="Y714" i="1" s="1"/>
  <c r="D714" i="5" s="1"/>
  <c r="X715" i="1"/>
  <c r="Y715" i="1" s="1"/>
  <c r="D715" i="5" s="1"/>
  <c r="X716" i="1"/>
  <c r="Y716" i="1" s="1"/>
  <c r="D716" i="5" s="1"/>
  <c r="X717" i="1"/>
  <c r="Y717" i="1" s="1"/>
  <c r="D717" i="5" s="1"/>
  <c r="X718" i="1"/>
  <c r="Y718" i="1" s="1"/>
  <c r="D718" i="5" s="1"/>
  <c r="X719" i="1"/>
  <c r="Y719" i="1" s="1"/>
  <c r="D719" i="5" s="1"/>
  <c r="X720" i="1"/>
  <c r="Y720" i="1" s="1"/>
  <c r="D720" i="5" s="1"/>
  <c r="X721" i="1"/>
  <c r="Y721" i="1" s="1"/>
  <c r="D721" i="5" s="1"/>
  <c r="X722" i="1"/>
  <c r="Y722" i="1" s="1"/>
  <c r="D722" i="5" s="1"/>
  <c r="X723" i="1"/>
  <c r="Y723" i="1" s="1"/>
  <c r="D723" i="5" s="1"/>
  <c r="X724" i="1"/>
  <c r="Y724" i="1" s="1"/>
  <c r="D724" i="5" s="1"/>
  <c r="X725" i="1"/>
  <c r="Y725" i="1" s="1"/>
  <c r="D725" i="5" s="1"/>
  <c r="X726" i="1"/>
  <c r="Y726" i="1" s="1"/>
  <c r="D726" i="5" s="1"/>
  <c r="X727" i="1"/>
  <c r="Y727" i="1" s="1"/>
  <c r="D727" i="5" s="1"/>
  <c r="X728" i="1"/>
  <c r="Y728" i="1" s="1"/>
  <c r="D728" i="5" s="1"/>
  <c r="X729" i="1"/>
  <c r="Y729" i="1" s="1"/>
  <c r="D729" i="5" s="1"/>
  <c r="X730" i="1"/>
  <c r="Y730" i="1" s="1"/>
  <c r="D730" i="5" s="1"/>
  <c r="X731" i="1"/>
  <c r="Y731" i="1" s="1"/>
  <c r="D731" i="5" s="1"/>
  <c r="X732" i="1"/>
  <c r="Y732" i="1" s="1"/>
  <c r="D732" i="5" s="1"/>
  <c r="X733" i="1"/>
  <c r="Y733" i="1" s="1"/>
  <c r="D733" i="5" s="1"/>
  <c r="X734" i="1"/>
  <c r="Y734" i="1" s="1"/>
  <c r="D734" i="5" s="1"/>
  <c r="X735" i="1"/>
  <c r="Y735" i="1" s="1"/>
  <c r="D735" i="5" s="1"/>
  <c r="X736" i="1"/>
  <c r="Y736" i="1" s="1"/>
  <c r="D736" i="5" s="1"/>
  <c r="X737" i="1"/>
  <c r="Y737" i="1" s="1"/>
  <c r="D737" i="5" s="1"/>
  <c r="X738" i="1"/>
  <c r="Y738" i="1" s="1"/>
  <c r="D738" i="5" s="1"/>
  <c r="X739" i="1"/>
  <c r="Y739" i="1" s="1"/>
  <c r="D739" i="5" s="1"/>
  <c r="X740" i="1"/>
  <c r="Y740" i="1" s="1"/>
  <c r="D740" i="5" s="1"/>
  <c r="X741" i="1"/>
  <c r="Y741" i="1" s="1"/>
  <c r="D741" i="5" s="1"/>
  <c r="X742" i="1"/>
  <c r="Y742" i="1" s="1"/>
  <c r="D742" i="5" s="1"/>
  <c r="X743" i="1"/>
  <c r="Y743" i="1" s="1"/>
  <c r="D743" i="5" s="1"/>
  <c r="X744" i="1"/>
  <c r="Y744" i="1" s="1"/>
  <c r="D744" i="5" s="1"/>
  <c r="X745" i="1"/>
  <c r="Y745" i="1" s="1"/>
  <c r="D745" i="5" s="1"/>
  <c r="X746" i="1"/>
  <c r="Y746" i="1" s="1"/>
  <c r="D746" i="5" s="1"/>
  <c r="X747" i="1"/>
  <c r="Y747" i="1" s="1"/>
  <c r="D747" i="5" s="1"/>
  <c r="X748" i="1"/>
  <c r="Y748" i="1" s="1"/>
  <c r="D748" i="5" s="1"/>
  <c r="X749" i="1"/>
  <c r="Y749" i="1" s="1"/>
  <c r="D749" i="5" s="1"/>
  <c r="X750" i="1"/>
  <c r="Y750" i="1" s="1"/>
  <c r="D750" i="5" s="1"/>
  <c r="X751" i="1"/>
  <c r="Y751" i="1" s="1"/>
  <c r="D751" i="5" s="1"/>
  <c r="X752" i="1"/>
  <c r="Y752" i="1" s="1"/>
  <c r="D752" i="5" s="1"/>
  <c r="X753" i="1"/>
  <c r="Y753" i="1" s="1"/>
  <c r="D753" i="5" s="1"/>
  <c r="X754" i="1"/>
  <c r="Y754" i="1" s="1"/>
  <c r="D754" i="5" s="1"/>
  <c r="X755" i="1"/>
  <c r="Y755" i="1" s="1"/>
  <c r="D755" i="5" s="1"/>
  <c r="X756" i="1"/>
  <c r="Y756" i="1" s="1"/>
  <c r="D756" i="5" s="1"/>
  <c r="X757" i="1"/>
  <c r="Y757" i="1" s="1"/>
  <c r="D757" i="5" s="1"/>
  <c r="X758" i="1"/>
  <c r="Y758" i="1" s="1"/>
  <c r="D758" i="5" s="1"/>
  <c r="X759" i="1"/>
  <c r="Y759" i="1" s="1"/>
  <c r="D759" i="5" s="1"/>
  <c r="X760" i="1"/>
  <c r="Y760" i="1" s="1"/>
  <c r="D760" i="5" s="1"/>
  <c r="X761" i="1"/>
  <c r="Y761" i="1" s="1"/>
  <c r="D761" i="5" s="1"/>
  <c r="X762" i="1"/>
  <c r="Y762" i="1" s="1"/>
  <c r="D762" i="5" s="1"/>
  <c r="X763" i="1"/>
  <c r="Y763" i="1" s="1"/>
  <c r="D763" i="5" s="1"/>
  <c r="X764" i="1"/>
  <c r="Y764" i="1" s="1"/>
  <c r="D764" i="5" s="1"/>
  <c r="X765" i="1"/>
  <c r="Y765" i="1" s="1"/>
  <c r="D765" i="5" s="1"/>
  <c r="X766" i="1"/>
  <c r="Y766" i="1" s="1"/>
  <c r="D766" i="5" s="1"/>
  <c r="X767" i="1"/>
  <c r="Y767" i="1" s="1"/>
  <c r="D767" i="5" s="1"/>
  <c r="X768" i="1"/>
  <c r="Y768" i="1" s="1"/>
  <c r="D768" i="5" s="1"/>
  <c r="X769" i="1"/>
  <c r="Y769" i="1" s="1"/>
  <c r="D769" i="5" s="1"/>
  <c r="X770" i="1"/>
  <c r="Y770" i="1" s="1"/>
  <c r="D770" i="5" s="1"/>
  <c r="X771" i="1"/>
  <c r="Y771" i="1" s="1"/>
  <c r="D771" i="5" s="1"/>
  <c r="X772" i="1"/>
  <c r="Y772" i="1" s="1"/>
  <c r="D772" i="5" s="1"/>
  <c r="X773" i="1"/>
  <c r="Y773" i="1" s="1"/>
  <c r="D773" i="5" s="1"/>
  <c r="X774" i="1"/>
  <c r="Y774" i="1" s="1"/>
  <c r="D774" i="5" s="1"/>
  <c r="X775" i="1"/>
  <c r="Y775" i="1" s="1"/>
  <c r="D775" i="5" s="1"/>
  <c r="X776" i="1"/>
  <c r="Y776" i="1" s="1"/>
  <c r="D776" i="5" s="1"/>
  <c r="X777" i="1"/>
  <c r="Y777" i="1" s="1"/>
  <c r="D777" i="5" s="1"/>
  <c r="X778" i="1"/>
  <c r="Y778" i="1" s="1"/>
  <c r="D778" i="5" s="1"/>
  <c r="X779" i="1"/>
  <c r="Y779" i="1" s="1"/>
  <c r="D779" i="5" s="1"/>
  <c r="X780" i="1"/>
  <c r="Y780" i="1" s="1"/>
  <c r="D780" i="5" s="1"/>
  <c r="X781" i="1"/>
  <c r="Y781" i="1" s="1"/>
  <c r="D781" i="5" s="1"/>
  <c r="X782" i="1"/>
  <c r="Y782" i="1" s="1"/>
  <c r="D782" i="5" s="1"/>
  <c r="X783" i="1"/>
  <c r="Y783" i="1" s="1"/>
  <c r="D783" i="5" s="1"/>
  <c r="X784" i="1"/>
  <c r="Y784" i="1" s="1"/>
  <c r="D784" i="5" s="1"/>
  <c r="X785" i="1"/>
  <c r="Y785" i="1" s="1"/>
  <c r="D785" i="5" s="1"/>
  <c r="X786" i="1"/>
  <c r="Y786" i="1" s="1"/>
  <c r="D786" i="5" s="1"/>
  <c r="X787" i="1"/>
  <c r="Y787" i="1" s="1"/>
  <c r="D787" i="5" s="1"/>
  <c r="X788" i="1"/>
  <c r="Y788" i="1" s="1"/>
  <c r="D788" i="5" s="1"/>
  <c r="X789" i="1"/>
  <c r="Y789" i="1" s="1"/>
  <c r="D789" i="5" s="1"/>
  <c r="X790" i="1"/>
  <c r="Y790" i="1" s="1"/>
  <c r="D790" i="5" s="1"/>
  <c r="X791" i="1"/>
  <c r="Y791" i="1" s="1"/>
  <c r="D791" i="5" s="1"/>
  <c r="X792" i="1"/>
  <c r="Y792" i="1" s="1"/>
  <c r="D792" i="5" s="1"/>
  <c r="X793" i="1"/>
  <c r="Y793" i="1" s="1"/>
  <c r="D793" i="5" s="1"/>
  <c r="X794" i="1"/>
  <c r="Y794" i="1" s="1"/>
  <c r="D794" i="5" s="1"/>
  <c r="X795" i="1"/>
  <c r="Y795" i="1" s="1"/>
  <c r="D795" i="5" s="1"/>
  <c r="X796" i="1"/>
  <c r="Y796" i="1" s="1"/>
  <c r="D796" i="5" s="1"/>
  <c r="X797" i="1"/>
  <c r="Y797" i="1" s="1"/>
  <c r="D797" i="5" s="1"/>
  <c r="X798" i="1"/>
  <c r="Y798" i="1" s="1"/>
  <c r="D798" i="5" s="1"/>
  <c r="X799" i="1"/>
  <c r="Y799" i="1" s="1"/>
  <c r="D799" i="5" s="1"/>
  <c r="X800" i="1"/>
  <c r="Y800" i="1" s="1"/>
  <c r="D800" i="5" s="1"/>
  <c r="X801" i="1"/>
  <c r="Y801" i="1" s="1"/>
  <c r="D801" i="5" s="1"/>
  <c r="X802" i="1"/>
  <c r="Y802" i="1" s="1"/>
  <c r="D802" i="5" s="1"/>
  <c r="X803" i="1"/>
  <c r="Y803" i="1" s="1"/>
  <c r="D803" i="5" s="1"/>
  <c r="X804" i="1"/>
  <c r="Y804" i="1" s="1"/>
  <c r="D804" i="5" s="1"/>
  <c r="X805" i="1"/>
  <c r="Y805" i="1" s="1"/>
  <c r="D805" i="5" s="1"/>
  <c r="X806" i="1"/>
  <c r="Y806" i="1" s="1"/>
  <c r="D806" i="5" s="1"/>
  <c r="X807" i="1"/>
  <c r="Y807" i="1" s="1"/>
  <c r="D807" i="5" s="1"/>
  <c r="X808" i="1"/>
  <c r="Y808" i="1" s="1"/>
  <c r="D808" i="5" s="1"/>
  <c r="X809" i="1"/>
  <c r="Y809" i="1" s="1"/>
  <c r="D809" i="5" s="1"/>
  <c r="X810" i="1"/>
  <c r="Y810" i="1" s="1"/>
  <c r="D810" i="5" s="1"/>
  <c r="X811" i="1"/>
  <c r="Y811" i="1" s="1"/>
  <c r="D811" i="5" s="1"/>
  <c r="X812" i="1"/>
  <c r="Y812" i="1" s="1"/>
  <c r="D812" i="5" s="1"/>
  <c r="X813" i="1"/>
  <c r="Y813" i="1" s="1"/>
  <c r="D813" i="5" s="1"/>
  <c r="X814" i="1"/>
  <c r="Y814" i="1" s="1"/>
  <c r="D814" i="5" s="1"/>
  <c r="X815" i="1"/>
  <c r="Y815" i="1" s="1"/>
  <c r="D815" i="5" s="1"/>
  <c r="X816" i="1"/>
  <c r="Y816" i="1" s="1"/>
  <c r="D816" i="5" s="1"/>
  <c r="X817" i="1"/>
  <c r="Y817" i="1" s="1"/>
  <c r="D817" i="5" s="1"/>
  <c r="X818" i="1"/>
  <c r="Y818" i="1" s="1"/>
  <c r="D818" i="5" s="1"/>
  <c r="X819" i="1"/>
  <c r="Y819" i="1" s="1"/>
  <c r="D819" i="5" s="1"/>
  <c r="X820" i="1"/>
  <c r="Y820" i="1" s="1"/>
  <c r="D820" i="5" s="1"/>
  <c r="X821" i="1"/>
  <c r="Y821" i="1" s="1"/>
  <c r="D821" i="5" s="1"/>
  <c r="X822" i="1"/>
  <c r="Y822" i="1" s="1"/>
  <c r="D822" i="5" s="1"/>
  <c r="X823" i="1"/>
  <c r="Y823" i="1" s="1"/>
  <c r="D823" i="5" s="1"/>
  <c r="X824" i="1"/>
  <c r="Y824" i="1" s="1"/>
  <c r="D824" i="5" s="1"/>
  <c r="X825" i="1"/>
  <c r="Y825" i="1" s="1"/>
  <c r="D825" i="5" s="1"/>
  <c r="X826" i="1"/>
  <c r="Y826" i="1" s="1"/>
  <c r="D826" i="5" s="1"/>
  <c r="X827" i="1"/>
  <c r="Y827" i="1" s="1"/>
  <c r="D827" i="5" s="1"/>
  <c r="X828" i="1"/>
  <c r="Y828" i="1" s="1"/>
  <c r="D828" i="5" s="1"/>
  <c r="X829" i="1"/>
  <c r="Y829" i="1" s="1"/>
  <c r="D829" i="5" s="1"/>
  <c r="X830" i="1"/>
  <c r="Y830" i="1" s="1"/>
  <c r="D830" i="5" s="1"/>
  <c r="X831" i="1"/>
  <c r="Y831" i="1" s="1"/>
  <c r="D831" i="5" s="1"/>
  <c r="X832" i="1"/>
  <c r="Y832" i="1" s="1"/>
  <c r="D832" i="5" s="1"/>
  <c r="X833" i="1"/>
  <c r="Y833" i="1" s="1"/>
  <c r="D833" i="5" s="1"/>
  <c r="X834" i="1"/>
  <c r="Y834" i="1" s="1"/>
  <c r="D834" i="5" s="1"/>
  <c r="X835" i="1"/>
  <c r="Y835" i="1" s="1"/>
  <c r="D835" i="5" s="1"/>
  <c r="X836" i="1"/>
  <c r="Y836" i="1" s="1"/>
  <c r="D836" i="5" s="1"/>
  <c r="X837" i="1"/>
  <c r="Y837" i="1" s="1"/>
  <c r="D837" i="5" s="1"/>
  <c r="X838" i="1"/>
  <c r="Y838" i="1" s="1"/>
  <c r="D838" i="5" s="1"/>
  <c r="X839" i="1"/>
  <c r="Y839" i="1" s="1"/>
  <c r="D839" i="5" s="1"/>
  <c r="X840" i="1"/>
  <c r="Y840" i="1" s="1"/>
  <c r="D840" i="5" s="1"/>
  <c r="X841" i="1"/>
  <c r="Y841" i="1" s="1"/>
  <c r="D841" i="5" s="1"/>
  <c r="X842" i="1"/>
  <c r="Y842" i="1" s="1"/>
  <c r="D842" i="5" s="1"/>
  <c r="X843" i="1"/>
  <c r="Y843" i="1" s="1"/>
  <c r="D843" i="5" s="1"/>
  <c r="X844" i="1"/>
  <c r="Y844" i="1" s="1"/>
  <c r="D844" i="5" s="1"/>
  <c r="X845" i="1"/>
  <c r="Y845" i="1" s="1"/>
  <c r="D845" i="5" s="1"/>
  <c r="X846" i="1"/>
  <c r="Y846" i="1" s="1"/>
  <c r="D846" i="5" s="1"/>
  <c r="X847" i="1"/>
  <c r="Y847" i="1" s="1"/>
  <c r="D847" i="5" s="1"/>
  <c r="X848" i="1"/>
  <c r="Y848" i="1" s="1"/>
  <c r="D848" i="5" s="1"/>
  <c r="X849" i="1"/>
  <c r="Y849" i="1" s="1"/>
  <c r="D849" i="5" s="1"/>
  <c r="X850" i="1"/>
  <c r="Y850" i="1" s="1"/>
  <c r="D850" i="5" s="1"/>
  <c r="X851" i="1"/>
  <c r="Y851" i="1" s="1"/>
  <c r="D851" i="5" s="1"/>
  <c r="X852" i="1"/>
  <c r="Y852" i="1" s="1"/>
  <c r="D852" i="5" s="1"/>
  <c r="X853" i="1"/>
  <c r="Y853" i="1" s="1"/>
  <c r="D853" i="5" s="1"/>
  <c r="X854" i="1"/>
  <c r="Y854" i="1" s="1"/>
  <c r="D854" i="5" s="1"/>
  <c r="X855" i="1"/>
  <c r="Y855" i="1" s="1"/>
  <c r="D855" i="5" s="1"/>
  <c r="X856" i="1"/>
  <c r="Y856" i="1" s="1"/>
  <c r="D856" i="5" s="1"/>
  <c r="X857" i="1"/>
  <c r="Y857" i="1" s="1"/>
  <c r="D857" i="5" s="1"/>
  <c r="X858" i="1"/>
  <c r="Y858" i="1" s="1"/>
  <c r="D858" i="5" s="1"/>
  <c r="X859" i="1"/>
  <c r="Y859" i="1" s="1"/>
  <c r="D859" i="5" s="1"/>
  <c r="X860" i="1"/>
  <c r="Y860" i="1" s="1"/>
  <c r="D860" i="5" s="1"/>
  <c r="X861" i="1"/>
  <c r="Y861" i="1" s="1"/>
  <c r="D861" i="5" s="1"/>
  <c r="X862" i="1"/>
  <c r="Y862" i="1" s="1"/>
  <c r="D862" i="5" s="1"/>
  <c r="X863" i="1"/>
  <c r="Y863" i="1" s="1"/>
  <c r="D863" i="5" s="1"/>
  <c r="X864" i="1"/>
  <c r="Y864" i="1" s="1"/>
  <c r="D864" i="5" s="1"/>
  <c r="X865" i="1"/>
  <c r="Y865" i="1" s="1"/>
  <c r="D865" i="5" s="1"/>
  <c r="X866" i="1"/>
  <c r="Y866" i="1" s="1"/>
  <c r="D866" i="5" s="1"/>
  <c r="X867" i="1"/>
  <c r="Y867" i="1" s="1"/>
  <c r="D867" i="5" s="1"/>
  <c r="X868" i="1"/>
  <c r="Y868" i="1" s="1"/>
  <c r="D868" i="5" s="1"/>
  <c r="X869" i="1"/>
  <c r="Y869" i="1" s="1"/>
  <c r="D869" i="5" s="1"/>
  <c r="X870" i="1"/>
  <c r="Y870" i="1" s="1"/>
  <c r="D870" i="5" s="1"/>
  <c r="X871" i="1"/>
  <c r="Y871" i="1" s="1"/>
  <c r="D871" i="5" s="1"/>
  <c r="X872" i="1"/>
  <c r="Y872" i="1" s="1"/>
  <c r="D872" i="5" s="1"/>
  <c r="X873" i="1"/>
  <c r="Y873" i="1" s="1"/>
  <c r="D873" i="5" s="1"/>
  <c r="X874" i="1"/>
  <c r="Y874" i="1" s="1"/>
  <c r="D874" i="5" s="1"/>
  <c r="X875" i="1"/>
  <c r="Y875" i="1" s="1"/>
  <c r="D875" i="5" s="1"/>
  <c r="X876" i="1"/>
  <c r="Y876" i="1" s="1"/>
  <c r="D876" i="5" s="1"/>
  <c r="X877" i="1"/>
  <c r="Y877" i="1" s="1"/>
  <c r="D877" i="5" s="1"/>
  <c r="X878" i="1"/>
  <c r="Y878" i="1" s="1"/>
  <c r="D878" i="5" s="1"/>
  <c r="X879" i="1"/>
  <c r="Y879" i="1" s="1"/>
  <c r="D879" i="5" s="1"/>
  <c r="X880" i="1"/>
  <c r="Y880" i="1" s="1"/>
  <c r="D880" i="5" s="1"/>
  <c r="X881" i="1"/>
  <c r="Y881" i="1" s="1"/>
  <c r="D881" i="5" s="1"/>
  <c r="X882" i="1"/>
  <c r="Y882" i="1" s="1"/>
  <c r="D882" i="5" s="1"/>
  <c r="X883" i="1"/>
  <c r="Y883" i="1" s="1"/>
  <c r="D883" i="5" s="1"/>
  <c r="X884" i="1"/>
  <c r="Y884" i="1" s="1"/>
  <c r="D884" i="5" s="1"/>
  <c r="X885" i="1"/>
  <c r="Y885" i="1" s="1"/>
  <c r="D885" i="5" s="1"/>
  <c r="X886" i="1"/>
  <c r="Y886" i="1" s="1"/>
  <c r="D886" i="5" s="1"/>
  <c r="X887" i="1"/>
  <c r="Y887" i="1" s="1"/>
  <c r="D887" i="5" s="1"/>
  <c r="X888" i="1"/>
  <c r="Y888" i="1" s="1"/>
  <c r="D888" i="5" s="1"/>
  <c r="X889" i="1"/>
  <c r="Y889" i="1" s="1"/>
  <c r="D889" i="5" s="1"/>
  <c r="X890" i="1"/>
  <c r="Y890" i="1" s="1"/>
  <c r="D890" i="5" s="1"/>
  <c r="X891" i="1"/>
  <c r="Y891" i="1" s="1"/>
  <c r="D891" i="5" s="1"/>
  <c r="X892" i="1"/>
  <c r="Y892" i="1" s="1"/>
  <c r="D892" i="5" s="1"/>
  <c r="X893" i="1"/>
  <c r="Y893" i="1" s="1"/>
  <c r="D893" i="5" s="1"/>
  <c r="X894" i="1"/>
  <c r="Y894" i="1" s="1"/>
  <c r="D894" i="5" s="1"/>
  <c r="X895" i="1"/>
  <c r="Y895" i="1" s="1"/>
  <c r="D895" i="5" s="1"/>
  <c r="X896" i="1"/>
  <c r="Y896" i="1" s="1"/>
  <c r="D896" i="5" s="1"/>
  <c r="X897" i="1"/>
  <c r="Y897" i="1" s="1"/>
  <c r="D897" i="5" s="1"/>
  <c r="X898" i="1"/>
  <c r="Y898" i="1" s="1"/>
  <c r="D898" i="5" s="1"/>
  <c r="X899" i="1"/>
  <c r="Y899" i="1" s="1"/>
  <c r="D899" i="5" s="1"/>
  <c r="X900" i="1"/>
  <c r="Y900" i="1" s="1"/>
  <c r="D900" i="5" s="1"/>
  <c r="X901" i="1"/>
  <c r="Y901" i="1" s="1"/>
  <c r="D901" i="5" s="1"/>
  <c r="X902" i="1"/>
  <c r="Y902" i="1" s="1"/>
  <c r="D902" i="5" s="1"/>
  <c r="X903" i="1"/>
  <c r="Y903" i="1" s="1"/>
  <c r="D903" i="5" s="1"/>
  <c r="X904" i="1"/>
  <c r="Y904" i="1" s="1"/>
  <c r="D904" i="5" s="1"/>
  <c r="X905" i="1"/>
  <c r="Y905" i="1" s="1"/>
  <c r="D905" i="5" s="1"/>
  <c r="X906" i="1"/>
  <c r="Y906" i="1" s="1"/>
  <c r="D906" i="5" s="1"/>
  <c r="X907" i="1"/>
  <c r="Y907" i="1" s="1"/>
  <c r="D907" i="5" s="1"/>
  <c r="X908" i="1"/>
  <c r="Y908" i="1" s="1"/>
  <c r="D908" i="5" s="1"/>
  <c r="X909" i="1"/>
  <c r="Y909" i="1" s="1"/>
  <c r="D909" i="5" s="1"/>
  <c r="X910" i="1"/>
  <c r="Y910" i="1" s="1"/>
  <c r="D910" i="5" s="1"/>
  <c r="X911" i="1"/>
  <c r="Y911" i="1" s="1"/>
  <c r="D911" i="5" s="1"/>
  <c r="X912" i="1"/>
  <c r="Y912" i="1" s="1"/>
  <c r="D912" i="5" s="1"/>
  <c r="X913" i="1"/>
  <c r="Y913" i="1" s="1"/>
  <c r="D913" i="5" s="1"/>
  <c r="X914" i="1"/>
  <c r="Y914" i="1" s="1"/>
  <c r="D914" i="5" s="1"/>
  <c r="X915" i="1"/>
  <c r="Y915" i="1" s="1"/>
  <c r="D915" i="5" s="1"/>
  <c r="X916" i="1"/>
  <c r="Y916" i="1" s="1"/>
  <c r="D916" i="5" s="1"/>
  <c r="X917" i="1"/>
  <c r="Y917" i="1" s="1"/>
  <c r="D917" i="5" s="1"/>
  <c r="X918" i="1"/>
  <c r="Y918" i="1" s="1"/>
  <c r="D918" i="5" s="1"/>
  <c r="X919" i="1"/>
  <c r="Y919" i="1" s="1"/>
  <c r="D919" i="5" s="1"/>
  <c r="X920" i="1"/>
  <c r="Y920" i="1" s="1"/>
  <c r="D920" i="5" s="1"/>
  <c r="X921" i="1"/>
  <c r="Y921" i="1" s="1"/>
  <c r="D921" i="5" s="1"/>
  <c r="X922" i="1"/>
  <c r="Y922" i="1" s="1"/>
  <c r="D922" i="5" s="1"/>
  <c r="X923" i="1"/>
  <c r="Y923" i="1" s="1"/>
  <c r="D923" i="5" s="1"/>
  <c r="X924" i="1"/>
  <c r="Y924" i="1" s="1"/>
  <c r="D924" i="5" s="1"/>
  <c r="X925" i="1"/>
  <c r="Y925" i="1" s="1"/>
  <c r="D925" i="5" s="1"/>
  <c r="X926" i="1"/>
  <c r="Y926" i="1" s="1"/>
  <c r="D926" i="5" s="1"/>
  <c r="X927" i="1"/>
  <c r="Y927" i="1" s="1"/>
  <c r="D927" i="5" s="1"/>
  <c r="X928" i="1"/>
  <c r="Y928" i="1" s="1"/>
  <c r="D928" i="5" s="1"/>
  <c r="X929" i="1"/>
  <c r="Y929" i="1" s="1"/>
  <c r="D929" i="5" s="1"/>
  <c r="X930" i="1"/>
  <c r="Y930" i="1" s="1"/>
  <c r="D930" i="5" s="1"/>
  <c r="X931" i="1"/>
  <c r="Y931" i="1" s="1"/>
  <c r="D931" i="5" s="1"/>
  <c r="X932" i="1"/>
  <c r="Y932" i="1" s="1"/>
  <c r="D932" i="5" s="1"/>
  <c r="X933" i="1"/>
  <c r="Y933" i="1" s="1"/>
  <c r="D933" i="5" s="1"/>
  <c r="X934" i="1"/>
  <c r="Y934" i="1" s="1"/>
  <c r="D934" i="5" s="1"/>
  <c r="X935" i="1"/>
  <c r="Y935" i="1" s="1"/>
  <c r="D935" i="5" s="1"/>
  <c r="X936" i="1"/>
  <c r="Y936" i="1" s="1"/>
  <c r="D936" i="5" s="1"/>
  <c r="X937" i="1"/>
  <c r="Y937" i="1" s="1"/>
  <c r="D937" i="5" s="1"/>
  <c r="X938" i="1"/>
  <c r="Y938" i="1" s="1"/>
  <c r="D938" i="5" s="1"/>
  <c r="X939" i="1"/>
  <c r="Y939" i="1" s="1"/>
  <c r="D939" i="5" s="1"/>
  <c r="X940" i="1"/>
  <c r="Y940" i="1" s="1"/>
  <c r="D940" i="5" s="1"/>
  <c r="X941" i="1"/>
  <c r="Y941" i="1" s="1"/>
  <c r="D941" i="5" s="1"/>
  <c r="X942" i="1"/>
  <c r="Y942" i="1" s="1"/>
  <c r="D942" i="5" s="1"/>
  <c r="X943" i="1"/>
  <c r="Y943" i="1" s="1"/>
  <c r="D943" i="5" s="1"/>
  <c r="X944" i="1"/>
  <c r="Y944" i="1" s="1"/>
  <c r="D944" i="5" s="1"/>
  <c r="X945" i="1"/>
  <c r="Y945" i="1" s="1"/>
  <c r="D945" i="5" s="1"/>
  <c r="X946" i="1"/>
  <c r="Y946" i="1" s="1"/>
  <c r="D946" i="5" s="1"/>
  <c r="X947" i="1"/>
  <c r="Y947" i="1" s="1"/>
  <c r="D947" i="5" s="1"/>
  <c r="X948" i="1"/>
  <c r="Y948" i="1" s="1"/>
  <c r="D948" i="5" s="1"/>
  <c r="X949" i="1"/>
  <c r="Y949" i="1" s="1"/>
  <c r="D949" i="5" s="1"/>
  <c r="X950" i="1"/>
  <c r="Y950" i="1" s="1"/>
  <c r="D950" i="5" s="1"/>
  <c r="X951" i="1"/>
  <c r="Y951" i="1" s="1"/>
  <c r="D951" i="5" s="1"/>
  <c r="X952" i="1"/>
  <c r="Y952" i="1" s="1"/>
  <c r="D952" i="5" s="1"/>
  <c r="X953" i="1"/>
  <c r="Y953" i="1" s="1"/>
  <c r="D953" i="5" s="1"/>
  <c r="X954" i="1"/>
  <c r="Y954" i="1" s="1"/>
  <c r="D954" i="5" s="1"/>
  <c r="X955" i="1"/>
  <c r="Y955" i="1" s="1"/>
  <c r="D955" i="5" s="1"/>
  <c r="X956" i="1"/>
  <c r="Y956" i="1" s="1"/>
  <c r="D956" i="5" s="1"/>
  <c r="X957" i="1"/>
  <c r="Y957" i="1" s="1"/>
  <c r="D957" i="5" s="1"/>
  <c r="X958" i="1"/>
  <c r="Y958" i="1" s="1"/>
  <c r="D958" i="5" s="1"/>
  <c r="X959" i="1"/>
  <c r="Y959" i="1" s="1"/>
  <c r="D959" i="5" s="1"/>
  <c r="X960" i="1"/>
  <c r="Y960" i="1" s="1"/>
  <c r="D960" i="5" s="1"/>
  <c r="X961" i="1"/>
  <c r="Y961" i="1" s="1"/>
  <c r="D961" i="5" s="1"/>
  <c r="X962" i="1"/>
  <c r="Y962" i="1" s="1"/>
  <c r="D962" i="5" s="1"/>
  <c r="X963" i="1"/>
  <c r="Y963" i="1" s="1"/>
  <c r="D963" i="5" s="1"/>
  <c r="X964" i="1"/>
  <c r="Y964" i="1" s="1"/>
  <c r="D964" i="5" s="1"/>
  <c r="X965" i="1"/>
  <c r="Y965" i="1" s="1"/>
  <c r="D965" i="5" s="1"/>
  <c r="X966" i="1"/>
  <c r="Y966" i="1" s="1"/>
  <c r="D966" i="5" s="1"/>
  <c r="X967" i="1"/>
  <c r="Y967" i="1" s="1"/>
  <c r="D967" i="5" s="1"/>
  <c r="X968" i="1"/>
  <c r="Y968" i="1" s="1"/>
  <c r="D968" i="5" s="1"/>
  <c r="X969" i="1"/>
  <c r="Y969" i="1" s="1"/>
  <c r="D969" i="5" s="1"/>
  <c r="X970" i="1"/>
  <c r="Y970" i="1" s="1"/>
  <c r="D970" i="5" s="1"/>
  <c r="X971" i="1"/>
  <c r="Y971" i="1" s="1"/>
  <c r="D971" i="5" s="1"/>
  <c r="X972" i="1"/>
  <c r="Y972" i="1" s="1"/>
  <c r="D972" i="5" s="1"/>
  <c r="X973" i="1"/>
  <c r="Y973" i="1" s="1"/>
  <c r="D973" i="5" s="1"/>
  <c r="X974" i="1"/>
  <c r="Y974" i="1" s="1"/>
  <c r="D974" i="5" s="1"/>
  <c r="X975" i="1"/>
  <c r="Y975" i="1" s="1"/>
  <c r="D975" i="5" s="1"/>
  <c r="X976" i="1"/>
  <c r="Y976" i="1" s="1"/>
  <c r="D976" i="5" s="1"/>
  <c r="X977" i="1"/>
  <c r="Y977" i="1" s="1"/>
  <c r="D977" i="5" s="1"/>
  <c r="X978" i="1"/>
  <c r="Y978" i="1" s="1"/>
  <c r="D978" i="5" s="1"/>
  <c r="X979" i="1"/>
  <c r="Y979" i="1" s="1"/>
  <c r="D979" i="5" s="1"/>
  <c r="X980" i="1"/>
  <c r="Y980" i="1" s="1"/>
  <c r="D980" i="5" s="1"/>
  <c r="X981" i="1"/>
  <c r="Y981" i="1" s="1"/>
  <c r="D981" i="5" s="1"/>
  <c r="X982" i="1"/>
  <c r="Y982" i="1" s="1"/>
  <c r="D982" i="5" s="1"/>
  <c r="X983" i="1"/>
  <c r="Y983" i="1" s="1"/>
  <c r="D983" i="5" s="1"/>
  <c r="X984" i="1"/>
  <c r="Y984" i="1" s="1"/>
  <c r="D984" i="5" s="1"/>
  <c r="X985" i="1"/>
  <c r="Y985" i="1" s="1"/>
  <c r="D985" i="5" s="1"/>
  <c r="X986" i="1"/>
  <c r="Y986" i="1" s="1"/>
  <c r="D986" i="5" s="1"/>
  <c r="X987" i="1"/>
  <c r="Y987" i="1" s="1"/>
  <c r="D987" i="5" s="1"/>
  <c r="X988" i="1"/>
  <c r="Y988" i="1" s="1"/>
  <c r="D988" i="5" s="1"/>
  <c r="X989" i="1"/>
  <c r="Y989" i="1" s="1"/>
  <c r="D989" i="5" s="1"/>
  <c r="X990" i="1"/>
  <c r="Y990" i="1" s="1"/>
  <c r="D990" i="5" s="1"/>
  <c r="X991" i="1"/>
  <c r="Y991" i="1" s="1"/>
  <c r="D991" i="5" s="1"/>
  <c r="X992" i="1"/>
  <c r="Y992" i="1" s="1"/>
  <c r="D992" i="5" s="1"/>
  <c r="X993" i="1"/>
  <c r="Y993" i="1" s="1"/>
  <c r="D993" i="5" s="1"/>
  <c r="X994" i="1"/>
  <c r="Y994" i="1" s="1"/>
  <c r="D994" i="5" s="1"/>
  <c r="X995" i="1"/>
  <c r="Y995" i="1" s="1"/>
  <c r="D995" i="5" s="1"/>
  <c r="X996" i="1"/>
  <c r="Y996" i="1" s="1"/>
  <c r="D996" i="5" s="1"/>
  <c r="X997" i="1"/>
  <c r="Y997" i="1" s="1"/>
  <c r="D997" i="5" s="1"/>
  <c r="X998" i="1"/>
  <c r="Y998" i="1" s="1"/>
  <c r="D998" i="5" s="1"/>
  <c r="X999" i="1"/>
  <c r="Y999" i="1" s="1"/>
  <c r="D999" i="5" s="1"/>
  <c r="X1000" i="1"/>
  <c r="Y1000" i="1" s="1"/>
  <c r="D1000" i="5" s="1"/>
  <c r="X1001" i="1"/>
  <c r="Y1001" i="1" s="1"/>
  <c r="D1001" i="5" s="1"/>
  <c r="X1002" i="1"/>
  <c r="Y1002" i="1" s="1"/>
  <c r="D1002" i="5" s="1"/>
  <c r="X1003" i="1"/>
  <c r="Y1003" i="1" s="1"/>
  <c r="D1003" i="5" s="1"/>
  <c r="X1004" i="1"/>
  <c r="Y1004" i="1" s="1"/>
  <c r="D1004" i="5" s="1"/>
  <c r="X1005" i="1"/>
  <c r="Y1005" i="1" s="1"/>
  <c r="D1005" i="5" s="1"/>
  <c r="X1006" i="1"/>
  <c r="Y1006" i="1" s="1"/>
  <c r="D1006" i="5" s="1"/>
  <c r="X1007" i="1"/>
  <c r="Y1007" i="1" s="1"/>
  <c r="D1007" i="5" s="1"/>
  <c r="X1008" i="1"/>
  <c r="Y1008" i="1" s="1"/>
  <c r="D1008" i="5" s="1"/>
  <c r="X1009" i="1"/>
  <c r="Y1009" i="1" s="1"/>
  <c r="D1009" i="5" s="1"/>
  <c r="X1010" i="1"/>
  <c r="Y1010" i="1" s="1"/>
  <c r="D1010" i="5" s="1"/>
  <c r="X1011" i="1"/>
  <c r="Y1011" i="1" s="1"/>
  <c r="D1011" i="5" s="1"/>
  <c r="X1012" i="1"/>
  <c r="Y1012" i="1" s="1"/>
  <c r="D1012" i="5" s="1"/>
  <c r="X1013" i="1"/>
  <c r="Y1013" i="1" s="1"/>
  <c r="D1013" i="5" s="1"/>
  <c r="X1014" i="1"/>
  <c r="Y1014" i="1" s="1"/>
  <c r="D1014" i="5" s="1"/>
  <c r="X1015" i="1"/>
  <c r="Y1015" i="1" s="1"/>
  <c r="D1015" i="5" s="1"/>
  <c r="X1016" i="1"/>
  <c r="Y1016" i="1" s="1"/>
  <c r="D1016" i="5" s="1"/>
  <c r="X1017" i="1"/>
  <c r="Y1017" i="1" s="1"/>
  <c r="D1017" i="5" s="1"/>
  <c r="X1018" i="1"/>
  <c r="Y1018" i="1" s="1"/>
  <c r="D1018" i="5" s="1"/>
  <c r="X1019" i="1"/>
  <c r="Y1019" i="1" s="1"/>
  <c r="D1019" i="5" s="1"/>
  <c r="X1020" i="1"/>
  <c r="Y1020" i="1" s="1"/>
  <c r="D1020" i="5" s="1"/>
  <c r="X1021" i="1"/>
  <c r="Y1021" i="1" s="1"/>
  <c r="D1021" i="5" s="1"/>
  <c r="X1022" i="1"/>
  <c r="Y1022" i="1" s="1"/>
  <c r="D1022" i="5" s="1"/>
  <c r="X1023" i="1"/>
  <c r="Y1023" i="1" s="1"/>
  <c r="D1023" i="5" s="1"/>
  <c r="X1024" i="1"/>
  <c r="Y1024" i="1" s="1"/>
  <c r="D1024" i="5" s="1"/>
  <c r="X1025" i="1"/>
  <c r="Y1025" i="1" s="1"/>
  <c r="D1025" i="5" s="1"/>
  <c r="X1026" i="1"/>
  <c r="Y1026" i="1" s="1"/>
  <c r="D1026" i="5" s="1"/>
  <c r="X1027" i="1"/>
  <c r="Y1027" i="1" s="1"/>
  <c r="D1027" i="5" s="1"/>
  <c r="X1028" i="1"/>
  <c r="Y1028" i="1" s="1"/>
  <c r="D1028" i="5" s="1"/>
  <c r="X1029" i="1"/>
  <c r="Y1029" i="1" s="1"/>
  <c r="D1029" i="5" s="1"/>
  <c r="X1030" i="1"/>
  <c r="Y1030" i="1" s="1"/>
  <c r="D1030" i="5" s="1"/>
  <c r="X1031" i="1"/>
  <c r="Y1031" i="1" s="1"/>
  <c r="D1031" i="5" s="1"/>
  <c r="X1032" i="1"/>
  <c r="Y1032" i="1" s="1"/>
  <c r="D1032" i="5" s="1"/>
  <c r="X1033" i="1"/>
  <c r="Y1033" i="1" s="1"/>
  <c r="D1033" i="5" s="1"/>
  <c r="X1034" i="1"/>
  <c r="Y1034" i="1" s="1"/>
  <c r="D1034" i="5" s="1"/>
  <c r="X1035" i="1"/>
  <c r="Y1035" i="1" s="1"/>
  <c r="D1035" i="5" s="1"/>
  <c r="X1036" i="1"/>
  <c r="Y1036" i="1" s="1"/>
  <c r="D1036" i="5" s="1"/>
  <c r="X1037" i="1"/>
  <c r="Y1037" i="1" s="1"/>
  <c r="D1037" i="5" s="1"/>
  <c r="X1038" i="1"/>
  <c r="Y1038" i="1" s="1"/>
  <c r="D1038" i="5" s="1"/>
  <c r="X1039" i="1"/>
  <c r="Y1039" i="1" s="1"/>
  <c r="D1039" i="5" s="1"/>
  <c r="X1040" i="1"/>
  <c r="Y1040" i="1" s="1"/>
  <c r="D1040" i="5" s="1"/>
  <c r="X1041" i="1"/>
  <c r="Y1041" i="1" s="1"/>
  <c r="D1041" i="5" s="1"/>
  <c r="X1042" i="1"/>
  <c r="Y1042" i="1" s="1"/>
  <c r="D1042" i="5" s="1"/>
  <c r="X1043" i="1"/>
  <c r="Y1043" i="1" s="1"/>
  <c r="D1043" i="5" s="1"/>
  <c r="X1044" i="1"/>
  <c r="Y1044" i="1" s="1"/>
  <c r="D1044" i="5" s="1"/>
  <c r="X1045" i="1"/>
  <c r="Y1045" i="1" s="1"/>
  <c r="D1045" i="5" s="1"/>
  <c r="X1046" i="1"/>
  <c r="Y1046" i="1" s="1"/>
  <c r="D1046" i="5" s="1"/>
  <c r="X1047" i="1"/>
  <c r="Y1047" i="1" s="1"/>
  <c r="D1047" i="5" s="1"/>
  <c r="X1048" i="1"/>
  <c r="Y1048" i="1" s="1"/>
  <c r="D1048" i="5" s="1"/>
  <c r="X1049" i="1"/>
  <c r="Y1049" i="1" s="1"/>
  <c r="D1049" i="5" s="1"/>
  <c r="X1050" i="1"/>
  <c r="Y1050" i="1" s="1"/>
  <c r="D1050" i="5" s="1"/>
  <c r="X1051" i="1"/>
  <c r="Y1051" i="1" s="1"/>
  <c r="D1051" i="5" s="1"/>
  <c r="X1052" i="1"/>
  <c r="Y1052" i="1" s="1"/>
  <c r="D1052" i="5" s="1"/>
  <c r="X1053" i="1"/>
  <c r="Y1053" i="1" s="1"/>
  <c r="D1053" i="5" s="1"/>
  <c r="X1054" i="1"/>
  <c r="Y1054" i="1" s="1"/>
  <c r="D1054" i="5" s="1"/>
  <c r="X1055" i="1"/>
  <c r="Y1055" i="1" s="1"/>
  <c r="D1055" i="5" s="1"/>
  <c r="X1056" i="1"/>
  <c r="Y1056" i="1" s="1"/>
  <c r="D1056" i="5" s="1"/>
  <c r="X1057" i="1"/>
  <c r="Y1057" i="1" s="1"/>
  <c r="D1057" i="5" s="1"/>
  <c r="X1058" i="1"/>
  <c r="Y1058" i="1" s="1"/>
  <c r="D1058" i="5" s="1"/>
  <c r="X1059" i="1"/>
  <c r="Y1059" i="1" s="1"/>
  <c r="D1059" i="5" s="1"/>
  <c r="X1060" i="1"/>
  <c r="Y1060" i="1" s="1"/>
  <c r="D1060" i="5" s="1"/>
  <c r="X1061" i="1"/>
  <c r="Y1061" i="1" s="1"/>
  <c r="D1061" i="5" s="1"/>
  <c r="X1062" i="1"/>
  <c r="Y1062" i="1" s="1"/>
  <c r="D1062" i="5" s="1"/>
  <c r="X1063" i="1"/>
  <c r="Y1063" i="1" s="1"/>
  <c r="D1063" i="5" s="1"/>
  <c r="X1064" i="1"/>
  <c r="Y1064" i="1" s="1"/>
  <c r="D1064" i="5" s="1"/>
  <c r="X1065" i="1"/>
  <c r="Y1065" i="1" s="1"/>
  <c r="D1065" i="5" s="1"/>
  <c r="X1066" i="1"/>
  <c r="Y1066" i="1" s="1"/>
  <c r="D1066" i="5" s="1"/>
  <c r="X1067" i="1"/>
  <c r="Y1067" i="1" s="1"/>
  <c r="D1067" i="5" s="1"/>
  <c r="X1068" i="1"/>
  <c r="Y1068" i="1" s="1"/>
  <c r="D1068" i="5" s="1"/>
  <c r="X1069" i="1"/>
  <c r="Y1069" i="1" s="1"/>
  <c r="D1069" i="5" s="1"/>
  <c r="X1070" i="1"/>
  <c r="Y1070" i="1" s="1"/>
  <c r="D1070" i="5" s="1"/>
  <c r="X1071" i="1"/>
  <c r="Y1071" i="1" s="1"/>
  <c r="D1071" i="5" s="1"/>
  <c r="X1072" i="1"/>
  <c r="Y1072" i="1" s="1"/>
  <c r="D1072" i="5" s="1"/>
  <c r="X1073" i="1"/>
  <c r="Y1073" i="1" s="1"/>
  <c r="D1073" i="5" s="1"/>
  <c r="X1074" i="1"/>
  <c r="Y1074" i="1" s="1"/>
  <c r="D1074" i="5" s="1"/>
  <c r="X1075" i="1"/>
  <c r="Y1075" i="1" s="1"/>
  <c r="D1075" i="5" s="1"/>
  <c r="X1076" i="1"/>
  <c r="Y1076" i="1" s="1"/>
  <c r="D1076" i="5" s="1"/>
  <c r="X1077" i="1"/>
  <c r="Y1077" i="1" s="1"/>
  <c r="D1077" i="5" s="1"/>
  <c r="X1078" i="1"/>
  <c r="Y1078" i="1" s="1"/>
  <c r="D1078" i="5" s="1"/>
  <c r="X1079" i="1"/>
  <c r="Y1079" i="1" s="1"/>
  <c r="D1079" i="5" s="1"/>
  <c r="X1080" i="1"/>
  <c r="Y1080" i="1" s="1"/>
  <c r="D1080" i="5" s="1"/>
  <c r="X1081" i="1"/>
  <c r="Y1081" i="1" s="1"/>
  <c r="D1081" i="5" s="1"/>
  <c r="X1082" i="1"/>
  <c r="Y1082" i="1" s="1"/>
  <c r="D1082" i="5" s="1"/>
  <c r="X1083" i="1"/>
  <c r="Y1083" i="1" s="1"/>
  <c r="D1083" i="5" s="1"/>
  <c r="X1084" i="1"/>
  <c r="Y1084" i="1" s="1"/>
  <c r="D1084" i="5" s="1"/>
  <c r="N45" i="4"/>
  <c r="N44" i="4"/>
  <c r="N43" i="4"/>
  <c r="N42" i="4"/>
  <c r="N41" i="4"/>
  <c r="N40" i="4"/>
  <c r="N39" i="4"/>
  <c r="N38" i="4"/>
  <c r="N37" i="4"/>
  <c r="N36" i="4"/>
  <c r="N35" i="4"/>
  <c r="N34" i="4"/>
  <c r="N33" i="4"/>
  <c r="N29" i="4"/>
  <c r="N28" i="4"/>
  <c r="N27" i="4"/>
  <c r="N26" i="4"/>
  <c r="N25" i="4"/>
  <c r="N24" i="4"/>
  <c r="N23" i="4"/>
  <c r="N22" i="4"/>
  <c r="W3" i="5"/>
  <c r="X3" i="5"/>
  <c r="Y3" i="5"/>
  <c r="Z3" i="5"/>
  <c r="U4" i="5"/>
  <c r="V4" i="5"/>
  <c r="W4" i="5"/>
  <c r="X4" i="5"/>
  <c r="Y4" i="5"/>
  <c r="Z4" i="5"/>
  <c r="U5" i="5"/>
  <c r="V5" i="5"/>
  <c r="W5" i="5"/>
  <c r="X5" i="5"/>
  <c r="Y5" i="5"/>
  <c r="Z5" i="5"/>
  <c r="U6" i="5"/>
  <c r="V6" i="5"/>
  <c r="W6" i="5"/>
  <c r="X6" i="5"/>
  <c r="Y6" i="5"/>
  <c r="Z6" i="5"/>
  <c r="V7" i="5"/>
  <c r="W7" i="5"/>
  <c r="X7" i="5"/>
  <c r="Y7" i="5"/>
  <c r="Z7" i="5"/>
  <c r="U8" i="5"/>
  <c r="V8" i="5"/>
  <c r="W8" i="5"/>
  <c r="X8" i="5"/>
  <c r="Y8" i="5"/>
  <c r="Z8" i="5"/>
  <c r="U9" i="5"/>
  <c r="V9" i="5"/>
  <c r="W9" i="5"/>
  <c r="X9" i="5"/>
  <c r="Y9" i="5"/>
  <c r="Z9" i="5"/>
  <c r="Y10" i="5"/>
  <c r="Z10" i="5"/>
  <c r="V11" i="5"/>
  <c r="W11" i="5"/>
  <c r="X11" i="5"/>
  <c r="Y11" i="5"/>
  <c r="Z11" i="5"/>
  <c r="Y12" i="5"/>
  <c r="Z12" i="5"/>
  <c r="T13" i="5"/>
  <c r="U13" i="5"/>
  <c r="V13" i="5"/>
  <c r="W13" i="5"/>
  <c r="X13" i="5"/>
  <c r="Y13" i="5"/>
  <c r="Z13" i="5"/>
  <c r="W14" i="5"/>
  <c r="X14" i="5"/>
  <c r="Y14" i="5"/>
  <c r="Z14" i="5"/>
  <c r="U15" i="5"/>
  <c r="V15" i="5"/>
  <c r="W15" i="5"/>
  <c r="X15" i="5"/>
  <c r="Y15" i="5"/>
  <c r="Z15" i="5"/>
  <c r="V16" i="5"/>
  <c r="W16" i="5"/>
  <c r="X16" i="5"/>
  <c r="Y16" i="5"/>
  <c r="Z16" i="5"/>
  <c r="U17" i="5"/>
  <c r="V17" i="5"/>
  <c r="W17" i="5"/>
  <c r="X17" i="5"/>
  <c r="Y17" i="5"/>
  <c r="Z17" i="5"/>
  <c r="W18" i="5"/>
  <c r="X18" i="5"/>
  <c r="Y18" i="5"/>
  <c r="Z18" i="5"/>
  <c r="T19" i="5"/>
  <c r="U19" i="5"/>
  <c r="V19" i="5"/>
  <c r="W19" i="5"/>
  <c r="X19" i="5"/>
  <c r="Y19" i="5"/>
  <c r="Z19" i="5"/>
  <c r="U20" i="5"/>
  <c r="V20" i="5"/>
  <c r="W20" i="5"/>
  <c r="X20" i="5"/>
  <c r="Y20" i="5"/>
  <c r="Z20" i="5"/>
  <c r="W21" i="5"/>
  <c r="X21" i="5"/>
  <c r="Y21" i="5"/>
  <c r="Z21" i="5"/>
  <c r="U22" i="5"/>
  <c r="V22" i="5"/>
  <c r="W22" i="5"/>
  <c r="X22" i="5"/>
  <c r="Y22" i="5"/>
  <c r="Z22" i="5"/>
  <c r="U23" i="5"/>
  <c r="V23" i="5"/>
  <c r="W23" i="5"/>
  <c r="X23" i="5"/>
  <c r="Y23" i="5"/>
  <c r="Z23" i="5"/>
  <c r="W24" i="5"/>
  <c r="X24" i="5"/>
  <c r="Y24" i="5"/>
  <c r="Z24" i="5"/>
  <c r="U25" i="5"/>
  <c r="V25" i="5"/>
  <c r="W25" i="5"/>
  <c r="X25" i="5"/>
  <c r="Y25" i="5"/>
  <c r="Z25" i="5"/>
  <c r="W26" i="5"/>
  <c r="X26" i="5"/>
  <c r="Y26" i="5"/>
  <c r="Z26" i="5"/>
  <c r="U27" i="5"/>
  <c r="V27" i="5"/>
  <c r="W27" i="5"/>
  <c r="X27" i="5"/>
  <c r="Y27" i="5"/>
  <c r="Z27" i="5"/>
  <c r="W28" i="5"/>
  <c r="X28" i="5"/>
  <c r="Y28" i="5"/>
  <c r="Z28" i="5"/>
  <c r="V29" i="5"/>
  <c r="W29" i="5"/>
  <c r="X29" i="5"/>
  <c r="Y29" i="5"/>
  <c r="Z29" i="5"/>
  <c r="V30" i="5"/>
  <c r="W30" i="5"/>
  <c r="X30" i="5"/>
  <c r="Y30" i="5"/>
  <c r="Z30" i="5"/>
  <c r="U31" i="5"/>
  <c r="V31" i="5"/>
  <c r="W31" i="5"/>
  <c r="X31" i="5"/>
  <c r="Y31" i="5"/>
  <c r="Z31" i="5"/>
  <c r="W32" i="5"/>
  <c r="X32" i="5"/>
  <c r="Y32" i="5"/>
  <c r="Z32" i="5"/>
  <c r="W33" i="5"/>
  <c r="X33" i="5"/>
  <c r="Y33" i="5"/>
  <c r="Z33" i="5"/>
  <c r="U34" i="5"/>
  <c r="V34" i="5"/>
  <c r="W34" i="5"/>
  <c r="X34" i="5"/>
  <c r="Y34" i="5"/>
  <c r="Z34" i="5"/>
  <c r="V35" i="5"/>
  <c r="W35" i="5"/>
  <c r="X35" i="5"/>
  <c r="Y35" i="5"/>
  <c r="Z35" i="5"/>
  <c r="U36" i="5"/>
  <c r="V36" i="5"/>
  <c r="W36" i="5"/>
  <c r="X36" i="5"/>
  <c r="Y36" i="5"/>
  <c r="Z36" i="5"/>
  <c r="T37" i="5"/>
  <c r="U37" i="5"/>
  <c r="V37" i="5"/>
  <c r="W37" i="5"/>
  <c r="X37" i="5"/>
  <c r="Y37" i="5"/>
  <c r="Z37" i="5"/>
  <c r="U38" i="5"/>
  <c r="V38" i="5"/>
  <c r="W38" i="5"/>
  <c r="X38" i="5"/>
  <c r="Y38" i="5"/>
  <c r="Z38" i="5"/>
  <c r="U39" i="5"/>
  <c r="V39" i="5"/>
  <c r="W39" i="5"/>
  <c r="X39" i="5"/>
  <c r="Y39" i="5"/>
  <c r="Z39" i="5"/>
  <c r="U40" i="5"/>
  <c r="V40" i="5"/>
  <c r="W40" i="5"/>
  <c r="X40" i="5"/>
  <c r="Y40" i="5"/>
  <c r="Z40" i="5"/>
  <c r="U41" i="5"/>
  <c r="V41" i="5"/>
  <c r="W41" i="5"/>
  <c r="X41" i="5"/>
  <c r="Y41" i="5"/>
  <c r="Z41" i="5"/>
  <c r="U42" i="5"/>
  <c r="V42" i="5"/>
  <c r="W42" i="5"/>
  <c r="X42" i="5"/>
  <c r="Y42" i="5"/>
  <c r="Z42" i="5"/>
  <c r="W43" i="5"/>
  <c r="X43" i="5"/>
  <c r="Y43" i="5"/>
  <c r="Z43" i="5"/>
  <c r="V44" i="5"/>
  <c r="W44" i="5"/>
  <c r="X44" i="5"/>
  <c r="Y44" i="5"/>
  <c r="Z44" i="5"/>
  <c r="W45" i="5"/>
  <c r="X45" i="5"/>
  <c r="Y45" i="5"/>
  <c r="Z45" i="5"/>
  <c r="U46" i="5"/>
  <c r="V46" i="5"/>
  <c r="W46" i="5"/>
  <c r="X46" i="5"/>
  <c r="Y46" i="5"/>
  <c r="Z46" i="5"/>
  <c r="U47" i="5"/>
  <c r="V47" i="5"/>
  <c r="W47" i="5"/>
  <c r="X47" i="5"/>
  <c r="Y47" i="5"/>
  <c r="Z47" i="5"/>
  <c r="U48" i="5"/>
  <c r="V48" i="5"/>
  <c r="W48" i="5"/>
  <c r="X48" i="5"/>
  <c r="Y48" i="5"/>
  <c r="Z48" i="5"/>
  <c r="U49" i="5"/>
  <c r="V49" i="5"/>
  <c r="W49" i="5"/>
  <c r="X49" i="5"/>
  <c r="Y49" i="5"/>
  <c r="Z49" i="5"/>
  <c r="U50" i="5"/>
  <c r="V50" i="5"/>
  <c r="W50" i="5"/>
  <c r="X50" i="5"/>
  <c r="Y50" i="5"/>
  <c r="Z50" i="5"/>
  <c r="X51" i="5"/>
  <c r="Y51" i="5"/>
  <c r="Z51" i="5"/>
  <c r="U52" i="5"/>
  <c r="V52" i="5"/>
  <c r="W52" i="5"/>
  <c r="X52" i="5"/>
  <c r="Y52" i="5"/>
  <c r="Z52" i="5"/>
  <c r="W53" i="5"/>
  <c r="X53" i="5"/>
  <c r="Y53" i="5"/>
  <c r="Z53" i="5"/>
  <c r="U54" i="5"/>
  <c r="V54" i="5"/>
  <c r="W54" i="5"/>
  <c r="X54" i="5"/>
  <c r="Y54" i="5"/>
  <c r="Z54" i="5"/>
  <c r="X55" i="5"/>
  <c r="Y55" i="5"/>
  <c r="Z55" i="5"/>
  <c r="U56" i="5"/>
  <c r="V56" i="5"/>
  <c r="W56" i="5"/>
  <c r="X56" i="5"/>
  <c r="Y56" i="5"/>
  <c r="Z56" i="5"/>
  <c r="U57" i="5"/>
  <c r="V57" i="5"/>
  <c r="W57" i="5"/>
  <c r="X57" i="5"/>
  <c r="Y57" i="5"/>
  <c r="Z57" i="5"/>
  <c r="U58" i="5"/>
  <c r="V58" i="5"/>
  <c r="W58" i="5"/>
  <c r="X58" i="5"/>
  <c r="Y58" i="5"/>
  <c r="Z58" i="5"/>
  <c r="U59" i="5"/>
  <c r="V59" i="5"/>
  <c r="W59" i="5"/>
  <c r="X59" i="5"/>
  <c r="Y59" i="5"/>
  <c r="Z59" i="5"/>
  <c r="W60" i="5"/>
  <c r="X60" i="5"/>
  <c r="Y60" i="5"/>
  <c r="Z60" i="5"/>
  <c r="W61" i="5"/>
  <c r="X61" i="5"/>
  <c r="Y61" i="5"/>
  <c r="Z61" i="5"/>
  <c r="W62" i="5"/>
  <c r="X62" i="5"/>
  <c r="Y62" i="5"/>
  <c r="Z62" i="5"/>
  <c r="U63" i="5"/>
  <c r="V63" i="5"/>
  <c r="W63" i="5"/>
  <c r="X63" i="5"/>
  <c r="Y63" i="5"/>
  <c r="Z63" i="5"/>
  <c r="T64" i="5"/>
  <c r="U64" i="5"/>
  <c r="V64" i="5"/>
  <c r="W64" i="5"/>
  <c r="X64" i="5"/>
  <c r="Y64" i="5"/>
  <c r="Z64" i="5"/>
  <c r="V65" i="5"/>
  <c r="W65" i="5"/>
  <c r="X65" i="5"/>
  <c r="Y65" i="5"/>
  <c r="Z65" i="5"/>
  <c r="Y66" i="5"/>
  <c r="Z66" i="5"/>
  <c r="U67" i="5"/>
  <c r="V67" i="5"/>
  <c r="W67" i="5"/>
  <c r="X67" i="5"/>
  <c r="Y67" i="5"/>
  <c r="Z67" i="5"/>
  <c r="X68" i="5"/>
  <c r="Y68" i="5"/>
  <c r="Z68" i="5"/>
  <c r="U69" i="5"/>
  <c r="V69" i="5"/>
  <c r="W69" i="5"/>
  <c r="X69" i="5"/>
  <c r="Y69" i="5"/>
  <c r="Z69" i="5"/>
  <c r="W70" i="5"/>
  <c r="X70" i="5"/>
  <c r="Y70" i="5"/>
  <c r="Z70" i="5"/>
  <c r="U71" i="5"/>
  <c r="V71" i="5"/>
  <c r="W71" i="5"/>
  <c r="X71" i="5"/>
  <c r="Y71" i="5"/>
  <c r="Z71" i="5"/>
  <c r="V72" i="5"/>
  <c r="W72" i="5"/>
  <c r="X72" i="5"/>
  <c r="Y72" i="5"/>
  <c r="Z72" i="5"/>
  <c r="W73" i="5"/>
  <c r="X73" i="5"/>
  <c r="Y73" i="5"/>
  <c r="Z73" i="5"/>
  <c r="W74" i="5"/>
  <c r="X74" i="5"/>
  <c r="Y74" i="5"/>
  <c r="Z74" i="5"/>
  <c r="U75" i="5"/>
  <c r="V75" i="5"/>
  <c r="W75" i="5"/>
  <c r="X75" i="5"/>
  <c r="Y75" i="5"/>
  <c r="Z75" i="5"/>
  <c r="V76" i="5"/>
  <c r="W76" i="5"/>
  <c r="X76" i="5"/>
  <c r="Y76" i="5"/>
  <c r="Z76" i="5"/>
  <c r="X77" i="5"/>
  <c r="Y77" i="5"/>
  <c r="Z77" i="5"/>
  <c r="U78" i="5"/>
  <c r="V78" i="5"/>
  <c r="W78" i="5"/>
  <c r="X78" i="5"/>
  <c r="Y78" i="5"/>
  <c r="Z78" i="5"/>
  <c r="U79" i="5"/>
  <c r="V79" i="5"/>
  <c r="W79" i="5"/>
  <c r="X79" i="5"/>
  <c r="Y79" i="5"/>
  <c r="Z79" i="5"/>
  <c r="X80" i="5"/>
  <c r="Y80" i="5"/>
  <c r="Z80" i="5"/>
  <c r="U81" i="5"/>
  <c r="V81" i="5"/>
  <c r="W81" i="5"/>
  <c r="X81" i="5"/>
  <c r="Y81" i="5"/>
  <c r="Z81" i="5"/>
  <c r="X82" i="5"/>
  <c r="Y82" i="5"/>
  <c r="Z82" i="5"/>
  <c r="W83" i="5"/>
  <c r="X83" i="5"/>
  <c r="Y83" i="5"/>
  <c r="Z83" i="5"/>
  <c r="W84" i="5"/>
  <c r="X84" i="5"/>
  <c r="Y84" i="5"/>
  <c r="Z84" i="5"/>
  <c r="Y85" i="5"/>
  <c r="Z85" i="5"/>
  <c r="U86" i="5"/>
  <c r="V86" i="5"/>
  <c r="W86" i="5"/>
  <c r="X86" i="5"/>
  <c r="Y86" i="5"/>
  <c r="Z86" i="5"/>
  <c r="U87" i="5"/>
  <c r="V87" i="5"/>
  <c r="W87" i="5"/>
  <c r="X87" i="5"/>
  <c r="Y87" i="5"/>
  <c r="Z87" i="5"/>
  <c r="Z88" i="5"/>
  <c r="Y89" i="5"/>
  <c r="Z89" i="5"/>
  <c r="Y90" i="5"/>
  <c r="Z90" i="5"/>
  <c r="S91" i="5"/>
  <c r="T91" i="5"/>
  <c r="U91" i="5"/>
  <c r="V91" i="5"/>
  <c r="W91" i="5"/>
  <c r="X91" i="5"/>
  <c r="Y91" i="5"/>
  <c r="Z91" i="5"/>
  <c r="V92" i="5"/>
  <c r="W92" i="5"/>
  <c r="X92" i="5"/>
  <c r="Y92" i="5"/>
  <c r="Z92" i="5"/>
  <c r="X93" i="5"/>
  <c r="Y93" i="5"/>
  <c r="Z93" i="5"/>
  <c r="W94" i="5"/>
  <c r="X94" i="5"/>
  <c r="Y94" i="5"/>
  <c r="Z94" i="5"/>
  <c r="X95" i="5"/>
  <c r="Y95" i="5"/>
  <c r="Z95" i="5"/>
  <c r="X96" i="5"/>
  <c r="Y96" i="5"/>
  <c r="Z96" i="5"/>
  <c r="W97" i="5"/>
  <c r="X97" i="5"/>
  <c r="Y97" i="5"/>
  <c r="Z97" i="5"/>
  <c r="X98" i="5"/>
  <c r="Y98" i="5"/>
  <c r="Z98" i="5"/>
  <c r="W99" i="5"/>
  <c r="X99" i="5"/>
  <c r="Y99" i="5"/>
  <c r="Z99" i="5"/>
  <c r="W100" i="5"/>
  <c r="X100" i="5"/>
  <c r="Y100" i="5"/>
  <c r="Z100" i="5"/>
  <c r="V101" i="5"/>
  <c r="W101" i="5"/>
  <c r="X101" i="5"/>
  <c r="Y101" i="5"/>
  <c r="Z101" i="5"/>
  <c r="Y102" i="5"/>
  <c r="Z102" i="5"/>
  <c r="X104" i="5"/>
  <c r="Y104" i="5"/>
  <c r="Z104" i="5"/>
  <c r="X105" i="5"/>
  <c r="Y105" i="5"/>
  <c r="Z105" i="5"/>
  <c r="W106" i="5"/>
  <c r="X106" i="5"/>
  <c r="Y106" i="5"/>
  <c r="Z106" i="5"/>
  <c r="X107" i="5"/>
  <c r="Y107" i="5"/>
  <c r="Z107" i="5"/>
  <c r="V108" i="5"/>
  <c r="W108" i="5"/>
  <c r="X108" i="5"/>
  <c r="Y108" i="5"/>
  <c r="Z108" i="5"/>
  <c r="W109" i="5"/>
  <c r="X109" i="5"/>
  <c r="Y109" i="5"/>
  <c r="Z109" i="5"/>
  <c r="V110" i="5"/>
  <c r="W110" i="5"/>
  <c r="X110" i="5"/>
  <c r="Y110" i="5"/>
  <c r="Z110" i="5"/>
  <c r="V111" i="5"/>
  <c r="W111" i="5"/>
  <c r="X111" i="5"/>
  <c r="Y111" i="5"/>
  <c r="Z111" i="5"/>
  <c r="V112" i="5"/>
  <c r="W112" i="5"/>
  <c r="X112" i="5"/>
  <c r="Y112" i="5"/>
  <c r="Z112" i="5"/>
  <c r="V113" i="5"/>
  <c r="W113" i="5"/>
  <c r="X113" i="5"/>
  <c r="Y113" i="5"/>
  <c r="Z113" i="5"/>
  <c r="U114" i="5"/>
  <c r="V114" i="5"/>
  <c r="W114" i="5"/>
  <c r="X114" i="5"/>
  <c r="Y114" i="5"/>
  <c r="Z114" i="5"/>
  <c r="X115" i="5"/>
  <c r="Y115" i="5"/>
  <c r="Z115" i="5"/>
  <c r="T116" i="5"/>
  <c r="U116" i="5"/>
  <c r="V116" i="5"/>
  <c r="W116" i="5"/>
  <c r="X116" i="5"/>
  <c r="Y116" i="5"/>
  <c r="Z116" i="5"/>
  <c r="U117" i="5"/>
  <c r="V117" i="5"/>
  <c r="W117" i="5"/>
  <c r="X117" i="5"/>
  <c r="Y117" i="5"/>
  <c r="Z117" i="5"/>
  <c r="T118" i="5"/>
  <c r="U118" i="5"/>
  <c r="V118" i="5"/>
  <c r="W118" i="5"/>
  <c r="X118" i="5"/>
  <c r="Y118" i="5"/>
  <c r="Z118" i="5"/>
  <c r="X119" i="5"/>
  <c r="Y119" i="5"/>
  <c r="Z119" i="5"/>
  <c r="W120" i="5"/>
  <c r="X120" i="5"/>
  <c r="Y120" i="5"/>
  <c r="Z120" i="5"/>
  <c r="V121" i="5"/>
  <c r="W121" i="5"/>
  <c r="X121" i="5"/>
  <c r="Y121" i="5"/>
  <c r="Z121" i="5"/>
  <c r="W122" i="5"/>
  <c r="X122" i="5"/>
  <c r="Y122" i="5"/>
  <c r="Z122" i="5"/>
  <c r="W123" i="5"/>
  <c r="X123" i="5"/>
  <c r="Y123" i="5"/>
  <c r="Z123" i="5"/>
  <c r="U124" i="5"/>
  <c r="V124" i="5"/>
  <c r="W124" i="5"/>
  <c r="X124" i="5"/>
  <c r="Y124" i="5"/>
  <c r="Z124" i="5"/>
  <c r="V125" i="5"/>
  <c r="W125" i="5"/>
  <c r="X125" i="5"/>
  <c r="Y125" i="5"/>
  <c r="Z125" i="5"/>
  <c r="U126" i="5"/>
  <c r="V126" i="5"/>
  <c r="W126" i="5"/>
  <c r="X126" i="5"/>
  <c r="Y126" i="5"/>
  <c r="Z126" i="5"/>
  <c r="T127" i="5"/>
  <c r="U127" i="5"/>
  <c r="V127" i="5"/>
  <c r="W127" i="5"/>
  <c r="X127" i="5"/>
  <c r="Y127" i="5"/>
  <c r="Z127" i="5"/>
  <c r="X128" i="5"/>
  <c r="Y128" i="5"/>
  <c r="Z128" i="5"/>
  <c r="V129" i="5"/>
  <c r="W129" i="5"/>
  <c r="X129" i="5"/>
  <c r="Y129" i="5"/>
  <c r="Z129" i="5"/>
  <c r="V130" i="5"/>
  <c r="W130" i="5"/>
  <c r="X130" i="5"/>
  <c r="Y130" i="5"/>
  <c r="Z130" i="5"/>
  <c r="T131" i="5"/>
  <c r="U131" i="5"/>
  <c r="V131" i="5"/>
  <c r="W131" i="5"/>
  <c r="X131" i="5"/>
  <c r="Y131" i="5"/>
  <c r="Z131" i="5"/>
  <c r="V132" i="5"/>
  <c r="W132" i="5"/>
  <c r="X132" i="5"/>
  <c r="Y132" i="5"/>
  <c r="Z132" i="5"/>
  <c r="U133" i="5"/>
  <c r="V133" i="5"/>
  <c r="W133" i="5"/>
  <c r="X133" i="5"/>
  <c r="Y133" i="5"/>
  <c r="Z133" i="5"/>
  <c r="U134" i="5"/>
  <c r="V134" i="5"/>
  <c r="W134" i="5"/>
  <c r="X134" i="5"/>
  <c r="Y134" i="5"/>
  <c r="Z134" i="5"/>
  <c r="T135" i="5"/>
  <c r="U135" i="5"/>
  <c r="V135" i="5"/>
  <c r="W135" i="5"/>
  <c r="X135" i="5"/>
  <c r="Y135" i="5"/>
  <c r="Z135" i="5"/>
  <c r="T136" i="5"/>
  <c r="U136" i="5"/>
  <c r="V136" i="5"/>
  <c r="W136" i="5"/>
  <c r="X136" i="5"/>
  <c r="Y136" i="5"/>
  <c r="Z136" i="5"/>
  <c r="Y137" i="5"/>
  <c r="Z137" i="5"/>
  <c r="X138" i="5"/>
  <c r="Y138" i="5"/>
  <c r="Z138" i="5"/>
  <c r="W139" i="5"/>
  <c r="X139" i="5"/>
  <c r="Y139" i="5"/>
  <c r="Z139" i="5"/>
  <c r="V140" i="5"/>
  <c r="W140" i="5"/>
  <c r="X140" i="5"/>
  <c r="Y140" i="5"/>
  <c r="Z140" i="5"/>
  <c r="Y141" i="5"/>
  <c r="Z141" i="5"/>
  <c r="X142" i="5"/>
  <c r="Y142" i="5"/>
  <c r="Z142" i="5"/>
  <c r="U143" i="5"/>
  <c r="V143" i="5"/>
  <c r="W143" i="5"/>
  <c r="X143" i="5"/>
  <c r="Y143" i="5"/>
  <c r="Z143" i="5"/>
  <c r="U144" i="5"/>
  <c r="V144" i="5"/>
  <c r="W144" i="5"/>
  <c r="X144" i="5"/>
  <c r="Y144" i="5"/>
  <c r="Z144" i="5"/>
  <c r="V145" i="5"/>
  <c r="W145" i="5"/>
  <c r="X145" i="5"/>
  <c r="Y145" i="5"/>
  <c r="Z145" i="5"/>
  <c r="W146" i="5"/>
  <c r="X146" i="5"/>
  <c r="Y146" i="5"/>
  <c r="Z146" i="5"/>
  <c r="W147" i="5"/>
  <c r="X147" i="5"/>
  <c r="Y147" i="5"/>
  <c r="Z147" i="5"/>
  <c r="V148" i="5"/>
  <c r="W148" i="5"/>
  <c r="X148" i="5"/>
  <c r="Y148" i="5"/>
  <c r="Z148" i="5"/>
  <c r="V149" i="5"/>
  <c r="W149" i="5"/>
  <c r="X149" i="5"/>
  <c r="Y149" i="5"/>
  <c r="Z149" i="5"/>
  <c r="W150" i="5"/>
  <c r="X150" i="5"/>
  <c r="Y150" i="5"/>
  <c r="Z150" i="5"/>
  <c r="U151" i="5"/>
  <c r="V151" i="5"/>
  <c r="W151" i="5"/>
  <c r="X151" i="5"/>
  <c r="Y151" i="5"/>
  <c r="Z151" i="5"/>
  <c r="W152" i="5"/>
  <c r="X152" i="5"/>
  <c r="Y152" i="5"/>
  <c r="Z152" i="5"/>
  <c r="X153" i="5"/>
  <c r="Y153" i="5"/>
  <c r="Z153" i="5"/>
  <c r="V154" i="5"/>
  <c r="W154" i="5"/>
  <c r="X154" i="5"/>
  <c r="Y154" i="5"/>
  <c r="Z154" i="5"/>
  <c r="Y155" i="5"/>
  <c r="Z155" i="5"/>
  <c r="W156" i="5"/>
  <c r="X156" i="5"/>
  <c r="Y156" i="5"/>
  <c r="Z156" i="5"/>
  <c r="V157" i="5"/>
  <c r="W157" i="5"/>
  <c r="X157" i="5"/>
  <c r="Y157" i="5"/>
  <c r="Z157" i="5"/>
  <c r="X158" i="5"/>
  <c r="Y158" i="5"/>
  <c r="Z158" i="5"/>
  <c r="V159" i="5"/>
  <c r="W159" i="5"/>
  <c r="X159" i="5"/>
  <c r="Y159" i="5"/>
  <c r="Z159" i="5"/>
  <c r="V160" i="5"/>
  <c r="W160" i="5"/>
  <c r="X160" i="5"/>
  <c r="Y160" i="5"/>
  <c r="Z160" i="5"/>
  <c r="T161" i="5"/>
  <c r="U161" i="5"/>
  <c r="V161" i="5"/>
  <c r="W161" i="5"/>
  <c r="X161" i="5"/>
  <c r="Y161" i="5"/>
  <c r="Z161" i="5"/>
  <c r="V162" i="5"/>
  <c r="W162" i="5"/>
  <c r="X162" i="5"/>
  <c r="Y162" i="5"/>
  <c r="Z162" i="5"/>
  <c r="Y163" i="5"/>
  <c r="Z163" i="5"/>
  <c r="Y164" i="5"/>
  <c r="Z164" i="5"/>
  <c r="W165" i="5"/>
  <c r="X165" i="5"/>
  <c r="Y165" i="5"/>
  <c r="Z165" i="5"/>
  <c r="V166" i="5"/>
  <c r="W166" i="5"/>
  <c r="X166" i="5"/>
  <c r="Y166" i="5"/>
  <c r="Z166" i="5"/>
  <c r="V167" i="5"/>
  <c r="W167" i="5"/>
  <c r="X167" i="5"/>
  <c r="Y167" i="5"/>
  <c r="Z167" i="5"/>
  <c r="Z168" i="5"/>
  <c r="X169" i="5"/>
  <c r="Y169" i="5"/>
  <c r="Z169" i="5"/>
  <c r="W170" i="5"/>
  <c r="X170" i="5"/>
  <c r="Y170" i="5"/>
  <c r="Z170" i="5"/>
  <c r="X171" i="5"/>
  <c r="Y171" i="5"/>
  <c r="Z171" i="5"/>
  <c r="X172" i="5"/>
  <c r="Y172" i="5"/>
  <c r="Z172" i="5"/>
  <c r="Y173" i="5"/>
  <c r="Z173" i="5"/>
  <c r="W174" i="5"/>
  <c r="X174" i="5"/>
  <c r="Y174" i="5"/>
  <c r="Z174" i="5"/>
  <c r="Y175" i="5"/>
  <c r="Z175" i="5"/>
  <c r="Y176" i="5"/>
  <c r="Z176" i="5"/>
  <c r="Y177" i="5"/>
  <c r="Z177" i="5"/>
  <c r="V178" i="5"/>
  <c r="W178" i="5"/>
  <c r="X178" i="5"/>
  <c r="Y178" i="5"/>
  <c r="Z178" i="5"/>
  <c r="U179" i="5"/>
  <c r="V179" i="5"/>
  <c r="W179" i="5"/>
  <c r="X179" i="5"/>
  <c r="Y179" i="5"/>
  <c r="Z179" i="5"/>
  <c r="V180" i="5"/>
  <c r="W180" i="5"/>
  <c r="X180" i="5"/>
  <c r="Y180" i="5"/>
  <c r="Z180" i="5"/>
  <c r="X181" i="5"/>
  <c r="Y181" i="5"/>
  <c r="Z181" i="5"/>
  <c r="X182" i="5"/>
  <c r="Y182" i="5"/>
  <c r="Z182" i="5"/>
  <c r="X183" i="5"/>
  <c r="Y183" i="5"/>
  <c r="Z183" i="5"/>
  <c r="W184" i="5"/>
  <c r="X184" i="5"/>
  <c r="Y184" i="5"/>
  <c r="Z184" i="5"/>
  <c r="U185" i="5"/>
  <c r="V185" i="5"/>
  <c r="W185" i="5"/>
  <c r="X185" i="5"/>
  <c r="Y185" i="5"/>
  <c r="Z185" i="5"/>
  <c r="T186" i="5"/>
  <c r="U186" i="5"/>
  <c r="V186" i="5"/>
  <c r="W186" i="5"/>
  <c r="X186" i="5"/>
  <c r="Y186" i="5"/>
  <c r="Z186" i="5"/>
  <c r="S187" i="5"/>
  <c r="T187" i="5"/>
  <c r="U187" i="5"/>
  <c r="V187" i="5"/>
  <c r="W187" i="5"/>
  <c r="X187" i="5"/>
  <c r="Y187" i="5"/>
  <c r="Z187" i="5"/>
  <c r="U188" i="5"/>
  <c r="V188" i="5"/>
  <c r="W188" i="5"/>
  <c r="X188" i="5"/>
  <c r="Y188" i="5"/>
  <c r="Z188" i="5"/>
  <c r="V189" i="5"/>
  <c r="W189" i="5"/>
  <c r="X189" i="5"/>
  <c r="Y189" i="5"/>
  <c r="Z189" i="5"/>
  <c r="U190" i="5"/>
  <c r="V190" i="5"/>
  <c r="W190" i="5"/>
  <c r="X190" i="5"/>
  <c r="Y190" i="5"/>
  <c r="Z190" i="5"/>
  <c r="X191" i="5"/>
  <c r="Y191" i="5"/>
  <c r="Z191" i="5"/>
  <c r="V192" i="5"/>
  <c r="W192" i="5"/>
  <c r="X192" i="5"/>
  <c r="Y192" i="5"/>
  <c r="Z192" i="5"/>
  <c r="V193" i="5"/>
  <c r="W193" i="5"/>
  <c r="X193" i="5"/>
  <c r="Y193" i="5"/>
  <c r="Z193" i="5"/>
  <c r="U194" i="5"/>
  <c r="V194" i="5"/>
  <c r="W194" i="5"/>
  <c r="X194" i="5"/>
  <c r="Y194" i="5"/>
  <c r="Z194" i="5"/>
  <c r="W195" i="5"/>
  <c r="X195" i="5"/>
  <c r="Y195" i="5"/>
  <c r="Z195" i="5"/>
  <c r="U196" i="5"/>
  <c r="V196" i="5"/>
  <c r="W196" i="5"/>
  <c r="X196" i="5"/>
  <c r="Y196" i="5"/>
  <c r="Z196" i="5"/>
  <c r="V197" i="5"/>
  <c r="W197" i="5"/>
  <c r="X197" i="5"/>
  <c r="Y197" i="5"/>
  <c r="Z197" i="5"/>
  <c r="W198" i="5"/>
  <c r="X198" i="5"/>
  <c r="Y198" i="5"/>
  <c r="Z198" i="5"/>
  <c r="U199" i="5"/>
  <c r="V199" i="5"/>
  <c r="W199" i="5"/>
  <c r="X199" i="5"/>
  <c r="Y199" i="5"/>
  <c r="Z199" i="5"/>
  <c r="W200" i="5"/>
  <c r="X200" i="5"/>
  <c r="Y200" i="5"/>
  <c r="Z200" i="5"/>
  <c r="T201" i="5"/>
  <c r="U201" i="5"/>
  <c r="V201" i="5"/>
  <c r="W201" i="5"/>
  <c r="X201" i="5"/>
  <c r="Y201" i="5"/>
  <c r="Z201" i="5"/>
  <c r="T202" i="5"/>
  <c r="U202" i="5"/>
  <c r="V202" i="5"/>
  <c r="W202" i="5"/>
  <c r="X202" i="5"/>
  <c r="Y202" i="5"/>
  <c r="Z202" i="5"/>
  <c r="W203" i="5"/>
  <c r="X203" i="5"/>
  <c r="Y203" i="5"/>
  <c r="Z203" i="5"/>
  <c r="Y204" i="5"/>
  <c r="Z204" i="5"/>
  <c r="V205" i="5"/>
  <c r="W205" i="5"/>
  <c r="X205" i="5"/>
  <c r="Y205" i="5"/>
  <c r="Z205" i="5"/>
  <c r="Y206" i="5"/>
  <c r="Z206" i="5"/>
  <c r="W207" i="5"/>
  <c r="X207" i="5"/>
  <c r="Y207" i="5"/>
  <c r="Z207" i="5"/>
  <c r="W208" i="5"/>
  <c r="X208" i="5"/>
  <c r="Y208" i="5"/>
  <c r="Z208" i="5"/>
  <c r="W209" i="5"/>
  <c r="X209" i="5"/>
  <c r="Y209" i="5"/>
  <c r="Z209" i="5"/>
  <c r="V210" i="5"/>
  <c r="W210" i="5"/>
  <c r="X210" i="5"/>
  <c r="Y210" i="5"/>
  <c r="Z210" i="5"/>
  <c r="X211" i="5"/>
  <c r="Y211" i="5"/>
  <c r="Z211" i="5"/>
  <c r="V212" i="5"/>
  <c r="W212" i="5"/>
  <c r="X212" i="5"/>
  <c r="Y212" i="5"/>
  <c r="Z212" i="5"/>
  <c r="W213" i="5"/>
  <c r="X213" i="5"/>
  <c r="Y213" i="5"/>
  <c r="Z213" i="5"/>
  <c r="W214" i="5"/>
  <c r="X214" i="5"/>
  <c r="Y214" i="5"/>
  <c r="Z214" i="5"/>
  <c r="T215" i="5"/>
  <c r="U215" i="5"/>
  <c r="V215" i="5"/>
  <c r="W215" i="5"/>
  <c r="X215" i="5"/>
  <c r="Y215" i="5"/>
  <c r="Z215" i="5"/>
  <c r="U216" i="5"/>
  <c r="V216" i="5"/>
  <c r="W216" i="5"/>
  <c r="X216" i="5"/>
  <c r="Y216" i="5"/>
  <c r="Z216" i="5"/>
  <c r="W217" i="5"/>
  <c r="X217" i="5"/>
  <c r="Y217" i="5"/>
  <c r="Z217" i="5"/>
  <c r="U218" i="5"/>
  <c r="V218" i="5"/>
  <c r="W218" i="5"/>
  <c r="X218" i="5"/>
  <c r="Y218" i="5"/>
  <c r="Z218" i="5"/>
  <c r="V219" i="5"/>
  <c r="W219" i="5"/>
  <c r="X219" i="5"/>
  <c r="Y219" i="5"/>
  <c r="Z219" i="5"/>
  <c r="V220" i="5"/>
  <c r="W220" i="5"/>
  <c r="X220" i="5"/>
  <c r="Y220" i="5"/>
  <c r="Z220" i="5"/>
  <c r="U221" i="5"/>
  <c r="V221" i="5"/>
  <c r="W221" i="5"/>
  <c r="X221" i="5"/>
  <c r="Y221" i="5"/>
  <c r="Z221" i="5"/>
  <c r="W222" i="5"/>
  <c r="X222" i="5"/>
  <c r="Y222" i="5"/>
  <c r="Z222" i="5"/>
  <c r="W223" i="5"/>
  <c r="X223" i="5"/>
  <c r="Y223" i="5"/>
  <c r="Z223" i="5"/>
  <c r="Z224" i="5"/>
  <c r="W225" i="5"/>
  <c r="X225" i="5"/>
  <c r="Y225" i="5"/>
  <c r="Z225" i="5"/>
  <c r="S226" i="5"/>
  <c r="T226" i="5"/>
  <c r="U226" i="5"/>
  <c r="V226" i="5"/>
  <c r="W226" i="5"/>
  <c r="X226" i="5"/>
  <c r="Y226" i="5"/>
  <c r="Z226" i="5"/>
  <c r="V227" i="5"/>
  <c r="W227" i="5"/>
  <c r="X227" i="5"/>
  <c r="Y227" i="5"/>
  <c r="Z227" i="5"/>
  <c r="U228" i="5"/>
  <c r="V228" i="5"/>
  <c r="W228" i="5"/>
  <c r="X228" i="5"/>
  <c r="Y228" i="5"/>
  <c r="Z228" i="5"/>
  <c r="W229" i="5"/>
  <c r="X229" i="5"/>
  <c r="Y229" i="5"/>
  <c r="Z229" i="5"/>
  <c r="X230" i="5"/>
  <c r="Y230" i="5"/>
  <c r="Z230" i="5"/>
  <c r="U231" i="5"/>
  <c r="V231" i="5"/>
  <c r="W231" i="5"/>
  <c r="X231" i="5"/>
  <c r="Y231" i="5"/>
  <c r="Z231" i="5"/>
  <c r="W232" i="5"/>
  <c r="X232" i="5"/>
  <c r="Y232" i="5"/>
  <c r="Z232" i="5"/>
  <c r="V233" i="5"/>
  <c r="W233" i="5"/>
  <c r="X233" i="5"/>
  <c r="Y233" i="5"/>
  <c r="Z233" i="5"/>
  <c r="V234" i="5"/>
  <c r="W234" i="5"/>
  <c r="X234" i="5"/>
  <c r="Y234" i="5"/>
  <c r="Z234" i="5"/>
  <c r="V235" i="5"/>
  <c r="W235" i="5"/>
  <c r="X235" i="5"/>
  <c r="Y235" i="5"/>
  <c r="Z235" i="5"/>
  <c r="W236" i="5"/>
  <c r="X236" i="5"/>
  <c r="Y236" i="5"/>
  <c r="Z236" i="5"/>
  <c r="X237" i="5"/>
  <c r="Y237" i="5"/>
  <c r="Z237" i="5"/>
  <c r="V238" i="5"/>
  <c r="W238" i="5"/>
  <c r="X238" i="5"/>
  <c r="Y238" i="5"/>
  <c r="Z238" i="5"/>
  <c r="V239" i="5"/>
  <c r="W239" i="5"/>
  <c r="X239" i="5"/>
  <c r="Y239" i="5"/>
  <c r="Z239" i="5"/>
  <c r="U240" i="5"/>
  <c r="V240" i="5"/>
  <c r="W240" i="5"/>
  <c r="X240" i="5"/>
  <c r="Y240" i="5"/>
  <c r="Z240" i="5"/>
  <c r="V241" i="5"/>
  <c r="W241" i="5"/>
  <c r="X241" i="5"/>
  <c r="Y241" i="5"/>
  <c r="Z241" i="5"/>
  <c r="W242" i="5"/>
  <c r="X242" i="5"/>
  <c r="Y242" i="5"/>
  <c r="Z242" i="5"/>
  <c r="X243" i="5"/>
  <c r="Y243" i="5"/>
  <c r="Z243" i="5"/>
  <c r="Y244" i="5"/>
  <c r="Z244" i="5"/>
  <c r="X245" i="5"/>
  <c r="Y245" i="5"/>
  <c r="Z245" i="5"/>
  <c r="V246" i="5"/>
  <c r="W246" i="5"/>
  <c r="X246" i="5"/>
  <c r="Y246" i="5"/>
  <c r="Z246" i="5"/>
  <c r="V247" i="5"/>
  <c r="W247" i="5"/>
  <c r="X247" i="5"/>
  <c r="Y247" i="5"/>
  <c r="Z247" i="5"/>
  <c r="W248" i="5"/>
  <c r="X248" i="5"/>
  <c r="Y248" i="5"/>
  <c r="Z248" i="5"/>
  <c r="U249" i="5"/>
  <c r="V249" i="5"/>
  <c r="W249" i="5"/>
  <c r="X249" i="5"/>
  <c r="Y249" i="5"/>
  <c r="Z249" i="5"/>
  <c r="W250" i="5"/>
  <c r="X250" i="5"/>
  <c r="Y250" i="5"/>
  <c r="Z250" i="5"/>
  <c r="X251" i="5"/>
  <c r="Y251" i="5"/>
  <c r="Z251" i="5"/>
  <c r="W252" i="5"/>
  <c r="X252" i="5"/>
  <c r="Y252" i="5"/>
  <c r="Z252" i="5"/>
  <c r="V253" i="5"/>
  <c r="W253" i="5"/>
  <c r="X253" i="5"/>
  <c r="Y253" i="5"/>
  <c r="Z253" i="5"/>
  <c r="U254" i="5"/>
  <c r="V254" i="5"/>
  <c r="W254" i="5"/>
  <c r="X254" i="5"/>
  <c r="Y254" i="5"/>
  <c r="Z254" i="5"/>
  <c r="U255" i="5"/>
  <c r="V255" i="5"/>
  <c r="W255" i="5"/>
  <c r="X255" i="5"/>
  <c r="Y255" i="5"/>
  <c r="Z255" i="5"/>
  <c r="U256" i="5"/>
  <c r="V256" i="5"/>
  <c r="W256" i="5"/>
  <c r="X256" i="5"/>
  <c r="Y256" i="5"/>
  <c r="Z256" i="5"/>
  <c r="W257" i="5"/>
  <c r="X257" i="5"/>
  <c r="Y257" i="5"/>
  <c r="Z257" i="5"/>
  <c r="V258" i="5"/>
  <c r="W258" i="5"/>
  <c r="X258" i="5"/>
  <c r="Y258" i="5"/>
  <c r="Z258" i="5"/>
  <c r="U259" i="5"/>
  <c r="V259" i="5"/>
  <c r="W259" i="5"/>
  <c r="X259" i="5"/>
  <c r="Y259" i="5"/>
  <c r="Z259" i="5"/>
  <c r="W260" i="5"/>
  <c r="X260" i="5"/>
  <c r="Y260" i="5"/>
  <c r="Z260" i="5"/>
  <c r="V261" i="5"/>
  <c r="W261" i="5"/>
  <c r="X261" i="5"/>
  <c r="Y261" i="5"/>
  <c r="Z261" i="5"/>
  <c r="W262" i="5"/>
  <c r="X262" i="5"/>
  <c r="Y262" i="5"/>
  <c r="Z262" i="5"/>
  <c r="W263" i="5"/>
  <c r="X263" i="5"/>
  <c r="Y263" i="5"/>
  <c r="Z263" i="5"/>
  <c r="U264" i="5"/>
  <c r="V264" i="5"/>
  <c r="W264" i="5"/>
  <c r="X264" i="5"/>
  <c r="Y264" i="5"/>
  <c r="Z264" i="5"/>
  <c r="V265" i="5"/>
  <c r="W265" i="5"/>
  <c r="X265" i="5"/>
  <c r="Y265" i="5"/>
  <c r="Z265" i="5"/>
  <c r="X266" i="5"/>
  <c r="Y266" i="5"/>
  <c r="Z266" i="5"/>
  <c r="W267" i="5"/>
  <c r="X267" i="5"/>
  <c r="Y267" i="5"/>
  <c r="Z267" i="5"/>
  <c r="W268" i="5"/>
  <c r="X268" i="5"/>
  <c r="Y268" i="5"/>
  <c r="Z268" i="5"/>
  <c r="V269" i="5"/>
  <c r="W269" i="5"/>
  <c r="X269" i="5"/>
  <c r="Y269" i="5"/>
  <c r="Z269" i="5"/>
  <c r="W270" i="5"/>
  <c r="X270" i="5"/>
  <c r="Y270" i="5"/>
  <c r="Z270" i="5"/>
  <c r="X271" i="5"/>
  <c r="Y271" i="5"/>
  <c r="Z271" i="5"/>
  <c r="W272" i="5"/>
  <c r="X272" i="5"/>
  <c r="Y272" i="5"/>
  <c r="Z272" i="5"/>
  <c r="V273" i="5"/>
  <c r="W273" i="5"/>
  <c r="X273" i="5"/>
  <c r="Y273" i="5"/>
  <c r="Z273" i="5"/>
  <c r="Y274" i="5"/>
  <c r="Z274" i="5"/>
  <c r="W275" i="5"/>
  <c r="X275" i="5"/>
  <c r="Y275" i="5"/>
  <c r="Z275" i="5"/>
  <c r="U276" i="5"/>
  <c r="V276" i="5"/>
  <c r="W276" i="5"/>
  <c r="X276" i="5"/>
  <c r="Y276" i="5"/>
  <c r="Z276" i="5"/>
  <c r="V277" i="5"/>
  <c r="W277" i="5"/>
  <c r="X277" i="5"/>
  <c r="Y277" i="5"/>
  <c r="Z277" i="5"/>
  <c r="W278" i="5"/>
  <c r="X278" i="5"/>
  <c r="Y278" i="5"/>
  <c r="Z278" i="5"/>
  <c r="W279" i="5"/>
  <c r="X279" i="5"/>
  <c r="Y279" i="5"/>
  <c r="Z279" i="5"/>
  <c r="W280" i="5"/>
  <c r="X280" i="5"/>
  <c r="Y280" i="5"/>
  <c r="Z280" i="5"/>
  <c r="U281" i="5"/>
  <c r="V281" i="5"/>
  <c r="W281" i="5"/>
  <c r="X281" i="5"/>
  <c r="Y281" i="5"/>
  <c r="Z281" i="5"/>
  <c r="W282" i="5"/>
  <c r="X282" i="5"/>
  <c r="Y282" i="5"/>
  <c r="Z282" i="5"/>
  <c r="U283" i="5"/>
  <c r="V283" i="5"/>
  <c r="W283" i="5"/>
  <c r="X283" i="5"/>
  <c r="Y283" i="5"/>
  <c r="Z283" i="5"/>
  <c r="X285" i="5"/>
  <c r="Y285" i="5"/>
  <c r="Z285" i="5"/>
  <c r="U286" i="5"/>
  <c r="V286" i="5"/>
  <c r="W286" i="5"/>
  <c r="X286" i="5"/>
  <c r="Y286" i="5"/>
  <c r="Z286" i="5"/>
  <c r="V287" i="5"/>
  <c r="W287" i="5"/>
  <c r="X287" i="5"/>
  <c r="Y287" i="5"/>
  <c r="Z287" i="5"/>
  <c r="V288" i="5"/>
  <c r="W288" i="5"/>
  <c r="X288" i="5"/>
  <c r="Y288" i="5"/>
  <c r="Z288" i="5"/>
  <c r="W289" i="5"/>
  <c r="X289" i="5"/>
  <c r="Y289" i="5"/>
  <c r="Z289" i="5"/>
  <c r="W290" i="5"/>
  <c r="X290" i="5"/>
  <c r="Y290" i="5"/>
  <c r="Z290" i="5"/>
  <c r="Y291" i="5"/>
  <c r="Z291" i="5"/>
  <c r="U292" i="5"/>
  <c r="V292" i="5"/>
  <c r="W292" i="5"/>
  <c r="X292" i="5"/>
  <c r="Y292" i="5"/>
  <c r="Z292" i="5"/>
  <c r="W293" i="5"/>
  <c r="X293" i="5"/>
  <c r="Y293" i="5"/>
  <c r="Z293" i="5"/>
  <c r="Y294" i="5"/>
  <c r="Z294" i="5"/>
  <c r="W295" i="5"/>
  <c r="X295" i="5"/>
  <c r="Y295" i="5"/>
  <c r="Z295" i="5"/>
  <c r="W296" i="5"/>
  <c r="X296" i="5"/>
  <c r="Y296" i="5"/>
  <c r="Z296" i="5"/>
  <c r="V297" i="5"/>
  <c r="W297" i="5"/>
  <c r="X297" i="5"/>
  <c r="Y297" i="5"/>
  <c r="Z297" i="5"/>
  <c r="V298" i="5"/>
  <c r="W298" i="5"/>
  <c r="X298" i="5"/>
  <c r="Y298" i="5"/>
  <c r="Z298" i="5"/>
  <c r="U299" i="5"/>
  <c r="V299" i="5"/>
  <c r="W299" i="5"/>
  <c r="X299" i="5"/>
  <c r="Y299" i="5"/>
  <c r="Z299" i="5"/>
  <c r="X300" i="5"/>
  <c r="Y300" i="5"/>
  <c r="Z300" i="5"/>
  <c r="V301" i="5"/>
  <c r="W301" i="5"/>
  <c r="X301" i="5"/>
  <c r="Y301" i="5"/>
  <c r="Z301" i="5"/>
  <c r="V302" i="5"/>
  <c r="W302" i="5"/>
  <c r="X302" i="5"/>
  <c r="Y302" i="5"/>
  <c r="Z302" i="5"/>
  <c r="W303" i="5"/>
  <c r="X303" i="5"/>
  <c r="Y303" i="5"/>
  <c r="Z303" i="5"/>
  <c r="V304" i="5"/>
  <c r="W304" i="5"/>
  <c r="X304" i="5"/>
  <c r="Y304" i="5"/>
  <c r="Z304" i="5"/>
  <c r="V305" i="5"/>
  <c r="W305" i="5"/>
  <c r="X305" i="5"/>
  <c r="Y305" i="5"/>
  <c r="Z305" i="5"/>
  <c r="W306" i="5"/>
  <c r="X306" i="5"/>
  <c r="Y306" i="5"/>
  <c r="Z306" i="5"/>
  <c r="V307" i="5"/>
  <c r="W307" i="5"/>
  <c r="X307" i="5"/>
  <c r="Y307" i="5"/>
  <c r="Z307" i="5"/>
  <c r="X308" i="5"/>
  <c r="Y308" i="5"/>
  <c r="Z308" i="5"/>
  <c r="V309" i="5"/>
  <c r="W309" i="5"/>
  <c r="X309" i="5"/>
  <c r="Y309" i="5"/>
  <c r="Z309" i="5"/>
  <c r="W310" i="5"/>
  <c r="X310" i="5"/>
  <c r="Y310" i="5"/>
  <c r="Z310" i="5"/>
  <c r="V311" i="5"/>
  <c r="W311" i="5"/>
  <c r="X311" i="5"/>
  <c r="Y311" i="5"/>
  <c r="Z311" i="5"/>
  <c r="W312" i="5"/>
  <c r="X312" i="5"/>
  <c r="Y312" i="5"/>
  <c r="Z312" i="5"/>
  <c r="U313" i="5"/>
  <c r="V313" i="5"/>
  <c r="W313" i="5"/>
  <c r="X313" i="5"/>
  <c r="Y313" i="5"/>
  <c r="Z313" i="5"/>
  <c r="W314" i="5"/>
  <c r="X314" i="5"/>
  <c r="Y314" i="5"/>
  <c r="Z314" i="5"/>
  <c r="V315" i="5"/>
  <c r="W315" i="5"/>
  <c r="X315" i="5"/>
  <c r="Y315" i="5"/>
  <c r="Z315" i="5"/>
  <c r="W316" i="5"/>
  <c r="X316" i="5"/>
  <c r="Y316" i="5"/>
  <c r="Z316" i="5"/>
  <c r="U317" i="5"/>
  <c r="V317" i="5"/>
  <c r="W317" i="5"/>
  <c r="X317" i="5"/>
  <c r="Y317" i="5"/>
  <c r="Z317" i="5"/>
  <c r="V318" i="5"/>
  <c r="W318" i="5"/>
  <c r="X318" i="5"/>
  <c r="Y318" i="5"/>
  <c r="Z318" i="5"/>
  <c r="W319" i="5"/>
  <c r="X319" i="5"/>
  <c r="Y319" i="5"/>
  <c r="Z319" i="5"/>
  <c r="V320" i="5"/>
  <c r="W320" i="5"/>
  <c r="X320" i="5"/>
  <c r="Y320" i="5"/>
  <c r="Z320" i="5"/>
  <c r="X321" i="5"/>
  <c r="Y321" i="5"/>
  <c r="Z321" i="5"/>
  <c r="V322" i="5"/>
  <c r="W322" i="5"/>
  <c r="X322" i="5"/>
  <c r="Y322" i="5"/>
  <c r="Z322" i="5"/>
  <c r="W323" i="5"/>
  <c r="X323" i="5"/>
  <c r="Y323" i="5"/>
  <c r="Z323" i="5"/>
  <c r="U324" i="5"/>
  <c r="V324" i="5"/>
  <c r="W324" i="5"/>
  <c r="X324" i="5"/>
  <c r="Y324" i="5"/>
  <c r="Z324" i="5"/>
  <c r="V325" i="5"/>
  <c r="W325" i="5"/>
  <c r="X325" i="5"/>
  <c r="Y325" i="5"/>
  <c r="Z325" i="5"/>
  <c r="U326" i="5"/>
  <c r="V326" i="5"/>
  <c r="W326" i="5"/>
  <c r="X326" i="5"/>
  <c r="Y326" i="5"/>
  <c r="Z326" i="5"/>
  <c r="U327" i="5"/>
  <c r="V327" i="5"/>
  <c r="W327" i="5"/>
  <c r="X327" i="5"/>
  <c r="Y327" i="5"/>
  <c r="Z327" i="5"/>
  <c r="U328" i="5"/>
  <c r="V328" i="5"/>
  <c r="W328" i="5"/>
  <c r="X328" i="5"/>
  <c r="Y328" i="5"/>
  <c r="Z328" i="5"/>
  <c r="V329" i="5"/>
  <c r="W329" i="5"/>
  <c r="X329" i="5"/>
  <c r="Y329" i="5"/>
  <c r="Z329" i="5"/>
  <c r="V330" i="5"/>
  <c r="W330" i="5"/>
  <c r="X330" i="5"/>
  <c r="Y330" i="5"/>
  <c r="Z330" i="5"/>
  <c r="W331" i="5"/>
  <c r="X331" i="5"/>
  <c r="Y331" i="5"/>
  <c r="Z331" i="5"/>
  <c r="W332" i="5"/>
  <c r="X332" i="5"/>
  <c r="Y332" i="5"/>
  <c r="Z332" i="5"/>
  <c r="V333" i="5"/>
  <c r="W333" i="5"/>
  <c r="X333" i="5"/>
  <c r="Y333" i="5"/>
  <c r="Z333" i="5"/>
  <c r="V334" i="5"/>
  <c r="W334" i="5"/>
  <c r="X334" i="5"/>
  <c r="Y334" i="5"/>
  <c r="Z334" i="5"/>
  <c r="T335" i="5"/>
  <c r="U335" i="5"/>
  <c r="V335" i="5"/>
  <c r="W335" i="5"/>
  <c r="X335" i="5"/>
  <c r="Y335" i="5"/>
  <c r="Z335" i="5"/>
  <c r="U336" i="5"/>
  <c r="V336" i="5"/>
  <c r="W336" i="5"/>
  <c r="X336" i="5"/>
  <c r="Y336" i="5"/>
  <c r="Z336" i="5"/>
  <c r="W337" i="5"/>
  <c r="X337" i="5"/>
  <c r="Y337" i="5"/>
  <c r="Z337" i="5"/>
  <c r="V338" i="5"/>
  <c r="W338" i="5"/>
  <c r="X338" i="5"/>
  <c r="Y338" i="5"/>
  <c r="Z338" i="5"/>
  <c r="U339" i="5"/>
  <c r="V339" i="5"/>
  <c r="W339" i="5"/>
  <c r="X339" i="5"/>
  <c r="Y339" i="5"/>
  <c r="Z339" i="5"/>
  <c r="W340" i="5"/>
  <c r="X340" i="5"/>
  <c r="Y340" i="5"/>
  <c r="Z340" i="5"/>
  <c r="V341" i="5"/>
  <c r="W341" i="5"/>
  <c r="X341" i="5"/>
  <c r="Y341" i="5"/>
  <c r="Z341" i="5"/>
  <c r="Y342" i="5"/>
  <c r="Z342" i="5"/>
  <c r="W343" i="5"/>
  <c r="X343" i="5"/>
  <c r="Y343" i="5"/>
  <c r="Z343" i="5"/>
  <c r="X344" i="5"/>
  <c r="Y344" i="5"/>
  <c r="Z344" i="5"/>
  <c r="U345" i="5"/>
  <c r="V345" i="5"/>
  <c r="W345" i="5"/>
  <c r="X345" i="5"/>
  <c r="Y345" i="5"/>
  <c r="Z345" i="5"/>
  <c r="X346" i="5"/>
  <c r="Y346" i="5"/>
  <c r="Z346" i="5"/>
  <c r="X347" i="5"/>
  <c r="Y347" i="5"/>
  <c r="Z347" i="5"/>
  <c r="W348" i="5"/>
  <c r="X348" i="5"/>
  <c r="Y348" i="5"/>
  <c r="Z348" i="5"/>
  <c r="W349" i="5"/>
  <c r="X349" i="5"/>
  <c r="Y349" i="5"/>
  <c r="Z349" i="5"/>
  <c r="T350" i="5"/>
  <c r="U350" i="5"/>
  <c r="V350" i="5"/>
  <c r="W350" i="5"/>
  <c r="X350" i="5"/>
  <c r="Y350" i="5"/>
  <c r="Z350" i="5"/>
  <c r="W351" i="5"/>
  <c r="X351" i="5"/>
  <c r="Y351" i="5"/>
  <c r="Z351" i="5"/>
  <c r="T352" i="5"/>
  <c r="U352" i="5"/>
  <c r="V352" i="5"/>
  <c r="W352" i="5"/>
  <c r="X352" i="5"/>
  <c r="Y352" i="5"/>
  <c r="Z352" i="5"/>
  <c r="U353" i="5"/>
  <c r="V353" i="5"/>
  <c r="W353" i="5"/>
  <c r="X353" i="5"/>
  <c r="Y353" i="5"/>
  <c r="Z353" i="5"/>
  <c r="W354" i="5"/>
  <c r="X354" i="5"/>
  <c r="Y354" i="5"/>
  <c r="Z354" i="5"/>
  <c r="V355" i="5"/>
  <c r="W355" i="5"/>
  <c r="X355" i="5"/>
  <c r="Y355" i="5"/>
  <c r="Z355" i="5"/>
  <c r="W356" i="5"/>
  <c r="X356" i="5"/>
  <c r="Y356" i="5"/>
  <c r="Z356" i="5"/>
  <c r="X357" i="5"/>
  <c r="Y357" i="5"/>
  <c r="Z357" i="5"/>
  <c r="U358" i="5"/>
  <c r="V358" i="5"/>
  <c r="W358" i="5"/>
  <c r="X358" i="5"/>
  <c r="Y358" i="5"/>
  <c r="Z358" i="5"/>
  <c r="V359" i="5"/>
  <c r="W359" i="5"/>
  <c r="X359" i="5"/>
  <c r="Y359" i="5"/>
  <c r="Z359" i="5"/>
  <c r="W360" i="5"/>
  <c r="X360" i="5"/>
  <c r="Y360" i="5"/>
  <c r="Z360" i="5"/>
  <c r="W361" i="5"/>
  <c r="X361" i="5"/>
  <c r="Y361" i="5"/>
  <c r="Z361" i="5"/>
  <c r="V362" i="5"/>
  <c r="W362" i="5"/>
  <c r="X362" i="5"/>
  <c r="Y362" i="5"/>
  <c r="Z362" i="5"/>
  <c r="V363" i="5"/>
  <c r="W363" i="5"/>
  <c r="X363" i="5"/>
  <c r="Y363" i="5"/>
  <c r="Z363" i="5"/>
  <c r="X364" i="5"/>
  <c r="Y364" i="5"/>
  <c r="Z364" i="5"/>
  <c r="U365" i="5"/>
  <c r="V365" i="5"/>
  <c r="W365" i="5"/>
  <c r="X365" i="5"/>
  <c r="Y365" i="5"/>
  <c r="Z365" i="5"/>
  <c r="X366" i="5"/>
  <c r="Y366" i="5"/>
  <c r="Z366" i="5"/>
  <c r="U367" i="5"/>
  <c r="V367" i="5"/>
  <c r="W367" i="5"/>
  <c r="X367" i="5"/>
  <c r="Y367" i="5"/>
  <c r="Z367" i="5"/>
  <c r="W368" i="5"/>
  <c r="X368" i="5"/>
  <c r="Y368" i="5"/>
  <c r="Z368" i="5"/>
  <c r="W369" i="5"/>
  <c r="X369" i="5"/>
  <c r="Y369" i="5"/>
  <c r="Z369" i="5"/>
  <c r="W370" i="5"/>
  <c r="X370" i="5"/>
  <c r="Y370" i="5"/>
  <c r="Z370" i="5"/>
  <c r="X371" i="5"/>
  <c r="Y371" i="5"/>
  <c r="Z371" i="5"/>
  <c r="V372" i="5"/>
  <c r="W372" i="5"/>
  <c r="X372" i="5"/>
  <c r="Y372" i="5"/>
  <c r="Z372" i="5"/>
  <c r="V373" i="5"/>
  <c r="W373" i="5"/>
  <c r="X373" i="5"/>
  <c r="Y373" i="5"/>
  <c r="Z373" i="5"/>
  <c r="U374" i="5"/>
  <c r="V374" i="5"/>
  <c r="W374" i="5"/>
  <c r="X374" i="5"/>
  <c r="Y374" i="5"/>
  <c r="Z374" i="5"/>
  <c r="V375" i="5"/>
  <c r="W375" i="5"/>
  <c r="X375" i="5"/>
  <c r="Y375" i="5"/>
  <c r="Z375" i="5"/>
  <c r="Y376" i="5"/>
  <c r="Z376" i="5"/>
  <c r="U377" i="5"/>
  <c r="V377" i="5"/>
  <c r="W377" i="5"/>
  <c r="X377" i="5"/>
  <c r="Y377" i="5"/>
  <c r="Z377" i="5"/>
  <c r="U378" i="5"/>
  <c r="V378" i="5"/>
  <c r="W378" i="5"/>
  <c r="X378" i="5"/>
  <c r="Y378" i="5"/>
  <c r="Z378" i="5"/>
  <c r="U379" i="5"/>
  <c r="V379" i="5"/>
  <c r="W379" i="5"/>
  <c r="X379" i="5"/>
  <c r="Y379" i="5"/>
  <c r="Z379" i="5"/>
  <c r="X380" i="5"/>
  <c r="Y380" i="5"/>
  <c r="Z380" i="5"/>
  <c r="V381" i="5"/>
  <c r="W381" i="5"/>
  <c r="X381" i="5"/>
  <c r="Y381" i="5"/>
  <c r="Z381" i="5"/>
  <c r="W382" i="5"/>
  <c r="X382" i="5"/>
  <c r="Y382" i="5"/>
  <c r="Z382" i="5"/>
  <c r="W383" i="5"/>
  <c r="X383" i="5"/>
  <c r="Y383" i="5"/>
  <c r="Z383" i="5"/>
  <c r="W384" i="5"/>
  <c r="X384" i="5"/>
  <c r="Y384" i="5"/>
  <c r="Z384" i="5"/>
  <c r="U385" i="5"/>
  <c r="V385" i="5"/>
  <c r="W385" i="5"/>
  <c r="X385" i="5"/>
  <c r="Y385" i="5"/>
  <c r="Z385" i="5"/>
  <c r="X386" i="5"/>
  <c r="Y386" i="5"/>
  <c r="Z386" i="5"/>
  <c r="W387" i="5"/>
  <c r="X387" i="5"/>
  <c r="Y387" i="5"/>
  <c r="Z387" i="5"/>
  <c r="U388" i="5"/>
  <c r="V388" i="5"/>
  <c r="W388" i="5"/>
  <c r="X388" i="5"/>
  <c r="Y388" i="5"/>
  <c r="Z388" i="5"/>
  <c r="V389" i="5"/>
  <c r="W389" i="5"/>
  <c r="X389" i="5"/>
  <c r="Y389" i="5"/>
  <c r="Z389" i="5"/>
  <c r="V390" i="5"/>
  <c r="W390" i="5"/>
  <c r="X390" i="5"/>
  <c r="Y390" i="5"/>
  <c r="Z390" i="5"/>
  <c r="U391" i="5"/>
  <c r="V391" i="5"/>
  <c r="W391" i="5"/>
  <c r="X391" i="5"/>
  <c r="Y391" i="5"/>
  <c r="Z391" i="5"/>
  <c r="U392" i="5"/>
  <c r="V392" i="5"/>
  <c r="W392" i="5"/>
  <c r="X392" i="5"/>
  <c r="Y392" i="5"/>
  <c r="Z392" i="5"/>
  <c r="V393" i="5"/>
  <c r="W393" i="5"/>
  <c r="X393" i="5"/>
  <c r="Y393" i="5"/>
  <c r="Z393" i="5"/>
  <c r="X394" i="5"/>
  <c r="Y394" i="5"/>
  <c r="Z394" i="5"/>
  <c r="W395" i="5"/>
  <c r="X395" i="5"/>
  <c r="Y395" i="5"/>
  <c r="Z395" i="5"/>
  <c r="X396" i="5"/>
  <c r="Y396" i="5"/>
  <c r="Z396" i="5"/>
  <c r="V397" i="5"/>
  <c r="W397" i="5"/>
  <c r="X397" i="5"/>
  <c r="Y397" i="5"/>
  <c r="Z397" i="5"/>
  <c r="T398" i="5"/>
  <c r="U398" i="5"/>
  <c r="V398" i="5"/>
  <c r="W398" i="5"/>
  <c r="X398" i="5"/>
  <c r="Y398" i="5"/>
  <c r="Z398" i="5"/>
  <c r="Y399" i="5"/>
  <c r="Z399" i="5"/>
  <c r="U400" i="5"/>
  <c r="V400" i="5"/>
  <c r="W400" i="5"/>
  <c r="X400" i="5"/>
  <c r="Y400" i="5"/>
  <c r="Z400" i="5"/>
  <c r="Y401" i="5"/>
  <c r="Z401" i="5"/>
  <c r="S402" i="5"/>
  <c r="T402" i="5"/>
  <c r="U402" i="5"/>
  <c r="V402" i="5"/>
  <c r="W402" i="5"/>
  <c r="X402" i="5"/>
  <c r="Y402" i="5"/>
  <c r="Z402" i="5"/>
  <c r="U403" i="5"/>
  <c r="V403" i="5"/>
  <c r="W403" i="5"/>
  <c r="X403" i="5"/>
  <c r="Y403" i="5"/>
  <c r="Z403" i="5"/>
  <c r="X404" i="5"/>
  <c r="Y404" i="5"/>
  <c r="Z404" i="5"/>
  <c r="V405" i="5"/>
  <c r="W405" i="5"/>
  <c r="X405" i="5"/>
  <c r="Y405" i="5"/>
  <c r="Z405" i="5"/>
  <c r="U406" i="5"/>
  <c r="V406" i="5"/>
  <c r="W406" i="5"/>
  <c r="X406" i="5"/>
  <c r="Y406" i="5"/>
  <c r="Z406" i="5"/>
  <c r="V407" i="5"/>
  <c r="W407" i="5"/>
  <c r="X407" i="5"/>
  <c r="Y407" i="5"/>
  <c r="Z407" i="5"/>
  <c r="V408" i="5"/>
  <c r="W408" i="5"/>
  <c r="X408" i="5"/>
  <c r="Y408" i="5"/>
  <c r="Z408" i="5"/>
  <c r="V409" i="5"/>
  <c r="W409" i="5"/>
  <c r="X409" i="5"/>
  <c r="Y409" i="5"/>
  <c r="Z409" i="5"/>
  <c r="X410" i="5"/>
  <c r="Y410" i="5"/>
  <c r="Z410" i="5"/>
  <c r="T411" i="5"/>
  <c r="U411" i="5"/>
  <c r="V411" i="5"/>
  <c r="W411" i="5"/>
  <c r="X411" i="5"/>
  <c r="Y411" i="5"/>
  <c r="Z411" i="5"/>
  <c r="V412" i="5"/>
  <c r="W412" i="5"/>
  <c r="X412" i="5"/>
  <c r="Y412" i="5"/>
  <c r="Z412" i="5"/>
  <c r="U413" i="5"/>
  <c r="V413" i="5"/>
  <c r="W413" i="5"/>
  <c r="X413" i="5"/>
  <c r="Y413" i="5"/>
  <c r="Z413" i="5"/>
  <c r="V414" i="5"/>
  <c r="W414" i="5"/>
  <c r="X414" i="5"/>
  <c r="Y414" i="5"/>
  <c r="Z414" i="5"/>
  <c r="W415" i="5"/>
  <c r="X415" i="5"/>
  <c r="Y415" i="5"/>
  <c r="Z415" i="5"/>
  <c r="U416" i="5"/>
  <c r="V416" i="5"/>
  <c r="W416" i="5"/>
  <c r="X416" i="5"/>
  <c r="Y416" i="5"/>
  <c r="Z416" i="5"/>
  <c r="T417" i="5"/>
  <c r="U417" i="5"/>
  <c r="V417" i="5"/>
  <c r="W417" i="5"/>
  <c r="X417" i="5"/>
  <c r="Y417" i="5"/>
  <c r="Z417" i="5"/>
  <c r="V418" i="5"/>
  <c r="W418" i="5"/>
  <c r="X418" i="5"/>
  <c r="Y418" i="5"/>
  <c r="Z418" i="5"/>
  <c r="W419" i="5"/>
  <c r="X419" i="5"/>
  <c r="Y419" i="5"/>
  <c r="Z419" i="5"/>
  <c r="W420" i="5"/>
  <c r="X420" i="5"/>
  <c r="Y420" i="5"/>
  <c r="Z420" i="5"/>
  <c r="W421" i="5"/>
  <c r="X421" i="5"/>
  <c r="Y421" i="5"/>
  <c r="Z421" i="5"/>
  <c r="V422" i="5"/>
  <c r="W422" i="5"/>
  <c r="X422" i="5"/>
  <c r="Y422" i="5"/>
  <c r="Z422" i="5"/>
  <c r="U423" i="5"/>
  <c r="V423" i="5"/>
  <c r="W423" i="5"/>
  <c r="X423" i="5"/>
  <c r="Y423" i="5"/>
  <c r="Z423" i="5"/>
  <c r="Y424" i="5"/>
  <c r="Z424" i="5"/>
  <c r="U425" i="5"/>
  <c r="V425" i="5"/>
  <c r="W425" i="5"/>
  <c r="X425" i="5"/>
  <c r="Y425" i="5"/>
  <c r="Z425" i="5"/>
  <c r="W426" i="5"/>
  <c r="X426" i="5"/>
  <c r="Y426" i="5"/>
  <c r="Z426" i="5"/>
  <c r="V427" i="5"/>
  <c r="W427" i="5"/>
  <c r="X427" i="5"/>
  <c r="Y427" i="5"/>
  <c r="Z427" i="5"/>
  <c r="W428" i="5"/>
  <c r="X428" i="5"/>
  <c r="Y428" i="5"/>
  <c r="Z428" i="5"/>
  <c r="X429" i="5"/>
  <c r="Y429" i="5"/>
  <c r="Z429" i="5"/>
  <c r="W430" i="5"/>
  <c r="X430" i="5"/>
  <c r="Y430" i="5"/>
  <c r="Z430" i="5"/>
  <c r="S431" i="5"/>
  <c r="T431" i="5"/>
  <c r="U431" i="5"/>
  <c r="V431" i="5"/>
  <c r="W431" i="5"/>
  <c r="X431" i="5"/>
  <c r="Y431" i="5"/>
  <c r="Z431" i="5"/>
  <c r="X432" i="5"/>
  <c r="Y432" i="5"/>
  <c r="Z432" i="5"/>
  <c r="U433" i="5"/>
  <c r="V433" i="5"/>
  <c r="W433" i="5"/>
  <c r="X433" i="5"/>
  <c r="Y433" i="5"/>
  <c r="Z433" i="5"/>
  <c r="V434" i="5"/>
  <c r="W434" i="5"/>
  <c r="X434" i="5"/>
  <c r="Y434" i="5"/>
  <c r="Z434" i="5"/>
  <c r="Z435" i="5"/>
  <c r="U436" i="5"/>
  <c r="V436" i="5"/>
  <c r="W436" i="5"/>
  <c r="X436" i="5"/>
  <c r="Y436" i="5"/>
  <c r="Z436" i="5"/>
  <c r="U437" i="5"/>
  <c r="V437" i="5"/>
  <c r="W437" i="5"/>
  <c r="X437" i="5"/>
  <c r="Y437" i="5"/>
  <c r="Z437" i="5"/>
  <c r="T438" i="5"/>
  <c r="U438" i="5"/>
  <c r="V438" i="5"/>
  <c r="W438" i="5"/>
  <c r="X438" i="5"/>
  <c r="Y438" i="5"/>
  <c r="Z438" i="5"/>
  <c r="W439" i="5"/>
  <c r="X439" i="5"/>
  <c r="Y439" i="5"/>
  <c r="Z439" i="5"/>
  <c r="V440" i="5"/>
  <c r="W440" i="5"/>
  <c r="X440" i="5"/>
  <c r="Y440" i="5"/>
  <c r="Z440" i="5"/>
  <c r="Y441" i="5"/>
  <c r="Z441" i="5"/>
  <c r="W442" i="5"/>
  <c r="X442" i="5"/>
  <c r="Y442" i="5"/>
  <c r="Z442" i="5"/>
  <c r="W443" i="5"/>
  <c r="X443" i="5"/>
  <c r="Y443" i="5"/>
  <c r="Z443" i="5"/>
  <c r="W444" i="5"/>
  <c r="X444" i="5"/>
  <c r="Y444" i="5"/>
  <c r="Z444" i="5"/>
  <c r="V445" i="5"/>
  <c r="W445" i="5"/>
  <c r="X445" i="5"/>
  <c r="Y445" i="5"/>
  <c r="Z445" i="5"/>
  <c r="W446" i="5"/>
  <c r="X446" i="5"/>
  <c r="Y446" i="5"/>
  <c r="Z446" i="5"/>
  <c r="W447" i="5"/>
  <c r="X447" i="5"/>
  <c r="Y447" i="5"/>
  <c r="Z447" i="5"/>
  <c r="X448" i="5"/>
  <c r="Y448" i="5"/>
  <c r="Z448" i="5"/>
  <c r="V449" i="5"/>
  <c r="W449" i="5"/>
  <c r="X449" i="5"/>
  <c r="Y449" i="5"/>
  <c r="Z449" i="5"/>
  <c r="U450" i="5"/>
  <c r="V450" i="5"/>
  <c r="W450" i="5"/>
  <c r="X450" i="5"/>
  <c r="Y450" i="5"/>
  <c r="Z450" i="5"/>
  <c r="X451" i="5"/>
  <c r="Y451" i="5"/>
  <c r="Z451" i="5"/>
  <c r="W452" i="5"/>
  <c r="X452" i="5"/>
  <c r="Y452" i="5"/>
  <c r="Z452" i="5"/>
  <c r="T453" i="5"/>
  <c r="U453" i="5"/>
  <c r="V453" i="5"/>
  <c r="W453" i="5"/>
  <c r="X453" i="5"/>
  <c r="Y453" i="5"/>
  <c r="Z453" i="5"/>
  <c r="X454" i="5"/>
  <c r="Y454" i="5"/>
  <c r="Z454" i="5"/>
  <c r="X455" i="5"/>
  <c r="Y455" i="5"/>
  <c r="Z455" i="5"/>
  <c r="V456" i="5"/>
  <c r="W456" i="5"/>
  <c r="X456" i="5"/>
  <c r="Y456" i="5"/>
  <c r="Z456" i="5"/>
  <c r="W457" i="5"/>
  <c r="X457" i="5"/>
  <c r="Y457" i="5"/>
  <c r="Z457" i="5"/>
  <c r="T458" i="5"/>
  <c r="U458" i="5"/>
  <c r="V458" i="5"/>
  <c r="W458" i="5"/>
  <c r="X458" i="5"/>
  <c r="Y458" i="5"/>
  <c r="Z458" i="5"/>
  <c r="W459" i="5"/>
  <c r="X459" i="5"/>
  <c r="Y459" i="5"/>
  <c r="Z459" i="5"/>
  <c r="X460" i="5"/>
  <c r="Y460" i="5"/>
  <c r="Z460" i="5"/>
  <c r="T461" i="5"/>
  <c r="U461" i="5"/>
  <c r="V461" i="5"/>
  <c r="W461" i="5"/>
  <c r="X461" i="5"/>
  <c r="Y461" i="5"/>
  <c r="Z461" i="5"/>
  <c r="U462" i="5"/>
  <c r="V462" i="5"/>
  <c r="W462" i="5"/>
  <c r="X462" i="5"/>
  <c r="Y462" i="5"/>
  <c r="Z462" i="5"/>
  <c r="V463" i="5"/>
  <c r="W463" i="5"/>
  <c r="X463" i="5"/>
  <c r="Y463" i="5"/>
  <c r="Z463" i="5"/>
  <c r="W464" i="5"/>
  <c r="X464" i="5"/>
  <c r="Y464" i="5"/>
  <c r="Z464" i="5"/>
  <c r="W465" i="5"/>
  <c r="X465" i="5"/>
  <c r="Y465" i="5"/>
  <c r="Z465" i="5"/>
  <c r="S466" i="5"/>
  <c r="T466" i="5"/>
  <c r="U466" i="5"/>
  <c r="V466" i="5"/>
  <c r="W466" i="5"/>
  <c r="X466" i="5"/>
  <c r="Y466" i="5"/>
  <c r="Z466" i="5"/>
  <c r="W467" i="5"/>
  <c r="X467" i="5"/>
  <c r="Y467" i="5"/>
  <c r="Z467" i="5"/>
  <c r="T468" i="5"/>
  <c r="U468" i="5"/>
  <c r="V468" i="5"/>
  <c r="W468" i="5"/>
  <c r="X468" i="5"/>
  <c r="Y468" i="5"/>
  <c r="Z468" i="5"/>
  <c r="U469" i="5"/>
  <c r="V469" i="5"/>
  <c r="W469" i="5"/>
  <c r="X469" i="5"/>
  <c r="Y469" i="5"/>
  <c r="Z469" i="5"/>
  <c r="V470" i="5"/>
  <c r="W470" i="5"/>
  <c r="X470" i="5"/>
  <c r="Y470" i="5"/>
  <c r="Z470" i="5"/>
  <c r="V471" i="5"/>
  <c r="W471" i="5"/>
  <c r="X471" i="5"/>
  <c r="Y471" i="5"/>
  <c r="Z471" i="5"/>
  <c r="V472" i="5"/>
  <c r="W472" i="5"/>
  <c r="X472" i="5"/>
  <c r="Y472" i="5"/>
  <c r="Z472" i="5"/>
  <c r="U473" i="5"/>
  <c r="V473" i="5"/>
  <c r="W473" i="5"/>
  <c r="X473" i="5"/>
  <c r="Y473" i="5"/>
  <c r="Z473" i="5"/>
  <c r="U474" i="5"/>
  <c r="V474" i="5"/>
  <c r="W474" i="5"/>
  <c r="X474" i="5"/>
  <c r="Y474" i="5"/>
  <c r="Z474" i="5"/>
  <c r="U475" i="5"/>
  <c r="V475" i="5"/>
  <c r="W475" i="5"/>
  <c r="X475" i="5"/>
  <c r="Y475" i="5"/>
  <c r="Z475" i="5"/>
  <c r="V476" i="5"/>
  <c r="W476" i="5"/>
  <c r="X476" i="5"/>
  <c r="Y476" i="5"/>
  <c r="Z476" i="5"/>
  <c r="T477" i="5"/>
  <c r="U477" i="5"/>
  <c r="V477" i="5"/>
  <c r="W477" i="5"/>
  <c r="X477" i="5"/>
  <c r="Y477" i="5"/>
  <c r="Z477" i="5"/>
  <c r="V478" i="5"/>
  <c r="W478" i="5"/>
  <c r="X478" i="5"/>
  <c r="Y478" i="5"/>
  <c r="Z478" i="5"/>
  <c r="X479" i="5"/>
  <c r="Y479" i="5"/>
  <c r="Z479" i="5"/>
  <c r="W480" i="5"/>
  <c r="X480" i="5"/>
  <c r="Y480" i="5"/>
  <c r="Z480" i="5"/>
  <c r="W481" i="5"/>
  <c r="X481" i="5"/>
  <c r="Y481" i="5"/>
  <c r="Z481" i="5"/>
  <c r="V482" i="5"/>
  <c r="W482" i="5"/>
  <c r="X482" i="5"/>
  <c r="Y482" i="5"/>
  <c r="Z482" i="5"/>
  <c r="X483" i="5"/>
  <c r="Y483" i="5"/>
  <c r="Z483" i="5"/>
  <c r="W484" i="5"/>
  <c r="X484" i="5"/>
  <c r="Y484" i="5"/>
  <c r="Z484" i="5"/>
  <c r="V485" i="5"/>
  <c r="W485" i="5"/>
  <c r="X485" i="5"/>
  <c r="Y485" i="5"/>
  <c r="Z485" i="5"/>
  <c r="W486" i="5"/>
  <c r="X486" i="5"/>
  <c r="Y486" i="5"/>
  <c r="Z486" i="5"/>
  <c r="X487" i="5"/>
  <c r="Y487" i="5"/>
  <c r="Z487" i="5"/>
  <c r="W488" i="5"/>
  <c r="X488" i="5"/>
  <c r="Y488" i="5"/>
  <c r="Z488" i="5"/>
  <c r="V489" i="5"/>
  <c r="W489" i="5"/>
  <c r="X489" i="5"/>
  <c r="Y489" i="5"/>
  <c r="Z489" i="5"/>
  <c r="W490" i="5"/>
  <c r="X490" i="5"/>
  <c r="Y490" i="5"/>
  <c r="Z490" i="5"/>
  <c r="W491" i="5"/>
  <c r="X491" i="5"/>
  <c r="Y491" i="5"/>
  <c r="Z491" i="5"/>
  <c r="V492" i="5"/>
  <c r="W492" i="5"/>
  <c r="X492" i="5"/>
  <c r="Y492" i="5"/>
  <c r="Z492" i="5"/>
  <c r="W493" i="5"/>
  <c r="X493" i="5"/>
  <c r="Y493" i="5"/>
  <c r="Z493" i="5"/>
  <c r="V494" i="5"/>
  <c r="W494" i="5"/>
  <c r="X494" i="5"/>
  <c r="Y494" i="5"/>
  <c r="Z494" i="5"/>
  <c r="Y495" i="5"/>
  <c r="Z495" i="5"/>
  <c r="T496" i="5"/>
  <c r="U496" i="5"/>
  <c r="V496" i="5"/>
  <c r="W496" i="5"/>
  <c r="X496" i="5"/>
  <c r="Y496" i="5"/>
  <c r="Z496" i="5"/>
  <c r="X497" i="5"/>
  <c r="Y497" i="5"/>
  <c r="Z497" i="5"/>
  <c r="V498" i="5"/>
  <c r="W498" i="5"/>
  <c r="X498" i="5"/>
  <c r="Y498" i="5"/>
  <c r="Z498" i="5"/>
  <c r="V499" i="5"/>
  <c r="W499" i="5"/>
  <c r="X499" i="5"/>
  <c r="Y499" i="5"/>
  <c r="Z499" i="5"/>
  <c r="U500" i="5"/>
  <c r="V500" i="5"/>
  <c r="W500" i="5"/>
  <c r="X500" i="5"/>
  <c r="Y500" i="5"/>
  <c r="Z500" i="5"/>
  <c r="X501" i="5"/>
  <c r="Y501" i="5"/>
  <c r="Z501" i="5"/>
  <c r="W502" i="5"/>
  <c r="X502" i="5"/>
  <c r="Y502" i="5"/>
  <c r="Z502" i="5"/>
  <c r="V503" i="5"/>
  <c r="W503" i="5"/>
  <c r="X503" i="5"/>
  <c r="Y503" i="5"/>
  <c r="Z503" i="5"/>
  <c r="W504" i="5"/>
  <c r="X504" i="5"/>
  <c r="Y504" i="5"/>
  <c r="Z504" i="5"/>
  <c r="U505" i="5"/>
  <c r="V505" i="5"/>
  <c r="W505" i="5"/>
  <c r="X505" i="5"/>
  <c r="Y505" i="5"/>
  <c r="Z505" i="5"/>
  <c r="U506" i="5"/>
  <c r="V506" i="5"/>
  <c r="W506" i="5"/>
  <c r="X506" i="5"/>
  <c r="Y506" i="5"/>
  <c r="Z506" i="5"/>
  <c r="V507" i="5"/>
  <c r="W507" i="5"/>
  <c r="X507" i="5"/>
  <c r="Y507" i="5"/>
  <c r="Z507" i="5"/>
  <c r="W508" i="5"/>
  <c r="X508" i="5"/>
  <c r="Y508" i="5"/>
  <c r="Z508" i="5"/>
  <c r="U509" i="5"/>
  <c r="V509" i="5"/>
  <c r="W509" i="5"/>
  <c r="X509" i="5"/>
  <c r="Y509" i="5"/>
  <c r="Z509" i="5"/>
  <c r="W510" i="5"/>
  <c r="X510" i="5"/>
  <c r="Y510" i="5"/>
  <c r="Z510" i="5"/>
  <c r="W511" i="5"/>
  <c r="X511" i="5"/>
  <c r="Y511" i="5"/>
  <c r="Z511" i="5"/>
  <c r="W512" i="5"/>
  <c r="X512" i="5"/>
  <c r="Y512" i="5"/>
  <c r="Z512" i="5"/>
  <c r="W513" i="5"/>
  <c r="X513" i="5"/>
  <c r="Y513" i="5"/>
  <c r="Z513" i="5"/>
  <c r="U514" i="5"/>
  <c r="V514" i="5"/>
  <c r="W514" i="5"/>
  <c r="X514" i="5"/>
  <c r="Y514" i="5"/>
  <c r="Z514" i="5"/>
  <c r="W515" i="5"/>
  <c r="X515" i="5"/>
  <c r="Y515" i="5"/>
  <c r="Z515" i="5"/>
  <c r="V516" i="5"/>
  <c r="W516" i="5"/>
  <c r="X516" i="5"/>
  <c r="Y516" i="5"/>
  <c r="Z516" i="5"/>
  <c r="V517" i="5"/>
  <c r="W517" i="5"/>
  <c r="X517" i="5"/>
  <c r="Y517" i="5"/>
  <c r="Z517" i="5"/>
  <c r="W518" i="5"/>
  <c r="X518" i="5"/>
  <c r="Y518" i="5"/>
  <c r="Z518" i="5"/>
  <c r="V519" i="5"/>
  <c r="W519" i="5"/>
  <c r="X519" i="5"/>
  <c r="Y519" i="5"/>
  <c r="Z519" i="5"/>
  <c r="U520" i="5"/>
  <c r="V520" i="5"/>
  <c r="W520" i="5"/>
  <c r="X520" i="5"/>
  <c r="Y520" i="5"/>
  <c r="Z520" i="5"/>
  <c r="W521" i="5"/>
  <c r="X521" i="5"/>
  <c r="Y521" i="5"/>
  <c r="Z521" i="5"/>
  <c r="T522" i="5"/>
  <c r="U522" i="5"/>
  <c r="V522" i="5"/>
  <c r="W522" i="5"/>
  <c r="X522" i="5"/>
  <c r="Y522" i="5"/>
  <c r="Z522" i="5"/>
  <c r="W523" i="5"/>
  <c r="X523" i="5"/>
  <c r="Y523" i="5"/>
  <c r="Z523" i="5"/>
  <c r="V524" i="5"/>
  <c r="W524" i="5"/>
  <c r="X524" i="5"/>
  <c r="Y524" i="5"/>
  <c r="Z524" i="5"/>
  <c r="V525" i="5"/>
  <c r="W525" i="5"/>
  <c r="X525" i="5"/>
  <c r="Y525" i="5"/>
  <c r="Z525" i="5"/>
  <c r="W526" i="5"/>
  <c r="X526" i="5"/>
  <c r="Y526" i="5"/>
  <c r="Z526" i="5"/>
  <c r="U527" i="5"/>
  <c r="V527" i="5"/>
  <c r="W527" i="5"/>
  <c r="X527" i="5"/>
  <c r="Y527" i="5"/>
  <c r="Z527" i="5"/>
  <c r="U528" i="5"/>
  <c r="V528" i="5"/>
  <c r="W528" i="5"/>
  <c r="X528" i="5"/>
  <c r="Y528" i="5"/>
  <c r="Z528" i="5"/>
  <c r="X529" i="5"/>
  <c r="Y529" i="5"/>
  <c r="Z529" i="5"/>
  <c r="W530" i="5"/>
  <c r="X530" i="5"/>
  <c r="Y530" i="5"/>
  <c r="Z530" i="5"/>
  <c r="V531" i="5"/>
  <c r="W531" i="5"/>
  <c r="X531" i="5"/>
  <c r="Y531" i="5"/>
  <c r="Z531" i="5"/>
  <c r="V532" i="5"/>
  <c r="W532" i="5"/>
  <c r="X532" i="5"/>
  <c r="Y532" i="5"/>
  <c r="Z532" i="5"/>
  <c r="U533" i="5"/>
  <c r="V533" i="5"/>
  <c r="W533" i="5"/>
  <c r="X533" i="5"/>
  <c r="Y533" i="5"/>
  <c r="Z533" i="5"/>
  <c r="W534" i="5"/>
  <c r="X534" i="5"/>
  <c r="Y534" i="5"/>
  <c r="Z534" i="5"/>
  <c r="V535" i="5"/>
  <c r="W535" i="5"/>
  <c r="X535" i="5"/>
  <c r="Y535" i="5"/>
  <c r="Z535" i="5"/>
  <c r="V536" i="5"/>
  <c r="W536" i="5"/>
  <c r="X536" i="5"/>
  <c r="Y536" i="5"/>
  <c r="Z536" i="5"/>
  <c r="V537" i="5"/>
  <c r="W537" i="5"/>
  <c r="X537" i="5"/>
  <c r="Y537" i="5"/>
  <c r="Z537" i="5"/>
  <c r="T538" i="5"/>
  <c r="U538" i="5"/>
  <c r="V538" i="5"/>
  <c r="W538" i="5"/>
  <c r="X538" i="5"/>
  <c r="Y538" i="5"/>
  <c r="Z538" i="5"/>
  <c r="V539" i="5"/>
  <c r="W539" i="5"/>
  <c r="X539" i="5"/>
  <c r="Y539" i="5"/>
  <c r="Z539" i="5"/>
  <c r="U540" i="5"/>
  <c r="V540" i="5"/>
  <c r="W540" i="5"/>
  <c r="X540" i="5"/>
  <c r="Y540" i="5"/>
  <c r="Z540" i="5"/>
  <c r="W541" i="5"/>
  <c r="X541" i="5"/>
  <c r="Y541" i="5"/>
  <c r="Z541" i="5"/>
  <c r="W542" i="5"/>
  <c r="X542" i="5"/>
  <c r="Y542" i="5"/>
  <c r="Z542" i="5"/>
  <c r="X543" i="5"/>
  <c r="Y543" i="5"/>
  <c r="Z543" i="5"/>
  <c r="V544" i="5"/>
  <c r="W544" i="5"/>
  <c r="X544" i="5"/>
  <c r="Y544" i="5"/>
  <c r="Z544" i="5"/>
  <c r="V545" i="5"/>
  <c r="W545" i="5"/>
  <c r="X545" i="5"/>
  <c r="Y545" i="5"/>
  <c r="Z545" i="5"/>
  <c r="X546" i="5"/>
  <c r="Y546" i="5"/>
  <c r="Z546" i="5"/>
  <c r="V547" i="5"/>
  <c r="W547" i="5"/>
  <c r="X547" i="5"/>
  <c r="Y547" i="5"/>
  <c r="Z547" i="5"/>
  <c r="W548" i="5"/>
  <c r="X548" i="5"/>
  <c r="Y548" i="5"/>
  <c r="Z548" i="5"/>
  <c r="U549" i="5"/>
  <c r="V549" i="5"/>
  <c r="W549" i="5"/>
  <c r="X549" i="5"/>
  <c r="Y549" i="5"/>
  <c r="Z549" i="5"/>
  <c r="V550" i="5"/>
  <c r="W550" i="5"/>
  <c r="X550" i="5"/>
  <c r="Y550" i="5"/>
  <c r="Z550" i="5"/>
  <c r="W551" i="5"/>
  <c r="X551" i="5"/>
  <c r="Y551" i="5"/>
  <c r="Z551" i="5"/>
  <c r="Y552" i="5"/>
  <c r="Z552" i="5"/>
  <c r="U553" i="5"/>
  <c r="V553" i="5"/>
  <c r="W553" i="5"/>
  <c r="X553" i="5"/>
  <c r="Y553" i="5"/>
  <c r="Z553" i="5"/>
  <c r="V554" i="5"/>
  <c r="W554" i="5"/>
  <c r="X554" i="5"/>
  <c r="Y554" i="5"/>
  <c r="Z554" i="5"/>
  <c r="W555" i="5"/>
  <c r="X555" i="5"/>
  <c r="Y555" i="5"/>
  <c r="Z555" i="5"/>
  <c r="X556" i="5"/>
  <c r="Y556" i="5"/>
  <c r="Z556" i="5"/>
  <c r="Y557" i="5"/>
  <c r="Z557" i="5"/>
  <c r="W558" i="5"/>
  <c r="X558" i="5"/>
  <c r="Y558" i="5"/>
  <c r="Z558" i="5"/>
  <c r="W559" i="5"/>
  <c r="X559" i="5"/>
  <c r="Y559" i="5"/>
  <c r="Z559" i="5"/>
  <c r="U560" i="5"/>
  <c r="V560" i="5"/>
  <c r="W560" i="5"/>
  <c r="X560" i="5"/>
  <c r="Y560" i="5"/>
  <c r="Z560" i="5"/>
  <c r="U561" i="5"/>
  <c r="V561" i="5"/>
  <c r="W561" i="5"/>
  <c r="X561" i="5"/>
  <c r="Y561" i="5"/>
  <c r="Z561" i="5"/>
  <c r="V562" i="5"/>
  <c r="W562" i="5"/>
  <c r="X562" i="5"/>
  <c r="Y562" i="5"/>
  <c r="Z562" i="5"/>
  <c r="X563" i="5"/>
  <c r="Y563" i="5"/>
  <c r="Z563" i="5"/>
  <c r="W564" i="5"/>
  <c r="X564" i="5"/>
  <c r="Y564" i="5"/>
  <c r="Z564" i="5"/>
  <c r="X565" i="5"/>
  <c r="Y565" i="5"/>
  <c r="Z565" i="5"/>
  <c r="X566" i="5"/>
  <c r="Y566" i="5"/>
  <c r="Z566" i="5"/>
  <c r="U567" i="5"/>
  <c r="V567" i="5"/>
  <c r="W567" i="5"/>
  <c r="X567" i="5"/>
  <c r="Y567" i="5"/>
  <c r="Z567" i="5"/>
  <c r="U568" i="5"/>
  <c r="V568" i="5"/>
  <c r="W568" i="5"/>
  <c r="X568" i="5"/>
  <c r="Y568" i="5"/>
  <c r="Z568" i="5"/>
  <c r="V569" i="5"/>
  <c r="W569" i="5"/>
  <c r="X569" i="5"/>
  <c r="Y569" i="5"/>
  <c r="Z569" i="5"/>
  <c r="U570" i="5"/>
  <c r="V570" i="5"/>
  <c r="W570" i="5"/>
  <c r="X570" i="5"/>
  <c r="Y570" i="5"/>
  <c r="Z570" i="5"/>
  <c r="W571" i="5"/>
  <c r="X571" i="5"/>
  <c r="Y571" i="5"/>
  <c r="Z571" i="5"/>
  <c r="V572" i="5"/>
  <c r="W572" i="5"/>
  <c r="X572" i="5"/>
  <c r="Y572" i="5"/>
  <c r="Z572" i="5"/>
  <c r="U573" i="5"/>
  <c r="V573" i="5"/>
  <c r="W573" i="5"/>
  <c r="X573" i="5"/>
  <c r="Y573" i="5"/>
  <c r="Z573" i="5"/>
  <c r="V574" i="5"/>
  <c r="W574" i="5"/>
  <c r="X574" i="5"/>
  <c r="Y574" i="5"/>
  <c r="Z574" i="5"/>
  <c r="T575" i="5"/>
  <c r="U575" i="5"/>
  <c r="V575" i="5"/>
  <c r="W575" i="5"/>
  <c r="X575" i="5"/>
  <c r="Y575" i="5"/>
  <c r="Z575" i="5"/>
  <c r="W576" i="5"/>
  <c r="X576" i="5"/>
  <c r="Y576" i="5"/>
  <c r="Z576" i="5"/>
  <c r="V577" i="5"/>
  <c r="W577" i="5"/>
  <c r="X577" i="5"/>
  <c r="Y577" i="5"/>
  <c r="Z577" i="5"/>
  <c r="X578" i="5"/>
  <c r="Y578" i="5"/>
  <c r="Z578" i="5"/>
  <c r="X579" i="5"/>
  <c r="Y579" i="5"/>
  <c r="Z579" i="5"/>
  <c r="X580" i="5"/>
  <c r="Y580" i="5"/>
  <c r="Z580" i="5"/>
  <c r="V581" i="5"/>
  <c r="W581" i="5"/>
  <c r="X581" i="5"/>
  <c r="Y581" i="5"/>
  <c r="Z581" i="5"/>
  <c r="U582" i="5"/>
  <c r="V582" i="5"/>
  <c r="W582" i="5"/>
  <c r="X582" i="5"/>
  <c r="Y582" i="5"/>
  <c r="Z582" i="5"/>
  <c r="U583" i="5"/>
  <c r="V583" i="5"/>
  <c r="W583" i="5"/>
  <c r="X583" i="5"/>
  <c r="Y583" i="5"/>
  <c r="Z583" i="5"/>
  <c r="W584" i="5"/>
  <c r="X584" i="5"/>
  <c r="Y584" i="5"/>
  <c r="Z584" i="5"/>
  <c r="U585" i="5"/>
  <c r="V585" i="5"/>
  <c r="W585" i="5"/>
  <c r="X585" i="5"/>
  <c r="Y585" i="5"/>
  <c r="Z585" i="5"/>
  <c r="V586" i="5"/>
  <c r="W586" i="5"/>
  <c r="X586" i="5"/>
  <c r="Y586" i="5"/>
  <c r="Z586" i="5"/>
  <c r="U587" i="5"/>
  <c r="V587" i="5"/>
  <c r="W587" i="5"/>
  <c r="X587" i="5"/>
  <c r="Y587" i="5"/>
  <c r="Z587" i="5"/>
  <c r="X588" i="5"/>
  <c r="Y588" i="5"/>
  <c r="Z588" i="5"/>
  <c r="W589" i="5"/>
  <c r="X589" i="5"/>
  <c r="Y589" i="5"/>
  <c r="Z589" i="5"/>
  <c r="W590" i="5"/>
  <c r="X590" i="5"/>
  <c r="Y590" i="5"/>
  <c r="Z590" i="5"/>
  <c r="W591" i="5"/>
  <c r="X591" i="5"/>
  <c r="Y591" i="5"/>
  <c r="Z591" i="5"/>
  <c r="S592" i="5"/>
  <c r="T592" i="5"/>
  <c r="U592" i="5"/>
  <c r="V592" i="5"/>
  <c r="W592" i="5"/>
  <c r="X592" i="5"/>
  <c r="Y592" i="5"/>
  <c r="Z592" i="5"/>
  <c r="W593" i="5"/>
  <c r="X593" i="5"/>
  <c r="Y593" i="5"/>
  <c r="Z593" i="5"/>
  <c r="V594" i="5"/>
  <c r="W594" i="5"/>
  <c r="X594" i="5"/>
  <c r="Y594" i="5"/>
  <c r="Z594" i="5"/>
  <c r="V595" i="5"/>
  <c r="W595" i="5"/>
  <c r="X595" i="5"/>
  <c r="Y595" i="5"/>
  <c r="Z595" i="5"/>
  <c r="X596" i="5"/>
  <c r="Y596" i="5"/>
  <c r="Z596" i="5"/>
  <c r="U597" i="5"/>
  <c r="V597" i="5"/>
  <c r="W597" i="5"/>
  <c r="X597" i="5"/>
  <c r="Y597" i="5"/>
  <c r="Z597" i="5"/>
  <c r="W598" i="5"/>
  <c r="X598" i="5"/>
  <c r="Y598" i="5"/>
  <c r="Z598" i="5"/>
  <c r="T599" i="5"/>
  <c r="U599" i="5"/>
  <c r="V599" i="5"/>
  <c r="W599" i="5"/>
  <c r="X599" i="5"/>
  <c r="Y599" i="5"/>
  <c r="Z599" i="5"/>
  <c r="V600" i="5"/>
  <c r="W600" i="5"/>
  <c r="X600" i="5"/>
  <c r="Y600" i="5"/>
  <c r="Z600" i="5"/>
  <c r="W601" i="5"/>
  <c r="X601" i="5"/>
  <c r="Y601" i="5"/>
  <c r="Z601" i="5"/>
  <c r="X602" i="5"/>
  <c r="Y602" i="5"/>
  <c r="Z602" i="5"/>
  <c r="U603" i="5"/>
  <c r="V603" i="5"/>
  <c r="W603" i="5"/>
  <c r="X603" i="5"/>
  <c r="Y603" i="5"/>
  <c r="Z603" i="5"/>
  <c r="V604" i="5"/>
  <c r="W604" i="5"/>
  <c r="X604" i="5"/>
  <c r="Y604" i="5"/>
  <c r="Z604" i="5"/>
  <c r="V605" i="5"/>
  <c r="W605" i="5"/>
  <c r="X605" i="5"/>
  <c r="Y605" i="5"/>
  <c r="Z605" i="5"/>
  <c r="V606" i="5"/>
  <c r="W606" i="5"/>
  <c r="X606" i="5"/>
  <c r="Y606" i="5"/>
  <c r="Z606" i="5"/>
  <c r="W607" i="5"/>
  <c r="X607" i="5"/>
  <c r="Y607" i="5"/>
  <c r="Z607" i="5"/>
  <c r="X608" i="5"/>
  <c r="Y608" i="5"/>
  <c r="Z608" i="5"/>
  <c r="V609" i="5"/>
  <c r="W609" i="5"/>
  <c r="X609" i="5"/>
  <c r="Y609" i="5"/>
  <c r="Z609" i="5"/>
  <c r="U610" i="5"/>
  <c r="V610" i="5"/>
  <c r="W610" i="5"/>
  <c r="X610" i="5"/>
  <c r="Y610" i="5"/>
  <c r="Z610" i="5"/>
  <c r="X611" i="5"/>
  <c r="Y611" i="5"/>
  <c r="Z611" i="5"/>
  <c r="V612" i="5"/>
  <c r="W612" i="5"/>
  <c r="X612" i="5"/>
  <c r="Y612" i="5"/>
  <c r="Z612" i="5"/>
  <c r="V613" i="5"/>
  <c r="W613" i="5"/>
  <c r="X613" i="5"/>
  <c r="Y613" i="5"/>
  <c r="Z613" i="5"/>
  <c r="U614" i="5"/>
  <c r="V614" i="5"/>
  <c r="W614" i="5"/>
  <c r="X614" i="5"/>
  <c r="Y614" i="5"/>
  <c r="Z614" i="5"/>
  <c r="T615" i="5"/>
  <c r="U615" i="5"/>
  <c r="V615" i="5"/>
  <c r="W615" i="5"/>
  <c r="X615" i="5"/>
  <c r="Y615" i="5"/>
  <c r="Z615" i="5"/>
  <c r="W616" i="5"/>
  <c r="X616" i="5"/>
  <c r="Y616" i="5"/>
  <c r="Z616" i="5"/>
  <c r="V617" i="5"/>
  <c r="W617" i="5"/>
  <c r="X617" i="5"/>
  <c r="Y617" i="5"/>
  <c r="Z617" i="5"/>
  <c r="X618" i="5"/>
  <c r="Y618" i="5"/>
  <c r="Z618" i="5"/>
  <c r="V619" i="5"/>
  <c r="W619" i="5"/>
  <c r="X619" i="5"/>
  <c r="Y619" i="5"/>
  <c r="Z619" i="5"/>
  <c r="V620" i="5"/>
  <c r="W620" i="5"/>
  <c r="X620" i="5"/>
  <c r="Y620" i="5"/>
  <c r="Z620" i="5"/>
  <c r="W621" i="5"/>
  <c r="X621" i="5"/>
  <c r="Y621" i="5"/>
  <c r="Z621" i="5"/>
  <c r="V622" i="5"/>
  <c r="W622" i="5"/>
  <c r="X622" i="5"/>
  <c r="Y622" i="5"/>
  <c r="Z622" i="5"/>
  <c r="V623" i="5"/>
  <c r="W623" i="5"/>
  <c r="X623" i="5"/>
  <c r="Y623" i="5"/>
  <c r="Z623" i="5"/>
  <c r="V624" i="5"/>
  <c r="W624" i="5"/>
  <c r="X624" i="5"/>
  <c r="Y624" i="5"/>
  <c r="Z624" i="5"/>
  <c r="W625" i="5"/>
  <c r="X625" i="5"/>
  <c r="Y625" i="5"/>
  <c r="Z625" i="5"/>
  <c r="V626" i="5"/>
  <c r="W626" i="5"/>
  <c r="X626" i="5"/>
  <c r="Y626" i="5"/>
  <c r="Z626" i="5"/>
  <c r="V627" i="5"/>
  <c r="W627" i="5"/>
  <c r="X627" i="5"/>
  <c r="Y627" i="5"/>
  <c r="Z627" i="5"/>
  <c r="U628" i="5"/>
  <c r="V628" i="5"/>
  <c r="W628" i="5"/>
  <c r="X628" i="5"/>
  <c r="Y628" i="5"/>
  <c r="Z628" i="5"/>
  <c r="W629" i="5"/>
  <c r="X629" i="5"/>
  <c r="Y629" i="5"/>
  <c r="Z629" i="5"/>
  <c r="V630" i="5"/>
  <c r="W630" i="5"/>
  <c r="X630" i="5"/>
  <c r="Y630" i="5"/>
  <c r="Z630" i="5"/>
  <c r="X631" i="5"/>
  <c r="Y631" i="5"/>
  <c r="Z631" i="5"/>
  <c r="W632" i="5"/>
  <c r="X632" i="5"/>
  <c r="Y632" i="5"/>
  <c r="Z632" i="5"/>
  <c r="V633" i="5"/>
  <c r="W633" i="5"/>
  <c r="X633" i="5"/>
  <c r="Y633" i="5"/>
  <c r="Z633" i="5"/>
  <c r="W634" i="5"/>
  <c r="X634" i="5"/>
  <c r="Y634" i="5"/>
  <c r="Z634" i="5"/>
  <c r="W635" i="5"/>
  <c r="X635" i="5"/>
  <c r="Y635" i="5"/>
  <c r="Z635" i="5"/>
  <c r="V636" i="5"/>
  <c r="W636" i="5"/>
  <c r="X636" i="5"/>
  <c r="Y636" i="5"/>
  <c r="Z636" i="5"/>
  <c r="Y637" i="5"/>
  <c r="Z637" i="5"/>
  <c r="T638" i="5"/>
  <c r="U638" i="5"/>
  <c r="V638" i="5"/>
  <c r="W638" i="5"/>
  <c r="X638" i="5"/>
  <c r="Y638" i="5"/>
  <c r="Z638" i="5"/>
  <c r="W639" i="5"/>
  <c r="X639" i="5"/>
  <c r="Y639" i="5"/>
  <c r="Z639" i="5"/>
  <c r="U640" i="5"/>
  <c r="V640" i="5"/>
  <c r="W640" i="5"/>
  <c r="X640" i="5"/>
  <c r="Y640" i="5"/>
  <c r="Z640" i="5"/>
  <c r="X641" i="5"/>
  <c r="Y641" i="5"/>
  <c r="Z641" i="5"/>
  <c r="W642" i="5"/>
  <c r="X642" i="5"/>
  <c r="Y642" i="5"/>
  <c r="Z642" i="5"/>
  <c r="Y643" i="5"/>
  <c r="Z643" i="5"/>
  <c r="V644" i="5"/>
  <c r="W644" i="5"/>
  <c r="X644" i="5"/>
  <c r="Y644" i="5"/>
  <c r="Z644" i="5"/>
  <c r="V645" i="5"/>
  <c r="W645" i="5"/>
  <c r="X645" i="5"/>
  <c r="Y645" i="5"/>
  <c r="Z645" i="5"/>
  <c r="U646" i="5"/>
  <c r="V646" i="5"/>
  <c r="W646" i="5"/>
  <c r="X646" i="5"/>
  <c r="Y646" i="5"/>
  <c r="Z646" i="5"/>
  <c r="V647" i="5"/>
  <c r="W647" i="5"/>
  <c r="X647" i="5"/>
  <c r="Y647" i="5"/>
  <c r="Z647" i="5"/>
  <c r="U648" i="5"/>
  <c r="V648" i="5"/>
  <c r="W648" i="5"/>
  <c r="X648" i="5"/>
  <c r="Y648" i="5"/>
  <c r="Z648" i="5"/>
  <c r="Y649" i="5"/>
  <c r="Z649" i="5"/>
  <c r="U650" i="5"/>
  <c r="V650" i="5"/>
  <c r="W650" i="5"/>
  <c r="X650" i="5"/>
  <c r="Y650" i="5"/>
  <c r="Z650" i="5"/>
  <c r="W651" i="5"/>
  <c r="X651" i="5"/>
  <c r="Y651" i="5"/>
  <c r="Z651" i="5"/>
  <c r="W652" i="5"/>
  <c r="X652" i="5"/>
  <c r="Y652" i="5"/>
  <c r="Z652" i="5"/>
  <c r="W653" i="5"/>
  <c r="X653" i="5"/>
  <c r="Y653" i="5"/>
  <c r="Z653" i="5"/>
  <c r="V654" i="5"/>
  <c r="W654" i="5"/>
  <c r="X654" i="5"/>
  <c r="Y654" i="5"/>
  <c r="Z654" i="5"/>
  <c r="X655" i="5"/>
  <c r="Y655" i="5"/>
  <c r="Z655" i="5"/>
  <c r="W656" i="5"/>
  <c r="X656" i="5"/>
  <c r="Y656" i="5"/>
  <c r="Z656" i="5"/>
  <c r="U657" i="5"/>
  <c r="V657" i="5"/>
  <c r="W657" i="5"/>
  <c r="X657" i="5"/>
  <c r="Y657" i="5"/>
  <c r="Z657" i="5"/>
  <c r="V658" i="5"/>
  <c r="W658" i="5"/>
  <c r="X658" i="5"/>
  <c r="Y658" i="5"/>
  <c r="Z658" i="5"/>
  <c r="X659" i="5"/>
  <c r="Y659" i="5"/>
  <c r="Z659" i="5"/>
  <c r="T660" i="5"/>
  <c r="U660" i="5"/>
  <c r="V660" i="5"/>
  <c r="W660" i="5"/>
  <c r="X660" i="5"/>
  <c r="Y660" i="5"/>
  <c r="Z660" i="5"/>
  <c r="V661" i="5"/>
  <c r="W661" i="5"/>
  <c r="X661" i="5"/>
  <c r="Y661" i="5"/>
  <c r="Z661" i="5"/>
  <c r="U662" i="5"/>
  <c r="V662" i="5"/>
  <c r="W662" i="5"/>
  <c r="X662" i="5"/>
  <c r="Y662" i="5"/>
  <c r="Z662" i="5"/>
  <c r="X663" i="5"/>
  <c r="Y663" i="5"/>
  <c r="Z663" i="5"/>
  <c r="W664" i="5"/>
  <c r="X664" i="5"/>
  <c r="Y664" i="5"/>
  <c r="Z664" i="5"/>
  <c r="U665" i="5"/>
  <c r="V665" i="5"/>
  <c r="W665" i="5"/>
  <c r="X665" i="5"/>
  <c r="Y665" i="5"/>
  <c r="Z665" i="5"/>
  <c r="W666" i="5"/>
  <c r="X666" i="5"/>
  <c r="Y666" i="5"/>
  <c r="Z666" i="5"/>
  <c r="U667" i="5"/>
  <c r="V667" i="5"/>
  <c r="W667" i="5"/>
  <c r="X667" i="5"/>
  <c r="Y667" i="5"/>
  <c r="Z667" i="5"/>
  <c r="V668" i="5"/>
  <c r="W668" i="5"/>
  <c r="X668" i="5"/>
  <c r="Y668" i="5"/>
  <c r="Z668" i="5"/>
  <c r="W669" i="5"/>
  <c r="X669" i="5"/>
  <c r="Y669" i="5"/>
  <c r="Z669" i="5"/>
  <c r="W670" i="5"/>
  <c r="X670" i="5"/>
  <c r="Y670" i="5"/>
  <c r="Z670" i="5"/>
  <c r="Z671" i="5"/>
  <c r="W672" i="5"/>
  <c r="X672" i="5"/>
  <c r="Y672" i="5"/>
  <c r="Z672" i="5"/>
  <c r="W673" i="5"/>
  <c r="X673" i="5"/>
  <c r="Y673" i="5"/>
  <c r="Z673" i="5"/>
  <c r="U674" i="5"/>
  <c r="V674" i="5"/>
  <c r="W674" i="5"/>
  <c r="X674" i="5"/>
  <c r="Y674" i="5"/>
  <c r="Z674" i="5"/>
  <c r="W675" i="5"/>
  <c r="X675" i="5"/>
  <c r="Y675" i="5"/>
  <c r="Z675" i="5"/>
  <c r="V676" i="5"/>
  <c r="W676" i="5"/>
  <c r="X676" i="5"/>
  <c r="Y676" i="5"/>
  <c r="Z676" i="5"/>
  <c r="U677" i="5"/>
  <c r="V677" i="5"/>
  <c r="W677" i="5"/>
  <c r="X677" i="5"/>
  <c r="Y677" i="5"/>
  <c r="Z677" i="5"/>
  <c r="W678" i="5"/>
  <c r="X678" i="5"/>
  <c r="Y678" i="5"/>
  <c r="Z678" i="5"/>
  <c r="W679" i="5"/>
  <c r="X679" i="5"/>
  <c r="Y679" i="5"/>
  <c r="Z679" i="5"/>
  <c r="V680" i="5"/>
  <c r="W680" i="5"/>
  <c r="X680" i="5"/>
  <c r="Y680" i="5"/>
  <c r="Z680" i="5"/>
  <c r="U681" i="5"/>
  <c r="V681" i="5"/>
  <c r="W681" i="5"/>
  <c r="X681" i="5"/>
  <c r="Y681" i="5"/>
  <c r="Z681" i="5"/>
  <c r="U682" i="5"/>
  <c r="V682" i="5"/>
  <c r="W682" i="5"/>
  <c r="X682" i="5"/>
  <c r="Y682" i="5"/>
  <c r="Z682" i="5"/>
  <c r="T683" i="5"/>
  <c r="U683" i="5"/>
  <c r="V683" i="5"/>
  <c r="W683" i="5"/>
  <c r="X683" i="5"/>
  <c r="Y683" i="5"/>
  <c r="Z683" i="5"/>
  <c r="W684" i="5"/>
  <c r="X684" i="5"/>
  <c r="Y684" i="5"/>
  <c r="Z684" i="5"/>
  <c r="W685" i="5"/>
  <c r="X685" i="5"/>
  <c r="Y685" i="5"/>
  <c r="Z685" i="5"/>
  <c r="U686" i="5"/>
  <c r="V686" i="5"/>
  <c r="W686" i="5"/>
  <c r="X686" i="5"/>
  <c r="Y686" i="5"/>
  <c r="Z686" i="5"/>
  <c r="T687" i="5"/>
  <c r="U687" i="5"/>
  <c r="V687" i="5"/>
  <c r="W687" i="5"/>
  <c r="X687" i="5"/>
  <c r="Y687" i="5"/>
  <c r="Z687" i="5"/>
  <c r="T688" i="5"/>
  <c r="U688" i="5"/>
  <c r="V688" i="5"/>
  <c r="W688" i="5"/>
  <c r="X688" i="5"/>
  <c r="Y688" i="5"/>
  <c r="Z688" i="5"/>
  <c r="V689" i="5"/>
  <c r="W689" i="5"/>
  <c r="X689" i="5"/>
  <c r="Y689" i="5"/>
  <c r="Z689" i="5"/>
  <c r="S690" i="5"/>
  <c r="T690" i="5"/>
  <c r="U690" i="5"/>
  <c r="V690" i="5"/>
  <c r="W690" i="5"/>
  <c r="X690" i="5"/>
  <c r="Y690" i="5"/>
  <c r="Z690" i="5"/>
  <c r="U691" i="5"/>
  <c r="V691" i="5"/>
  <c r="W691" i="5"/>
  <c r="X691" i="5"/>
  <c r="Y691" i="5"/>
  <c r="Z691" i="5"/>
  <c r="V692" i="5"/>
  <c r="W692" i="5"/>
  <c r="X692" i="5"/>
  <c r="Y692" i="5"/>
  <c r="Z692" i="5"/>
  <c r="U693" i="5"/>
  <c r="V693" i="5"/>
  <c r="W693" i="5"/>
  <c r="X693" i="5"/>
  <c r="Y693" i="5"/>
  <c r="Z693" i="5"/>
  <c r="V694" i="5"/>
  <c r="W694" i="5"/>
  <c r="X694" i="5"/>
  <c r="Y694" i="5"/>
  <c r="Z694" i="5"/>
  <c r="W695" i="5"/>
  <c r="X695" i="5"/>
  <c r="Y695" i="5"/>
  <c r="Z695" i="5"/>
  <c r="W696" i="5"/>
  <c r="X696" i="5"/>
  <c r="Y696" i="5"/>
  <c r="Z696" i="5"/>
  <c r="W697" i="5"/>
  <c r="X697" i="5"/>
  <c r="Y697" i="5"/>
  <c r="Z697" i="5"/>
  <c r="W698" i="5"/>
  <c r="X698" i="5"/>
  <c r="Y698" i="5"/>
  <c r="Z698" i="5"/>
  <c r="U699" i="5"/>
  <c r="V699" i="5"/>
  <c r="W699" i="5"/>
  <c r="X699" i="5"/>
  <c r="Y699" i="5"/>
  <c r="Z699" i="5"/>
  <c r="W700" i="5"/>
  <c r="X700" i="5"/>
  <c r="Y700" i="5"/>
  <c r="Z700" i="5"/>
  <c r="U701" i="5"/>
  <c r="V701" i="5"/>
  <c r="W701" i="5"/>
  <c r="X701" i="5"/>
  <c r="Y701" i="5"/>
  <c r="Z701" i="5"/>
  <c r="V702" i="5"/>
  <c r="W702" i="5"/>
  <c r="X702" i="5"/>
  <c r="Y702" i="5"/>
  <c r="Z702" i="5"/>
  <c r="T703" i="5"/>
  <c r="U703" i="5"/>
  <c r="V703" i="5"/>
  <c r="W703" i="5"/>
  <c r="X703" i="5"/>
  <c r="Y703" i="5"/>
  <c r="Z703" i="5"/>
  <c r="W704" i="5"/>
  <c r="X704" i="5"/>
  <c r="Y704" i="5"/>
  <c r="Z704" i="5"/>
  <c r="V705" i="5"/>
  <c r="W705" i="5"/>
  <c r="X705" i="5"/>
  <c r="Y705" i="5"/>
  <c r="Z705" i="5"/>
  <c r="U706" i="5"/>
  <c r="V706" i="5"/>
  <c r="W706" i="5"/>
  <c r="X706" i="5"/>
  <c r="Y706" i="5"/>
  <c r="Z706" i="5"/>
  <c r="U707" i="5"/>
  <c r="V707" i="5"/>
  <c r="W707" i="5"/>
  <c r="X707" i="5"/>
  <c r="Y707" i="5"/>
  <c r="Z707" i="5"/>
  <c r="X708" i="5"/>
  <c r="Y708" i="5"/>
  <c r="Z708" i="5"/>
  <c r="U709" i="5"/>
  <c r="V709" i="5"/>
  <c r="W709" i="5"/>
  <c r="X709" i="5"/>
  <c r="Y709" i="5"/>
  <c r="Z709" i="5"/>
  <c r="X710" i="5"/>
  <c r="Y710" i="5"/>
  <c r="Z710" i="5"/>
  <c r="U711" i="5"/>
  <c r="V711" i="5"/>
  <c r="W711" i="5"/>
  <c r="X711" i="5"/>
  <c r="Y711" i="5"/>
  <c r="Z711" i="5"/>
  <c r="T712" i="5"/>
  <c r="U712" i="5"/>
  <c r="V712" i="5"/>
  <c r="W712" i="5"/>
  <c r="X712" i="5"/>
  <c r="Y712" i="5"/>
  <c r="Z712" i="5"/>
  <c r="V713" i="5"/>
  <c r="W713" i="5"/>
  <c r="X713" i="5"/>
  <c r="Y713" i="5"/>
  <c r="Z713" i="5"/>
  <c r="U714" i="5"/>
  <c r="V714" i="5"/>
  <c r="W714" i="5"/>
  <c r="X714" i="5"/>
  <c r="Y714" i="5"/>
  <c r="Z714" i="5"/>
  <c r="U715" i="5"/>
  <c r="V715" i="5"/>
  <c r="W715" i="5"/>
  <c r="X715" i="5"/>
  <c r="Y715" i="5"/>
  <c r="Z715" i="5"/>
  <c r="U716" i="5"/>
  <c r="V716" i="5"/>
  <c r="W716" i="5"/>
  <c r="X716" i="5"/>
  <c r="Y716" i="5"/>
  <c r="Z716" i="5"/>
  <c r="T717" i="5"/>
  <c r="U717" i="5"/>
  <c r="V717" i="5"/>
  <c r="W717" i="5"/>
  <c r="X717" i="5"/>
  <c r="Y717" i="5"/>
  <c r="Z717" i="5"/>
  <c r="T718" i="5"/>
  <c r="U718" i="5"/>
  <c r="V718" i="5"/>
  <c r="W718" i="5"/>
  <c r="X718" i="5"/>
  <c r="Y718" i="5"/>
  <c r="Z718" i="5"/>
  <c r="V719" i="5"/>
  <c r="W719" i="5"/>
  <c r="X719" i="5"/>
  <c r="Y719" i="5"/>
  <c r="Z719" i="5"/>
  <c r="V720" i="5"/>
  <c r="W720" i="5"/>
  <c r="X720" i="5"/>
  <c r="Y720" i="5"/>
  <c r="Z720" i="5"/>
  <c r="S721" i="5"/>
  <c r="T721" i="5"/>
  <c r="U721" i="5"/>
  <c r="V721" i="5"/>
  <c r="W721" i="5"/>
  <c r="X721" i="5"/>
  <c r="Y721" i="5"/>
  <c r="Z721" i="5"/>
  <c r="U722" i="5"/>
  <c r="V722" i="5"/>
  <c r="W722" i="5"/>
  <c r="X722" i="5"/>
  <c r="Y722" i="5"/>
  <c r="Z722" i="5"/>
  <c r="U723" i="5"/>
  <c r="V723" i="5"/>
  <c r="W723" i="5"/>
  <c r="X723" i="5"/>
  <c r="Y723" i="5"/>
  <c r="Z723" i="5"/>
  <c r="S724" i="5"/>
  <c r="T724" i="5"/>
  <c r="U724" i="5"/>
  <c r="V724" i="5"/>
  <c r="W724" i="5"/>
  <c r="X724" i="5"/>
  <c r="Y724" i="5"/>
  <c r="Z724" i="5"/>
  <c r="S725" i="5"/>
  <c r="T725" i="5"/>
  <c r="U725" i="5"/>
  <c r="V725" i="5"/>
  <c r="W725" i="5"/>
  <c r="X725" i="5"/>
  <c r="Y725" i="5"/>
  <c r="Z725" i="5"/>
  <c r="W726" i="5"/>
  <c r="X726" i="5"/>
  <c r="Y726" i="5"/>
  <c r="Z726" i="5"/>
  <c r="V727" i="5"/>
  <c r="W727" i="5"/>
  <c r="X727" i="5"/>
  <c r="Y727" i="5"/>
  <c r="Z727" i="5"/>
  <c r="W728" i="5"/>
  <c r="X728" i="5"/>
  <c r="Y728" i="5"/>
  <c r="Z728" i="5"/>
  <c r="W729" i="5"/>
  <c r="X729" i="5"/>
  <c r="Y729" i="5"/>
  <c r="Z729" i="5"/>
  <c r="V730" i="5"/>
  <c r="W730" i="5"/>
  <c r="X730" i="5"/>
  <c r="Y730" i="5"/>
  <c r="Z730" i="5"/>
  <c r="W731" i="5"/>
  <c r="X731" i="5"/>
  <c r="Y731" i="5"/>
  <c r="Z731" i="5"/>
  <c r="U732" i="5"/>
  <c r="V732" i="5"/>
  <c r="W732" i="5"/>
  <c r="X732" i="5"/>
  <c r="Y732" i="5"/>
  <c r="Z732" i="5"/>
  <c r="W733" i="5"/>
  <c r="X733" i="5"/>
  <c r="Y733" i="5"/>
  <c r="Z733" i="5"/>
  <c r="T734" i="5"/>
  <c r="U734" i="5"/>
  <c r="V734" i="5"/>
  <c r="W734" i="5"/>
  <c r="X734" i="5"/>
  <c r="Y734" i="5"/>
  <c r="Z734" i="5"/>
  <c r="T735" i="5"/>
  <c r="U735" i="5"/>
  <c r="V735" i="5"/>
  <c r="W735" i="5"/>
  <c r="X735" i="5"/>
  <c r="Y735" i="5"/>
  <c r="Z735" i="5"/>
  <c r="U736" i="5"/>
  <c r="V736" i="5"/>
  <c r="W736" i="5"/>
  <c r="X736" i="5"/>
  <c r="Y736" i="5"/>
  <c r="Z736" i="5"/>
  <c r="W737" i="5"/>
  <c r="X737" i="5"/>
  <c r="Y737" i="5"/>
  <c r="Z737" i="5"/>
  <c r="V738" i="5"/>
  <c r="W738" i="5"/>
  <c r="X738" i="5"/>
  <c r="Y738" i="5"/>
  <c r="Z738" i="5"/>
  <c r="T739" i="5"/>
  <c r="U739" i="5"/>
  <c r="V739" i="5"/>
  <c r="W739" i="5"/>
  <c r="X739" i="5"/>
  <c r="Y739" i="5"/>
  <c r="Z739" i="5"/>
  <c r="V740" i="5"/>
  <c r="W740" i="5"/>
  <c r="X740" i="5"/>
  <c r="Y740" i="5"/>
  <c r="Z740" i="5"/>
  <c r="W741" i="5"/>
  <c r="X741" i="5"/>
  <c r="Y741" i="5"/>
  <c r="Z741" i="5"/>
  <c r="W742" i="5"/>
  <c r="X742" i="5"/>
  <c r="Y742" i="5"/>
  <c r="Z742" i="5"/>
  <c r="S743" i="5"/>
  <c r="T743" i="5"/>
  <c r="U743" i="5"/>
  <c r="V743" i="5"/>
  <c r="W743" i="5"/>
  <c r="X743" i="5"/>
  <c r="Y743" i="5"/>
  <c r="Z743" i="5"/>
  <c r="T744" i="5"/>
  <c r="U744" i="5"/>
  <c r="V744" i="5"/>
  <c r="W744" i="5"/>
  <c r="X744" i="5"/>
  <c r="Y744" i="5"/>
  <c r="Z744" i="5"/>
  <c r="U745" i="5"/>
  <c r="V745" i="5"/>
  <c r="W745" i="5"/>
  <c r="X745" i="5"/>
  <c r="Y745" i="5"/>
  <c r="Z745" i="5"/>
  <c r="U746" i="5"/>
  <c r="V746" i="5"/>
  <c r="W746" i="5"/>
  <c r="X746" i="5"/>
  <c r="Y746" i="5"/>
  <c r="Z746" i="5"/>
  <c r="S747" i="5"/>
  <c r="T747" i="5"/>
  <c r="U747" i="5"/>
  <c r="V747" i="5"/>
  <c r="W747" i="5"/>
  <c r="X747" i="5"/>
  <c r="Y747" i="5"/>
  <c r="Z747" i="5"/>
  <c r="T748" i="5"/>
  <c r="U748" i="5"/>
  <c r="V748" i="5"/>
  <c r="W748" i="5"/>
  <c r="X748" i="5"/>
  <c r="Y748" i="5"/>
  <c r="Z748" i="5"/>
  <c r="T749" i="5"/>
  <c r="U749" i="5"/>
  <c r="V749" i="5"/>
  <c r="W749" i="5"/>
  <c r="X749" i="5"/>
  <c r="Y749" i="5"/>
  <c r="Z749" i="5"/>
  <c r="S750" i="5"/>
  <c r="T750" i="5"/>
  <c r="U750" i="5"/>
  <c r="V750" i="5"/>
  <c r="W750" i="5"/>
  <c r="X750" i="5"/>
  <c r="Y750" i="5"/>
  <c r="Z750" i="5"/>
  <c r="U751" i="5"/>
  <c r="V751" i="5"/>
  <c r="W751" i="5"/>
  <c r="X751" i="5"/>
  <c r="Y751" i="5"/>
  <c r="Z751" i="5"/>
  <c r="T752" i="5"/>
  <c r="U752" i="5"/>
  <c r="V752" i="5"/>
  <c r="W752" i="5"/>
  <c r="X752" i="5"/>
  <c r="Y752" i="5"/>
  <c r="Z752" i="5"/>
  <c r="S753" i="5"/>
  <c r="T753" i="5"/>
  <c r="U753" i="5"/>
  <c r="V753" i="5"/>
  <c r="W753" i="5"/>
  <c r="X753" i="5"/>
  <c r="Y753" i="5"/>
  <c r="Z753" i="5"/>
  <c r="U754" i="5"/>
  <c r="V754" i="5"/>
  <c r="W754" i="5"/>
  <c r="X754" i="5"/>
  <c r="Y754" i="5"/>
  <c r="Z754" i="5"/>
  <c r="U755" i="5"/>
  <c r="V755" i="5"/>
  <c r="W755" i="5"/>
  <c r="X755" i="5"/>
  <c r="Y755" i="5"/>
  <c r="Z755" i="5"/>
  <c r="U756" i="5"/>
  <c r="V756" i="5"/>
  <c r="W756" i="5"/>
  <c r="X756" i="5"/>
  <c r="Y756" i="5"/>
  <c r="Z756" i="5"/>
  <c r="V757" i="5"/>
  <c r="W757" i="5"/>
  <c r="X757" i="5"/>
  <c r="Y757" i="5"/>
  <c r="Z757" i="5"/>
  <c r="U758" i="5"/>
  <c r="V758" i="5"/>
  <c r="W758" i="5"/>
  <c r="X758" i="5"/>
  <c r="Y758" i="5"/>
  <c r="Z758" i="5"/>
  <c r="S759" i="5"/>
  <c r="T759" i="5"/>
  <c r="U759" i="5"/>
  <c r="V759" i="5"/>
  <c r="W759" i="5"/>
  <c r="X759" i="5"/>
  <c r="Y759" i="5"/>
  <c r="Z759" i="5"/>
  <c r="W760" i="5"/>
  <c r="X760" i="5"/>
  <c r="Y760" i="5"/>
  <c r="Z760" i="5"/>
  <c r="S761" i="5"/>
  <c r="T761" i="5"/>
  <c r="U761" i="5"/>
  <c r="V761" i="5"/>
  <c r="W761" i="5"/>
  <c r="X761" i="5"/>
  <c r="Y761" i="5"/>
  <c r="Z761" i="5"/>
  <c r="T762" i="5"/>
  <c r="U762" i="5"/>
  <c r="V762" i="5"/>
  <c r="W762" i="5"/>
  <c r="X762" i="5"/>
  <c r="Y762" i="5"/>
  <c r="Z762" i="5"/>
  <c r="X763" i="5"/>
  <c r="Y763" i="5"/>
  <c r="Z763" i="5"/>
  <c r="V764" i="5"/>
  <c r="W764" i="5"/>
  <c r="X764" i="5"/>
  <c r="Y764" i="5"/>
  <c r="Z764" i="5"/>
  <c r="U765" i="5"/>
  <c r="V765" i="5"/>
  <c r="W765" i="5"/>
  <c r="X765" i="5"/>
  <c r="Y765" i="5"/>
  <c r="Z765" i="5"/>
  <c r="T766" i="5"/>
  <c r="U766" i="5"/>
  <c r="V766" i="5"/>
  <c r="W766" i="5"/>
  <c r="X766" i="5"/>
  <c r="Y766" i="5"/>
  <c r="Z766" i="5"/>
  <c r="V767" i="5"/>
  <c r="W767" i="5"/>
  <c r="X767" i="5"/>
  <c r="Y767" i="5"/>
  <c r="Z767" i="5"/>
  <c r="V768" i="5"/>
  <c r="W768" i="5"/>
  <c r="X768" i="5"/>
  <c r="Y768" i="5"/>
  <c r="Z768" i="5"/>
  <c r="S769" i="5"/>
  <c r="T769" i="5"/>
  <c r="U769" i="5"/>
  <c r="V769" i="5"/>
  <c r="W769" i="5"/>
  <c r="X769" i="5"/>
  <c r="Y769" i="5"/>
  <c r="Z769" i="5"/>
  <c r="V770" i="5"/>
  <c r="W770" i="5"/>
  <c r="X770" i="5"/>
  <c r="Y770" i="5"/>
  <c r="Z770" i="5"/>
  <c r="V771" i="5"/>
  <c r="W771" i="5"/>
  <c r="X771" i="5"/>
  <c r="Y771" i="5"/>
  <c r="Z771" i="5"/>
  <c r="U772" i="5"/>
  <c r="V772" i="5"/>
  <c r="W772" i="5"/>
  <c r="X772" i="5"/>
  <c r="Y772" i="5"/>
  <c r="Z772" i="5"/>
  <c r="W773" i="5"/>
  <c r="X773" i="5"/>
  <c r="Y773" i="5"/>
  <c r="Z773" i="5"/>
  <c r="T774" i="5"/>
  <c r="U774" i="5"/>
  <c r="V774" i="5"/>
  <c r="W774" i="5"/>
  <c r="X774" i="5"/>
  <c r="Y774" i="5"/>
  <c r="Z774" i="5"/>
  <c r="W775" i="5"/>
  <c r="X775" i="5"/>
  <c r="Y775" i="5"/>
  <c r="Z775" i="5"/>
  <c r="V776" i="5"/>
  <c r="W776" i="5"/>
  <c r="X776" i="5"/>
  <c r="Y776" i="5"/>
  <c r="Z776" i="5"/>
  <c r="V777" i="5"/>
  <c r="W777" i="5"/>
  <c r="X777" i="5"/>
  <c r="Y777" i="5"/>
  <c r="Z777" i="5"/>
  <c r="T778" i="5"/>
  <c r="U778" i="5"/>
  <c r="V778" i="5"/>
  <c r="W778" i="5"/>
  <c r="X778" i="5"/>
  <c r="Y778" i="5"/>
  <c r="Z778" i="5"/>
  <c r="U779" i="5"/>
  <c r="V779" i="5"/>
  <c r="W779" i="5"/>
  <c r="X779" i="5"/>
  <c r="Y779" i="5"/>
  <c r="Z779" i="5"/>
  <c r="V780" i="5"/>
  <c r="W780" i="5"/>
  <c r="X780" i="5"/>
  <c r="Y780" i="5"/>
  <c r="Z780" i="5"/>
  <c r="V781" i="5"/>
  <c r="W781" i="5"/>
  <c r="X781" i="5"/>
  <c r="Y781" i="5"/>
  <c r="Z781" i="5"/>
  <c r="S782" i="5"/>
  <c r="T782" i="5"/>
  <c r="U782" i="5"/>
  <c r="V782" i="5"/>
  <c r="W782" i="5"/>
  <c r="X782" i="5"/>
  <c r="Y782" i="5"/>
  <c r="Z782" i="5"/>
  <c r="U783" i="5"/>
  <c r="V783" i="5"/>
  <c r="W783" i="5"/>
  <c r="X783" i="5"/>
  <c r="Y783" i="5"/>
  <c r="Z783" i="5"/>
  <c r="V784" i="5"/>
  <c r="W784" i="5"/>
  <c r="X784" i="5"/>
  <c r="Y784" i="5"/>
  <c r="Z784" i="5"/>
  <c r="U785" i="5"/>
  <c r="V785" i="5"/>
  <c r="W785" i="5"/>
  <c r="X785" i="5"/>
  <c r="Y785" i="5"/>
  <c r="Z785" i="5"/>
  <c r="V786" i="5"/>
  <c r="W786" i="5"/>
  <c r="X786" i="5"/>
  <c r="Y786" i="5"/>
  <c r="Z786" i="5"/>
  <c r="V787" i="5"/>
  <c r="W787" i="5"/>
  <c r="X787" i="5"/>
  <c r="Y787" i="5"/>
  <c r="Z787" i="5"/>
  <c r="V788" i="5"/>
  <c r="W788" i="5"/>
  <c r="X788" i="5"/>
  <c r="Y788" i="5"/>
  <c r="Z788" i="5"/>
  <c r="Y789" i="5"/>
  <c r="Z789" i="5"/>
  <c r="V790" i="5"/>
  <c r="W790" i="5"/>
  <c r="X790" i="5"/>
  <c r="Y790" i="5"/>
  <c r="Z790" i="5"/>
  <c r="U791" i="5"/>
  <c r="V791" i="5"/>
  <c r="W791" i="5"/>
  <c r="X791" i="5"/>
  <c r="Y791" i="5"/>
  <c r="Z791" i="5"/>
  <c r="V792" i="5"/>
  <c r="W792" i="5"/>
  <c r="X792" i="5"/>
  <c r="Y792" i="5"/>
  <c r="Z792" i="5"/>
  <c r="T793" i="5"/>
  <c r="U793" i="5"/>
  <c r="V793" i="5"/>
  <c r="W793" i="5"/>
  <c r="X793" i="5"/>
  <c r="Y793" i="5"/>
  <c r="Z793" i="5"/>
  <c r="W794" i="5"/>
  <c r="X794" i="5"/>
  <c r="Y794" i="5"/>
  <c r="Z794" i="5"/>
  <c r="U795" i="5"/>
  <c r="V795" i="5"/>
  <c r="W795" i="5"/>
  <c r="X795" i="5"/>
  <c r="Y795" i="5"/>
  <c r="Z795" i="5"/>
  <c r="U796" i="5"/>
  <c r="V796" i="5"/>
  <c r="W796" i="5"/>
  <c r="X796" i="5"/>
  <c r="Y796" i="5"/>
  <c r="Z796" i="5"/>
  <c r="W797" i="5"/>
  <c r="X797" i="5"/>
  <c r="Y797" i="5"/>
  <c r="Z797" i="5"/>
  <c r="X798" i="5"/>
  <c r="Y798" i="5"/>
  <c r="Z798" i="5"/>
  <c r="T799" i="5"/>
  <c r="U799" i="5"/>
  <c r="V799" i="5"/>
  <c r="W799" i="5"/>
  <c r="X799" i="5"/>
  <c r="Y799" i="5"/>
  <c r="Z799" i="5"/>
  <c r="T800" i="5"/>
  <c r="U800" i="5"/>
  <c r="V800" i="5"/>
  <c r="W800" i="5"/>
  <c r="X800" i="5"/>
  <c r="Y800" i="5"/>
  <c r="Z800" i="5"/>
  <c r="S801" i="5"/>
  <c r="T801" i="5"/>
  <c r="U801" i="5"/>
  <c r="V801" i="5"/>
  <c r="W801" i="5"/>
  <c r="X801" i="5"/>
  <c r="Y801" i="5"/>
  <c r="Z801" i="5"/>
  <c r="S802" i="5"/>
  <c r="T802" i="5"/>
  <c r="U802" i="5"/>
  <c r="V802" i="5"/>
  <c r="W802" i="5"/>
  <c r="X802" i="5"/>
  <c r="Y802" i="5"/>
  <c r="Z802" i="5"/>
  <c r="U803" i="5"/>
  <c r="V803" i="5"/>
  <c r="W803" i="5"/>
  <c r="X803" i="5"/>
  <c r="Y803" i="5"/>
  <c r="Z803" i="5"/>
  <c r="S804" i="5"/>
  <c r="T804" i="5"/>
  <c r="U804" i="5"/>
  <c r="V804" i="5"/>
  <c r="W804" i="5"/>
  <c r="X804" i="5"/>
  <c r="Y804" i="5"/>
  <c r="Z804" i="5"/>
  <c r="W805" i="5"/>
  <c r="X805" i="5"/>
  <c r="Y805" i="5"/>
  <c r="Z805" i="5"/>
  <c r="W806" i="5"/>
  <c r="X806" i="5"/>
  <c r="Y806" i="5"/>
  <c r="Z806" i="5"/>
  <c r="T807" i="5"/>
  <c r="U807" i="5"/>
  <c r="V807" i="5"/>
  <c r="W807" i="5"/>
  <c r="X807" i="5"/>
  <c r="Y807" i="5"/>
  <c r="Z807" i="5"/>
  <c r="T808" i="5"/>
  <c r="U808" i="5"/>
  <c r="V808" i="5"/>
  <c r="W808" i="5"/>
  <c r="X808" i="5"/>
  <c r="Y808" i="5"/>
  <c r="Z808" i="5"/>
  <c r="T809" i="5"/>
  <c r="U809" i="5"/>
  <c r="V809" i="5"/>
  <c r="W809" i="5"/>
  <c r="X809" i="5"/>
  <c r="Y809" i="5"/>
  <c r="Z809" i="5"/>
  <c r="U810" i="5"/>
  <c r="V810" i="5"/>
  <c r="W810" i="5"/>
  <c r="X810" i="5"/>
  <c r="Y810" i="5"/>
  <c r="Z810" i="5"/>
  <c r="W811" i="5"/>
  <c r="X811" i="5"/>
  <c r="Y811" i="5"/>
  <c r="Z811" i="5"/>
  <c r="T812" i="5"/>
  <c r="U812" i="5"/>
  <c r="V812" i="5"/>
  <c r="W812" i="5"/>
  <c r="X812" i="5"/>
  <c r="Y812" i="5"/>
  <c r="Z812" i="5"/>
  <c r="T813" i="5"/>
  <c r="U813" i="5"/>
  <c r="V813" i="5"/>
  <c r="W813" i="5"/>
  <c r="X813" i="5"/>
  <c r="Y813" i="5"/>
  <c r="Z813" i="5"/>
  <c r="V814" i="5"/>
  <c r="W814" i="5"/>
  <c r="X814" i="5"/>
  <c r="Y814" i="5"/>
  <c r="Z814" i="5"/>
  <c r="T815" i="5"/>
  <c r="U815" i="5"/>
  <c r="V815" i="5"/>
  <c r="W815" i="5"/>
  <c r="X815" i="5"/>
  <c r="Y815" i="5"/>
  <c r="Z815" i="5"/>
  <c r="U816" i="5"/>
  <c r="V816" i="5"/>
  <c r="W816" i="5"/>
  <c r="X816" i="5"/>
  <c r="Y816" i="5"/>
  <c r="Z816" i="5"/>
  <c r="T817" i="5"/>
  <c r="U817" i="5"/>
  <c r="V817" i="5"/>
  <c r="W817" i="5"/>
  <c r="X817" i="5"/>
  <c r="Y817" i="5"/>
  <c r="Z817" i="5"/>
  <c r="U818" i="5"/>
  <c r="V818" i="5"/>
  <c r="W818" i="5"/>
  <c r="X818" i="5"/>
  <c r="Y818" i="5"/>
  <c r="Z818" i="5"/>
  <c r="V819" i="5"/>
  <c r="W819" i="5"/>
  <c r="X819" i="5"/>
  <c r="Y819" i="5"/>
  <c r="Z819" i="5"/>
  <c r="T820" i="5"/>
  <c r="U820" i="5"/>
  <c r="V820" i="5"/>
  <c r="W820" i="5"/>
  <c r="X820" i="5"/>
  <c r="Y820" i="5"/>
  <c r="Z820" i="5"/>
  <c r="S821" i="5"/>
  <c r="T821" i="5"/>
  <c r="U821" i="5"/>
  <c r="V821" i="5"/>
  <c r="W821" i="5"/>
  <c r="X821" i="5"/>
  <c r="Y821" i="5"/>
  <c r="Z821" i="5"/>
  <c r="T822" i="5"/>
  <c r="U822" i="5"/>
  <c r="V822" i="5"/>
  <c r="W822" i="5"/>
  <c r="X822" i="5"/>
  <c r="Y822" i="5"/>
  <c r="Z822" i="5"/>
  <c r="U823" i="5"/>
  <c r="V823" i="5"/>
  <c r="W823" i="5"/>
  <c r="X823" i="5"/>
  <c r="Y823" i="5"/>
  <c r="Z823" i="5"/>
  <c r="T824" i="5"/>
  <c r="U824" i="5"/>
  <c r="V824" i="5"/>
  <c r="W824" i="5"/>
  <c r="X824" i="5"/>
  <c r="Y824" i="5"/>
  <c r="Z824" i="5"/>
  <c r="U825" i="5"/>
  <c r="V825" i="5"/>
  <c r="W825" i="5"/>
  <c r="X825" i="5"/>
  <c r="Y825" i="5"/>
  <c r="Z825" i="5"/>
  <c r="X826" i="5"/>
  <c r="Y826" i="5"/>
  <c r="Z826" i="5"/>
  <c r="W827" i="5"/>
  <c r="X827" i="5"/>
  <c r="Y827" i="5"/>
  <c r="Z827" i="5"/>
  <c r="V828" i="5"/>
  <c r="W828" i="5"/>
  <c r="X828" i="5"/>
  <c r="Y828" i="5"/>
  <c r="Z828" i="5"/>
  <c r="U829" i="5"/>
  <c r="V829" i="5"/>
  <c r="W829" i="5"/>
  <c r="X829" i="5"/>
  <c r="Y829" i="5"/>
  <c r="Z829" i="5"/>
  <c r="V830" i="5"/>
  <c r="W830" i="5"/>
  <c r="X830" i="5"/>
  <c r="Y830" i="5"/>
  <c r="Z830" i="5"/>
  <c r="V831" i="5"/>
  <c r="W831" i="5"/>
  <c r="X831" i="5"/>
  <c r="Y831" i="5"/>
  <c r="Z831" i="5"/>
  <c r="T832" i="5"/>
  <c r="U832" i="5"/>
  <c r="V832" i="5"/>
  <c r="W832" i="5"/>
  <c r="X832" i="5"/>
  <c r="Y832" i="5"/>
  <c r="Z832" i="5"/>
  <c r="S833" i="5"/>
  <c r="T833" i="5"/>
  <c r="U833" i="5"/>
  <c r="V833" i="5"/>
  <c r="W833" i="5"/>
  <c r="X833" i="5"/>
  <c r="Y833" i="5"/>
  <c r="Z833" i="5"/>
  <c r="Y834" i="5"/>
  <c r="Z834" i="5"/>
  <c r="U835" i="5"/>
  <c r="V835" i="5"/>
  <c r="W835" i="5"/>
  <c r="X835" i="5"/>
  <c r="Y835" i="5"/>
  <c r="Z835" i="5"/>
  <c r="U836" i="5"/>
  <c r="V836" i="5"/>
  <c r="W836" i="5"/>
  <c r="X836" i="5"/>
  <c r="Y836" i="5"/>
  <c r="Z836" i="5"/>
  <c r="V837" i="5"/>
  <c r="W837" i="5"/>
  <c r="X837" i="5"/>
  <c r="Y837" i="5"/>
  <c r="Z837" i="5"/>
  <c r="V838" i="5"/>
  <c r="W838" i="5"/>
  <c r="X838" i="5"/>
  <c r="Y838" i="5"/>
  <c r="Z838" i="5"/>
  <c r="V839" i="5"/>
  <c r="W839" i="5"/>
  <c r="X839" i="5"/>
  <c r="Y839" i="5"/>
  <c r="Z839" i="5"/>
  <c r="S840" i="5"/>
  <c r="T840" i="5"/>
  <c r="U840" i="5"/>
  <c r="V840" i="5"/>
  <c r="W840" i="5"/>
  <c r="X840" i="5"/>
  <c r="Y840" i="5"/>
  <c r="Z840" i="5"/>
  <c r="U841" i="5"/>
  <c r="V841" i="5"/>
  <c r="W841" i="5"/>
  <c r="X841" i="5"/>
  <c r="Y841" i="5"/>
  <c r="Z841" i="5"/>
  <c r="V842" i="5"/>
  <c r="W842" i="5"/>
  <c r="X842" i="5"/>
  <c r="Y842" i="5"/>
  <c r="Z842" i="5"/>
  <c r="T843" i="5"/>
  <c r="U843" i="5"/>
  <c r="V843" i="5"/>
  <c r="W843" i="5"/>
  <c r="X843" i="5"/>
  <c r="Y843" i="5"/>
  <c r="Z843" i="5"/>
  <c r="T844" i="5"/>
  <c r="U844" i="5"/>
  <c r="V844" i="5"/>
  <c r="W844" i="5"/>
  <c r="X844" i="5"/>
  <c r="Y844" i="5"/>
  <c r="Z844" i="5"/>
  <c r="U845" i="5"/>
  <c r="V845" i="5"/>
  <c r="W845" i="5"/>
  <c r="X845" i="5"/>
  <c r="Y845" i="5"/>
  <c r="Z845" i="5"/>
  <c r="V846" i="5"/>
  <c r="W846" i="5"/>
  <c r="X846" i="5"/>
  <c r="Y846" i="5"/>
  <c r="Z846" i="5"/>
  <c r="Z847" i="5"/>
  <c r="V848" i="5"/>
  <c r="W848" i="5"/>
  <c r="X848" i="5"/>
  <c r="Y848" i="5"/>
  <c r="Z848" i="5"/>
  <c r="U849" i="5"/>
  <c r="V849" i="5"/>
  <c r="W849" i="5"/>
  <c r="X849" i="5"/>
  <c r="Y849" i="5"/>
  <c r="Z849" i="5"/>
  <c r="U850" i="5"/>
  <c r="V850" i="5"/>
  <c r="W850" i="5"/>
  <c r="X850" i="5"/>
  <c r="Y850" i="5"/>
  <c r="Z850" i="5"/>
  <c r="X851" i="5"/>
  <c r="Y851" i="5"/>
  <c r="Z851" i="5"/>
  <c r="V852" i="5"/>
  <c r="W852" i="5"/>
  <c r="X852" i="5"/>
  <c r="Y852" i="5"/>
  <c r="Z852" i="5"/>
  <c r="U853" i="5"/>
  <c r="V853" i="5"/>
  <c r="W853" i="5"/>
  <c r="X853" i="5"/>
  <c r="Y853" i="5"/>
  <c r="Z853" i="5"/>
  <c r="W854" i="5"/>
  <c r="X854" i="5"/>
  <c r="Y854" i="5"/>
  <c r="Z854" i="5"/>
  <c r="U855" i="5"/>
  <c r="V855" i="5"/>
  <c r="W855" i="5"/>
  <c r="X855" i="5"/>
  <c r="Y855" i="5"/>
  <c r="Z855" i="5"/>
  <c r="U856" i="5"/>
  <c r="V856" i="5"/>
  <c r="W856" i="5"/>
  <c r="X856" i="5"/>
  <c r="Y856" i="5"/>
  <c r="Z856" i="5"/>
  <c r="V857" i="5"/>
  <c r="W857" i="5"/>
  <c r="X857" i="5"/>
  <c r="Y857" i="5"/>
  <c r="Z857" i="5"/>
  <c r="T858" i="5"/>
  <c r="U858" i="5"/>
  <c r="V858" i="5"/>
  <c r="W858" i="5"/>
  <c r="X858" i="5"/>
  <c r="Y858" i="5"/>
  <c r="Z858" i="5"/>
  <c r="Y859" i="5"/>
  <c r="Z859" i="5"/>
  <c r="U860" i="5"/>
  <c r="V860" i="5"/>
  <c r="W860" i="5"/>
  <c r="X860" i="5"/>
  <c r="Y860" i="5"/>
  <c r="Z860" i="5"/>
  <c r="U861" i="5"/>
  <c r="V861" i="5"/>
  <c r="W861" i="5"/>
  <c r="X861" i="5"/>
  <c r="Y861" i="5"/>
  <c r="Z861" i="5"/>
  <c r="W862" i="5"/>
  <c r="X862" i="5"/>
  <c r="Y862" i="5"/>
  <c r="Z862" i="5"/>
  <c r="V863" i="5"/>
  <c r="W863" i="5"/>
  <c r="X863" i="5"/>
  <c r="Y863" i="5"/>
  <c r="Z863" i="5"/>
  <c r="T864" i="5"/>
  <c r="U864" i="5"/>
  <c r="V864" i="5"/>
  <c r="W864" i="5"/>
  <c r="X864" i="5"/>
  <c r="Y864" i="5"/>
  <c r="Z864" i="5"/>
  <c r="U865" i="5"/>
  <c r="V865" i="5"/>
  <c r="W865" i="5"/>
  <c r="X865" i="5"/>
  <c r="Y865" i="5"/>
  <c r="Z865" i="5"/>
  <c r="U866" i="5"/>
  <c r="V866" i="5"/>
  <c r="W866" i="5"/>
  <c r="X866" i="5"/>
  <c r="Y866" i="5"/>
  <c r="Z866" i="5"/>
  <c r="X867" i="5"/>
  <c r="Y867" i="5"/>
  <c r="Z867" i="5"/>
  <c r="V868" i="5"/>
  <c r="W868" i="5"/>
  <c r="X868" i="5"/>
  <c r="Y868" i="5"/>
  <c r="Z868" i="5"/>
  <c r="T869" i="5"/>
  <c r="U869" i="5"/>
  <c r="V869" i="5"/>
  <c r="W869" i="5"/>
  <c r="X869" i="5"/>
  <c r="Y869" i="5"/>
  <c r="Z869" i="5"/>
  <c r="U870" i="5"/>
  <c r="V870" i="5"/>
  <c r="W870" i="5"/>
  <c r="X870" i="5"/>
  <c r="Y870" i="5"/>
  <c r="Z870" i="5"/>
  <c r="U871" i="5"/>
  <c r="V871" i="5"/>
  <c r="W871" i="5"/>
  <c r="X871" i="5"/>
  <c r="Y871" i="5"/>
  <c r="Z871" i="5"/>
  <c r="U872" i="5"/>
  <c r="V872" i="5"/>
  <c r="W872" i="5"/>
  <c r="X872" i="5"/>
  <c r="Y872" i="5"/>
  <c r="Z872" i="5"/>
  <c r="S873" i="5"/>
  <c r="T873" i="5"/>
  <c r="U873" i="5"/>
  <c r="V873" i="5"/>
  <c r="W873" i="5"/>
  <c r="X873" i="5"/>
  <c r="Y873" i="5"/>
  <c r="Z873" i="5"/>
  <c r="V874" i="5"/>
  <c r="W874" i="5"/>
  <c r="X874" i="5"/>
  <c r="Y874" i="5"/>
  <c r="Z874" i="5"/>
  <c r="U875" i="5"/>
  <c r="V875" i="5"/>
  <c r="W875" i="5"/>
  <c r="X875" i="5"/>
  <c r="Y875" i="5"/>
  <c r="Z875" i="5"/>
  <c r="U876" i="5"/>
  <c r="V876" i="5"/>
  <c r="W876" i="5"/>
  <c r="X876" i="5"/>
  <c r="Y876" i="5"/>
  <c r="Z876" i="5"/>
  <c r="T877" i="5"/>
  <c r="U877" i="5"/>
  <c r="V877" i="5"/>
  <c r="W877" i="5"/>
  <c r="X877" i="5"/>
  <c r="Y877" i="5"/>
  <c r="Z877" i="5"/>
  <c r="T878" i="5"/>
  <c r="U878" i="5"/>
  <c r="V878" i="5"/>
  <c r="W878" i="5"/>
  <c r="X878" i="5"/>
  <c r="Y878" i="5"/>
  <c r="Z878" i="5"/>
  <c r="W879" i="5"/>
  <c r="X879" i="5"/>
  <c r="Y879" i="5"/>
  <c r="Z879" i="5"/>
  <c r="V880" i="5"/>
  <c r="W880" i="5"/>
  <c r="X880" i="5"/>
  <c r="Y880" i="5"/>
  <c r="Z880" i="5"/>
  <c r="U881" i="5"/>
  <c r="V881" i="5"/>
  <c r="W881" i="5"/>
  <c r="X881" i="5"/>
  <c r="Y881" i="5"/>
  <c r="Z881" i="5"/>
  <c r="W882" i="5"/>
  <c r="X882" i="5"/>
  <c r="Y882" i="5"/>
  <c r="Z882" i="5"/>
  <c r="U883" i="5"/>
  <c r="V883" i="5"/>
  <c r="W883" i="5"/>
  <c r="X883" i="5"/>
  <c r="Y883" i="5"/>
  <c r="Z883" i="5"/>
  <c r="V884" i="5"/>
  <c r="W884" i="5"/>
  <c r="X884" i="5"/>
  <c r="Y884" i="5"/>
  <c r="Z884" i="5"/>
  <c r="Z885" i="5"/>
  <c r="V886" i="5"/>
  <c r="W886" i="5"/>
  <c r="X886" i="5"/>
  <c r="Y886" i="5"/>
  <c r="Z886" i="5"/>
  <c r="U887" i="5"/>
  <c r="V887" i="5"/>
  <c r="W887" i="5"/>
  <c r="X887" i="5"/>
  <c r="Y887" i="5"/>
  <c r="Z887" i="5"/>
  <c r="U888" i="5"/>
  <c r="V888" i="5"/>
  <c r="W888" i="5"/>
  <c r="X888" i="5"/>
  <c r="Y888" i="5"/>
  <c r="Z888" i="5"/>
  <c r="X889" i="5"/>
  <c r="Y889" i="5"/>
  <c r="Z889" i="5"/>
  <c r="T890" i="5"/>
  <c r="U890" i="5"/>
  <c r="V890" i="5"/>
  <c r="W890" i="5"/>
  <c r="X890" i="5"/>
  <c r="Y890" i="5"/>
  <c r="Z890" i="5"/>
  <c r="W891" i="5"/>
  <c r="X891" i="5"/>
  <c r="Y891" i="5"/>
  <c r="Z891" i="5"/>
  <c r="U892" i="5"/>
  <c r="V892" i="5"/>
  <c r="W892" i="5"/>
  <c r="X892" i="5"/>
  <c r="Y892" i="5"/>
  <c r="Z892" i="5"/>
  <c r="X893" i="5"/>
  <c r="Y893" i="5"/>
  <c r="Z893" i="5"/>
  <c r="V894" i="5"/>
  <c r="W894" i="5"/>
  <c r="X894" i="5"/>
  <c r="Y894" i="5"/>
  <c r="Z894" i="5"/>
  <c r="V895" i="5"/>
  <c r="W895" i="5"/>
  <c r="X895" i="5"/>
  <c r="Y895" i="5"/>
  <c r="Z895" i="5"/>
  <c r="U896" i="5"/>
  <c r="V896" i="5"/>
  <c r="W896" i="5"/>
  <c r="X896" i="5"/>
  <c r="Y896" i="5"/>
  <c r="Z896" i="5"/>
  <c r="U897" i="5"/>
  <c r="V897" i="5"/>
  <c r="W897" i="5"/>
  <c r="X897" i="5"/>
  <c r="Y897" i="5"/>
  <c r="Z897" i="5"/>
  <c r="Y898" i="5"/>
  <c r="Z898" i="5"/>
  <c r="U899" i="5"/>
  <c r="V899" i="5"/>
  <c r="W899" i="5"/>
  <c r="X899" i="5"/>
  <c r="Y899" i="5"/>
  <c r="Z899" i="5"/>
  <c r="W900" i="5"/>
  <c r="X900" i="5"/>
  <c r="Y900" i="5"/>
  <c r="Z900" i="5"/>
  <c r="Y901" i="5"/>
  <c r="Z901" i="5"/>
  <c r="U902" i="5"/>
  <c r="V902" i="5"/>
  <c r="W902" i="5"/>
  <c r="X902" i="5"/>
  <c r="Y902" i="5"/>
  <c r="Z902" i="5"/>
  <c r="W903" i="5"/>
  <c r="X903" i="5"/>
  <c r="Y903" i="5"/>
  <c r="Z903" i="5"/>
  <c r="T904" i="5"/>
  <c r="U904" i="5"/>
  <c r="V904" i="5"/>
  <c r="W904" i="5"/>
  <c r="X904" i="5"/>
  <c r="Y904" i="5"/>
  <c r="Z904" i="5"/>
  <c r="T905" i="5"/>
  <c r="U905" i="5"/>
  <c r="V905" i="5"/>
  <c r="W905" i="5"/>
  <c r="X905" i="5"/>
  <c r="Y905" i="5"/>
  <c r="Z905" i="5"/>
  <c r="V906" i="5"/>
  <c r="W906" i="5"/>
  <c r="X906" i="5"/>
  <c r="Y906" i="5"/>
  <c r="Z906" i="5"/>
  <c r="V907" i="5"/>
  <c r="W907" i="5"/>
  <c r="X907" i="5"/>
  <c r="Y907" i="5"/>
  <c r="Z907" i="5"/>
  <c r="S908" i="5"/>
  <c r="T908" i="5"/>
  <c r="U908" i="5"/>
  <c r="V908" i="5"/>
  <c r="W908" i="5"/>
  <c r="X908" i="5"/>
  <c r="Y908" i="5"/>
  <c r="Z908" i="5"/>
  <c r="V909" i="5"/>
  <c r="W909" i="5"/>
  <c r="X909" i="5"/>
  <c r="Y909" i="5"/>
  <c r="Z909" i="5"/>
  <c r="X910" i="5"/>
  <c r="Y910" i="5"/>
  <c r="Z910" i="5"/>
  <c r="U911" i="5"/>
  <c r="V911" i="5"/>
  <c r="W911" i="5"/>
  <c r="X911" i="5"/>
  <c r="Y911" i="5"/>
  <c r="Z911" i="5"/>
  <c r="V912" i="5"/>
  <c r="W912" i="5"/>
  <c r="X912" i="5"/>
  <c r="Y912" i="5"/>
  <c r="Z912" i="5"/>
  <c r="W913" i="5"/>
  <c r="X913" i="5"/>
  <c r="Y913" i="5"/>
  <c r="Z913" i="5"/>
  <c r="U914" i="5"/>
  <c r="V914" i="5"/>
  <c r="W914" i="5"/>
  <c r="X914" i="5"/>
  <c r="Y914" i="5"/>
  <c r="Z914" i="5"/>
  <c r="U915" i="5"/>
  <c r="V915" i="5"/>
  <c r="W915" i="5"/>
  <c r="X915" i="5"/>
  <c r="Y915" i="5"/>
  <c r="Z915" i="5"/>
  <c r="U916" i="5"/>
  <c r="V916" i="5"/>
  <c r="W916" i="5"/>
  <c r="X916" i="5"/>
  <c r="Y916" i="5"/>
  <c r="Z916" i="5"/>
  <c r="U917" i="5"/>
  <c r="V917" i="5"/>
  <c r="W917" i="5"/>
  <c r="X917" i="5"/>
  <c r="Y917" i="5"/>
  <c r="Z917" i="5"/>
  <c r="U918" i="5"/>
  <c r="V918" i="5"/>
  <c r="W918" i="5"/>
  <c r="X918" i="5"/>
  <c r="Y918" i="5"/>
  <c r="Z918" i="5"/>
  <c r="W919" i="5"/>
  <c r="X919" i="5"/>
  <c r="Y919" i="5"/>
  <c r="Z919" i="5"/>
  <c r="T920" i="5"/>
  <c r="U920" i="5"/>
  <c r="V920" i="5"/>
  <c r="W920" i="5"/>
  <c r="X920" i="5"/>
  <c r="Y920" i="5"/>
  <c r="Z920" i="5"/>
  <c r="T921" i="5"/>
  <c r="U921" i="5"/>
  <c r="V921" i="5"/>
  <c r="W921" i="5"/>
  <c r="X921" i="5"/>
  <c r="Y921" i="5"/>
  <c r="Z921" i="5"/>
  <c r="S922" i="5"/>
  <c r="T922" i="5"/>
  <c r="U922" i="5"/>
  <c r="V922" i="5"/>
  <c r="W922" i="5"/>
  <c r="X922" i="5"/>
  <c r="Y922" i="5"/>
  <c r="Z922" i="5"/>
  <c r="S923" i="5"/>
  <c r="T923" i="5"/>
  <c r="U923" i="5"/>
  <c r="V923" i="5"/>
  <c r="W923" i="5"/>
  <c r="X923" i="5"/>
  <c r="Y923" i="5"/>
  <c r="Z923" i="5"/>
  <c r="S924" i="5"/>
  <c r="T924" i="5"/>
  <c r="U924" i="5"/>
  <c r="V924" i="5"/>
  <c r="W924" i="5"/>
  <c r="X924" i="5"/>
  <c r="Y924" i="5"/>
  <c r="Z924" i="5"/>
  <c r="X925" i="5"/>
  <c r="Y925" i="5"/>
  <c r="Z925" i="5"/>
  <c r="V926" i="5"/>
  <c r="W926" i="5"/>
  <c r="X926" i="5"/>
  <c r="Y926" i="5"/>
  <c r="Z926" i="5"/>
  <c r="S927" i="5"/>
  <c r="T927" i="5"/>
  <c r="U927" i="5"/>
  <c r="V927" i="5"/>
  <c r="W927" i="5"/>
  <c r="X927" i="5"/>
  <c r="Y927" i="5"/>
  <c r="Z927" i="5"/>
  <c r="S928" i="5"/>
  <c r="T928" i="5"/>
  <c r="U928" i="5"/>
  <c r="V928" i="5"/>
  <c r="W928" i="5"/>
  <c r="X928" i="5"/>
  <c r="Y928" i="5"/>
  <c r="Z928" i="5"/>
  <c r="U929" i="5"/>
  <c r="V929" i="5"/>
  <c r="W929" i="5"/>
  <c r="X929" i="5"/>
  <c r="Y929" i="5"/>
  <c r="Z929" i="5"/>
  <c r="W930" i="5"/>
  <c r="X930" i="5"/>
  <c r="Y930" i="5"/>
  <c r="Z930" i="5"/>
  <c r="V931" i="5"/>
  <c r="W931" i="5"/>
  <c r="X931" i="5"/>
  <c r="Y931" i="5"/>
  <c r="Z931" i="5"/>
  <c r="U932" i="5"/>
  <c r="V932" i="5"/>
  <c r="W932" i="5"/>
  <c r="X932" i="5"/>
  <c r="Y932" i="5"/>
  <c r="Z932" i="5"/>
  <c r="V933" i="5"/>
  <c r="W933" i="5"/>
  <c r="X933" i="5"/>
  <c r="Y933" i="5"/>
  <c r="Z933" i="5"/>
  <c r="U934" i="5"/>
  <c r="V934" i="5"/>
  <c r="W934" i="5"/>
  <c r="X934" i="5"/>
  <c r="Y934" i="5"/>
  <c r="Z934" i="5"/>
  <c r="T935" i="5"/>
  <c r="U935" i="5"/>
  <c r="V935" i="5"/>
  <c r="W935" i="5"/>
  <c r="X935" i="5"/>
  <c r="Y935" i="5"/>
  <c r="Z935" i="5"/>
  <c r="S936" i="5"/>
  <c r="T936" i="5"/>
  <c r="U936" i="5"/>
  <c r="V936" i="5"/>
  <c r="W936" i="5"/>
  <c r="X936" i="5"/>
  <c r="Y936" i="5"/>
  <c r="Z936" i="5"/>
  <c r="U937" i="5"/>
  <c r="V937" i="5"/>
  <c r="W937" i="5"/>
  <c r="X937" i="5"/>
  <c r="Y937" i="5"/>
  <c r="Z937" i="5"/>
  <c r="T938" i="5"/>
  <c r="U938" i="5"/>
  <c r="V938" i="5"/>
  <c r="W938" i="5"/>
  <c r="X938" i="5"/>
  <c r="Y938" i="5"/>
  <c r="Z938" i="5"/>
  <c r="V939" i="5"/>
  <c r="W939" i="5"/>
  <c r="X939" i="5"/>
  <c r="Y939" i="5"/>
  <c r="Z939" i="5"/>
  <c r="W940" i="5"/>
  <c r="X940" i="5"/>
  <c r="Y940" i="5"/>
  <c r="Z940" i="5"/>
  <c r="U941" i="5"/>
  <c r="V941" i="5"/>
  <c r="W941" i="5"/>
  <c r="X941" i="5"/>
  <c r="Y941" i="5"/>
  <c r="Z941" i="5"/>
  <c r="V942" i="5"/>
  <c r="W942" i="5"/>
  <c r="X942" i="5"/>
  <c r="Y942" i="5"/>
  <c r="Z942" i="5"/>
  <c r="V943" i="5"/>
  <c r="W943" i="5"/>
  <c r="X943" i="5"/>
  <c r="Y943" i="5"/>
  <c r="Z943" i="5"/>
  <c r="S944" i="5"/>
  <c r="T944" i="5"/>
  <c r="U944" i="5"/>
  <c r="V944" i="5"/>
  <c r="W944" i="5"/>
  <c r="X944" i="5"/>
  <c r="Y944" i="5"/>
  <c r="Z944" i="5"/>
  <c r="S945" i="5"/>
  <c r="T945" i="5"/>
  <c r="U945" i="5"/>
  <c r="V945" i="5"/>
  <c r="W945" i="5"/>
  <c r="X945" i="5"/>
  <c r="Y945" i="5"/>
  <c r="Z945" i="5"/>
  <c r="U946" i="5"/>
  <c r="V946" i="5"/>
  <c r="W946" i="5"/>
  <c r="X946" i="5"/>
  <c r="Y946" i="5"/>
  <c r="Z946" i="5"/>
  <c r="V947" i="5"/>
  <c r="W947" i="5"/>
  <c r="X947" i="5"/>
  <c r="Y947" i="5"/>
  <c r="Z947" i="5"/>
  <c r="S948" i="5"/>
  <c r="T948" i="5"/>
  <c r="U948" i="5"/>
  <c r="V948" i="5"/>
  <c r="W948" i="5"/>
  <c r="X948" i="5"/>
  <c r="Y948" i="5"/>
  <c r="Z948" i="5"/>
  <c r="W949" i="5"/>
  <c r="X949" i="5"/>
  <c r="Y949" i="5"/>
  <c r="Z949" i="5"/>
  <c r="V950" i="5"/>
  <c r="W950" i="5"/>
  <c r="X950" i="5"/>
  <c r="Y950" i="5"/>
  <c r="Z950" i="5"/>
  <c r="T951" i="5"/>
  <c r="U951" i="5"/>
  <c r="V951" i="5"/>
  <c r="W951" i="5"/>
  <c r="X951" i="5"/>
  <c r="Y951" i="5"/>
  <c r="Z951" i="5"/>
  <c r="T952" i="5"/>
  <c r="U952" i="5"/>
  <c r="V952" i="5"/>
  <c r="W952" i="5"/>
  <c r="X952" i="5"/>
  <c r="Y952" i="5"/>
  <c r="Z952" i="5"/>
  <c r="W953" i="5"/>
  <c r="X953" i="5"/>
  <c r="Y953" i="5"/>
  <c r="Z953" i="5"/>
  <c r="S954" i="5"/>
  <c r="T954" i="5"/>
  <c r="U954" i="5"/>
  <c r="V954" i="5"/>
  <c r="W954" i="5"/>
  <c r="X954" i="5"/>
  <c r="Y954" i="5"/>
  <c r="Z954" i="5"/>
  <c r="T955" i="5"/>
  <c r="U955" i="5"/>
  <c r="V955" i="5"/>
  <c r="W955" i="5"/>
  <c r="X955" i="5"/>
  <c r="Y955" i="5"/>
  <c r="Z955" i="5"/>
  <c r="T956" i="5"/>
  <c r="U956" i="5"/>
  <c r="V956" i="5"/>
  <c r="W956" i="5"/>
  <c r="X956" i="5"/>
  <c r="Y956" i="5"/>
  <c r="Z956" i="5"/>
  <c r="U957" i="5"/>
  <c r="V957" i="5"/>
  <c r="W957" i="5"/>
  <c r="X957" i="5"/>
  <c r="Y957" i="5"/>
  <c r="Z957" i="5"/>
  <c r="V958" i="5"/>
  <c r="W958" i="5"/>
  <c r="X958" i="5"/>
  <c r="Y958" i="5"/>
  <c r="Z958" i="5"/>
  <c r="T959" i="5"/>
  <c r="U959" i="5"/>
  <c r="V959" i="5"/>
  <c r="W959" i="5"/>
  <c r="X959" i="5"/>
  <c r="Y959" i="5"/>
  <c r="Z959" i="5"/>
  <c r="T960" i="5"/>
  <c r="U960" i="5"/>
  <c r="V960" i="5"/>
  <c r="W960" i="5"/>
  <c r="X960" i="5"/>
  <c r="Y960" i="5"/>
  <c r="Z960" i="5"/>
  <c r="T961" i="5"/>
  <c r="U961" i="5"/>
  <c r="V961" i="5"/>
  <c r="W961" i="5"/>
  <c r="X961" i="5"/>
  <c r="Y961" i="5"/>
  <c r="Z961" i="5"/>
  <c r="S962" i="5"/>
  <c r="T962" i="5"/>
  <c r="U962" i="5"/>
  <c r="V962" i="5"/>
  <c r="W962" i="5"/>
  <c r="X962" i="5"/>
  <c r="Y962" i="5"/>
  <c r="Z962" i="5"/>
  <c r="T963" i="5"/>
  <c r="U963" i="5"/>
  <c r="V963" i="5"/>
  <c r="W963" i="5"/>
  <c r="X963" i="5"/>
  <c r="Y963" i="5"/>
  <c r="Z963" i="5"/>
  <c r="T964" i="5"/>
  <c r="U964" i="5"/>
  <c r="V964" i="5"/>
  <c r="W964" i="5"/>
  <c r="X964" i="5"/>
  <c r="Y964" i="5"/>
  <c r="Z964" i="5"/>
  <c r="V965" i="5"/>
  <c r="W965" i="5"/>
  <c r="X965" i="5"/>
  <c r="Y965" i="5"/>
  <c r="Z965" i="5"/>
  <c r="U966" i="5"/>
  <c r="V966" i="5"/>
  <c r="W966" i="5"/>
  <c r="X966" i="5"/>
  <c r="Y966" i="5"/>
  <c r="Z966" i="5"/>
  <c r="S967" i="5"/>
  <c r="T967" i="5"/>
  <c r="U967" i="5"/>
  <c r="V967" i="5"/>
  <c r="W967" i="5"/>
  <c r="X967" i="5"/>
  <c r="Y967" i="5"/>
  <c r="Z967" i="5"/>
  <c r="U968" i="5"/>
  <c r="V968" i="5"/>
  <c r="W968" i="5"/>
  <c r="X968" i="5"/>
  <c r="Y968" i="5"/>
  <c r="Z968" i="5"/>
  <c r="T969" i="5"/>
  <c r="U969" i="5"/>
  <c r="V969" i="5"/>
  <c r="W969" i="5"/>
  <c r="X969" i="5"/>
  <c r="Y969" i="5"/>
  <c r="Z969" i="5"/>
  <c r="W970" i="5"/>
  <c r="X970" i="5"/>
  <c r="Y970" i="5"/>
  <c r="Z970" i="5"/>
  <c r="T971" i="5"/>
  <c r="U971" i="5"/>
  <c r="V971" i="5"/>
  <c r="W971" i="5"/>
  <c r="X971" i="5"/>
  <c r="Y971" i="5"/>
  <c r="Z971" i="5"/>
  <c r="X972" i="5"/>
  <c r="Y972" i="5"/>
  <c r="Z972" i="5"/>
  <c r="U973" i="5"/>
  <c r="V973" i="5"/>
  <c r="W973" i="5"/>
  <c r="X973" i="5"/>
  <c r="Y973" i="5"/>
  <c r="Z973" i="5"/>
  <c r="W974" i="5"/>
  <c r="X974" i="5"/>
  <c r="Y974" i="5"/>
  <c r="Z974" i="5"/>
  <c r="X975" i="5"/>
  <c r="Y975" i="5"/>
  <c r="Z975" i="5"/>
  <c r="U976" i="5"/>
  <c r="V976" i="5"/>
  <c r="W976" i="5"/>
  <c r="X976" i="5"/>
  <c r="Y976" i="5"/>
  <c r="Z976" i="5"/>
  <c r="X977" i="5"/>
  <c r="Y977" i="5"/>
  <c r="Z977" i="5"/>
  <c r="V978" i="5"/>
  <c r="W978" i="5"/>
  <c r="X978" i="5"/>
  <c r="Y978" i="5"/>
  <c r="Z978" i="5"/>
  <c r="S979" i="5"/>
  <c r="T979" i="5"/>
  <c r="U979" i="5"/>
  <c r="V979" i="5"/>
  <c r="W979" i="5"/>
  <c r="X979" i="5"/>
  <c r="Y979" i="5"/>
  <c r="Z979" i="5"/>
  <c r="W980" i="5"/>
  <c r="X980" i="5"/>
  <c r="Y980" i="5"/>
  <c r="Z980" i="5"/>
  <c r="V981" i="5"/>
  <c r="W981" i="5"/>
  <c r="X981" i="5"/>
  <c r="Y981" i="5"/>
  <c r="Z981" i="5"/>
  <c r="S982" i="5"/>
  <c r="T982" i="5"/>
  <c r="U982" i="5"/>
  <c r="V982" i="5"/>
  <c r="W982" i="5"/>
  <c r="X982" i="5"/>
  <c r="Y982" i="5"/>
  <c r="Z982" i="5"/>
  <c r="U983" i="5"/>
  <c r="V983" i="5"/>
  <c r="W983" i="5"/>
  <c r="X983" i="5"/>
  <c r="Y983" i="5"/>
  <c r="Z983" i="5"/>
  <c r="X984" i="5"/>
  <c r="Y984" i="5"/>
  <c r="Z984" i="5"/>
  <c r="V985" i="5"/>
  <c r="W985" i="5"/>
  <c r="X985" i="5"/>
  <c r="Y985" i="5"/>
  <c r="Z985" i="5"/>
  <c r="W986" i="5"/>
  <c r="X986" i="5"/>
  <c r="Y986" i="5"/>
  <c r="Z986" i="5"/>
  <c r="U987" i="5"/>
  <c r="V987" i="5"/>
  <c r="W987" i="5"/>
  <c r="X987" i="5"/>
  <c r="Y987" i="5"/>
  <c r="Z987" i="5"/>
  <c r="W988" i="5"/>
  <c r="X988" i="5"/>
  <c r="Y988" i="5"/>
  <c r="Z988" i="5"/>
  <c r="S989" i="5"/>
  <c r="T989" i="5"/>
  <c r="U989" i="5"/>
  <c r="V989" i="5"/>
  <c r="W989" i="5"/>
  <c r="X989" i="5"/>
  <c r="Y989" i="5"/>
  <c r="Z989" i="5"/>
  <c r="U990" i="5"/>
  <c r="V990" i="5"/>
  <c r="W990" i="5"/>
  <c r="X990" i="5"/>
  <c r="Y990" i="5"/>
  <c r="Z990" i="5"/>
  <c r="U991" i="5"/>
  <c r="V991" i="5"/>
  <c r="W991" i="5"/>
  <c r="X991" i="5"/>
  <c r="Y991" i="5"/>
  <c r="Z991" i="5"/>
  <c r="T992" i="5"/>
  <c r="U992" i="5"/>
  <c r="V992" i="5"/>
  <c r="W992" i="5"/>
  <c r="X992" i="5"/>
  <c r="Y992" i="5"/>
  <c r="Z992" i="5"/>
  <c r="U993" i="5"/>
  <c r="V993" i="5"/>
  <c r="W993" i="5"/>
  <c r="X993" i="5"/>
  <c r="Y993" i="5"/>
  <c r="Z993" i="5"/>
  <c r="U994" i="5"/>
  <c r="V994" i="5"/>
  <c r="W994" i="5"/>
  <c r="X994" i="5"/>
  <c r="Y994" i="5"/>
  <c r="Z994" i="5"/>
  <c r="V995" i="5"/>
  <c r="W995" i="5"/>
  <c r="X995" i="5"/>
  <c r="Y995" i="5"/>
  <c r="Z995" i="5"/>
  <c r="S996" i="5"/>
  <c r="T996" i="5"/>
  <c r="U996" i="5"/>
  <c r="V996" i="5"/>
  <c r="W996" i="5"/>
  <c r="X996" i="5"/>
  <c r="Y996" i="5"/>
  <c r="Z996" i="5"/>
  <c r="T997" i="5"/>
  <c r="U997" i="5"/>
  <c r="V997" i="5"/>
  <c r="W997" i="5"/>
  <c r="X997" i="5"/>
  <c r="Y997" i="5"/>
  <c r="Z997" i="5"/>
  <c r="W998" i="5"/>
  <c r="X998" i="5"/>
  <c r="Y998" i="5"/>
  <c r="Z998" i="5"/>
  <c r="U999" i="5"/>
  <c r="V999" i="5"/>
  <c r="W999" i="5"/>
  <c r="X999" i="5"/>
  <c r="Y999" i="5"/>
  <c r="Z999" i="5"/>
  <c r="S1000" i="5"/>
  <c r="T1000" i="5"/>
  <c r="U1000" i="5"/>
  <c r="V1000" i="5"/>
  <c r="W1000" i="5"/>
  <c r="X1000" i="5"/>
  <c r="Y1000" i="5"/>
  <c r="Z1000" i="5"/>
  <c r="V1001" i="5"/>
  <c r="W1001" i="5"/>
  <c r="X1001" i="5"/>
  <c r="Y1001" i="5"/>
  <c r="Z1001" i="5"/>
  <c r="V1002" i="5"/>
  <c r="W1002" i="5"/>
  <c r="X1002" i="5"/>
  <c r="Y1002" i="5"/>
  <c r="Z1002" i="5"/>
  <c r="T1003" i="5"/>
  <c r="U1003" i="5"/>
  <c r="V1003" i="5"/>
  <c r="W1003" i="5"/>
  <c r="X1003" i="5"/>
  <c r="Y1003" i="5"/>
  <c r="Z1003" i="5"/>
  <c r="U1004" i="5"/>
  <c r="V1004" i="5"/>
  <c r="W1004" i="5"/>
  <c r="X1004" i="5"/>
  <c r="Y1004" i="5"/>
  <c r="Z1004" i="5"/>
  <c r="W1005" i="5"/>
  <c r="X1005" i="5"/>
  <c r="Y1005" i="5"/>
  <c r="Z1005" i="5"/>
  <c r="S1006" i="5"/>
  <c r="T1006" i="5"/>
  <c r="U1006" i="5"/>
  <c r="V1006" i="5"/>
  <c r="W1006" i="5"/>
  <c r="X1006" i="5"/>
  <c r="Y1006" i="5"/>
  <c r="Z1006" i="5"/>
  <c r="W1007" i="5"/>
  <c r="X1007" i="5"/>
  <c r="Y1007" i="5"/>
  <c r="Z1007" i="5"/>
  <c r="W1008" i="5"/>
  <c r="X1008" i="5"/>
  <c r="Y1008" i="5"/>
  <c r="Z1008" i="5"/>
  <c r="X1009" i="5"/>
  <c r="Y1009" i="5"/>
  <c r="Z1009" i="5"/>
  <c r="V1010" i="5"/>
  <c r="W1010" i="5"/>
  <c r="X1010" i="5"/>
  <c r="Y1010" i="5"/>
  <c r="Z1010" i="5"/>
  <c r="T1011" i="5"/>
  <c r="U1011" i="5"/>
  <c r="V1011" i="5"/>
  <c r="W1011" i="5"/>
  <c r="X1011" i="5"/>
  <c r="Y1011" i="5"/>
  <c r="Z1011" i="5"/>
  <c r="V1012" i="5"/>
  <c r="W1012" i="5"/>
  <c r="X1012" i="5"/>
  <c r="Y1012" i="5"/>
  <c r="Z1012" i="5"/>
  <c r="T1013" i="5"/>
  <c r="U1013" i="5"/>
  <c r="V1013" i="5"/>
  <c r="W1013" i="5"/>
  <c r="X1013" i="5"/>
  <c r="Y1013" i="5"/>
  <c r="Z1013" i="5"/>
  <c r="U1014" i="5"/>
  <c r="V1014" i="5"/>
  <c r="W1014" i="5"/>
  <c r="X1014" i="5"/>
  <c r="Y1014" i="5"/>
  <c r="Z1014" i="5"/>
  <c r="V1015" i="5"/>
  <c r="W1015" i="5"/>
  <c r="X1015" i="5"/>
  <c r="Y1015" i="5"/>
  <c r="Z1015" i="5"/>
  <c r="S1016" i="5"/>
  <c r="T1016" i="5"/>
  <c r="U1016" i="5"/>
  <c r="V1016" i="5"/>
  <c r="W1016" i="5"/>
  <c r="X1016" i="5"/>
  <c r="Y1016" i="5"/>
  <c r="Z1016" i="5"/>
  <c r="S1017" i="5"/>
  <c r="T1017" i="5"/>
  <c r="U1017" i="5"/>
  <c r="V1017" i="5"/>
  <c r="W1017" i="5"/>
  <c r="X1017" i="5"/>
  <c r="Y1017" i="5"/>
  <c r="Z1017" i="5"/>
  <c r="T1018" i="5"/>
  <c r="U1018" i="5"/>
  <c r="V1018" i="5"/>
  <c r="W1018" i="5"/>
  <c r="X1018" i="5"/>
  <c r="Y1018" i="5"/>
  <c r="Z1018" i="5"/>
  <c r="T1019" i="5"/>
  <c r="U1019" i="5"/>
  <c r="V1019" i="5"/>
  <c r="W1019" i="5"/>
  <c r="X1019" i="5"/>
  <c r="Y1019" i="5"/>
  <c r="Z1019" i="5"/>
  <c r="T1020" i="5"/>
  <c r="U1020" i="5"/>
  <c r="V1020" i="5"/>
  <c r="W1020" i="5"/>
  <c r="X1020" i="5"/>
  <c r="Y1020" i="5"/>
  <c r="Z1020" i="5"/>
  <c r="U1021" i="5"/>
  <c r="V1021" i="5"/>
  <c r="W1021" i="5"/>
  <c r="X1021" i="5"/>
  <c r="Y1021" i="5"/>
  <c r="Z1021" i="5"/>
  <c r="U1022" i="5"/>
  <c r="V1022" i="5"/>
  <c r="W1022" i="5"/>
  <c r="X1022" i="5"/>
  <c r="Y1022" i="5"/>
  <c r="Z1022" i="5"/>
  <c r="V1023" i="5"/>
  <c r="W1023" i="5"/>
  <c r="X1023" i="5"/>
  <c r="Y1023" i="5"/>
  <c r="Z1023" i="5"/>
  <c r="U1024" i="5"/>
  <c r="V1024" i="5"/>
  <c r="W1024" i="5"/>
  <c r="X1024" i="5"/>
  <c r="Y1024" i="5"/>
  <c r="Z1024" i="5"/>
  <c r="T1025" i="5"/>
  <c r="U1025" i="5"/>
  <c r="V1025" i="5"/>
  <c r="W1025" i="5"/>
  <c r="X1025" i="5"/>
  <c r="Y1025" i="5"/>
  <c r="Z1025" i="5"/>
  <c r="T1026" i="5"/>
  <c r="U1026" i="5"/>
  <c r="V1026" i="5"/>
  <c r="W1026" i="5"/>
  <c r="X1026" i="5"/>
  <c r="Y1026" i="5"/>
  <c r="Z1026" i="5"/>
  <c r="U1027" i="5"/>
  <c r="V1027" i="5"/>
  <c r="W1027" i="5"/>
  <c r="X1027" i="5"/>
  <c r="Y1027" i="5"/>
  <c r="Z1027" i="5"/>
  <c r="V1028" i="5"/>
  <c r="W1028" i="5"/>
  <c r="X1028" i="5"/>
  <c r="Y1028" i="5"/>
  <c r="Z1028" i="5"/>
  <c r="U1029" i="5"/>
  <c r="V1029" i="5"/>
  <c r="W1029" i="5"/>
  <c r="X1029" i="5"/>
  <c r="Y1029" i="5"/>
  <c r="Z1029" i="5"/>
  <c r="T1030" i="5"/>
  <c r="U1030" i="5"/>
  <c r="V1030" i="5"/>
  <c r="W1030" i="5"/>
  <c r="X1030" i="5"/>
  <c r="Y1030" i="5"/>
  <c r="Z1030" i="5"/>
  <c r="W1031" i="5"/>
  <c r="X1031" i="5"/>
  <c r="Y1031" i="5"/>
  <c r="Z1031" i="5"/>
  <c r="T1032" i="5"/>
  <c r="U1032" i="5"/>
  <c r="V1032" i="5"/>
  <c r="W1032" i="5"/>
  <c r="X1032" i="5"/>
  <c r="Y1032" i="5"/>
  <c r="Z1032" i="5"/>
  <c r="S1033" i="5"/>
  <c r="T1033" i="5"/>
  <c r="U1033" i="5"/>
  <c r="V1033" i="5"/>
  <c r="W1033" i="5"/>
  <c r="X1033" i="5"/>
  <c r="Y1033" i="5"/>
  <c r="Z1033" i="5"/>
  <c r="U1034" i="5"/>
  <c r="V1034" i="5"/>
  <c r="W1034" i="5"/>
  <c r="X1034" i="5"/>
  <c r="Y1034" i="5"/>
  <c r="Z1034" i="5"/>
  <c r="S1035" i="5"/>
  <c r="T1035" i="5"/>
  <c r="U1035" i="5"/>
  <c r="V1035" i="5"/>
  <c r="W1035" i="5"/>
  <c r="X1035" i="5"/>
  <c r="Y1035" i="5"/>
  <c r="Z1035" i="5"/>
  <c r="T1036" i="5"/>
  <c r="U1036" i="5"/>
  <c r="V1036" i="5"/>
  <c r="W1036" i="5"/>
  <c r="X1036" i="5"/>
  <c r="Y1036" i="5"/>
  <c r="Z1036" i="5"/>
  <c r="U1037" i="5"/>
  <c r="V1037" i="5"/>
  <c r="W1037" i="5"/>
  <c r="X1037" i="5"/>
  <c r="Y1037" i="5"/>
  <c r="Z1037" i="5"/>
  <c r="T1038" i="5"/>
  <c r="U1038" i="5"/>
  <c r="V1038" i="5"/>
  <c r="W1038" i="5"/>
  <c r="X1038" i="5"/>
  <c r="Y1038" i="5"/>
  <c r="Z1038" i="5"/>
  <c r="T1039" i="5"/>
  <c r="U1039" i="5"/>
  <c r="V1039" i="5"/>
  <c r="W1039" i="5"/>
  <c r="X1039" i="5"/>
  <c r="Y1039" i="5"/>
  <c r="Z1039" i="5"/>
  <c r="S1040" i="5"/>
  <c r="T1040" i="5"/>
  <c r="U1040" i="5"/>
  <c r="V1040" i="5"/>
  <c r="W1040" i="5"/>
  <c r="X1040" i="5"/>
  <c r="Y1040" i="5"/>
  <c r="Z1040" i="5"/>
  <c r="U1041" i="5"/>
  <c r="V1041" i="5"/>
  <c r="W1041" i="5"/>
  <c r="X1041" i="5"/>
  <c r="Y1041" i="5"/>
  <c r="Z1041" i="5"/>
  <c r="W1042" i="5"/>
  <c r="X1042" i="5"/>
  <c r="Y1042" i="5"/>
  <c r="Z1042" i="5"/>
  <c r="V1043" i="5"/>
  <c r="W1043" i="5"/>
  <c r="X1043" i="5"/>
  <c r="Y1043" i="5"/>
  <c r="Z1043" i="5"/>
  <c r="U1044" i="5"/>
  <c r="V1044" i="5"/>
  <c r="W1044" i="5"/>
  <c r="X1044" i="5"/>
  <c r="Y1044" i="5"/>
  <c r="Z1044" i="5"/>
  <c r="T1045" i="5"/>
  <c r="U1045" i="5"/>
  <c r="V1045" i="5"/>
  <c r="W1045" i="5"/>
  <c r="X1045" i="5"/>
  <c r="Y1045" i="5"/>
  <c r="Z1045" i="5"/>
  <c r="V1046" i="5"/>
  <c r="W1046" i="5"/>
  <c r="X1046" i="5"/>
  <c r="Y1046" i="5"/>
  <c r="Z1046" i="5"/>
  <c r="U1047" i="5"/>
  <c r="V1047" i="5"/>
  <c r="W1047" i="5"/>
  <c r="X1047" i="5"/>
  <c r="Y1047" i="5"/>
  <c r="Z1047" i="5"/>
  <c r="U1048" i="5"/>
  <c r="V1048" i="5"/>
  <c r="W1048" i="5"/>
  <c r="X1048" i="5"/>
  <c r="Y1048" i="5"/>
  <c r="Z1048" i="5"/>
  <c r="T1049" i="5"/>
  <c r="U1049" i="5"/>
  <c r="V1049" i="5"/>
  <c r="W1049" i="5"/>
  <c r="X1049" i="5"/>
  <c r="Y1049" i="5"/>
  <c r="Z1049" i="5"/>
  <c r="T1050" i="5"/>
  <c r="U1050" i="5"/>
  <c r="V1050" i="5"/>
  <c r="W1050" i="5"/>
  <c r="X1050" i="5"/>
  <c r="Y1050" i="5"/>
  <c r="Z1050" i="5"/>
  <c r="V1051" i="5"/>
  <c r="W1051" i="5"/>
  <c r="X1051" i="5"/>
  <c r="Y1051" i="5"/>
  <c r="Z1051" i="5"/>
  <c r="U1052" i="5"/>
  <c r="V1052" i="5"/>
  <c r="W1052" i="5"/>
  <c r="X1052" i="5"/>
  <c r="Y1052" i="5"/>
  <c r="Z1052" i="5"/>
  <c r="U1053" i="5"/>
  <c r="V1053" i="5"/>
  <c r="W1053" i="5"/>
  <c r="X1053" i="5"/>
  <c r="Y1053" i="5"/>
  <c r="Z1053" i="5"/>
  <c r="W1054" i="5"/>
  <c r="X1054" i="5"/>
  <c r="Y1054" i="5"/>
  <c r="Z1054" i="5"/>
  <c r="V1055" i="5"/>
  <c r="W1055" i="5"/>
  <c r="X1055" i="5"/>
  <c r="Y1055" i="5"/>
  <c r="Z1055" i="5"/>
  <c r="T1056" i="5"/>
  <c r="U1056" i="5"/>
  <c r="V1056" i="5"/>
  <c r="W1056" i="5"/>
  <c r="X1056" i="5"/>
  <c r="Y1056" i="5"/>
  <c r="Z1056" i="5"/>
  <c r="V1057" i="5"/>
  <c r="W1057" i="5"/>
  <c r="X1057" i="5"/>
  <c r="Y1057" i="5"/>
  <c r="Z1057" i="5"/>
  <c r="T1058" i="5"/>
  <c r="U1058" i="5"/>
  <c r="V1058" i="5"/>
  <c r="W1058" i="5"/>
  <c r="X1058" i="5"/>
  <c r="Y1058" i="5"/>
  <c r="Z1058" i="5"/>
  <c r="U1059" i="5"/>
  <c r="V1059" i="5"/>
  <c r="W1059" i="5"/>
  <c r="X1059" i="5"/>
  <c r="Y1059" i="5"/>
  <c r="Z1059" i="5"/>
  <c r="T1060" i="5"/>
  <c r="U1060" i="5"/>
  <c r="V1060" i="5"/>
  <c r="W1060" i="5"/>
  <c r="X1060" i="5"/>
  <c r="Y1060" i="5"/>
  <c r="Z1060" i="5"/>
  <c r="U1061" i="5"/>
  <c r="V1061" i="5"/>
  <c r="W1061" i="5"/>
  <c r="X1061" i="5"/>
  <c r="Y1061" i="5"/>
  <c r="Z1061" i="5"/>
  <c r="U1062" i="5"/>
  <c r="V1062" i="5"/>
  <c r="W1062" i="5"/>
  <c r="X1062" i="5"/>
  <c r="Y1062" i="5"/>
  <c r="Z1062" i="5"/>
  <c r="T1063" i="5"/>
  <c r="U1063" i="5"/>
  <c r="V1063" i="5"/>
  <c r="W1063" i="5"/>
  <c r="X1063" i="5"/>
  <c r="Y1063" i="5"/>
  <c r="Z1063" i="5"/>
  <c r="W1064" i="5"/>
  <c r="X1064" i="5"/>
  <c r="Y1064" i="5"/>
  <c r="Z1064" i="5"/>
  <c r="T1065" i="5"/>
  <c r="U1065" i="5"/>
  <c r="V1065" i="5"/>
  <c r="W1065" i="5"/>
  <c r="X1065" i="5"/>
  <c r="Y1065" i="5"/>
  <c r="Z1065" i="5"/>
  <c r="U1066" i="5"/>
  <c r="V1066" i="5"/>
  <c r="W1066" i="5"/>
  <c r="X1066" i="5"/>
  <c r="Y1066" i="5"/>
  <c r="Z1066" i="5"/>
  <c r="U1067" i="5"/>
  <c r="V1067" i="5"/>
  <c r="W1067" i="5"/>
  <c r="X1067" i="5"/>
  <c r="Y1067" i="5"/>
  <c r="Z1067" i="5"/>
  <c r="U1068" i="5"/>
  <c r="V1068" i="5"/>
  <c r="W1068" i="5"/>
  <c r="X1068" i="5"/>
  <c r="Y1068" i="5"/>
  <c r="Z1068" i="5"/>
  <c r="X1069" i="5"/>
  <c r="Y1069" i="5"/>
  <c r="Z1069" i="5"/>
  <c r="T1070" i="5"/>
  <c r="U1070" i="5"/>
  <c r="V1070" i="5"/>
  <c r="W1070" i="5"/>
  <c r="X1070" i="5"/>
  <c r="Y1070" i="5"/>
  <c r="Z1070" i="5"/>
  <c r="V1071" i="5"/>
  <c r="W1071" i="5"/>
  <c r="X1071" i="5"/>
  <c r="Y1071" i="5"/>
  <c r="Z1071" i="5"/>
  <c r="U1072" i="5"/>
  <c r="V1072" i="5"/>
  <c r="W1072" i="5"/>
  <c r="X1072" i="5"/>
  <c r="Y1072" i="5"/>
  <c r="Z1072" i="5"/>
  <c r="V1073" i="5"/>
  <c r="W1073" i="5"/>
  <c r="X1073" i="5"/>
  <c r="Y1073" i="5"/>
  <c r="Z1073" i="5"/>
  <c r="U1074" i="5"/>
  <c r="V1074" i="5"/>
  <c r="W1074" i="5"/>
  <c r="X1074" i="5"/>
  <c r="Y1074" i="5"/>
  <c r="Z1074" i="5"/>
  <c r="V1075" i="5"/>
  <c r="W1075" i="5"/>
  <c r="X1075" i="5"/>
  <c r="Y1075" i="5"/>
  <c r="Z1075" i="5"/>
  <c r="T1076" i="5"/>
  <c r="U1076" i="5"/>
  <c r="V1076" i="5"/>
  <c r="W1076" i="5"/>
  <c r="X1076" i="5"/>
  <c r="Y1076" i="5"/>
  <c r="Z1076" i="5"/>
  <c r="S1077" i="5"/>
  <c r="T1077" i="5"/>
  <c r="U1077" i="5"/>
  <c r="V1077" i="5"/>
  <c r="W1077" i="5"/>
  <c r="X1077" i="5"/>
  <c r="Y1077" i="5"/>
  <c r="Z1077" i="5"/>
  <c r="T1078" i="5"/>
  <c r="U1078" i="5"/>
  <c r="V1078" i="5"/>
  <c r="W1078" i="5"/>
  <c r="X1078" i="5"/>
  <c r="Y1078" i="5"/>
  <c r="Z1078" i="5"/>
  <c r="U1079" i="5"/>
  <c r="V1079" i="5"/>
  <c r="W1079" i="5"/>
  <c r="X1079" i="5"/>
  <c r="Y1079" i="5"/>
  <c r="Z1079" i="5"/>
  <c r="Z1080" i="5"/>
  <c r="W1081" i="5"/>
  <c r="X1081" i="5"/>
  <c r="Y1081" i="5"/>
  <c r="Z1081" i="5"/>
  <c r="Y1082" i="5"/>
  <c r="Z1082" i="5"/>
  <c r="W1083" i="5"/>
  <c r="X1083" i="5"/>
  <c r="Y1083" i="5"/>
  <c r="Z1083" i="5"/>
  <c r="W1084" i="5"/>
  <c r="X1084" i="5"/>
  <c r="Y1084" i="5"/>
  <c r="Z1084" i="5"/>
  <c r="Z1085" i="5"/>
  <c r="Z1086" i="5"/>
  <c r="Z1088" i="5"/>
  <c r="U1089" i="5"/>
  <c r="V1089" i="5"/>
  <c r="W1089" i="5"/>
  <c r="X1089" i="5"/>
  <c r="Y1089" i="5"/>
  <c r="Z1089" i="5"/>
  <c r="Z1090" i="5"/>
  <c r="W1091" i="5"/>
  <c r="X1091" i="5"/>
  <c r="Y1091" i="5"/>
  <c r="Z1091" i="5"/>
  <c r="V1092" i="5"/>
  <c r="W1092" i="5"/>
  <c r="X1092" i="5"/>
  <c r="Y1092" i="5"/>
  <c r="Z1092" i="5"/>
  <c r="U1093" i="5"/>
  <c r="V1093" i="5"/>
  <c r="W1093" i="5"/>
  <c r="X1093" i="5"/>
  <c r="Y1093" i="5"/>
  <c r="Z1093" i="5"/>
  <c r="W1094" i="5"/>
  <c r="X1094" i="5"/>
  <c r="Y1094" i="5"/>
  <c r="Z1094" i="5"/>
  <c r="Z2" i="5"/>
  <c r="Y2" i="5"/>
  <c r="X2" i="5"/>
  <c r="W2" i="5"/>
  <c r="V2" i="5"/>
  <c r="U2" i="5"/>
  <c r="T2" i="5"/>
  <c r="Y11" i="1" l="1"/>
  <c r="D11" i="5" s="1"/>
  <c r="Y11" i="11"/>
  <c r="Y3" i="1"/>
  <c r="D3" i="5" s="1"/>
  <c r="Y3" i="11"/>
  <c r="Y5" i="1"/>
  <c r="D5" i="5" s="1"/>
  <c r="Y5" i="11"/>
  <c r="Y10" i="1"/>
  <c r="D10" i="5" s="1"/>
  <c r="Y10" i="11"/>
  <c r="Y2" i="1"/>
  <c r="D2" i="5" s="1"/>
  <c r="Y2" i="11"/>
  <c r="Y9" i="1"/>
  <c r="D9" i="5" s="1"/>
  <c r="Y9" i="11"/>
  <c r="Y4" i="1"/>
  <c r="D4" i="5" s="1"/>
  <c r="Y4" i="11"/>
  <c r="Y8" i="1"/>
  <c r="Y8" i="11"/>
  <c r="Y7" i="1"/>
  <c r="D7" i="5" s="1"/>
  <c r="Y7" i="11"/>
  <c r="Y6" i="1"/>
  <c r="D6" i="5" s="1"/>
  <c r="Y6" i="11"/>
  <c r="Q14" i="4"/>
  <c r="R19" i="4" l="1"/>
  <c r="R4" i="4"/>
  <c r="U4" i="4" s="1"/>
  <c r="F35" i="6"/>
  <c r="D8" i="5"/>
  <c r="F41" i="6"/>
  <c r="F22" i="6"/>
  <c r="C159" i="2"/>
  <c r="C79" i="2"/>
  <c r="R44" i="4"/>
  <c r="R35" i="4"/>
  <c r="R46" i="4"/>
  <c r="U13" i="4" s="1"/>
  <c r="C69" i="2"/>
  <c r="F13" i="6"/>
  <c r="F28" i="6"/>
  <c r="C391" i="2"/>
  <c r="C149" i="2"/>
  <c r="C372" i="2"/>
  <c r="C130" i="2"/>
  <c r="R29" i="4"/>
  <c r="F29" i="6"/>
  <c r="C394" i="2"/>
  <c r="C327" i="2"/>
  <c r="C218" i="2"/>
  <c r="C282" i="2"/>
  <c r="R6" i="4"/>
  <c r="F8" i="6"/>
  <c r="C186" i="2"/>
  <c r="C167" i="2"/>
  <c r="R30" i="4"/>
  <c r="F32" i="6"/>
  <c r="R41" i="4"/>
  <c r="C110" i="2"/>
  <c r="C364" i="2"/>
  <c r="R15" i="4"/>
  <c r="F37" i="6"/>
  <c r="C243" i="2"/>
  <c r="F44" i="6"/>
  <c r="C183" i="2"/>
  <c r="C245" i="2"/>
  <c r="R11" i="4"/>
  <c r="F40" i="6"/>
  <c r="R33" i="4"/>
  <c r="C100" i="2"/>
  <c r="F20" i="6"/>
  <c r="R23" i="4"/>
  <c r="C4" i="2"/>
  <c r="C175" i="2"/>
  <c r="C280" i="2"/>
  <c r="C94" i="2"/>
  <c r="R45" i="4"/>
  <c r="C174" i="2"/>
  <c r="C123" i="2"/>
  <c r="C141" i="2"/>
  <c r="C45" i="2"/>
  <c r="C75" i="2"/>
  <c r="C342" i="2"/>
  <c r="C157" i="2"/>
  <c r="C308" i="2"/>
  <c r="C381" i="2"/>
  <c r="C271" i="2"/>
  <c r="C333" i="2"/>
  <c r="C83" i="2"/>
  <c r="C278" i="2"/>
  <c r="C150" i="2"/>
  <c r="C374" i="2"/>
  <c r="C266" i="2"/>
  <c r="C230" i="2"/>
  <c r="R24" i="4"/>
  <c r="F10" i="6"/>
  <c r="F3" i="6"/>
  <c r="E3" i="7" s="1"/>
  <c r="F16" i="6"/>
  <c r="C155" i="2"/>
  <c r="C90" i="2"/>
  <c r="C355" i="2"/>
  <c r="C2" i="2"/>
  <c r="C316" i="2"/>
  <c r="C329" i="2"/>
  <c r="C170" i="2"/>
  <c r="F25" i="6"/>
  <c r="F4" i="6"/>
  <c r="E4" i="7" s="1"/>
  <c r="F31" i="6"/>
  <c r="E10" i="7" s="1"/>
  <c r="C111" i="2"/>
  <c r="C26" i="2"/>
  <c r="C318" i="2"/>
  <c r="C385" i="2"/>
  <c r="C259" i="2"/>
  <c r="C14" i="2"/>
  <c r="C347" i="2"/>
  <c r="C91" i="2"/>
  <c r="C235" i="2"/>
  <c r="C215" i="2"/>
  <c r="C332" i="2"/>
  <c r="C313" i="2"/>
  <c r="C156" i="2"/>
  <c r="C217" i="2"/>
  <c r="C153" i="2"/>
  <c r="C84" i="2"/>
  <c r="C71" i="2"/>
  <c r="C17" i="2"/>
  <c r="C34" i="2"/>
  <c r="C10" i="2"/>
  <c r="C395" i="2"/>
  <c r="C22" i="2"/>
  <c r="C396" i="2"/>
  <c r="C242" i="2"/>
  <c r="C25" i="2"/>
  <c r="C160" i="2"/>
  <c r="C152" i="2"/>
  <c r="C32" i="2"/>
  <c r="C24" i="2"/>
  <c r="C389" i="2"/>
  <c r="C63" i="2"/>
  <c r="C354" i="2"/>
  <c r="C254" i="2"/>
  <c r="C323" i="2"/>
  <c r="C386" i="2"/>
  <c r="C145" i="2"/>
  <c r="C133" i="2"/>
  <c r="C325" i="2"/>
  <c r="C330" i="2"/>
  <c r="C162" i="2"/>
  <c r="C180" i="2"/>
  <c r="C253" i="2"/>
  <c r="C322" i="2"/>
  <c r="C96" i="2"/>
  <c r="C81" i="2"/>
  <c r="C146" i="2"/>
  <c r="C352" i="2"/>
  <c r="C281" i="2"/>
  <c r="C288" i="2"/>
  <c r="C273" i="2"/>
  <c r="C216" i="2"/>
  <c r="C209" i="2"/>
  <c r="C344" i="2"/>
  <c r="C88" i="2"/>
  <c r="C40" i="2"/>
  <c r="C70" i="2"/>
  <c r="C89" i="2"/>
  <c r="C224" i="2"/>
  <c r="C60" i="2"/>
  <c r="R13" i="4"/>
  <c r="R10" i="4"/>
  <c r="F19" i="6"/>
  <c r="F15" i="6"/>
  <c r="F18" i="6"/>
  <c r="F5" i="6"/>
  <c r="F45" i="6"/>
  <c r="F39" i="6"/>
  <c r="R22" i="4"/>
  <c r="C357" i="2"/>
  <c r="C47" i="2"/>
  <c r="C164" i="2"/>
  <c r="C78" i="2"/>
  <c r="C375" i="2"/>
  <c r="C27" i="2"/>
  <c r="C279" i="2"/>
  <c r="C228" i="2"/>
  <c r="C99" i="2"/>
  <c r="C246" i="2"/>
  <c r="C348" i="2"/>
  <c r="C37" i="2"/>
  <c r="C291" i="2"/>
  <c r="C345" i="2"/>
  <c r="C380" i="2"/>
  <c r="C307" i="2"/>
  <c r="C223" i="2"/>
  <c r="C139" i="2"/>
  <c r="C53" i="2"/>
  <c r="C229" i="2"/>
  <c r="C292" i="2"/>
  <c r="C163" i="2"/>
  <c r="C317" i="2"/>
  <c r="C118" i="2"/>
  <c r="C12" i="2"/>
  <c r="C324" i="2"/>
  <c r="C244" i="2"/>
  <c r="C158" i="2"/>
  <c r="C74" i="2"/>
  <c r="C387" i="2"/>
  <c r="C314" i="2"/>
  <c r="C231" i="2"/>
  <c r="C147" i="2"/>
  <c r="C61" i="2"/>
  <c r="C377" i="2"/>
  <c r="C303" i="2"/>
  <c r="C220" i="2"/>
  <c r="C134" i="2"/>
  <c r="C50" i="2"/>
  <c r="C265" i="2"/>
  <c r="C201" i="2"/>
  <c r="C137" i="2"/>
  <c r="C73" i="2"/>
  <c r="C9" i="2"/>
  <c r="C336" i="2"/>
  <c r="C272" i="2"/>
  <c r="C208" i="2"/>
  <c r="C144" i="2"/>
  <c r="C80" i="2"/>
  <c r="C16" i="2"/>
  <c r="R17" i="4"/>
  <c r="R32" i="4"/>
  <c r="R3" i="4"/>
  <c r="U3" i="4" s="1"/>
  <c r="F42" i="6"/>
  <c r="F30" i="6"/>
  <c r="F33" i="6"/>
  <c r="F21" i="6"/>
  <c r="E8" i="7" s="1"/>
  <c r="F7" i="6"/>
  <c r="R42" i="4"/>
  <c r="R39" i="4"/>
  <c r="C321" i="2"/>
  <c r="C5" i="2"/>
  <c r="C154" i="2"/>
  <c r="C68" i="2"/>
  <c r="C339" i="2"/>
  <c r="C393" i="2"/>
  <c r="C237" i="2"/>
  <c r="C382" i="2"/>
  <c r="C55" i="2"/>
  <c r="C194" i="2"/>
  <c r="C311" i="2"/>
  <c r="C383" i="2"/>
  <c r="C247" i="2"/>
  <c r="C326" i="2"/>
  <c r="C371" i="2"/>
  <c r="C298" i="2"/>
  <c r="C213" i="2"/>
  <c r="C127" i="2"/>
  <c r="C43" i="2"/>
  <c r="C187" i="2"/>
  <c r="C250" i="2"/>
  <c r="C119" i="2"/>
  <c r="C290" i="2"/>
  <c r="C98" i="2"/>
  <c r="C388" i="2"/>
  <c r="C315" i="2"/>
  <c r="C234" i="2"/>
  <c r="C148" i="2"/>
  <c r="C62" i="2"/>
  <c r="C378" i="2"/>
  <c r="C305" i="2"/>
  <c r="C221" i="2"/>
  <c r="C135" i="2"/>
  <c r="C51" i="2"/>
  <c r="C367" i="2"/>
  <c r="C294" i="2"/>
  <c r="C210" i="2"/>
  <c r="C124" i="2"/>
  <c r="C38" i="2"/>
  <c r="C257" i="2"/>
  <c r="C193" i="2"/>
  <c r="C129" i="2"/>
  <c r="C65" i="2"/>
  <c r="C392" i="2"/>
  <c r="C328" i="2"/>
  <c r="C264" i="2"/>
  <c r="C200" i="2"/>
  <c r="C136" i="2"/>
  <c r="C72" i="2"/>
  <c r="C8" i="2"/>
  <c r="R36" i="4"/>
  <c r="R25" i="4"/>
  <c r="R5" i="4"/>
  <c r="R37" i="4"/>
  <c r="R16" i="4"/>
  <c r="R21" i="4"/>
  <c r="U8" i="4" s="1"/>
  <c r="R18" i="4"/>
  <c r="F12" i="6"/>
  <c r="F9" i="6"/>
  <c r="F11" i="6"/>
  <c r="F36" i="6"/>
  <c r="F38" i="6"/>
  <c r="R34" i="4"/>
  <c r="R28" i="4"/>
  <c r="C283" i="2"/>
  <c r="C365" i="2"/>
  <c r="C142" i="2"/>
  <c r="C58" i="2"/>
  <c r="C302" i="2"/>
  <c r="C356" i="2"/>
  <c r="C195" i="2"/>
  <c r="C346" i="2"/>
  <c r="C23" i="2"/>
  <c r="C172" i="2"/>
  <c r="C293" i="2"/>
  <c r="C338" i="2"/>
  <c r="C205" i="2"/>
  <c r="C299" i="2"/>
  <c r="C362" i="2"/>
  <c r="C287" i="2"/>
  <c r="C203" i="2"/>
  <c r="C117" i="2"/>
  <c r="C31" i="2"/>
  <c r="C143" i="2"/>
  <c r="C206" i="2"/>
  <c r="C77" i="2"/>
  <c r="C258" i="2"/>
  <c r="C86" i="2"/>
  <c r="C379" i="2"/>
  <c r="C306" i="2"/>
  <c r="C222" i="2"/>
  <c r="C138" i="2"/>
  <c r="C52" i="2"/>
  <c r="C369" i="2"/>
  <c r="C295" i="2"/>
  <c r="C211" i="2"/>
  <c r="C125" i="2"/>
  <c r="C39" i="2"/>
  <c r="C358" i="2"/>
  <c r="C284" i="2"/>
  <c r="C198" i="2"/>
  <c r="C114" i="2"/>
  <c r="C28" i="2"/>
  <c r="C249" i="2"/>
  <c r="C185" i="2"/>
  <c r="C121" i="2"/>
  <c r="C57" i="2"/>
  <c r="C384" i="2"/>
  <c r="C320" i="2"/>
  <c r="C256" i="2"/>
  <c r="C192" i="2"/>
  <c r="C128" i="2"/>
  <c r="C64" i="2"/>
  <c r="R8" i="4"/>
  <c r="R7" i="4"/>
  <c r="R12" i="4"/>
  <c r="R9" i="4"/>
  <c r="F27" i="6"/>
  <c r="F17" i="6"/>
  <c r="F26" i="6"/>
  <c r="F6" i="6"/>
  <c r="F46" i="6"/>
  <c r="E13" i="7" s="1"/>
  <c r="R40" i="4"/>
  <c r="R38" i="4"/>
  <c r="C239" i="2"/>
  <c r="C319" i="2"/>
  <c r="C132" i="2"/>
  <c r="C46" i="2"/>
  <c r="C261" i="2"/>
  <c r="C310" i="2"/>
  <c r="C151" i="2"/>
  <c r="C309" i="2"/>
  <c r="C390" i="2"/>
  <c r="C140" i="2"/>
  <c r="C251" i="2"/>
  <c r="C301" i="2"/>
  <c r="C173" i="2"/>
  <c r="C268" i="2"/>
  <c r="C353" i="2"/>
  <c r="C277" i="2"/>
  <c r="C191" i="2"/>
  <c r="C107" i="2"/>
  <c r="C21" i="2"/>
  <c r="C101" i="2"/>
  <c r="C373" i="2"/>
  <c r="C67" i="2"/>
  <c r="C226" i="2"/>
  <c r="C76" i="2"/>
  <c r="C370" i="2"/>
  <c r="C297" i="2"/>
  <c r="C212" i="2"/>
  <c r="C126" i="2"/>
  <c r="C42" i="2"/>
  <c r="C359" i="2"/>
  <c r="C285" i="2"/>
  <c r="C199" i="2"/>
  <c r="C115" i="2"/>
  <c r="C29" i="2"/>
  <c r="C349" i="2"/>
  <c r="C274" i="2"/>
  <c r="C188" i="2"/>
  <c r="C102" i="2"/>
  <c r="C18" i="2"/>
  <c r="C241" i="2"/>
  <c r="C177" i="2"/>
  <c r="C113" i="2"/>
  <c r="C49" i="2"/>
  <c r="C376" i="2"/>
  <c r="C312" i="2"/>
  <c r="C248" i="2"/>
  <c r="C184" i="2"/>
  <c r="C120" i="2"/>
  <c r="C56" i="2"/>
  <c r="R43" i="4"/>
  <c r="R31" i="4"/>
  <c r="R20" i="4"/>
  <c r="R14" i="4"/>
  <c r="F43" i="6"/>
  <c r="F24" i="6"/>
  <c r="F34" i="6"/>
  <c r="F14" i="6"/>
  <c r="F23" i="6"/>
  <c r="R26" i="4"/>
  <c r="R27" i="4"/>
  <c r="C197" i="2"/>
  <c r="C270" i="2"/>
  <c r="C122" i="2"/>
  <c r="C36" i="2"/>
  <c r="C219" i="2"/>
  <c r="C238" i="2"/>
  <c r="C109" i="2"/>
  <c r="C269" i="2"/>
  <c r="C363" i="2"/>
  <c r="C108" i="2"/>
  <c r="C207" i="2"/>
  <c r="C260" i="2"/>
  <c r="C131" i="2"/>
  <c r="C236" i="2"/>
  <c r="C343" i="2"/>
  <c r="C267" i="2"/>
  <c r="C181" i="2"/>
  <c r="C95" i="2"/>
  <c r="C11" i="2"/>
  <c r="C59" i="2"/>
  <c r="C337" i="2"/>
  <c r="C35" i="2"/>
  <c r="C204" i="2"/>
  <c r="C54" i="2"/>
  <c r="C361" i="2"/>
  <c r="C286" i="2"/>
  <c r="C202" i="2"/>
  <c r="C116" i="2"/>
  <c r="C30" i="2"/>
  <c r="C350" i="2"/>
  <c r="C275" i="2"/>
  <c r="C189" i="2"/>
  <c r="C103" i="2"/>
  <c r="C19" i="2"/>
  <c r="C340" i="2"/>
  <c r="C262" i="2"/>
  <c r="C178" i="2"/>
  <c r="C92" i="2"/>
  <c r="C6" i="2"/>
  <c r="C233" i="2"/>
  <c r="C169" i="2"/>
  <c r="C105" i="2"/>
  <c r="C41" i="2"/>
  <c r="C368" i="2"/>
  <c r="C304" i="2"/>
  <c r="C240" i="2"/>
  <c r="C176" i="2"/>
  <c r="C112" i="2"/>
  <c r="C48" i="2"/>
  <c r="C3" i="2"/>
  <c r="C227" i="2"/>
  <c r="C335" i="2"/>
  <c r="C66" i="2"/>
  <c r="C165" i="2"/>
  <c r="C196" i="2"/>
  <c r="C87" i="2"/>
  <c r="C214" i="2"/>
  <c r="C334" i="2"/>
  <c r="C255" i="2"/>
  <c r="C171" i="2"/>
  <c r="C85" i="2"/>
  <c r="C366" i="2"/>
  <c r="C15" i="2"/>
  <c r="C300" i="2"/>
  <c r="C13" i="2"/>
  <c r="C182" i="2"/>
  <c r="C44" i="2"/>
  <c r="C351" i="2"/>
  <c r="C276" i="2"/>
  <c r="C190" i="2"/>
  <c r="C106" i="2"/>
  <c r="C20" i="2"/>
  <c r="C341" i="2"/>
  <c r="C263" i="2"/>
  <c r="C179" i="2"/>
  <c r="C93" i="2"/>
  <c r="C7" i="2"/>
  <c r="C331" i="2"/>
  <c r="C252" i="2"/>
  <c r="C166" i="2"/>
  <c r="C82" i="2"/>
  <c r="C289" i="2"/>
  <c r="C225" i="2"/>
  <c r="C161" i="2"/>
  <c r="C97" i="2"/>
  <c r="C33" i="2"/>
  <c r="C360" i="2"/>
  <c r="C296" i="2"/>
  <c r="C232" i="2"/>
  <c r="C168" i="2"/>
  <c r="C104" i="2"/>
  <c r="E24" i="5"/>
  <c r="E25" i="5"/>
  <c r="E26" i="5"/>
  <c r="E27" i="5"/>
  <c r="E28" i="5"/>
  <c r="E29" i="5"/>
  <c r="E30" i="5"/>
  <c r="E31" i="5"/>
  <c r="E32" i="5"/>
  <c r="E33" i="5"/>
  <c r="E34" i="5"/>
  <c r="E35" i="5"/>
  <c r="E36" i="5"/>
  <c r="E37" i="5"/>
  <c r="E38" i="5"/>
  <c r="E39" i="5"/>
  <c r="E40" i="5"/>
  <c r="E41" i="5"/>
  <c r="E42" i="5"/>
  <c r="E44" i="5"/>
  <c r="E45" i="5"/>
  <c r="E47" i="5"/>
  <c r="E48" i="5"/>
  <c r="E49" i="5"/>
  <c r="E50" i="5"/>
  <c r="E51" i="5"/>
  <c r="E53" i="5"/>
  <c r="E54" i="5"/>
  <c r="E55" i="5"/>
  <c r="E56" i="5"/>
  <c r="E58" i="5"/>
  <c r="E59" i="5"/>
  <c r="E60" i="5"/>
  <c r="E62" i="5"/>
  <c r="E63" i="5"/>
  <c r="E64" i="5"/>
  <c r="E65" i="5"/>
  <c r="E66" i="5"/>
  <c r="E67" i="5"/>
  <c r="E68" i="5"/>
  <c r="E69" i="5"/>
  <c r="E70"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7" i="5"/>
  <c r="E458" i="5"/>
  <c r="E459" i="5"/>
  <c r="E460" i="5"/>
  <c r="E461" i="5"/>
  <c r="E462" i="5"/>
  <c r="E463" i="5"/>
  <c r="E464" i="5"/>
  <c r="E465" i="5"/>
  <c r="E466" i="5"/>
  <c r="E467"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1" i="5"/>
  <c r="E552" i="5"/>
  <c r="E553" i="5"/>
  <c r="E554" i="5"/>
  <c r="E556" i="5"/>
  <c r="E557" i="5"/>
  <c r="E558" i="5"/>
  <c r="E559" i="5"/>
  <c r="E560" i="5"/>
  <c r="E561" i="5"/>
  <c r="E562" i="5"/>
  <c r="E563" i="5"/>
  <c r="E564" i="5"/>
  <c r="E565" i="5"/>
  <c r="E566" i="5"/>
  <c r="E567" i="5"/>
  <c r="E568" i="5"/>
  <c r="E569" i="5"/>
  <c r="E570" i="5"/>
  <c r="E571" i="5"/>
  <c r="E572" i="5"/>
  <c r="E573" i="5"/>
  <c r="E574" i="5"/>
  <c r="E576" i="5"/>
  <c r="E577" i="5"/>
  <c r="E578" i="5"/>
  <c r="E579" i="5"/>
  <c r="E580" i="5"/>
  <c r="E581" i="5"/>
  <c r="E582" i="5"/>
  <c r="E583" i="5"/>
  <c r="E584" i="5"/>
  <c r="E585" i="5"/>
  <c r="E586" i="5"/>
  <c r="E587" i="5"/>
  <c r="E588" i="5"/>
  <c r="E589" i="5"/>
  <c r="E590" i="5"/>
  <c r="E591" i="5"/>
  <c r="E592" i="5"/>
  <c r="E593" i="5"/>
  <c r="E594" i="5"/>
  <c r="E596"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5" i="5"/>
  <c r="E646" i="5"/>
  <c r="E647" i="5"/>
  <c r="E648" i="5"/>
  <c r="E649" i="5"/>
  <c r="E650" i="5"/>
  <c r="E651"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8" i="5"/>
  <c r="E689" i="5"/>
  <c r="E690" i="5"/>
  <c r="E691"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5" i="5"/>
  <c r="E776" i="5"/>
  <c r="E777" i="5"/>
  <c r="E778" i="5"/>
  <c r="E779" i="5"/>
  <c r="E780" i="5"/>
  <c r="E781" i="5"/>
  <c r="E782" i="5"/>
  <c r="E783" i="5"/>
  <c r="E784" i="5"/>
  <c r="E785" i="5"/>
  <c r="E786" i="5"/>
  <c r="E787" i="5"/>
  <c r="E788" i="5"/>
  <c r="E789" i="5"/>
  <c r="E790"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7" i="5"/>
  <c r="E828" i="5"/>
  <c r="E829" i="5"/>
  <c r="E830" i="5"/>
  <c r="E832" i="5"/>
  <c r="E833" i="5"/>
  <c r="E835" i="5"/>
  <c r="E836" i="5"/>
  <c r="E837" i="5"/>
  <c r="E838" i="5"/>
  <c r="E839" i="5"/>
  <c r="E840" i="5"/>
  <c r="E841" i="5"/>
  <c r="E842" i="5"/>
  <c r="E843" i="5"/>
  <c r="E844" i="5"/>
  <c r="E845" i="5"/>
  <c r="E846" i="5"/>
  <c r="E847" i="5"/>
  <c r="E848" i="5"/>
  <c r="E849" i="5"/>
  <c r="E850" i="5"/>
  <c r="E851" i="5"/>
  <c r="E852" i="5"/>
  <c r="E853" i="5"/>
  <c r="E854"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1" i="5"/>
  <c r="E892" i="5"/>
  <c r="E894" i="5"/>
  <c r="E895" i="5"/>
  <c r="E896" i="5"/>
  <c r="E897" i="5"/>
  <c r="E898" i="5"/>
  <c r="E899" i="5"/>
  <c r="E900" i="5"/>
  <c r="E901" i="5"/>
  <c r="E902" i="5"/>
  <c r="E903" i="5"/>
  <c r="E904" i="5"/>
  <c r="E905" i="5"/>
  <c r="E906" i="5"/>
  <c r="E907" i="5"/>
  <c r="E908" i="5"/>
  <c r="E910" i="5"/>
  <c r="E911" i="5"/>
  <c r="E912" i="5"/>
  <c r="E913" i="5"/>
  <c r="E914" i="5"/>
  <c r="E915" i="5"/>
  <c r="E916" i="5"/>
  <c r="E917" i="5"/>
  <c r="E918" i="5"/>
  <c r="E919" i="5"/>
  <c r="E920" i="5"/>
  <c r="E921" i="5"/>
  <c r="E922" i="5"/>
  <c r="E923" i="5"/>
  <c r="E924" i="5"/>
  <c r="E925" i="5"/>
  <c r="E926" i="5"/>
  <c r="E927" i="5"/>
  <c r="E928" i="5"/>
  <c r="E929" i="5"/>
  <c r="E930" i="5"/>
  <c r="E931" i="5"/>
  <c r="E933" i="5"/>
  <c r="E934" i="5"/>
  <c r="E935" i="5"/>
  <c r="E936" i="5"/>
  <c r="E938" i="5"/>
  <c r="E939" i="5"/>
  <c r="E941" i="5"/>
  <c r="E942" i="5"/>
  <c r="E943" i="5"/>
  <c r="E944" i="5"/>
  <c r="E945" i="5"/>
  <c r="E946"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7" i="5"/>
  <c r="E1088" i="5"/>
  <c r="E1089" i="5"/>
  <c r="E1090" i="5"/>
  <c r="E1091" i="5"/>
  <c r="E1092" i="5"/>
  <c r="E1093" i="5"/>
  <c r="E1094" i="5"/>
  <c r="A2" i="5"/>
  <c r="AB2" i="5" s="1"/>
  <c r="A3" i="5"/>
  <c r="AB3" i="5" s="1"/>
  <c r="A4" i="5"/>
  <c r="AB4" i="5" s="1"/>
  <c r="A5" i="5"/>
  <c r="AB5" i="5" s="1"/>
  <c r="A6" i="5"/>
  <c r="AB6" i="5" s="1"/>
  <c r="A7" i="5"/>
  <c r="AB7" i="5" s="1"/>
  <c r="A8" i="5"/>
  <c r="AB8" i="5" s="1"/>
  <c r="A9" i="5"/>
  <c r="AB9" i="5" s="1"/>
  <c r="A10" i="5"/>
  <c r="AB10" i="5" s="1"/>
  <c r="A11" i="5"/>
  <c r="AB11" i="5" s="1"/>
  <c r="A12" i="5"/>
  <c r="AB12" i="5" s="1"/>
  <c r="A13" i="5"/>
  <c r="AB13" i="5" s="1"/>
  <c r="A14" i="5"/>
  <c r="AB14" i="5" s="1"/>
  <c r="A15" i="5"/>
  <c r="AB15" i="5" s="1"/>
  <c r="A16" i="5"/>
  <c r="AB16" i="5" s="1"/>
  <c r="A17" i="5"/>
  <c r="AB17" i="5" s="1"/>
  <c r="A18" i="5"/>
  <c r="AB18" i="5" s="1"/>
  <c r="A19" i="5"/>
  <c r="AB19" i="5" s="1"/>
  <c r="A20" i="5"/>
  <c r="AB20" i="5" s="1"/>
  <c r="A21" i="5"/>
  <c r="AB21" i="5" s="1"/>
  <c r="A22" i="5"/>
  <c r="AB22" i="5" s="1"/>
  <c r="A23" i="5"/>
  <c r="AB23" i="5" s="1"/>
  <c r="A24" i="5"/>
  <c r="AB24" i="5" s="1"/>
  <c r="A25" i="5"/>
  <c r="AB25" i="5" s="1"/>
  <c r="A26" i="5"/>
  <c r="AB26" i="5" s="1"/>
  <c r="A27" i="5"/>
  <c r="AB27" i="5" s="1"/>
  <c r="A28" i="5"/>
  <c r="AB28" i="5" s="1"/>
  <c r="A29" i="5"/>
  <c r="AB29" i="5" s="1"/>
  <c r="A30" i="5"/>
  <c r="AB30" i="5" s="1"/>
  <c r="A31" i="5"/>
  <c r="AB31" i="5" s="1"/>
  <c r="A32" i="5"/>
  <c r="AB32" i="5" s="1"/>
  <c r="A33" i="5"/>
  <c r="AB33" i="5" s="1"/>
  <c r="A34" i="5"/>
  <c r="AB34" i="5" s="1"/>
  <c r="A35" i="5"/>
  <c r="AB35" i="5" s="1"/>
  <c r="A36" i="5"/>
  <c r="AB36" i="5" s="1"/>
  <c r="A37" i="5"/>
  <c r="AB37" i="5" s="1"/>
  <c r="A38" i="5"/>
  <c r="AB38" i="5" s="1"/>
  <c r="A39" i="5"/>
  <c r="AB39" i="5" s="1"/>
  <c r="A40" i="5"/>
  <c r="AB40" i="5" s="1"/>
  <c r="A41" i="5"/>
  <c r="AB41" i="5" s="1"/>
  <c r="A42" i="5"/>
  <c r="AB42" i="5" s="1"/>
  <c r="A43" i="5"/>
  <c r="AB43" i="5" s="1"/>
  <c r="A44" i="5"/>
  <c r="AB44" i="5" s="1"/>
  <c r="A45" i="5"/>
  <c r="AB45" i="5" s="1"/>
  <c r="A46" i="5"/>
  <c r="AB46" i="5" s="1"/>
  <c r="A47" i="5"/>
  <c r="AB47" i="5" s="1"/>
  <c r="A48" i="5"/>
  <c r="AB48" i="5" s="1"/>
  <c r="A49" i="5"/>
  <c r="AB49" i="5" s="1"/>
  <c r="A50" i="5"/>
  <c r="AB50" i="5" s="1"/>
  <c r="A51" i="5"/>
  <c r="AB51" i="5" s="1"/>
  <c r="A52" i="5"/>
  <c r="AB52" i="5" s="1"/>
  <c r="A53" i="5"/>
  <c r="AB53" i="5" s="1"/>
  <c r="A54" i="5"/>
  <c r="AB54" i="5" s="1"/>
  <c r="A55" i="5"/>
  <c r="AB55" i="5" s="1"/>
  <c r="A56" i="5"/>
  <c r="AB56" i="5" s="1"/>
  <c r="A57" i="5"/>
  <c r="AB57" i="5" s="1"/>
  <c r="A58" i="5"/>
  <c r="AB58" i="5" s="1"/>
  <c r="A59" i="5"/>
  <c r="AB59" i="5" s="1"/>
  <c r="A60" i="5"/>
  <c r="AB60" i="5" s="1"/>
  <c r="A61" i="5"/>
  <c r="AB61" i="5" s="1"/>
  <c r="A62" i="5"/>
  <c r="AB62" i="5" s="1"/>
  <c r="A63" i="5"/>
  <c r="AB63" i="5" s="1"/>
  <c r="A64" i="5"/>
  <c r="AB64" i="5" s="1"/>
  <c r="A65" i="5"/>
  <c r="AB65" i="5" s="1"/>
  <c r="A66" i="5"/>
  <c r="AB66" i="5" s="1"/>
  <c r="A67" i="5"/>
  <c r="AB67" i="5" s="1"/>
  <c r="A68" i="5"/>
  <c r="AB68" i="5" s="1"/>
  <c r="A69" i="5"/>
  <c r="AB69" i="5" s="1"/>
  <c r="A70" i="5"/>
  <c r="AB70" i="5" s="1"/>
  <c r="A71" i="5"/>
  <c r="AB71" i="5" s="1"/>
  <c r="A72" i="5"/>
  <c r="AB72" i="5" s="1"/>
  <c r="A73" i="5"/>
  <c r="AB73" i="5" s="1"/>
  <c r="A74" i="5"/>
  <c r="AB74" i="5" s="1"/>
  <c r="A75" i="5"/>
  <c r="AB75" i="5" s="1"/>
  <c r="A76" i="5"/>
  <c r="AB76" i="5" s="1"/>
  <c r="A77" i="5"/>
  <c r="AB77" i="5" s="1"/>
  <c r="A78" i="5"/>
  <c r="AB78" i="5" s="1"/>
  <c r="A79" i="5"/>
  <c r="AB79" i="5" s="1"/>
  <c r="A80" i="5"/>
  <c r="AB80" i="5" s="1"/>
  <c r="A81" i="5"/>
  <c r="AB81" i="5" s="1"/>
  <c r="A82" i="5"/>
  <c r="AB82" i="5" s="1"/>
  <c r="A83" i="5"/>
  <c r="AB83" i="5" s="1"/>
  <c r="A84" i="5"/>
  <c r="AB84" i="5" s="1"/>
  <c r="A85" i="5"/>
  <c r="AB85" i="5" s="1"/>
  <c r="A86" i="5"/>
  <c r="AB86" i="5" s="1"/>
  <c r="A87" i="5"/>
  <c r="AB87" i="5" s="1"/>
  <c r="A88" i="5"/>
  <c r="AB88" i="5" s="1"/>
  <c r="A89" i="5"/>
  <c r="AB89" i="5" s="1"/>
  <c r="A90" i="5"/>
  <c r="AB90" i="5" s="1"/>
  <c r="A91" i="5"/>
  <c r="AB91" i="5" s="1"/>
  <c r="A92" i="5"/>
  <c r="AB92" i="5" s="1"/>
  <c r="A93" i="5"/>
  <c r="AB93" i="5" s="1"/>
  <c r="A94" i="5"/>
  <c r="AB94" i="5" s="1"/>
  <c r="A95" i="5"/>
  <c r="AB95" i="5" s="1"/>
  <c r="A96" i="5"/>
  <c r="AB96" i="5" s="1"/>
  <c r="A97" i="5"/>
  <c r="AB97" i="5" s="1"/>
  <c r="A98" i="5"/>
  <c r="AB98" i="5" s="1"/>
  <c r="A99" i="5"/>
  <c r="AB99" i="5" s="1"/>
  <c r="A100" i="5"/>
  <c r="AB100" i="5" s="1"/>
  <c r="A101" i="5"/>
  <c r="AB101" i="5" s="1"/>
  <c r="A102" i="5"/>
  <c r="AB102" i="5" s="1"/>
  <c r="A103" i="5"/>
  <c r="AB103" i="5" s="1"/>
  <c r="A104" i="5"/>
  <c r="AB104" i="5" s="1"/>
  <c r="A105" i="5"/>
  <c r="AB105" i="5" s="1"/>
  <c r="A106" i="5"/>
  <c r="AB106" i="5" s="1"/>
  <c r="A107" i="5"/>
  <c r="AB107" i="5" s="1"/>
  <c r="A108" i="5"/>
  <c r="AB108" i="5" s="1"/>
  <c r="A109" i="5"/>
  <c r="AB109" i="5" s="1"/>
  <c r="A110" i="5"/>
  <c r="AB110" i="5" s="1"/>
  <c r="A111" i="5"/>
  <c r="AB111" i="5" s="1"/>
  <c r="A112" i="5"/>
  <c r="AB112" i="5" s="1"/>
  <c r="A113" i="5"/>
  <c r="AB113" i="5" s="1"/>
  <c r="A114" i="5"/>
  <c r="AB114" i="5" s="1"/>
  <c r="A115" i="5"/>
  <c r="AB115" i="5" s="1"/>
  <c r="A116" i="5"/>
  <c r="AB116" i="5" s="1"/>
  <c r="A117" i="5"/>
  <c r="AB117" i="5" s="1"/>
  <c r="A118" i="5"/>
  <c r="AB118" i="5" s="1"/>
  <c r="A119" i="5"/>
  <c r="AB119" i="5" s="1"/>
  <c r="A120" i="5"/>
  <c r="AB120" i="5" s="1"/>
  <c r="A121" i="5"/>
  <c r="AB121" i="5" s="1"/>
  <c r="A122" i="5"/>
  <c r="AB122" i="5" s="1"/>
  <c r="A123" i="5"/>
  <c r="AB123" i="5" s="1"/>
  <c r="A124" i="5"/>
  <c r="AB124" i="5" s="1"/>
  <c r="A125" i="5"/>
  <c r="AB125" i="5" s="1"/>
  <c r="A126" i="5"/>
  <c r="AB126" i="5" s="1"/>
  <c r="A127" i="5"/>
  <c r="AB127" i="5" s="1"/>
  <c r="A128" i="5"/>
  <c r="AB128" i="5" s="1"/>
  <c r="A129" i="5"/>
  <c r="AB129" i="5" s="1"/>
  <c r="A130" i="5"/>
  <c r="AB130" i="5" s="1"/>
  <c r="A131" i="5"/>
  <c r="AB131" i="5" s="1"/>
  <c r="A132" i="5"/>
  <c r="AB132" i="5" s="1"/>
  <c r="A133" i="5"/>
  <c r="AB133" i="5" s="1"/>
  <c r="A134" i="5"/>
  <c r="AB134" i="5" s="1"/>
  <c r="A135" i="5"/>
  <c r="AB135" i="5" s="1"/>
  <c r="A136" i="5"/>
  <c r="AB136" i="5" s="1"/>
  <c r="A137" i="5"/>
  <c r="AB137" i="5" s="1"/>
  <c r="A138" i="5"/>
  <c r="AB138" i="5" s="1"/>
  <c r="A139" i="5"/>
  <c r="AB139" i="5" s="1"/>
  <c r="A140" i="5"/>
  <c r="AB140" i="5" s="1"/>
  <c r="A141" i="5"/>
  <c r="AB141" i="5" s="1"/>
  <c r="A142" i="5"/>
  <c r="AB142" i="5" s="1"/>
  <c r="A143" i="5"/>
  <c r="AB143" i="5" s="1"/>
  <c r="A144" i="5"/>
  <c r="AB144" i="5" s="1"/>
  <c r="A145" i="5"/>
  <c r="AB145" i="5" s="1"/>
  <c r="A146" i="5"/>
  <c r="AB146" i="5" s="1"/>
  <c r="A147" i="5"/>
  <c r="AB147" i="5" s="1"/>
  <c r="A148" i="5"/>
  <c r="AB148" i="5" s="1"/>
  <c r="A149" i="5"/>
  <c r="AB149" i="5" s="1"/>
  <c r="A150" i="5"/>
  <c r="AB150" i="5" s="1"/>
  <c r="A151" i="5"/>
  <c r="AB151" i="5" s="1"/>
  <c r="A152" i="5"/>
  <c r="AB152" i="5" s="1"/>
  <c r="A153" i="5"/>
  <c r="AB153" i="5" s="1"/>
  <c r="A154" i="5"/>
  <c r="AB154" i="5" s="1"/>
  <c r="A155" i="5"/>
  <c r="AB155" i="5" s="1"/>
  <c r="A156" i="5"/>
  <c r="AB156" i="5" s="1"/>
  <c r="A157" i="5"/>
  <c r="AB157" i="5" s="1"/>
  <c r="A158" i="5"/>
  <c r="AB158" i="5" s="1"/>
  <c r="A159" i="5"/>
  <c r="AB159" i="5" s="1"/>
  <c r="A160" i="5"/>
  <c r="AB160" i="5" s="1"/>
  <c r="A161" i="5"/>
  <c r="AB161" i="5" s="1"/>
  <c r="A162" i="5"/>
  <c r="AB162" i="5" s="1"/>
  <c r="A163" i="5"/>
  <c r="AB163" i="5" s="1"/>
  <c r="A164" i="5"/>
  <c r="AB164" i="5" s="1"/>
  <c r="A165" i="5"/>
  <c r="AB165" i="5" s="1"/>
  <c r="A166" i="5"/>
  <c r="AB166" i="5" s="1"/>
  <c r="A167" i="5"/>
  <c r="AB167" i="5" s="1"/>
  <c r="A168" i="5"/>
  <c r="AB168" i="5" s="1"/>
  <c r="A169" i="5"/>
  <c r="AB169" i="5" s="1"/>
  <c r="A170" i="5"/>
  <c r="AB170" i="5" s="1"/>
  <c r="A171" i="5"/>
  <c r="AB171" i="5" s="1"/>
  <c r="A172" i="5"/>
  <c r="AB172" i="5" s="1"/>
  <c r="A173" i="5"/>
  <c r="AB173" i="5" s="1"/>
  <c r="A174" i="5"/>
  <c r="AB174" i="5" s="1"/>
  <c r="A175" i="5"/>
  <c r="AB175" i="5" s="1"/>
  <c r="A176" i="5"/>
  <c r="AB176" i="5" s="1"/>
  <c r="A177" i="5"/>
  <c r="AB177" i="5" s="1"/>
  <c r="A178" i="5"/>
  <c r="AB178" i="5" s="1"/>
  <c r="A179" i="5"/>
  <c r="AB179" i="5" s="1"/>
  <c r="A180" i="5"/>
  <c r="AB180" i="5" s="1"/>
  <c r="A181" i="5"/>
  <c r="AB181" i="5" s="1"/>
  <c r="A182" i="5"/>
  <c r="AB182" i="5" s="1"/>
  <c r="A183" i="5"/>
  <c r="AB183" i="5" s="1"/>
  <c r="A184" i="5"/>
  <c r="AB184" i="5" s="1"/>
  <c r="A185" i="5"/>
  <c r="AB185" i="5" s="1"/>
  <c r="A186" i="5"/>
  <c r="AB186" i="5" s="1"/>
  <c r="A187" i="5"/>
  <c r="AB187" i="5" s="1"/>
  <c r="A188" i="5"/>
  <c r="AB188" i="5" s="1"/>
  <c r="A189" i="5"/>
  <c r="AB189" i="5" s="1"/>
  <c r="A190" i="5"/>
  <c r="AB190" i="5" s="1"/>
  <c r="A191" i="5"/>
  <c r="AB191" i="5" s="1"/>
  <c r="A192" i="5"/>
  <c r="AB192" i="5" s="1"/>
  <c r="A193" i="5"/>
  <c r="AB193" i="5" s="1"/>
  <c r="A194" i="5"/>
  <c r="AB194" i="5" s="1"/>
  <c r="A195" i="5"/>
  <c r="AB195" i="5" s="1"/>
  <c r="A196" i="5"/>
  <c r="AB196" i="5" s="1"/>
  <c r="A197" i="5"/>
  <c r="AB197" i="5" s="1"/>
  <c r="A198" i="5"/>
  <c r="AB198" i="5" s="1"/>
  <c r="A199" i="5"/>
  <c r="AB199" i="5" s="1"/>
  <c r="A200" i="5"/>
  <c r="AB200" i="5" s="1"/>
  <c r="A201" i="5"/>
  <c r="AB201" i="5" s="1"/>
  <c r="A202" i="5"/>
  <c r="AB202" i="5" s="1"/>
  <c r="A203" i="5"/>
  <c r="AB203" i="5" s="1"/>
  <c r="A204" i="5"/>
  <c r="AB204" i="5" s="1"/>
  <c r="A205" i="5"/>
  <c r="AB205" i="5" s="1"/>
  <c r="A206" i="5"/>
  <c r="AB206" i="5" s="1"/>
  <c r="A207" i="5"/>
  <c r="AB207" i="5" s="1"/>
  <c r="A208" i="5"/>
  <c r="AB208" i="5" s="1"/>
  <c r="A209" i="5"/>
  <c r="AB209" i="5" s="1"/>
  <c r="A210" i="5"/>
  <c r="AB210" i="5" s="1"/>
  <c r="A211" i="5"/>
  <c r="AB211" i="5" s="1"/>
  <c r="A212" i="5"/>
  <c r="AB212" i="5" s="1"/>
  <c r="A213" i="5"/>
  <c r="AB213" i="5" s="1"/>
  <c r="A214" i="5"/>
  <c r="AB214" i="5" s="1"/>
  <c r="A215" i="5"/>
  <c r="AB215" i="5" s="1"/>
  <c r="A216" i="5"/>
  <c r="AB216" i="5" s="1"/>
  <c r="A217" i="5"/>
  <c r="AB217" i="5" s="1"/>
  <c r="A218" i="5"/>
  <c r="AB218" i="5" s="1"/>
  <c r="A219" i="5"/>
  <c r="AB219" i="5" s="1"/>
  <c r="A220" i="5"/>
  <c r="AB220" i="5" s="1"/>
  <c r="A221" i="5"/>
  <c r="AB221" i="5" s="1"/>
  <c r="A222" i="5"/>
  <c r="AB222" i="5" s="1"/>
  <c r="A223" i="5"/>
  <c r="AB223" i="5" s="1"/>
  <c r="A224" i="5"/>
  <c r="AB224" i="5" s="1"/>
  <c r="A225" i="5"/>
  <c r="AB225" i="5" s="1"/>
  <c r="A226" i="5"/>
  <c r="AB226" i="5" s="1"/>
  <c r="A227" i="5"/>
  <c r="AB227" i="5" s="1"/>
  <c r="A228" i="5"/>
  <c r="AB228" i="5" s="1"/>
  <c r="A229" i="5"/>
  <c r="AB229" i="5" s="1"/>
  <c r="A230" i="5"/>
  <c r="AB230" i="5" s="1"/>
  <c r="A231" i="5"/>
  <c r="AB231" i="5" s="1"/>
  <c r="A232" i="5"/>
  <c r="AB232" i="5" s="1"/>
  <c r="A233" i="5"/>
  <c r="AB233" i="5" s="1"/>
  <c r="A234" i="5"/>
  <c r="AB234" i="5" s="1"/>
  <c r="A235" i="5"/>
  <c r="AB235" i="5" s="1"/>
  <c r="A236" i="5"/>
  <c r="AB236" i="5" s="1"/>
  <c r="A237" i="5"/>
  <c r="AB237" i="5" s="1"/>
  <c r="A238" i="5"/>
  <c r="AB238" i="5" s="1"/>
  <c r="A239" i="5"/>
  <c r="AB239" i="5" s="1"/>
  <c r="A240" i="5"/>
  <c r="AB240" i="5" s="1"/>
  <c r="A241" i="5"/>
  <c r="AB241" i="5" s="1"/>
  <c r="A242" i="5"/>
  <c r="AB242" i="5" s="1"/>
  <c r="A243" i="5"/>
  <c r="AB243" i="5" s="1"/>
  <c r="A244" i="5"/>
  <c r="AB244" i="5" s="1"/>
  <c r="A245" i="5"/>
  <c r="AB245" i="5" s="1"/>
  <c r="A246" i="5"/>
  <c r="AB246" i="5" s="1"/>
  <c r="A247" i="5"/>
  <c r="AB247" i="5" s="1"/>
  <c r="A248" i="5"/>
  <c r="AB248" i="5" s="1"/>
  <c r="A249" i="5"/>
  <c r="AB249" i="5" s="1"/>
  <c r="A250" i="5"/>
  <c r="AB250" i="5" s="1"/>
  <c r="A251" i="5"/>
  <c r="AB251" i="5" s="1"/>
  <c r="A252" i="5"/>
  <c r="AB252" i="5" s="1"/>
  <c r="A253" i="5"/>
  <c r="AB253" i="5" s="1"/>
  <c r="A254" i="5"/>
  <c r="AB254" i="5" s="1"/>
  <c r="A255" i="5"/>
  <c r="AB255" i="5" s="1"/>
  <c r="A256" i="5"/>
  <c r="AB256" i="5" s="1"/>
  <c r="A257" i="5"/>
  <c r="AB257" i="5" s="1"/>
  <c r="A258" i="5"/>
  <c r="AB258" i="5" s="1"/>
  <c r="A259" i="5"/>
  <c r="AB259" i="5" s="1"/>
  <c r="A260" i="5"/>
  <c r="AB260" i="5" s="1"/>
  <c r="A261" i="5"/>
  <c r="AB261" i="5" s="1"/>
  <c r="A262" i="5"/>
  <c r="AB262" i="5" s="1"/>
  <c r="A263" i="5"/>
  <c r="AB263" i="5" s="1"/>
  <c r="A264" i="5"/>
  <c r="AB264" i="5" s="1"/>
  <c r="A265" i="5"/>
  <c r="AB265" i="5" s="1"/>
  <c r="A266" i="5"/>
  <c r="AB266" i="5" s="1"/>
  <c r="A267" i="5"/>
  <c r="AB267" i="5" s="1"/>
  <c r="A268" i="5"/>
  <c r="AB268" i="5" s="1"/>
  <c r="A269" i="5"/>
  <c r="AB269" i="5" s="1"/>
  <c r="A270" i="5"/>
  <c r="AB270" i="5" s="1"/>
  <c r="A271" i="5"/>
  <c r="AB271" i="5" s="1"/>
  <c r="A272" i="5"/>
  <c r="AB272" i="5" s="1"/>
  <c r="A273" i="5"/>
  <c r="AB273" i="5" s="1"/>
  <c r="A274" i="5"/>
  <c r="AB274" i="5" s="1"/>
  <c r="A275" i="5"/>
  <c r="AB275" i="5" s="1"/>
  <c r="A276" i="5"/>
  <c r="AB276" i="5" s="1"/>
  <c r="A277" i="5"/>
  <c r="AB277" i="5" s="1"/>
  <c r="A278" i="5"/>
  <c r="AB278" i="5" s="1"/>
  <c r="A279" i="5"/>
  <c r="AB279" i="5" s="1"/>
  <c r="A280" i="5"/>
  <c r="AB280" i="5" s="1"/>
  <c r="A281" i="5"/>
  <c r="AB281" i="5" s="1"/>
  <c r="A282" i="5"/>
  <c r="AB282" i="5" s="1"/>
  <c r="A283" i="5"/>
  <c r="AB283" i="5" s="1"/>
  <c r="A284" i="5"/>
  <c r="AB284" i="5" s="1"/>
  <c r="A285" i="5"/>
  <c r="AB285" i="5" s="1"/>
  <c r="A286" i="5"/>
  <c r="AB286" i="5" s="1"/>
  <c r="A287" i="5"/>
  <c r="AB287" i="5" s="1"/>
  <c r="A288" i="5"/>
  <c r="AB288" i="5" s="1"/>
  <c r="A289" i="5"/>
  <c r="AB289" i="5" s="1"/>
  <c r="A290" i="5"/>
  <c r="AB290" i="5" s="1"/>
  <c r="A291" i="5"/>
  <c r="AB291" i="5" s="1"/>
  <c r="A292" i="5"/>
  <c r="AB292" i="5" s="1"/>
  <c r="A293" i="5"/>
  <c r="AB293" i="5" s="1"/>
  <c r="A294" i="5"/>
  <c r="AB294" i="5" s="1"/>
  <c r="A295" i="5"/>
  <c r="AB295" i="5" s="1"/>
  <c r="A296" i="5"/>
  <c r="AB296" i="5" s="1"/>
  <c r="A297" i="5"/>
  <c r="AB297" i="5" s="1"/>
  <c r="A298" i="5"/>
  <c r="AB298" i="5" s="1"/>
  <c r="A299" i="5"/>
  <c r="AB299" i="5" s="1"/>
  <c r="A300" i="5"/>
  <c r="AB300" i="5" s="1"/>
  <c r="A301" i="5"/>
  <c r="AB301" i="5" s="1"/>
  <c r="A302" i="5"/>
  <c r="AB302" i="5" s="1"/>
  <c r="A303" i="5"/>
  <c r="AB303" i="5" s="1"/>
  <c r="A304" i="5"/>
  <c r="AB304" i="5" s="1"/>
  <c r="A305" i="5"/>
  <c r="AB305" i="5" s="1"/>
  <c r="A306" i="5"/>
  <c r="AB306" i="5" s="1"/>
  <c r="A307" i="5"/>
  <c r="AB307" i="5" s="1"/>
  <c r="A308" i="5"/>
  <c r="AB308" i="5" s="1"/>
  <c r="A309" i="5"/>
  <c r="AB309" i="5" s="1"/>
  <c r="A310" i="5"/>
  <c r="AB310" i="5" s="1"/>
  <c r="A311" i="5"/>
  <c r="AB311" i="5" s="1"/>
  <c r="A312" i="5"/>
  <c r="AB312" i="5" s="1"/>
  <c r="A313" i="5"/>
  <c r="AB313" i="5" s="1"/>
  <c r="A314" i="5"/>
  <c r="AB314" i="5" s="1"/>
  <c r="A315" i="5"/>
  <c r="AB315" i="5" s="1"/>
  <c r="A316" i="5"/>
  <c r="AB316" i="5" s="1"/>
  <c r="A317" i="5"/>
  <c r="AB317" i="5" s="1"/>
  <c r="A318" i="5"/>
  <c r="AB318" i="5" s="1"/>
  <c r="A319" i="5"/>
  <c r="AB319" i="5" s="1"/>
  <c r="A320" i="5"/>
  <c r="AB320" i="5" s="1"/>
  <c r="A321" i="5"/>
  <c r="AB321" i="5" s="1"/>
  <c r="A322" i="5"/>
  <c r="AB322" i="5" s="1"/>
  <c r="A323" i="5"/>
  <c r="AB323" i="5" s="1"/>
  <c r="A324" i="5"/>
  <c r="AB324" i="5" s="1"/>
  <c r="A325" i="5"/>
  <c r="AB325" i="5" s="1"/>
  <c r="A326" i="5"/>
  <c r="AB326" i="5" s="1"/>
  <c r="A327" i="5"/>
  <c r="AB327" i="5" s="1"/>
  <c r="A328" i="5"/>
  <c r="AB328" i="5" s="1"/>
  <c r="A329" i="5"/>
  <c r="AB329" i="5" s="1"/>
  <c r="A330" i="5"/>
  <c r="AB330" i="5" s="1"/>
  <c r="A331" i="5"/>
  <c r="AB331" i="5" s="1"/>
  <c r="A332" i="5"/>
  <c r="AB332" i="5" s="1"/>
  <c r="A333" i="5"/>
  <c r="AB333" i="5" s="1"/>
  <c r="A334" i="5"/>
  <c r="AB334" i="5" s="1"/>
  <c r="A335" i="5"/>
  <c r="AB335" i="5" s="1"/>
  <c r="A336" i="5"/>
  <c r="AB336" i="5" s="1"/>
  <c r="A337" i="5"/>
  <c r="AB337" i="5" s="1"/>
  <c r="A338" i="5"/>
  <c r="AB338" i="5" s="1"/>
  <c r="A339" i="5"/>
  <c r="AB339" i="5" s="1"/>
  <c r="A340" i="5"/>
  <c r="AB340" i="5" s="1"/>
  <c r="A341" i="5"/>
  <c r="AB341" i="5" s="1"/>
  <c r="A342" i="5"/>
  <c r="AB342" i="5" s="1"/>
  <c r="A343" i="5"/>
  <c r="AB343" i="5" s="1"/>
  <c r="A344" i="5"/>
  <c r="AB344" i="5" s="1"/>
  <c r="A345" i="5"/>
  <c r="AB345" i="5" s="1"/>
  <c r="A346" i="5"/>
  <c r="AB346" i="5" s="1"/>
  <c r="A347" i="5"/>
  <c r="AB347" i="5" s="1"/>
  <c r="A348" i="5"/>
  <c r="AB348" i="5" s="1"/>
  <c r="A349" i="5"/>
  <c r="AB349" i="5" s="1"/>
  <c r="A350" i="5"/>
  <c r="AB350" i="5" s="1"/>
  <c r="A351" i="5"/>
  <c r="AB351" i="5" s="1"/>
  <c r="A352" i="5"/>
  <c r="AB352" i="5" s="1"/>
  <c r="A353" i="5"/>
  <c r="AB353" i="5" s="1"/>
  <c r="A354" i="5"/>
  <c r="AB354" i="5" s="1"/>
  <c r="A355" i="5"/>
  <c r="AB355" i="5" s="1"/>
  <c r="A356" i="5"/>
  <c r="AB356" i="5" s="1"/>
  <c r="A357" i="5"/>
  <c r="AB357" i="5" s="1"/>
  <c r="A358" i="5"/>
  <c r="AB358" i="5" s="1"/>
  <c r="A359" i="5"/>
  <c r="AB359" i="5" s="1"/>
  <c r="A360" i="5"/>
  <c r="AB360" i="5" s="1"/>
  <c r="A361" i="5"/>
  <c r="AB361" i="5" s="1"/>
  <c r="A362" i="5"/>
  <c r="AB362" i="5" s="1"/>
  <c r="A363" i="5"/>
  <c r="AB363" i="5" s="1"/>
  <c r="A364" i="5"/>
  <c r="AB364" i="5" s="1"/>
  <c r="A365" i="5"/>
  <c r="AB365" i="5" s="1"/>
  <c r="A366" i="5"/>
  <c r="AB366" i="5" s="1"/>
  <c r="A367" i="5"/>
  <c r="AB367" i="5" s="1"/>
  <c r="A368" i="5"/>
  <c r="AB368" i="5" s="1"/>
  <c r="A369" i="5"/>
  <c r="AB369" i="5" s="1"/>
  <c r="A370" i="5"/>
  <c r="AB370" i="5" s="1"/>
  <c r="A371" i="5"/>
  <c r="AB371" i="5" s="1"/>
  <c r="A372" i="5"/>
  <c r="AB372" i="5" s="1"/>
  <c r="A373" i="5"/>
  <c r="AB373" i="5" s="1"/>
  <c r="A374" i="5"/>
  <c r="AB374" i="5" s="1"/>
  <c r="A375" i="5"/>
  <c r="AB375" i="5" s="1"/>
  <c r="A376" i="5"/>
  <c r="AB376" i="5" s="1"/>
  <c r="A377" i="5"/>
  <c r="AB377" i="5" s="1"/>
  <c r="A378" i="5"/>
  <c r="AB378" i="5" s="1"/>
  <c r="A379" i="5"/>
  <c r="AB379" i="5" s="1"/>
  <c r="A380" i="5"/>
  <c r="AB380" i="5" s="1"/>
  <c r="A381" i="5"/>
  <c r="AB381" i="5" s="1"/>
  <c r="A382" i="5"/>
  <c r="AB382" i="5" s="1"/>
  <c r="A383" i="5"/>
  <c r="AB383" i="5" s="1"/>
  <c r="A384" i="5"/>
  <c r="AB384" i="5" s="1"/>
  <c r="A385" i="5"/>
  <c r="AB385" i="5" s="1"/>
  <c r="A386" i="5"/>
  <c r="AB386" i="5" s="1"/>
  <c r="A387" i="5"/>
  <c r="AB387" i="5" s="1"/>
  <c r="A388" i="5"/>
  <c r="AB388" i="5" s="1"/>
  <c r="A389" i="5"/>
  <c r="AB389" i="5" s="1"/>
  <c r="A390" i="5"/>
  <c r="AB390" i="5" s="1"/>
  <c r="A391" i="5"/>
  <c r="AB391" i="5" s="1"/>
  <c r="A392" i="5"/>
  <c r="AB392" i="5" s="1"/>
  <c r="A393" i="5"/>
  <c r="AB393" i="5" s="1"/>
  <c r="A394" i="5"/>
  <c r="AB394" i="5" s="1"/>
  <c r="A395" i="5"/>
  <c r="AB395" i="5" s="1"/>
  <c r="A396" i="5"/>
  <c r="AB396" i="5" s="1"/>
  <c r="A397" i="5"/>
  <c r="AB397" i="5" s="1"/>
  <c r="A398" i="5"/>
  <c r="AB398" i="5" s="1"/>
  <c r="A399" i="5"/>
  <c r="AB399" i="5" s="1"/>
  <c r="A400" i="5"/>
  <c r="AB400" i="5" s="1"/>
  <c r="A401" i="5"/>
  <c r="AB401" i="5" s="1"/>
  <c r="A402" i="5"/>
  <c r="AB402" i="5" s="1"/>
  <c r="A403" i="5"/>
  <c r="AB403" i="5" s="1"/>
  <c r="A404" i="5"/>
  <c r="AB404" i="5" s="1"/>
  <c r="A405" i="5"/>
  <c r="AB405" i="5" s="1"/>
  <c r="A406" i="5"/>
  <c r="AB406" i="5" s="1"/>
  <c r="A407" i="5"/>
  <c r="AB407" i="5" s="1"/>
  <c r="A408" i="5"/>
  <c r="AB408" i="5" s="1"/>
  <c r="A409" i="5"/>
  <c r="AB409" i="5" s="1"/>
  <c r="A410" i="5"/>
  <c r="AB410" i="5" s="1"/>
  <c r="A411" i="5"/>
  <c r="AB411" i="5" s="1"/>
  <c r="A412" i="5"/>
  <c r="AB412" i="5" s="1"/>
  <c r="A413" i="5"/>
  <c r="AB413" i="5" s="1"/>
  <c r="A414" i="5"/>
  <c r="AB414" i="5" s="1"/>
  <c r="A415" i="5"/>
  <c r="AB415" i="5" s="1"/>
  <c r="A416" i="5"/>
  <c r="AB416" i="5" s="1"/>
  <c r="A417" i="5"/>
  <c r="AB417" i="5" s="1"/>
  <c r="A418" i="5"/>
  <c r="AB418" i="5" s="1"/>
  <c r="A419" i="5"/>
  <c r="AB419" i="5" s="1"/>
  <c r="A420" i="5"/>
  <c r="AB420" i="5" s="1"/>
  <c r="A421" i="5"/>
  <c r="AB421" i="5" s="1"/>
  <c r="A422" i="5"/>
  <c r="AB422" i="5" s="1"/>
  <c r="A423" i="5"/>
  <c r="AB423" i="5" s="1"/>
  <c r="A424" i="5"/>
  <c r="AB424" i="5" s="1"/>
  <c r="A425" i="5"/>
  <c r="AB425" i="5" s="1"/>
  <c r="A426" i="5"/>
  <c r="AB426" i="5" s="1"/>
  <c r="A427" i="5"/>
  <c r="AB427" i="5" s="1"/>
  <c r="A428" i="5"/>
  <c r="AB428" i="5" s="1"/>
  <c r="A429" i="5"/>
  <c r="AB429" i="5" s="1"/>
  <c r="A430" i="5"/>
  <c r="AB430" i="5" s="1"/>
  <c r="A431" i="5"/>
  <c r="AB431" i="5" s="1"/>
  <c r="A432" i="5"/>
  <c r="AB432" i="5" s="1"/>
  <c r="A433" i="5"/>
  <c r="AB433" i="5" s="1"/>
  <c r="A434" i="5"/>
  <c r="AB434" i="5" s="1"/>
  <c r="A435" i="5"/>
  <c r="AB435" i="5" s="1"/>
  <c r="A436" i="5"/>
  <c r="AB436" i="5" s="1"/>
  <c r="A437" i="5"/>
  <c r="AB437" i="5" s="1"/>
  <c r="A438" i="5"/>
  <c r="AB438" i="5" s="1"/>
  <c r="A439" i="5"/>
  <c r="AB439" i="5" s="1"/>
  <c r="A440" i="5"/>
  <c r="AB440" i="5" s="1"/>
  <c r="A441" i="5"/>
  <c r="AB441" i="5" s="1"/>
  <c r="A442" i="5"/>
  <c r="AB442" i="5" s="1"/>
  <c r="A443" i="5"/>
  <c r="AB443" i="5" s="1"/>
  <c r="A444" i="5"/>
  <c r="AB444" i="5" s="1"/>
  <c r="A445" i="5"/>
  <c r="AB445" i="5" s="1"/>
  <c r="A446" i="5"/>
  <c r="AB446" i="5" s="1"/>
  <c r="A447" i="5"/>
  <c r="AB447" i="5" s="1"/>
  <c r="A448" i="5"/>
  <c r="AB448" i="5" s="1"/>
  <c r="A449" i="5"/>
  <c r="AB449" i="5" s="1"/>
  <c r="A450" i="5"/>
  <c r="AB450" i="5" s="1"/>
  <c r="A451" i="5"/>
  <c r="AB451" i="5" s="1"/>
  <c r="A452" i="5"/>
  <c r="AB452" i="5" s="1"/>
  <c r="A453" i="5"/>
  <c r="AB453" i="5" s="1"/>
  <c r="A454" i="5"/>
  <c r="AB454" i="5" s="1"/>
  <c r="A455" i="5"/>
  <c r="AB455" i="5" s="1"/>
  <c r="A456" i="5"/>
  <c r="AB456" i="5" s="1"/>
  <c r="A457" i="5"/>
  <c r="AB457" i="5" s="1"/>
  <c r="A458" i="5"/>
  <c r="AB458" i="5" s="1"/>
  <c r="A459" i="5"/>
  <c r="AB459" i="5" s="1"/>
  <c r="A460" i="5"/>
  <c r="AB460" i="5" s="1"/>
  <c r="A461" i="5"/>
  <c r="AB461" i="5" s="1"/>
  <c r="A462" i="5"/>
  <c r="AB462" i="5" s="1"/>
  <c r="A463" i="5"/>
  <c r="AB463" i="5" s="1"/>
  <c r="A464" i="5"/>
  <c r="AB464" i="5" s="1"/>
  <c r="A465" i="5"/>
  <c r="AB465" i="5" s="1"/>
  <c r="A466" i="5"/>
  <c r="AB466" i="5" s="1"/>
  <c r="A467" i="5"/>
  <c r="AB467" i="5" s="1"/>
  <c r="A468" i="5"/>
  <c r="AB468" i="5" s="1"/>
  <c r="A469" i="5"/>
  <c r="AB469" i="5" s="1"/>
  <c r="A470" i="5"/>
  <c r="AB470" i="5" s="1"/>
  <c r="A471" i="5"/>
  <c r="AB471" i="5" s="1"/>
  <c r="A472" i="5"/>
  <c r="AB472" i="5" s="1"/>
  <c r="A473" i="5"/>
  <c r="AB473" i="5" s="1"/>
  <c r="A474" i="5"/>
  <c r="AB474" i="5" s="1"/>
  <c r="A475" i="5"/>
  <c r="AB475" i="5" s="1"/>
  <c r="A476" i="5"/>
  <c r="AB476" i="5" s="1"/>
  <c r="A477" i="5"/>
  <c r="AB477" i="5" s="1"/>
  <c r="A478" i="5"/>
  <c r="AB478" i="5" s="1"/>
  <c r="A479" i="5"/>
  <c r="AB479" i="5" s="1"/>
  <c r="A480" i="5"/>
  <c r="AB480" i="5" s="1"/>
  <c r="A481" i="5"/>
  <c r="AB481" i="5" s="1"/>
  <c r="A482" i="5"/>
  <c r="AB482" i="5" s="1"/>
  <c r="A483" i="5"/>
  <c r="AB483" i="5" s="1"/>
  <c r="A484" i="5"/>
  <c r="AB484" i="5" s="1"/>
  <c r="A485" i="5"/>
  <c r="AB485" i="5" s="1"/>
  <c r="A486" i="5"/>
  <c r="AB486" i="5" s="1"/>
  <c r="A487" i="5"/>
  <c r="AB487" i="5" s="1"/>
  <c r="A488" i="5"/>
  <c r="AB488" i="5" s="1"/>
  <c r="A489" i="5"/>
  <c r="AB489" i="5" s="1"/>
  <c r="A490" i="5"/>
  <c r="AB490" i="5" s="1"/>
  <c r="A491" i="5"/>
  <c r="AB491" i="5" s="1"/>
  <c r="A492" i="5"/>
  <c r="AB492" i="5" s="1"/>
  <c r="A493" i="5"/>
  <c r="AB493" i="5" s="1"/>
  <c r="A494" i="5"/>
  <c r="AB494" i="5" s="1"/>
  <c r="A495" i="5"/>
  <c r="AB495" i="5" s="1"/>
  <c r="A496" i="5"/>
  <c r="AB496" i="5" s="1"/>
  <c r="A497" i="5"/>
  <c r="AB497" i="5" s="1"/>
  <c r="A498" i="5"/>
  <c r="AB498" i="5" s="1"/>
  <c r="A499" i="5"/>
  <c r="AB499" i="5" s="1"/>
  <c r="A500" i="5"/>
  <c r="AB500" i="5" s="1"/>
  <c r="A501" i="5"/>
  <c r="AB501" i="5" s="1"/>
  <c r="A502" i="5"/>
  <c r="AB502" i="5" s="1"/>
  <c r="A503" i="5"/>
  <c r="AB503" i="5" s="1"/>
  <c r="A504" i="5"/>
  <c r="AB504" i="5" s="1"/>
  <c r="A505" i="5"/>
  <c r="AB505" i="5" s="1"/>
  <c r="A506" i="5"/>
  <c r="AB506" i="5" s="1"/>
  <c r="A507" i="5"/>
  <c r="AB507" i="5" s="1"/>
  <c r="A508" i="5"/>
  <c r="AB508" i="5" s="1"/>
  <c r="A509" i="5"/>
  <c r="AB509" i="5" s="1"/>
  <c r="A510" i="5"/>
  <c r="AB510" i="5" s="1"/>
  <c r="A511" i="5"/>
  <c r="AB511" i="5" s="1"/>
  <c r="A512" i="5"/>
  <c r="AB512" i="5" s="1"/>
  <c r="A513" i="5"/>
  <c r="AB513" i="5" s="1"/>
  <c r="A514" i="5"/>
  <c r="AB514" i="5" s="1"/>
  <c r="A515" i="5"/>
  <c r="AB515" i="5" s="1"/>
  <c r="A516" i="5"/>
  <c r="AB516" i="5" s="1"/>
  <c r="A517" i="5"/>
  <c r="AB517" i="5" s="1"/>
  <c r="A518" i="5"/>
  <c r="AB518" i="5" s="1"/>
  <c r="A519" i="5"/>
  <c r="AB519" i="5" s="1"/>
  <c r="A520" i="5"/>
  <c r="AB520" i="5" s="1"/>
  <c r="A521" i="5"/>
  <c r="AB521" i="5" s="1"/>
  <c r="A522" i="5"/>
  <c r="AB522" i="5" s="1"/>
  <c r="A523" i="5"/>
  <c r="AB523" i="5" s="1"/>
  <c r="A524" i="5"/>
  <c r="AB524" i="5" s="1"/>
  <c r="A525" i="5"/>
  <c r="AB525" i="5" s="1"/>
  <c r="A526" i="5"/>
  <c r="AB526" i="5" s="1"/>
  <c r="A527" i="5"/>
  <c r="AB527" i="5" s="1"/>
  <c r="A528" i="5"/>
  <c r="AB528" i="5" s="1"/>
  <c r="A529" i="5"/>
  <c r="AB529" i="5" s="1"/>
  <c r="A530" i="5"/>
  <c r="AB530" i="5" s="1"/>
  <c r="A531" i="5"/>
  <c r="AB531" i="5" s="1"/>
  <c r="A532" i="5"/>
  <c r="AB532" i="5" s="1"/>
  <c r="A533" i="5"/>
  <c r="AB533" i="5" s="1"/>
  <c r="A534" i="5"/>
  <c r="AB534" i="5" s="1"/>
  <c r="A535" i="5"/>
  <c r="AB535" i="5" s="1"/>
  <c r="A536" i="5"/>
  <c r="AB536" i="5" s="1"/>
  <c r="A537" i="5"/>
  <c r="AB537" i="5" s="1"/>
  <c r="A538" i="5"/>
  <c r="AB538" i="5" s="1"/>
  <c r="A539" i="5"/>
  <c r="AB539" i="5" s="1"/>
  <c r="A540" i="5"/>
  <c r="AB540" i="5" s="1"/>
  <c r="A541" i="5"/>
  <c r="AB541" i="5" s="1"/>
  <c r="A542" i="5"/>
  <c r="AB542" i="5" s="1"/>
  <c r="A543" i="5"/>
  <c r="AB543" i="5" s="1"/>
  <c r="A544" i="5"/>
  <c r="AB544" i="5" s="1"/>
  <c r="A545" i="5"/>
  <c r="AB545" i="5" s="1"/>
  <c r="A546" i="5"/>
  <c r="AB546" i="5" s="1"/>
  <c r="A547" i="5"/>
  <c r="AB547" i="5" s="1"/>
  <c r="A548" i="5"/>
  <c r="AB548" i="5" s="1"/>
  <c r="A549" i="5"/>
  <c r="AB549" i="5" s="1"/>
  <c r="A550" i="5"/>
  <c r="AB550" i="5" s="1"/>
  <c r="A551" i="5"/>
  <c r="AB551" i="5" s="1"/>
  <c r="A552" i="5"/>
  <c r="AB552" i="5" s="1"/>
  <c r="A553" i="5"/>
  <c r="AB553" i="5" s="1"/>
  <c r="A554" i="5"/>
  <c r="AB554" i="5" s="1"/>
  <c r="A555" i="5"/>
  <c r="AB555" i="5" s="1"/>
  <c r="A556" i="5"/>
  <c r="AB556" i="5" s="1"/>
  <c r="A557" i="5"/>
  <c r="AB557" i="5" s="1"/>
  <c r="A558" i="5"/>
  <c r="AB558" i="5" s="1"/>
  <c r="A559" i="5"/>
  <c r="AB559" i="5" s="1"/>
  <c r="A560" i="5"/>
  <c r="AB560" i="5" s="1"/>
  <c r="A561" i="5"/>
  <c r="AB561" i="5" s="1"/>
  <c r="A562" i="5"/>
  <c r="AB562" i="5" s="1"/>
  <c r="A563" i="5"/>
  <c r="AB563" i="5" s="1"/>
  <c r="A564" i="5"/>
  <c r="AB564" i="5" s="1"/>
  <c r="A565" i="5"/>
  <c r="AB565" i="5" s="1"/>
  <c r="A566" i="5"/>
  <c r="AB566" i="5" s="1"/>
  <c r="A567" i="5"/>
  <c r="AB567" i="5" s="1"/>
  <c r="A568" i="5"/>
  <c r="AB568" i="5" s="1"/>
  <c r="A569" i="5"/>
  <c r="AB569" i="5" s="1"/>
  <c r="A570" i="5"/>
  <c r="AB570" i="5" s="1"/>
  <c r="A571" i="5"/>
  <c r="AB571" i="5" s="1"/>
  <c r="A572" i="5"/>
  <c r="AB572" i="5" s="1"/>
  <c r="A573" i="5"/>
  <c r="AB573" i="5" s="1"/>
  <c r="A574" i="5"/>
  <c r="AB574" i="5" s="1"/>
  <c r="A575" i="5"/>
  <c r="AB575" i="5" s="1"/>
  <c r="A576" i="5"/>
  <c r="AB576" i="5" s="1"/>
  <c r="A577" i="5"/>
  <c r="AB577" i="5" s="1"/>
  <c r="A578" i="5"/>
  <c r="AB578" i="5" s="1"/>
  <c r="A579" i="5"/>
  <c r="AB579" i="5" s="1"/>
  <c r="A580" i="5"/>
  <c r="AB580" i="5" s="1"/>
  <c r="A581" i="5"/>
  <c r="AB581" i="5" s="1"/>
  <c r="A582" i="5"/>
  <c r="AB582" i="5" s="1"/>
  <c r="A583" i="5"/>
  <c r="AB583" i="5" s="1"/>
  <c r="A584" i="5"/>
  <c r="AB584" i="5" s="1"/>
  <c r="A585" i="5"/>
  <c r="AB585" i="5" s="1"/>
  <c r="A586" i="5"/>
  <c r="AB586" i="5" s="1"/>
  <c r="A587" i="5"/>
  <c r="AB587" i="5" s="1"/>
  <c r="A588" i="5"/>
  <c r="AB588" i="5" s="1"/>
  <c r="A589" i="5"/>
  <c r="AB589" i="5" s="1"/>
  <c r="A590" i="5"/>
  <c r="AB590" i="5" s="1"/>
  <c r="A591" i="5"/>
  <c r="AB591" i="5" s="1"/>
  <c r="A592" i="5"/>
  <c r="AB592" i="5" s="1"/>
  <c r="A593" i="5"/>
  <c r="AB593" i="5" s="1"/>
  <c r="A594" i="5"/>
  <c r="AB594" i="5" s="1"/>
  <c r="A595" i="5"/>
  <c r="AB595" i="5" s="1"/>
  <c r="A596" i="5"/>
  <c r="AB596" i="5" s="1"/>
  <c r="A597" i="5"/>
  <c r="AB597" i="5" s="1"/>
  <c r="A598" i="5"/>
  <c r="AB598" i="5" s="1"/>
  <c r="A599" i="5"/>
  <c r="AB599" i="5" s="1"/>
  <c r="A600" i="5"/>
  <c r="AB600" i="5" s="1"/>
  <c r="A601" i="5"/>
  <c r="AB601" i="5" s="1"/>
  <c r="A602" i="5"/>
  <c r="AB602" i="5" s="1"/>
  <c r="A603" i="5"/>
  <c r="AB603" i="5" s="1"/>
  <c r="A604" i="5"/>
  <c r="AB604" i="5" s="1"/>
  <c r="A605" i="5"/>
  <c r="AB605" i="5" s="1"/>
  <c r="A606" i="5"/>
  <c r="AB606" i="5" s="1"/>
  <c r="A607" i="5"/>
  <c r="AB607" i="5" s="1"/>
  <c r="A608" i="5"/>
  <c r="AB608" i="5" s="1"/>
  <c r="A609" i="5"/>
  <c r="AB609" i="5" s="1"/>
  <c r="A610" i="5"/>
  <c r="AB610" i="5" s="1"/>
  <c r="A611" i="5"/>
  <c r="AB611" i="5" s="1"/>
  <c r="A612" i="5"/>
  <c r="AB612" i="5" s="1"/>
  <c r="A613" i="5"/>
  <c r="AB613" i="5" s="1"/>
  <c r="A614" i="5"/>
  <c r="AB614" i="5" s="1"/>
  <c r="A615" i="5"/>
  <c r="AB615" i="5" s="1"/>
  <c r="A616" i="5"/>
  <c r="AB616" i="5" s="1"/>
  <c r="A617" i="5"/>
  <c r="AB617" i="5" s="1"/>
  <c r="A618" i="5"/>
  <c r="AB618" i="5" s="1"/>
  <c r="A619" i="5"/>
  <c r="AB619" i="5" s="1"/>
  <c r="A620" i="5"/>
  <c r="AB620" i="5" s="1"/>
  <c r="A621" i="5"/>
  <c r="AB621" i="5" s="1"/>
  <c r="A622" i="5"/>
  <c r="AB622" i="5" s="1"/>
  <c r="A623" i="5"/>
  <c r="AB623" i="5" s="1"/>
  <c r="A624" i="5"/>
  <c r="AB624" i="5" s="1"/>
  <c r="A625" i="5"/>
  <c r="AB625" i="5" s="1"/>
  <c r="A626" i="5"/>
  <c r="AB626" i="5" s="1"/>
  <c r="A627" i="5"/>
  <c r="AB627" i="5" s="1"/>
  <c r="A628" i="5"/>
  <c r="AB628" i="5" s="1"/>
  <c r="A629" i="5"/>
  <c r="AB629" i="5" s="1"/>
  <c r="A630" i="5"/>
  <c r="AB630" i="5" s="1"/>
  <c r="A631" i="5"/>
  <c r="AB631" i="5" s="1"/>
  <c r="A632" i="5"/>
  <c r="AB632" i="5" s="1"/>
  <c r="A633" i="5"/>
  <c r="AB633" i="5" s="1"/>
  <c r="A634" i="5"/>
  <c r="AB634" i="5" s="1"/>
  <c r="A635" i="5"/>
  <c r="AB635" i="5" s="1"/>
  <c r="A636" i="5"/>
  <c r="AB636" i="5" s="1"/>
  <c r="A637" i="5"/>
  <c r="AB637" i="5" s="1"/>
  <c r="A638" i="5"/>
  <c r="AB638" i="5" s="1"/>
  <c r="A639" i="5"/>
  <c r="AB639" i="5" s="1"/>
  <c r="A640" i="5"/>
  <c r="AB640" i="5" s="1"/>
  <c r="A641" i="5"/>
  <c r="AB641" i="5" s="1"/>
  <c r="A642" i="5"/>
  <c r="AB642" i="5" s="1"/>
  <c r="A643" i="5"/>
  <c r="AB643" i="5" s="1"/>
  <c r="A644" i="5"/>
  <c r="AB644" i="5" s="1"/>
  <c r="A645" i="5"/>
  <c r="AB645" i="5" s="1"/>
  <c r="A646" i="5"/>
  <c r="AB646" i="5" s="1"/>
  <c r="A647" i="5"/>
  <c r="AB647" i="5" s="1"/>
  <c r="A648" i="5"/>
  <c r="AB648" i="5" s="1"/>
  <c r="A649" i="5"/>
  <c r="AB649" i="5" s="1"/>
  <c r="A650" i="5"/>
  <c r="AB650" i="5" s="1"/>
  <c r="A651" i="5"/>
  <c r="AB651" i="5" s="1"/>
  <c r="A652" i="5"/>
  <c r="AB652" i="5" s="1"/>
  <c r="A653" i="5"/>
  <c r="AB653" i="5" s="1"/>
  <c r="A654" i="5"/>
  <c r="AB654" i="5" s="1"/>
  <c r="A655" i="5"/>
  <c r="AB655" i="5" s="1"/>
  <c r="A656" i="5"/>
  <c r="AB656" i="5" s="1"/>
  <c r="A657" i="5"/>
  <c r="AB657" i="5" s="1"/>
  <c r="A658" i="5"/>
  <c r="AB658" i="5" s="1"/>
  <c r="A659" i="5"/>
  <c r="AB659" i="5" s="1"/>
  <c r="A660" i="5"/>
  <c r="AB660" i="5" s="1"/>
  <c r="A661" i="5"/>
  <c r="AB661" i="5" s="1"/>
  <c r="A662" i="5"/>
  <c r="AB662" i="5" s="1"/>
  <c r="A663" i="5"/>
  <c r="AB663" i="5" s="1"/>
  <c r="A664" i="5"/>
  <c r="AB664" i="5" s="1"/>
  <c r="A665" i="5"/>
  <c r="AB665" i="5" s="1"/>
  <c r="A666" i="5"/>
  <c r="AB666" i="5" s="1"/>
  <c r="A667" i="5"/>
  <c r="AB667" i="5" s="1"/>
  <c r="A668" i="5"/>
  <c r="AB668" i="5" s="1"/>
  <c r="A669" i="5"/>
  <c r="AB669" i="5" s="1"/>
  <c r="A670" i="5"/>
  <c r="AB670" i="5" s="1"/>
  <c r="A671" i="5"/>
  <c r="AB671" i="5" s="1"/>
  <c r="A672" i="5"/>
  <c r="AB672" i="5" s="1"/>
  <c r="A673" i="5"/>
  <c r="AB673" i="5" s="1"/>
  <c r="A674" i="5"/>
  <c r="AB674" i="5" s="1"/>
  <c r="A675" i="5"/>
  <c r="AB675" i="5" s="1"/>
  <c r="A676" i="5"/>
  <c r="AB676" i="5" s="1"/>
  <c r="A677" i="5"/>
  <c r="AB677" i="5" s="1"/>
  <c r="A678" i="5"/>
  <c r="AB678" i="5" s="1"/>
  <c r="A679" i="5"/>
  <c r="AB679" i="5" s="1"/>
  <c r="A680" i="5"/>
  <c r="AB680" i="5" s="1"/>
  <c r="A681" i="5"/>
  <c r="AB681" i="5" s="1"/>
  <c r="A682" i="5"/>
  <c r="AB682" i="5" s="1"/>
  <c r="A683" i="5"/>
  <c r="AB683" i="5" s="1"/>
  <c r="A684" i="5"/>
  <c r="AB684" i="5" s="1"/>
  <c r="A685" i="5"/>
  <c r="AB685" i="5" s="1"/>
  <c r="A686" i="5"/>
  <c r="AB686" i="5" s="1"/>
  <c r="A687" i="5"/>
  <c r="AB687" i="5" s="1"/>
  <c r="A688" i="5"/>
  <c r="AB688" i="5" s="1"/>
  <c r="A689" i="5"/>
  <c r="AB689" i="5" s="1"/>
  <c r="A690" i="5"/>
  <c r="AB690" i="5" s="1"/>
  <c r="A691" i="5"/>
  <c r="AB691" i="5" s="1"/>
  <c r="A692" i="5"/>
  <c r="AB692" i="5" s="1"/>
  <c r="A693" i="5"/>
  <c r="AB693" i="5" s="1"/>
  <c r="A694" i="5"/>
  <c r="AB694" i="5" s="1"/>
  <c r="A695" i="5"/>
  <c r="AB695" i="5" s="1"/>
  <c r="A696" i="5"/>
  <c r="AB696" i="5" s="1"/>
  <c r="A697" i="5"/>
  <c r="AB697" i="5" s="1"/>
  <c r="A698" i="5"/>
  <c r="AB698" i="5" s="1"/>
  <c r="A699" i="5"/>
  <c r="AB699" i="5" s="1"/>
  <c r="A700" i="5"/>
  <c r="AB700" i="5" s="1"/>
  <c r="A701" i="5"/>
  <c r="AB701" i="5" s="1"/>
  <c r="A702" i="5"/>
  <c r="AB702" i="5" s="1"/>
  <c r="A703" i="5"/>
  <c r="AB703" i="5" s="1"/>
  <c r="A704" i="5"/>
  <c r="AB704" i="5" s="1"/>
  <c r="A705" i="5"/>
  <c r="AB705" i="5" s="1"/>
  <c r="A706" i="5"/>
  <c r="AB706" i="5" s="1"/>
  <c r="A707" i="5"/>
  <c r="AB707" i="5" s="1"/>
  <c r="A708" i="5"/>
  <c r="AB708" i="5" s="1"/>
  <c r="A709" i="5"/>
  <c r="AB709" i="5" s="1"/>
  <c r="A710" i="5"/>
  <c r="AB710" i="5" s="1"/>
  <c r="A711" i="5"/>
  <c r="AB711" i="5" s="1"/>
  <c r="A712" i="5"/>
  <c r="AB712" i="5" s="1"/>
  <c r="A713" i="5"/>
  <c r="AB713" i="5" s="1"/>
  <c r="A714" i="5"/>
  <c r="AB714" i="5" s="1"/>
  <c r="A715" i="5"/>
  <c r="AB715" i="5" s="1"/>
  <c r="A716" i="5"/>
  <c r="AB716" i="5" s="1"/>
  <c r="A717" i="5"/>
  <c r="AB717" i="5" s="1"/>
  <c r="A718" i="5"/>
  <c r="AB718" i="5" s="1"/>
  <c r="A719" i="5"/>
  <c r="AB719" i="5" s="1"/>
  <c r="A720" i="5"/>
  <c r="AB720" i="5" s="1"/>
  <c r="A721" i="5"/>
  <c r="AB721" i="5" s="1"/>
  <c r="A722" i="5"/>
  <c r="AB722" i="5" s="1"/>
  <c r="A723" i="5"/>
  <c r="AB723" i="5" s="1"/>
  <c r="A724" i="5"/>
  <c r="AB724" i="5" s="1"/>
  <c r="A725" i="5"/>
  <c r="AB725" i="5" s="1"/>
  <c r="A726" i="5"/>
  <c r="AB726" i="5" s="1"/>
  <c r="A727" i="5"/>
  <c r="AB727" i="5" s="1"/>
  <c r="A728" i="5"/>
  <c r="AB728" i="5" s="1"/>
  <c r="A729" i="5"/>
  <c r="AB729" i="5" s="1"/>
  <c r="A730" i="5"/>
  <c r="AB730" i="5" s="1"/>
  <c r="A731" i="5"/>
  <c r="AB731" i="5" s="1"/>
  <c r="A732" i="5"/>
  <c r="AB732" i="5" s="1"/>
  <c r="A733" i="5"/>
  <c r="AB733" i="5" s="1"/>
  <c r="A734" i="5"/>
  <c r="AB734" i="5" s="1"/>
  <c r="A735" i="5"/>
  <c r="AB735" i="5" s="1"/>
  <c r="A736" i="5"/>
  <c r="AB736" i="5" s="1"/>
  <c r="A737" i="5"/>
  <c r="AB737" i="5" s="1"/>
  <c r="A738" i="5"/>
  <c r="AB738" i="5" s="1"/>
  <c r="A739" i="5"/>
  <c r="AB739" i="5" s="1"/>
  <c r="A740" i="5"/>
  <c r="AB740" i="5" s="1"/>
  <c r="A741" i="5"/>
  <c r="AB741" i="5" s="1"/>
  <c r="A742" i="5"/>
  <c r="AB742" i="5" s="1"/>
  <c r="A743" i="5"/>
  <c r="AB743" i="5" s="1"/>
  <c r="A744" i="5"/>
  <c r="AB744" i="5" s="1"/>
  <c r="A745" i="5"/>
  <c r="AB745" i="5" s="1"/>
  <c r="A746" i="5"/>
  <c r="AB746" i="5" s="1"/>
  <c r="A747" i="5"/>
  <c r="AB747" i="5" s="1"/>
  <c r="A748" i="5"/>
  <c r="AB748" i="5" s="1"/>
  <c r="A749" i="5"/>
  <c r="AB749" i="5" s="1"/>
  <c r="A750" i="5"/>
  <c r="AB750" i="5" s="1"/>
  <c r="A751" i="5"/>
  <c r="AB751" i="5" s="1"/>
  <c r="A752" i="5"/>
  <c r="AB752" i="5" s="1"/>
  <c r="A753" i="5"/>
  <c r="AB753" i="5" s="1"/>
  <c r="A754" i="5"/>
  <c r="AB754" i="5" s="1"/>
  <c r="A755" i="5"/>
  <c r="AB755" i="5" s="1"/>
  <c r="A756" i="5"/>
  <c r="AB756" i="5" s="1"/>
  <c r="A757" i="5"/>
  <c r="AB757" i="5" s="1"/>
  <c r="A758" i="5"/>
  <c r="AB758" i="5" s="1"/>
  <c r="A759" i="5"/>
  <c r="AB759" i="5" s="1"/>
  <c r="A760" i="5"/>
  <c r="AB760" i="5" s="1"/>
  <c r="A761" i="5"/>
  <c r="AB761" i="5" s="1"/>
  <c r="A762" i="5"/>
  <c r="AB762" i="5" s="1"/>
  <c r="A763" i="5"/>
  <c r="AB763" i="5" s="1"/>
  <c r="A764" i="5"/>
  <c r="AB764" i="5" s="1"/>
  <c r="A765" i="5"/>
  <c r="AB765" i="5" s="1"/>
  <c r="A766" i="5"/>
  <c r="AB766" i="5" s="1"/>
  <c r="A767" i="5"/>
  <c r="AB767" i="5" s="1"/>
  <c r="A768" i="5"/>
  <c r="AB768" i="5" s="1"/>
  <c r="A769" i="5"/>
  <c r="AB769" i="5" s="1"/>
  <c r="A770" i="5"/>
  <c r="AB770" i="5" s="1"/>
  <c r="A771" i="5"/>
  <c r="AB771" i="5" s="1"/>
  <c r="A772" i="5"/>
  <c r="AB772" i="5" s="1"/>
  <c r="A773" i="5"/>
  <c r="AB773" i="5" s="1"/>
  <c r="A774" i="5"/>
  <c r="AB774" i="5" s="1"/>
  <c r="A775" i="5"/>
  <c r="AB775" i="5" s="1"/>
  <c r="A776" i="5"/>
  <c r="AB776" i="5" s="1"/>
  <c r="A777" i="5"/>
  <c r="AB777" i="5" s="1"/>
  <c r="A778" i="5"/>
  <c r="AB778" i="5" s="1"/>
  <c r="A779" i="5"/>
  <c r="AB779" i="5" s="1"/>
  <c r="A780" i="5"/>
  <c r="AB780" i="5" s="1"/>
  <c r="A781" i="5"/>
  <c r="AB781" i="5" s="1"/>
  <c r="A782" i="5"/>
  <c r="AB782" i="5" s="1"/>
  <c r="A783" i="5"/>
  <c r="AB783" i="5" s="1"/>
  <c r="A784" i="5"/>
  <c r="AB784" i="5" s="1"/>
  <c r="A785" i="5"/>
  <c r="AB785" i="5" s="1"/>
  <c r="A786" i="5"/>
  <c r="AB786" i="5" s="1"/>
  <c r="A787" i="5"/>
  <c r="AB787" i="5" s="1"/>
  <c r="A788" i="5"/>
  <c r="AB788" i="5" s="1"/>
  <c r="A789" i="5"/>
  <c r="AB789" i="5" s="1"/>
  <c r="A790" i="5"/>
  <c r="AB790" i="5" s="1"/>
  <c r="A791" i="5"/>
  <c r="AB791" i="5" s="1"/>
  <c r="A792" i="5"/>
  <c r="AB792" i="5" s="1"/>
  <c r="A793" i="5"/>
  <c r="AB793" i="5" s="1"/>
  <c r="A794" i="5"/>
  <c r="AB794" i="5" s="1"/>
  <c r="A795" i="5"/>
  <c r="AB795" i="5" s="1"/>
  <c r="A796" i="5"/>
  <c r="AB796" i="5" s="1"/>
  <c r="A797" i="5"/>
  <c r="AB797" i="5" s="1"/>
  <c r="A798" i="5"/>
  <c r="AB798" i="5" s="1"/>
  <c r="A799" i="5"/>
  <c r="AB799" i="5" s="1"/>
  <c r="A800" i="5"/>
  <c r="AB800" i="5" s="1"/>
  <c r="A801" i="5"/>
  <c r="AB801" i="5" s="1"/>
  <c r="A802" i="5"/>
  <c r="AB802" i="5" s="1"/>
  <c r="A803" i="5"/>
  <c r="AB803" i="5" s="1"/>
  <c r="A804" i="5"/>
  <c r="AB804" i="5" s="1"/>
  <c r="A805" i="5"/>
  <c r="AB805" i="5" s="1"/>
  <c r="A806" i="5"/>
  <c r="AB806" i="5" s="1"/>
  <c r="A807" i="5"/>
  <c r="AB807" i="5" s="1"/>
  <c r="A808" i="5"/>
  <c r="AB808" i="5" s="1"/>
  <c r="A809" i="5"/>
  <c r="AB809" i="5" s="1"/>
  <c r="A810" i="5"/>
  <c r="AB810" i="5" s="1"/>
  <c r="A811" i="5"/>
  <c r="AB811" i="5" s="1"/>
  <c r="A812" i="5"/>
  <c r="AB812" i="5" s="1"/>
  <c r="A813" i="5"/>
  <c r="AB813" i="5" s="1"/>
  <c r="A814" i="5"/>
  <c r="AB814" i="5" s="1"/>
  <c r="A815" i="5"/>
  <c r="AB815" i="5" s="1"/>
  <c r="A816" i="5"/>
  <c r="AB816" i="5" s="1"/>
  <c r="A817" i="5"/>
  <c r="AB817" i="5" s="1"/>
  <c r="A818" i="5"/>
  <c r="AB818" i="5" s="1"/>
  <c r="A819" i="5"/>
  <c r="AB819" i="5" s="1"/>
  <c r="A820" i="5"/>
  <c r="AB820" i="5" s="1"/>
  <c r="A821" i="5"/>
  <c r="AB821" i="5" s="1"/>
  <c r="A822" i="5"/>
  <c r="AB822" i="5" s="1"/>
  <c r="A823" i="5"/>
  <c r="AB823" i="5" s="1"/>
  <c r="A824" i="5"/>
  <c r="AB824" i="5" s="1"/>
  <c r="A825" i="5"/>
  <c r="AB825" i="5" s="1"/>
  <c r="A826" i="5"/>
  <c r="AB826" i="5" s="1"/>
  <c r="A827" i="5"/>
  <c r="AB827" i="5" s="1"/>
  <c r="A828" i="5"/>
  <c r="AB828" i="5" s="1"/>
  <c r="A829" i="5"/>
  <c r="AB829" i="5" s="1"/>
  <c r="A830" i="5"/>
  <c r="AB830" i="5" s="1"/>
  <c r="A831" i="5"/>
  <c r="AB831" i="5" s="1"/>
  <c r="A832" i="5"/>
  <c r="AB832" i="5" s="1"/>
  <c r="A833" i="5"/>
  <c r="AB833" i="5" s="1"/>
  <c r="A834" i="5"/>
  <c r="AB834" i="5" s="1"/>
  <c r="A835" i="5"/>
  <c r="AB835" i="5" s="1"/>
  <c r="A836" i="5"/>
  <c r="AB836" i="5" s="1"/>
  <c r="A837" i="5"/>
  <c r="AB837" i="5" s="1"/>
  <c r="A838" i="5"/>
  <c r="AB838" i="5" s="1"/>
  <c r="A839" i="5"/>
  <c r="AB839" i="5" s="1"/>
  <c r="A840" i="5"/>
  <c r="AB840" i="5" s="1"/>
  <c r="A841" i="5"/>
  <c r="AB841" i="5" s="1"/>
  <c r="A842" i="5"/>
  <c r="AB842" i="5" s="1"/>
  <c r="A843" i="5"/>
  <c r="AB843" i="5" s="1"/>
  <c r="A844" i="5"/>
  <c r="AB844" i="5" s="1"/>
  <c r="A845" i="5"/>
  <c r="AB845" i="5" s="1"/>
  <c r="A846" i="5"/>
  <c r="AB846" i="5" s="1"/>
  <c r="A847" i="5"/>
  <c r="AB847" i="5" s="1"/>
  <c r="A848" i="5"/>
  <c r="AB848" i="5" s="1"/>
  <c r="A849" i="5"/>
  <c r="AB849" i="5" s="1"/>
  <c r="A850" i="5"/>
  <c r="AB850" i="5" s="1"/>
  <c r="A851" i="5"/>
  <c r="AB851" i="5" s="1"/>
  <c r="A852" i="5"/>
  <c r="AB852" i="5" s="1"/>
  <c r="A853" i="5"/>
  <c r="AB853" i="5" s="1"/>
  <c r="A854" i="5"/>
  <c r="AB854" i="5" s="1"/>
  <c r="A855" i="5"/>
  <c r="AB855" i="5" s="1"/>
  <c r="A856" i="5"/>
  <c r="AB856" i="5" s="1"/>
  <c r="A857" i="5"/>
  <c r="AB857" i="5" s="1"/>
  <c r="A858" i="5"/>
  <c r="AB858" i="5" s="1"/>
  <c r="A859" i="5"/>
  <c r="AB859" i="5" s="1"/>
  <c r="A860" i="5"/>
  <c r="AB860" i="5" s="1"/>
  <c r="A861" i="5"/>
  <c r="AB861" i="5" s="1"/>
  <c r="A862" i="5"/>
  <c r="AB862" i="5" s="1"/>
  <c r="A863" i="5"/>
  <c r="AB863" i="5" s="1"/>
  <c r="A864" i="5"/>
  <c r="AB864" i="5" s="1"/>
  <c r="A865" i="5"/>
  <c r="AB865" i="5" s="1"/>
  <c r="A866" i="5"/>
  <c r="AB866" i="5" s="1"/>
  <c r="A867" i="5"/>
  <c r="AB867" i="5" s="1"/>
  <c r="A868" i="5"/>
  <c r="AB868" i="5" s="1"/>
  <c r="A869" i="5"/>
  <c r="AB869" i="5" s="1"/>
  <c r="A870" i="5"/>
  <c r="AB870" i="5" s="1"/>
  <c r="A871" i="5"/>
  <c r="AB871" i="5" s="1"/>
  <c r="A872" i="5"/>
  <c r="AB872" i="5" s="1"/>
  <c r="A873" i="5"/>
  <c r="AB873" i="5" s="1"/>
  <c r="A874" i="5"/>
  <c r="AB874" i="5" s="1"/>
  <c r="A875" i="5"/>
  <c r="AB875" i="5" s="1"/>
  <c r="A876" i="5"/>
  <c r="AB876" i="5" s="1"/>
  <c r="A877" i="5"/>
  <c r="AB877" i="5" s="1"/>
  <c r="A878" i="5"/>
  <c r="AB878" i="5" s="1"/>
  <c r="A879" i="5"/>
  <c r="AB879" i="5" s="1"/>
  <c r="A880" i="5"/>
  <c r="AB880" i="5" s="1"/>
  <c r="A881" i="5"/>
  <c r="AB881" i="5" s="1"/>
  <c r="A882" i="5"/>
  <c r="AB882" i="5" s="1"/>
  <c r="A883" i="5"/>
  <c r="AB883" i="5" s="1"/>
  <c r="A884" i="5"/>
  <c r="AB884" i="5" s="1"/>
  <c r="A885" i="5"/>
  <c r="AB885" i="5" s="1"/>
  <c r="A886" i="5"/>
  <c r="AB886" i="5" s="1"/>
  <c r="A887" i="5"/>
  <c r="AB887" i="5" s="1"/>
  <c r="A888" i="5"/>
  <c r="AB888" i="5" s="1"/>
  <c r="A889" i="5"/>
  <c r="AB889" i="5" s="1"/>
  <c r="A890" i="5"/>
  <c r="AB890" i="5" s="1"/>
  <c r="A891" i="5"/>
  <c r="AB891" i="5" s="1"/>
  <c r="A892" i="5"/>
  <c r="AB892" i="5" s="1"/>
  <c r="A893" i="5"/>
  <c r="AB893" i="5" s="1"/>
  <c r="A894" i="5"/>
  <c r="AB894" i="5" s="1"/>
  <c r="A895" i="5"/>
  <c r="AB895" i="5" s="1"/>
  <c r="A896" i="5"/>
  <c r="AB896" i="5" s="1"/>
  <c r="A897" i="5"/>
  <c r="AB897" i="5" s="1"/>
  <c r="A898" i="5"/>
  <c r="AB898" i="5" s="1"/>
  <c r="A899" i="5"/>
  <c r="AB899" i="5" s="1"/>
  <c r="A900" i="5"/>
  <c r="AB900" i="5" s="1"/>
  <c r="A901" i="5"/>
  <c r="AB901" i="5" s="1"/>
  <c r="A902" i="5"/>
  <c r="AB902" i="5" s="1"/>
  <c r="A903" i="5"/>
  <c r="AB903" i="5" s="1"/>
  <c r="A904" i="5"/>
  <c r="AB904" i="5" s="1"/>
  <c r="A905" i="5"/>
  <c r="AB905" i="5" s="1"/>
  <c r="A906" i="5"/>
  <c r="AB906" i="5" s="1"/>
  <c r="A907" i="5"/>
  <c r="AB907" i="5" s="1"/>
  <c r="A908" i="5"/>
  <c r="AB908" i="5" s="1"/>
  <c r="A909" i="5"/>
  <c r="AB909" i="5" s="1"/>
  <c r="A910" i="5"/>
  <c r="AB910" i="5" s="1"/>
  <c r="A911" i="5"/>
  <c r="AB911" i="5" s="1"/>
  <c r="A912" i="5"/>
  <c r="AB912" i="5" s="1"/>
  <c r="A913" i="5"/>
  <c r="AB913" i="5" s="1"/>
  <c r="A914" i="5"/>
  <c r="AB914" i="5" s="1"/>
  <c r="A915" i="5"/>
  <c r="AB915" i="5" s="1"/>
  <c r="A916" i="5"/>
  <c r="AB916" i="5" s="1"/>
  <c r="A917" i="5"/>
  <c r="AB917" i="5" s="1"/>
  <c r="A918" i="5"/>
  <c r="AB918" i="5" s="1"/>
  <c r="A919" i="5"/>
  <c r="AB919" i="5" s="1"/>
  <c r="A920" i="5"/>
  <c r="AB920" i="5" s="1"/>
  <c r="A921" i="5"/>
  <c r="AB921" i="5" s="1"/>
  <c r="A922" i="5"/>
  <c r="AB922" i="5" s="1"/>
  <c r="A923" i="5"/>
  <c r="AB923" i="5" s="1"/>
  <c r="A924" i="5"/>
  <c r="AB924" i="5" s="1"/>
  <c r="A925" i="5"/>
  <c r="AB925" i="5" s="1"/>
  <c r="A926" i="5"/>
  <c r="AB926" i="5" s="1"/>
  <c r="A927" i="5"/>
  <c r="AB927" i="5" s="1"/>
  <c r="A928" i="5"/>
  <c r="AB928" i="5" s="1"/>
  <c r="A929" i="5"/>
  <c r="AB929" i="5" s="1"/>
  <c r="A930" i="5"/>
  <c r="AB930" i="5" s="1"/>
  <c r="A931" i="5"/>
  <c r="AB931" i="5" s="1"/>
  <c r="A932" i="5"/>
  <c r="AB932" i="5" s="1"/>
  <c r="A933" i="5"/>
  <c r="AB933" i="5" s="1"/>
  <c r="A934" i="5"/>
  <c r="AB934" i="5" s="1"/>
  <c r="A935" i="5"/>
  <c r="AB935" i="5" s="1"/>
  <c r="A936" i="5"/>
  <c r="AB936" i="5" s="1"/>
  <c r="A937" i="5"/>
  <c r="AB937" i="5" s="1"/>
  <c r="A938" i="5"/>
  <c r="AB938" i="5" s="1"/>
  <c r="A939" i="5"/>
  <c r="AB939" i="5" s="1"/>
  <c r="A940" i="5"/>
  <c r="AB940" i="5" s="1"/>
  <c r="A941" i="5"/>
  <c r="AB941" i="5" s="1"/>
  <c r="A942" i="5"/>
  <c r="AB942" i="5" s="1"/>
  <c r="A943" i="5"/>
  <c r="AB943" i="5" s="1"/>
  <c r="A944" i="5"/>
  <c r="AB944" i="5" s="1"/>
  <c r="A945" i="5"/>
  <c r="AB945" i="5" s="1"/>
  <c r="A946" i="5"/>
  <c r="AB946" i="5" s="1"/>
  <c r="A947" i="5"/>
  <c r="AB947" i="5" s="1"/>
  <c r="A948" i="5"/>
  <c r="AB948" i="5" s="1"/>
  <c r="A949" i="5"/>
  <c r="AB949" i="5" s="1"/>
  <c r="A950" i="5"/>
  <c r="AB950" i="5" s="1"/>
  <c r="A951" i="5"/>
  <c r="AB951" i="5" s="1"/>
  <c r="A952" i="5"/>
  <c r="AB952" i="5" s="1"/>
  <c r="A953" i="5"/>
  <c r="AB953" i="5" s="1"/>
  <c r="A954" i="5"/>
  <c r="AB954" i="5" s="1"/>
  <c r="A955" i="5"/>
  <c r="AB955" i="5" s="1"/>
  <c r="A956" i="5"/>
  <c r="AB956" i="5" s="1"/>
  <c r="A957" i="5"/>
  <c r="AB957" i="5" s="1"/>
  <c r="A958" i="5"/>
  <c r="AB958" i="5" s="1"/>
  <c r="A959" i="5"/>
  <c r="AB959" i="5" s="1"/>
  <c r="A960" i="5"/>
  <c r="AB960" i="5" s="1"/>
  <c r="A961" i="5"/>
  <c r="AB961" i="5" s="1"/>
  <c r="A962" i="5"/>
  <c r="AB962" i="5" s="1"/>
  <c r="A963" i="5"/>
  <c r="AB963" i="5" s="1"/>
  <c r="A964" i="5"/>
  <c r="AB964" i="5" s="1"/>
  <c r="A965" i="5"/>
  <c r="AB965" i="5" s="1"/>
  <c r="A966" i="5"/>
  <c r="AB966" i="5" s="1"/>
  <c r="A967" i="5"/>
  <c r="AB967" i="5" s="1"/>
  <c r="A968" i="5"/>
  <c r="AB968" i="5" s="1"/>
  <c r="A969" i="5"/>
  <c r="AB969" i="5" s="1"/>
  <c r="A970" i="5"/>
  <c r="AB970" i="5" s="1"/>
  <c r="A971" i="5"/>
  <c r="AB971" i="5" s="1"/>
  <c r="A972" i="5"/>
  <c r="AB972" i="5" s="1"/>
  <c r="A973" i="5"/>
  <c r="AB973" i="5" s="1"/>
  <c r="A974" i="5"/>
  <c r="AB974" i="5" s="1"/>
  <c r="A975" i="5"/>
  <c r="AB975" i="5" s="1"/>
  <c r="A976" i="5"/>
  <c r="AB976" i="5" s="1"/>
  <c r="A977" i="5"/>
  <c r="AB977" i="5" s="1"/>
  <c r="A978" i="5"/>
  <c r="AB978" i="5" s="1"/>
  <c r="A979" i="5"/>
  <c r="AB979" i="5" s="1"/>
  <c r="A980" i="5"/>
  <c r="AB980" i="5" s="1"/>
  <c r="A981" i="5"/>
  <c r="AB981" i="5" s="1"/>
  <c r="A982" i="5"/>
  <c r="AB982" i="5" s="1"/>
  <c r="A983" i="5"/>
  <c r="AB983" i="5" s="1"/>
  <c r="A984" i="5"/>
  <c r="AB984" i="5" s="1"/>
  <c r="A985" i="5"/>
  <c r="AB985" i="5" s="1"/>
  <c r="A986" i="5"/>
  <c r="AB986" i="5" s="1"/>
  <c r="A987" i="5"/>
  <c r="AB987" i="5" s="1"/>
  <c r="A988" i="5"/>
  <c r="AB988" i="5" s="1"/>
  <c r="A989" i="5"/>
  <c r="AB989" i="5" s="1"/>
  <c r="A990" i="5"/>
  <c r="AB990" i="5" s="1"/>
  <c r="A991" i="5"/>
  <c r="AB991" i="5" s="1"/>
  <c r="A992" i="5"/>
  <c r="AB992" i="5" s="1"/>
  <c r="A993" i="5"/>
  <c r="AB993" i="5" s="1"/>
  <c r="A994" i="5"/>
  <c r="AB994" i="5" s="1"/>
  <c r="A995" i="5"/>
  <c r="AB995" i="5" s="1"/>
  <c r="A996" i="5"/>
  <c r="AB996" i="5" s="1"/>
  <c r="A997" i="5"/>
  <c r="AB997" i="5" s="1"/>
  <c r="A998" i="5"/>
  <c r="AB998" i="5" s="1"/>
  <c r="A999" i="5"/>
  <c r="AB999" i="5" s="1"/>
  <c r="A1000" i="5"/>
  <c r="AB1000" i="5" s="1"/>
  <c r="A1001" i="5"/>
  <c r="AB1001" i="5" s="1"/>
  <c r="A1002" i="5"/>
  <c r="AB1002" i="5" s="1"/>
  <c r="A1003" i="5"/>
  <c r="AB1003" i="5" s="1"/>
  <c r="A1004" i="5"/>
  <c r="AB1004" i="5" s="1"/>
  <c r="A1005" i="5"/>
  <c r="AB1005" i="5" s="1"/>
  <c r="A1006" i="5"/>
  <c r="AB1006" i="5" s="1"/>
  <c r="A1007" i="5"/>
  <c r="AB1007" i="5" s="1"/>
  <c r="A1008" i="5"/>
  <c r="AB1008" i="5" s="1"/>
  <c r="A1009" i="5"/>
  <c r="AB1009" i="5" s="1"/>
  <c r="A1010" i="5"/>
  <c r="AB1010" i="5" s="1"/>
  <c r="A1011" i="5"/>
  <c r="AB1011" i="5" s="1"/>
  <c r="A1012" i="5"/>
  <c r="AB1012" i="5" s="1"/>
  <c r="A1013" i="5"/>
  <c r="AB1013" i="5" s="1"/>
  <c r="A1014" i="5"/>
  <c r="AB1014" i="5" s="1"/>
  <c r="A1015" i="5"/>
  <c r="AB1015" i="5" s="1"/>
  <c r="A1016" i="5"/>
  <c r="AB1016" i="5" s="1"/>
  <c r="A1017" i="5"/>
  <c r="AB1017" i="5" s="1"/>
  <c r="A1018" i="5"/>
  <c r="AB1018" i="5" s="1"/>
  <c r="A1019" i="5"/>
  <c r="AB1019" i="5" s="1"/>
  <c r="A1020" i="5"/>
  <c r="AB1020" i="5" s="1"/>
  <c r="A1021" i="5"/>
  <c r="AB1021" i="5" s="1"/>
  <c r="A1022" i="5"/>
  <c r="AB1022" i="5" s="1"/>
  <c r="A1023" i="5"/>
  <c r="AB1023" i="5" s="1"/>
  <c r="A1024" i="5"/>
  <c r="AB1024" i="5" s="1"/>
  <c r="A1025" i="5"/>
  <c r="AB1025" i="5" s="1"/>
  <c r="A1026" i="5"/>
  <c r="AB1026" i="5" s="1"/>
  <c r="A1027" i="5"/>
  <c r="AB1027" i="5" s="1"/>
  <c r="A1028" i="5"/>
  <c r="AB1028" i="5" s="1"/>
  <c r="A1029" i="5"/>
  <c r="AB1029" i="5" s="1"/>
  <c r="A1030" i="5"/>
  <c r="AB1030" i="5" s="1"/>
  <c r="A1031" i="5"/>
  <c r="AB1031" i="5" s="1"/>
  <c r="A1032" i="5"/>
  <c r="AB1032" i="5" s="1"/>
  <c r="A1033" i="5"/>
  <c r="AB1033" i="5" s="1"/>
  <c r="A1034" i="5"/>
  <c r="AB1034" i="5" s="1"/>
  <c r="A1035" i="5"/>
  <c r="AB1035" i="5" s="1"/>
  <c r="A1036" i="5"/>
  <c r="AB1036" i="5" s="1"/>
  <c r="A1037" i="5"/>
  <c r="AB1037" i="5" s="1"/>
  <c r="A1038" i="5"/>
  <c r="AB1038" i="5" s="1"/>
  <c r="A1039" i="5"/>
  <c r="AB1039" i="5" s="1"/>
  <c r="A1040" i="5"/>
  <c r="AB1040" i="5" s="1"/>
  <c r="A1041" i="5"/>
  <c r="AB1041" i="5" s="1"/>
  <c r="A1042" i="5"/>
  <c r="AB1042" i="5" s="1"/>
  <c r="A1043" i="5"/>
  <c r="AB1043" i="5" s="1"/>
  <c r="A1044" i="5"/>
  <c r="AB1044" i="5" s="1"/>
  <c r="A1045" i="5"/>
  <c r="AB1045" i="5" s="1"/>
  <c r="A1046" i="5"/>
  <c r="AB1046" i="5" s="1"/>
  <c r="A1047" i="5"/>
  <c r="AB1047" i="5" s="1"/>
  <c r="A1048" i="5"/>
  <c r="AB1048" i="5" s="1"/>
  <c r="A1049" i="5"/>
  <c r="AB1049" i="5" s="1"/>
  <c r="A1050" i="5"/>
  <c r="AB1050" i="5" s="1"/>
  <c r="A1051" i="5"/>
  <c r="AB1051" i="5" s="1"/>
  <c r="A1052" i="5"/>
  <c r="AB1052" i="5" s="1"/>
  <c r="A1053" i="5"/>
  <c r="AB1053" i="5" s="1"/>
  <c r="A1054" i="5"/>
  <c r="AB1054" i="5" s="1"/>
  <c r="A1055" i="5"/>
  <c r="AB1055" i="5" s="1"/>
  <c r="A1056" i="5"/>
  <c r="AB1056" i="5" s="1"/>
  <c r="A1057" i="5"/>
  <c r="AB1057" i="5" s="1"/>
  <c r="A1058" i="5"/>
  <c r="AB1058" i="5" s="1"/>
  <c r="A1059" i="5"/>
  <c r="AB1059" i="5" s="1"/>
  <c r="A1060" i="5"/>
  <c r="AB1060" i="5" s="1"/>
  <c r="A1061" i="5"/>
  <c r="AB1061" i="5" s="1"/>
  <c r="A1062" i="5"/>
  <c r="AB1062" i="5" s="1"/>
  <c r="A1063" i="5"/>
  <c r="AB1063" i="5" s="1"/>
  <c r="A1064" i="5"/>
  <c r="AB1064" i="5" s="1"/>
  <c r="A1065" i="5"/>
  <c r="AB1065" i="5" s="1"/>
  <c r="A1066" i="5"/>
  <c r="AB1066" i="5" s="1"/>
  <c r="A1067" i="5"/>
  <c r="AB1067" i="5" s="1"/>
  <c r="A1068" i="5"/>
  <c r="AB1068" i="5" s="1"/>
  <c r="A1069" i="5"/>
  <c r="AB1069" i="5" s="1"/>
  <c r="A1070" i="5"/>
  <c r="AB1070" i="5" s="1"/>
  <c r="A1071" i="5"/>
  <c r="AB1071" i="5" s="1"/>
  <c r="A1072" i="5"/>
  <c r="AB1072" i="5" s="1"/>
  <c r="A1073" i="5"/>
  <c r="AB1073" i="5" s="1"/>
  <c r="A1074" i="5"/>
  <c r="AB1074" i="5" s="1"/>
  <c r="A1075" i="5"/>
  <c r="AB1075" i="5" s="1"/>
  <c r="A1076" i="5"/>
  <c r="AB1076" i="5" s="1"/>
  <c r="A1077" i="5"/>
  <c r="AB1077" i="5" s="1"/>
  <c r="A1078" i="5"/>
  <c r="AB1078" i="5" s="1"/>
  <c r="A1079" i="5"/>
  <c r="AB1079" i="5" s="1"/>
  <c r="A1080" i="5"/>
  <c r="AB1080" i="5" s="1"/>
  <c r="A1081" i="5"/>
  <c r="AB1081" i="5" s="1"/>
  <c r="A1082" i="5"/>
  <c r="AB1082" i="5" s="1"/>
  <c r="A1083" i="5"/>
  <c r="AB1083" i="5" s="1"/>
  <c r="A1084" i="5"/>
  <c r="AB1084" i="5" s="1"/>
  <c r="A1085" i="5"/>
  <c r="AB1085" i="5" s="1"/>
  <c r="A1086" i="5"/>
  <c r="AB1086" i="5" s="1"/>
  <c r="A1087" i="5"/>
  <c r="AB1087" i="5" s="1"/>
  <c r="A1088" i="5"/>
  <c r="AB1088" i="5" s="1"/>
  <c r="A1089" i="5"/>
  <c r="AB1089" i="5" s="1"/>
  <c r="A1090" i="5"/>
  <c r="AB1090" i="5" s="1"/>
  <c r="A1091" i="5"/>
  <c r="AB1091" i="5" s="1"/>
  <c r="A1092" i="5"/>
  <c r="AB1092" i="5" s="1"/>
  <c r="A1093" i="5"/>
  <c r="AB1093" i="5" s="1"/>
  <c r="A1094" i="5"/>
  <c r="AB1094" i="5" s="1"/>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F3" i="5" a="1"/>
  <c r="F4" i="5" a="1"/>
  <c r="F5" i="5" a="1"/>
  <c r="F6" i="5" a="1"/>
  <c r="F7" i="5" a="1"/>
  <c r="F8" i="5" a="1"/>
  <c r="F9" i="5" a="1"/>
  <c r="F10" i="5" a="1"/>
  <c r="F11" i="5" a="1"/>
  <c r="F12" i="5" a="1"/>
  <c r="F13" i="5" a="1"/>
  <c r="F14" i="5" a="1"/>
  <c r="F15" i="5" a="1"/>
  <c r="F16" i="5" a="1"/>
  <c r="F17" i="5" a="1"/>
  <c r="F18" i="5" a="1"/>
  <c r="F19" i="5" a="1"/>
  <c r="F20" i="5" a="1"/>
  <c r="F21" i="5" a="1"/>
  <c r="F22" i="5" a="1"/>
  <c r="F23" i="5" a="1"/>
  <c r="F24" i="5" a="1"/>
  <c r="F25" i="5" a="1"/>
  <c r="F26" i="5" a="1"/>
  <c r="F27" i="5" a="1"/>
  <c r="F28" i="5" a="1"/>
  <c r="F29" i="5" a="1"/>
  <c r="F30" i="5" a="1"/>
  <c r="F31" i="5" a="1"/>
  <c r="F32" i="5" a="1"/>
  <c r="F33" i="5" a="1"/>
  <c r="F34" i="5" a="1"/>
  <c r="F35" i="5" a="1"/>
  <c r="F36" i="5" a="1"/>
  <c r="F37" i="5" a="1"/>
  <c r="F38" i="5" a="1"/>
  <c r="F39" i="5" a="1"/>
  <c r="F40" i="5" a="1"/>
  <c r="F41" i="5" a="1"/>
  <c r="F42" i="5" a="1"/>
  <c r="F43" i="5" a="1"/>
  <c r="F44" i="5" a="1"/>
  <c r="F45" i="5" a="1"/>
  <c r="F46" i="5" a="1"/>
  <c r="F47" i="5" a="1"/>
  <c r="F48" i="5" a="1"/>
  <c r="F49" i="5" a="1"/>
  <c r="F50" i="5" a="1"/>
  <c r="F51" i="5" a="1"/>
  <c r="F52" i="5" a="1"/>
  <c r="F53" i="5" a="1"/>
  <c r="F54" i="5" a="1"/>
  <c r="F55" i="5" a="1"/>
  <c r="F56" i="5" a="1"/>
  <c r="F57" i="5" a="1"/>
  <c r="F58" i="5" a="1"/>
  <c r="F59" i="5" a="1"/>
  <c r="F60" i="5" a="1"/>
  <c r="F61" i="5" a="1"/>
  <c r="F62" i="5" a="1"/>
  <c r="F63" i="5" a="1"/>
  <c r="F64" i="5" a="1"/>
  <c r="F65" i="5" a="1"/>
  <c r="F66" i="5" a="1"/>
  <c r="F67" i="5" a="1"/>
  <c r="F68" i="5" a="1"/>
  <c r="F69" i="5" a="1"/>
  <c r="F70" i="5" a="1"/>
  <c r="F71" i="5" a="1"/>
  <c r="F72" i="5" a="1"/>
  <c r="F73" i="5" a="1"/>
  <c r="F74" i="5" a="1"/>
  <c r="F75" i="5" a="1"/>
  <c r="F76" i="5" a="1"/>
  <c r="F77" i="5" a="1"/>
  <c r="F78" i="5" a="1"/>
  <c r="F79" i="5" a="1"/>
  <c r="F80" i="5" a="1"/>
  <c r="F81" i="5" a="1"/>
  <c r="F82" i="5" a="1"/>
  <c r="F83" i="5" a="1"/>
  <c r="F84" i="5" a="1"/>
  <c r="F85" i="5" a="1"/>
  <c r="F86" i="5" a="1"/>
  <c r="F87" i="5" a="1"/>
  <c r="F88" i="5" a="1"/>
  <c r="F89" i="5" a="1"/>
  <c r="F90" i="5" a="1"/>
  <c r="F91" i="5" a="1"/>
  <c r="F92" i="5" a="1"/>
  <c r="F93" i="5" a="1"/>
  <c r="F94" i="5" a="1"/>
  <c r="F95" i="5" a="1"/>
  <c r="F96" i="5" a="1"/>
  <c r="F97" i="5" a="1"/>
  <c r="F98" i="5" a="1"/>
  <c r="F99" i="5" a="1"/>
  <c r="F100" i="5" a="1"/>
  <c r="F101" i="5" a="1"/>
  <c r="F102" i="5" a="1"/>
  <c r="F103" i="5" a="1"/>
  <c r="F104" i="5" a="1"/>
  <c r="F105" i="5" a="1"/>
  <c r="F106" i="5" a="1"/>
  <c r="F107" i="5" a="1"/>
  <c r="F108" i="5" a="1"/>
  <c r="F109" i="5" a="1"/>
  <c r="F110" i="5" a="1"/>
  <c r="F111" i="5" a="1"/>
  <c r="F112" i="5" a="1"/>
  <c r="F113" i="5" a="1"/>
  <c r="F114" i="5" a="1"/>
  <c r="F115" i="5" a="1"/>
  <c r="F116" i="5" a="1"/>
  <c r="F117" i="5" a="1"/>
  <c r="F118" i="5" a="1"/>
  <c r="F119" i="5" a="1"/>
  <c r="F120" i="5" a="1"/>
  <c r="F121" i="5" a="1"/>
  <c r="F122" i="5" a="1"/>
  <c r="F123" i="5" a="1"/>
  <c r="F124" i="5" a="1"/>
  <c r="F125" i="5" a="1"/>
  <c r="F126" i="5" a="1"/>
  <c r="F127" i="5" a="1"/>
  <c r="F128" i="5" a="1"/>
  <c r="F129" i="5" a="1"/>
  <c r="F130" i="5" a="1"/>
  <c r="F131" i="5" a="1"/>
  <c r="F132" i="5" a="1"/>
  <c r="F133" i="5" a="1"/>
  <c r="F134" i="5" a="1"/>
  <c r="F135" i="5" a="1"/>
  <c r="F136" i="5" a="1"/>
  <c r="F137" i="5" a="1"/>
  <c r="F138" i="5" a="1"/>
  <c r="F139" i="5" a="1"/>
  <c r="F140" i="5" a="1"/>
  <c r="F141" i="5" a="1"/>
  <c r="F142" i="5" a="1"/>
  <c r="F143" i="5" a="1"/>
  <c r="F144" i="5" a="1"/>
  <c r="F145" i="5" a="1"/>
  <c r="F146" i="5" a="1"/>
  <c r="F147" i="5" a="1"/>
  <c r="F148" i="5" a="1"/>
  <c r="F149" i="5" a="1"/>
  <c r="F150" i="5" a="1"/>
  <c r="F151" i="5" a="1"/>
  <c r="F152" i="5" a="1"/>
  <c r="F153" i="5" a="1"/>
  <c r="F154" i="5" a="1"/>
  <c r="F155" i="5" a="1"/>
  <c r="F156" i="5" a="1"/>
  <c r="F157" i="5" a="1"/>
  <c r="F158" i="5" a="1"/>
  <c r="F159" i="5" a="1"/>
  <c r="F160" i="5" a="1"/>
  <c r="F161" i="5" a="1"/>
  <c r="F162" i="5" a="1"/>
  <c r="F163" i="5" a="1"/>
  <c r="F164" i="5" a="1"/>
  <c r="F165" i="5" a="1"/>
  <c r="F166" i="5" a="1"/>
  <c r="F167" i="5" a="1"/>
  <c r="F168" i="5" a="1"/>
  <c r="F169" i="5" a="1"/>
  <c r="F170" i="5" a="1"/>
  <c r="F171" i="5" a="1"/>
  <c r="F172" i="5" a="1"/>
  <c r="F173" i="5" a="1"/>
  <c r="F174" i="5" a="1"/>
  <c r="F175" i="5" a="1"/>
  <c r="F176" i="5" a="1"/>
  <c r="F177" i="5" a="1"/>
  <c r="F178" i="5" a="1"/>
  <c r="F179" i="5" a="1"/>
  <c r="F180" i="5" a="1"/>
  <c r="F181" i="5" a="1"/>
  <c r="F182" i="5" a="1"/>
  <c r="F183" i="5" a="1"/>
  <c r="F184" i="5" a="1"/>
  <c r="F185" i="5" a="1"/>
  <c r="F186" i="5" a="1"/>
  <c r="F187" i="5" a="1"/>
  <c r="F188" i="5" a="1"/>
  <c r="F189" i="5" a="1"/>
  <c r="F190" i="5" a="1"/>
  <c r="F191" i="5" a="1"/>
  <c r="F192" i="5" a="1"/>
  <c r="F193" i="5" a="1"/>
  <c r="F194" i="5" a="1"/>
  <c r="F195" i="5" a="1"/>
  <c r="F196" i="5" a="1"/>
  <c r="F197" i="5" a="1"/>
  <c r="F198" i="5" a="1"/>
  <c r="F199" i="5" a="1"/>
  <c r="F200" i="5" a="1"/>
  <c r="F201" i="5" a="1"/>
  <c r="F202" i="5" a="1"/>
  <c r="F203" i="5" a="1"/>
  <c r="F204" i="5" a="1"/>
  <c r="F205" i="5" a="1"/>
  <c r="F206" i="5" a="1"/>
  <c r="F207" i="5" a="1"/>
  <c r="F208" i="5" a="1"/>
  <c r="F209" i="5" a="1"/>
  <c r="F210" i="5" a="1"/>
  <c r="F211" i="5" a="1"/>
  <c r="F212" i="5" a="1"/>
  <c r="F213" i="5" a="1"/>
  <c r="F214" i="5" a="1"/>
  <c r="F215" i="5" a="1"/>
  <c r="F216" i="5" a="1"/>
  <c r="F217" i="5" a="1"/>
  <c r="F218" i="5" a="1"/>
  <c r="F219" i="5" a="1"/>
  <c r="F220" i="5" a="1"/>
  <c r="F221" i="5" a="1"/>
  <c r="F222" i="5" a="1"/>
  <c r="F223" i="5" a="1"/>
  <c r="F224" i="5" a="1"/>
  <c r="F225" i="5" a="1"/>
  <c r="F226" i="5" a="1"/>
  <c r="F227" i="5" a="1"/>
  <c r="F228" i="5" a="1"/>
  <c r="F229" i="5" a="1"/>
  <c r="F230" i="5" a="1"/>
  <c r="F231" i="5" a="1"/>
  <c r="F232" i="5" a="1"/>
  <c r="F233" i="5" a="1"/>
  <c r="F234" i="5" a="1"/>
  <c r="F235" i="5" a="1"/>
  <c r="F236" i="5" a="1"/>
  <c r="F237" i="5" a="1"/>
  <c r="F238" i="5" a="1"/>
  <c r="F239" i="5" a="1"/>
  <c r="F240" i="5" a="1"/>
  <c r="F241" i="5" a="1"/>
  <c r="F242" i="5" a="1"/>
  <c r="F243" i="5" a="1"/>
  <c r="F244" i="5" a="1"/>
  <c r="F245" i="5" a="1"/>
  <c r="F246" i="5" a="1"/>
  <c r="F247" i="5" a="1"/>
  <c r="F248" i="5" a="1"/>
  <c r="F249" i="5" a="1"/>
  <c r="F250" i="5" a="1"/>
  <c r="F251" i="5" a="1"/>
  <c r="F252" i="5" a="1"/>
  <c r="F253" i="5" a="1"/>
  <c r="F254" i="5" a="1"/>
  <c r="F255" i="5" a="1"/>
  <c r="F256" i="5" a="1"/>
  <c r="F257" i="5" a="1"/>
  <c r="F258" i="5" a="1"/>
  <c r="F259" i="5" a="1"/>
  <c r="F260" i="5" a="1"/>
  <c r="F261" i="5" a="1"/>
  <c r="F262" i="5" a="1"/>
  <c r="F263" i="5" a="1"/>
  <c r="F264" i="5" a="1"/>
  <c r="F265" i="5" a="1"/>
  <c r="F266" i="5" a="1"/>
  <c r="F267" i="5" a="1"/>
  <c r="F268" i="5" a="1"/>
  <c r="F269" i="5" a="1"/>
  <c r="F270" i="5" a="1"/>
  <c r="F271" i="5" a="1"/>
  <c r="F272" i="5" a="1"/>
  <c r="F273" i="5" a="1"/>
  <c r="F274" i="5" a="1"/>
  <c r="F275" i="5" a="1"/>
  <c r="F276" i="5" a="1"/>
  <c r="F277" i="5" a="1"/>
  <c r="F278" i="5" a="1"/>
  <c r="F279" i="5" a="1"/>
  <c r="F280" i="5" a="1"/>
  <c r="F281" i="5" a="1"/>
  <c r="F282" i="5" a="1"/>
  <c r="F283" i="5" a="1"/>
  <c r="F284" i="5" a="1"/>
  <c r="F285" i="5" a="1"/>
  <c r="F286" i="5" a="1"/>
  <c r="F287" i="5" a="1"/>
  <c r="F288" i="5" a="1"/>
  <c r="F289" i="5" a="1"/>
  <c r="F290" i="5" a="1"/>
  <c r="F291" i="5" a="1"/>
  <c r="F292" i="5" a="1"/>
  <c r="F293" i="5" a="1"/>
  <c r="F294" i="5" a="1"/>
  <c r="F295" i="5" a="1"/>
  <c r="F296" i="5" a="1"/>
  <c r="F297" i="5" a="1"/>
  <c r="F298" i="5" a="1"/>
  <c r="F299" i="5" a="1"/>
  <c r="F300" i="5" a="1"/>
  <c r="F301" i="5" a="1"/>
  <c r="F302" i="5" a="1"/>
  <c r="F303" i="5" a="1"/>
  <c r="F304" i="5" a="1"/>
  <c r="F305" i="5" a="1"/>
  <c r="F306" i="5" a="1"/>
  <c r="F307" i="5" a="1"/>
  <c r="F308" i="5" a="1"/>
  <c r="F309" i="5" a="1"/>
  <c r="F310" i="5" a="1"/>
  <c r="F311" i="5" a="1"/>
  <c r="F312" i="5" a="1"/>
  <c r="F313" i="5" a="1"/>
  <c r="F314" i="5" a="1"/>
  <c r="F315" i="5" a="1"/>
  <c r="F316" i="5" a="1"/>
  <c r="F317" i="5" a="1"/>
  <c r="F318" i="5" a="1"/>
  <c r="F319" i="5" a="1"/>
  <c r="F320" i="5" a="1"/>
  <c r="F321" i="5" a="1"/>
  <c r="F322" i="5" a="1"/>
  <c r="F323" i="5" a="1"/>
  <c r="F324" i="5" a="1"/>
  <c r="F325" i="5" a="1"/>
  <c r="F326" i="5" a="1"/>
  <c r="F327" i="5" a="1"/>
  <c r="F328" i="5" a="1"/>
  <c r="F329" i="5" a="1"/>
  <c r="F330" i="5" a="1"/>
  <c r="F331" i="5" a="1"/>
  <c r="F332" i="5" a="1"/>
  <c r="F333" i="5" a="1"/>
  <c r="F334" i="5" a="1"/>
  <c r="F335" i="5" a="1"/>
  <c r="F336" i="5" a="1"/>
  <c r="F337" i="5" a="1"/>
  <c r="F338" i="5" a="1"/>
  <c r="F339" i="5" a="1"/>
  <c r="F340" i="5" a="1"/>
  <c r="F341" i="5" a="1"/>
  <c r="F342" i="5" a="1"/>
  <c r="F343" i="5" a="1"/>
  <c r="F344" i="5" a="1"/>
  <c r="F345" i="5" a="1"/>
  <c r="F346" i="5" a="1"/>
  <c r="F347" i="5" a="1"/>
  <c r="F348" i="5" a="1"/>
  <c r="F349" i="5" a="1"/>
  <c r="F350" i="5" a="1"/>
  <c r="F351" i="5" a="1"/>
  <c r="F352" i="5" a="1"/>
  <c r="F353" i="5" a="1"/>
  <c r="F354" i="5" a="1"/>
  <c r="F355" i="5" a="1"/>
  <c r="F356" i="5" a="1"/>
  <c r="F357" i="5" a="1"/>
  <c r="F358" i="5" a="1"/>
  <c r="F359" i="5" a="1"/>
  <c r="F360" i="5" a="1"/>
  <c r="F361" i="5" a="1"/>
  <c r="F362" i="5" a="1"/>
  <c r="F363" i="5" a="1"/>
  <c r="F364" i="5" a="1"/>
  <c r="F365" i="5" a="1"/>
  <c r="F366" i="5" a="1"/>
  <c r="F367" i="5" a="1"/>
  <c r="F368" i="5" a="1"/>
  <c r="F369" i="5" a="1"/>
  <c r="F370" i="5" a="1"/>
  <c r="F371" i="5" a="1"/>
  <c r="F372" i="5" a="1"/>
  <c r="F373" i="5" a="1"/>
  <c r="F374" i="5" a="1"/>
  <c r="F375" i="5" a="1"/>
  <c r="F376" i="5" a="1"/>
  <c r="F377" i="5" a="1"/>
  <c r="F378" i="5" a="1"/>
  <c r="F379" i="5" a="1"/>
  <c r="F380" i="5" a="1"/>
  <c r="F381" i="5" a="1"/>
  <c r="F382" i="5" a="1"/>
  <c r="F383" i="5" a="1"/>
  <c r="F384" i="5" a="1"/>
  <c r="F385" i="5" a="1"/>
  <c r="F386" i="5" a="1"/>
  <c r="F387" i="5" a="1"/>
  <c r="F388" i="5" a="1"/>
  <c r="F389" i="5" a="1"/>
  <c r="F390" i="5" a="1"/>
  <c r="F391" i="5" a="1"/>
  <c r="F392" i="5" a="1"/>
  <c r="F393" i="5" a="1"/>
  <c r="F394" i="5" a="1"/>
  <c r="F395" i="5" a="1"/>
  <c r="F396" i="5" a="1"/>
  <c r="F397" i="5" a="1"/>
  <c r="F398" i="5" a="1"/>
  <c r="F399" i="5" a="1"/>
  <c r="F400" i="5" a="1"/>
  <c r="F401" i="5" a="1"/>
  <c r="F402" i="5" a="1"/>
  <c r="F403" i="5" a="1"/>
  <c r="F404" i="5" a="1"/>
  <c r="F405" i="5" a="1"/>
  <c r="F406" i="5" a="1"/>
  <c r="F407" i="5" a="1"/>
  <c r="F408" i="5" a="1"/>
  <c r="F409" i="5" a="1"/>
  <c r="F410" i="5" a="1"/>
  <c r="F411" i="5" a="1"/>
  <c r="F412" i="5" a="1"/>
  <c r="F413" i="5" a="1"/>
  <c r="F414" i="5" a="1"/>
  <c r="F415" i="5" a="1"/>
  <c r="F416" i="5" a="1"/>
  <c r="F417" i="5" a="1"/>
  <c r="F418" i="5" a="1"/>
  <c r="F419" i="5" a="1"/>
  <c r="F420" i="5" a="1"/>
  <c r="F421" i="5" a="1"/>
  <c r="F422" i="5" a="1"/>
  <c r="F423" i="5" a="1"/>
  <c r="F424" i="5" a="1"/>
  <c r="F425" i="5" a="1"/>
  <c r="F426" i="5" a="1"/>
  <c r="F427" i="5" a="1"/>
  <c r="F428" i="5" a="1"/>
  <c r="F429" i="5" a="1"/>
  <c r="F430" i="5" a="1"/>
  <c r="F431" i="5" a="1"/>
  <c r="F432" i="5" a="1"/>
  <c r="F433" i="5" a="1"/>
  <c r="F434" i="5" a="1"/>
  <c r="F435" i="5" a="1"/>
  <c r="F436" i="5" a="1"/>
  <c r="F437" i="5" a="1"/>
  <c r="F438" i="5" a="1"/>
  <c r="F439" i="5" a="1"/>
  <c r="F440" i="5" a="1"/>
  <c r="F441" i="5" a="1"/>
  <c r="F442" i="5" a="1"/>
  <c r="F443" i="5" a="1"/>
  <c r="F444" i="5" a="1"/>
  <c r="F445" i="5" a="1"/>
  <c r="F446" i="5" a="1"/>
  <c r="F447" i="5" a="1"/>
  <c r="F448" i="5" a="1"/>
  <c r="F449" i="5" a="1"/>
  <c r="F450" i="5" a="1"/>
  <c r="F451" i="5" a="1"/>
  <c r="F452" i="5" a="1"/>
  <c r="F453" i="5" a="1"/>
  <c r="F454" i="5" a="1"/>
  <c r="F455" i="5" a="1"/>
  <c r="F456" i="5" a="1"/>
  <c r="F457" i="5" a="1"/>
  <c r="F458" i="5" a="1"/>
  <c r="F459" i="5" a="1"/>
  <c r="F460" i="5" a="1"/>
  <c r="F461" i="5" a="1"/>
  <c r="F462" i="5" a="1"/>
  <c r="F463" i="5" a="1"/>
  <c r="F464" i="5" a="1"/>
  <c r="F465" i="5" a="1"/>
  <c r="F466" i="5" a="1"/>
  <c r="F467" i="5" a="1"/>
  <c r="F468" i="5" a="1"/>
  <c r="F469" i="5" a="1"/>
  <c r="F470" i="5" a="1"/>
  <c r="F471" i="5" a="1"/>
  <c r="F472" i="5" a="1"/>
  <c r="F473" i="5" a="1"/>
  <c r="F474" i="5" a="1"/>
  <c r="F475" i="5" a="1"/>
  <c r="F476" i="5" a="1"/>
  <c r="F477" i="5" a="1"/>
  <c r="F478" i="5" a="1"/>
  <c r="F479" i="5" a="1"/>
  <c r="F480" i="5" a="1"/>
  <c r="F481" i="5" a="1"/>
  <c r="F482" i="5" a="1"/>
  <c r="F483" i="5" a="1"/>
  <c r="F484" i="5" a="1"/>
  <c r="F485" i="5" a="1"/>
  <c r="F486" i="5" a="1"/>
  <c r="F487" i="5" a="1"/>
  <c r="F488" i="5" a="1"/>
  <c r="F489" i="5" a="1"/>
  <c r="F490" i="5" a="1"/>
  <c r="F491" i="5" a="1"/>
  <c r="F492" i="5" a="1"/>
  <c r="F493" i="5" a="1"/>
  <c r="F494" i="5" a="1"/>
  <c r="F495" i="5" a="1"/>
  <c r="F496" i="5" a="1"/>
  <c r="F497" i="5" a="1"/>
  <c r="F498" i="5" a="1"/>
  <c r="F499" i="5" a="1"/>
  <c r="F500" i="5" a="1"/>
  <c r="F501" i="5" a="1"/>
  <c r="F502" i="5" a="1"/>
  <c r="F503" i="5" a="1"/>
  <c r="F504" i="5" a="1"/>
  <c r="F505" i="5" a="1"/>
  <c r="F506" i="5" a="1"/>
  <c r="F507" i="5" a="1"/>
  <c r="F508" i="5" a="1"/>
  <c r="F509" i="5" a="1"/>
  <c r="F510" i="5" a="1"/>
  <c r="F511" i="5" a="1"/>
  <c r="F512" i="5" a="1"/>
  <c r="F513" i="5" a="1"/>
  <c r="F514" i="5" a="1"/>
  <c r="F515" i="5" a="1"/>
  <c r="F516" i="5" a="1"/>
  <c r="F517" i="5" a="1"/>
  <c r="F518" i="5" a="1"/>
  <c r="F519" i="5" a="1"/>
  <c r="F520" i="5" a="1"/>
  <c r="F521" i="5" a="1"/>
  <c r="F522" i="5" a="1"/>
  <c r="F523" i="5" a="1"/>
  <c r="F524" i="5" a="1"/>
  <c r="F525" i="5" a="1"/>
  <c r="F526" i="5" a="1"/>
  <c r="F527" i="5" a="1"/>
  <c r="F528" i="5" a="1"/>
  <c r="F529" i="5" a="1"/>
  <c r="F530" i="5" a="1"/>
  <c r="F531" i="5" a="1"/>
  <c r="F532" i="5" a="1"/>
  <c r="F533" i="5" a="1"/>
  <c r="F534" i="5" a="1"/>
  <c r="F535" i="5" a="1"/>
  <c r="F536" i="5" a="1"/>
  <c r="F537" i="5" a="1"/>
  <c r="F538" i="5" a="1"/>
  <c r="F539" i="5" a="1"/>
  <c r="F540" i="5" a="1"/>
  <c r="F541" i="5" a="1"/>
  <c r="F542" i="5" a="1"/>
  <c r="F543" i="5" a="1"/>
  <c r="F544" i="5" a="1"/>
  <c r="F545" i="5" a="1"/>
  <c r="F546" i="5" a="1"/>
  <c r="F547" i="5" a="1"/>
  <c r="F548" i="5" a="1"/>
  <c r="F549" i="5" a="1"/>
  <c r="F550" i="5" a="1"/>
  <c r="F551" i="5" a="1"/>
  <c r="F552" i="5" a="1"/>
  <c r="F553" i="5" a="1"/>
  <c r="F554" i="5" a="1"/>
  <c r="F555" i="5" a="1"/>
  <c r="F556" i="5" a="1"/>
  <c r="F557" i="5" a="1"/>
  <c r="F558" i="5" a="1"/>
  <c r="F559" i="5" a="1"/>
  <c r="F560" i="5" a="1"/>
  <c r="F561" i="5" a="1"/>
  <c r="F562" i="5" a="1"/>
  <c r="F563" i="5" a="1"/>
  <c r="F564" i="5" a="1"/>
  <c r="F565" i="5" a="1"/>
  <c r="F566" i="5" a="1"/>
  <c r="F567" i="5" a="1"/>
  <c r="F568" i="5" a="1"/>
  <c r="F569" i="5" a="1"/>
  <c r="F570" i="5" a="1"/>
  <c r="F571" i="5" a="1"/>
  <c r="F572" i="5" a="1"/>
  <c r="F573" i="5" a="1"/>
  <c r="F574" i="5" a="1"/>
  <c r="F575" i="5" a="1"/>
  <c r="F576" i="5" a="1"/>
  <c r="F577" i="5" a="1"/>
  <c r="F578" i="5" a="1"/>
  <c r="F579" i="5" a="1"/>
  <c r="F580" i="5" a="1"/>
  <c r="F581" i="5" a="1"/>
  <c r="F582" i="5" a="1"/>
  <c r="F583" i="5" a="1"/>
  <c r="F584" i="5" a="1"/>
  <c r="F585" i="5" a="1"/>
  <c r="F586" i="5" a="1"/>
  <c r="F587" i="5" a="1"/>
  <c r="F588" i="5" a="1"/>
  <c r="F589" i="5" a="1"/>
  <c r="F590" i="5" a="1"/>
  <c r="F591" i="5" a="1"/>
  <c r="F592" i="5" a="1"/>
  <c r="F593" i="5" a="1"/>
  <c r="F594" i="5" a="1"/>
  <c r="F595" i="5" a="1"/>
  <c r="F596" i="5" a="1"/>
  <c r="F597" i="5" a="1"/>
  <c r="F598" i="5" a="1"/>
  <c r="F599" i="5" a="1"/>
  <c r="F600" i="5" a="1"/>
  <c r="F601" i="5" a="1"/>
  <c r="F602" i="5" a="1"/>
  <c r="F603" i="5" a="1"/>
  <c r="F604" i="5" a="1"/>
  <c r="F605" i="5" a="1"/>
  <c r="F606" i="5" a="1"/>
  <c r="F607" i="5" a="1"/>
  <c r="F608" i="5" a="1"/>
  <c r="F609" i="5" a="1"/>
  <c r="F610" i="5" a="1"/>
  <c r="F611" i="5" a="1"/>
  <c r="F612" i="5" a="1"/>
  <c r="F613" i="5" a="1"/>
  <c r="F614" i="5" a="1"/>
  <c r="F615" i="5" a="1"/>
  <c r="F616" i="5" a="1"/>
  <c r="F617" i="5" a="1"/>
  <c r="F618" i="5" a="1"/>
  <c r="F619" i="5" a="1"/>
  <c r="F620" i="5" a="1"/>
  <c r="F621" i="5" a="1"/>
  <c r="F622" i="5" a="1"/>
  <c r="F623" i="5" a="1"/>
  <c r="F624" i="5" a="1"/>
  <c r="F625" i="5" a="1"/>
  <c r="F626" i="5" a="1"/>
  <c r="F627" i="5" a="1"/>
  <c r="F628" i="5" a="1"/>
  <c r="F629" i="5" a="1"/>
  <c r="F630" i="5" a="1"/>
  <c r="F631" i="5" a="1"/>
  <c r="F632" i="5" a="1"/>
  <c r="F633" i="5" a="1"/>
  <c r="F634" i="5" a="1"/>
  <c r="F635" i="5" a="1"/>
  <c r="F636" i="5" a="1"/>
  <c r="F637" i="5" a="1"/>
  <c r="F638" i="5" a="1"/>
  <c r="F639" i="5" a="1"/>
  <c r="F640" i="5" a="1"/>
  <c r="F641" i="5" a="1"/>
  <c r="F642" i="5" a="1"/>
  <c r="F643" i="5" a="1"/>
  <c r="F644" i="5" a="1"/>
  <c r="F645" i="5" a="1"/>
  <c r="F646" i="5" a="1"/>
  <c r="F647" i="5" a="1"/>
  <c r="F648" i="5" a="1"/>
  <c r="F649" i="5" a="1"/>
  <c r="F650" i="5" a="1"/>
  <c r="F651" i="5" a="1"/>
  <c r="F652" i="5" a="1"/>
  <c r="F653" i="5" a="1"/>
  <c r="F654" i="5" a="1"/>
  <c r="F655" i="5" a="1"/>
  <c r="F656" i="5" a="1"/>
  <c r="F657" i="5" a="1"/>
  <c r="F658" i="5" a="1"/>
  <c r="F659" i="5" a="1"/>
  <c r="F660" i="5" a="1"/>
  <c r="F661" i="5" a="1"/>
  <c r="F662" i="5" a="1"/>
  <c r="F663" i="5" a="1"/>
  <c r="F664" i="5" a="1"/>
  <c r="F665" i="5" a="1"/>
  <c r="F666" i="5" a="1"/>
  <c r="F667" i="5" a="1"/>
  <c r="F668" i="5" a="1"/>
  <c r="F669" i="5" a="1"/>
  <c r="F670" i="5" a="1"/>
  <c r="F671" i="5" a="1"/>
  <c r="F672" i="5" a="1"/>
  <c r="F673" i="5" a="1"/>
  <c r="F674" i="5" a="1"/>
  <c r="F675" i="5" a="1"/>
  <c r="F676" i="5" a="1"/>
  <c r="F677" i="5" a="1"/>
  <c r="F678" i="5" a="1"/>
  <c r="F679" i="5" a="1"/>
  <c r="F680" i="5" a="1"/>
  <c r="F681" i="5" a="1"/>
  <c r="F682" i="5" a="1"/>
  <c r="F683" i="5" a="1"/>
  <c r="F684" i="5" a="1"/>
  <c r="F685" i="5" a="1"/>
  <c r="F686" i="5" a="1"/>
  <c r="F687" i="5" a="1"/>
  <c r="F688" i="5" a="1"/>
  <c r="F689" i="5" a="1"/>
  <c r="F690" i="5" a="1"/>
  <c r="F691" i="5" a="1"/>
  <c r="F692" i="5" a="1"/>
  <c r="F693" i="5" a="1"/>
  <c r="F694" i="5" a="1"/>
  <c r="F695" i="5" a="1"/>
  <c r="F696" i="5" a="1"/>
  <c r="F697" i="5" a="1"/>
  <c r="F698" i="5" a="1"/>
  <c r="F699" i="5" a="1"/>
  <c r="F700" i="5" a="1"/>
  <c r="F701" i="5" a="1"/>
  <c r="F702" i="5" a="1"/>
  <c r="F703" i="5" a="1"/>
  <c r="F704" i="5" a="1"/>
  <c r="F705" i="5" a="1"/>
  <c r="F706" i="5" a="1"/>
  <c r="F707" i="5" a="1"/>
  <c r="F708" i="5" a="1"/>
  <c r="F709" i="5" a="1"/>
  <c r="F710" i="5" a="1"/>
  <c r="F711" i="5" a="1"/>
  <c r="F712" i="5" a="1"/>
  <c r="F713" i="5" a="1"/>
  <c r="F714" i="5" a="1"/>
  <c r="F715" i="5" a="1"/>
  <c r="F716" i="5" a="1"/>
  <c r="F717" i="5" a="1"/>
  <c r="F718" i="5" a="1"/>
  <c r="F719" i="5" a="1"/>
  <c r="F720" i="5" a="1"/>
  <c r="F721" i="5" a="1"/>
  <c r="F722" i="5" a="1"/>
  <c r="F723" i="5" a="1"/>
  <c r="F724" i="5" a="1"/>
  <c r="F725" i="5" a="1"/>
  <c r="F726" i="5" a="1"/>
  <c r="F727" i="5" a="1"/>
  <c r="F728" i="5" a="1"/>
  <c r="F729" i="5" a="1"/>
  <c r="F730" i="5" a="1"/>
  <c r="F731" i="5" a="1"/>
  <c r="F732" i="5" a="1"/>
  <c r="F733" i="5" a="1"/>
  <c r="F734" i="5" a="1"/>
  <c r="F735" i="5" a="1"/>
  <c r="F736" i="5" a="1"/>
  <c r="F737" i="5" a="1"/>
  <c r="F738" i="5" a="1"/>
  <c r="F739" i="5" a="1"/>
  <c r="F740" i="5" a="1"/>
  <c r="F741" i="5" a="1"/>
  <c r="F742" i="5" a="1"/>
  <c r="F743" i="5" a="1"/>
  <c r="F744" i="5" a="1"/>
  <c r="F745" i="5" a="1"/>
  <c r="F746" i="5" a="1"/>
  <c r="F747" i="5" a="1"/>
  <c r="F748" i="5" a="1"/>
  <c r="F749" i="5" a="1"/>
  <c r="F750" i="5" a="1"/>
  <c r="F751" i="5" a="1"/>
  <c r="F752" i="5" a="1"/>
  <c r="F753" i="5" a="1"/>
  <c r="F754" i="5" a="1"/>
  <c r="F755" i="5" a="1"/>
  <c r="F756" i="5" a="1"/>
  <c r="F757" i="5" a="1"/>
  <c r="F758" i="5" a="1"/>
  <c r="F759" i="5" a="1"/>
  <c r="F760" i="5" a="1"/>
  <c r="F761" i="5" a="1"/>
  <c r="F762" i="5" a="1"/>
  <c r="F763" i="5" a="1"/>
  <c r="F764" i="5" a="1"/>
  <c r="F765" i="5" a="1"/>
  <c r="F766" i="5" a="1"/>
  <c r="F767" i="5" a="1"/>
  <c r="F768" i="5" a="1"/>
  <c r="F769" i="5" a="1"/>
  <c r="F770" i="5" a="1"/>
  <c r="F771" i="5" a="1"/>
  <c r="F772" i="5" a="1"/>
  <c r="F773" i="5" a="1"/>
  <c r="F774" i="5" a="1"/>
  <c r="F775" i="5" a="1"/>
  <c r="F776" i="5" a="1"/>
  <c r="F777" i="5" a="1"/>
  <c r="F778" i="5" a="1"/>
  <c r="F779" i="5" a="1"/>
  <c r="F780" i="5" a="1"/>
  <c r="F781" i="5" a="1"/>
  <c r="F782" i="5" a="1"/>
  <c r="F783" i="5" a="1"/>
  <c r="F784" i="5" a="1"/>
  <c r="F785" i="5" a="1"/>
  <c r="F786" i="5" a="1"/>
  <c r="F787" i="5" a="1"/>
  <c r="F788" i="5" a="1"/>
  <c r="F789" i="5" a="1"/>
  <c r="F790" i="5" a="1"/>
  <c r="F791" i="5" a="1"/>
  <c r="F792" i="5" a="1"/>
  <c r="F793" i="5" a="1"/>
  <c r="F794" i="5" a="1"/>
  <c r="F795" i="5" a="1"/>
  <c r="F796" i="5" a="1"/>
  <c r="F797" i="5" a="1"/>
  <c r="F798" i="5" a="1"/>
  <c r="F799" i="5" a="1"/>
  <c r="F800" i="5" a="1"/>
  <c r="F801" i="5" a="1"/>
  <c r="F802" i="5" a="1"/>
  <c r="F803" i="5" a="1"/>
  <c r="F804" i="5" a="1"/>
  <c r="F805" i="5" a="1"/>
  <c r="F806" i="5" a="1"/>
  <c r="F807" i="5" a="1"/>
  <c r="F808" i="5" a="1"/>
  <c r="F809" i="5" a="1"/>
  <c r="F810" i="5" a="1"/>
  <c r="F811" i="5" a="1"/>
  <c r="F812" i="5" a="1"/>
  <c r="F813" i="5" a="1"/>
  <c r="F814" i="5" a="1"/>
  <c r="F815" i="5" a="1"/>
  <c r="F816" i="5" a="1"/>
  <c r="F817" i="5" a="1"/>
  <c r="F818" i="5" a="1"/>
  <c r="F819" i="5" a="1"/>
  <c r="F820" i="5" a="1"/>
  <c r="F821" i="5" a="1"/>
  <c r="F822" i="5" a="1"/>
  <c r="F823" i="5" a="1"/>
  <c r="F824" i="5" a="1"/>
  <c r="F825" i="5" a="1"/>
  <c r="F826" i="5" a="1"/>
  <c r="F827" i="5" a="1"/>
  <c r="F828" i="5" a="1"/>
  <c r="F829" i="5" a="1"/>
  <c r="F830" i="5" a="1"/>
  <c r="F831" i="5" a="1"/>
  <c r="F832" i="5" a="1"/>
  <c r="F833" i="5" a="1"/>
  <c r="F834" i="5" a="1"/>
  <c r="F835" i="5" a="1"/>
  <c r="F836" i="5" a="1"/>
  <c r="F837" i="5" a="1"/>
  <c r="F838" i="5" a="1"/>
  <c r="F839" i="5" a="1"/>
  <c r="F840" i="5" a="1"/>
  <c r="F841" i="5" a="1"/>
  <c r="F842" i="5" a="1"/>
  <c r="F843" i="5" a="1"/>
  <c r="F844" i="5" a="1"/>
  <c r="F845" i="5" a="1"/>
  <c r="F846" i="5" a="1"/>
  <c r="F847" i="5" a="1"/>
  <c r="F848" i="5" a="1"/>
  <c r="F849" i="5" a="1"/>
  <c r="F850" i="5" a="1"/>
  <c r="F851" i="5" a="1"/>
  <c r="F852" i="5" a="1"/>
  <c r="F853" i="5" a="1"/>
  <c r="F854" i="5" a="1"/>
  <c r="F855" i="5" a="1"/>
  <c r="F856" i="5" a="1"/>
  <c r="F857" i="5" a="1"/>
  <c r="F858" i="5" a="1"/>
  <c r="F859" i="5" a="1"/>
  <c r="F860" i="5" a="1"/>
  <c r="F861" i="5" a="1"/>
  <c r="F862" i="5" a="1"/>
  <c r="F863" i="5" a="1"/>
  <c r="F864" i="5" a="1"/>
  <c r="F865" i="5" a="1"/>
  <c r="F866" i="5" a="1"/>
  <c r="F867" i="5" a="1"/>
  <c r="F868" i="5" a="1"/>
  <c r="F869" i="5" a="1"/>
  <c r="F870" i="5" a="1"/>
  <c r="F871" i="5" a="1"/>
  <c r="F872" i="5" a="1"/>
  <c r="F873" i="5" a="1"/>
  <c r="F874" i="5" a="1"/>
  <c r="F875" i="5" a="1"/>
  <c r="F876" i="5" a="1"/>
  <c r="F877" i="5" a="1"/>
  <c r="F878" i="5" a="1"/>
  <c r="F879" i="5" a="1"/>
  <c r="F880" i="5" a="1"/>
  <c r="F881" i="5" a="1"/>
  <c r="F882" i="5" a="1"/>
  <c r="F883" i="5" a="1"/>
  <c r="F884" i="5" a="1"/>
  <c r="F885" i="5" a="1"/>
  <c r="F886" i="5" a="1"/>
  <c r="F887" i="5" a="1"/>
  <c r="F888" i="5" a="1"/>
  <c r="F889" i="5" a="1"/>
  <c r="F890" i="5" a="1"/>
  <c r="F891" i="5" a="1"/>
  <c r="F892" i="5" a="1"/>
  <c r="F893" i="5" a="1"/>
  <c r="F894" i="5" a="1"/>
  <c r="F895" i="5" a="1"/>
  <c r="F896" i="5" a="1"/>
  <c r="F897" i="5" a="1"/>
  <c r="F898" i="5" a="1"/>
  <c r="F899" i="5" a="1"/>
  <c r="F900" i="5" a="1"/>
  <c r="F901" i="5" a="1"/>
  <c r="F902" i="5" a="1"/>
  <c r="F903" i="5" a="1"/>
  <c r="F904" i="5" a="1"/>
  <c r="F905" i="5" a="1"/>
  <c r="F906" i="5" a="1"/>
  <c r="F907" i="5" a="1"/>
  <c r="F908" i="5" a="1"/>
  <c r="F909" i="5" a="1"/>
  <c r="F910" i="5" a="1"/>
  <c r="F911" i="5" a="1"/>
  <c r="F912" i="5" a="1"/>
  <c r="F913" i="5" a="1"/>
  <c r="F914" i="5" a="1"/>
  <c r="F915" i="5" a="1"/>
  <c r="F916" i="5" a="1"/>
  <c r="F917" i="5" a="1"/>
  <c r="F918" i="5" a="1"/>
  <c r="F919" i="5" a="1"/>
  <c r="F920" i="5" a="1"/>
  <c r="F921" i="5" a="1"/>
  <c r="F922" i="5" a="1"/>
  <c r="F923" i="5" a="1"/>
  <c r="F924" i="5" a="1"/>
  <c r="F925" i="5" a="1"/>
  <c r="F926" i="5" a="1"/>
  <c r="F927" i="5" a="1"/>
  <c r="F928" i="5" a="1"/>
  <c r="F929" i="5" a="1"/>
  <c r="F930" i="5" a="1"/>
  <c r="F931" i="5" a="1"/>
  <c r="F932" i="5" a="1"/>
  <c r="F933" i="5" a="1"/>
  <c r="F934" i="5" a="1"/>
  <c r="F935" i="5" a="1"/>
  <c r="F936" i="5" a="1"/>
  <c r="F937" i="5" a="1"/>
  <c r="F938" i="5" a="1"/>
  <c r="F939" i="5" a="1"/>
  <c r="F940" i="5" a="1"/>
  <c r="F941" i="5" a="1"/>
  <c r="F942" i="5" a="1"/>
  <c r="F943" i="5" a="1"/>
  <c r="F944" i="5" a="1"/>
  <c r="F945" i="5" a="1"/>
  <c r="F946" i="5" a="1"/>
  <c r="F947" i="5" a="1"/>
  <c r="F948" i="5" a="1"/>
  <c r="F949" i="5" a="1"/>
  <c r="F950" i="5" a="1"/>
  <c r="F951" i="5" a="1"/>
  <c r="F952" i="5" a="1"/>
  <c r="F953" i="5" a="1"/>
  <c r="F954" i="5" a="1"/>
  <c r="F955" i="5" a="1"/>
  <c r="F956" i="5" a="1"/>
  <c r="F957" i="5" a="1"/>
  <c r="F958" i="5" a="1"/>
  <c r="F959" i="5" a="1"/>
  <c r="F960" i="5" a="1"/>
  <c r="F961" i="5" a="1"/>
  <c r="F962" i="5" a="1"/>
  <c r="F963" i="5" a="1"/>
  <c r="F964" i="5" a="1"/>
  <c r="F965" i="5" a="1"/>
  <c r="F966" i="5" a="1"/>
  <c r="F967" i="5" a="1"/>
  <c r="F968" i="5" a="1"/>
  <c r="F969" i="5" a="1"/>
  <c r="F970" i="5" a="1"/>
  <c r="F971" i="5" a="1"/>
  <c r="F972" i="5" a="1"/>
  <c r="F973" i="5" a="1"/>
  <c r="F974" i="5" a="1"/>
  <c r="F975" i="5" a="1"/>
  <c r="F976" i="5" a="1"/>
  <c r="F977" i="5" a="1"/>
  <c r="F978" i="5" a="1"/>
  <c r="F979" i="5" a="1"/>
  <c r="F980" i="5" a="1"/>
  <c r="F981" i="5" a="1"/>
  <c r="F982" i="5" a="1"/>
  <c r="F983" i="5" a="1"/>
  <c r="F984" i="5" a="1"/>
  <c r="F985" i="5" a="1"/>
  <c r="F986" i="5" a="1"/>
  <c r="F987" i="5" a="1"/>
  <c r="F988" i="5" a="1"/>
  <c r="F989" i="5" a="1"/>
  <c r="F990" i="5" a="1"/>
  <c r="F991" i="5" a="1"/>
  <c r="F992" i="5" a="1"/>
  <c r="F993" i="5" a="1"/>
  <c r="F994" i="5" a="1"/>
  <c r="F995" i="5" a="1"/>
  <c r="F996" i="5" a="1"/>
  <c r="F997" i="5" a="1"/>
  <c r="F998" i="5" a="1"/>
  <c r="F999" i="5" a="1"/>
  <c r="F1000" i="5" a="1"/>
  <c r="F1001" i="5" a="1"/>
  <c r="F1002" i="5" a="1"/>
  <c r="F1003" i="5" a="1"/>
  <c r="F1004" i="5" a="1"/>
  <c r="F1005" i="5" a="1"/>
  <c r="F1006" i="5" a="1"/>
  <c r="F1007" i="5" a="1"/>
  <c r="F1008" i="5" a="1"/>
  <c r="F1009" i="5" a="1"/>
  <c r="F1010" i="5" a="1"/>
  <c r="F1011" i="5" a="1"/>
  <c r="F1012" i="5" a="1"/>
  <c r="F1013" i="5" a="1"/>
  <c r="F1014" i="5" a="1"/>
  <c r="F1015" i="5" a="1"/>
  <c r="F1016" i="5" a="1"/>
  <c r="F1017" i="5" a="1"/>
  <c r="F1018" i="5" a="1"/>
  <c r="F1019" i="5" a="1"/>
  <c r="F1020" i="5" a="1"/>
  <c r="F1021" i="5" a="1"/>
  <c r="F1022" i="5" a="1"/>
  <c r="F1023" i="5" a="1"/>
  <c r="F1024" i="5" a="1"/>
  <c r="F1025" i="5" a="1"/>
  <c r="F1026" i="5" a="1"/>
  <c r="F1027" i="5" a="1"/>
  <c r="F1028" i="5" a="1"/>
  <c r="F1029" i="5" a="1"/>
  <c r="F1030" i="5" a="1"/>
  <c r="F1031" i="5" a="1"/>
  <c r="F1032" i="5" a="1"/>
  <c r="F1033" i="5" a="1"/>
  <c r="F1034" i="5" a="1"/>
  <c r="F1035" i="5" a="1"/>
  <c r="F1036" i="5" a="1"/>
  <c r="F1037" i="5" a="1"/>
  <c r="F1038" i="5" a="1"/>
  <c r="F1039" i="5" a="1"/>
  <c r="F1040" i="5" a="1"/>
  <c r="F1041" i="5" a="1"/>
  <c r="F1042" i="5" a="1"/>
  <c r="F1043" i="5" a="1"/>
  <c r="F1044" i="5" a="1"/>
  <c r="F1045" i="5" a="1"/>
  <c r="F1046" i="5" a="1"/>
  <c r="F1047" i="5" a="1"/>
  <c r="F1048" i="5" a="1"/>
  <c r="F1049" i="5" a="1"/>
  <c r="F1050" i="5" a="1"/>
  <c r="F1051" i="5" a="1"/>
  <c r="F1052" i="5" a="1"/>
  <c r="F1053" i="5" a="1"/>
  <c r="F1054" i="5" a="1"/>
  <c r="F1055" i="5" a="1"/>
  <c r="F1056" i="5" a="1"/>
  <c r="F1057" i="5" a="1"/>
  <c r="F1058" i="5" a="1"/>
  <c r="F1059" i="5" a="1"/>
  <c r="F1060" i="5" a="1"/>
  <c r="F1061" i="5" a="1"/>
  <c r="F1062" i="5" a="1"/>
  <c r="F1063" i="5" a="1"/>
  <c r="F1064" i="5" a="1"/>
  <c r="F1065" i="5" a="1"/>
  <c r="F1066" i="5" a="1"/>
  <c r="F1067" i="5" a="1"/>
  <c r="F1068" i="5" a="1"/>
  <c r="F1069" i="5" a="1"/>
  <c r="F1070" i="5" a="1"/>
  <c r="F1071" i="5" a="1"/>
  <c r="F1072" i="5" a="1"/>
  <c r="F1073" i="5" a="1"/>
  <c r="F1074" i="5" a="1"/>
  <c r="F1075" i="5" a="1"/>
  <c r="F1076" i="5" a="1"/>
  <c r="F1077" i="5" a="1"/>
  <c r="F1078" i="5" a="1"/>
  <c r="F1079" i="5" a="1"/>
  <c r="F1080" i="5" a="1"/>
  <c r="F1081" i="5" a="1"/>
  <c r="F1082" i="5" a="1"/>
  <c r="F1083" i="5" a="1"/>
  <c r="F1084" i="5" a="1"/>
  <c r="F1085" i="5" a="1"/>
  <c r="F1086" i="5" a="1"/>
  <c r="F1087" i="5" a="1"/>
  <c r="Z1087" i="5" s="1"/>
  <c r="F1088" i="5" a="1"/>
  <c r="F1089" i="5" a="1"/>
  <c r="F1090" i="5" a="1"/>
  <c r="F1091" i="5" a="1"/>
  <c r="F1092" i="5" a="1"/>
  <c r="F1093" i="5" a="1"/>
  <c r="F1094" i="5" a="1"/>
  <c r="F2" i="5" a="1"/>
  <c r="J35" i="4"/>
  <c r="J34" i="4"/>
  <c r="J33" i="4"/>
  <c r="J32" i="4"/>
  <c r="J31" i="4"/>
  <c r="J30" i="4"/>
  <c r="J29" i="4"/>
  <c r="J28" i="4"/>
  <c r="J27" i="4"/>
  <c r="J26" i="4"/>
  <c r="J25" i="4"/>
  <c r="J24" i="4"/>
  <c r="J23" i="4"/>
  <c r="J22" i="4"/>
  <c r="J21" i="4"/>
  <c r="J20" i="4"/>
  <c r="J19" i="4"/>
  <c r="J18" i="4"/>
  <c r="J17" i="4"/>
  <c r="J16" i="4"/>
  <c r="J15" i="4"/>
  <c r="J14" i="4"/>
  <c r="J13" i="4"/>
  <c r="J12" i="4"/>
  <c r="J11" i="4"/>
  <c r="J10" i="4"/>
  <c r="J9" i="4"/>
  <c r="J8" i="4"/>
  <c r="J7" i="4"/>
  <c r="J6" i="4"/>
  <c r="J5" i="4"/>
  <c r="J4" i="4"/>
  <c r="J3" i="4"/>
  <c r="J2" i="4"/>
  <c r="U10" i="4" l="1"/>
  <c r="E12" i="7"/>
  <c r="E6" i="7"/>
  <c r="U12" i="4"/>
  <c r="E7" i="7"/>
  <c r="U6" i="4"/>
  <c r="V1088" i="5"/>
  <c r="W1088" i="5"/>
  <c r="X1088" i="5"/>
  <c r="Y1088" i="5"/>
  <c r="X1087" i="5"/>
  <c r="Y1087" i="5"/>
  <c r="W1087" i="5"/>
  <c r="X1086" i="5"/>
  <c r="Y1086" i="5"/>
  <c r="U9" i="4"/>
  <c r="U7" i="4"/>
  <c r="U5" i="4"/>
  <c r="E9" i="7"/>
  <c r="E5" i="7"/>
  <c r="U11" i="4"/>
  <c r="E11" i="7"/>
  <c r="E456" i="5"/>
  <c r="E57" i="5"/>
  <c r="E983" i="5"/>
  <c r="E855" i="5"/>
  <c r="E831" i="5"/>
  <c r="E791" i="5"/>
  <c r="E687" i="5"/>
  <c r="E575" i="5"/>
  <c r="E375" i="5"/>
  <c r="E127" i="5"/>
  <c r="E71" i="5"/>
  <c r="E1086" i="5"/>
  <c r="E774" i="5"/>
  <c r="E550" i="5"/>
  <c r="E518" i="5"/>
  <c r="E46" i="5"/>
  <c r="E937" i="5"/>
  <c r="E909" i="5"/>
  <c r="E893" i="5"/>
  <c r="E597" i="5"/>
  <c r="E61" i="5"/>
  <c r="E940" i="5"/>
  <c r="E932" i="5"/>
  <c r="E692" i="5"/>
  <c r="E652" i="5"/>
  <c r="E644" i="5"/>
  <c r="E468" i="5"/>
  <c r="E284" i="5"/>
  <c r="E52" i="5"/>
  <c r="E43" i="5"/>
  <c r="E947" i="5"/>
  <c r="E595" i="5"/>
  <c r="E555" i="5"/>
  <c r="E890" i="5"/>
  <c r="E834" i="5"/>
  <c r="E826" i="5"/>
  <c r="V33" i="5"/>
  <c r="W51" i="5"/>
  <c r="U72" i="5"/>
  <c r="V83" i="5"/>
  <c r="W95" i="5"/>
  <c r="V97" i="5"/>
  <c r="W107" i="5"/>
  <c r="W138" i="5"/>
  <c r="U192" i="5"/>
  <c r="V203" i="5"/>
  <c r="V207" i="5"/>
  <c r="Y224" i="5"/>
  <c r="X244" i="5"/>
  <c r="V279" i="5"/>
  <c r="V282" i="5"/>
  <c r="U302" i="5"/>
  <c r="U305" i="5"/>
  <c r="V310" i="5"/>
  <c r="W321" i="5"/>
  <c r="T336" i="5"/>
  <c r="V351" i="5"/>
  <c r="W366" i="5"/>
  <c r="U390" i="5"/>
  <c r="W394" i="5"/>
  <c r="W396" i="5"/>
  <c r="X399" i="5"/>
  <c r="U422" i="5"/>
  <c r="U499" i="5"/>
  <c r="U517" i="5"/>
  <c r="W529" i="5"/>
  <c r="U531" i="5"/>
  <c r="V541" i="5"/>
  <c r="V558" i="5"/>
  <c r="W566" i="5"/>
  <c r="V576" i="5"/>
  <c r="V589" i="5"/>
  <c r="W608" i="5"/>
  <c r="U619" i="5"/>
  <c r="U627" i="5"/>
  <c r="V652" i="5"/>
  <c r="V666" i="5"/>
  <c r="V685" i="5"/>
  <c r="W708" i="5"/>
  <c r="T715" i="5"/>
  <c r="U720" i="5"/>
  <c r="V729" i="5"/>
  <c r="T765" i="5"/>
  <c r="T783" i="5"/>
  <c r="U838" i="5"/>
  <c r="U895" i="5"/>
  <c r="X901" i="5"/>
  <c r="W925" i="5"/>
  <c r="U939" i="5"/>
  <c r="V949" i="5"/>
  <c r="V980" i="5"/>
  <c r="W984" i="5"/>
  <c r="V1042" i="5"/>
  <c r="U1051" i="5"/>
  <c r="T1072" i="5"/>
  <c r="V60" i="5"/>
  <c r="X66" i="5"/>
  <c r="Y88" i="5"/>
  <c r="U92" i="5"/>
  <c r="V99" i="5"/>
  <c r="V109" i="5"/>
  <c r="W128" i="5"/>
  <c r="W142" i="5"/>
  <c r="U145" i="5"/>
  <c r="X163" i="5"/>
  <c r="V195" i="5"/>
  <c r="V229" i="5"/>
  <c r="W357" i="5"/>
  <c r="V360" i="5"/>
  <c r="V430" i="5"/>
  <c r="V446" i="5"/>
  <c r="T462" i="5"/>
  <c r="W479" i="5"/>
  <c r="W556" i="5"/>
  <c r="V598" i="5"/>
  <c r="U16" i="5"/>
  <c r="T59" i="5"/>
  <c r="X85" i="5"/>
  <c r="Z103" i="5"/>
  <c r="U112" i="5"/>
  <c r="V170" i="5"/>
  <c r="W182" i="5"/>
  <c r="V209" i="5"/>
  <c r="U220" i="5"/>
  <c r="W251" i="5"/>
  <c r="V257" i="5"/>
  <c r="V263" i="5"/>
  <c r="W266" i="5"/>
  <c r="W271" i="5"/>
  <c r="V289" i="5"/>
  <c r="V296" i="5"/>
  <c r="U307" i="5"/>
  <c r="V312" i="5"/>
  <c r="U320" i="5"/>
  <c r="V323" i="5"/>
  <c r="X342" i="5"/>
  <c r="V368" i="5"/>
  <c r="X376" i="5"/>
  <c r="U389" i="5"/>
  <c r="U393" i="5"/>
  <c r="W404" i="5"/>
  <c r="V465" i="5"/>
  <c r="V508" i="5"/>
  <c r="U525" i="5"/>
  <c r="W543" i="5"/>
  <c r="V548" i="5"/>
  <c r="T560" i="5"/>
  <c r="W578" i="5"/>
  <c r="W580" i="5"/>
  <c r="V591" i="5"/>
  <c r="V601" i="5"/>
  <c r="U604" i="5"/>
  <c r="U626" i="5"/>
  <c r="V632" i="5"/>
  <c r="V635" i="5"/>
  <c r="W641" i="5"/>
  <c r="X649" i="5"/>
  <c r="U680" i="5"/>
  <c r="U764" i="5"/>
  <c r="U770" i="5"/>
  <c r="U777" i="5"/>
  <c r="V811" i="5"/>
  <c r="X834" i="5"/>
  <c r="Y847" i="5"/>
  <c r="X859" i="5"/>
  <c r="W889" i="5"/>
  <c r="X898" i="5"/>
  <c r="V913" i="5"/>
  <c r="T941" i="5"/>
  <c r="U965" i="5"/>
  <c r="T999" i="5"/>
  <c r="V1054" i="5"/>
  <c r="S1070" i="5"/>
  <c r="U1071" i="5"/>
  <c r="X1082" i="5"/>
  <c r="X12" i="5"/>
  <c r="T25" i="5"/>
  <c r="W55" i="5"/>
  <c r="T67" i="5"/>
  <c r="W96" i="5"/>
  <c r="U111" i="5"/>
  <c r="V139" i="5"/>
  <c r="V147" i="5"/>
  <c r="V150" i="5"/>
  <c r="Y168" i="5"/>
  <c r="W191" i="5"/>
  <c r="W211" i="5"/>
  <c r="W243" i="5"/>
  <c r="Z284" i="5"/>
  <c r="U288" i="5"/>
  <c r="X291" i="5"/>
  <c r="U322" i="5"/>
  <c r="U329" i="5"/>
  <c r="U341" i="5"/>
  <c r="V356" i="5"/>
  <c r="V370" i="5"/>
  <c r="V383" i="5"/>
  <c r="W386" i="5"/>
  <c r="V415" i="5"/>
  <c r="X424" i="5"/>
  <c r="V490" i="5"/>
  <c r="U539" i="5"/>
  <c r="W563" i="5"/>
  <c r="W565" i="5"/>
  <c r="T567" i="5"/>
  <c r="W588" i="5"/>
  <c r="U594" i="5"/>
  <c r="W618" i="5"/>
  <c r="V629" i="5"/>
  <c r="V670" i="5"/>
  <c r="V696" i="5"/>
  <c r="U702" i="5"/>
  <c r="T709" i="5"/>
  <c r="U713" i="5"/>
  <c r="V741" i="5"/>
  <c r="U768" i="5"/>
  <c r="U776" i="5"/>
  <c r="X789" i="5"/>
  <c r="T795" i="5"/>
  <c r="T836" i="5"/>
  <c r="T841" i="5"/>
  <c r="T946" i="5"/>
  <c r="V988" i="5"/>
  <c r="U1010" i="5"/>
  <c r="S1026" i="5"/>
  <c r="T1027" i="5"/>
  <c r="Y1080" i="5"/>
  <c r="U472" i="5"/>
  <c r="V480" i="5"/>
  <c r="X495" i="5"/>
  <c r="W501" i="5"/>
  <c r="V521" i="5"/>
  <c r="V559" i="5"/>
  <c r="V590" i="5"/>
  <c r="U606" i="5"/>
  <c r="V634" i="5"/>
  <c r="X637" i="5"/>
  <c r="U661" i="5"/>
  <c r="U705" i="5"/>
  <c r="U730" i="5"/>
  <c r="W798" i="5"/>
  <c r="U814" i="5"/>
  <c r="U819" i="5"/>
  <c r="W826" i="5"/>
  <c r="T835" i="5"/>
  <c r="W851" i="5"/>
  <c r="V854" i="5"/>
  <c r="W867" i="5"/>
  <c r="V891" i="5"/>
  <c r="T934" i="5"/>
  <c r="U950" i="5"/>
  <c r="W975" i="5"/>
  <c r="V998" i="5"/>
  <c r="T1037" i="5"/>
  <c r="U1043" i="5"/>
  <c r="Y1085" i="5"/>
  <c r="T34" i="5"/>
  <c r="V45" i="5"/>
  <c r="V70" i="5"/>
  <c r="V84" i="5"/>
  <c r="W98" i="5"/>
  <c r="X137" i="5"/>
  <c r="U197" i="5"/>
  <c r="X204" i="5"/>
  <c r="X206" i="5"/>
  <c r="V208" i="5"/>
  <c r="V213" i="5"/>
  <c r="U247" i="5"/>
  <c r="V250" i="5"/>
  <c r="V262" i="5"/>
  <c r="V270" i="5"/>
  <c r="V280" i="5"/>
  <c r="T283" i="5"/>
  <c r="W285" i="5"/>
  <c r="V319" i="5"/>
  <c r="V343" i="5"/>
  <c r="W429" i="5"/>
  <c r="Y435" i="5"/>
  <c r="X441" i="5"/>
  <c r="V464" i="5"/>
  <c r="V542" i="5"/>
  <c r="X557" i="5"/>
  <c r="V664" i="5"/>
  <c r="U780" i="5"/>
  <c r="S905" i="5"/>
  <c r="U11" i="5"/>
  <c r="V14" i="5"/>
  <c r="V28" i="5"/>
  <c r="V73" i="5"/>
  <c r="X90" i="5"/>
  <c r="U110" i="5"/>
  <c r="X141" i="5"/>
  <c r="U149" i="5"/>
  <c r="W169" i="5"/>
  <c r="X175" i="5"/>
  <c r="W181" i="5"/>
  <c r="W183" i="5"/>
  <c r="T196" i="5"/>
  <c r="V222" i="5"/>
  <c r="W230" i="5"/>
  <c r="V252" i="5"/>
  <c r="V24" i="5"/>
  <c r="W93" i="5"/>
  <c r="X102" i="5"/>
  <c r="W105" i="5"/>
  <c r="V122" i="5"/>
  <c r="V146" i="5"/>
  <c r="W158" i="5"/>
  <c r="W171" i="5"/>
  <c r="X173" i="5"/>
  <c r="U246" i="5"/>
  <c r="U258" i="5"/>
  <c r="V290" i="5"/>
  <c r="T292" i="5"/>
  <c r="W300" i="5"/>
  <c r="V337" i="5"/>
  <c r="V340" i="5"/>
  <c r="V369" i="5"/>
  <c r="W380" i="5"/>
  <c r="T425" i="5"/>
  <c r="T436" i="5"/>
  <c r="U449" i="5"/>
  <c r="V452" i="5"/>
  <c r="W455" i="5"/>
  <c r="V467" i="5"/>
  <c r="U471" i="5"/>
  <c r="T475" i="5"/>
  <c r="V484" i="5"/>
  <c r="W497" i="5"/>
  <c r="U554" i="5"/>
  <c r="V593" i="5"/>
  <c r="W596" i="5"/>
  <c r="W602" i="5"/>
  <c r="W611" i="5"/>
  <c r="U633" i="5"/>
  <c r="U636" i="5"/>
  <c r="W655" i="5"/>
  <c r="T691" i="5"/>
  <c r="V695" i="5"/>
  <c r="T751" i="5"/>
  <c r="V775" i="5"/>
  <c r="U784" i="5"/>
  <c r="U790" i="5"/>
  <c r="V794" i="5"/>
  <c r="Y885" i="5"/>
  <c r="V930" i="5"/>
  <c r="U933" i="5"/>
  <c r="W972" i="5"/>
  <c r="W977" i="5"/>
  <c r="V1064" i="5"/>
  <c r="U1073" i="5"/>
  <c r="W1086" i="5"/>
  <c r="U995" i="5"/>
  <c r="W1009" i="5"/>
  <c r="X274" i="5"/>
  <c r="W371" i="5"/>
  <c r="V384" i="5"/>
  <c r="X401" i="5"/>
  <c r="W410" i="5"/>
  <c r="V486" i="5"/>
  <c r="V491" i="5"/>
  <c r="V502" i="5"/>
  <c r="V511" i="5"/>
  <c r="V534" i="5"/>
  <c r="W546" i="5"/>
  <c r="V3" i="5"/>
  <c r="X10" i="5"/>
  <c r="W68" i="5"/>
  <c r="T126" i="5"/>
  <c r="V236" i="5"/>
  <c r="U359" i="5"/>
  <c r="U408" i="5"/>
  <c r="U427" i="5"/>
  <c r="W454" i="5"/>
  <c r="U478" i="5"/>
  <c r="T506" i="5"/>
  <c r="T603" i="5"/>
  <c r="X643" i="5"/>
  <c r="U645" i="5"/>
  <c r="V684" i="5"/>
  <c r="W710" i="5"/>
  <c r="V742" i="5"/>
  <c r="U29" i="5"/>
  <c r="X89" i="5"/>
  <c r="W115" i="5"/>
  <c r="V278" i="5"/>
  <c r="V293" i="5"/>
  <c r="W432" i="5"/>
  <c r="W451" i="5"/>
  <c r="U545" i="5"/>
  <c r="T640" i="5"/>
  <c r="V672" i="5"/>
  <c r="T755" i="5"/>
  <c r="U842" i="5"/>
  <c r="V953" i="5"/>
  <c r="S1003" i="5"/>
  <c r="V1008" i="5"/>
  <c r="T706" i="5"/>
  <c r="U767" i="5"/>
  <c r="U788" i="5"/>
  <c r="S809" i="5"/>
  <c r="T810" i="5"/>
  <c r="T825" i="5"/>
  <c r="U884" i="5"/>
  <c r="S920" i="5"/>
  <c r="V970" i="5"/>
  <c r="T1048" i="5"/>
  <c r="W1069" i="5"/>
  <c r="V26" i="5"/>
  <c r="U65" i="5"/>
  <c r="U273" i="5"/>
  <c r="V361" i="5"/>
  <c r="W364" i="5"/>
  <c r="W448" i="5"/>
  <c r="V493" i="5"/>
  <c r="T500" i="5"/>
  <c r="X552" i="5"/>
  <c r="W631" i="5"/>
  <c r="W663" i="5"/>
  <c r="V697" i="5"/>
  <c r="V700" i="5"/>
  <c r="W487" i="5"/>
  <c r="Y671" i="5"/>
  <c r="V698" i="5"/>
  <c r="V882" i="5"/>
  <c r="V223" i="5"/>
  <c r="V419" i="5"/>
  <c r="V426" i="5"/>
  <c r="T469" i="5"/>
  <c r="U476" i="5"/>
  <c r="V513" i="5"/>
  <c r="V642" i="5"/>
  <c r="V731" i="5"/>
  <c r="V986" i="5"/>
  <c r="V94" i="5"/>
  <c r="V106" i="5"/>
  <c r="W245" i="5"/>
  <c r="X294" i="5"/>
  <c r="V303" i="5"/>
  <c r="W483" i="5"/>
  <c r="V512" i="5"/>
  <c r="V515" i="5"/>
  <c r="W579" i="5"/>
  <c r="V607" i="5"/>
  <c r="V737" i="5"/>
  <c r="W104" i="5"/>
  <c r="V260" i="5"/>
  <c r="V267" i="5"/>
  <c r="U362" i="5"/>
  <c r="U489" i="5"/>
  <c r="U786" i="5"/>
  <c r="V900" i="5"/>
  <c r="Y1090" i="5"/>
  <c r="V268" i="5"/>
  <c r="V439" i="5"/>
  <c r="U612" i="5"/>
  <c r="U654" i="5"/>
  <c r="U676" i="5"/>
  <c r="U694" i="5"/>
  <c r="W763" i="5"/>
  <c r="V827" i="5"/>
  <c r="T871" i="5"/>
  <c r="V903" i="5"/>
  <c r="U942" i="5"/>
  <c r="V1007" i="5"/>
  <c r="W172" i="5"/>
  <c r="V651" i="5"/>
  <c r="V1005" i="5"/>
  <c r="V1087" i="5"/>
  <c r="T15" i="5"/>
  <c r="V74" i="5"/>
  <c r="W77" i="5"/>
  <c r="W80" i="5"/>
  <c r="X155" i="5"/>
  <c r="X177" i="5"/>
  <c r="V198" i="5"/>
  <c r="V272" i="5"/>
  <c r="U355" i="5"/>
  <c r="V447" i="5"/>
  <c r="V504" i="5"/>
  <c r="T568" i="5"/>
  <c r="V656" i="5"/>
  <c r="U689" i="5"/>
  <c r="V728" i="5"/>
  <c r="V773" i="5"/>
  <c r="U839" i="5"/>
  <c r="U852" i="5"/>
  <c r="U1023" i="5"/>
  <c r="T1067" i="5"/>
  <c r="V1082" i="5"/>
  <c r="W1082" i="5"/>
  <c r="W1080" i="5"/>
  <c r="X1080" i="5"/>
  <c r="V1086" i="5"/>
  <c r="U1086" i="5"/>
  <c r="F1076" i="5"/>
  <c r="R1076" i="5"/>
  <c r="S1076" i="5"/>
  <c r="F1028" i="5"/>
  <c r="R1028" i="5"/>
  <c r="S1028" i="5"/>
  <c r="T1028" i="5"/>
  <c r="U1028" i="5"/>
  <c r="F980" i="5"/>
  <c r="R980" i="5"/>
  <c r="S980" i="5"/>
  <c r="T980" i="5"/>
  <c r="U980" i="5"/>
  <c r="F932" i="5"/>
  <c r="R932" i="5"/>
  <c r="S932" i="5"/>
  <c r="T932" i="5"/>
  <c r="F892" i="5"/>
  <c r="R892" i="5"/>
  <c r="S892" i="5"/>
  <c r="T892" i="5"/>
  <c r="F1075" i="5"/>
  <c r="R1075" i="5"/>
  <c r="S1075" i="5"/>
  <c r="T1075" i="5"/>
  <c r="U1075" i="5"/>
  <c r="F1043" i="5"/>
  <c r="R1043" i="5"/>
  <c r="S1043" i="5"/>
  <c r="T1043" i="5"/>
  <c r="F1003" i="5"/>
  <c r="R1003" i="5"/>
  <c r="F971" i="5"/>
  <c r="R971" i="5"/>
  <c r="S971" i="5"/>
  <c r="F939" i="5"/>
  <c r="R939" i="5"/>
  <c r="S939" i="5"/>
  <c r="T939" i="5"/>
  <c r="F923" i="5"/>
  <c r="R923" i="5"/>
  <c r="F883" i="5"/>
  <c r="R883" i="5"/>
  <c r="S883" i="5"/>
  <c r="T883" i="5"/>
  <c r="F827" i="5"/>
  <c r="R827" i="5"/>
  <c r="S827" i="5"/>
  <c r="T827" i="5"/>
  <c r="U827" i="5"/>
  <c r="F779" i="5"/>
  <c r="R779" i="5"/>
  <c r="S779" i="5"/>
  <c r="T779" i="5"/>
  <c r="F747" i="5"/>
  <c r="R747" i="5"/>
  <c r="F699" i="5"/>
  <c r="R699" i="5"/>
  <c r="S699" i="5"/>
  <c r="T699" i="5"/>
  <c r="F667" i="5"/>
  <c r="R667" i="5"/>
  <c r="S667" i="5"/>
  <c r="T667" i="5"/>
  <c r="F611" i="5"/>
  <c r="R611" i="5"/>
  <c r="S611" i="5"/>
  <c r="T611" i="5"/>
  <c r="U611" i="5"/>
  <c r="V611" i="5"/>
  <c r="F571" i="5"/>
  <c r="R571" i="5"/>
  <c r="S571" i="5"/>
  <c r="T571" i="5"/>
  <c r="U571" i="5"/>
  <c r="V571" i="5"/>
  <c r="F531" i="5"/>
  <c r="R531" i="5"/>
  <c r="S531" i="5"/>
  <c r="T531" i="5"/>
  <c r="F491" i="5"/>
  <c r="R491" i="5"/>
  <c r="S491" i="5"/>
  <c r="T491" i="5"/>
  <c r="U491" i="5"/>
  <c r="F451" i="5"/>
  <c r="R451" i="5"/>
  <c r="S451" i="5"/>
  <c r="T451" i="5"/>
  <c r="V451" i="5"/>
  <c r="U451" i="5"/>
  <c r="F427" i="5"/>
  <c r="R427" i="5"/>
  <c r="S427" i="5"/>
  <c r="T427" i="5"/>
  <c r="F387" i="5"/>
  <c r="R387" i="5"/>
  <c r="S387" i="5"/>
  <c r="T387" i="5"/>
  <c r="V387" i="5"/>
  <c r="U387" i="5"/>
  <c r="F347" i="5"/>
  <c r="R347" i="5"/>
  <c r="S347" i="5"/>
  <c r="T347" i="5"/>
  <c r="V347" i="5"/>
  <c r="W347" i="5"/>
  <c r="U347" i="5"/>
  <c r="F315" i="5"/>
  <c r="R315" i="5"/>
  <c r="S315" i="5"/>
  <c r="T315" i="5"/>
  <c r="U315" i="5"/>
  <c r="F275" i="5"/>
  <c r="R275" i="5"/>
  <c r="S275" i="5"/>
  <c r="T275" i="5"/>
  <c r="V275" i="5"/>
  <c r="U275" i="5"/>
  <c r="F243" i="5"/>
  <c r="R243" i="5"/>
  <c r="S243" i="5"/>
  <c r="T243" i="5"/>
  <c r="V243" i="5"/>
  <c r="U243" i="5"/>
  <c r="F203" i="5"/>
  <c r="R203" i="5"/>
  <c r="S203" i="5"/>
  <c r="T203" i="5"/>
  <c r="U203" i="5"/>
  <c r="F179" i="5"/>
  <c r="R179" i="5"/>
  <c r="S179" i="5"/>
  <c r="T179" i="5"/>
  <c r="F147" i="5"/>
  <c r="R147" i="5"/>
  <c r="S147" i="5"/>
  <c r="T147" i="5"/>
  <c r="U147" i="5"/>
  <c r="F115" i="5"/>
  <c r="R115" i="5"/>
  <c r="S115" i="5"/>
  <c r="T115" i="5"/>
  <c r="V115" i="5"/>
  <c r="U115" i="5"/>
  <c r="F91" i="5"/>
  <c r="R91" i="5"/>
  <c r="F51" i="5"/>
  <c r="R51" i="5"/>
  <c r="S51" i="5"/>
  <c r="T51" i="5"/>
  <c r="V51" i="5"/>
  <c r="U51" i="5"/>
  <c r="F3" i="5"/>
  <c r="R3" i="5"/>
  <c r="S3" i="5"/>
  <c r="T3" i="5"/>
  <c r="U3" i="5"/>
  <c r="F1082" i="5"/>
  <c r="S1082" i="5"/>
  <c r="T1082" i="5"/>
  <c r="U1082" i="5"/>
  <c r="R1082" i="5"/>
  <c r="F1066" i="5"/>
  <c r="S1066" i="5"/>
  <c r="T1066" i="5"/>
  <c r="R1066" i="5"/>
  <c r="F1042" i="5"/>
  <c r="S1042" i="5"/>
  <c r="T1042" i="5"/>
  <c r="U1042" i="5"/>
  <c r="R1042" i="5"/>
  <c r="F1026" i="5"/>
  <c r="R1026" i="5"/>
  <c r="F1010" i="5"/>
  <c r="S1010" i="5"/>
  <c r="T1010" i="5"/>
  <c r="R1010" i="5"/>
  <c r="F986" i="5"/>
  <c r="S986" i="5"/>
  <c r="T986" i="5"/>
  <c r="U986" i="5"/>
  <c r="R986" i="5"/>
  <c r="F970" i="5"/>
  <c r="S970" i="5"/>
  <c r="T970" i="5"/>
  <c r="U970" i="5"/>
  <c r="R970" i="5"/>
  <c r="F962" i="5"/>
  <c r="R962" i="5"/>
  <c r="F954" i="5"/>
  <c r="R954" i="5"/>
  <c r="F946" i="5"/>
  <c r="S946" i="5"/>
  <c r="R946" i="5"/>
  <c r="F938" i="5"/>
  <c r="S938" i="5"/>
  <c r="R938" i="5"/>
  <c r="F930" i="5"/>
  <c r="S930" i="5"/>
  <c r="T930" i="5"/>
  <c r="U930" i="5"/>
  <c r="R930" i="5"/>
  <c r="F922" i="5"/>
  <c r="R922" i="5"/>
  <c r="F914" i="5"/>
  <c r="S914" i="5"/>
  <c r="T914" i="5"/>
  <c r="R914" i="5"/>
  <c r="F906" i="5"/>
  <c r="S906" i="5"/>
  <c r="T906" i="5"/>
  <c r="U906" i="5"/>
  <c r="R906" i="5"/>
  <c r="F898" i="5"/>
  <c r="S898" i="5"/>
  <c r="T898" i="5"/>
  <c r="U898" i="5"/>
  <c r="V898" i="5"/>
  <c r="W898" i="5"/>
  <c r="R898" i="5"/>
  <c r="F890" i="5"/>
  <c r="S890" i="5"/>
  <c r="R890" i="5"/>
  <c r="F882" i="5"/>
  <c r="S882" i="5"/>
  <c r="T882" i="5"/>
  <c r="U882" i="5"/>
  <c r="R882" i="5"/>
  <c r="F874" i="5"/>
  <c r="S874" i="5"/>
  <c r="T874" i="5"/>
  <c r="U874" i="5"/>
  <c r="R874" i="5"/>
  <c r="F866" i="5"/>
  <c r="S866" i="5"/>
  <c r="T866" i="5"/>
  <c r="R866" i="5"/>
  <c r="F858" i="5"/>
  <c r="R858" i="5"/>
  <c r="S858" i="5"/>
  <c r="F850" i="5"/>
  <c r="S850" i="5"/>
  <c r="T850" i="5"/>
  <c r="R850" i="5"/>
  <c r="F842" i="5"/>
  <c r="S842" i="5"/>
  <c r="T842" i="5"/>
  <c r="R842" i="5"/>
  <c r="F834" i="5"/>
  <c r="S834" i="5"/>
  <c r="T834" i="5"/>
  <c r="U834" i="5"/>
  <c r="V834" i="5"/>
  <c r="W834" i="5"/>
  <c r="R834" i="5"/>
  <c r="F826" i="5"/>
  <c r="S826" i="5"/>
  <c r="T826" i="5"/>
  <c r="U826" i="5"/>
  <c r="V826" i="5"/>
  <c r="R826" i="5"/>
  <c r="F818" i="5"/>
  <c r="S818" i="5"/>
  <c r="T818" i="5"/>
  <c r="R818" i="5"/>
  <c r="F810" i="5"/>
  <c r="S810" i="5"/>
  <c r="R810" i="5"/>
  <c r="F802" i="5"/>
  <c r="R802" i="5"/>
  <c r="F794" i="5"/>
  <c r="S794" i="5"/>
  <c r="T794" i="5"/>
  <c r="U794" i="5"/>
  <c r="R794" i="5"/>
  <c r="F786" i="5"/>
  <c r="S786" i="5"/>
  <c r="T786" i="5"/>
  <c r="R786" i="5"/>
  <c r="F778" i="5"/>
  <c r="S778" i="5"/>
  <c r="R778" i="5"/>
  <c r="F770" i="5"/>
  <c r="S770" i="5"/>
  <c r="T770" i="5"/>
  <c r="R770" i="5"/>
  <c r="F762" i="5"/>
  <c r="S762" i="5"/>
  <c r="R762" i="5"/>
  <c r="F754" i="5"/>
  <c r="S754" i="5"/>
  <c r="T754" i="5"/>
  <c r="R754" i="5"/>
  <c r="F746" i="5"/>
  <c r="S746" i="5"/>
  <c r="T746" i="5"/>
  <c r="R746" i="5"/>
  <c r="F738" i="5"/>
  <c r="S738" i="5"/>
  <c r="T738" i="5"/>
  <c r="U738" i="5"/>
  <c r="R738" i="5"/>
  <c r="F730" i="5"/>
  <c r="S730" i="5"/>
  <c r="T730" i="5"/>
  <c r="R730" i="5"/>
  <c r="F722" i="5"/>
  <c r="S722" i="5"/>
  <c r="T722" i="5"/>
  <c r="R722" i="5"/>
  <c r="F714" i="5"/>
  <c r="S714" i="5"/>
  <c r="T714" i="5"/>
  <c r="R714" i="5"/>
  <c r="F706" i="5"/>
  <c r="S706" i="5"/>
  <c r="R706" i="5"/>
  <c r="F698" i="5"/>
  <c r="S698" i="5"/>
  <c r="T698" i="5"/>
  <c r="U698" i="5"/>
  <c r="R698" i="5"/>
  <c r="F690" i="5"/>
  <c r="R690" i="5"/>
  <c r="F682" i="5"/>
  <c r="S682" i="5"/>
  <c r="T682" i="5"/>
  <c r="R682" i="5"/>
  <c r="F674" i="5"/>
  <c r="S674" i="5"/>
  <c r="T674" i="5"/>
  <c r="R674" i="5"/>
  <c r="F666" i="5"/>
  <c r="S666" i="5"/>
  <c r="T666" i="5"/>
  <c r="U666" i="5"/>
  <c r="R666" i="5"/>
  <c r="F658" i="5"/>
  <c r="S658" i="5"/>
  <c r="T658" i="5"/>
  <c r="U658" i="5"/>
  <c r="R658" i="5"/>
  <c r="F650" i="5"/>
  <c r="S650" i="5"/>
  <c r="T650" i="5"/>
  <c r="R650" i="5"/>
  <c r="F642" i="5"/>
  <c r="S642" i="5"/>
  <c r="T642" i="5"/>
  <c r="U642" i="5"/>
  <c r="R642" i="5"/>
  <c r="F634" i="5"/>
  <c r="S634" i="5"/>
  <c r="T634" i="5"/>
  <c r="U634" i="5"/>
  <c r="R634" i="5"/>
  <c r="F626" i="5"/>
  <c r="S626" i="5"/>
  <c r="T626" i="5"/>
  <c r="R626" i="5"/>
  <c r="F618" i="5"/>
  <c r="S618" i="5"/>
  <c r="T618" i="5"/>
  <c r="U618" i="5"/>
  <c r="V618" i="5"/>
  <c r="R618" i="5"/>
  <c r="F610" i="5"/>
  <c r="S610" i="5"/>
  <c r="T610" i="5"/>
  <c r="R610" i="5"/>
  <c r="F602" i="5"/>
  <c r="S602" i="5"/>
  <c r="T602" i="5"/>
  <c r="U602" i="5"/>
  <c r="V602" i="5"/>
  <c r="R602" i="5"/>
  <c r="F594" i="5"/>
  <c r="S594" i="5"/>
  <c r="T594" i="5"/>
  <c r="R594" i="5"/>
  <c r="F586" i="5"/>
  <c r="S586" i="5"/>
  <c r="T586" i="5"/>
  <c r="U586" i="5"/>
  <c r="R586" i="5"/>
  <c r="F578" i="5"/>
  <c r="S578" i="5"/>
  <c r="T578" i="5"/>
  <c r="U578" i="5"/>
  <c r="V578" i="5"/>
  <c r="R578" i="5"/>
  <c r="F570" i="5"/>
  <c r="S570" i="5"/>
  <c r="T570" i="5"/>
  <c r="R570" i="5"/>
  <c r="F562" i="5"/>
  <c r="S562" i="5"/>
  <c r="T562" i="5"/>
  <c r="U562" i="5"/>
  <c r="R562" i="5"/>
  <c r="F554" i="5"/>
  <c r="S554" i="5"/>
  <c r="T554" i="5"/>
  <c r="R554" i="5"/>
  <c r="F546" i="5"/>
  <c r="S546" i="5"/>
  <c r="T546" i="5"/>
  <c r="U546" i="5"/>
  <c r="V546" i="5"/>
  <c r="R546" i="5"/>
  <c r="F538" i="5"/>
  <c r="S538" i="5"/>
  <c r="R538" i="5"/>
  <c r="F530" i="5"/>
  <c r="S530" i="5"/>
  <c r="T530" i="5"/>
  <c r="U530" i="5"/>
  <c r="V530" i="5"/>
  <c r="R530" i="5"/>
  <c r="F522" i="5"/>
  <c r="S522" i="5"/>
  <c r="R522" i="5"/>
  <c r="F514" i="5"/>
  <c r="T514" i="5"/>
  <c r="R514" i="5"/>
  <c r="S514" i="5"/>
  <c r="F506" i="5"/>
  <c r="R506" i="5"/>
  <c r="S506" i="5"/>
  <c r="F498" i="5"/>
  <c r="T498" i="5"/>
  <c r="R498" i="5"/>
  <c r="S498" i="5"/>
  <c r="U498" i="5"/>
  <c r="F490" i="5"/>
  <c r="T490" i="5"/>
  <c r="R490" i="5"/>
  <c r="S490" i="5"/>
  <c r="U490" i="5"/>
  <c r="F482" i="5"/>
  <c r="T482" i="5"/>
  <c r="U482" i="5"/>
  <c r="R482" i="5"/>
  <c r="S482" i="5"/>
  <c r="F474" i="5"/>
  <c r="T474" i="5"/>
  <c r="R474" i="5"/>
  <c r="S474" i="5"/>
  <c r="F466" i="5"/>
  <c r="R466" i="5"/>
  <c r="F458" i="5"/>
  <c r="R458" i="5"/>
  <c r="S458" i="5"/>
  <c r="F450" i="5"/>
  <c r="T450" i="5"/>
  <c r="R450" i="5"/>
  <c r="S450" i="5"/>
  <c r="F442" i="5"/>
  <c r="T442" i="5"/>
  <c r="U442" i="5"/>
  <c r="V442" i="5"/>
  <c r="R442" i="5"/>
  <c r="S442" i="5"/>
  <c r="F434" i="5"/>
  <c r="T434" i="5"/>
  <c r="U434" i="5"/>
  <c r="S434" i="5"/>
  <c r="R434" i="5"/>
  <c r="F426" i="5"/>
  <c r="T426" i="5"/>
  <c r="U426" i="5"/>
  <c r="R426" i="5"/>
  <c r="S426" i="5"/>
  <c r="F418" i="5"/>
  <c r="T418" i="5"/>
  <c r="U418" i="5"/>
  <c r="R418" i="5"/>
  <c r="S418" i="5"/>
  <c r="F410" i="5"/>
  <c r="T410" i="5"/>
  <c r="U410" i="5"/>
  <c r="V410" i="5"/>
  <c r="R410" i="5"/>
  <c r="S410" i="5"/>
  <c r="F402" i="5"/>
  <c r="R402" i="5"/>
  <c r="F394" i="5"/>
  <c r="T394" i="5"/>
  <c r="U394" i="5"/>
  <c r="V394" i="5"/>
  <c r="R394" i="5"/>
  <c r="S394" i="5"/>
  <c r="F386" i="5"/>
  <c r="T386" i="5"/>
  <c r="U386" i="5"/>
  <c r="V386" i="5"/>
  <c r="R386" i="5"/>
  <c r="S386" i="5"/>
  <c r="F378" i="5"/>
  <c r="T378" i="5"/>
  <c r="R378" i="5"/>
  <c r="S378" i="5"/>
  <c r="F370" i="5"/>
  <c r="S370" i="5"/>
  <c r="T370" i="5"/>
  <c r="U370" i="5"/>
  <c r="R370" i="5"/>
  <c r="F362" i="5"/>
  <c r="S362" i="5"/>
  <c r="T362" i="5"/>
  <c r="R362" i="5"/>
  <c r="F354" i="5"/>
  <c r="S354" i="5"/>
  <c r="T354" i="5"/>
  <c r="U354" i="5"/>
  <c r="V354" i="5"/>
  <c r="R354" i="5"/>
  <c r="F346" i="5"/>
  <c r="S346" i="5"/>
  <c r="T346" i="5"/>
  <c r="U346" i="5"/>
  <c r="V346" i="5"/>
  <c r="R346" i="5"/>
  <c r="W346" i="5"/>
  <c r="F338" i="5"/>
  <c r="S338" i="5"/>
  <c r="T338" i="5"/>
  <c r="U338" i="5"/>
  <c r="R338" i="5"/>
  <c r="F330" i="5"/>
  <c r="S330" i="5"/>
  <c r="T330" i="5"/>
  <c r="U330" i="5"/>
  <c r="R330" i="5"/>
  <c r="F322" i="5"/>
  <c r="S322" i="5"/>
  <c r="T322" i="5"/>
  <c r="R322" i="5"/>
  <c r="F314" i="5"/>
  <c r="S314" i="5"/>
  <c r="T314" i="5"/>
  <c r="U314" i="5"/>
  <c r="V314" i="5"/>
  <c r="R314" i="5"/>
  <c r="F306" i="5"/>
  <c r="S306" i="5"/>
  <c r="T306" i="5"/>
  <c r="U306" i="5"/>
  <c r="V306" i="5"/>
  <c r="R306" i="5"/>
  <c r="F298" i="5"/>
  <c r="S298" i="5"/>
  <c r="T298" i="5"/>
  <c r="U298" i="5"/>
  <c r="R298" i="5"/>
  <c r="F290" i="5"/>
  <c r="S290" i="5"/>
  <c r="T290" i="5"/>
  <c r="U290" i="5"/>
  <c r="R290" i="5"/>
  <c r="F282" i="5"/>
  <c r="S282" i="5"/>
  <c r="T282" i="5"/>
  <c r="U282" i="5"/>
  <c r="R282" i="5"/>
  <c r="F274" i="5"/>
  <c r="S274" i="5"/>
  <c r="T274" i="5"/>
  <c r="U274" i="5"/>
  <c r="V274" i="5"/>
  <c r="R274" i="5"/>
  <c r="W274" i="5"/>
  <c r="F266" i="5"/>
  <c r="S266" i="5"/>
  <c r="T266" i="5"/>
  <c r="U266" i="5"/>
  <c r="V266" i="5"/>
  <c r="R266" i="5"/>
  <c r="F258" i="5"/>
  <c r="S258" i="5"/>
  <c r="T258" i="5"/>
  <c r="R258" i="5"/>
  <c r="F250" i="5"/>
  <c r="S250" i="5"/>
  <c r="T250" i="5"/>
  <c r="U250" i="5"/>
  <c r="R250" i="5"/>
  <c r="F242" i="5"/>
  <c r="S242" i="5"/>
  <c r="T242" i="5"/>
  <c r="U242" i="5"/>
  <c r="V242" i="5"/>
  <c r="R242" i="5"/>
  <c r="F234" i="5"/>
  <c r="S234" i="5"/>
  <c r="T234" i="5"/>
  <c r="U234" i="5"/>
  <c r="R234" i="5"/>
  <c r="F226" i="5"/>
  <c r="R226" i="5"/>
  <c r="F218" i="5"/>
  <c r="S218" i="5"/>
  <c r="T218" i="5"/>
  <c r="R218" i="5"/>
  <c r="F210" i="5"/>
  <c r="S210" i="5"/>
  <c r="T210" i="5"/>
  <c r="U210" i="5"/>
  <c r="R210" i="5"/>
  <c r="F202" i="5"/>
  <c r="S202" i="5"/>
  <c r="R202" i="5"/>
  <c r="F194" i="5"/>
  <c r="S194" i="5"/>
  <c r="T194" i="5"/>
  <c r="R194" i="5"/>
  <c r="F186" i="5"/>
  <c r="S186" i="5"/>
  <c r="R186" i="5"/>
  <c r="F178" i="5"/>
  <c r="S178" i="5"/>
  <c r="T178" i="5"/>
  <c r="U178" i="5"/>
  <c r="R178" i="5"/>
  <c r="F170" i="5"/>
  <c r="S170" i="5"/>
  <c r="T170" i="5"/>
  <c r="U170" i="5"/>
  <c r="R170" i="5"/>
  <c r="F162" i="5"/>
  <c r="S162" i="5"/>
  <c r="T162" i="5"/>
  <c r="U162" i="5"/>
  <c r="R162" i="5"/>
  <c r="F154" i="5"/>
  <c r="S154" i="5"/>
  <c r="T154" i="5"/>
  <c r="U154" i="5"/>
  <c r="R154" i="5"/>
  <c r="F146" i="5"/>
  <c r="S146" i="5"/>
  <c r="T146" i="5"/>
  <c r="U146" i="5"/>
  <c r="R146" i="5"/>
  <c r="F138" i="5"/>
  <c r="S138" i="5"/>
  <c r="T138" i="5"/>
  <c r="U138" i="5"/>
  <c r="V138" i="5"/>
  <c r="R138" i="5"/>
  <c r="F130" i="5"/>
  <c r="S130" i="5"/>
  <c r="T130" i="5"/>
  <c r="U130" i="5"/>
  <c r="R130" i="5"/>
  <c r="F122" i="5"/>
  <c r="S122" i="5"/>
  <c r="T122" i="5"/>
  <c r="U122" i="5"/>
  <c r="R122" i="5"/>
  <c r="F114" i="5"/>
  <c r="S114" i="5"/>
  <c r="T114" i="5"/>
  <c r="R114" i="5"/>
  <c r="F106" i="5"/>
  <c r="S106" i="5"/>
  <c r="T106" i="5"/>
  <c r="U106" i="5"/>
  <c r="R106" i="5"/>
  <c r="F98" i="5"/>
  <c r="S98" i="5"/>
  <c r="T98" i="5"/>
  <c r="U98" i="5"/>
  <c r="V98" i="5"/>
  <c r="R98" i="5"/>
  <c r="F90" i="5"/>
  <c r="S90" i="5"/>
  <c r="T90" i="5"/>
  <c r="U90" i="5"/>
  <c r="V90" i="5"/>
  <c r="R90" i="5"/>
  <c r="W90" i="5"/>
  <c r="F82" i="5"/>
  <c r="S82" i="5"/>
  <c r="T82" i="5"/>
  <c r="U82" i="5"/>
  <c r="V82" i="5"/>
  <c r="R82" i="5"/>
  <c r="W82" i="5"/>
  <c r="F74" i="5"/>
  <c r="S74" i="5"/>
  <c r="T74" i="5"/>
  <c r="U74" i="5"/>
  <c r="R74" i="5"/>
  <c r="F66" i="5"/>
  <c r="S66" i="5"/>
  <c r="T66" i="5"/>
  <c r="U66" i="5"/>
  <c r="V66" i="5"/>
  <c r="R66" i="5"/>
  <c r="W66" i="5"/>
  <c r="F58" i="5"/>
  <c r="S58" i="5"/>
  <c r="T58" i="5"/>
  <c r="R58" i="5"/>
  <c r="F50" i="5"/>
  <c r="S50" i="5"/>
  <c r="T50" i="5"/>
  <c r="R50" i="5"/>
  <c r="F42" i="5"/>
  <c r="S42" i="5"/>
  <c r="T42" i="5"/>
  <c r="R42" i="5"/>
  <c r="F34" i="5"/>
  <c r="S34" i="5"/>
  <c r="R34" i="5"/>
  <c r="F26" i="5"/>
  <c r="S26" i="5"/>
  <c r="T26" i="5"/>
  <c r="U26" i="5"/>
  <c r="R26" i="5"/>
  <c r="F18" i="5"/>
  <c r="S18" i="5"/>
  <c r="T18" i="5"/>
  <c r="U18" i="5"/>
  <c r="V18" i="5"/>
  <c r="R18" i="5"/>
  <c r="F10" i="5"/>
  <c r="S10" i="5"/>
  <c r="T10" i="5"/>
  <c r="U10" i="5"/>
  <c r="V10" i="5"/>
  <c r="R10" i="5"/>
  <c r="W10" i="5"/>
  <c r="F1060" i="5"/>
  <c r="R1060" i="5"/>
  <c r="S1060" i="5"/>
  <c r="F1012" i="5"/>
  <c r="R1012" i="5"/>
  <c r="S1012" i="5"/>
  <c r="T1012" i="5"/>
  <c r="U1012" i="5"/>
  <c r="F964" i="5"/>
  <c r="R964" i="5"/>
  <c r="S964" i="5"/>
  <c r="F924" i="5"/>
  <c r="R924" i="5"/>
  <c r="F1011" i="5"/>
  <c r="R1011" i="5"/>
  <c r="S1011" i="5"/>
  <c r="F875" i="5"/>
  <c r="R875" i="5"/>
  <c r="S875" i="5"/>
  <c r="T875" i="5"/>
  <c r="F835" i="5"/>
  <c r="R835" i="5"/>
  <c r="S835" i="5"/>
  <c r="F795" i="5"/>
  <c r="R795" i="5"/>
  <c r="S795" i="5"/>
  <c r="F755" i="5"/>
  <c r="R755" i="5"/>
  <c r="S755" i="5"/>
  <c r="F715" i="5"/>
  <c r="R715" i="5"/>
  <c r="S715" i="5"/>
  <c r="F675" i="5"/>
  <c r="R675" i="5"/>
  <c r="S675" i="5"/>
  <c r="T675" i="5"/>
  <c r="U675" i="5"/>
  <c r="V675" i="5"/>
  <c r="F635" i="5"/>
  <c r="R635" i="5"/>
  <c r="S635" i="5"/>
  <c r="T635" i="5"/>
  <c r="U635" i="5"/>
  <c r="F603" i="5"/>
  <c r="R603" i="5"/>
  <c r="S603" i="5"/>
  <c r="F555" i="5"/>
  <c r="R555" i="5"/>
  <c r="S555" i="5"/>
  <c r="T555" i="5"/>
  <c r="U555" i="5"/>
  <c r="V555" i="5"/>
  <c r="F523" i="5"/>
  <c r="R523" i="5"/>
  <c r="S523" i="5"/>
  <c r="T523" i="5"/>
  <c r="U523" i="5"/>
  <c r="V523" i="5"/>
  <c r="F483" i="5"/>
  <c r="R483" i="5"/>
  <c r="V483" i="5"/>
  <c r="T483" i="5"/>
  <c r="U483" i="5"/>
  <c r="S483" i="5"/>
  <c r="F443" i="5"/>
  <c r="R443" i="5"/>
  <c r="S443" i="5"/>
  <c r="T443" i="5"/>
  <c r="V443" i="5"/>
  <c r="U443" i="5"/>
  <c r="F411" i="5"/>
  <c r="R411" i="5"/>
  <c r="S411" i="5"/>
  <c r="F371" i="5"/>
  <c r="R371" i="5"/>
  <c r="S371" i="5"/>
  <c r="T371" i="5"/>
  <c r="V371" i="5"/>
  <c r="U371" i="5"/>
  <c r="F355" i="5"/>
  <c r="R355" i="5"/>
  <c r="S355" i="5"/>
  <c r="T355" i="5"/>
  <c r="F323" i="5"/>
  <c r="R323" i="5"/>
  <c r="S323" i="5"/>
  <c r="T323" i="5"/>
  <c r="U323" i="5"/>
  <c r="F299" i="5"/>
  <c r="R299" i="5"/>
  <c r="S299" i="5"/>
  <c r="T299" i="5"/>
  <c r="F267" i="5"/>
  <c r="R267" i="5"/>
  <c r="S267" i="5"/>
  <c r="T267" i="5"/>
  <c r="U267" i="5"/>
  <c r="F235" i="5"/>
  <c r="R235" i="5"/>
  <c r="S235" i="5"/>
  <c r="T235" i="5"/>
  <c r="U235" i="5"/>
  <c r="F219" i="5"/>
  <c r="R219" i="5"/>
  <c r="S219" i="5"/>
  <c r="T219" i="5"/>
  <c r="U219" i="5"/>
  <c r="F171" i="5"/>
  <c r="R171" i="5"/>
  <c r="S171" i="5"/>
  <c r="T171" i="5"/>
  <c r="V171" i="5"/>
  <c r="U171" i="5"/>
  <c r="F139" i="5"/>
  <c r="R139" i="5"/>
  <c r="S139" i="5"/>
  <c r="T139" i="5"/>
  <c r="U139" i="5"/>
  <c r="F131" i="5"/>
  <c r="R131" i="5"/>
  <c r="S131" i="5"/>
  <c r="F99" i="5"/>
  <c r="R99" i="5"/>
  <c r="S99" i="5"/>
  <c r="T99" i="5"/>
  <c r="U99" i="5"/>
  <c r="F67" i="5"/>
  <c r="R67" i="5"/>
  <c r="S67" i="5"/>
  <c r="F35" i="5"/>
  <c r="R35" i="5"/>
  <c r="S35" i="5"/>
  <c r="T35" i="5"/>
  <c r="U35" i="5"/>
  <c r="F11" i="5"/>
  <c r="R11" i="5"/>
  <c r="S11" i="5"/>
  <c r="T11" i="5"/>
  <c r="F1090" i="5"/>
  <c r="S1090" i="5"/>
  <c r="T1090" i="5"/>
  <c r="U1090" i="5"/>
  <c r="V1090" i="5"/>
  <c r="W1090" i="5"/>
  <c r="X1090" i="5"/>
  <c r="R1090" i="5"/>
  <c r="F1074" i="5"/>
  <c r="S1074" i="5"/>
  <c r="T1074" i="5"/>
  <c r="R1074" i="5"/>
  <c r="F1058" i="5"/>
  <c r="S1058" i="5"/>
  <c r="R1058" i="5"/>
  <c r="F1050" i="5"/>
  <c r="S1050" i="5"/>
  <c r="R1050" i="5"/>
  <c r="F1034" i="5"/>
  <c r="S1034" i="5"/>
  <c r="T1034" i="5"/>
  <c r="R1034" i="5"/>
  <c r="F1018" i="5"/>
  <c r="S1018" i="5"/>
  <c r="R1018" i="5"/>
  <c r="F1002" i="5"/>
  <c r="S1002" i="5"/>
  <c r="T1002" i="5"/>
  <c r="U1002" i="5"/>
  <c r="R1002" i="5"/>
  <c r="F994" i="5"/>
  <c r="S994" i="5"/>
  <c r="T994" i="5"/>
  <c r="R994" i="5"/>
  <c r="F978" i="5"/>
  <c r="S978" i="5"/>
  <c r="T978" i="5"/>
  <c r="U978" i="5"/>
  <c r="R978" i="5"/>
  <c r="F1089" i="5"/>
  <c r="R1089" i="5"/>
  <c r="S1089" i="5"/>
  <c r="T1089" i="5"/>
  <c r="F1081" i="5"/>
  <c r="U1081" i="5"/>
  <c r="V1081" i="5"/>
  <c r="R1081" i="5"/>
  <c r="S1081" i="5"/>
  <c r="T1081" i="5"/>
  <c r="F1073" i="5"/>
  <c r="R1073" i="5"/>
  <c r="S1073" i="5"/>
  <c r="T1073" i="5"/>
  <c r="F1065" i="5"/>
  <c r="R1065" i="5"/>
  <c r="S1065" i="5"/>
  <c r="F1057" i="5"/>
  <c r="U1057" i="5"/>
  <c r="R1057" i="5"/>
  <c r="S1057" i="5"/>
  <c r="T1057" i="5"/>
  <c r="F1049" i="5"/>
  <c r="R1049" i="5"/>
  <c r="S1049" i="5"/>
  <c r="F1041" i="5"/>
  <c r="R1041" i="5"/>
  <c r="S1041" i="5"/>
  <c r="T1041" i="5"/>
  <c r="F1033" i="5"/>
  <c r="R1033" i="5"/>
  <c r="F1025" i="5"/>
  <c r="R1025" i="5"/>
  <c r="S1025" i="5"/>
  <c r="F1017" i="5"/>
  <c r="R1017" i="5"/>
  <c r="F1009" i="5"/>
  <c r="U1009" i="5"/>
  <c r="V1009" i="5"/>
  <c r="R1009" i="5"/>
  <c r="S1009" i="5"/>
  <c r="T1009" i="5"/>
  <c r="F1001" i="5"/>
  <c r="U1001" i="5"/>
  <c r="R1001" i="5"/>
  <c r="S1001" i="5"/>
  <c r="T1001" i="5"/>
  <c r="F993" i="5"/>
  <c r="R993" i="5"/>
  <c r="S993" i="5"/>
  <c r="T993" i="5"/>
  <c r="F985" i="5"/>
  <c r="U985" i="5"/>
  <c r="R985" i="5"/>
  <c r="S985" i="5"/>
  <c r="T985" i="5"/>
  <c r="F977" i="5"/>
  <c r="U977" i="5"/>
  <c r="V977" i="5"/>
  <c r="R977" i="5"/>
  <c r="S977" i="5"/>
  <c r="T977" i="5"/>
  <c r="F969" i="5"/>
  <c r="R969" i="5"/>
  <c r="S969" i="5"/>
  <c r="F961" i="5"/>
  <c r="R961" i="5"/>
  <c r="S961" i="5"/>
  <c r="F953" i="5"/>
  <c r="U953" i="5"/>
  <c r="R953" i="5"/>
  <c r="S953" i="5"/>
  <c r="T953" i="5"/>
  <c r="F945" i="5"/>
  <c r="R945" i="5"/>
  <c r="F937" i="5"/>
  <c r="R937" i="5"/>
  <c r="S937" i="5"/>
  <c r="T937" i="5"/>
  <c r="F929" i="5"/>
  <c r="R929" i="5"/>
  <c r="S929" i="5"/>
  <c r="T929" i="5"/>
  <c r="F921" i="5"/>
  <c r="R921" i="5"/>
  <c r="S921" i="5"/>
  <c r="F913" i="5"/>
  <c r="U913" i="5"/>
  <c r="R913" i="5"/>
  <c r="S913" i="5"/>
  <c r="T913" i="5"/>
  <c r="F905" i="5"/>
  <c r="R905" i="5"/>
  <c r="F897" i="5"/>
  <c r="R897" i="5"/>
  <c r="S897" i="5"/>
  <c r="T897" i="5"/>
  <c r="F889" i="5"/>
  <c r="U889" i="5"/>
  <c r="V889" i="5"/>
  <c r="R889" i="5"/>
  <c r="S889" i="5"/>
  <c r="T889" i="5"/>
  <c r="F881" i="5"/>
  <c r="R881" i="5"/>
  <c r="S881" i="5"/>
  <c r="T881" i="5"/>
  <c r="F873" i="5"/>
  <c r="R873" i="5"/>
  <c r="F865" i="5"/>
  <c r="R865" i="5"/>
  <c r="T865" i="5"/>
  <c r="S865" i="5"/>
  <c r="F857" i="5"/>
  <c r="U857" i="5"/>
  <c r="R857" i="5"/>
  <c r="S857" i="5"/>
  <c r="T857" i="5"/>
  <c r="F849" i="5"/>
  <c r="R849" i="5"/>
  <c r="S849" i="5"/>
  <c r="T849" i="5"/>
  <c r="F841" i="5"/>
  <c r="R841" i="5"/>
  <c r="S841" i="5"/>
  <c r="F833" i="5"/>
  <c r="R833" i="5"/>
  <c r="F825" i="5"/>
  <c r="R825" i="5"/>
  <c r="S825" i="5"/>
  <c r="F817" i="5"/>
  <c r="R817" i="5"/>
  <c r="S817" i="5"/>
  <c r="F809" i="5"/>
  <c r="R809" i="5"/>
  <c r="F801" i="5"/>
  <c r="R801" i="5"/>
  <c r="F793" i="5"/>
  <c r="R793" i="5"/>
  <c r="S793" i="5"/>
  <c r="F785" i="5"/>
  <c r="R785" i="5"/>
  <c r="S785" i="5"/>
  <c r="T785" i="5"/>
  <c r="F777" i="5"/>
  <c r="R777" i="5"/>
  <c r="S777" i="5"/>
  <c r="T777" i="5"/>
  <c r="F769" i="5"/>
  <c r="R769" i="5"/>
  <c r="F761" i="5"/>
  <c r="R761" i="5"/>
  <c r="F753" i="5"/>
  <c r="R753" i="5"/>
  <c r="F745" i="5"/>
  <c r="R745" i="5"/>
  <c r="S745" i="5"/>
  <c r="T745" i="5"/>
  <c r="F737" i="5"/>
  <c r="U737" i="5"/>
  <c r="R737" i="5"/>
  <c r="S737" i="5"/>
  <c r="T737" i="5"/>
  <c r="F729" i="5"/>
  <c r="U729" i="5"/>
  <c r="R729" i="5"/>
  <c r="S729" i="5"/>
  <c r="T729" i="5"/>
  <c r="F721" i="5"/>
  <c r="R721" i="5"/>
  <c r="F713" i="5"/>
  <c r="R713" i="5"/>
  <c r="S713" i="5"/>
  <c r="T713" i="5"/>
  <c r="F705" i="5"/>
  <c r="R705" i="5"/>
  <c r="S705" i="5"/>
  <c r="T705" i="5"/>
  <c r="F697" i="5"/>
  <c r="U697" i="5"/>
  <c r="R697" i="5"/>
  <c r="S697" i="5"/>
  <c r="T697" i="5"/>
  <c r="F689" i="5"/>
  <c r="R689" i="5"/>
  <c r="S689" i="5"/>
  <c r="T689" i="5"/>
  <c r="F681" i="5"/>
  <c r="R681" i="5"/>
  <c r="S681" i="5"/>
  <c r="T681" i="5"/>
  <c r="F673" i="5"/>
  <c r="U673" i="5"/>
  <c r="V673" i="5"/>
  <c r="R673" i="5"/>
  <c r="S673" i="5"/>
  <c r="T673" i="5"/>
  <c r="F665" i="5"/>
  <c r="R665" i="5"/>
  <c r="S665" i="5"/>
  <c r="T665" i="5"/>
  <c r="F657" i="5"/>
  <c r="R657" i="5"/>
  <c r="S657" i="5"/>
  <c r="T657" i="5"/>
  <c r="F649" i="5"/>
  <c r="U649" i="5"/>
  <c r="V649" i="5"/>
  <c r="W649" i="5"/>
  <c r="R649" i="5"/>
  <c r="S649" i="5"/>
  <c r="T649" i="5"/>
  <c r="F641" i="5"/>
  <c r="U641" i="5"/>
  <c r="V641" i="5"/>
  <c r="R641" i="5"/>
  <c r="S641" i="5"/>
  <c r="T641" i="5"/>
  <c r="F633" i="5"/>
  <c r="R633" i="5"/>
  <c r="S633" i="5"/>
  <c r="T633" i="5"/>
  <c r="F625" i="5"/>
  <c r="U625" i="5"/>
  <c r="V625" i="5"/>
  <c r="R625" i="5"/>
  <c r="S625" i="5"/>
  <c r="T625" i="5"/>
  <c r="F617" i="5"/>
  <c r="U617" i="5"/>
  <c r="R617" i="5"/>
  <c r="S617" i="5"/>
  <c r="T617" i="5"/>
  <c r="F609" i="5"/>
  <c r="U609" i="5"/>
  <c r="R609" i="5"/>
  <c r="S609" i="5"/>
  <c r="T609" i="5"/>
  <c r="F601" i="5"/>
  <c r="U601" i="5"/>
  <c r="R601" i="5"/>
  <c r="S601" i="5"/>
  <c r="T601" i="5"/>
  <c r="F593" i="5"/>
  <c r="U593" i="5"/>
  <c r="R593" i="5"/>
  <c r="S593" i="5"/>
  <c r="T593" i="5"/>
  <c r="F585" i="5"/>
  <c r="R585" i="5"/>
  <c r="S585" i="5"/>
  <c r="T585" i="5"/>
  <c r="F577" i="5"/>
  <c r="U577" i="5"/>
  <c r="R577" i="5"/>
  <c r="S577" i="5"/>
  <c r="T577" i="5"/>
  <c r="F569" i="5"/>
  <c r="U569" i="5"/>
  <c r="R569" i="5"/>
  <c r="S569" i="5"/>
  <c r="T569" i="5"/>
  <c r="F561" i="5"/>
  <c r="R561" i="5"/>
  <c r="S561" i="5"/>
  <c r="T561" i="5"/>
  <c r="F553" i="5"/>
  <c r="R553" i="5"/>
  <c r="S553" i="5"/>
  <c r="T553" i="5"/>
  <c r="F545" i="5"/>
  <c r="R545" i="5"/>
  <c r="S545" i="5"/>
  <c r="T545" i="5"/>
  <c r="F537" i="5"/>
  <c r="U537" i="5"/>
  <c r="R537" i="5"/>
  <c r="S537" i="5"/>
  <c r="T537" i="5"/>
  <c r="F529" i="5"/>
  <c r="U529" i="5"/>
  <c r="V529" i="5"/>
  <c r="R529" i="5"/>
  <c r="S529" i="5"/>
  <c r="T529" i="5"/>
  <c r="F521" i="5"/>
  <c r="U521" i="5"/>
  <c r="R521" i="5"/>
  <c r="S521" i="5"/>
  <c r="T521" i="5"/>
  <c r="F513" i="5"/>
  <c r="R513" i="5"/>
  <c r="S513" i="5"/>
  <c r="T513" i="5"/>
  <c r="U513" i="5"/>
  <c r="F505" i="5"/>
  <c r="R505" i="5"/>
  <c r="S505" i="5"/>
  <c r="T505" i="5"/>
  <c r="F497" i="5"/>
  <c r="V497" i="5"/>
  <c r="R497" i="5"/>
  <c r="S497" i="5"/>
  <c r="T497" i="5"/>
  <c r="U497" i="5"/>
  <c r="F489" i="5"/>
  <c r="R489" i="5"/>
  <c r="S489" i="5"/>
  <c r="T489" i="5"/>
  <c r="F481" i="5"/>
  <c r="V481" i="5"/>
  <c r="R481" i="5"/>
  <c r="U481" i="5"/>
  <c r="S481" i="5"/>
  <c r="T481" i="5"/>
  <c r="F473" i="5"/>
  <c r="R473" i="5"/>
  <c r="T473" i="5"/>
  <c r="S473" i="5"/>
  <c r="F465" i="5"/>
  <c r="R465" i="5"/>
  <c r="S465" i="5"/>
  <c r="T465" i="5"/>
  <c r="U465" i="5"/>
  <c r="F457" i="5"/>
  <c r="V457" i="5"/>
  <c r="R457" i="5"/>
  <c r="S457" i="5"/>
  <c r="T457" i="5"/>
  <c r="U457" i="5"/>
  <c r="F449" i="5"/>
  <c r="R449" i="5"/>
  <c r="S449" i="5"/>
  <c r="T449" i="5"/>
  <c r="F441" i="5"/>
  <c r="V441" i="5"/>
  <c r="W441" i="5"/>
  <c r="R441" i="5"/>
  <c r="U441" i="5"/>
  <c r="S441" i="5"/>
  <c r="T441" i="5"/>
  <c r="F433" i="5"/>
  <c r="R433" i="5"/>
  <c r="S433" i="5"/>
  <c r="T433" i="5"/>
  <c r="F425" i="5"/>
  <c r="R425" i="5"/>
  <c r="S425" i="5"/>
  <c r="F417" i="5"/>
  <c r="R417" i="5"/>
  <c r="S417" i="5"/>
  <c r="F409" i="5"/>
  <c r="R409" i="5"/>
  <c r="S409" i="5"/>
  <c r="T409" i="5"/>
  <c r="U409" i="5"/>
  <c r="F401" i="5"/>
  <c r="V401" i="5"/>
  <c r="W401" i="5"/>
  <c r="R401" i="5"/>
  <c r="S401" i="5"/>
  <c r="T401" i="5"/>
  <c r="U401" i="5"/>
  <c r="F393" i="5"/>
  <c r="R393" i="5"/>
  <c r="T393" i="5"/>
  <c r="S393" i="5"/>
  <c r="F385" i="5"/>
  <c r="R385" i="5"/>
  <c r="S385" i="5"/>
  <c r="T385" i="5"/>
  <c r="F377" i="5"/>
  <c r="R377" i="5"/>
  <c r="S377" i="5"/>
  <c r="T377" i="5"/>
  <c r="F369" i="5"/>
  <c r="U369" i="5"/>
  <c r="R369" i="5"/>
  <c r="S369" i="5"/>
  <c r="T369" i="5"/>
  <c r="F361" i="5"/>
  <c r="U361" i="5"/>
  <c r="R361" i="5"/>
  <c r="S361" i="5"/>
  <c r="T361" i="5"/>
  <c r="F353" i="5"/>
  <c r="R353" i="5"/>
  <c r="S353" i="5"/>
  <c r="T353" i="5"/>
  <c r="F345" i="5"/>
  <c r="R345" i="5"/>
  <c r="S345" i="5"/>
  <c r="T345" i="5"/>
  <c r="F337" i="5"/>
  <c r="U337" i="5"/>
  <c r="R337" i="5"/>
  <c r="S337" i="5"/>
  <c r="T337" i="5"/>
  <c r="F329" i="5"/>
  <c r="R329" i="5"/>
  <c r="S329" i="5"/>
  <c r="T329" i="5"/>
  <c r="F321" i="5"/>
  <c r="U321" i="5"/>
  <c r="V321" i="5"/>
  <c r="R321" i="5"/>
  <c r="S321" i="5"/>
  <c r="T321" i="5"/>
  <c r="F313" i="5"/>
  <c r="R313" i="5"/>
  <c r="S313" i="5"/>
  <c r="T313" i="5"/>
  <c r="F305" i="5"/>
  <c r="R305" i="5"/>
  <c r="S305" i="5"/>
  <c r="T305" i="5"/>
  <c r="F297" i="5"/>
  <c r="U297" i="5"/>
  <c r="R297" i="5"/>
  <c r="S297" i="5"/>
  <c r="T297" i="5"/>
  <c r="F289" i="5"/>
  <c r="U289" i="5"/>
  <c r="R289" i="5"/>
  <c r="S289" i="5"/>
  <c r="T289" i="5"/>
  <c r="F281" i="5"/>
  <c r="R281" i="5"/>
  <c r="S281" i="5"/>
  <c r="T281" i="5"/>
  <c r="F273" i="5"/>
  <c r="R273" i="5"/>
  <c r="S273" i="5"/>
  <c r="T273" i="5"/>
  <c r="F265" i="5"/>
  <c r="U265" i="5"/>
  <c r="R265" i="5"/>
  <c r="S265" i="5"/>
  <c r="T265" i="5"/>
  <c r="F257" i="5"/>
  <c r="U257" i="5"/>
  <c r="R257" i="5"/>
  <c r="S257" i="5"/>
  <c r="T257" i="5"/>
  <c r="F249" i="5"/>
  <c r="R249" i="5"/>
  <c r="S249" i="5"/>
  <c r="T249" i="5"/>
  <c r="F241" i="5"/>
  <c r="U241" i="5"/>
  <c r="R241" i="5"/>
  <c r="S241" i="5"/>
  <c r="T241" i="5"/>
  <c r="F233" i="5"/>
  <c r="U233" i="5"/>
  <c r="R233" i="5"/>
  <c r="S233" i="5"/>
  <c r="T233" i="5"/>
  <c r="F225" i="5"/>
  <c r="U225" i="5"/>
  <c r="V225" i="5"/>
  <c r="R225" i="5"/>
  <c r="S225" i="5"/>
  <c r="T225" i="5"/>
  <c r="F217" i="5"/>
  <c r="U217" i="5"/>
  <c r="V217" i="5"/>
  <c r="R217" i="5"/>
  <c r="S217" i="5"/>
  <c r="T217" i="5"/>
  <c r="F209" i="5"/>
  <c r="U209" i="5"/>
  <c r="R209" i="5"/>
  <c r="S209" i="5"/>
  <c r="T209" i="5"/>
  <c r="F201" i="5"/>
  <c r="R201" i="5"/>
  <c r="S201" i="5"/>
  <c r="F193" i="5"/>
  <c r="U193" i="5"/>
  <c r="R193" i="5"/>
  <c r="S193" i="5"/>
  <c r="T193" i="5"/>
  <c r="F185" i="5"/>
  <c r="R185" i="5"/>
  <c r="S185" i="5"/>
  <c r="T185" i="5"/>
  <c r="F177" i="5"/>
  <c r="U177" i="5"/>
  <c r="V177" i="5"/>
  <c r="W177" i="5"/>
  <c r="R177" i="5"/>
  <c r="S177" i="5"/>
  <c r="T177" i="5"/>
  <c r="F169" i="5"/>
  <c r="U169" i="5"/>
  <c r="V169" i="5"/>
  <c r="R169" i="5"/>
  <c r="S169" i="5"/>
  <c r="T169" i="5"/>
  <c r="F161" i="5"/>
  <c r="R161" i="5"/>
  <c r="S161" i="5"/>
  <c r="F153" i="5"/>
  <c r="U153" i="5"/>
  <c r="V153" i="5"/>
  <c r="W153" i="5"/>
  <c r="R153" i="5"/>
  <c r="S153" i="5"/>
  <c r="T153" i="5"/>
  <c r="F145" i="5"/>
  <c r="R145" i="5"/>
  <c r="S145" i="5"/>
  <c r="T145" i="5"/>
  <c r="F137" i="5"/>
  <c r="U137" i="5"/>
  <c r="V137" i="5"/>
  <c r="W137" i="5"/>
  <c r="R137" i="5"/>
  <c r="S137" i="5"/>
  <c r="T137" i="5"/>
  <c r="F129" i="5"/>
  <c r="U129" i="5"/>
  <c r="R129" i="5"/>
  <c r="S129" i="5"/>
  <c r="T129" i="5"/>
  <c r="F121" i="5"/>
  <c r="U121" i="5"/>
  <c r="R121" i="5"/>
  <c r="S121" i="5"/>
  <c r="T121" i="5"/>
  <c r="F113" i="5"/>
  <c r="U113" i="5"/>
  <c r="R113" i="5"/>
  <c r="S113" i="5"/>
  <c r="T113" i="5"/>
  <c r="F105" i="5"/>
  <c r="U105" i="5"/>
  <c r="V105" i="5"/>
  <c r="R105" i="5"/>
  <c r="S105" i="5"/>
  <c r="T105" i="5"/>
  <c r="F97" i="5"/>
  <c r="U97" i="5"/>
  <c r="R97" i="5"/>
  <c r="S97" i="5"/>
  <c r="T97" i="5"/>
  <c r="F89" i="5"/>
  <c r="U89" i="5"/>
  <c r="V89" i="5"/>
  <c r="W89" i="5"/>
  <c r="R89" i="5"/>
  <c r="S89" i="5"/>
  <c r="T89" i="5"/>
  <c r="F81" i="5"/>
  <c r="R81" i="5"/>
  <c r="S81" i="5"/>
  <c r="T81" i="5"/>
  <c r="F73" i="5"/>
  <c r="U73" i="5"/>
  <c r="R73" i="5"/>
  <c r="S73" i="5"/>
  <c r="T73" i="5"/>
  <c r="F65" i="5"/>
  <c r="R65" i="5"/>
  <c r="S65" i="5"/>
  <c r="T65" i="5"/>
  <c r="F57" i="5"/>
  <c r="R57" i="5"/>
  <c r="S57" i="5"/>
  <c r="T57" i="5"/>
  <c r="F49" i="5"/>
  <c r="R49" i="5"/>
  <c r="S49" i="5"/>
  <c r="T49" i="5"/>
  <c r="F41" i="5"/>
  <c r="R41" i="5"/>
  <c r="S41" i="5"/>
  <c r="T41" i="5"/>
  <c r="F33" i="5"/>
  <c r="U33" i="5"/>
  <c r="R33" i="5"/>
  <c r="S33" i="5"/>
  <c r="T33" i="5"/>
  <c r="F25" i="5"/>
  <c r="R25" i="5"/>
  <c r="S25" i="5"/>
  <c r="F17" i="5"/>
  <c r="R17" i="5"/>
  <c r="S17" i="5"/>
  <c r="T17" i="5"/>
  <c r="F9" i="5"/>
  <c r="R9" i="5"/>
  <c r="S9" i="5"/>
  <c r="T9" i="5"/>
  <c r="F1068" i="5"/>
  <c r="R1068" i="5"/>
  <c r="S1068" i="5"/>
  <c r="T1068" i="5"/>
  <c r="F1036" i="5"/>
  <c r="R1036" i="5"/>
  <c r="S1036" i="5"/>
  <c r="F988" i="5"/>
  <c r="R988" i="5"/>
  <c r="S988" i="5"/>
  <c r="T988" i="5"/>
  <c r="U988" i="5"/>
  <c r="F940" i="5"/>
  <c r="R940" i="5"/>
  <c r="S940" i="5"/>
  <c r="T940" i="5"/>
  <c r="U940" i="5"/>
  <c r="V940" i="5"/>
  <c r="F900" i="5"/>
  <c r="R900" i="5"/>
  <c r="S900" i="5"/>
  <c r="T900" i="5"/>
  <c r="U900" i="5"/>
  <c r="F1083" i="5"/>
  <c r="R1083" i="5"/>
  <c r="S1083" i="5"/>
  <c r="T1083" i="5"/>
  <c r="U1083" i="5"/>
  <c r="V1083" i="5"/>
  <c r="F1051" i="5"/>
  <c r="R1051" i="5"/>
  <c r="S1051" i="5"/>
  <c r="T1051" i="5"/>
  <c r="F1019" i="5"/>
  <c r="R1019" i="5"/>
  <c r="S1019" i="5"/>
  <c r="F979" i="5"/>
  <c r="R979" i="5"/>
  <c r="F955" i="5"/>
  <c r="R955" i="5"/>
  <c r="S955" i="5"/>
  <c r="F907" i="5"/>
  <c r="R907" i="5"/>
  <c r="S907" i="5"/>
  <c r="T907" i="5"/>
  <c r="U907" i="5"/>
  <c r="F867" i="5"/>
  <c r="R867" i="5"/>
  <c r="S867" i="5"/>
  <c r="T867" i="5"/>
  <c r="U867" i="5"/>
  <c r="V867" i="5"/>
  <c r="F819" i="5"/>
  <c r="R819" i="5"/>
  <c r="S819" i="5"/>
  <c r="T819" i="5"/>
  <c r="F771" i="5"/>
  <c r="R771" i="5"/>
  <c r="S771" i="5"/>
  <c r="T771" i="5"/>
  <c r="U771" i="5"/>
  <c r="F739" i="5"/>
  <c r="R739" i="5"/>
  <c r="S739" i="5"/>
  <c r="F691" i="5"/>
  <c r="R691" i="5"/>
  <c r="S691" i="5"/>
  <c r="F643" i="5"/>
  <c r="R643" i="5"/>
  <c r="S643" i="5"/>
  <c r="T643" i="5"/>
  <c r="U643" i="5"/>
  <c r="V643" i="5"/>
  <c r="W643" i="5"/>
  <c r="F595" i="5"/>
  <c r="R595" i="5"/>
  <c r="S595" i="5"/>
  <c r="T595" i="5"/>
  <c r="U595" i="5"/>
  <c r="F563" i="5"/>
  <c r="R563" i="5"/>
  <c r="S563" i="5"/>
  <c r="T563" i="5"/>
  <c r="U563" i="5"/>
  <c r="V563" i="5"/>
  <c r="F515" i="5"/>
  <c r="R515" i="5"/>
  <c r="S515" i="5"/>
  <c r="T515" i="5"/>
  <c r="U515" i="5"/>
  <c r="F475" i="5"/>
  <c r="R475" i="5"/>
  <c r="S475" i="5"/>
  <c r="F435" i="5"/>
  <c r="R435" i="5"/>
  <c r="S435" i="5"/>
  <c r="T435" i="5"/>
  <c r="V435" i="5"/>
  <c r="W435" i="5"/>
  <c r="X435" i="5"/>
  <c r="U435" i="5"/>
  <c r="F395" i="5"/>
  <c r="R395" i="5"/>
  <c r="S395" i="5"/>
  <c r="T395" i="5"/>
  <c r="V395" i="5"/>
  <c r="U395" i="5"/>
  <c r="F363" i="5"/>
  <c r="R363" i="5"/>
  <c r="S363" i="5"/>
  <c r="T363" i="5"/>
  <c r="U363" i="5"/>
  <c r="F339" i="5"/>
  <c r="R339" i="5"/>
  <c r="S339" i="5"/>
  <c r="T339" i="5"/>
  <c r="F307" i="5"/>
  <c r="R307" i="5"/>
  <c r="S307" i="5"/>
  <c r="T307" i="5"/>
  <c r="F283" i="5"/>
  <c r="R283" i="5"/>
  <c r="S283" i="5"/>
  <c r="F251" i="5"/>
  <c r="R251" i="5"/>
  <c r="S251" i="5"/>
  <c r="T251" i="5"/>
  <c r="V251" i="5"/>
  <c r="U251" i="5"/>
  <c r="F211" i="5"/>
  <c r="R211" i="5"/>
  <c r="S211" i="5"/>
  <c r="T211" i="5"/>
  <c r="V211" i="5"/>
  <c r="U211" i="5"/>
  <c r="F187" i="5"/>
  <c r="R187" i="5"/>
  <c r="F155" i="5"/>
  <c r="R155" i="5"/>
  <c r="S155" i="5"/>
  <c r="T155" i="5"/>
  <c r="V155" i="5"/>
  <c r="W155" i="5"/>
  <c r="U155" i="5"/>
  <c r="F107" i="5"/>
  <c r="R107" i="5"/>
  <c r="S107" i="5"/>
  <c r="T107" i="5"/>
  <c r="V107" i="5"/>
  <c r="U107" i="5"/>
  <c r="F75" i="5"/>
  <c r="R75" i="5"/>
  <c r="S75" i="5"/>
  <c r="T75" i="5"/>
  <c r="F43" i="5"/>
  <c r="R43" i="5"/>
  <c r="S43" i="5"/>
  <c r="T43" i="5"/>
  <c r="V43" i="5"/>
  <c r="U43" i="5"/>
  <c r="F19" i="5"/>
  <c r="R19" i="5"/>
  <c r="S19" i="5"/>
  <c r="F1088" i="5"/>
  <c r="R1088" i="5"/>
  <c r="S1088" i="5"/>
  <c r="T1088" i="5"/>
  <c r="U1088" i="5"/>
  <c r="F1080" i="5"/>
  <c r="R1080" i="5"/>
  <c r="S1080" i="5"/>
  <c r="T1080" i="5"/>
  <c r="U1080" i="5"/>
  <c r="V1080" i="5"/>
  <c r="F1072" i="5"/>
  <c r="R1072" i="5"/>
  <c r="S1072" i="5"/>
  <c r="F1064" i="5"/>
  <c r="R1064" i="5"/>
  <c r="S1064" i="5"/>
  <c r="T1064" i="5"/>
  <c r="U1064" i="5"/>
  <c r="F1056" i="5"/>
  <c r="R1056" i="5"/>
  <c r="S1056" i="5"/>
  <c r="F1048" i="5"/>
  <c r="R1048" i="5"/>
  <c r="S1048" i="5"/>
  <c r="F1040" i="5"/>
  <c r="R1040" i="5"/>
  <c r="F1032" i="5"/>
  <c r="R1032" i="5"/>
  <c r="S1032" i="5"/>
  <c r="F1024" i="5"/>
  <c r="R1024" i="5"/>
  <c r="S1024" i="5"/>
  <c r="T1024" i="5"/>
  <c r="F1016" i="5"/>
  <c r="R1016" i="5"/>
  <c r="F1008" i="5"/>
  <c r="R1008" i="5"/>
  <c r="S1008" i="5"/>
  <c r="T1008" i="5"/>
  <c r="U1008" i="5"/>
  <c r="F1000" i="5"/>
  <c r="R1000" i="5"/>
  <c r="F992" i="5"/>
  <c r="R992" i="5"/>
  <c r="S992" i="5"/>
  <c r="F984" i="5"/>
  <c r="R984" i="5"/>
  <c r="S984" i="5"/>
  <c r="T984" i="5"/>
  <c r="U984" i="5"/>
  <c r="V984" i="5"/>
  <c r="F976" i="5"/>
  <c r="R976" i="5"/>
  <c r="S976" i="5"/>
  <c r="T976" i="5"/>
  <c r="F968" i="5"/>
  <c r="R968" i="5"/>
  <c r="S968" i="5"/>
  <c r="T968" i="5"/>
  <c r="F960" i="5"/>
  <c r="R960" i="5"/>
  <c r="S960" i="5"/>
  <c r="F952" i="5"/>
  <c r="R952" i="5"/>
  <c r="S952" i="5"/>
  <c r="F944" i="5"/>
  <c r="R944" i="5"/>
  <c r="F936" i="5"/>
  <c r="R936" i="5"/>
  <c r="F928" i="5"/>
  <c r="R928" i="5"/>
  <c r="F920" i="5"/>
  <c r="R920" i="5"/>
  <c r="F912" i="5"/>
  <c r="R912" i="5"/>
  <c r="S912" i="5"/>
  <c r="T912" i="5"/>
  <c r="U912" i="5"/>
  <c r="F904" i="5"/>
  <c r="R904" i="5"/>
  <c r="S904" i="5"/>
  <c r="F896" i="5"/>
  <c r="R896" i="5"/>
  <c r="S896" i="5"/>
  <c r="T896" i="5"/>
  <c r="F888" i="5"/>
  <c r="R888" i="5"/>
  <c r="S888" i="5"/>
  <c r="T888" i="5"/>
  <c r="F880" i="5"/>
  <c r="R880" i="5"/>
  <c r="S880" i="5"/>
  <c r="T880" i="5"/>
  <c r="U880" i="5"/>
  <c r="F872" i="5"/>
  <c r="R872" i="5"/>
  <c r="S872" i="5"/>
  <c r="T872" i="5"/>
  <c r="F864" i="5"/>
  <c r="R864" i="5"/>
  <c r="S864" i="5"/>
  <c r="F856" i="5"/>
  <c r="R856" i="5"/>
  <c r="T856" i="5"/>
  <c r="S856" i="5"/>
  <c r="F848" i="5"/>
  <c r="R848" i="5"/>
  <c r="S848" i="5"/>
  <c r="T848" i="5"/>
  <c r="U848" i="5"/>
  <c r="F840" i="5"/>
  <c r="R840" i="5"/>
  <c r="F832" i="5"/>
  <c r="R832" i="5"/>
  <c r="S832" i="5"/>
  <c r="F824" i="5"/>
  <c r="R824" i="5"/>
  <c r="S824" i="5"/>
  <c r="F816" i="5"/>
  <c r="R816" i="5"/>
  <c r="S816" i="5"/>
  <c r="T816" i="5"/>
  <c r="F808" i="5"/>
  <c r="R808" i="5"/>
  <c r="S808" i="5"/>
  <c r="F800" i="5"/>
  <c r="R800" i="5"/>
  <c r="S800" i="5"/>
  <c r="F792" i="5"/>
  <c r="R792" i="5"/>
  <c r="S792" i="5"/>
  <c r="T792" i="5"/>
  <c r="U792" i="5"/>
  <c r="F784" i="5"/>
  <c r="R784" i="5"/>
  <c r="S784" i="5"/>
  <c r="T784" i="5"/>
  <c r="F776" i="5"/>
  <c r="R776" i="5"/>
  <c r="S776" i="5"/>
  <c r="T776" i="5"/>
  <c r="F768" i="5"/>
  <c r="R768" i="5"/>
  <c r="S768" i="5"/>
  <c r="T768" i="5"/>
  <c r="F760" i="5"/>
  <c r="R760" i="5"/>
  <c r="S760" i="5"/>
  <c r="T760" i="5"/>
  <c r="U760" i="5"/>
  <c r="V760" i="5"/>
  <c r="F752" i="5"/>
  <c r="R752" i="5"/>
  <c r="S752" i="5"/>
  <c r="F744" i="5"/>
  <c r="R744" i="5"/>
  <c r="S744" i="5"/>
  <c r="F736" i="5"/>
  <c r="R736" i="5"/>
  <c r="S736" i="5"/>
  <c r="T736" i="5"/>
  <c r="F728" i="5"/>
  <c r="R728" i="5"/>
  <c r="S728" i="5"/>
  <c r="T728" i="5"/>
  <c r="U728" i="5"/>
  <c r="F720" i="5"/>
  <c r="R720" i="5"/>
  <c r="S720" i="5"/>
  <c r="T720" i="5"/>
  <c r="F712" i="5"/>
  <c r="R712" i="5"/>
  <c r="S712" i="5"/>
  <c r="F704" i="5"/>
  <c r="R704" i="5"/>
  <c r="S704" i="5"/>
  <c r="T704" i="5"/>
  <c r="U704" i="5"/>
  <c r="V704" i="5"/>
  <c r="F696" i="5"/>
  <c r="R696" i="5"/>
  <c r="S696" i="5"/>
  <c r="T696" i="5"/>
  <c r="U696" i="5"/>
  <c r="F688" i="5"/>
  <c r="R688" i="5"/>
  <c r="S688" i="5"/>
  <c r="F680" i="5"/>
  <c r="R680" i="5"/>
  <c r="S680" i="5"/>
  <c r="T680" i="5"/>
  <c r="F672" i="5"/>
  <c r="R672" i="5"/>
  <c r="S672" i="5"/>
  <c r="T672" i="5"/>
  <c r="U672" i="5"/>
  <c r="F664" i="5"/>
  <c r="R664" i="5"/>
  <c r="S664" i="5"/>
  <c r="T664" i="5"/>
  <c r="U664" i="5"/>
  <c r="F656" i="5"/>
  <c r="R656" i="5"/>
  <c r="S656" i="5"/>
  <c r="T656" i="5"/>
  <c r="U656" i="5"/>
  <c r="F648" i="5"/>
  <c r="R648" i="5"/>
  <c r="S648" i="5"/>
  <c r="T648" i="5"/>
  <c r="F640" i="5"/>
  <c r="R640" i="5"/>
  <c r="S640" i="5"/>
  <c r="F632" i="5"/>
  <c r="R632" i="5"/>
  <c r="S632" i="5"/>
  <c r="T632" i="5"/>
  <c r="U632" i="5"/>
  <c r="F624" i="5"/>
  <c r="R624" i="5"/>
  <c r="S624" i="5"/>
  <c r="T624" i="5"/>
  <c r="U624" i="5"/>
  <c r="F616" i="5"/>
  <c r="R616" i="5"/>
  <c r="S616" i="5"/>
  <c r="T616" i="5"/>
  <c r="U616" i="5"/>
  <c r="V616" i="5"/>
  <c r="F608" i="5"/>
  <c r="R608" i="5"/>
  <c r="S608" i="5"/>
  <c r="T608" i="5"/>
  <c r="U608" i="5"/>
  <c r="V608" i="5"/>
  <c r="F600" i="5"/>
  <c r="R600" i="5"/>
  <c r="S600" i="5"/>
  <c r="T600" i="5"/>
  <c r="U600" i="5"/>
  <c r="F592" i="5"/>
  <c r="R592" i="5"/>
  <c r="F584" i="5"/>
  <c r="R584" i="5"/>
  <c r="S584" i="5"/>
  <c r="T584" i="5"/>
  <c r="U584" i="5"/>
  <c r="V584" i="5"/>
  <c r="F576" i="5"/>
  <c r="R576" i="5"/>
  <c r="S576" i="5"/>
  <c r="T576" i="5"/>
  <c r="U576" i="5"/>
  <c r="F568" i="5"/>
  <c r="R568" i="5"/>
  <c r="S568" i="5"/>
  <c r="F560" i="5"/>
  <c r="R560" i="5"/>
  <c r="S560" i="5"/>
  <c r="F552" i="5"/>
  <c r="W552" i="5"/>
  <c r="R552" i="5"/>
  <c r="S552" i="5"/>
  <c r="T552" i="5"/>
  <c r="U552" i="5"/>
  <c r="V552" i="5"/>
  <c r="F544" i="5"/>
  <c r="R544" i="5"/>
  <c r="S544" i="5"/>
  <c r="T544" i="5"/>
  <c r="U544" i="5"/>
  <c r="F536" i="5"/>
  <c r="R536" i="5"/>
  <c r="S536" i="5"/>
  <c r="T536" i="5"/>
  <c r="U536" i="5"/>
  <c r="F528" i="5"/>
  <c r="R528" i="5"/>
  <c r="S528" i="5"/>
  <c r="T528" i="5"/>
  <c r="F520" i="5"/>
  <c r="R520" i="5"/>
  <c r="S520" i="5"/>
  <c r="T520" i="5"/>
  <c r="F512" i="5"/>
  <c r="T512" i="5"/>
  <c r="R512" i="5"/>
  <c r="S512" i="5"/>
  <c r="U512" i="5"/>
  <c r="F504" i="5"/>
  <c r="T504" i="5"/>
  <c r="R504" i="5"/>
  <c r="S504" i="5"/>
  <c r="U504" i="5"/>
  <c r="F496" i="5"/>
  <c r="R496" i="5"/>
  <c r="S496" i="5"/>
  <c r="F488" i="5"/>
  <c r="T488" i="5"/>
  <c r="R488" i="5"/>
  <c r="S488" i="5"/>
  <c r="U488" i="5"/>
  <c r="V488" i="5"/>
  <c r="F480" i="5"/>
  <c r="T480" i="5"/>
  <c r="R480" i="5"/>
  <c r="S480" i="5"/>
  <c r="U480" i="5"/>
  <c r="F472" i="5"/>
  <c r="T472" i="5"/>
  <c r="R472" i="5"/>
  <c r="S472" i="5"/>
  <c r="F464" i="5"/>
  <c r="T464" i="5"/>
  <c r="R464" i="5"/>
  <c r="S464" i="5"/>
  <c r="U464" i="5"/>
  <c r="F456" i="5"/>
  <c r="R456" i="5"/>
  <c r="T456" i="5"/>
  <c r="S456" i="5"/>
  <c r="U456" i="5"/>
  <c r="F448" i="5"/>
  <c r="R448" i="5"/>
  <c r="T448" i="5"/>
  <c r="S448" i="5"/>
  <c r="U448" i="5"/>
  <c r="V448" i="5"/>
  <c r="F440" i="5"/>
  <c r="R440" i="5"/>
  <c r="T440" i="5"/>
  <c r="S440" i="5"/>
  <c r="U440" i="5"/>
  <c r="F432" i="5"/>
  <c r="R432" i="5"/>
  <c r="T432" i="5"/>
  <c r="V432" i="5"/>
  <c r="S432" i="5"/>
  <c r="U432" i="5"/>
  <c r="F424" i="5"/>
  <c r="R424" i="5"/>
  <c r="T424" i="5"/>
  <c r="U424" i="5"/>
  <c r="V424" i="5"/>
  <c r="W424" i="5"/>
  <c r="S424" i="5"/>
  <c r="F416" i="5"/>
  <c r="R416" i="5"/>
  <c r="T416" i="5"/>
  <c r="S416" i="5"/>
  <c r="F408" i="5"/>
  <c r="R408" i="5"/>
  <c r="T408" i="5"/>
  <c r="S408" i="5"/>
  <c r="F400" i="5"/>
  <c r="R400" i="5"/>
  <c r="T400" i="5"/>
  <c r="S400" i="5"/>
  <c r="F392" i="5"/>
  <c r="R392" i="5"/>
  <c r="T392" i="5"/>
  <c r="S392" i="5"/>
  <c r="F384" i="5"/>
  <c r="R384" i="5"/>
  <c r="T384" i="5"/>
  <c r="S384" i="5"/>
  <c r="U384" i="5"/>
  <c r="F376" i="5"/>
  <c r="W376" i="5"/>
  <c r="R376" i="5"/>
  <c r="T376" i="5"/>
  <c r="S376" i="5"/>
  <c r="U376" i="5"/>
  <c r="V376" i="5"/>
  <c r="F368" i="5"/>
  <c r="R368" i="5"/>
  <c r="T368" i="5"/>
  <c r="S368" i="5"/>
  <c r="U368" i="5"/>
  <c r="F360" i="5"/>
  <c r="R360" i="5"/>
  <c r="T360" i="5"/>
  <c r="S360" i="5"/>
  <c r="U360" i="5"/>
  <c r="F352" i="5"/>
  <c r="R352" i="5"/>
  <c r="S352" i="5"/>
  <c r="F344" i="5"/>
  <c r="W344" i="5"/>
  <c r="R344" i="5"/>
  <c r="T344" i="5"/>
  <c r="U344" i="5"/>
  <c r="S344" i="5"/>
  <c r="V344" i="5"/>
  <c r="F336" i="5"/>
  <c r="R336" i="5"/>
  <c r="S336" i="5"/>
  <c r="F328" i="5"/>
  <c r="R328" i="5"/>
  <c r="T328" i="5"/>
  <c r="S328" i="5"/>
  <c r="F320" i="5"/>
  <c r="R320" i="5"/>
  <c r="T320" i="5"/>
  <c r="S320" i="5"/>
  <c r="F312" i="5"/>
  <c r="R312" i="5"/>
  <c r="T312" i="5"/>
  <c r="U312" i="5"/>
  <c r="S312" i="5"/>
  <c r="F304" i="5"/>
  <c r="R304" i="5"/>
  <c r="T304" i="5"/>
  <c r="U304" i="5"/>
  <c r="S304" i="5"/>
  <c r="F296" i="5"/>
  <c r="R296" i="5"/>
  <c r="T296" i="5"/>
  <c r="U296" i="5"/>
  <c r="S296" i="5"/>
  <c r="F288" i="5"/>
  <c r="R288" i="5"/>
  <c r="T288" i="5"/>
  <c r="S288" i="5"/>
  <c r="F280" i="5"/>
  <c r="R280" i="5"/>
  <c r="T280" i="5"/>
  <c r="U280" i="5"/>
  <c r="S280" i="5"/>
  <c r="F272" i="5"/>
  <c r="R272" i="5"/>
  <c r="T272" i="5"/>
  <c r="U272" i="5"/>
  <c r="S272" i="5"/>
  <c r="F264" i="5"/>
  <c r="R264" i="5"/>
  <c r="T264" i="5"/>
  <c r="S264" i="5"/>
  <c r="F256" i="5"/>
  <c r="R256" i="5"/>
  <c r="T256" i="5"/>
  <c r="S256" i="5"/>
  <c r="F248" i="5"/>
  <c r="R248" i="5"/>
  <c r="T248" i="5"/>
  <c r="U248" i="5"/>
  <c r="S248" i="5"/>
  <c r="V248" i="5"/>
  <c r="F240" i="5"/>
  <c r="R240" i="5"/>
  <c r="T240" i="5"/>
  <c r="S240" i="5"/>
  <c r="F232" i="5"/>
  <c r="R232" i="5"/>
  <c r="T232" i="5"/>
  <c r="U232" i="5"/>
  <c r="S232" i="5"/>
  <c r="V232" i="5"/>
  <c r="F224" i="5"/>
  <c r="W224" i="5"/>
  <c r="X224" i="5"/>
  <c r="R224" i="5"/>
  <c r="T224" i="5"/>
  <c r="U224" i="5"/>
  <c r="S224" i="5"/>
  <c r="V224" i="5"/>
  <c r="F216" i="5"/>
  <c r="R216" i="5"/>
  <c r="T216" i="5"/>
  <c r="S216" i="5"/>
  <c r="F208" i="5"/>
  <c r="R208" i="5"/>
  <c r="T208" i="5"/>
  <c r="U208" i="5"/>
  <c r="S208" i="5"/>
  <c r="F200" i="5"/>
  <c r="R200" i="5"/>
  <c r="T200" i="5"/>
  <c r="U200" i="5"/>
  <c r="S200" i="5"/>
  <c r="V200" i="5"/>
  <c r="F192" i="5"/>
  <c r="R192" i="5"/>
  <c r="T192" i="5"/>
  <c r="S192" i="5"/>
  <c r="F184" i="5"/>
  <c r="R184" i="5"/>
  <c r="T184" i="5"/>
  <c r="U184" i="5"/>
  <c r="S184" i="5"/>
  <c r="V184" i="5"/>
  <c r="F176" i="5"/>
  <c r="W176" i="5"/>
  <c r="X176" i="5"/>
  <c r="R176" i="5"/>
  <c r="T176" i="5"/>
  <c r="U176" i="5"/>
  <c r="S176" i="5"/>
  <c r="V176" i="5"/>
  <c r="F168" i="5"/>
  <c r="W168" i="5"/>
  <c r="X168" i="5"/>
  <c r="R168" i="5"/>
  <c r="T168" i="5"/>
  <c r="U168" i="5"/>
  <c r="V168" i="5"/>
  <c r="S168" i="5"/>
  <c r="F160" i="5"/>
  <c r="R160" i="5"/>
  <c r="T160" i="5"/>
  <c r="U160" i="5"/>
  <c r="S160" i="5"/>
  <c r="F152" i="5"/>
  <c r="R152" i="5"/>
  <c r="T152" i="5"/>
  <c r="U152" i="5"/>
  <c r="S152" i="5"/>
  <c r="V152" i="5"/>
  <c r="F144" i="5"/>
  <c r="R144" i="5"/>
  <c r="T144" i="5"/>
  <c r="S144" i="5"/>
  <c r="F136" i="5"/>
  <c r="R136" i="5"/>
  <c r="S136" i="5"/>
  <c r="F128" i="5"/>
  <c r="R128" i="5"/>
  <c r="T128" i="5"/>
  <c r="U128" i="5"/>
  <c r="S128" i="5"/>
  <c r="V128" i="5"/>
  <c r="F120" i="5"/>
  <c r="R120" i="5"/>
  <c r="T120" i="5"/>
  <c r="U120" i="5"/>
  <c r="S120" i="5"/>
  <c r="V120" i="5"/>
  <c r="F112" i="5"/>
  <c r="R112" i="5"/>
  <c r="T112" i="5"/>
  <c r="S112" i="5"/>
  <c r="F104" i="5"/>
  <c r="R104" i="5"/>
  <c r="T104" i="5"/>
  <c r="U104" i="5"/>
  <c r="V104" i="5"/>
  <c r="S104" i="5"/>
  <c r="F96" i="5"/>
  <c r="R96" i="5"/>
  <c r="T96" i="5"/>
  <c r="U96" i="5"/>
  <c r="S96" i="5"/>
  <c r="V96" i="5"/>
  <c r="F88" i="5"/>
  <c r="W88" i="5"/>
  <c r="X88" i="5"/>
  <c r="R88" i="5"/>
  <c r="T88" i="5"/>
  <c r="U88" i="5"/>
  <c r="S88" i="5"/>
  <c r="V88" i="5"/>
  <c r="F80" i="5"/>
  <c r="R80" i="5"/>
  <c r="T80" i="5"/>
  <c r="U80" i="5"/>
  <c r="S80" i="5"/>
  <c r="V80" i="5"/>
  <c r="F72" i="5"/>
  <c r="R72" i="5"/>
  <c r="T72" i="5"/>
  <c r="S72" i="5"/>
  <c r="F64" i="5"/>
  <c r="R64" i="5"/>
  <c r="S64" i="5"/>
  <c r="F56" i="5"/>
  <c r="R56" i="5"/>
  <c r="T56" i="5"/>
  <c r="S56" i="5"/>
  <c r="F48" i="5"/>
  <c r="R48" i="5"/>
  <c r="T48" i="5"/>
  <c r="S48" i="5"/>
  <c r="F40" i="5"/>
  <c r="R40" i="5"/>
  <c r="T40" i="5"/>
  <c r="S40" i="5"/>
  <c r="F32" i="5"/>
  <c r="R32" i="5"/>
  <c r="T32" i="5"/>
  <c r="U32" i="5"/>
  <c r="S32" i="5"/>
  <c r="V32" i="5"/>
  <c r="F24" i="5"/>
  <c r="R24" i="5"/>
  <c r="T24" i="5"/>
  <c r="U24" i="5"/>
  <c r="S24" i="5"/>
  <c r="F16" i="5"/>
  <c r="R16" i="5"/>
  <c r="T16" i="5"/>
  <c r="S16" i="5"/>
  <c r="F8" i="5"/>
  <c r="R8" i="5"/>
  <c r="T8" i="5"/>
  <c r="S8" i="5"/>
  <c r="F1092" i="5"/>
  <c r="R1092" i="5"/>
  <c r="S1092" i="5"/>
  <c r="T1092" i="5"/>
  <c r="U1092" i="5"/>
  <c r="F1052" i="5"/>
  <c r="R1052" i="5"/>
  <c r="S1052" i="5"/>
  <c r="T1052" i="5"/>
  <c r="F1020" i="5"/>
  <c r="R1020" i="5"/>
  <c r="S1020" i="5"/>
  <c r="F972" i="5"/>
  <c r="R972" i="5"/>
  <c r="S972" i="5"/>
  <c r="T972" i="5"/>
  <c r="U972" i="5"/>
  <c r="V972" i="5"/>
  <c r="F948" i="5"/>
  <c r="R948" i="5"/>
  <c r="F908" i="5"/>
  <c r="R908" i="5"/>
  <c r="F1091" i="5"/>
  <c r="R1091" i="5"/>
  <c r="S1091" i="5"/>
  <c r="T1091" i="5"/>
  <c r="U1091" i="5"/>
  <c r="V1091" i="5"/>
  <c r="F1067" i="5"/>
  <c r="R1067" i="5"/>
  <c r="S1067" i="5"/>
  <c r="F1027" i="5"/>
  <c r="R1027" i="5"/>
  <c r="S1027" i="5"/>
  <c r="F987" i="5"/>
  <c r="R987" i="5"/>
  <c r="S987" i="5"/>
  <c r="T987" i="5"/>
  <c r="F963" i="5"/>
  <c r="R963" i="5"/>
  <c r="S963" i="5"/>
  <c r="F931" i="5"/>
  <c r="R931" i="5"/>
  <c r="S931" i="5"/>
  <c r="T931" i="5"/>
  <c r="U931" i="5"/>
  <c r="F891" i="5"/>
  <c r="R891" i="5"/>
  <c r="S891" i="5"/>
  <c r="T891" i="5"/>
  <c r="U891" i="5"/>
  <c r="F843" i="5"/>
  <c r="R843" i="5"/>
  <c r="S843" i="5"/>
  <c r="F787" i="5"/>
  <c r="R787" i="5"/>
  <c r="S787" i="5"/>
  <c r="T787" i="5"/>
  <c r="U787" i="5"/>
  <c r="F731" i="5"/>
  <c r="R731" i="5"/>
  <c r="S731" i="5"/>
  <c r="T731" i="5"/>
  <c r="U731" i="5"/>
  <c r="F683" i="5"/>
  <c r="R683" i="5"/>
  <c r="S683" i="5"/>
  <c r="F651" i="5"/>
  <c r="R651" i="5"/>
  <c r="S651" i="5"/>
  <c r="T651" i="5"/>
  <c r="U651" i="5"/>
  <c r="F619" i="5"/>
  <c r="R619" i="5"/>
  <c r="S619" i="5"/>
  <c r="T619" i="5"/>
  <c r="F587" i="5"/>
  <c r="R587" i="5"/>
  <c r="S587" i="5"/>
  <c r="T587" i="5"/>
  <c r="F547" i="5"/>
  <c r="R547" i="5"/>
  <c r="S547" i="5"/>
  <c r="T547" i="5"/>
  <c r="U547" i="5"/>
  <c r="F507" i="5"/>
  <c r="R507" i="5"/>
  <c r="S507" i="5"/>
  <c r="T507" i="5"/>
  <c r="U507" i="5"/>
  <c r="F459" i="5"/>
  <c r="R459" i="5"/>
  <c r="S459" i="5"/>
  <c r="T459" i="5"/>
  <c r="V459" i="5"/>
  <c r="U459" i="5"/>
  <c r="F419" i="5"/>
  <c r="R419" i="5"/>
  <c r="S419" i="5"/>
  <c r="T419" i="5"/>
  <c r="U419" i="5"/>
  <c r="F379" i="5"/>
  <c r="R379" i="5"/>
  <c r="S379" i="5"/>
  <c r="T379" i="5"/>
  <c r="F331" i="5"/>
  <c r="R331" i="5"/>
  <c r="S331" i="5"/>
  <c r="T331" i="5"/>
  <c r="V331" i="5"/>
  <c r="U331" i="5"/>
  <c r="F291" i="5"/>
  <c r="R291" i="5"/>
  <c r="S291" i="5"/>
  <c r="T291" i="5"/>
  <c r="V291" i="5"/>
  <c r="W291" i="5"/>
  <c r="U291" i="5"/>
  <c r="F259" i="5"/>
  <c r="R259" i="5"/>
  <c r="S259" i="5"/>
  <c r="T259" i="5"/>
  <c r="F227" i="5"/>
  <c r="R227" i="5"/>
  <c r="S227" i="5"/>
  <c r="T227" i="5"/>
  <c r="U227" i="5"/>
  <c r="F195" i="5"/>
  <c r="R195" i="5"/>
  <c r="S195" i="5"/>
  <c r="T195" i="5"/>
  <c r="U195" i="5"/>
  <c r="F163" i="5"/>
  <c r="R163" i="5"/>
  <c r="S163" i="5"/>
  <c r="T163" i="5"/>
  <c r="V163" i="5"/>
  <c r="W163" i="5"/>
  <c r="U163" i="5"/>
  <c r="F123" i="5"/>
  <c r="R123" i="5"/>
  <c r="S123" i="5"/>
  <c r="T123" i="5"/>
  <c r="V123" i="5"/>
  <c r="U123" i="5"/>
  <c r="F83" i="5"/>
  <c r="R83" i="5"/>
  <c r="S83" i="5"/>
  <c r="T83" i="5"/>
  <c r="U83" i="5"/>
  <c r="F59" i="5"/>
  <c r="R59" i="5"/>
  <c r="S59" i="5"/>
  <c r="F27" i="5"/>
  <c r="R27" i="5"/>
  <c r="S27" i="5"/>
  <c r="T27" i="5"/>
  <c r="F2" i="5"/>
  <c r="R2" i="5"/>
  <c r="S2" i="5"/>
  <c r="F1087" i="5"/>
  <c r="R1087" i="5"/>
  <c r="S1087" i="5"/>
  <c r="T1087" i="5"/>
  <c r="U1087" i="5"/>
  <c r="F1079" i="5"/>
  <c r="R1079" i="5"/>
  <c r="S1079" i="5"/>
  <c r="T1079" i="5"/>
  <c r="F1071" i="5"/>
  <c r="R1071" i="5"/>
  <c r="S1071" i="5"/>
  <c r="T1071" i="5"/>
  <c r="F1063" i="5"/>
  <c r="R1063" i="5"/>
  <c r="S1063" i="5"/>
  <c r="F1055" i="5"/>
  <c r="R1055" i="5"/>
  <c r="S1055" i="5"/>
  <c r="T1055" i="5"/>
  <c r="U1055" i="5"/>
  <c r="F1047" i="5"/>
  <c r="R1047" i="5"/>
  <c r="S1047" i="5"/>
  <c r="T1047" i="5"/>
  <c r="F1039" i="5"/>
  <c r="R1039" i="5"/>
  <c r="S1039" i="5"/>
  <c r="F1031" i="5"/>
  <c r="R1031" i="5"/>
  <c r="S1031" i="5"/>
  <c r="T1031" i="5"/>
  <c r="U1031" i="5"/>
  <c r="V1031" i="5"/>
  <c r="F1023" i="5"/>
  <c r="R1023" i="5"/>
  <c r="S1023" i="5"/>
  <c r="T1023" i="5"/>
  <c r="F1015" i="5"/>
  <c r="R1015" i="5"/>
  <c r="S1015" i="5"/>
  <c r="T1015" i="5"/>
  <c r="U1015" i="5"/>
  <c r="F1007" i="5"/>
  <c r="R1007" i="5"/>
  <c r="S1007" i="5"/>
  <c r="T1007" i="5"/>
  <c r="U1007" i="5"/>
  <c r="F999" i="5"/>
  <c r="R999" i="5"/>
  <c r="S999" i="5"/>
  <c r="F991" i="5"/>
  <c r="R991" i="5"/>
  <c r="S991" i="5"/>
  <c r="T991" i="5"/>
  <c r="F983" i="5"/>
  <c r="R983" i="5"/>
  <c r="S983" i="5"/>
  <c r="T983" i="5"/>
  <c r="F975" i="5"/>
  <c r="R975" i="5"/>
  <c r="S975" i="5"/>
  <c r="T975" i="5"/>
  <c r="U975" i="5"/>
  <c r="V975" i="5"/>
  <c r="F967" i="5"/>
  <c r="R967" i="5"/>
  <c r="F959" i="5"/>
  <c r="R959" i="5"/>
  <c r="S959" i="5"/>
  <c r="F951" i="5"/>
  <c r="R951" i="5"/>
  <c r="S951" i="5"/>
  <c r="F943" i="5"/>
  <c r="R943" i="5"/>
  <c r="S943" i="5"/>
  <c r="T943" i="5"/>
  <c r="U943" i="5"/>
  <c r="F935" i="5"/>
  <c r="R935" i="5"/>
  <c r="S935" i="5"/>
  <c r="F927" i="5"/>
  <c r="R927" i="5"/>
  <c r="F919" i="5"/>
  <c r="R919" i="5"/>
  <c r="S919" i="5"/>
  <c r="T919" i="5"/>
  <c r="U919" i="5"/>
  <c r="V919" i="5"/>
  <c r="F911" i="5"/>
  <c r="R911" i="5"/>
  <c r="S911" i="5"/>
  <c r="T911" i="5"/>
  <c r="F903" i="5"/>
  <c r="R903" i="5"/>
  <c r="S903" i="5"/>
  <c r="T903" i="5"/>
  <c r="U903" i="5"/>
  <c r="F895" i="5"/>
  <c r="R895" i="5"/>
  <c r="S895" i="5"/>
  <c r="T895" i="5"/>
  <c r="F887" i="5"/>
  <c r="R887" i="5"/>
  <c r="S887" i="5"/>
  <c r="T887" i="5"/>
  <c r="F879" i="5"/>
  <c r="R879" i="5"/>
  <c r="S879" i="5"/>
  <c r="T879" i="5"/>
  <c r="U879" i="5"/>
  <c r="V879" i="5"/>
  <c r="F871" i="5"/>
  <c r="R871" i="5"/>
  <c r="S871" i="5"/>
  <c r="F863" i="5"/>
  <c r="R863" i="5"/>
  <c r="T863" i="5"/>
  <c r="S863" i="5"/>
  <c r="U863" i="5"/>
  <c r="F855" i="5"/>
  <c r="R855" i="5"/>
  <c r="S855" i="5"/>
  <c r="T855" i="5"/>
  <c r="F847" i="5"/>
  <c r="R847" i="5"/>
  <c r="S847" i="5"/>
  <c r="T847" i="5"/>
  <c r="U847" i="5"/>
  <c r="V847" i="5"/>
  <c r="W847" i="5"/>
  <c r="X847" i="5"/>
  <c r="F839" i="5"/>
  <c r="R839" i="5"/>
  <c r="S839" i="5"/>
  <c r="T839" i="5"/>
  <c r="F831" i="5"/>
  <c r="R831" i="5"/>
  <c r="S831" i="5"/>
  <c r="T831" i="5"/>
  <c r="U831" i="5"/>
  <c r="F823" i="5"/>
  <c r="R823" i="5"/>
  <c r="S823" i="5"/>
  <c r="T823" i="5"/>
  <c r="F815" i="5"/>
  <c r="R815" i="5"/>
  <c r="S815" i="5"/>
  <c r="F807" i="5"/>
  <c r="R807" i="5"/>
  <c r="S807" i="5"/>
  <c r="F799" i="5"/>
  <c r="R799" i="5"/>
  <c r="S799" i="5"/>
  <c r="F791" i="5"/>
  <c r="R791" i="5"/>
  <c r="S791" i="5"/>
  <c r="T791" i="5"/>
  <c r="F783" i="5"/>
  <c r="R783" i="5"/>
  <c r="S783" i="5"/>
  <c r="F775" i="5"/>
  <c r="R775" i="5"/>
  <c r="S775" i="5"/>
  <c r="T775" i="5"/>
  <c r="U775" i="5"/>
  <c r="F767" i="5"/>
  <c r="R767" i="5"/>
  <c r="S767" i="5"/>
  <c r="T767" i="5"/>
  <c r="F759" i="5"/>
  <c r="R759" i="5"/>
  <c r="F751" i="5"/>
  <c r="R751" i="5"/>
  <c r="S751" i="5"/>
  <c r="F743" i="5"/>
  <c r="R743" i="5"/>
  <c r="F735" i="5"/>
  <c r="R735" i="5"/>
  <c r="S735" i="5"/>
  <c r="F727" i="5"/>
  <c r="R727" i="5"/>
  <c r="S727" i="5"/>
  <c r="T727" i="5"/>
  <c r="U727" i="5"/>
  <c r="F719" i="5"/>
  <c r="R719" i="5"/>
  <c r="S719" i="5"/>
  <c r="T719" i="5"/>
  <c r="U719" i="5"/>
  <c r="F711" i="5"/>
  <c r="R711" i="5"/>
  <c r="S711" i="5"/>
  <c r="T711" i="5"/>
  <c r="F703" i="5"/>
  <c r="R703" i="5"/>
  <c r="S703" i="5"/>
  <c r="F695" i="5"/>
  <c r="R695" i="5"/>
  <c r="S695" i="5"/>
  <c r="T695" i="5"/>
  <c r="U695" i="5"/>
  <c r="F687" i="5"/>
  <c r="R687" i="5"/>
  <c r="S687" i="5"/>
  <c r="F679" i="5"/>
  <c r="R679" i="5"/>
  <c r="S679" i="5"/>
  <c r="T679" i="5"/>
  <c r="U679" i="5"/>
  <c r="V679" i="5"/>
  <c r="F671" i="5"/>
  <c r="R671" i="5"/>
  <c r="S671" i="5"/>
  <c r="T671" i="5"/>
  <c r="U671" i="5"/>
  <c r="V671" i="5"/>
  <c r="W671" i="5"/>
  <c r="X671" i="5"/>
  <c r="F663" i="5"/>
  <c r="R663" i="5"/>
  <c r="S663" i="5"/>
  <c r="T663" i="5"/>
  <c r="U663" i="5"/>
  <c r="V663" i="5"/>
  <c r="F655" i="5"/>
  <c r="R655" i="5"/>
  <c r="S655" i="5"/>
  <c r="T655" i="5"/>
  <c r="U655" i="5"/>
  <c r="V655" i="5"/>
  <c r="F647" i="5"/>
  <c r="R647" i="5"/>
  <c r="S647" i="5"/>
  <c r="T647" i="5"/>
  <c r="U647" i="5"/>
  <c r="F639" i="5"/>
  <c r="R639" i="5"/>
  <c r="S639" i="5"/>
  <c r="T639" i="5"/>
  <c r="U639" i="5"/>
  <c r="V639" i="5"/>
  <c r="F631" i="5"/>
  <c r="R631" i="5"/>
  <c r="S631" i="5"/>
  <c r="T631" i="5"/>
  <c r="U631" i="5"/>
  <c r="V631" i="5"/>
  <c r="F623" i="5"/>
  <c r="R623" i="5"/>
  <c r="S623" i="5"/>
  <c r="T623" i="5"/>
  <c r="U623" i="5"/>
  <c r="F615" i="5"/>
  <c r="R615" i="5"/>
  <c r="S615" i="5"/>
  <c r="F607" i="5"/>
  <c r="R607" i="5"/>
  <c r="S607" i="5"/>
  <c r="T607" i="5"/>
  <c r="U607" i="5"/>
  <c r="F599" i="5"/>
  <c r="R599" i="5"/>
  <c r="S599" i="5"/>
  <c r="F591" i="5"/>
  <c r="R591" i="5"/>
  <c r="S591" i="5"/>
  <c r="T591" i="5"/>
  <c r="U591" i="5"/>
  <c r="F583" i="5"/>
  <c r="R583" i="5"/>
  <c r="S583" i="5"/>
  <c r="T583" i="5"/>
  <c r="F575" i="5"/>
  <c r="R575" i="5"/>
  <c r="S575" i="5"/>
  <c r="F567" i="5"/>
  <c r="R567" i="5"/>
  <c r="S567" i="5"/>
  <c r="F559" i="5"/>
  <c r="R559" i="5"/>
  <c r="S559" i="5"/>
  <c r="T559" i="5"/>
  <c r="U559" i="5"/>
  <c r="F551" i="5"/>
  <c r="R551" i="5"/>
  <c r="S551" i="5"/>
  <c r="T551" i="5"/>
  <c r="U551" i="5"/>
  <c r="V551" i="5"/>
  <c r="F543" i="5"/>
  <c r="R543" i="5"/>
  <c r="S543" i="5"/>
  <c r="T543" i="5"/>
  <c r="U543" i="5"/>
  <c r="V543" i="5"/>
  <c r="F535" i="5"/>
  <c r="R535" i="5"/>
  <c r="S535" i="5"/>
  <c r="T535" i="5"/>
  <c r="U535" i="5"/>
  <c r="F527" i="5"/>
  <c r="R527" i="5"/>
  <c r="S527" i="5"/>
  <c r="T527" i="5"/>
  <c r="F519" i="5"/>
  <c r="R519" i="5"/>
  <c r="S519" i="5"/>
  <c r="T519" i="5"/>
  <c r="U519" i="5"/>
  <c r="F511" i="5"/>
  <c r="R511" i="5"/>
  <c r="S511" i="5"/>
  <c r="T511" i="5"/>
  <c r="U511" i="5"/>
  <c r="F503" i="5"/>
  <c r="R503" i="5"/>
  <c r="S503" i="5"/>
  <c r="T503" i="5"/>
  <c r="U503" i="5"/>
  <c r="F495" i="5"/>
  <c r="R495" i="5"/>
  <c r="V495" i="5"/>
  <c r="S495" i="5"/>
  <c r="T495" i="5"/>
  <c r="U495" i="5"/>
  <c r="W495" i="5"/>
  <c r="F487" i="5"/>
  <c r="R487" i="5"/>
  <c r="V487" i="5"/>
  <c r="S487" i="5"/>
  <c r="T487" i="5"/>
  <c r="U487" i="5"/>
  <c r="F479" i="5"/>
  <c r="R479" i="5"/>
  <c r="V479" i="5"/>
  <c r="S479" i="5"/>
  <c r="T479" i="5"/>
  <c r="U479" i="5"/>
  <c r="F471" i="5"/>
  <c r="R471" i="5"/>
  <c r="S471" i="5"/>
  <c r="T471" i="5"/>
  <c r="F463" i="5"/>
  <c r="R463" i="5"/>
  <c r="S463" i="5"/>
  <c r="T463" i="5"/>
  <c r="U463" i="5"/>
  <c r="F455" i="5"/>
  <c r="R455" i="5"/>
  <c r="S455" i="5"/>
  <c r="T455" i="5"/>
  <c r="V455" i="5"/>
  <c r="U455" i="5"/>
  <c r="F447" i="5"/>
  <c r="R447" i="5"/>
  <c r="S447" i="5"/>
  <c r="T447" i="5"/>
  <c r="U447" i="5"/>
  <c r="F439" i="5"/>
  <c r="R439" i="5"/>
  <c r="S439" i="5"/>
  <c r="T439" i="5"/>
  <c r="U439" i="5"/>
  <c r="F431" i="5"/>
  <c r="R431" i="5"/>
  <c r="F423" i="5"/>
  <c r="R423" i="5"/>
  <c r="S423" i="5"/>
  <c r="T423" i="5"/>
  <c r="F415" i="5"/>
  <c r="R415" i="5"/>
  <c r="S415" i="5"/>
  <c r="T415" i="5"/>
  <c r="U415" i="5"/>
  <c r="F407" i="5"/>
  <c r="R407" i="5"/>
  <c r="S407" i="5"/>
  <c r="T407" i="5"/>
  <c r="U407" i="5"/>
  <c r="F399" i="5"/>
  <c r="R399" i="5"/>
  <c r="S399" i="5"/>
  <c r="T399" i="5"/>
  <c r="V399" i="5"/>
  <c r="W399" i="5"/>
  <c r="U399" i="5"/>
  <c r="F391" i="5"/>
  <c r="R391" i="5"/>
  <c r="S391" i="5"/>
  <c r="T391" i="5"/>
  <c r="F383" i="5"/>
  <c r="R383" i="5"/>
  <c r="S383" i="5"/>
  <c r="T383" i="5"/>
  <c r="U383" i="5"/>
  <c r="F375" i="5"/>
  <c r="R375" i="5"/>
  <c r="S375" i="5"/>
  <c r="T375" i="5"/>
  <c r="U375" i="5"/>
  <c r="F367" i="5"/>
  <c r="R367" i="5"/>
  <c r="S367" i="5"/>
  <c r="T367" i="5"/>
  <c r="F359" i="5"/>
  <c r="R359" i="5"/>
  <c r="S359" i="5"/>
  <c r="T359" i="5"/>
  <c r="F351" i="5"/>
  <c r="R351" i="5"/>
  <c r="S351" i="5"/>
  <c r="T351" i="5"/>
  <c r="U351" i="5"/>
  <c r="F343" i="5"/>
  <c r="R343" i="5"/>
  <c r="S343" i="5"/>
  <c r="T343" i="5"/>
  <c r="U343" i="5"/>
  <c r="F335" i="5"/>
  <c r="R335" i="5"/>
  <c r="S335" i="5"/>
  <c r="F327" i="5"/>
  <c r="R327" i="5"/>
  <c r="S327" i="5"/>
  <c r="T327" i="5"/>
  <c r="F319" i="5"/>
  <c r="R319" i="5"/>
  <c r="S319" i="5"/>
  <c r="T319" i="5"/>
  <c r="U319" i="5"/>
  <c r="F311" i="5"/>
  <c r="R311" i="5"/>
  <c r="S311" i="5"/>
  <c r="T311" i="5"/>
  <c r="U311" i="5"/>
  <c r="F303" i="5"/>
  <c r="R303" i="5"/>
  <c r="S303" i="5"/>
  <c r="T303" i="5"/>
  <c r="U303" i="5"/>
  <c r="F295" i="5"/>
  <c r="R295" i="5"/>
  <c r="S295" i="5"/>
  <c r="T295" i="5"/>
  <c r="V295" i="5"/>
  <c r="U295" i="5"/>
  <c r="F287" i="5"/>
  <c r="R287" i="5"/>
  <c r="S287" i="5"/>
  <c r="T287" i="5"/>
  <c r="U287" i="5"/>
  <c r="F279" i="5"/>
  <c r="R279" i="5"/>
  <c r="S279" i="5"/>
  <c r="T279" i="5"/>
  <c r="U279" i="5"/>
  <c r="F271" i="5"/>
  <c r="R271" i="5"/>
  <c r="S271" i="5"/>
  <c r="T271" i="5"/>
  <c r="V271" i="5"/>
  <c r="U271" i="5"/>
  <c r="F263" i="5"/>
  <c r="R263" i="5"/>
  <c r="S263" i="5"/>
  <c r="T263" i="5"/>
  <c r="U263" i="5"/>
  <c r="F255" i="5"/>
  <c r="R255" i="5"/>
  <c r="S255" i="5"/>
  <c r="T255" i="5"/>
  <c r="F247" i="5"/>
  <c r="R247" i="5"/>
  <c r="S247" i="5"/>
  <c r="T247" i="5"/>
  <c r="F239" i="5"/>
  <c r="R239" i="5"/>
  <c r="S239" i="5"/>
  <c r="T239" i="5"/>
  <c r="U239" i="5"/>
  <c r="F231" i="5"/>
  <c r="R231" i="5"/>
  <c r="S231" i="5"/>
  <c r="T231" i="5"/>
  <c r="F223" i="5"/>
  <c r="R223" i="5"/>
  <c r="S223" i="5"/>
  <c r="T223" i="5"/>
  <c r="U223" i="5"/>
  <c r="F215" i="5"/>
  <c r="R215" i="5"/>
  <c r="S215" i="5"/>
  <c r="F207" i="5"/>
  <c r="R207" i="5"/>
  <c r="S207" i="5"/>
  <c r="T207" i="5"/>
  <c r="U207" i="5"/>
  <c r="F199" i="5"/>
  <c r="R199" i="5"/>
  <c r="S199" i="5"/>
  <c r="T199" i="5"/>
  <c r="F191" i="5"/>
  <c r="R191" i="5"/>
  <c r="S191" i="5"/>
  <c r="T191" i="5"/>
  <c r="V191" i="5"/>
  <c r="U191" i="5"/>
  <c r="F183" i="5"/>
  <c r="R183" i="5"/>
  <c r="S183" i="5"/>
  <c r="T183" i="5"/>
  <c r="V183" i="5"/>
  <c r="U183" i="5"/>
  <c r="F175" i="5"/>
  <c r="R175" i="5"/>
  <c r="S175" i="5"/>
  <c r="T175" i="5"/>
  <c r="V175" i="5"/>
  <c r="W175" i="5"/>
  <c r="U175" i="5"/>
  <c r="F167" i="5"/>
  <c r="R167" i="5"/>
  <c r="S167" i="5"/>
  <c r="T167" i="5"/>
  <c r="U167" i="5"/>
  <c r="F159" i="5"/>
  <c r="R159" i="5"/>
  <c r="S159" i="5"/>
  <c r="T159" i="5"/>
  <c r="U159" i="5"/>
  <c r="F151" i="5"/>
  <c r="R151" i="5"/>
  <c r="S151" i="5"/>
  <c r="T151" i="5"/>
  <c r="F143" i="5"/>
  <c r="R143" i="5"/>
  <c r="S143" i="5"/>
  <c r="T143" i="5"/>
  <c r="F135" i="5"/>
  <c r="R135" i="5"/>
  <c r="S135" i="5"/>
  <c r="F127" i="5"/>
  <c r="R127" i="5"/>
  <c r="S127" i="5"/>
  <c r="F119" i="5"/>
  <c r="R119" i="5"/>
  <c r="S119" i="5"/>
  <c r="T119" i="5"/>
  <c r="V119" i="5"/>
  <c r="W119" i="5"/>
  <c r="U119" i="5"/>
  <c r="F111" i="5"/>
  <c r="R111" i="5"/>
  <c r="S111" i="5"/>
  <c r="T111" i="5"/>
  <c r="F103" i="5"/>
  <c r="Y103" i="5"/>
  <c r="R103" i="5"/>
  <c r="S103" i="5"/>
  <c r="T103" i="5"/>
  <c r="V103" i="5"/>
  <c r="W103" i="5"/>
  <c r="U103" i="5"/>
  <c r="X103" i="5"/>
  <c r="F95" i="5"/>
  <c r="R95" i="5"/>
  <c r="S95" i="5"/>
  <c r="T95" i="5"/>
  <c r="V95" i="5"/>
  <c r="U95" i="5"/>
  <c r="F87" i="5"/>
  <c r="R87" i="5"/>
  <c r="S87" i="5"/>
  <c r="T87" i="5"/>
  <c r="F79" i="5"/>
  <c r="R79" i="5"/>
  <c r="S79" i="5"/>
  <c r="T79" i="5"/>
  <c r="F71" i="5"/>
  <c r="R71" i="5"/>
  <c r="S71" i="5"/>
  <c r="T71" i="5"/>
  <c r="F63" i="5"/>
  <c r="R63" i="5"/>
  <c r="S63" i="5"/>
  <c r="T63" i="5"/>
  <c r="F55" i="5"/>
  <c r="R55" i="5"/>
  <c r="S55" i="5"/>
  <c r="T55" i="5"/>
  <c r="V55" i="5"/>
  <c r="U55" i="5"/>
  <c r="F47" i="5"/>
  <c r="R47" i="5"/>
  <c r="S47" i="5"/>
  <c r="T47" i="5"/>
  <c r="F39" i="5"/>
  <c r="R39" i="5"/>
  <c r="S39" i="5"/>
  <c r="T39" i="5"/>
  <c r="F31" i="5"/>
  <c r="R31" i="5"/>
  <c r="S31" i="5"/>
  <c r="T31" i="5"/>
  <c r="F23" i="5"/>
  <c r="R23" i="5"/>
  <c r="S23" i="5"/>
  <c r="T23" i="5"/>
  <c r="F15" i="5"/>
  <c r="R15" i="5"/>
  <c r="S15" i="5"/>
  <c r="F7" i="5"/>
  <c r="R7" i="5"/>
  <c r="S7" i="5"/>
  <c r="T7" i="5"/>
  <c r="U7" i="5"/>
  <c r="F996" i="5"/>
  <c r="R996" i="5"/>
  <c r="F899" i="5"/>
  <c r="R899" i="5"/>
  <c r="S899" i="5"/>
  <c r="T899" i="5"/>
  <c r="F851" i="5"/>
  <c r="R851" i="5"/>
  <c r="S851" i="5"/>
  <c r="T851" i="5"/>
  <c r="U851" i="5"/>
  <c r="V851" i="5"/>
  <c r="F803" i="5"/>
  <c r="R803" i="5"/>
  <c r="S803" i="5"/>
  <c r="T803" i="5"/>
  <c r="F707" i="5"/>
  <c r="R707" i="5"/>
  <c r="S707" i="5"/>
  <c r="T707" i="5"/>
  <c r="F1094" i="5"/>
  <c r="S1094" i="5"/>
  <c r="T1094" i="5"/>
  <c r="U1094" i="5"/>
  <c r="V1094" i="5"/>
  <c r="R1094" i="5"/>
  <c r="F1070" i="5"/>
  <c r="R1070" i="5"/>
  <c r="F966" i="5"/>
  <c r="S966" i="5"/>
  <c r="T966" i="5"/>
  <c r="R966" i="5"/>
  <c r="F870" i="5"/>
  <c r="S870" i="5"/>
  <c r="T870" i="5"/>
  <c r="R870" i="5"/>
  <c r="F862" i="5"/>
  <c r="T862" i="5"/>
  <c r="U862" i="5"/>
  <c r="V862" i="5"/>
  <c r="R862" i="5"/>
  <c r="S862" i="5"/>
  <c r="F854" i="5"/>
  <c r="S854" i="5"/>
  <c r="T854" i="5"/>
  <c r="U854" i="5"/>
  <c r="R854" i="5"/>
  <c r="F846" i="5"/>
  <c r="S846" i="5"/>
  <c r="T846" i="5"/>
  <c r="U846" i="5"/>
  <c r="R846" i="5"/>
  <c r="F838" i="5"/>
  <c r="S838" i="5"/>
  <c r="T838" i="5"/>
  <c r="R838" i="5"/>
  <c r="F830" i="5"/>
  <c r="S830" i="5"/>
  <c r="T830" i="5"/>
  <c r="U830" i="5"/>
  <c r="R830" i="5"/>
  <c r="F822" i="5"/>
  <c r="S822" i="5"/>
  <c r="R822" i="5"/>
  <c r="F814" i="5"/>
  <c r="S814" i="5"/>
  <c r="T814" i="5"/>
  <c r="R814" i="5"/>
  <c r="F806" i="5"/>
  <c r="S806" i="5"/>
  <c r="T806" i="5"/>
  <c r="U806" i="5"/>
  <c r="V806" i="5"/>
  <c r="R806" i="5"/>
  <c r="F798" i="5"/>
  <c r="S798" i="5"/>
  <c r="T798" i="5"/>
  <c r="U798" i="5"/>
  <c r="V798" i="5"/>
  <c r="R798" i="5"/>
  <c r="F790" i="5"/>
  <c r="S790" i="5"/>
  <c r="T790" i="5"/>
  <c r="R790" i="5"/>
  <c r="F782" i="5"/>
  <c r="R782" i="5"/>
  <c r="F774" i="5"/>
  <c r="S774" i="5"/>
  <c r="R774" i="5"/>
  <c r="F766" i="5"/>
  <c r="S766" i="5"/>
  <c r="R766" i="5"/>
  <c r="F758" i="5"/>
  <c r="S758" i="5"/>
  <c r="T758" i="5"/>
  <c r="R758" i="5"/>
  <c r="F750" i="5"/>
  <c r="R750" i="5"/>
  <c r="F742" i="5"/>
  <c r="S742" i="5"/>
  <c r="T742" i="5"/>
  <c r="U742" i="5"/>
  <c r="R742" i="5"/>
  <c r="F734" i="5"/>
  <c r="S734" i="5"/>
  <c r="R734" i="5"/>
  <c r="F726" i="5"/>
  <c r="S726" i="5"/>
  <c r="T726" i="5"/>
  <c r="U726" i="5"/>
  <c r="V726" i="5"/>
  <c r="R726" i="5"/>
  <c r="F718" i="5"/>
  <c r="S718" i="5"/>
  <c r="R718" i="5"/>
  <c r="F710" i="5"/>
  <c r="S710" i="5"/>
  <c r="T710" i="5"/>
  <c r="U710" i="5"/>
  <c r="V710" i="5"/>
  <c r="R710" i="5"/>
  <c r="F702" i="5"/>
  <c r="S702" i="5"/>
  <c r="T702" i="5"/>
  <c r="R702" i="5"/>
  <c r="F694" i="5"/>
  <c r="S694" i="5"/>
  <c r="T694" i="5"/>
  <c r="R694" i="5"/>
  <c r="F686" i="5"/>
  <c r="S686" i="5"/>
  <c r="T686" i="5"/>
  <c r="R686" i="5"/>
  <c r="F678" i="5"/>
  <c r="S678" i="5"/>
  <c r="T678" i="5"/>
  <c r="U678" i="5"/>
  <c r="V678" i="5"/>
  <c r="R678" i="5"/>
  <c r="F670" i="5"/>
  <c r="S670" i="5"/>
  <c r="T670" i="5"/>
  <c r="U670" i="5"/>
  <c r="R670" i="5"/>
  <c r="F662" i="5"/>
  <c r="S662" i="5"/>
  <c r="T662" i="5"/>
  <c r="R662" i="5"/>
  <c r="F654" i="5"/>
  <c r="S654" i="5"/>
  <c r="T654" i="5"/>
  <c r="R654" i="5"/>
  <c r="F646" i="5"/>
  <c r="S646" i="5"/>
  <c r="T646" i="5"/>
  <c r="R646" i="5"/>
  <c r="F638" i="5"/>
  <c r="S638" i="5"/>
  <c r="R638" i="5"/>
  <c r="F630" i="5"/>
  <c r="S630" i="5"/>
  <c r="T630" i="5"/>
  <c r="U630" i="5"/>
  <c r="R630" i="5"/>
  <c r="F622" i="5"/>
  <c r="S622" i="5"/>
  <c r="T622" i="5"/>
  <c r="U622" i="5"/>
  <c r="R622" i="5"/>
  <c r="F614" i="5"/>
  <c r="S614" i="5"/>
  <c r="T614" i="5"/>
  <c r="R614" i="5"/>
  <c r="F606" i="5"/>
  <c r="S606" i="5"/>
  <c r="T606" i="5"/>
  <c r="R606" i="5"/>
  <c r="F598" i="5"/>
  <c r="S598" i="5"/>
  <c r="T598" i="5"/>
  <c r="U598" i="5"/>
  <c r="R598" i="5"/>
  <c r="F590" i="5"/>
  <c r="S590" i="5"/>
  <c r="T590" i="5"/>
  <c r="U590" i="5"/>
  <c r="R590" i="5"/>
  <c r="F582" i="5"/>
  <c r="S582" i="5"/>
  <c r="T582" i="5"/>
  <c r="R582" i="5"/>
  <c r="F574" i="5"/>
  <c r="S574" i="5"/>
  <c r="T574" i="5"/>
  <c r="U574" i="5"/>
  <c r="R574" i="5"/>
  <c r="F566" i="5"/>
  <c r="S566" i="5"/>
  <c r="T566" i="5"/>
  <c r="U566" i="5"/>
  <c r="V566" i="5"/>
  <c r="R566" i="5"/>
  <c r="F558" i="5"/>
  <c r="S558" i="5"/>
  <c r="T558" i="5"/>
  <c r="U558" i="5"/>
  <c r="R558" i="5"/>
  <c r="F550" i="5"/>
  <c r="S550" i="5"/>
  <c r="T550" i="5"/>
  <c r="U550" i="5"/>
  <c r="R550" i="5"/>
  <c r="F542" i="5"/>
  <c r="S542" i="5"/>
  <c r="T542" i="5"/>
  <c r="U542" i="5"/>
  <c r="R542" i="5"/>
  <c r="F534" i="5"/>
  <c r="S534" i="5"/>
  <c r="T534" i="5"/>
  <c r="U534" i="5"/>
  <c r="R534" i="5"/>
  <c r="F526" i="5"/>
  <c r="S526" i="5"/>
  <c r="T526" i="5"/>
  <c r="U526" i="5"/>
  <c r="V526" i="5"/>
  <c r="R526" i="5"/>
  <c r="F518" i="5"/>
  <c r="T518" i="5"/>
  <c r="R518" i="5"/>
  <c r="S518" i="5"/>
  <c r="U518" i="5"/>
  <c r="V518" i="5"/>
  <c r="F510" i="5"/>
  <c r="T510" i="5"/>
  <c r="R510" i="5"/>
  <c r="S510" i="5"/>
  <c r="U510" i="5"/>
  <c r="V510" i="5"/>
  <c r="F502" i="5"/>
  <c r="T502" i="5"/>
  <c r="S502" i="5"/>
  <c r="U502" i="5"/>
  <c r="R502" i="5"/>
  <c r="F494" i="5"/>
  <c r="T494" i="5"/>
  <c r="R494" i="5"/>
  <c r="S494" i="5"/>
  <c r="U494" i="5"/>
  <c r="F486" i="5"/>
  <c r="T486" i="5"/>
  <c r="R486" i="5"/>
  <c r="S486" i="5"/>
  <c r="U486" i="5"/>
  <c r="F478" i="5"/>
  <c r="T478" i="5"/>
  <c r="R478" i="5"/>
  <c r="S478" i="5"/>
  <c r="F470" i="5"/>
  <c r="T470" i="5"/>
  <c r="R470" i="5"/>
  <c r="S470" i="5"/>
  <c r="U470" i="5"/>
  <c r="F462" i="5"/>
  <c r="R462" i="5"/>
  <c r="S462" i="5"/>
  <c r="F454" i="5"/>
  <c r="T454" i="5"/>
  <c r="U454" i="5"/>
  <c r="V454" i="5"/>
  <c r="R454" i="5"/>
  <c r="S454" i="5"/>
  <c r="F446" i="5"/>
  <c r="T446" i="5"/>
  <c r="U446" i="5"/>
  <c r="R446" i="5"/>
  <c r="S446" i="5"/>
  <c r="F438" i="5"/>
  <c r="R438" i="5"/>
  <c r="S438" i="5"/>
  <c r="F430" i="5"/>
  <c r="T430" i="5"/>
  <c r="U430" i="5"/>
  <c r="R430" i="5"/>
  <c r="S430" i="5"/>
  <c r="F422" i="5"/>
  <c r="T422" i="5"/>
  <c r="R422" i="5"/>
  <c r="S422" i="5"/>
  <c r="F414" i="5"/>
  <c r="T414" i="5"/>
  <c r="U414" i="5"/>
  <c r="R414" i="5"/>
  <c r="S414" i="5"/>
  <c r="F406" i="5"/>
  <c r="T406" i="5"/>
  <c r="R406" i="5"/>
  <c r="S406" i="5"/>
  <c r="F398" i="5"/>
  <c r="R398" i="5"/>
  <c r="S398" i="5"/>
  <c r="F390" i="5"/>
  <c r="T390" i="5"/>
  <c r="R390" i="5"/>
  <c r="S390" i="5"/>
  <c r="F382" i="5"/>
  <c r="T382" i="5"/>
  <c r="U382" i="5"/>
  <c r="V382" i="5"/>
  <c r="R382" i="5"/>
  <c r="S382" i="5"/>
  <c r="F374" i="5"/>
  <c r="S374" i="5"/>
  <c r="T374" i="5"/>
  <c r="R374" i="5"/>
  <c r="F366" i="5"/>
  <c r="S366" i="5"/>
  <c r="T366" i="5"/>
  <c r="U366" i="5"/>
  <c r="V366" i="5"/>
  <c r="R366" i="5"/>
  <c r="F358" i="5"/>
  <c r="S358" i="5"/>
  <c r="T358" i="5"/>
  <c r="R358" i="5"/>
  <c r="F350" i="5"/>
  <c r="S350" i="5"/>
  <c r="R350" i="5"/>
  <c r="F342" i="5"/>
  <c r="S342" i="5"/>
  <c r="T342" i="5"/>
  <c r="U342" i="5"/>
  <c r="V342" i="5"/>
  <c r="R342" i="5"/>
  <c r="W342" i="5"/>
  <c r="F334" i="5"/>
  <c r="S334" i="5"/>
  <c r="T334" i="5"/>
  <c r="U334" i="5"/>
  <c r="R334" i="5"/>
  <c r="F326" i="5"/>
  <c r="S326" i="5"/>
  <c r="T326" i="5"/>
  <c r="R326" i="5"/>
  <c r="F318" i="5"/>
  <c r="S318" i="5"/>
  <c r="T318" i="5"/>
  <c r="U318" i="5"/>
  <c r="R318" i="5"/>
  <c r="F310" i="5"/>
  <c r="S310" i="5"/>
  <c r="T310" i="5"/>
  <c r="U310" i="5"/>
  <c r="R310" i="5"/>
  <c r="F302" i="5"/>
  <c r="S302" i="5"/>
  <c r="T302" i="5"/>
  <c r="R302" i="5"/>
  <c r="F294" i="5"/>
  <c r="S294" i="5"/>
  <c r="T294" i="5"/>
  <c r="U294" i="5"/>
  <c r="V294" i="5"/>
  <c r="W294" i="5"/>
  <c r="R294" i="5"/>
  <c r="F286" i="5"/>
  <c r="S286" i="5"/>
  <c r="T286" i="5"/>
  <c r="R286" i="5"/>
  <c r="F278" i="5"/>
  <c r="S278" i="5"/>
  <c r="T278" i="5"/>
  <c r="U278" i="5"/>
  <c r="R278" i="5"/>
  <c r="F270" i="5"/>
  <c r="S270" i="5"/>
  <c r="T270" i="5"/>
  <c r="U270" i="5"/>
  <c r="R270" i="5"/>
  <c r="F262" i="5"/>
  <c r="S262" i="5"/>
  <c r="T262" i="5"/>
  <c r="U262" i="5"/>
  <c r="R262" i="5"/>
  <c r="F254" i="5"/>
  <c r="S254" i="5"/>
  <c r="T254" i="5"/>
  <c r="R254" i="5"/>
  <c r="F246" i="5"/>
  <c r="S246" i="5"/>
  <c r="T246" i="5"/>
  <c r="R246" i="5"/>
  <c r="F238" i="5"/>
  <c r="S238" i="5"/>
  <c r="T238" i="5"/>
  <c r="U238" i="5"/>
  <c r="R238" i="5"/>
  <c r="F230" i="5"/>
  <c r="S230" i="5"/>
  <c r="T230" i="5"/>
  <c r="U230" i="5"/>
  <c r="V230" i="5"/>
  <c r="R230" i="5"/>
  <c r="F222" i="5"/>
  <c r="S222" i="5"/>
  <c r="T222" i="5"/>
  <c r="U222" i="5"/>
  <c r="R222" i="5"/>
  <c r="F214" i="5"/>
  <c r="S214" i="5"/>
  <c r="T214" i="5"/>
  <c r="U214" i="5"/>
  <c r="V214" i="5"/>
  <c r="R214" i="5"/>
  <c r="F206" i="5"/>
  <c r="S206" i="5"/>
  <c r="T206" i="5"/>
  <c r="U206" i="5"/>
  <c r="V206" i="5"/>
  <c r="R206" i="5"/>
  <c r="W206" i="5"/>
  <c r="F198" i="5"/>
  <c r="S198" i="5"/>
  <c r="T198" i="5"/>
  <c r="U198" i="5"/>
  <c r="R198" i="5"/>
  <c r="F190" i="5"/>
  <c r="S190" i="5"/>
  <c r="T190" i="5"/>
  <c r="R190" i="5"/>
  <c r="F182" i="5"/>
  <c r="S182" i="5"/>
  <c r="T182" i="5"/>
  <c r="U182" i="5"/>
  <c r="V182" i="5"/>
  <c r="R182" i="5"/>
  <c r="F174" i="5"/>
  <c r="S174" i="5"/>
  <c r="T174" i="5"/>
  <c r="U174" i="5"/>
  <c r="V174" i="5"/>
  <c r="R174" i="5"/>
  <c r="F166" i="5"/>
  <c r="S166" i="5"/>
  <c r="T166" i="5"/>
  <c r="U166" i="5"/>
  <c r="R166" i="5"/>
  <c r="F158" i="5"/>
  <c r="S158" i="5"/>
  <c r="T158" i="5"/>
  <c r="U158" i="5"/>
  <c r="V158" i="5"/>
  <c r="R158" i="5"/>
  <c r="F150" i="5"/>
  <c r="S150" i="5"/>
  <c r="T150" i="5"/>
  <c r="U150" i="5"/>
  <c r="R150" i="5"/>
  <c r="F142" i="5"/>
  <c r="S142" i="5"/>
  <c r="T142" i="5"/>
  <c r="U142" i="5"/>
  <c r="V142" i="5"/>
  <c r="R142" i="5"/>
  <c r="F134" i="5"/>
  <c r="S134" i="5"/>
  <c r="T134" i="5"/>
  <c r="R134" i="5"/>
  <c r="F126" i="5"/>
  <c r="S126" i="5"/>
  <c r="R126" i="5"/>
  <c r="F118" i="5"/>
  <c r="S118" i="5"/>
  <c r="R118" i="5"/>
  <c r="F110" i="5"/>
  <c r="S110" i="5"/>
  <c r="T110" i="5"/>
  <c r="R110" i="5"/>
  <c r="F102" i="5"/>
  <c r="S102" i="5"/>
  <c r="T102" i="5"/>
  <c r="U102" i="5"/>
  <c r="V102" i="5"/>
  <c r="W102" i="5"/>
  <c r="R102" i="5"/>
  <c r="F94" i="5"/>
  <c r="S94" i="5"/>
  <c r="T94" i="5"/>
  <c r="U94" i="5"/>
  <c r="R94" i="5"/>
  <c r="F86" i="5"/>
  <c r="S86" i="5"/>
  <c r="T86" i="5"/>
  <c r="R86" i="5"/>
  <c r="F78" i="5"/>
  <c r="S78" i="5"/>
  <c r="T78" i="5"/>
  <c r="R78" i="5"/>
  <c r="F70" i="5"/>
  <c r="S70" i="5"/>
  <c r="T70" i="5"/>
  <c r="U70" i="5"/>
  <c r="R70" i="5"/>
  <c r="F62" i="5"/>
  <c r="S62" i="5"/>
  <c r="T62" i="5"/>
  <c r="U62" i="5"/>
  <c r="V62" i="5"/>
  <c r="R62" i="5"/>
  <c r="F54" i="5"/>
  <c r="S54" i="5"/>
  <c r="T54" i="5"/>
  <c r="R54" i="5"/>
  <c r="F46" i="5"/>
  <c r="S46" i="5"/>
  <c r="T46" i="5"/>
  <c r="R46" i="5"/>
  <c r="F38" i="5"/>
  <c r="S38" i="5"/>
  <c r="T38" i="5"/>
  <c r="R38" i="5"/>
  <c r="F30" i="5"/>
  <c r="S30" i="5"/>
  <c r="T30" i="5"/>
  <c r="U30" i="5"/>
  <c r="R30" i="5"/>
  <c r="F22" i="5"/>
  <c r="S22" i="5"/>
  <c r="T22" i="5"/>
  <c r="R22" i="5"/>
  <c r="F14" i="5"/>
  <c r="S14" i="5"/>
  <c r="T14" i="5"/>
  <c r="U14" i="5"/>
  <c r="R14" i="5"/>
  <c r="F6" i="5"/>
  <c r="S6" i="5"/>
  <c r="T6" i="5"/>
  <c r="R6" i="5"/>
  <c r="F1084" i="5"/>
  <c r="R1084" i="5"/>
  <c r="S1084" i="5"/>
  <c r="T1084" i="5"/>
  <c r="U1084" i="5"/>
  <c r="V1084" i="5"/>
  <c r="F1044" i="5"/>
  <c r="R1044" i="5"/>
  <c r="S1044" i="5"/>
  <c r="T1044" i="5"/>
  <c r="F1004" i="5"/>
  <c r="R1004" i="5"/>
  <c r="S1004" i="5"/>
  <c r="T1004" i="5"/>
  <c r="F956" i="5"/>
  <c r="R956" i="5"/>
  <c r="S956" i="5"/>
  <c r="F916" i="5"/>
  <c r="R916" i="5"/>
  <c r="S916" i="5"/>
  <c r="T916" i="5"/>
  <c r="F884" i="5"/>
  <c r="R884" i="5"/>
  <c r="S884" i="5"/>
  <c r="T884" i="5"/>
  <c r="F1059" i="5"/>
  <c r="R1059" i="5"/>
  <c r="S1059" i="5"/>
  <c r="T1059" i="5"/>
  <c r="F1035" i="5"/>
  <c r="R1035" i="5"/>
  <c r="F995" i="5"/>
  <c r="R995" i="5"/>
  <c r="S995" i="5"/>
  <c r="T995" i="5"/>
  <c r="F947" i="5"/>
  <c r="R947" i="5"/>
  <c r="S947" i="5"/>
  <c r="T947" i="5"/>
  <c r="U947" i="5"/>
  <c r="F915" i="5"/>
  <c r="R915" i="5"/>
  <c r="S915" i="5"/>
  <c r="T915" i="5"/>
  <c r="F859" i="5"/>
  <c r="R859" i="5"/>
  <c r="S859" i="5"/>
  <c r="T859" i="5"/>
  <c r="V859" i="5"/>
  <c r="U859" i="5"/>
  <c r="W859" i="5"/>
  <c r="F811" i="5"/>
  <c r="R811" i="5"/>
  <c r="S811" i="5"/>
  <c r="T811" i="5"/>
  <c r="U811" i="5"/>
  <c r="F763" i="5"/>
  <c r="R763" i="5"/>
  <c r="S763" i="5"/>
  <c r="T763" i="5"/>
  <c r="U763" i="5"/>
  <c r="V763" i="5"/>
  <c r="F723" i="5"/>
  <c r="R723" i="5"/>
  <c r="S723" i="5"/>
  <c r="T723" i="5"/>
  <c r="F659" i="5"/>
  <c r="R659" i="5"/>
  <c r="S659" i="5"/>
  <c r="T659" i="5"/>
  <c r="U659" i="5"/>
  <c r="V659" i="5"/>
  <c r="W659" i="5"/>
  <c r="F627" i="5"/>
  <c r="R627" i="5"/>
  <c r="S627" i="5"/>
  <c r="T627" i="5"/>
  <c r="F579" i="5"/>
  <c r="R579" i="5"/>
  <c r="S579" i="5"/>
  <c r="T579" i="5"/>
  <c r="U579" i="5"/>
  <c r="V579" i="5"/>
  <c r="F539" i="5"/>
  <c r="R539" i="5"/>
  <c r="S539" i="5"/>
  <c r="T539" i="5"/>
  <c r="F499" i="5"/>
  <c r="R499" i="5"/>
  <c r="S499" i="5"/>
  <c r="T499" i="5"/>
  <c r="F467" i="5"/>
  <c r="R467" i="5"/>
  <c r="S467" i="5"/>
  <c r="T467" i="5"/>
  <c r="U467" i="5"/>
  <c r="F403" i="5"/>
  <c r="R403" i="5"/>
  <c r="S403" i="5"/>
  <c r="T403" i="5"/>
  <c r="F1086" i="5"/>
  <c r="S1086" i="5"/>
  <c r="T1086" i="5"/>
  <c r="R1086" i="5"/>
  <c r="F1078" i="5"/>
  <c r="S1078" i="5"/>
  <c r="R1078" i="5"/>
  <c r="F1062" i="5"/>
  <c r="S1062" i="5"/>
  <c r="T1062" i="5"/>
  <c r="R1062" i="5"/>
  <c r="F1054" i="5"/>
  <c r="S1054" i="5"/>
  <c r="T1054" i="5"/>
  <c r="U1054" i="5"/>
  <c r="R1054" i="5"/>
  <c r="F1046" i="5"/>
  <c r="S1046" i="5"/>
  <c r="T1046" i="5"/>
  <c r="U1046" i="5"/>
  <c r="R1046" i="5"/>
  <c r="F1038" i="5"/>
  <c r="S1038" i="5"/>
  <c r="R1038" i="5"/>
  <c r="F1030" i="5"/>
  <c r="S1030" i="5"/>
  <c r="R1030" i="5"/>
  <c r="F1022" i="5"/>
  <c r="S1022" i="5"/>
  <c r="T1022" i="5"/>
  <c r="R1022" i="5"/>
  <c r="F1014" i="5"/>
  <c r="S1014" i="5"/>
  <c r="T1014" i="5"/>
  <c r="R1014" i="5"/>
  <c r="F1006" i="5"/>
  <c r="R1006" i="5"/>
  <c r="F998" i="5"/>
  <c r="S998" i="5"/>
  <c r="T998" i="5"/>
  <c r="U998" i="5"/>
  <c r="R998" i="5"/>
  <c r="F990" i="5"/>
  <c r="S990" i="5"/>
  <c r="T990" i="5"/>
  <c r="R990" i="5"/>
  <c r="F982" i="5"/>
  <c r="R982" i="5"/>
  <c r="F974" i="5"/>
  <c r="S974" i="5"/>
  <c r="T974" i="5"/>
  <c r="U974" i="5"/>
  <c r="V974" i="5"/>
  <c r="R974" i="5"/>
  <c r="F958" i="5"/>
  <c r="S958" i="5"/>
  <c r="T958" i="5"/>
  <c r="U958" i="5"/>
  <c r="R958" i="5"/>
  <c r="F950" i="5"/>
  <c r="S950" i="5"/>
  <c r="T950" i="5"/>
  <c r="R950" i="5"/>
  <c r="F942" i="5"/>
  <c r="S942" i="5"/>
  <c r="T942" i="5"/>
  <c r="R942" i="5"/>
  <c r="F934" i="5"/>
  <c r="S934" i="5"/>
  <c r="R934" i="5"/>
  <c r="F926" i="5"/>
  <c r="S926" i="5"/>
  <c r="T926" i="5"/>
  <c r="U926" i="5"/>
  <c r="R926" i="5"/>
  <c r="F918" i="5"/>
  <c r="S918" i="5"/>
  <c r="T918" i="5"/>
  <c r="R918" i="5"/>
  <c r="F910" i="5"/>
  <c r="S910" i="5"/>
  <c r="T910" i="5"/>
  <c r="U910" i="5"/>
  <c r="V910" i="5"/>
  <c r="W910" i="5"/>
  <c r="R910" i="5"/>
  <c r="F902" i="5"/>
  <c r="S902" i="5"/>
  <c r="T902" i="5"/>
  <c r="R902" i="5"/>
  <c r="F894" i="5"/>
  <c r="S894" i="5"/>
  <c r="T894" i="5"/>
  <c r="U894" i="5"/>
  <c r="R894" i="5"/>
  <c r="F886" i="5"/>
  <c r="S886" i="5"/>
  <c r="T886" i="5"/>
  <c r="U886" i="5"/>
  <c r="R886" i="5"/>
  <c r="F878" i="5"/>
  <c r="S878" i="5"/>
  <c r="R878" i="5"/>
  <c r="F1093" i="5"/>
  <c r="R1093" i="5"/>
  <c r="S1093" i="5"/>
  <c r="T1093" i="5"/>
  <c r="F1085" i="5"/>
  <c r="U1085" i="5"/>
  <c r="V1085" i="5"/>
  <c r="W1085" i="5"/>
  <c r="X1085" i="5"/>
  <c r="R1085" i="5"/>
  <c r="S1085" i="5"/>
  <c r="T1085" i="5"/>
  <c r="F1077" i="5"/>
  <c r="R1077" i="5"/>
  <c r="F1069" i="5"/>
  <c r="U1069" i="5"/>
  <c r="V1069" i="5"/>
  <c r="R1069" i="5"/>
  <c r="S1069" i="5"/>
  <c r="T1069" i="5"/>
  <c r="F1061" i="5"/>
  <c r="R1061" i="5"/>
  <c r="S1061" i="5"/>
  <c r="T1061" i="5"/>
  <c r="F1053" i="5"/>
  <c r="R1053" i="5"/>
  <c r="S1053" i="5"/>
  <c r="T1053" i="5"/>
  <c r="F1045" i="5"/>
  <c r="R1045" i="5"/>
  <c r="S1045" i="5"/>
  <c r="F1037" i="5"/>
  <c r="R1037" i="5"/>
  <c r="S1037" i="5"/>
  <c r="F1029" i="5"/>
  <c r="R1029" i="5"/>
  <c r="S1029" i="5"/>
  <c r="T1029" i="5"/>
  <c r="F1021" i="5"/>
  <c r="R1021" i="5"/>
  <c r="S1021" i="5"/>
  <c r="T1021" i="5"/>
  <c r="F1013" i="5"/>
  <c r="R1013" i="5"/>
  <c r="S1013" i="5"/>
  <c r="F1005" i="5"/>
  <c r="U1005" i="5"/>
  <c r="R1005" i="5"/>
  <c r="S1005" i="5"/>
  <c r="T1005" i="5"/>
  <c r="F997" i="5"/>
  <c r="R997" i="5"/>
  <c r="S997" i="5"/>
  <c r="F989" i="5"/>
  <c r="R989" i="5"/>
  <c r="F981" i="5"/>
  <c r="U981" i="5"/>
  <c r="R981" i="5"/>
  <c r="S981" i="5"/>
  <c r="T981" i="5"/>
  <c r="F973" i="5"/>
  <c r="R973" i="5"/>
  <c r="S973" i="5"/>
  <c r="T973" i="5"/>
  <c r="F965" i="5"/>
  <c r="R965" i="5"/>
  <c r="S965" i="5"/>
  <c r="T965" i="5"/>
  <c r="F957" i="5"/>
  <c r="R957" i="5"/>
  <c r="S957" i="5"/>
  <c r="T957" i="5"/>
  <c r="F949" i="5"/>
  <c r="U949" i="5"/>
  <c r="R949" i="5"/>
  <c r="S949" i="5"/>
  <c r="T949" i="5"/>
  <c r="F941" i="5"/>
  <c r="R941" i="5"/>
  <c r="S941" i="5"/>
  <c r="F933" i="5"/>
  <c r="R933" i="5"/>
  <c r="S933" i="5"/>
  <c r="T933" i="5"/>
  <c r="F925" i="5"/>
  <c r="U925" i="5"/>
  <c r="V925" i="5"/>
  <c r="R925" i="5"/>
  <c r="S925" i="5"/>
  <c r="T925" i="5"/>
  <c r="F917" i="5"/>
  <c r="R917" i="5"/>
  <c r="S917" i="5"/>
  <c r="T917" i="5"/>
  <c r="F909" i="5"/>
  <c r="U909" i="5"/>
  <c r="R909" i="5"/>
  <c r="S909" i="5"/>
  <c r="T909" i="5"/>
  <c r="F901" i="5"/>
  <c r="U901" i="5"/>
  <c r="V901" i="5"/>
  <c r="W901" i="5"/>
  <c r="R901" i="5"/>
  <c r="S901" i="5"/>
  <c r="T901" i="5"/>
  <c r="F893" i="5"/>
  <c r="U893" i="5"/>
  <c r="V893" i="5"/>
  <c r="W893" i="5"/>
  <c r="R893" i="5"/>
  <c r="S893" i="5"/>
  <c r="T893" i="5"/>
  <c r="F885" i="5"/>
  <c r="U885" i="5"/>
  <c r="V885" i="5"/>
  <c r="W885" i="5"/>
  <c r="X885" i="5"/>
  <c r="R885" i="5"/>
  <c r="S885" i="5"/>
  <c r="T885" i="5"/>
  <c r="F877" i="5"/>
  <c r="R877" i="5"/>
  <c r="S877" i="5"/>
  <c r="F869" i="5"/>
  <c r="R869" i="5"/>
  <c r="S869" i="5"/>
  <c r="F861" i="5"/>
  <c r="R861" i="5"/>
  <c r="T861" i="5"/>
  <c r="S861" i="5"/>
  <c r="F853" i="5"/>
  <c r="R853" i="5"/>
  <c r="S853" i="5"/>
  <c r="T853" i="5"/>
  <c r="F845" i="5"/>
  <c r="R845" i="5"/>
  <c r="S845" i="5"/>
  <c r="T845" i="5"/>
  <c r="F837" i="5"/>
  <c r="U837" i="5"/>
  <c r="R837" i="5"/>
  <c r="S837" i="5"/>
  <c r="T837" i="5"/>
  <c r="F829" i="5"/>
  <c r="R829" i="5"/>
  <c r="S829" i="5"/>
  <c r="T829" i="5"/>
  <c r="F821" i="5"/>
  <c r="R821" i="5"/>
  <c r="F813" i="5"/>
  <c r="R813" i="5"/>
  <c r="S813" i="5"/>
  <c r="F805" i="5"/>
  <c r="U805" i="5"/>
  <c r="V805" i="5"/>
  <c r="R805" i="5"/>
  <c r="S805" i="5"/>
  <c r="T805" i="5"/>
  <c r="F797" i="5"/>
  <c r="U797" i="5"/>
  <c r="V797" i="5"/>
  <c r="R797" i="5"/>
  <c r="S797" i="5"/>
  <c r="T797" i="5"/>
  <c r="F789" i="5"/>
  <c r="U789" i="5"/>
  <c r="V789" i="5"/>
  <c r="W789" i="5"/>
  <c r="R789" i="5"/>
  <c r="S789" i="5"/>
  <c r="T789" i="5"/>
  <c r="F781" i="5"/>
  <c r="U781" i="5"/>
  <c r="R781" i="5"/>
  <c r="S781" i="5"/>
  <c r="T781" i="5"/>
  <c r="F773" i="5"/>
  <c r="U773" i="5"/>
  <c r="R773" i="5"/>
  <c r="S773" i="5"/>
  <c r="T773" i="5"/>
  <c r="F765" i="5"/>
  <c r="R765" i="5"/>
  <c r="S765" i="5"/>
  <c r="F757" i="5"/>
  <c r="U757" i="5"/>
  <c r="R757" i="5"/>
  <c r="S757" i="5"/>
  <c r="T757" i="5"/>
  <c r="F749" i="5"/>
  <c r="R749" i="5"/>
  <c r="S749" i="5"/>
  <c r="F741" i="5"/>
  <c r="U741" i="5"/>
  <c r="R741" i="5"/>
  <c r="S741" i="5"/>
  <c r="T741" i="5"/>
  <c r="F733" i="5"/>
  <c r="U733" i="5"/>
  <c r="V733" i="5"/>
  <c r="R733" i="5"/>
  <c r="S733" i="5"/>
  <c r="T733" i="5"/>
  <c r="F725" i="5"/>
  <c r="R725" i="5"/>
  <c r="F717" i="5"/>
  <c r="R717" i="5"/>
  <c r="S717" i="5"/>
  <c r="F709" i="5"/>
  <c r="R709" i="5"/>
  <c r="S709" i="5"/>
  <c r="F701" i="5"/>
  <c r="R701" i="5"/>
  <c r="S701" i="5"/>
  <c r="T701" i="5"/>
  <c r="F693" i="5"/>
  <c r="R693" i="5"/>
  <c r="S693" i="5"/>
  <c r="T693" i="5"/>
  <c r="F685" i="5"/>
  <c r="U685" i="5"/>
  <c r="R685" i="5"/>
  <c r="S685" i="5"/>
  <c r="T685" i="5"/>
  <c r="F677" i="5"/>
  <c r="R677" i="5"/>
  <c r="S677" i="5"/>
  <c r="T677" i="5"/>
  <c r="F669" i="5"/>
  <c r="U669" i="5"/>
  <c r="V669" i="5"/>
  <c r="R669" i="5"/>
  <c r="S669" i="5"/>
  <c r="T669" i="5"/>
  <c r="F661" i="5"/>
  <c r="R661" i="5"/>
  <c r="S661" i="5"/>
  <c r="T661" i="5"/>
  <c r="F653" i="5"/>
  <c r="U653" i="5"/>
  <c r="V653" i="5"/>
  <c r="R653" i="5"/>
  <c r="S653" i="5"/>
  <c r="T653" i="5"/>
  <c r="F645" i="5"/>
  <c r="R645" i="5"/>
  <c r="S645" i="5"/>
  <c r="T645" i="5"/>
  <c r="F637" i="5"/>
  <c r="U637" i="5"/>
  <c r="V637" i="5"/>
  <c r="W637" i="5"/>
  <c r="R637" i="5"/>
  <c r="S637" i="5"/>
  <c r="T637" i="5"/>
  <c r="F629" i="5"/>
  <c r="U629" i="5"/>
  <c r="R629" i="5"/>
  <c r="S629" i="5"/>
  <c r="T629" i="5"/>
  <c r="F621" i="5"/>
  <c r="U621" i="5"/>
  <c r="V621" i="5"/>
  <c r="R621" i="5"/>
  <c r="S621" i="5"/>
  <c r="T621" i="5"/>
  <c r="F613" i="5"/>
  <c r="U613" i="5"/>
  <c r="R613" i="5"/>
  <c r="S613" i="5"/>
  <c r="T613" i="5"/>
  <c r="F605" i="5"/>
  <c r="U605" i="5"/>
  <c r="R605" i="5"/>
  <c r="S605" i="5"/>
  <c r="T605" i="5"/>
  <c r="F597" i="5"/>
  <c r="R597" i="5"/>
  <c r="S597" i="5"/>
  <c r="T597" i="5"/>
  <c r="F589" i="5"/>
  <c r="U589" i="5"/>
  <c r="R589" i="5"/>
  <c r="S589" i="5"/>
  <c r="T589" i="5"/>
  <c r="F581" i="5"/>
  <c r="U581" i="5"/>
  <c r="R581" i="5"/>
  <c r="S581" i="5"/>
  <c r="T581" i="5"/>
  <c r="F573" i="5"/>
  <c r="R573" i="5"/>
  <c r="S573" i="5"/>
  <c r="T573" i="5"/>
  <c r="F565" i="5"/>
  <c r="U565" i="5"/>
  <c r="V565" i="5"/>
  <c r="R565" i="5"/>
  <c r="S565" i="5"/>
  <c r="T565" i="5"/>
  <c r="F557" i="5"/>
  <c r="U557" i="5"/>
  <c r="V557" i="5"/>
  <c r="W557" i="5"/>
  <c r="R557" i="5"/>
  <c r="S557" i="5"/>
  <c r="T557" i="5"/>
  <c r="F549" i="5"/>
  <c r="R549" i="5"/>
  <c r="S549" i="5"/>
  <c r="T549" i="5"/>
  <c r="F541" i="5"/>
  <c r="U541" i="5"/>
  <c r="R541" i="5"/>
  <c r="S541" i="5"/>
  <c r="T541" i="5"/>
  <c r="F533" i="5"/>
  <c r="R533" i="5"/>
  <c r="S533" i="5"/>
  <c r="T533" i="5"/>
  <c r="F525" i="5"/>
  <c r="R525" i="5"/>
  <c r="S525" i="5"/>
  <c r="T525" i="5"/>
  <c r="F517" i="5"/>
  <c r="R517" i="5"/>
  <c r="T517" i="5"/>
  <c r="S517" i="5"/>
  <c r="F509" i="5"/>
  <c r="R509" i="5"/>
  <c r="T509" i="5"/>
  <c r="S509" i="5"/>
  <c r="F501" i="5"/>
  <c r="V501" i="5"/>
  <c r="R501" i="5"/>
  <c r="T501" i="5"/>
  <c r="U501" i="5"/>
  <c r="S501" i="5"/>
  <c r="F493" i="5"/>
  <c r="R493" i="5"/>
  <c r="T493" i="5"/>
  <c r="U493" i="5"/>
  <c r="S493" i="5"/>
  <c r="F485" i="5"/>
  <c r="R485" i="5"/>
  <c r="S485" i="5"/>
  <c r="T485" i="5"/>
  <c r="U485" i="5"/>
  <c r="F477" i="5"/>
  <c r="R477" i="5"/>
  <c r="S477" i="5"/>
  <c r="F469" i="5"/>
  <c r="R469" i="5"/>
  <c r="S469" i="5"/>
  <c r="F461" i="5"/>
  <c r="R461" i="5"/>
  <c r="S461" i="5"/>
  <c r="F453" i="5"/>
  <c r="R453" i="5"/>
  <c r="S453" i="5"/>
  <c r="F445" i="5"/>
  <c r="R445" i="5"/>
  <c r="S445" i="5"/>
  <c r="T445" i="5"/>
  <c r="U445" i="5"/>
  <c r="F437" i="5"/>
  <c r="R437" i="5"/>
  <c r="S437" i="5"/>
  <c r="T437" i="5"/>
  <c r="F429" i="5"/>
  <c r="V429" i="5"/>
  <c r="R429" i="5"/>
  <c r="U429" i="5"/>
  <c r="S429" i="5"/>
  <c r="T429" i="5"/>
  <c r="F421" i="5"/>
  <c r="V421" i="5"/>
  <c r="R421" i="5"/>
  <c r="S421" i="5"/>
  <c r="T421" i="5"/>
  <c r="U421" i="5"/>
  <c r="F413" i="5"/>
  <c r="R413" i="5"/>
  <c r="S413" i="5"/>
  <c r="T413" i="5"/>
  <c r="F405" i="5"/>
  <c r="R405" i="5"/>
  <c r="S405" i="5"/>
  <c r="T405" i="5"/>
  <c r="U405" i="5"/>
  <c r="F397" i="5"/>
  <c r="R397" i="5"/>
  <c r="S397" i="5"/>
  <c r="T397" i="5"/>
  <c r="U397" i="5"/>
  <c r="F389" i="5"/>
  <c r="R389" i="5"/>
  <c r="T389" i="5"/>
  <c r="S389" i="5"/>
  <c r="F381" i="5"/>
  <c r="R381" i="5"/>
  <c r="S381" i="5"/>
  <c r="T381" i="5"/>
  <c r="U381" i="5"/>
  <c r="F373" i="5"/>
  <c r="U373" i="5"/>
  <c r="R373" i="5"/>
  <c r="S373" i="5"/>
  <c r="T373" i="5"/>
  <c r="F365" i="5"/>
  <c r="R365" i="5"/>
  <c r="S365" i="5"/>
  <c r="T365" i="5"/>
  <c r="F357" i="5"/>
  <c r="U357" i="5"/>
  <c r="V357" i="5"/>
  <c r="R357" i="5"/>
  <c r="S357" i="5"/>
  <c r="T357" i="5"/>
  <c r="F349" i="5"/>
  <c r="U349" i="5"/>
  <c r="V349" i="5"/>
  <c r="R349" i="5"/>
  <c r="S349" i="5"/>
  <c r="T349" i="5"/>
  <c r="F341" i="5"/>
  <c r="R341" i="5"/>
  <c r="S341" i="5"/>
  <c r="T341" i="5"/>
  <c r="F333" i="5"/>
  <c r="U333" i="5"/>
  <c r="R333" i="5"/>
  <c r="S333" i="5"/>
  <c r="T333" i="5"/>
  <c r="F325" i="5"/>
  <c r="U325" i="5"/>
  <c r="R325" i="5"/>
  <c r="S325" i="5"/>
  <c r="T325" i="5"/>
  <c r="F317" i="5"/>
  <c r="R317" i="5"/>
  <c r="S317" i="5"/>
  <c r="T317" i="5"/>
  <c r="F309" i="5"/>
  <c r="U309" i="5"/>
  <c r="R309" i="5"/>
  <c r="S309" i="5"/>
  <c r="T309" i="5"/>
  <c r="F301" i="5"/>
  <c r="U301" i="5"/>
  <c r="R301" i="5"/>
  <c r="S301" i="5"/>
  <c r="T301" i="5"/>
  <c r="F293" i="5"/>
  <c r="U293" i="5"/>
  <c r="R293" i="5"/>
  <c r="S293" i="5"/>
  <c r="T293" i="5"/>
  <c r="F285" i="5"/>
  <c r="U285" i="5"/>
  <c r="V285" i="5"/>
  <c r="R285" i="5"/>
  <c r="S285" i="5"/>
  <c r="T285" i="5"/>
  <c r="F277" i="5"/>
  <c r="U277" i="5"/>
  <c r="R277" i="5"/>
  <c r="S277" i="5"/>
  <c r="T277" i="5"/>
  <c r="F269" i="5"/>
  <c r="U269" i="5"/>
  <c r="R269" i="5"/>
  <c r="S269" i="5"/>
  <c r="T269" i="5"/>
  <c r="F261" i="5"/>
  <c r="U261" i="5"/>
  <c r="R261" i="5"/>
  <c r="S261" i="5"/>
  <c r="T261" i="5"/>
  <c r="F253" i="5"/>
  <c r="U253" i="5"/>
  <c r="R253" i="5"/>
  <c r="S253" i="5"/>
  <c r="T253" i="5"/>
  <c r="F245" i="5"/>
  <c r="U245" i="5"/>
  <c r="V245" i="5"/>
  <c r="R245" i="5"/>
  <c r="S245" i="5"/>
  <c r="T245" i="5"/>
  <c r="F237" i="5"/>
  <c r="U237" i="5"/>
  <c r="V237" i="5"/>
  <c r="W237" i="5"/>
  <c r="R237" i="5"/>
  <c r="S237" i="5"/>
  <c r="T237" i="5"/>
  <c r="F229" i="5"/>
  <c r="U229" i="5"/>
  <c r="R229" i="5"/>
  <c r="S229" i="5"/>
  <c r="T229" i="5"/>
  <c r="F221" i="5"/>
  <c r="R221" i="5"/>
  <c r="S221" i="5"/>
  <c r="T221" i="5"/>
  <c r="F213" i="5"/>
  <c r="U213" i="5"/>
  <c r="R213" i="5"/>
  <c r="S213" i="5"/>
  <c r="T213" i="5"/>
  <c r="F205" i="5"/>
  <c r="U205" i="5"/>
  <c r="R205" i="5"/>
  <c r="S205" i="5"/>
  <c r="T205" i="5"/>
  <c r="F197" i="5"/>
  <c r="R197" i="5"/>
  <c r="S197" i="5"/>
  <c r="T197" i="5"/>
  <c r="F189" i="5"/>
  <c r="U189" i="5"/>
  <c r="R189" i="5"/>
  <c r="S189" i="5"/>
  <c r="T189" i="5"/>
  <c r="F181" i="5"/>
  <c r="U181" i="5"/>
  <c r="V181" i="5"/>
  <c r="R181" i="5"/>
  <c r="S181" i="5"/>
  <c r="T181" i="5"/>
  <c r="F173" i="5"/>
  <c r="U173" i="5"/>
  <c r="V173" i="5"/>
  <c r="W173" i="5"/>
  <c r="R173" i="5"/>
  <c r="S173" i="5"/>
  <c r="T173" i="5"/>
  <c r="F165" i="5"/>
  <c r="U165" i="5"/>
  <c r="V165" i="5"/>
  <c r="R165" i="5"/>
  <c r="S165" i="5"/>
  <c r="T165" i="5"/>
  <c r="F157" i="5"/>
  <c r="U157" i="5"/>
  <c r="R157" i="5"/>
  <c r="S157" i="5"/>
  <c r="T157" i="5"/>
  <c r="F149" i="5"/>
  <c r="R149" i="5"/>
  <c r="S149" i="5"/>
  <c r="T149" i="5"/>
  <c r="F141" i="5"/>
  <c r="U141" i="5"/>
  <c r="V141" i="5"/>
  <c r="W141" i="5"/>
  <c r="R141" i="5"/>
  <c r="S141" i="5"/>
  <c r="T141" i="5"/>
  <c r="F133" i="5"/>
  <c r="R133" i="5"/>
  <c r="S133" i="5"/>
  <c r="T133" i="5"/>
  <c r="F125" i="5"/>
  <c r="U125" i="5"/>
  <c r="R125" i="5"/>
  <c r="S125" i="5"/>
  <c r="T125" i="5"/>
  <c r="F117" i="5"/>
  <c r="R117" i="5"/>
  <c r="S117" i="5"/>
  <c r="T117" i="5"/>
  <c r="F109" i="5"/>
  <c r="U109" i="5"/>
  <c r="R109" i="5"/>
  <c r="S109" i="5"/>
  <c r="T109" i="5"/>
  <c r="F101" i="5"/>
  <c r="U101" i="5"/>
  <c r="R101" i="5"/>
  <c r="S101" i="5"/>
  <c r="T101" i="5"/>
  <c r="F93" i="5"/>
  <c r="U93" i="5"/>
  <c r="V93" i="5"/>
  <c r="R93" i="5"/>
  <c r="S93" i="5"/>
  <c r="T93" i="5"/>
  <c r="F85" i="5"/>
  <c r="U85" i="5"/>
  <c r="V85" i="5"/>
  <c r="W85" i="5"/>
  <c r="R85" i="5"/>
  <c r="S85" i="5"/>
  <c r="T85" i="5"/>
  <c r="F77" i="5"/>
  <c r="U77" i="5"/>
  <c r="V77" i="5"/>
  <c r="R77" i="5"/>
  <c r="S77" i="5"/>
  <c r="T77" i="5"/>
  <c r="F69" i="5"/>
  <c r="R69" i="5"/>
  <c r="S69" i="5"/>
  <c r="T69" i="5"/>
  <c r="F61" i="5"/>
  <c r="U61" i="5"/>
  <c r="V61" i="5"/>
  <c r="R61" i="5"/>
  <c r="S61" i="5"/>
  <c r="T61" i="5"/>
  <c r="F53" i="5"/>
  <c r="U53" i="5"/>
  <c r="V53" i="5"/>
  <c r="R53" i="5"/>
  <c r="S53" i="5"/>
  <c r="T53" i="5"/>
  <c r="F45" i="5"/>
  <c r="U45" i="5"/>
  <c r="R45" i="5"/>
  <c r="S45" i="5"/>
  <c r="T45" i="5"/>
  <c r="F37" i="5"/>
  <c r="R37" i="5"/>
  <c r="S37" i="5"/>
  <c r="F29" i="5"/>
  <c r="R29" i="5"/>
  <c r="S29" i="5"/>
  <c r="T29" i="5"/>
  <c r="F21" i="5"/>
  <c r="U21" i="5"/>
  <c r="V21" i="5"/>
  <c r="R21" i="5"/>
  <c r="S21" i="5"/>
  <c r="T21" i="5"/>
  <c r="F13" i="5"/>
  <c r="R13" i="5"/>
  <c r="S13" i="5"/>
  <c r="F5" i="5"/>
  <c r="R5" i="5"/>
  <c r="S5" i="5"/>
  <c r="T5" i="5"/>
  <c r="F876" i="5"/>
  <c r="R876" i="5"/>
  <c r="S876" i="5"/>
  <c r="T876" i="5"/>
  <c r="F868" i="5"/>
  <c r="R868" i="5"/>
  <c r="S868" i="5"/>
  <c r="T868" i="5"/>
  <c r="U868" i="5"/>
  <c r="F860" i="5"/>
  <c r="R860" i="5"/>
  <c r="T860" i="5"/>
  <c r="S860" i="5"/>
  <c r="F852" i="5"/>
  <c r="R852" i="5"/>
  <c r="S852" i="5"/>
  <c r="T852" i="5"/>
  <c r="F844" i="5"/>
  <c r="R844" i="5"/>
  <c r="S844" i="5"/>
  <c r="F836" i="5"/>
  <c r="R836" i="5"/>
  <c r="S836" i="5"/>
  <c r="F828" i="5"/>
  <c r="R828" i="5"/>
  <c r="S828" i="5"/>
  <c r="T828" i="5"/>
  <c r="U828" i="5"/>
  <c r="F820" i="5"/>
  <c r="R820" i="5"/>
  <c r="S820" i="5"/>
  <c r="F812" i="5"/>
  <c r="R812" i="5"/>
  <c r="S812" i="5"/>
  <c r="F804" i="5"/>
  <c r="R804" i="5"/>
  <c r="F796" i="5"/>
  <c r="R796" i="5"/>
  <c r="S796" i="5"/>
  <c r="T796" i="5"/>
  <c r="F788" i="5"/>
  <c r="R788" i="5"/>
  <c r="S788" i="5"/>
  <c r="T788" i="5"/>
  <c r="F780" i="5"/>
  <c r="R780" i="5"/>
  <c r="S780" i="5"/>
  <c r="T780" i="5"/>
  <c r="F772" i="5"/>
  <c r="R772" i="5"/>
  <c r="S772" i="5"/>
  <c r="T772" i="5"/>
  <c r="F764" i="5"/>
  <c r="R764" i="5"/>
  <c r="S764" i="5"/>
  <c r="T764" i="5"/>
  <c r="F756" i="5"/>
  <c r="R756" i="5"/>
  <c r="S756" i="5"/>
  <c r="T756" i="5"/>
  <c r="F748" i="5"/>
  <c r="R748" i="5"/>
  <c r="S748" i="5"/>
  <c r="F740" i="5"/>
  <c r="R740" i="5"/>
  <c r="S740" i="5"/>
  <c r="T740" i="5"/>
  <c r="U740" i="5"/>
  <c r="F732" i="5"/>
  <c r="R732" i="5"/>
  <c r="S732" i="5"/>
  <c r="T732" i="5"/>
  <c r="F724" i="5"/>
  <c r="R724" i="5"/>
  <c r="F716" i="5"/>
  <c r="R716" i="5"/>
  <c r="S716" i="5"/>
  <c r="T716" i="5"/>
  <c r="F708" i="5"/>
  <c r="R708" i="5"/>
  <c r="S708" i="5"/>
  <c r="T708" i="5"/>
  <c r="U708" i="5"/>
  <c r="V708" i="5"/>
  <c r="F700" i="5"/>
  <c r="R700" i="5"/>
  <c r="S700" i="5"/>
  <c r="T700" i="5"/>
  <c r="U700" i="5"/>
  <c r="F692" i="5"/>
  <c r="R692" i="5"/>
  <c r="S692" i="5"/>
  <c r="T692" i="5"/>
  <c r="U692" i="5"/>
  <c r="F684" i="5"/>
  <c r="R684" i="5"/>
  <c r="S684" i="5"/>
  <c r="T684" i="5"/>
  <c r="U684" i="5"/>
  <c r="F676" i="5"/>
  <c r="R676" i="5"/>
  <c r="S676" i="5"/>
  <c r="T676" i="5"/>
  <c r="F668" i="5"/>
  <c r="R668" i="5"/>
  <c r="S668" i="5"/>
  <c r="T668" i="5"/>
  <c r="U668" i="5"/>
  <c r="F660" i="5"/>
  <c r="R660" i="5"/>
  <c r="S660" i="5"/>
  <c r="F652" i="5"/>
  <c r="R652" i="5"/>
  <c r="S652" i="5"/>
  <c r="T652" i="5"/>
  <c r="U652" i="5"/>
  <c r="F644" i="5"/>
  <c r="R644" i="5"/>
  <c r="S644" i="5"/>
  <c r="T644" i="5"/>
  <c r="U644" i="5"/>
  <c r="F636" i="5"/>
  <c r="R636" i="5"/>
  <c r="S636" i="5"/>
  <c r="T636" i="5"/>
  <c r="F628" i="5"/>
  <c r="R628" i="5"/>
  <c r="S628" i="5"/>
  <c r="T628" i="5"/>
  <c r="F620" i="5"/>
  <c r="R620" i="5"/>
  <c r="S620" i="5"/>
  <c r="T620" i="5"/>
  <c r="U620" i="5"/>
  <c r="F612" i="5"/>
  <c r="R612" i="5"/>
  <c r="S612" i="5"/>
  <c r="T612" i="5"/>
  <c r="F604" i="5"/>
  <c r="R604" i="5"/>
  <c r="S604" i="5"/>
  <c r="T604" i="5"/>
  <c r="F596" i="5"/>
  <c r="R596" i="5"/>
  <c r="S596" i="5"/>
  <c r="T596" i="5"/>
  <c r="U596" i="5"/>
  <c r="V596" i="5"/>
  <c r="F588" i="5"/>
  <c r="R588" i="5"/>
  <c r="S588" i="5"/>
  <c r="T588" i="5"/>
  <c r="U588" i="5"/>
  <c r="V588" i="5"/>
  <c r="F580" i="5"/>
  <c r="R580" i="5"/>
  <c r="S580" i="5"/>
  <c r="T580" i="5"/>
  <c r="U580" i="5"/>
  <c r="V580" i="5"/>
  <c r="F572" i="5"/>
  <c r="R572" i="5"/>
  <c r="S572" i="5"/>
  <c r="T572" i="5"/>
  <c r="U572" i="5"/>
  <c r="F564" i="5"/>
  <c r="R564" i="5"/>
  <c r="S564" i="5"/>
  <c r="T564" i="5"/>
  <c r="U564" i="5"/>
  <c r="V564" i="5"/>
  <c r="F556" i="5"/>
  <c r="R556" i="5"/>
  <c r="S556" i="5"/>
  <c r="T556" i="5"/>
  <c r="U556" i="5"/>
  <c r="V556" i="5"/>
  <c r="F548" i="5"/>
  <c r="R548" i="5"/>
  <c r="S548" i="5"/>
  <c r="T548" i="5"/>
  <c r="U548" i="5"/>
  <c r="F540" i="5"/>
  <c r="R540" i="5"/>
  <c r="S540" i="5"/>
  <c r="T540" i="5"/>
  <c r="F532" i="5"/>
  <c r="R532" i="5"/>
  <c r="S532" i="5"/>
  <c r="T532" i="5"/>
  <c r="U532" i="5"/>
  <c r="F524" i="5"/>
  <c r="R524" i="5"/>
  <c r="S524" i="5"/>
  <c r="T524" i="5"/>
  <c r="U524" i="5"/>
  <c r="F516" i="5"/>
  <c r="T516" i="5"/>
  <c r="U516" i="5"/>
  <c r="R516" i="5"/>
  <c r="S516" i="5"/>
  <c r="F508" i="5"/>
  <c r="T508" i="5"/>
  <c r="U508" i="5"/>
  <c r="R508" i="5"/>
  <c r="S508" i="5"/>
  <c r="F500" i="5"/>
  <c r="R500" i="5"/>
  <c r="S500" i="5"/>
  <c r="F492" i="5"/>
  <c r="T492" i="5"/>
  <c r="U492" i="5"/>
  <c r="R492" i="5"/>
  <c r="S492" i="5"/>
  <c r="F484" i="5"/>
  <c r="T484" i="5"/>
  <c r="S484" i="5"/>
  <c r="U484" i="5"/>
  <c r="R484" i="5"/>
  <c r="F476" i="5"/>
  <c r="T476" i="5"/>
  <c r="R476" i="5"/>
  <c r="S476" i="5"/>
  <c r="F468" i="5"/>
  <c r="R468" i="5"/>
  <c r="S468" i="5"/>
  <c r="F460" i="5"/>
  <c r="R460" i="5"/>
  <c r="T460" i="5"/>
  <c r="S460" i="5"/>
  <c r="U460" i="5"/>
  <c r="V460" i="5"/>
  <c r="W460" i="5"/>
  <c r="F452" i="5"/>
  <c r="R452" i="5"/>
  <c r="T452" i="5"/>
  <c r="U452" i="5"/>
  <c r="S452" i="5"/>
  <c r="F444" i="5"/>
  <c r="R444" i="5"/>
  <c r="T444" i="5"/>
  <c r="S444" i="5"/>
  <c r="U444" i="5"/>
  <c r="V444" i="5"/>
  <c r="F436" i="5"/>
  <c r="R436" i="5"/>
  <c r="S436" i="5"/>
  <c r="F428" i="5"/>
  <c r="R428" i="5"/>
  <c r="T428" i="5"/>
  <c r="V428" i="5"/>
  <c r="S428" i="5"/>
  <c r="U428" i="5"/>
  <c r="F420" i="5"/>
  <c r="R420" i="5"/>
  <c r="T420" i="5"/>
  <c r="S420" i="5"/>
  <c r="U420" i="5"/>
  <c r="V420" i="5"/>
  <c r="F412" i="5"/>
  <c r="R412" i="5"/>
  <c r="T412" i="5"/>
  <c r="S412" i="5"/>
  <c r="U412" i="5"/>
  <c r="F404" i="5"/>
  <c r="R404" i="5"/>
  <c r="T404" i="5"/>
  <c r="S404" i="5"/>
  <c r="U404" i="5"/>
  <c r="V404" i="5"/>
  <c r="F396" i="5"/>
  <c r="R396" i="5"/>
  <c r="T396" i="5"/>
  <c r="S396" i="5"/>
  <c r="U396" i="5"/>
  <c r="V396" i="5"/>
  <c r="F388" i="5"/>
  <c r="R388" i="5"/>
  <c r="T388" i="5"/>
  <c r="S388" i="5"/>
  <c r="F380" i="5"/>
  <c r="R380" i="5"/>
  <c r="T380" i="5"/>
  <c r="S380" i="5"/>
  <c r="U380" i="5"/>
  <c r="V380" i="5"/>
  <c r="F372" i="5"/>
  <c r="R372" i="5"/>
  <c r="T372" i="5"/>
  <c r="S372" i="5"/>
  <c r="U372" i="5"/>
  <c r="F364" i="5"/>
  <c r="R364" i="5"/>
  <c r="T364" i="5"/>
  <c r="S364" i="5"/>
  <c r="U364" i="5"/>
  <c r="V364" i="5"/>
  <c r="F356" i="5"/>
  <c r="R356" i="5"/>
  <c r="T356" i="5"/>
  <c r="S356" i="5"/>
  <c r="U356" i="5"/>
  <c r="F348" i="5"/>
  <c r="R348" i="5"/>
  <c r="T348" i="5"/>
  <c r="U348" i="5"/>
  <c r="S348" i="5"/>
  <c r="V348" i="5"/>
  <c r="F340" i="5"/>
  <c r="R340" i="5"/>
  <c r="T340" i="5"/>
  <c r="U340" i="5"/>
  <c r="S340" i="5"/>
  <c r="F332" i="5"/>
  <c r="R332" i="5"/>
  <c r="T332" i="5"/>
  <c r="U332" i="5"/>
  <c r="V332" i="5"/>
  <c r="S332" i="5"/>
  <c r="F324" i="5"/>
  <c r="R324" i="5"/>
  <c r="T324" i="5"/>
  <c r="S324" i="5"/>
  <c r="F316" i="5"/>
  <c r="R316" i="5"/>
  <c r="T316" i="5"/>
  <c r="U316" i="5"/>
  <c r="S316" i="5"/>
  <c r="V316" i="5"/>
  <c r="F308" i="5"/>
  <c r="W308" i="5"/>
  <c r="R308" i="5"/>
  <c r="T308" i="5"/>
  <c r="U308" i="5"/>
  <c r="S308" i="5"/>
  <c r="V308" i="5"/>
  <c r="F300" i="5"/>
  <c r="R300" i="5"/>
  <c r="T300" i="5"/>
  <c r="U300" i="5"/>
  <c r="S300" i="5"/>
  <c r="V300" i="5"/>
  <c r="F292" i="5"/>
  <c r="R292" i="5"/>
  <c r="S292" i="5"/>
  <c r="F284" i="5"/>
  <c r="W284" i="5"/>
  <c r="X284" i="5"/>
  <c r="Y284" i="5"/>
  <c r="R284" i="5"/>
  <c r="T284" i="5"/>
  <c r="U284" i="5"/>
  <c r="S284" i="5"/>
  <c r="V284" i="5"/>
  <c r="F276" i="5"/>
  <c r="R276" i="5"/>
  <c r="T276" i="5"/>
  <c r="S276" i="5"/>
  <c r="F268" i="5"/>
  <c r="R268" i="5"/>
  <c r="T268" i="5"/>
  <c r="U268" i="5"/>
  <c r="S268" i="5"/>
  <c r="F260" i="5"/>
  <c r="R260" i="5"/>
  <c r="T260" i="5"/>
  <c r="U260" i="5"/>
  <c r="S260" i="5"/>
  <c r="F252" i="5"/>
  <c r="R252" i="5"/>
  <c r="T252" i="5"/>
  <c r="U252" i="5"/>
  <c r="S252" i="5"/>
  <c r="F244" i="5"/>
  <c r="W244" i="5"/>
  <c r="R244" i="5"/>
  <c r="T244" i="5"/>
  <c r="U244" i="5"/>
  <c r="S244" i="5"/>
  <c r="V244" i="5"/>
  <c r="F236" i="5"/>
  <c r="R236" i="5"/>
  <c r="T236" i="5"/>
  <c r="U236" i="5"/>
  <c r="S236" i="5"/>
  <c r="F228" i="5"/>
  <c r="R228" i="5"/>
  <c r="T228" i="5"/>
  <c r="S228" i="5"/>
  <c r="F220" i="5"/>
  <c r="R220" i="5"/>
  <c r="T220" i="5"/>
  <c r="S220" i="5"/>
  <c r="F212" i="5"/>
  <c r="R212" i="5"/>
  <c r="T212" i="5"/>
  <c r="U212" i="5"/>
  <c r="S212" i="5"/>
  <c r="F204" i="5"/>
  <c r="W204" i="5"/>
  <c r="R204" i="5"/>
  <c r="T204" i="5"/>
  <c r="U204" i="5"/>
  <c r="S204" i="5"/>
  <c r="V204" i="5"/>
  <c r="F196" i="5"/>
  <c r="R196" i="5"/>
  <c r="S196" i="5"/>
  <c r="F188" i="5"/>
  <c r="R188" i="5"/>
  <c r="T188" i="5"/>
  <c r="S188" i="5"/>
  <c r="F180" i="5"/>
  <c r="R180" i="5"/>
  <c r="T180" i="5"/>
  <c r="U180" i="5"/>
  <c r="S180" i="5"/>
  <c r="F172" i="5"/>
  <c r="R172" i="5"/>
  <c r="T172" i="5"/>
  <c r="U172" i="5"/>
  <c r="S172" i="5"/>
  <c r="V172" i="5"/>
  <c r="F164" i="5"/>
  <c r="W164" i="5"/>
  <c r="X164" i="5"/>
  <c r="R164" i="5"/>
  <c r="T164" i="5"/>
  <c r="U164" i="5"/>
  <c r="S164" i="5"/>
  <c r="V164" i="5"/>
  <c r="F156" i="5"/>
  <c r="R156" i="5"/>
  <c r="T156" i="5"/>
  <c r="U156" i="5"/>
  <c r="S156" i="5"/>
  <c r="V156" i="5"/>
  <c r="F148" i="5"/>
  <c r="R148" i="5"/>
  <c r="T148" i="5"/>
  <c r="U148" i="5"/>
  <c r="S148" i="5"/>
  <c r="F140" i="5"/>
  <c r="R140" i="5"/>
  <c r="T140" i="5"/>
  <c r="U140" i="5"/>
  <c r="S140" i="5"/>
  <c r="F132" i="5"/>
  <c r="R132" i="5"/>
  <c r="T132" i="5"/>
  <c r="U132" i="5"/>
  <c r="S132" i="5"/>
  <c r="F124" i="5"/>
  <c r="R124" i="5"/>
  <c r="T124" i="5"/>
  <c r="S124" i="5"/>
  <c r="F116" i="5"/>
  <c r="R116" i="5"/>
  <c r="S116" i="5"/>
  <c r="F108" i="5"/>
  <c r="R108" i="5"/>
  <c r="T108" i="5"/>
  <c r="U108" i="5"/>
  <c r="S108" i="5"/>
  <c r="F100" i="5"/>
  <c r="R100" i="5"/>
  <c r="T100" i="5"/>
  <c r="U100" i="5"/>
  <c r="S100" i="5"/>
  <c r="V100" i="5"/>
  <c r="F92" i="5"/>
  <c r="R92" i="5"/>
  <c r="T92" i="5"/>
  <c r="S92" i="5"/>
  <c r="F84" i="5"/>
  <c r="R84" i="5"/>
  <c r="T84" i="5"/>
  <c r="U84" i="5"/>
  <c r="S84" i="5"/>
  <c r="F76" i="5"/>
  <c r="R76" i="5"/>
  <c r="T76" i="5"/>
  <c r="U76" i="5"/>
  <c r="S76" i="5"/>
  <c r="F68" i="5"/>
  <c r="R68" i="5"/>
  <c r="T68" i="5"/>
  <c r="U68" i="5"/>
  <c r="S68" i="5"/>
  <c r="V68" i="5"/>
  <c r="F60" i="5"/>
  <c r="R60" i="5"/>
  <c r="T60" i="5"/>
  <c r="U60" i="5"/>
  <c r="S60" i="5"/>
  <c r="F52" i="5"/>
  <c r="R52" i="5"/>
  <c r="T52" i="5"/>
  <c r="S52" i="5"/>
  <c r="F44" i="5"/>
  <c r="R44" i="5"/>
  <c r="T44" i="5"/>
  <c r="U44" i="5"/>
  <c r="S44" i="5"/>
  <c r="F36" i="5"/>
  <c r="R36" i="5"/>
  <c r="T36" i="5"/>
  <c r="S36" i="5"/>
  <c r="F28" i="5"/>
  <c r="R28" i="5"/>
  <c r="T28" i="5"/>
  <c r="U28" i="5"/>
  <c r="S28" i="5"/>
  <c r="F20" i="5"/>
  <c r="R20" i="5"/>
  <c r="T20" i="5"/>
  <c r="S20" i="5"/>
  <c r="F12" i="5"/>
  <c r="W12" i="5"/>
  <c r="R12" i="5"/>
  <c r="T12" i="5"/>
  <c r="U12" i="5"/>
  <c r="S12" i="5"/>
  <c r="V12" i="5"/>
  <c r="F4" i="5"/>
  <c r="R4" i="5"/>
  <c r="T4" i="5"/>
  <c r="S4" i="5"/>
  <c r="E20" i="5"/>
  <c r="E14" i="5"/>
  <c r="E17" i="5"/>
  <c r="E18" i="5"/>
  <c r="E22" i="5"/>
  <c r="E19" i="5"/>
  <c r="E21" i="5"/>
  <c r="E10" i="5"/>
  <c r="E9" i="5"/>
  <c r="E12" i="5"/>
  <c r="E4" i="5"/>
  <c r="E8" i="5"/>
  <c r="E13" i="5"/>
  <c r="E11" i="5"/>
  <c r="E15" i="5"/>
  <c r="E23" i="5"/>
  <c r="E7" i="5"/>
  <c r="E2" i="5"/>
  <c r="E16" i="5"/>
  <c r="E3" i="5"/>
  <c r="E5" i="5"/>
  <c r="E6" i="5"/>
  <c r="AC388" i="5" l="1"/>
  <c r="AK388" i="5"/>
  <c r="AE388" i="5"/>
  <c r="AF388" i="5"/>
  <c r="AG388" i="5"/>
  <c r="AH388" i="5"/>
  <c r="AI388" i="5"/>
  <c r="AJ388" i="5"/>
  <c r="AD388" i="5"/>
  <c r="Q388" i="5"/>
  <c r="AD588" i="5"/>
  <c r="AE588" i="5"/>
  <c r="AF588" i="5"/>
  <c r="AG588" i="5"/>
  <c r="AC588" i="5"/>
  <c r="AH588" i="5"/>
  <c r="AI588" i="5"/>
  <c r="AK588" i="5"/>
  <c r="AJ588" i="5"/>
  <c r="Q588" i="5"/>
  <c r="AH44" i="5"/>
  <c r="AJ44" i="5"/>
  <c r="AC44" i="5"/>
  <c r="AK44" i="5"/>
  <c r="AD44" i="5"/>
  <c r="AF44" i="5"/>
  <c r="AE44" i="5"/>
  <c r="AG44" i="5"/>
  <c r="AI44" i="5"/>
  <c r="Q44" i="5"/>
  <c r="AG332" i="5"/>
  <c r="AH332" i="5"/>
  <c r="AI332" i="5"/>
  <c r="AJ332" i="5"/>
  <c r="AC332" i="5"/>
  <c r="AK332" i="5"/>
  <c r="AD332" i="5"/>
  <c r="AE332" i="5"/>
  <c r="AF332" i="5"/>
  <c r="Q332" i="5"/>
  <c r="AC356" i="5"/>
  <c r="AK356" i="5"/>
  <c r="AD356" i="5"/>
  <c r="AE356" i="5"/>
  <c r="AF356" i="5"/>
  <c r="AG356" i="5"/>
  <c r="AH356" i="5"/>
  <c r="AI356" i="5"/>
  <c r="AJ356" i="5"/>
  <c r="Q356" i="5"/>
  <c r="AC492" i="5"/>
  <c r="AK492" i="5"/>
  <c r="AD492" i="5"/>
  <c r="AG492" i="5"/>
  <c r="AI492" i="5"/>
  <c r="AJ492" i="5"/>
  <c r="AE492" i="5"/>
  <c r="AF492" i="5"/>
  <c r="AH492" i="5"/>
  <c r="Q492" i="5"/>
  <c r="AC508" i="5"/>
  <c r="AK508" i="5"/>
  <c r="AE508" i="5"/>
  <c r="AF508" i="5"/>
  <c r="AG508" i="5"/>
  <c r="AI508" i="5"/>
  <c r="AD508" i="5"/>
  <c r="AH508" i="5"/>
  <c r="AJ508" i="5"/>
  <c r="Q508" i="5"/>
  <c r="AJ36" i="5"/>
  <c r="AC36" i="5"/>
  <c r="AK36" i="5"/>
  <c r="AD36" i="5"/>
  <c r="AE36" i="5"/>
  <c r="AF36" i="5"/>
  <c r="AG36" i="5"/>
  <c r="AH36" i="5"/>
  <c r="AI36" i="5"/>
  <c r="Q36" i="5"/>
  <c r="AF52" i="5"/>
  <c r="AH52" i="5"/>
  <c r="AI52" i="5"/>
  <c r="AJ52" i="5"/>
  <c r="AD52" i="5"/>
  <c r="AK52" i="5"/>
  <c r="AC52" i="5"/>
  <c r="AE52" i="5"/>
  <c r="AG52" i="5"/>
  <c r="Q52" i="5"/>
  <c r="AC76" i="5"/>
  <c r="AD76" i="5"/>
  <c r="AF76" i="5"/>
  <c r="AE76" i="5"/>
  <c r="AG76" i="5"/>
  <c r="AH76" i="5"/>
  <c r="AI76" i="5"/>
  <c r="AJ76" i="5"/>
  <c r="AK76" i="5"/>
  <c r="Q76" i="5"/>
  <c r="AG132" i="5"/>
  <c r="AI132" i="5"/>
  <c r="AJ132" i="5"/>
  <c r="AC132" i="5"/>
  <c r="AK132" i="5"/>
  <c r="AD132" i="5"/>
  <c r="AE132" i="5"/>
  <c r="AF132" i="5"/>
  <c r="AH132" i="5"/>
  <c r="Q132" i="5"/>
  <c r="AI156" i="5"/>
  <c r="AE156" i="5"/>
  <c r="AG156" i="5"/>
  <c r="AH156" i="5"/>
  <c r="AJ156" i="5"/>
  <c r="AK156" i="5"/>
  <c r="AC156" i="5"/>
  <c r="AD156" i="5"/>
  <c r="AF156" i="5"/>
  <c r="Q156" i="5"/>
  <c r="AF164" i="5"/>
  <c r="AG164" i="5"/>
  <c r="AH164" i="5"/>
  <c r="AI164" i="5"/>
  <c r="AD164" i="5"/>
  <c r="AE164" i="5"/>
  <c r="AJ164" i="5"/>
  <c r="AK164" i="5"/>
  <c r="AC164" i="5"/>
  <c r="Q164" i="5"/>
  <c r="AH324" i="5"/>
  <c r="AI324" i="5"/>
  <c r="AJ324" i="5"/>
  <c r="AC324" i="5"/>
  <c r="AK324" i="5"/>
  <c r="AD324" i="5"/>
  <c r="AE324" i="5"/>
  <c r="AF324" i="5"/>
  <c r="AG324" i="5"/>
  <c r="Q324" i="5"/>
  <c r="AC428" i="5"/>
  <c r="AK428" i="5"/>
  <c r="AD428" i="5"/>
  <c r="AF428" i="5"/>
  <c r="AI428" i="5"/>
  <c r="AJ428" i="5"/>
  <c r="AG428" i="5"/>
  <c r="AE428" i="5"/>
  <c r="AH428" i="5"/>
  <c r="Q428" i="5"/>
  <c r="AI468" i="5"/>
  <c r="AJ468" i="5"/>
  <c r="AE468" i="5"/>
  <c r="AG468" i="5"/>
  <c r="AH468" i="5"/>
  <c r="AK468" i="5"/>
  <c r="AC468" i="5"/>
  <c r="AF468" i="5"/>
  <c r="AD468" i="5"/>
  <c r="Q468" i="5"/>
  <c r="AG524" i="5"/>
  <c r="AI524" i="5"/>
  <c r="AJ524" i="5"/>
  <c r="AC524" i="5"/>
  <c r="AK524" i="5"/>
  <c r="AE524" i="5"/>
  <c r="AD524" i="5"/>
  <c r="AF524" i="5"/>
  <c r="AH524" i="5"/>
  <c r="Q524" i="5"/>
  <c r="AD652" i="5"/>
  <c r="AE652" i="5"/>
  <c r="AF652" i="5"/>
  <c r="AG652" i="5"/>
  <c r="AH652" i="5"/>
  <c r="AI652" i="5"/>
  <c r="AK652" i="5"/>
  <c r="AC652" i="5"/>
  <c r="AJ652" i="5"/>
  <c r="Q652" i="5"/>
  <c r="AD668" i="5"/>
  <c r="AE668" i="5"/>
  <c r="AF668" i="5"/>
  <c r="AG668" i="5"/>
  <c r="AH668" i="5"/>
  <c r="AI668" i="5"/>
  <c r="AK668" i="5"/>
  <c r="AJ668" i="5"/>
  <c r="AC668" i="5"/>
  <c r="Q668" i="5"/>
  <c r="AD740" i="5"/>
  <c r="AF740" i="5"/>
  <c r="AC740" i="5"/>
  <c r="AJ740" i="5"/>
  <c r="AG740" i="5"/>
  <c r="AH740" i="5"/>
  <c r="AI740" i="5"/>
  <c r="AK740" i="5"/>
  <c r="AE740" i="5"/>
  <c r="Q740" i="5"/>
  <c r="AI812" i="5"/>
  <c r="AJ812" i="5"/>
  <c r="AC812" i="5"/>
  <c r="AK812" i="5"/>
  <c r="AD812" i="5"/>
  <c r="AE812" i="5"/>
  <c r="AF812" i="5"/>
  <c r="AG812" i="5"/>
  <c r="AH812" i="5"/>
  <c r="Q812" i="5"/>
  <c r="AI828" i="5"/>
  <c r="AJ828" i="5"/>
  <c r="AC828" i="5"/>
  <c r="AK828" i="5"/>
  <c r="AD828" i="5"/>
  <c r="AE828" i="5"/>
  <c r="AF828" i="5"/>
  <c r="AG828" i="5"/>
  <c r="AH828" i="5"/>
  <c r="Q828" i="5"/>
  <c r="AC29" i="5"/>
  <c r="AK29" i="5"/>
  <c r="AD29" i="5"/>
  <c r="AE29" i="5"/>
  <c r="AF29" i="5"/>
  <c r="AG29" i="5"/>
  <c r="AH29" i="5"/>
  <c r="AI29" i="5"/>
  <c r="AJ29" i="5"/>
  <c r="Q29" i="5"/>
  <c r="AG45" i="5"/>
  <c r="AI45" i="5"/>
  <c r="AJ45" i="5"/>
  <c r="AC45" i="5"/>
  <c r="AK45" i="5"/>
  <c r="AE45" i="5"/>
  <c r="AD45" i="5"/>
  <c r="AF45" i="5"/>
  <c r="AH45" i="5"/>
  <c r="Q45" i="5"/>
  <c r="AI69" i="5"/>
  <c r="AC69" i="5"/>
  <c r="AK69" i="5"/>
  <c r="AD69" i="5"/>
  <c r="AE69" i="5"/>
  <c r="AG69" i="5"/>
  <c r="AF69" i="5"/>
  <c r="AH69" i="5"/>
  <c r="AJ69" i="5"/>
  <c r="Q69" i="5"/>
  <c r="AF101" i="5"/>
  <c r="AG101" i="5"/>
  <c r="AH101" i="5"/>
  <c r="AI101" i="5"/>
  <c r="AJ101" i="5"/>
  <c r="AC101" i="5"/>
  <c r="AK101" i="5"/>
  <c r="AD101" i="5"/>
  <c r="AE101" i="5"/>
  <c r="Q101" i="5"/>
  <c r="AE165" i="5"/>
  <c r="AF165" i="5"/>
  <c r="AG165" i="5"/>
  <c r="AH165" i="5"/>
  <c r="AK165" i="5"/>
  <c r="AC165" i="5"/>
  <c r="AD165" i="5"/>
  <c r="AI165" i="5"/>
  <c r="AJ165" i="5"/>
  <c r="Q165" i="5"/>
  <c r="AH213" i="5"/>
  <c r="AI213" i="5"/>
  <c r="AJ213" i="5"/>
  <c r="AC213" i="5"/>
  <c r="AK213" i="5"/>
  <c r="AD213" i="5"/>
  <c r="AE213" i="5"/>
  <c r="AF213" i="5"/>
  <c r="AG213" i="5"/>
  <c r="Q213" i="5"/>
  <c r="AG237" i="5"/>
  <c r="AH237" i="5"/>
  <c r="AI237" i="5"/>
  <c r="AJ237" i="5"/>
  <c r="AC237" i="5"/>
  <c r="AD237" i="5"/>
  <c r="AE237" i="5"/>
  <c r="AF237" i="5"/>
  <c r="AK237" i="5"/>
  <c r="Q237" i="5"/>
  <c r="AF261" i="5"/>
  <c r="AG261" i="5"/>
  <c r="AI261" i="5"/>
  <c r="AC261" i="5"/>
  <c r="AD261" i="5"/>
  <c r="AE261" i="5"/>
  <c r="AH261" i="5"/>
  <c r="AJ261" i="5"/>
  <c r="AK261" i="5"/>
  <c r="Q261" i="5"/>
  <c r="AC285" i="5"/>
  <c r="AK285" i="5"/>
  <c r="AD285" i="5"/>
  <c r="AF285" i="5"/>
  <c r="AE285" i="5"/>
  <c r="AG285" i="5"/>
  <c r="AH285" i="5"/>
  <c r="AI285" i="5"/>
  <c r="AJ285" i="5"/>
  <c r="Q285" i="5"/>
  <c r="AG325" i="5"/>
  <c r="AH325" i="5"/>
  <c r="AI325" i="5"/>
  <c r="AJ325" i="5"/>
  <c r="AC325" i="5"/>
  <c r="AK325" i="5"/>
  <c r="AD325" i="5"/>
  <c r="AE325" i="5"/>
  <c r="AF325" i="5"/>
  <c r="Q325" i="5"/>
  <c r="AI461" i="5"/>
  <c r="AJ461" i="5"/>
  <c r="AE461" i="5"/>
  <c r="AG461" i="5"/>
  <c r="AH461" i="5"/>
  <c r="AK461" i="5"/>
  <c r="AC461" i="5"/>
  <c r="AD461" i="5"/>
  <c r="AF461" i="5"/>
  <c r="Q461" i="5"/>
  <c r="AI493" i="5"/>
  <c r="AJ493" i="5"/>
  <c r="AG493" i="5"/>
  <c r="AK493" i="5"/>
  <c r="AC493" i="5"/>
  <c r="AE493" i="5"/>
  <c r="AD493" i="5"/>
  <c r="AF493" i="5"/>
  <c r="AH493" i="5"/>
  <c r="Q493" i="5"/>
  <c r="AD573" i="5"/>
  <c r="AK573" i="5"/>
  <c r="AC573" i="5"/>
  <c r="AE573" i="5"/>
  <c r="AF573" i="5"/>
  <c r="AG573" i="5"/>
  <c r="AH573" i="5"/>
  <c r="AJ573" i="5"/>
  <c r="AI573" i="5"/>
  <c r="Q573" i="5"/>
  <c r="AC613" i="5"/>
  <c r="AK613" i="5"/>
  <c r="AD613" i="5"/>
  <c r="AE613" i="5"/>
  <c r="AF613" i="5"/>
  <c r="AG613" i="5"/>
  <c r="AH613" i="5"/>
  <c r="AJ613" i="5"/>
  <c r="AI613" i="5"/>
  <c r="Q613" i="5"/>
  <c r="AC661" i="5"/>
  <c r="AK661" i="5"/>
  <c r="AD661" i="5"/>
  <c r="AE661" i="5"/>
  <c r="AF661" i="5"/>
  <c r="AG661" i="5"/>
  <c r="AH661" i="5"/>
  <c r="AJ661" i="5"/>
  <c r="AI661" i="5"/>
  <c r="Q661" i="5"/>
  <c r="AH837" i="5"/>
  <c r="AI837" i="5"/>
  <c r="AJ837" i="5"/>
  <c r="AC837" i="5"/>
  <c r="AK837" i="5"/>
  <c r="AD837" i="5"/>
  <c r="AE837" i="5"/>
  <c r="AF837" i="5"/>
  <c r="AG837" i="5"/>
  <c r="Q837" i="5"/>
  <c r="AG853" i="5"/>
  <c r="AH853" i="5"/>
  <c r="AI853" i="5"/>
  <c r="AJ853" i="5"/>
  <c r="AC853" i="5"/>
  <c r="AK853" i="5"/>
  <c r="AD853" i="5"/>
  <c r="AE853" i="5"/>
  <c r="AF853" i="5"/>
  <c r="Q853" i="5"/>
  <c r="AD901" i="5"/>
  <c r="AE901" i="5"/>
  <c r="AF901" i="5"/>
  <c r="AG901" i="5"/>
  <c r="AH901" i="5"/>
  <c r="AI901" i="5"/>
  <c r="AJ901" i="5"/>
  <c r="AC901" i="5"/>
  <c r="AK901" i="5"/>
  <c r="Q901" i="5"/>
  <c r="AC894" i="5"/>
  <c r="AK894" i="5"/>
  <c r="AD894" i="5"/>
  <c r="AE894" i="5"/>
  <c r="AF894" i="5"/>
  <c r="AG894" i="5"/>
  <c r="AH894" i="5"/>
  <c r="AI894" i="5"/>
  <c r="AJ894" i="5"/>
  <c r="Q894" i="5"/>
  <c r="AD990" i="5"/>
  <c r="AE990" i="5"/>
  <c r="AF990" i="5"/>
  <c r="AH990" i="5"/>
  <c r="AI990" i="5"/>
  <c r="AJ990" i="5"/>
  <c r="AC990" i="5"/>
  <c r="AG990" i="5"/>
  <c r="AK990" i="5"/>
  <c r="Q990" i="5"/>
  <c r="AE723" i="5"/>
  <c r="AG723" i="5"/>
  <c r="AH723" i="5"/>
  <c r="AJ723" i="5"/>
  <c r="AC723" i="5"/>
  <c r="AI723" i="5"/>
  <c r="AK723" i="5"/>
  <c r="AD723" i="5"/>
  <c r="AF723" i="5"/>
  <c r="Q723" i="5"/>
  <c r="AE956" i="5"/>
  <c r="AF956" i="5"/>
  <c r="AG956" i="5"/>
  <c r="AH956" i="5"/>
  <c r="AI956" i="5"/>
  <c r="AJ956" i="5"/>
  <c r="AC956" i="5"/>
  <c r="AK956" i="5"/>
  <c r="AD956" i="5"/>
  <c r="Q956" i="5"/>
  <c r="AE1044" i="5"/>
  <c r="AF1044" i="5"/>
  <c r="AG1044" i="5"/>
  <c r="AH1044" i="5"/>
  <c r="AI1044" i="5"/>
  <c r="AC1044" i="5"/>
  <c r="AK1044" i="5"/>
  <c r="AD1044" i="5"/>
  <c r="AJ1044" i="5"/>
  <c r="Q1044" i="5"/>
  <c r="AJ30" i="5"/>
  <c r="AC30" i="5"/>
  <c r="AK30" i="5"/>
  <c r="AD30" i="5"/>
  <c r="AE30" i="5"/>
  <c r="AF30" i="5"/>
  <c r="AG30" i="5"/>
  <c r="AH30" i="5"/>
  <c r="AI30" i="5"/>
  <c r="Q30" i="5"/>
  <c r="AF46" i="5"/>
  <c r="AH46" i="5"/>
  <c r="AI46" i="5"/>
  <c r="AJ46" i="5"/>
  <c r="AD46" i="5"/>
  <c r="AC46" i="5"/>
  <c r="AE46" i="5"/>
  <c r="AG46" i="5"/>
  <c r="AK46" i="5"/>
  <c r="Q46" i="5"/>
  <c r="AC278" i="5"/>
  <c r="AK278" i="5"/>
  <c r="AD278" i="5"/>
  <c r="AF278" i="5"/>
  <c r="AE278" i="5"/>
  <c r="AG278" i="5"/>
  <c r="AH278" i="5"/>
  <c r="AI278" i="5"/>
  <c r="AJ278" i="5"/>
  <c r="Q278" i="5"/>
  <c r="AH358" i="5"/>
  <c r="AJ358" i="5"/>
  <c r="AC358" i="5"/>
  <c r="AK358" i="5"/>
  <c r="AD358" i="5"/>
  <c r="AE358" i="5"/>
  <c r="AG358" i="5"/>
  <c r="AI358" i="5"/>
  <c r="AF358" i="5"/>
  <c r="Q358" i="5"/>
  <c r="AJ382" i="5"/>
  <c r="AD382" i="5"/>
  <c r="AE382" i="5"/>
  <c r="AF382" i="5"/>
  <c r="AG382" i="5"/>
  <c r="AC382" i="5"/>
  <c r="AH382" i="5"/>
  <c r="AI382" i="5"/>
  <c r="AK382" i="5"/>
  <c r="Q382" i="5"/>
  <c r="AD414" i="5"/>
  <c r="AE414" i="5"/>
  <c r="AG414" i="5"/>
  <c r="AJ414" i="5"/>
  <c r="AK414" i="5"/>
  <c r="AC414" i="5"/>
  <c r="AH414" i="5"/>
  <c r="AI414" i="5"/>
  <c r="AF414" i="5"/>
  <c r="Q414" i="5"/>
  <c r="AJ486" i="5"/>
  <c r="AC486" i="5"/>
  <c r="AK486" i="5"/>
  <c r="AH486" i="5"/>
  <c r="AD486" i="5"/>
  <c r="AF486" i="5"/>
  <c r="AI486" i="5"/>
  <c r="AE486" i="5"/>
  <c r="AG486" i="5"/>
  <c r="Q486" i="5"/>
  <c r="AH510" i="5"/>
  <c r="AJ510" i="5"/>
  <c r="AC510" i="5"/>
  <c r="AK510" i="5"/>
  <c r="AD510" i="5"/>
  <c r="AF510" i="5"/>
  <c r="AE510" i="5"/>
  <c r="AG510" i="5"/>
  <c r="AI510" i="5"/>
  <c r="Q510" i="5"/>
  <c r="AD558" i="5"/>
  <c r="AH558" i="5"/>
  <c r="AI558" i="5"/>
  <c r="AJ558" i="5"/>
  <c r="AK558" i="5"/>
  <c r="AC558" i="5"/>
  <c r="AE558" i="5"/>
  <c r="AF558" i="5"/>
  <c r="AG558" i="5"/>
  <c r="Q558" i="5"/>
  <c r="AJ726" i="5"/>
  <c r="AD726" i="5"/>
  <c r="AE726" i="5"/>
  <c r="AH726" i="5"/>
  <c r="AC726" i="5"/>
  <c r="AF726" i="5"/>
  <c r="AG726" i="5"/>
  <c r="AI726" i="5"/>
  <c r="AK726" i="5"/>
  <c r="Q726" i="5"/>
  <c r="AJ742" i="5"/>
  <c r="AD742" i="5"/>
  <c r="AG742" i="5"/>
  <c r="AC742" i="5"/>
  <c r="AE742" i="5"/>
  <c r="AF742" i="5"/>
  <c r="AH742" i="5"/>
  <c r="AI742" i="5"/>
  <c r="AK742" i="5"/>
  <c r="Q742" i="5"/>
  <c r="AC798" i="5"/>
  <c r="AK798" i="5"/>
  <c r="AH798" i="5"/>
  <c r="AJ798" i="5"/>
  <c r="AD798" i="5"/>
  <c r="AE798" i="5"/>
  <c r="AF798" i="5"/>
  <c r="AG798" i="5"/>
  <c r="AI798" i="5"/>
  <c r="Q798" i="5"/>
  <c r="AF854" i="5"/>
  <c r="AG854" i="5"/>
  <c r="AH854" i="5"/>
  <c r="AI854" i="5"/>
  <c r="AJ854" i="5"/>
  <c r="AC854" i="5"/>
  <c r="AK854" i="5"/>
  <c r="AD854" i="5"/>
  <c r="AE854" i="5"/>
  <c r="Q854" i="5"/>
  <c r="AD1070" i="5"/>
  <c r="AE1070" i="5"/>
  <c r="AF1070" i="5"/>
  <c r="AG1070" i="5"/>
  <c r="AI1070" i="5"/>
  <c r="AJ1070" i="5"/>
  <c r="AK1070" i="5"/>
  <c r="AC1070" i="5"/>
  <c r="AH1070" i="5"/>
  <c r="Q1070" i="5"/>
  <c r="AF899" i="5"/>
  <c r="AG899" i="5"/>
  <c r="AH899" i="5"/>
  <c r="AI899" i="5"/>
  <c r="AJ899" i="5"/>
  <c r="AC899" i="5"/>
  <c r="AK899" i="5"/>
  <c r="AD899" i="5"/>
  <c r="AE899" i="5"/>
  <c r="Q899" i="5"/>
  <c r="AJ55" i="5"/>
  <c r="AD55" i="5"/>
  <c r="AE55" i="5"/>
  <c r="AF55" i="5"/>
  <c r="AH55" i="5"/>
  <c r="AC55" i="5"/>
  <c r="AG55" i="5"/>
  <c r="AI55" i="5"/>
  <c r="AK55" i="5"/>
  <c r="Q55" i="5"/>
  <c r="AF71" i="5"/>
  <c r="AH71" i="5"/>
  <c r="AI71" i="5"/>
  <c r="AJ71" i="5"/>
  <c r="AD71" i="5"/>
  <c r="AE71" i="5"/>
  <c r="AG71" i="5"/>
  <c r="AK71" i="5"/>
  <c r="AC71" i="5"/>
  <c r="Q71" i="5"/>
  <c r="AG87" i="5"/>
  <c r="AH87" i="5"/>
  <c r="AI87" i="5"/>
  <c r="AJ87" i="5"/>
  <c r="AC87" i="5"/>
  <c r="AK87" i="5"/>
  <c r="AD87" i="5"/>
  <c r="AE87" i="5"/>
  <c r="AF87" i="5"/>
  <c r="Q87" i="5"/>
  <c r="AC135" i="5"/>
  <c r="AK135" i="5"/>
  <c r="AE135" i="5"/>
  <c r="AF135" i="5"/>
  <c r="AG135" i="5"/>
  <c r="AH135" i="5"/>
  <c r="AI135" i="5"/>
  <c r="AJ135" i="5"/>
  <c r="AD135" i="5"/>
  <c r="Q135" i="5"/>
  <c r="AG151" i="5"/>
  <c r="AI151" i="5"/>
  <c r="AJ151" i="5"/>
  <c r="AC151" i="5"/>
  <c r="AK151" i="5"/>
  <c r="AD151" i="5"/>
  <c r="AE151" i="5"/>
  <c r="AF151" i="5"/>
  <c r="AH151" i="5"/>
  <c r="Q151" i="5"/>
  <c r="AD335" i="5"/>
  <c r="AE335" i="5"/>
  <c r="AF335" i="5"/>
  <c r="AG335" i="5"/>
  <c r="AH335" i="5"/>
  <c r="AI335" i="5"/>
  <c r="AC335" i="5"/>
  <c r="AJ335" i="5"/>
  <c r="AK335" i="5"/>
  <c r="Q335" i="5"/>
  <c r="AG391" i="5"/>
  <c r="AI391" i="5"/>
  <c r="AJ391" i="5"/>
  <c r="AC391" i="5"/>
  <c r="AK391" i="5"/>
  <c r="AD391" i="5"/>
  <c r="AE391" i="5"/>
  <c r="AF391" i="5"/>
  <c r="AH391" i="5"/>
  <c r="Q391" i="5"/>
  <c r="AE471" i="5"/>
  <c r="AF471" i="5"/>
  <c r="AI471" i="5"/>
  <c r="AK471" i="5"/>
  <c r="AC471" i="5"/>
  <c r="AG471" i="5"/>
  <c r="AH471" i="5"/>
  <c r="AJ471" i="5"/>
  <c r="AD471" i="5"/>
  <c r="Q471" i="5"/>
  <c r="AI503" i="5"/>
  <c r="AC503" i="5"/>
  <c r="AK503" i="5"/>
  <c r="AD503" i="5"/>
  <c r="AE503" i="5"/>
  <c r="AG503" i="5"/>
  <c r="AF503" i="5"/>
  <c r="AH503" i="5"/>
  <c r="AJ503" i="5"/>
  <c r="Q503" i="5"/>
  <c r="AI663" i="5"/>
  <c r="AJ663" i="5"/>
  <c r="AC663" i="5"/>
  <c r="AK663" i="5"/>
  <c r="AD663" i="5"/>
  <c r="AE663" i="5"/>
  <c r="AF663" i="5"/>
  <c r="AH663" i="5"/>
  <c r="AG663" i="5"/>
  <c r="Q663" i="5"/>
  <c r="AI671" i="5"/>
  <c r="AJ671" i="5"/>
  <c r="AC671" i="5"/>
  <c r="AK671" i="5"/>
  <c r="AD671" i="5"/>
  <c r="AE671" i="5"/>
  <c r="AF671" i="5"/>
  <c r="AG671" i="5"/>
  <c r="AH671" i="5"/>
  <c r="Q671" i="5"/>
  <c r="AE863" i="5"/>
  <c r="AF863" i="5"/>
  <c r="AG863" i="5"/>
  <c r="AH863" i="5"/>
  <c r="AI863" i="5"/>
  <c r="AJ863" i="5"/>
  <c r="AC863" i="5"/>
  <c r="AK863" i="5"/>
  <c r="AD863" i="5"/>
  <c r="Q863" i="5"/>
  <c r="AJ919" i="5"/>
  <c r="AC919" i="5"/>
  <c r="AK919" i="5"/>
  <c r="AD919" i="5"/>
  <c r="AE919" i="5"/>
  <c r="AF919" i="5"/>
  <c r="AG919" i="5"/>
  <c r="AH919" i="5"/>
  <c r="AI919" i="5"/>
  <c r="Q919" i="5"/>
  <c r="AC959" i="5"/>
  <c r="AK959" i="5"/>
  <c r="AD959" i="5"/>
  <c r="AE959" i="5"/>
  <c r="AG959" i="5"/>
  <c r="AH959" i="5"/>
  <c r="AI959" i="5"/>
  <c r="AF959" i="5"/>
  <c r="AJ959" i="5"/>
  <c r="Q959" i="5"/>
  <c r="AC975" i="5"/>
  <c r="AK975" i="5"/>
  <c r="AD975" i="5"/>
  <c r="AE975" i="5"/>
  <c r="AG975" i="5"/>
  <c r="AH975" i="5"/>
  <c r="AI975" i="5"/>
  <c r="AJ975" i="5"/>
  <c r="AF975" i="5"/>
  <c r="Q975" i="5"/>
  <c r="AC991" i="5"/>
  <c r="AK991" i="5"/>
  <c r="AD991" i="5"/>
  <c r="AE991" i="5"/>
  <c r="AG991" i="5"/>
  <c r="AH991" i="5"/>
  <c r="AI991" i="5"/>
  <c r="AF991" i="5"/>
  <c r="AJ991" i="5"/>
  <c r="Q991" i="5"/>
  <c r="AC1007" i="5"/>
  <c r="AK1007" i="5"/>
  <c r="AD1007" i="5"/>
  <c r="AE1007" i="5"/>
  <c r="AG1007" i="5"/>
  <c r="AH1007" i="5"/>
  <c r="AI1007" i="5"/>
  <c r="AJ1007" i="5"/>
  <c r="AF1007" i="5"/>
  <c r="Q1007" i="5"/>
  <c r="AJ123" i="5"/>
  <c r="AC123" i="5"/>
  <c r="AK123" i="5"/>
  <c r="AD123" i="5"/>
  <c r="AE123" i="5"/>
  <c r="AF123" i="5"/>
  <c r="AG123" i="5"/>
  <c r="AH123" i="5"/>
  <c r="AI123" i="5"/>
  <c r="Q123" i="5"/>
  <c r="AE651" i="5"/>
  <c r="AF651" i="5"/>
  <c r="AG651" i="5"/>
  <c r="AH651" i="5"/>
  <c r="AI651" i="5"/>
  <c r="AJ651" i="5"/>
  <c r="AK651" i="5"/>
  <c r="AD651" i="5"/>
  <c r="AC651" i="5"/>
  <c r="Q651" i="5"/>
  <c r="AE731" i="5"/>
  <c r="AG731" i="5"/>
  <c r="AJ731" i="5"/>
  <c r="AF731" i="5"/>
  <c r="AD731" i="5"/>
  <c r="AH731" i="5"/>
  <c r="AI731" i="5"/>
  <c r="AK731" i="5"/>
  <c r="AC731" i="5"/>
  <c r="Q731" i="5"/>
  <c r="AJ843" i="5"/>
  <c r="AC843" i="5"/>
  <c r="AK843" i="5"/>
  <c r="AD843" i="5"/>
  <c r="AE843" i="5"/>
  <c r="AF843" i="5"/>
  <c r="AG843" i="5"/>
  <c r="AH843" i="5"/>
  <c r="AI843" i="5"/>
  <c r="Q843" i="5"/>
  <c r="AI24" i="5"/>
  <c r="AJ24" i="5"/>
  <c r="AC24" i="5"/>
  <c r="AK24" i="5"/>
  <c r="AD24" i="5"/>
  <c r="AE24" i="5"/>
  <c r="AF24" i="5"/>
  <c r="AG24" i="5"/>
  <c r="AH24" i="5"/>
  <c r="Q24" i="5"/>
  <c r="AF152" i="5"/>
  <c r="AH152" i="5"/>
  <c r="AI152" i="5"/>
  <c r="AJ152" i="5"/>
  <c r="AK152" i="5"/>
  <c r="AE152" i="5"/>
  <c r="AG152" i="5"/>
  <c r="AC152" i="5"/>
  <c r="AD152" i="5"/>
  <c r="Q152" i="5"/>
  <c r="AD240" i="5"/>
  <c r="AE240" i="5"/>
  <c r="AF240" i="5"/>
  <c r="AG240" i="5"/>
  <c r="AC240" i="5"/>
  <c r="AH240" i="5"/>
  <c r="AI240" i="5"/>
  <c r="AJ240" i="5"/>
  <c r="AK240" i="5"/>
  <c r="Q240" i="5"/>
  <c r="AH280" i="5"/>
  <c r="AI280" i="5"/>
  <c r="AC280" i="5"/>
  <c r="AK280" i="5"/>
  <c r="AF280" i="5"/>
  <c r="AG280" i="5"/>
  <c r="AJ280" i="5"/>
  <c r="AD280" i="5"/>
  <c r="AE280" i="5"/>
  <c r="Q280" i="5"/>
  <c r="AH352" i="5"/>
  <c r="AI352" i="5"/>
  <c r="AJ352" i="5"/>
  <c r="AC352" i="5"/>
  <c r="AK352" i="5"/>
  <c r="AD352" i="5"/>
  <c r="AE352" i="5"/>
  <c r="AF352" i="5"/>
  <c r="AG352" i="5"/>
  <c r="Q352" i="5"/>
  <c r="AD440" i="5"/>
  <c r="AE440" i="5"/>
  <c r="AH440" i="5"/>
  <c r="AJ440" i="5"/>
  <c r="AK440" i="5"/>
  <c r="AF440" i="5"/>
  <c r="AI440" i="5"/>
  <c r="AC440" i="5"/>
  <c r="AG440" i="5"/>
  <c r="Q440" i="5"/>
  <c r="AF464" i="5"/>
  <c r="AG464" i="5"/>
  <c r="AJ464" i="5"/>
  <c r="AC464" i="5"/>
  <c r="AD464" i="5"/>
  <c r="AH464" i="5"/>
  <c r="AE464" i="5"/>
  <c r="AI464" i="5"/>
  <c r="AK464" i="5"/>
  <c r="Q464" i="5"/>
  <c r="AD520" i="5"/>
  <c r="AF520" i="5"/>
  <c r="AG520" i="5"/>
  <c r="AH520" i="5"/>
  <c r="AJ520" i="5"/>
  <c r="AC520" i="5"/>
  <c r="AE520" i="5"/>
  <c r="AI520" i="5"/>
  <c r="AK520" i="5"/>
  <c r="Q520" i="5"/>
  <c r="AJ560" i="5"/>
  <c r="AH560" i="5"/>
  <c r="AI560" i="5"/>
  <c r="AK560" i="5"/>
  <c r="AC560" i="5"/>
  <c r="AD560" i="5"/>
  <c r="AE560" i="5"/>
  <c r="AF560" i="5"/>
  <c r="AG560" i="5"/>
  <c r="Q560" i="5"/>
  <c r="AI576" i="5"/>
  <c r="AC576" i="5"/>
  <c r="AD576" i="5"/>
  <c r="AE576" i="5"/>
  <c r="AF576" i="5"/>
  <c r="AG576" i="5"/>
  <c r="AH576" i="5"/>
  <c r="AJ576" i="5"/>
  <c r="AK576" i="5"/>
  <c r="Q576" i="5"/>
  <c r="AH592" i="5"/>
  <c r="AI592" i="5"/>
  <c r="AJ592" i="5"/>
  <c r="AC592" i="5"/>
  <c r="AK592" i="5"/>
  <c r="AD592" i="5"/>
  <c r="AE592" i="5"/>
  <c r="AG592" i="5"/>
  <c r="AF592" i="5"/>
  <c r="Q592" i="5"/>
  <c r="AH688" i="5"/>
  <c r="AI688" i="5"/>
  <c r="AJ688" i="5"/>
  <c r="AC688" i="5"/>
  <c r="AK688" i="5"/>
  <c r="AD688" i="5"/>
  <c r="AE688" i="5"/>
  <c r="AG688" i="5"/>
  <c r="AF688" i="5"/>
  <c r="Q688" i="5"/>
  <c r="AI792" i="5"/>
  <c r="AF792" i="5"/>
  <c r="AK792" i="5"/>
  <c r="AC792" i="5"/>
  <c r="AD792" i="5"/>
  <c r="AE792" i="5"/>
  <c r="AG792" i="5"/>
  <c r="AH792" i="5"/>
  <c r="AJ792" i="5"/>
  <c r="Q792" i="5"/>
  <c r="AE832" i="5"/>
  <c r="AF832" i="5"/>
  <c r="AG832" i="5"/>
  <c r="AH832" i="5"/>
  <c r="AI832" i="5"/>
  <c r="AJ832" i="5"/>
  <c r="AC832" i="5"/>
  <c r="AK832" i="5"/>
  <c r="AD832" i="5"/>
  <c r="Q832" i="5"/>
  <c r="AJ1000" i="5"/>
  <c r="AC1000" i="5"/>
  <c r="AK1000" i="5"/>
  <c r="AD1000" i="5"/>
  <c r="AF1000" i="5"/>
  <c r="AG1000" i="5"/>
  <c r="AH1000" i="5"/>
  <c r="AI1000" i="5"/>
  <c r="AE1000" i="5"/>
  <c r="Q1000" i="5"/>
  <c r="AI1040" i="5"/>
  <c r="AJ1040" i="5"/>
  <c r="AC1040" i="5"/>
  <c r="AK1040" i="5"/>
  <c r="AD1040" i="5"/>
  <c r="AE1040" i="5"/>
  <c r="AG1040" i="5"/>
  <c r="AH1040" i="5"/>
  <c r="AF1040" i="5"/>
  <c r="Q1040" i="5"/>
  <c r="AJ307" i="5"/>
  <c r="AC307" i="5"/>
  <c r="AK307" i="5"/>
  <c r="AE307" i="5"/>
  <c r="AD307" i="5"/>
  <c r="AF307" i="5"/>
  <c r="AG307" i="5"/>
  <c r="AH307" i="5"/>
  <c r="AI307" i="5"/>
  <c r="Q307" i="5"/>
  <c r="AJ819" i="5"/>
  <c r="AC819" i="5"/>
  <c r="AK819" i="5"/>
  <c r="AD819" i="5"/>
  <c r="AE819" i="5"/>
  <c r="AF819" i="5"/>
  <c r="AG819" i="5"/>
  <c r="AH819" i="5"/>
  <c r="AI819" i="5"/>
  <c r="Q819" i="5"/>
  <c r="AG979" i="5"/>
  <c r="AH979" i="5"/>
  <c r="AI979" i="5"/>
  <c r="AC979" i="5"/>
  <c r="AK979" i="5"/>
  <c r="AD979" i="5"/>
  <c r="AE979" i="5"/>
  <c r="AF979" i="5"/>
  <c r="AJ979" i="5"/>
  <c r="Q979" i="5"/>
  <c r="AE940" i="5"/>
  <c r="AF940" i="5"/>
  <c r="AG940" i="5"/>
  <c r="AH940" i="5"/>
  <c r="AI940" i="5"/>
  <c r="AJ940" i="5"/>
  <c r="AC940" i="5"/>
  <c r="AK940" i="5"/>
  <c r="AD940" i="5"/>
  <c r="Q940" i="5"/>
  <c r="AE1036" i="5"/>
  <c r="AF1036" i="5"/>
  <c r="AG1036" i="5"/>
  <c r="AH1036" i="5"/>
  <c r="AI1036" i="5"/>
  <c r="AC1036" i="5"/>
  <c r="AK1036" i="5"/>
  <c r="AD1036" i="5"/>
  <c r="AJ1036" i="5"/>
  <c r="Q1036" i="5"/>
  <c r="AD9" i="5"/>
  <c r="AE9" i="5"/>
  <c r="AF9" i="5"/>
  <c r="AG9" i="5"/>
  <c r="AH9" i="5"/>
  <c r="AI9" i="5"/>
  <c r="AJ9" i="5"/>
  <c r="AC9" i="5"/>
  <c r="AK9" i="5"/>
  <c r="Q9" i="5"/>
  <c r="AD41" i="5"/>
  <c r="AE41" i="5"/>
  <c r="AF41" i="5"/>
  <c r="AG41" i="5"/>
  <c r="AH41" i="5"/>
  <c r="AI41" i="5"/>
  <c r="AJ41" i="5"/>
  <c r="AC41" i="5"/>
  <c r="AK41" i="5"/>
  <c r="Q41" i="5"/>
  <c r="AH57" i="5"/>
  <c r="AJ57" i="5"/>
  <c r="AC57" i="5"/>
  <c r="AK57" i="5"/>
  <c r="AD57" i="5"/>
  <c r="AF57" i="5"/>
  <c r="AG57" i="5"/>
  <c r="AI57" i="5"/>
  <c r="AE57" i="5"/>
  <c r="Q57" i="5"/>
  <c r="AE153" i="5"/>
  <c r="AG153" i="5"/>
  <c r="AI153" i="5"/>
  <c r="AC153" i="5"/>
  <c r="AD153" i="5"/>
  <c r="AF153" i="5"/>
  <c r="AH153" i="5"/>
  <c r="AJ153" i="5"/>
  <c r="AK153" i="5"/>
  <c r="Q153" i="5"/>
  <c r="AI177" i="5"/>
  <c r="AJ177" i="5"/>
  <c r="AC177" i="5"/>
  <c r="AK177" i="5"/>
  <c r="AD177" i="5"/>
  <c r="AE177" i="5"/>
  <c r="AF177" i="5"/>
  <c r="AG177" i="5"/>
  <c r="AH177" i="5"/>
  <c r="Q177" i="5"/>
  <c r="AJ257" i="5"/>
  <c r="AC257" i="5"/>
  <c r="AK257" i="5"/>
  <c r="AE257" i="5"/>
  <c r="AD257" i="5"/>
  <c r="AF257" i="5"/>
  <c r="AG257" i="5"/>
  <c r="AH257" i="5"/>
  <c r="AI257" i="5"/>
  <c r="Q257" i="5"/>
  <c r="AJ369" i="5"/>
  <c r="AD369" i="5"/>
  <c r="AE369" i="5"/>
  <c r="AF369" i="5"/>
  <c r="AG369" i="5"/>
  <c r="AK369" i="5"/>
  <c r="AH369" i="5"/>
  <c r="AC369" i="5"/>
  <c r="AI369" i="5"/>
  <c r="Q369" i="5"/>
  <c r="AF385" i="5"/>
  <c r="AH385" i="5"/>
  <c r="AI385" i="5"/>
  <c r="AJ385" i="5"/>
  <c r="AC385" i="5"/>
  <c r="AK385" i="5"/>
  <c r="AD385" i="5"/>
  <c r="AG385" i="5"/>
  <c r="AE385" i="5"/>
  <c r="Q385" i="5"/>
  <c r="AJ409" i="5"/>
  <c r="AC409" i="5"/>
  <c r="AK409" i="5"/>
  <c r="AE409" i="5"/>
  <c r="AF409" i="5"/>
  <c r="AG409" i="5"/>
  <c r="AH409" i="5"/>
  <c r="AI409" i="5"/>
  <c r="AD409" i="5"/>
  <c r="Q409" i="5"/>
  <c r="AD465" i="5"/>
  <c r="AE465" i="5"/>
  <c r="AJ465" i="5"/>
  <c r="AC465" i="5"/>
  <c r="AF465" i="5"/>
  <c r="AH465" i="5"/>
  <c r="AG465" i="5"/>
  <c r="AI465" i="5"/>
  <c r="AK465" i="5"/>
  <c r="Q465" i="5"/>
  <c r="AF505" i="5"/>
  <c r="AH505" i="5"/>
  <c r="AI505" i="5"/>
  <c r="AJ505" i="5"/>
  <c r="AD505" i="5"/>
  <c r="AE505" i="5"/>
  <c r="AG505" i="5"/>
  <c r="AK505" i="5"/>
  <c r="AC505" i="5"/>
  <c r="Q505" i="5"/>
  <c r="AI529" i="5"/>
  <c r="AC529" i="5"/>
  <c r="AK529" i="5"/>
  <c r="AD529" i="5"/>
  <c r="AE529" i="5"/>
  <c r="AG529" i="5"/>
  <c r="AF529" i="5"/>
  <c r="AH529" i="5"/>
  <c r="AJ529" i="5"/>
  <c r="Q529" i="5"/>
  <c r="AG673" i="5"/>
  <c r="AH673" i="5"/>
  <c r="AI673" i="5"/>
  <c r="AJ673" i="5"/>
  <c r="AC673" i="5"/>
  <c r="AD673" i="5"/>
  <c r="AE673" i="5"/>
  <c r="AK673" i="5"/>
  <c r="AF673" i="5"/>
  <c r="Q673" i="5"/>
  <c r="AG689" i="5"/>
  <c r="AH689" i="5"/>
  <c r="AI689" i="5"/>
  <c r="AJ689" i="5"/>
  <c r="AE689" i="5"/>
  <c r="AK689" i="5"/>
  <c r="AD689" i="5"/>
  <c r="AF689" i="5"/>
  <c r="AC689" i="5"/>
  <c r="Q689" i="5"/>
  <c r="AH801" i="5"/>
  <c r="AE801" i="5"/>
  <c r="AD801" i="5"/>
  <c r="AF801" i="5"/>
  <c r="AG801" i="5"/>
  <c r="AI801" i="5"/>
  <c r="AJ801" i="5"/>
  <c r="AK801" i="5"/>
  <c r="AC801" i="5"/>
  <c r="Q801" i="5"/>
  <c r="AD825" i="5"/>
  <c r="AE825" i="5"/>
  <c r="AF825" i="5"/>
  <c r="AG825" i="5"/>
  <c r="AH825" i="5"/>
  <c r="AI825" i="5"/>
  <c r="AJ825" i="5"/>
  <c r="AC825" i="5"/>
  <c r="AK825" i="5"/>
  <c r="Q825" i="5"/>
  <c r="AC881" i="5"/>
  <c r="AK881" i="5"/>
  <c r="AD881" i="5"/>
  <c r="AE881" i="5"/>
  <c r="AF881" i="5"/>
  <c r="AG881" i="5"/>
  <c r="AH881" i="5"/>
  <c r="AI881" i="5"/>
  <c r="AJ881" i="5"/>
  <c r="Q881" i="5"/>
  <c r="AH929" i="5"/>
  <c r="AI929" i="5"/>
  <c r="AJ929" i="5"/>
  <c r="AC929" i="5"/>
  <c r="AK929" i="5"/>
  <c r="AD929" i="5"/>
  <c r="AE929" i="5"/>
  <c r="AF929" i="5"/>
  <c r="AG929" i="5"/>
  <c r="Q929" i="5"/>
  <c r="AI993" i="5"/>
  <c r="AJ993" i="5"/>
  <c r="AC993" i="5"/>
  <c r="AK993" i="5"/>
  <c r="AE993" i="5"/>
  <c r="AF993" i="5"/>
  <c r="AG993" i="5"/>
  <c r="AH993" i="5"/>
  <c r="AD993" i="5"/>
  <c r="Q993" i="5"/>
  <c r="AI1025" i="5"/>
  <c r="AJ1025" i="5"/>
  <c r="AC1025" i="5"/>
  <c r="AK1025" i="5"/>
  <c r="AE1025" i="5"/>
  <c r="AF1025" i="5"/>
  <c r="AG1025" i="5"/>
  <c r="AH1025" i="5"/>
  <c r="AD1025" i="5"/>
  <c r="Q1025" i="5"/>
  <c r="AH994" i="5"/>
  <c r="AI994" i="5"/>
  <c r="AJ994" i="5"/>
  <c r="AD994" i="5"/>
  <c r="AE994" i="5"/>
  <c r="AF994" i="5"/>
  <c r="AC994" i="5"/>
  <c r="AG994" i="5"/>
  <c r="AK994" i="5"/>
  <c r="Q994" i="5"/>
  <c r="AH1018" i="5"/>
  <c r="AI1018" i="5"/>
  <c r="AJ1018" i="5"/>
  <c r="AD1018" i="5"/>
  <c r="AE1018" i="5"/>
  <c r="AF1018" i="5"/>
  <c r="AG1018" i="5"/>
  <c r="AK1018" i="5"/>
  <c r="AC1018" i="5"/>
  <c r="Q1018" i="5"/>
  <c r="AC299" i="5"/>
  <c r="AK299" i="5"/>
  <c r="AD299" i="5"/>
  <c r="AF299" i="5"/>
  <c r="AE299" i="5"/>
  <c r="AG299" i="5"/>
  <c r="AH299" i="5"/>
  <c r="AI299" i="5"/>
  <c r="AJ299" i="5"/>
  <c r="Q299" i="5"/>
  <c r="AH443" i="5"/>
  <c r="AI443" i="5"/>
  <c r="AD443" i="5"/>
  <c r="AE443" i="5"/>
  <c r="AF443" i="5"/>
  <c r="AJ443" i="5"/>
  <c r="AK443" i="5"/>
  <c r="AC443" i="5"/>
  <c r="AG443" i="5"/>
  <c r="Q443" i="5"/>
  <c r="AE675" i="5"/>
  <c r="AF675" i="5"/>
  <c r="AG675" i="5"/>
  <c r="AH675" i="5"/>
  <c r="AC675" i="5"/>
  <c r="AI675" i="5"/>
  <c r="AJ675" i="5"/>
  <c r="AK675" i="5"/>
  <c r="AD675" i="5"/>
  <c r="Q675" i="5"/>
  <c r="AI875" i="5"/>
  <c r="AJ875" i="5"/>
  <c r="AC875" i="5"/>
  <c r="AK875" i="5"/>
  <c r="AD875" i="5"/>
  <c r="AE875" i="5"/>
  <c r="AF875" i="5"/>
  <c r="AG875" i="5"/>
  <c r="AH875" i="5"/>
  <c r="Q875" i="5"/>
  <c r="AF964" i="5"/>
  <c r="AG964" i="5"/>
  <c r="AH964" i="5"/>
  <c r="AJ964" i="5"/>
  <c r="AC964" i="5"/>
  <c r="AK964" i="5"/>
  <c r="AD964" i="5"/>
  <c r="AE964" i="5"/>
  <c r="AI964" i="5"/>
  <c r="Q964" i="5"/>
  <c r="AF1060" i="5"/>
  <c r="AG1060" i="5"/>
  <c r="AH1060" i="5"/>
  <c r="AI1060" i="5"/>
  <c r="AC1060" i="5"/>
  <c r="AK1060" i="5"/>
  <c r="AD1060" i="5"/>
  <c r="AE1060" i="5"/>
  <c r="AJ1060" i="5"/>
  <c r="Q1060" i="5"/>
  <c r="AE66" i="5"/>
  <c r="AG66" i="5"/>
  <c r="AH66" i="5"/>
  <c r="AI66" i="5"/>
  <c r="AC66" i="5"/>
  <c r="AK66" i="5"/>
  <c r="AJ66" i="5"/>
  <c r="AD66" i="5"/>
  <c r="AF66" i="5"/>
  <c r="Q66" i="5"/>
  <c r="AC226" i="5"/>
  <c r="AK226" i="5"/>
  <c r="AD226" i="5"/>
  <c r="AE226" i="5"/>
  <c r="AF226" i="5"/>
  <c r="AG226" i="5"/>
  <c r="AH226" i="5"/>
  <c r="AI226" i="5"/>
  <c r="AJ226" i="5"/>
  <c r="Q226" i="5"/>
  <c r="AJ250" i="5"/>
  <c r="AC250" i="5"/>
  <c r="AK250" i="5"/>
  <c r="AE250" i="5"/>
  <c r="AD250" i="5"/>
  <c r="AF250" i="5"/>
  <c r="AG250" i="5"/>
  <c r="AH250" i="5"/>
  <c r="AI250" i="5"/>
  <c r="Q250" i="5"/>
  <c r="AD298" i="5"/>
  <c r="AE298" i="5"/>
  <c r="AG298" i="5"/>
  <c r="AI298" i="5"/>
  <c r="AJ298" i="5"/>
  <c r="AK298" i="5"/>
  <c r="AC298" i="5"/>
  <c r="AF298" i="5"/>
  <c r="AH298" i="5"/>
  <c r="Q298" i="5"/>
  <c r="AJ322" i="5"/>
  <c r="AC322" i="5"/>
  <c r="AK322" i="5"/>
  <c r="AD322" i="5"/>
  <c r="AE322" i="5"/>
  <c r="AF322" i="5"/>
  <c r="AG322" i="5"/>
  <c r="AH322" i="5"/>
  <c r="AI322" i="5"/>
  <c r="Q322" i="5"/>
  <c r="AI370" i="5"/>
  <c r="AC370" i="5"/>
  <c r="AK370" i="5"/>
  <c r="AD370" i="5"/>
  <c r="AE370" i="5"/>
  <c r="AF370" i="5"/>
  <c r="AG370" i="5"/>
  <c r="AH370" i="5"/>
  <c r="AJ370" i="5"/>
  <c r="Q370" i="5"/>
  <c r="AE394" i="5"/>
  <c r="AF394" i="5"/>
  <c r="AH394" i="5"/>
  <c r="AC394" i="5"/>
  <c r="AD394" i="5"/>
  <c r="AG394" i="5"/>
  <c r="AI394" i="5"/>
  <c r="AJ394" i="5"/>
  <c r="AK394" i="5"/>
  <c r="Q394" i="5"/>
  <c r="AI410" i="5"/>
  <c r="AJ410" i="5"/>
  <c r="AD410" i="5"/>
  <c r="AH410" i="5"/>
  <c r="AK410" i="5"/>
  <c r="AC410" i="5"/>
  <c r="AF410" i="5"/>
  <c r="AE410" i="5"/>
  <c r="AG410" i="5"/>
  <c r="Q410" i="5"/>
  <c r="AC514" i="5"/>
  <c r="AK514" i="5"/>
  <c r="AE514" i="5"/>
  <c r="AF514" i="5"/>
  <c r="AG514" i="5"/>
  <c r="AI514" i="5"/>
  <c r="AH514" i="5"/>
  <c r="AJ514" i="5"/>
  <c r="AD514" i="5"/>
  <c r="Q514" i="5"/>
  <c r="AF610" i="5"/>
  <c r="AG610" i="5"/>
  <c r="AH610" i="5"/>
  <c r="AI610" i="5"/>
  <c r="AJ610" i="5"/>
  <c r="AK610" i="5"/>
  <c r="AC610" i="5"/>
  <c r="AE610" i="5"/>
  <c r="AD610" i="5"/>
  <c r="Q610" i="5"/>
  <c r="AF650" i="5"/>
  <c r="AG650" i="5"/>
  <c r="AH650" i="5"/>
  <c r="AI650" i="5"/>
  <c r="AC650" i="5"/>
  <c r="AD650" i="5"/>
  <c r="AJ650" i="5"/>
  <c r="AK650" i="5"/>
  <c r="AE650" i="5"/>
  <c r="Q650" i="5"/>
  <c r="AF714" i="5"/>
  <c r="AG714" i="5"/>
  <c r="AH714" i="5"/>
  <c r="AI714" i="5"/>
  <c r="AD714" i="5"/>
  <c r="AJ714" i="5"/>
  <c r="AC714" i="5"/>
  <c r="AE714" i="5"/>
  <c r="AK714" i="5"/>
  <c r="Q714" i="5"/>
  <c r="AF730" i="5"/>
  <c r="AH730" i="5"/>
  <c r="AI730" i="5"/>
  <c r="AK730" i="5"/>
  <c r="AD730" i="5"/>
  <c r="AC730" i="5"/>
  <c r="AE730" i="5"/>
  <c r="AG730" i="5"/>
  <c r="AJ730" i="5"/>
  <c r="Q730" i="5"/>
  <c r="AF762" i="5"/>
  <c r="AH762" i="5"/>
  <c r="AI762" i="5"/>
  <c r="AD762" i="5"/>
  <c r="AG762" i="5"/>
  <c r="AJ762" i="5"/>
  <c r="AK762" i="5"/>
  <c r="AC762" i="5"/>
  <c r="AE762" i="5"/>
  <c r="Q762" i="5"/>
  <c r="AG794" i="5"/>
  <c r="AD794" i="5"/>
  <c r="AC794" i="5"/>
  <c r="AE794" i="5"/>
  <c r="AF794" i="5"/>
  <c r="AH794" i="5"/>
  <c r="AI794" i="5"/>
  <c r="AJ794" i="5"/>
  <c r="AK794" i="5"/>
  <c r="Q794" i="5"/>
  <c r="AH970" i="5"/>
  <c r="AI970" i="5"/>
  <c r="AJ970" i="5"/>
  <c r="AD970" i="5"/>
  <c r="AE970" i="5"/>
  <c r="AF970" i="5"/>
  <c r="AC970" i="5"/>
  <c r="AG970" i="5"/>
  <c r="AK970" i="5"/>
  <c r="Q970" i="5"/>
  <c r="AG1042" i="5"/>
  <c r="AH1042" i="5"/>
  <c r="AI1042" i="5"/>
  <c r="AJ1042" i="5"/>
  <c r="AC1042" i="5"/>
  <c r="AK1042" i="5"/>
  <c r="AE1042" i="5"/>
  <c r="AF1042" i="5"/>
  <c r="AD1042" i="5"/>
  <c r="Q1042" i="5"/>
  <c r="AI243" i="5"/>
  <c r="AJ243" i="5"/>
  <c r="AC243" i="5"/>
  <c r="AK243" i="5"/>
  <c r="AD243" i="5"/>
  <c r="AG243" i="5"/>
  <c r="AH243" i="5"/>
  <c r="AE243" i="5"/>
  <c r="AF243" i="5"/>
  <c r="Q243" i="5"/>
  <c r="AD387" i="5"/>
  <c r="AF387" i="5"/>
  <c r="AG387" i="5"/>
  <c r="AH387" i="5"/>
  <c r="AI387" i="5"/>
  <c r="AC387" i="5"/>
  <c r="AE387" i="5"/>
  <c r="AK387" i="5"/>
  <c r="AJ387" i="5"/>
  <c r="Q387" i="5"/>
  <c r="AF923" i="5"/>
  <c r="AG923" i="5"/>
  <c r="AH923" i="5"/>
  <c r="AI923" i="5"/>
  <c r="AJ923" i="5"/>
  <c r="AC923" i="5"/>
  <c r="AK923" i="5"/>
  <c r="AD923" i="5"/>
  <c r="AE923" i="5"/>
  <c r="Q923" i="5"/>
  <c r="AJ68" i="5"/>
  <c r="AD68" i="5"/>
  <c r="AE68" i="5"/>
  <c r="AF68" i="5"/>
  <c r="AH68" i="5"/>
  <c r="AK68" i="5"/>
  <c r="AC68" i="5"/>
  <c r="AG68" i="5"/>
  <c r="AI68" i="5"/>
  <c r="Q68" i="5"/>
  <c r="AE180" i="5"/>
  <c r="AF180" i="5"/>
  <c r="AG180" i="5"/>
  <c r="AH180" i="5"/>
  <c r="AC180" i="5"/>
  <c r="AD180" i="5"/>
  <c r="AI180" i="5"/>
  <c r="AJ180" i="5"/>
  <c r="AK180" i="5"/>
  <c r="Q180" i="5"/>
  <c r="AI316" i="5"/>
  <c r="AJ316" i="5"/>
  <c r="AC316" i="5"/>
  <c r="AK316" i="5"/>
  <c r="AD316" i="5"/>
  <c r="AE316" i="5"/>
  <c r="AF316" i="5"/>
  <c r="AG316" i="5"/>
  <c r="AH316" i="5"/>
  <c r="Q316" i="5"/>
  <c r="AG412" i="5"/>
  <c r="AH412" i="5"/>
  <c r="AJ412" i="5"/>
  <c r="AD412" i="5"/>
  <c r="AE412" i="5"/>
  <c r="AF412" i="5"/>
  <c r="AI412" i="5"/>
  <c r="AK412" i="5"/>
  <c r="AC412" i="5"/>
  <c r="Q412" i="5"/>
  <c r="AI212" i="5"/>
  <c r="AJ212" i="5"/>
  <c r="AC212" i="5"/>
  <c r="AK212" i="5"/>
  <c r="AD212" i="5"/>
  <c r="AE212" i="5"/>
  <c r="AF212" i="5"/>
  <c r="AG212" i="5"/>
  <c r="AH212" i="5"/>
  <c r="Q212" i="5"/>
  <c r="AH228" i="5"/>
  <c r="AI228" i="5"/>
  <c r="AJ228" i="5"/>
  <c r="AC228" i="5"/>
  <c r="AK228" i="5"/>
  <c r="AD228" i="5"/>
  <c r="AE228" i="5"/>
  <c r="AF228" i="5"/>
  <c r="AG228" i="5"/>
  <c r="Q228" i="5"/>
  <c r="AD284" i="5"/>
  <c r="AE284" i="5"/>
  <c r="AG284" i="5"/>
  <c r="AI284" i="5"/>
  <c r="AJ284" i="5"/>
  <c r="AK284" i="5"/>
  <c r="AC284" i="5"/>
  <c r="AF284" i="5"/>
  <c r="AH284" i="5"/>
  <c r="Q284" i="5"/>
  <c r="AI92" i="5"/>
  <c r="AJ92" i="5"/>
  <c r="AC92" i="5"/>
  <c r="AK92" i="5"/>
  <c r="AD92" i="5"/>
  <c r="AE92" i="5"/>
  <c r="AF92" i="5"/>
  <c r="AG92" i="5"/>
  <c r="AH92" i="5"/>
  <c r="Q92" i="5"/>
  <c r="AI204" i="5"/>
  <c r="AJ204" i="5"/>
  <c r="AC204" i="5"/>
  <c r="AK204" i="5"/>
  <c r="AD204" i="5"/>
  <c r="AE204" i="5"/>
  <c r="AF204" i="5"/>
  <c r="AG204" i="5"/>
  <c r="AH204" i="5"/>
  <c r="Q204" i="5"/>
  <c r="AF268" i="5"/>
  <c r="AG268" i="5"/>
  <c r="AI268" i="5"/>
  <c r="AC268" i="5"/>
  <c r="AD268" i="5"/>
  <c r="AE268" i="5"/>
  <c r="AH268" i="5"/>
  <c r="AJ268" i="5"/>
  <c r="AK268" i="5"/>
  <c r="Q268" i="5"/>
  <c r="AC292" i="5"/>
  <c r="AK292" i="5"/>
  <c r="AD292" i="5"/>
  <c r="AF292" i="5"/>
  <c r="AE292" i="5"/>
  <c r="AG292" i="5"/>
  <c r="AH292" i="5"/>
  <c r="AI292" i="5"/>
  <c r="AJ292" i="5"/>
  <c r="Q292" i="5"/>
  <c r="AE348" i="5"/>
  <c r="AF348" i="5"/>
  <c r="AG348" i="5"/>
  <c r="AH348" i="5"/>
  <c r="AI348" i="5"/>
  <c r="AJ348" i="5"/>
  <c r="AK348" i="5"/>
  <c r="AC348" i="5"/>
  <c r="AD348" i="5"/>
  <c r="Q348" i="5"/>
  <c r="AG372" i="5"/>
  <c r="AI372" i="5"/>
  <c r="AJ372" i="5"/>
  <c r="AC372" i="5"/>
  <c r="AK372" i="5"/>
  <c r="AD372" i="5"/>
  <c r="AF372" i="5"/>
  <c r="AH372" i="5"/>
  <c r="AE372" i="5"/>
  <c r="Q372" i="5"/>
  <c r="AC396" i="5"/>
  <c r="AK396" i="5"/>
  <c r="AD396" i="5"/>
  <c r="AF396" i="5"/>
  <c r="AJ396" i="5"/>
  <c r="AE396" i="5"/>
  <c r="AH396" i="5"/>
  <c r="AG396" i="5"/>
  <c r="AI396" i="5"/>
  <c r="Q396" i="5"/>
  <c r="AG444" i="5"/>
  <c r="AH444" i="5"/>
  <c r="AC444" i="5"/>
  <c r="AE444" i="5"/>
  <c r="AF444" i="5"/>
  <c r="AI444" i="5"/>
  <c r="AK444" i="5"/>
  <c r="AD444" i="5"/>
  <c r="AJ444" i="5"/>
  <c r="Q444" i="5"/>
  <c r="AE484" i="5"/>
  <c r="AF484" i="5"/>
  <c r="AG484" i="5"/>
  <c r="AI484" i="5"/>
  <c r="AJ484" i="5"/>
  <c r="AK484" i="5"/>
  <c r="AC484" i="5"/>
  <c r="AD484" i="5"/>
  <c r="AH484" i="5"/>
  <c r="Q484" i="5"/>
  <c r="AE500" i="5"/>
  <c r="AG500" i="5"/>
  <c r="AH500" i="5"/>
  <c r="AI500" i="5"/>
  <c r="AC500" i="5"/>
  <c r="AK500" i="5"/>
  <c r="AJ500" i="5"/>
  <c r="AD500" i="5"/>
  <c r="AF500" i="5"/>
  <c r="Q500" i="5"/>
  <c r="AE540" i="5"/>
  <c r="AG540" i="5"/>
  <c r="AH540" i="5"/>
  <c r="AI540" i="5"/>
  <c r="AC540" i="5"/>
  <c r="AD540" i="5"/>
  <c r="AF540" i="5"/>
  <c r="AJ540" i="5"/>
  <c r="AK540" i="5"/>
  <c r="Q540" i="5"/>
  <c r="AD596" i="5"/>
  <c r="AE596" i="5"/>
  <c r="AF596" i="5"/>
  <c r="AG596" i="5"/>
  <c r="AH596" i="5"/>
  <c r="AI596" i="5"/>
  <c r="AJ596" i="5"/>
  <c r="AC596" i="5"/>
  <c r="AK596" i="5"/>
  <c r="Q596" i="5"/>
  <c r="AD612" i="5"/>
  <c r="AE612" i="5"/>
  <c r="AF612" i="5"/>
  <c r="AG612" i="5"/>
  <c r="AH612" i="5"/>
  <c r="AI612" i="5"/>
  <c r="AJ612" i="5"/>
  <c r="AC612" i="5"/>
  <c r="AK612" i="5"/>
  <c r="Q612" i="5"/>
  <c r="AD684" i="5"/>
  <c r="AE684" i="5"/>
  <c r="AF684" i="5"/>
  <c r="AG684" i="5"/>
  <c r="AH684" i="5"/>
  <c r="AI684" i="5"/>
  <c r="AK684" i="5"/>
  <c r="AC684" i="5"/>
  <c r="AJ684" i="5"/>
  <c r="Q684" i="5"/>
  <c r="AD708" i="5"/>
  <c r="AE708" i="5"/>
  <c r="AF708" i="5"/>
  <c r="AG708" i="5"/>
  <c r="AJ708" i="5"/>
  <c r="AC708" i="5"/>
  <c r="AH708" i="5"/>
  <c r="AI708" i="5"/>
  <c r="AK708" i="5"/>
  <c r="Q708" i="5"/>
  <c r="AJ117" i="5"/>
  <c r="AC117" i="5"/>
  <c r="AK117" i="5"/>
  <c r="AD117" i="5"/>
  <c r="AE117" i="5"/>
  <c r="AF117" i="5"/>
  <c r="AH117" i="5"/>
  <c r="AI117" i="5"/>
  <c r="AG117" i="5"/>
  <c r="Q117" i="5"/>
  <c r="AD141" i="5"/>
  <c r="AF141" i="5"/>
  <c r="AG141" i="5"/>
  <c r="AH141" i="5"/>
  <c r="AC141" i="5"/>
  <c r="AE141" i="5"/>
  <c r="AK141" i="5"/>
  <c r="AI141" i="5"/>
  <c r="AJ141" i="5"/>
  <c r="Q141" i="5"/>
  <c r="AG229" i="5"/>
  <c r="AH229" i="5"/>
  <c r="AI229" i="5"/>
  <c r="AJ229" i="5"/>
  <c r="AE229" i="5"/>
  <c r="AF229" i="5"/>
  <c r="AK229" i="5"/>
  <c r="AC229" i="5"/>
  <c r="AD229" i="5"/>
  <c r="Q229" i="5"/>
  <c r="AE341" i="5"/>
  <c r="AF341" i="5"/>
  <c r="AG341" i="5"/>
  <c r="AH341" i="5"/>
  <c r="AI341" i="5"/>
  <c r="AJ341" i="5"/>
  <c r="AK341" i="5"/>
  <c r="AC341" i="5"/>
  <c r="AD341" i="5"/>
  <c r="Q341" i="5"/>
  <c r="AG365" i="5"/>
  <c r="AI365" i="5"/>
  <c r="AJ365" i="5"/>
  <c r="AC365" i="5"/>
  <c r="AK365" i="5"/>
  <c r="AD365" i="5"/>
  <c r="AF365" i="5"/>
  <c r="AH365" i="5"/>
  <c r="AE365" i="5"/>
  <c r="Q365" i="5"/>
  <c r="AG405" i="5"/>
  <c r="AH405" i="5"/>
  <c r="AJ405" i="5"/>
  <c r="AD405" i="5"/>
  <c r="AE405" i="5"/>
  <c r="AF405" i="5"/>
  <c r="AI405" i="5"/>
  <c r="AK405" i="5"/>
  <c r="AC405" i="5"/>
  <c r="Q405" i="5"/>
  <c r="AI429" i="5"/>
  <c r="AJ429" i="5"/>
  <c r="AD429" i="5"/>
  <c r="AC429" i="5"/>
  <c r="AE429" i="5"/>
  <c r="AF429" i="5"/>
  <c r="AH429" i="5"/>
  <c r="AG429" i="5"/>
  <c r="AK429" i="5"/>
  <c r="Q429" i="5"/>
  <c r="AE893" i="5"/>
  <c r="AF893" i="5"/>
  <c r="AG893" i="5"/>
  <c r="AH893" i="5"/>
  <c r="AI893" i="5"/>
  <c r="AJ893" i="5"/>
  <c r="AC893" i="5"/>
  <c r="AK893" i="5"/>
  <c r="AD893" i="5"/>
  <c r="Q893" i="5"/>
  <c r="AD917" i="5"/>
  <c r="AE917" i="5"/>
  <c r="AF917" i="5"/>
  <c r="AG917" i="5"/>
  <c r="AH917" i="5"/>
  <c r="AI917" i="5"/>
  <c r="AJ917" i="5"/>
  <c r="AC917" i="5"/>
  <c r="AK917" i="5"/>
  <c r="Q917" i="5"/>
  <c r="AE997" i="5"/>
  <c r="AF997" i="5"/>
  <c r="AG997" i="5"/>
  <c r="AI997" i="5"/>
  <c r="AJ997" i="5"/>
  <c r="AC997" i="5"/>
  <c r="AK997" i="5"/>
  <c r="AD997" i="5"/>
  <c r="AH997" i="5"/>
  <c r="Q997" i="5"/>
  <c r="AE1013" i="5"/>
  <c r="AF1013" i="5"/>
  <c r="AG1013" i="5"/>
  <c r="AI1013" i="5"/>
  <c r="AJ1013" i="5"/>
  <c r="AC1013" i="5"/>
  <c r="AK1013" i="5"/>
  <c r="AD1013" i="5"/>
  <c r="AH1013" i="5"/>
  <c r="Q1013" i="5"/>
  <c r="AE1029" i="5"/>
  <c r="AF1029" i="5"/>
  <c r="AG1029" i="5"/>
  <c r="AI1029" i="5"/>
  <c r="AJ1029" i="5"/>
  <c r="AC1029" i="5"/>
  <c r="AK1029" i="5"/>
  <c r="AD1029" i="5"/>
  <c r="AH1029" i="5"/>
  <c r="Q1029" i="5"/>
  <c r="AF579" i="5"/>
  <c r="AC579" i="5"/>
  <c r="AD579" i="5"/>
  <c r="AE579" i="5"/>
  <c r="AG579" i="5"/>
  <c r="AH579" i="5"/>
  <c r="AI579" i="5"/>
  <c r="AK579" i="5"/>
  <c r="AJ579" i="5"/>
  <c r="Q579" i="5"/>
  <c r="AF1035" i="5"/>
  <c r="AG1035" i="5"/>
  <c r="AH1035" i="5"/>
  <c r="AI1035" i="5"/>
  <c r="AJ1035" i="5"/>
  <c r="AD1035" i="5"/>
  <c r="AE1035" i="5"/>
  <c r="AK1035" i="5"/>
  <c r="AC1035" i="5"/>
  <c r="Q1035" i="5"/>
  <c r="AH884" i="5"/>
  <c r="AI884" i="5"/>
  <c r="AJ884" i="5"/>
  <c r="AC884" i="5"/>
  <c r="AK884" i="5"/>
  <c r="AD884" i="5"/>
  <c r="AE884" i="5"/>
  <c r="AF884" i="5"/>
  <c r="AG884" i="5"/>
  <c r="Q884" i="5"/>
  <c r="AE134" i="5"/>
  <c r="AG134" i="5"/>
  <c r="AH134" i="5"/>
  <c r="AI134" i="5"/>
  <c r="AC134" i="5"/>
  <c r="AD134" i="5"/>
  <c r="AF134" i="5"/>
  <c r="AJ134" i="5"/>
  <c r="AK134" i="5"/>
  <c r="Q134" i="5"/>
  <c r="AG214" i="5"/>
  <c r="AH214" i="5"/>
  <c r="AI214" i="5"/>
  <c r="AJ214" i="5"/>
  <c r="AC214" i="5"/>
  <c r="AK214" i="5"/>
  <c r="AF214" i="5"/>
  <c r="AD214" i="5"/>
  <c r="AE214" i="5"/>
  <c r="Q214" i="5"/>
  <c r="AF238" i="5"/>
  <c r="AG238" i="5"/>
  <c r="AH238" i="5"/>
  <c r="AI238" i="5"/>
  <c r="AD238" i="5"/>
  <c r="AE238" i="5"/>
  <c r="AJ238" i="5"/>
  <c r="AK238" i="5"/>
  <c r="AC238" i="5"/>
  <c r="Q238" i="5"/>
  <c r="AE254" i="5"/>
  <c r="AF254" i="5"/>
  <c r="AH254" i="5"/>
  <c r="AC254" i="5"/>
  <c r="AD254" i="5"/>
  <c r="AG254" i="5"/>
  <c r="AI254" i="5"/>
  <c r="AJ254" i="5"/>
  <c r="AK254" i="5"/>
  <c r="Q254" i="5"/>
  <c r="AF318" i="5"/>
  <c r="AG318" i="5"/>
  <c r="AH318" i="5"/>
  <c r="AI318" i="5"/>
  <c r="AJ318" i="5"/>
  <c r="AC318" i="5"/>
  <c r="AK318" i="5"/>
  <c r="AD318" i="5"/>
  <c r="AE318" i="5"/>
  <c r="Q318" i="5"/>
  <c r="AD342" i="5"/>
  <c r="AE342" i="5"/>
  <c r="AF342" i="5"/>
  <c r="AG342" i="5"/>
  <c r="AH342" i="5"/>
  <c r="AI342" i="5"/>
  <c r="AC342" i="5"/>
  <c r="AJ342" i="5"/>
  <c r="AK342" i="5"/>
  <c r="Q342" i="5"/>
  <c r="AH430" i="5"/>
  <c r="AI430" i="5"/>
  <c r="AC430" i="5"/>
  <c r="AK430" i="5"/>
  <c r="AD430" i="5"/>
  <c r="AE430" i="5"/>
  <c r="AF430" i="5"/>
  <c r="AG430" i="5"/>
  <c r="AJ430" i="5"/>
  <c r="Q430" i="5"/>
  <c r="AD446" i="5"/>
  <c r="AE446" i="5"/>
  <c r="AF446" i="5"/>
  <c r="AH446" i="5"/>
  <c r="AI446" i="5"/>
  <c r="AJ446" i="5"/>
  <c r="AK446" i="5"/>
  <c r="AC446" i="5"/>
  <c r="AG446" i="5"/>
  <c r="Q446" i="5"/>
  <c r="AD534" i="5"/>
  <c r="AF534" i="5"/>
  <c r="AG534" i="5"/>
  <c r="AH534" i="5"/>
  <c r="AE534" i="5"/>
  <c r="AI534" i="5"/>
  <c r="AJ534" i="5"/>
  <c r="AK534" i="5"/>
  <c r="AC534" i="5"/>
  <c r="Q534" i="5"/>
  <c r="AJ598" i="5"/>
  <c r="AC598" i="5"/>
  <c r="AK598" i="5"/>
  <c r="AD598" i="5"/>
  <c r="AE598" i="5"/>
  <c r="AF598" i="5"/>
  <c r="AG598" i="5"/>
  <c r="AH598" i="5"/>
  <c r="AI598" i="5"/>
  <c r="Q598" i="5"/>
  <c r="AJ614" i="5"/>
  <c r="AC614" i="5"/>
  <c r="AK614" i="5"/>
  <c r="AD614" i="5"/>
  <c r="AE614" i="5"/>
  <c r="AF614" i="5"/>
  <c r="AG614" i="5"/>
  <c r="AH614" i="5"/>
  <c r="AI614" i="5"/>
  <c r="Q614" i="5"/>
  <c r="AJ686" i="5"/>
  <c r="AC686" i="5"/>
  <c r="AK686" i="5"/>
  <c r="AD686" i="5"/>
  <c r="AE686" i="5"/>
  <c r="AF686" i="5"/>
  <c r="AG686" i="5"/>
  <c r="AI686" i="5"/>
  <c r="AH686" i="5"/>
  <c r="Q686" i="5"/>
  <c r="AJ702" i="5"/>
  <c r="AC702" i="5"/>
  <c r="AK702" i="5"/>
  <c r="AD702" i="5"/>
  <c r="AE702" i="5"/>
  <c r="AF702" i="5"/>
  <c r="AG702" i="5"/>
  <c r="AI702" i="5"/>
  <c r="AH702" i="5"/>
  <c r="Q702" i="5"/>
  <c r="AC766" i="5"/>
  <c r="AK766" i="5"/>
  <c r="AH766" i="5"/>
  <c r="AJ766" i="5"/>
  <c r="AD766" i="5"/>
  <c r="AE766" i="5"/>
  <c r="AF766" i="5"/>
  <c r="AG766" i="5"/>
  <c r="AI766" i="5"/>
  <c r="Q766" i="5"/>
  <c r="AC175" i="5"/>
  <c r="AK175" i="5"/>
  <c r="AD175" i="5"/>
  <c r="AE175" i="5"/>
  <c r="AF175" i="5"/>
  <c r="AG175" i="5"/>
  <c r="AH175" i="5"/>
  <c r="AI175" i="5"/>
  <c r="AJ175" i="5"/>
  <c r="Q175" i="5"/>
  <c r="AE199" i="5"/>
  <c r="AF199" i="5"/>
  <c r="AG199" i="5"/>
  <c r="AH199" i="5"/>
  <c r="AI199" i="5"/>
  <c r="AJ199" i="5"/>
  <c r="AC199" i="5"/>
  <c r="AD199" i="5"/>
  <c r="AK199" i="5"/>
  <c r="Q199" i="5"/>
  <c r="AF215" i="5"/>
  <c r="AG215" i="5"/>
  <c r="AH215" i="5"/>
  <c r="AI215" i="5"/>
  <c r="AJ215" i="5"/>
  <c r="AC215" i="5"/>
  <c r="AD215" i="5"/>
  <c r="AE215" i="5"/>
  <c r="AK215" i="5"/>
  <c r="Q215" i="5"/>
  <c r="AE319" i="5"/>
  <c r="AF319" i="5"/>
  <c r="AG319" i="5"/>
  <c r="AH319" i="5"/>
  <c r="AI319" i="5"/>
  <c r="AJ319" i="5"/>
  <c r="AC319" i="5"/>
  <c r="AD319" i="5"/>
  <c r="AK319" i="5"/>
  <c r="Q319" i="5"/>
  <c r="AC415" i="5"/>
  <c r="AK415" i="5"/>
  <c r="AD415" i="5"/>
  <c r="AF415" i="5"/>
  <c r="AE415" i="5"/>
  <c r="AG415" i="5"/>
  <c r="AH415" i="5"/>
  <c r="AJ415" i="5"/>
  <c r="AI415" i="5"/>
  <c r="Q415" i="5"/>
  <c r="AC447" i="5"/>
  <c r="AK447" i="5"/>
  <c r="AD447" i="5"/>
  <c r="AG447" i="5"/>
  <c r="AI447" i="5"/>
  <c r="AJ447" i="5"/>
  <c r="AE447" i="5"/>
  <c r="AF447" i="5"/>
  <c r="AH447" i="5"/>
  <c r="Q447" i="5"/>
  <c r="AJ543" i="5"/>
  <c r="AE543" i="5"/>
  <c r="AF543" i="5"/>
  <c r="AC543" i="5"/>
  <c r="AD543" i="5"/>
  <c r="AG543" i="5"/>
  <c r="AH543" i="5"/>
  <c r="AI543" i="5"/>
  <c r="AK543" i="5"/>
  <c r="Q543" i="5"/>
  <c r="AI631" i="5"/>
  <c r="AJ631" i="5"/>
  <c r="AC631" i="5"/>
  <c r="AK631" i="5"/>
  <c r="AD631" i="5"/>
  <c r="AE631" i="5"/>
  <c r="AF631" i="5"/>
  <c r="AH631" i="5"/>
  <c r="AG631" i="5"/>
  <c r="Q631" i="5"/>
  <c r="AI687" i="5"/>
  <c r="AJ687" i="5"/>
  <c r="AC687" i="5"/>
  <c r="AK687" i="5"/>
  <c r="AD687" i="5"/>
  <c r="AG687" i="5"/>
  <c r="AE687" i="5"/>
  <c r="AF687" i="5"/>
  <c r="AH687" i="5"/>
  <c r="Q687" i="5"/>
  <c r="AI703" i="5"/>
  <c r="AJ703" i="5"/>
  <c r="AC703" i="5"/>
  <c r="AK703" i="5"/>
  <c r="AD703" i="5"/>
  <c r="AG703" i="5"/>
  <c r="AF703" i="5"/>
  <c r="AH703" i="5"/>
  <c r="AE703" i="5"/>
  <c r="Q703" i="5"/>
  <c r="AI759" i="5"/>
  <c r="AC759" i="5"/>
  <c r="AK759" i="5"/>
  <c r="AD759" i="5"/>
  <c r="AJ759" i="5"/>
  <c r="AF759" i="5"/>
  <c r="AG759" i="5"/>
  <c r="AH759" i="5"/>
  <c r="AE759" i="5"/>
  <c r="Q759" i="5"/>
  <c r="AJ791" i="5"/>
  <c r="AG791" i="5"/>
  <c r="AI791" i="5"/>
  <c r="AK791" i="5"/>
  <c r="AC791" i="5"/>
  <c r="AD791" i="5"/>
  <c r="AE791" i="5"/>
  <c r="AF791" i="5"/>
  <c r="AH791" i="5"/>
  <c r="Q791" i="5"/>
  <c r="AE879" i="5"/>
  <c r="AF879" i="5"/>
  <c r="AG879" i="5"/>
  <c r="AH879" i="5"/>
  <c r="AI879" i="5"/>
  <c r="AJ879" i="5"/>
  <c r="AC879" i="5"/>
  <c r="AK879" i="5"/>
  <c r="AD879" i="5"/>
  <c r="Q879" i="5"/>
  <c r="AJ895" i="5"/>
  <c r="AC895" i="5"/>
  <c r="AK895" i="5"/>
  <c r="AD895" i="5"/>
  <c r="AE895" i="5"/>
  <c r="AF895" i="5"/>
  <c r="AG895" i="5"/>
  <c r="AH895" i="5"/>
  <c r="AI895" i="5"/>
  <c r="Q895" i="5"/>
  <c r="AC1023" i="5"/>
  <c r="AK1023" i="5"/>
  <c r="AD1023" i="5"/>
  <c r="AE1023" i="5"/>
  <c r="AG1023" i="5"/>
  <c r="AH1023" i="5"/>
  <c r="AI1023" i="5"/>
  <c r="AF1023" i="5"/>
  <c r="AJ1023" i="5"/>
  <c r="Q1023" i="5"/>
  <c r="AI227" i="5"/>
  <c r="AJ227" i="5"/>
  <c r="AC227" i="5"/>
  <c r="AK227" i="5"/>
  <c r="AD227" i="5"/>
  <c r="AG227" i="5"/>
  <c r="AH227" i="5"/>
  <c r="AE227" i="5"/>
  <c r="AF227" i="5"/>
  <c r="Q227" i="5"/>
  <c r="AD459" i="5"/>
  <c r="AE459" i="5"/>
  <c r="AF459" i="5"/>
  <c r="AG459" i="5"/>
  <c r="AH459" i="5"/>
  <c r="AJ459" i="5"/>
  <c r="AC459" i="5"/>
  <c r="AI459" i="5"/>
  <c r="AK459" i="5"/>
  <c r="Q459" i="5"/>
  <c r="AG987" i="5"/>
  <c r="AH987" i="5"/>
  <c r="AI987" i="5"/>
  <c r="AC987" i="5"/>
  <c r="AK987" i="5"/>
  <c r="AD987" i="5"/>
  <c r="AE987" i="5"/>
  <c r="AF987" i="5"/>
  <c r="AJ987" i="5"/>
  <c r="Q987" i="5"/>
  <c r="AE948" i="5"/>
  <c r="AF948" i="5"/>
  <c r="AG948" i="5"/>
  <c r="AH948" i="5"/>
  <c r="AI948" i="5"/>
  <c r="AJ948" i="5"/>
  <c r="AC948" i="5"/>
  <c r="AK948" i="5"/>
  <c r="AD948" i="5"/>
  <c r="Q948" i="5"/>
  <c r="AE72" i="5"/>
  <c r="AG72" i="5"/>
  <c r="AH72" i="5"/>
  <c r="AI72" i="5"/>
  <c r="AC72" i="5"/>
  <c r="AK72" i="5"/>
  <c r="AD72" i="5"/>
  <c r="AF72" i="5"/>
  <c r="AJ72" i="5"/>
  <c r="Q72" i="5"/>
  <c r="AF296" i="5"/>
  <c r="AG296" i="5"/>
  <c r="AI296" i="5"/>
  <c r="AC296" i="5"/>
  <c r="AD296" i="5"/>
  <c r="AE296" i="5"/>
  <c r="AH296" i="5"/>
  <c r="AJ296" i="5"/>
  <c r="AK296" i="5"/>
  <c r="Q296" i="5"/>
  <c r="AJ376" i="5"/>
  <c r="AD376" i="5"/>
  <c r="AE376" i="5"/>
  <c r="AF376" i="5"/>
  <c r="AG376" i="5"/>
  <c r="AK376" i="5"/>
  <c r="AH376" i="5"/>
  <c r="AC376" i="5"/>
  <c r="AI376" i="5"/>
  <c r="Q376" i="5"/>
  <c r="AJ480" i="5"/>
  <c r="AC480" i="5"/>
  <c r="AK480" i="5"/>
  <c r="AD480" i="5"/>
  <c r="AE480" i="5"/>
  <c r="AF480" i="5"/>
  <c r="AH480" i="5"/>
  <c r="AI480" i="5"/>
  <c r="AG480" i="5"/>
  <c r="Q480" i="5"/>
  <c r="AJ536" i="5"/>
  <c r="AD536" i="5"/>
  <c r="AE536" i="5"/>
  <c r="AF536" i="5"/>
  <c r="AC536" i="5"/>
  <c r="AG536" i="5"/>
  <c r="AH536" i="5"/>
  <c r="AI536" i="5"/>
  <c r="AK536" i="5"/>
  <c r="Q536" i="5"/>
  <c r="AH616" i="5"/>
  <c r="AI616" i="5"/>
  <c r="AJ616" i="5"/>
  <c r="AC616" i="5"/>
  <c r="AK616" i="5"/>
  <c r="AD616" i="5"/>
  <c r="AE616" i="5"/>
  <c r="AF616" i="5"/>
  <c r="AG616" i="5"/>
  <c r="Q616" i="5"/>
  <c r="AH672" i="5"/>
  <c r="AI672" i="5"/>
  <c r="AJ672" i="5"/>
  <c r="AC672" i="5"/>
  <c r="AK672" i="5"/>
  <c r="AD672" i="5"/>
  <c r="AE672" i="5"/>
  <c r="AG672" i="5"/>
  <c r="AF672" i="5"/>
  <c r="Q672" i="5"/>
  <c r="AH752" i="5"/>
  <c r="AJ752" i="5"/>
  <c r="AC752" i="5"/>
  <c r="AI752" i="5"/>
  <c r="AD752" i="5"/>
  <c r="AE752" i="5"/>
  <c r="AF752" i="5"/>
  <c r="AG752" i="5"/>
  <c r="AK752" i="5"/>
  <c r="Q752" i="5"/>
  <c r="AI920" i="5"/>
  <c r="AJ920" i="5"/>
  <c r="AC920" i="5"/>
  <c r="AK920" i="5"/>
  <c r="AD920" i="5"/>
  <c r="AE920" i="5"/>
  <c r="AF920" i="5"/>
  <c r="AG920" i="5"/>
  <c r="AH920" i="5"/>
  <c r="Q920" i="5"/>
  <c r="AJ968" i="5"/>
  <c r="AC968" i="5"/>
  <c r="AK968" i="5"/>
  <c r="AD968" i="5"/>
  <c r="AF968" i="5"/>
  <c r="AG968" i="5"/>
  <c r="AH968" i="5"/>
  <c r="AI968" i="5"/>
  <c r="AE968" i="5"/>
  <c r="Q968" i="5"/>
  <c r="AJ1088" i="5"/>
  <c r="AC1088" i="5"/>
  <c r="AK1088" i="5"/>
  <c r="AD1088" i="5"/>
  <c r="AE1088" i="5"/>
  <c r="AG1088" i="5"/>
  <c r="AH1088" i="5"/>
  <c r="AI1088" i="5"/>
  <c r="AF1088" i="5"/>
  <c r="Q1088" i="5"/>
  <c r="AI251" i="5"/>
  <c r="AJ251" i="5"/>
  <c r="AD251" i="5"/>
  <c r="AC251" i="5"/>
  <c r="AE251" i="5"/>
  <c r="AF251" i="5"/>
  <c r="AG251" i="5"/>
  <c r="AH251" i="5"/>
  <c r="AK251" i="5"/>
  <c r="Q251" i="5"/>
  <c r="AJ363" i="5"/>
  <c r="AD363" i="5"/>
  <c r="AE363" i="5"/>
  <c r="AF363" i="5"/>
  <c r="AG363" i="5"/>
  <c r="AC363" i="5"/>
  <c r="AH363" i="5"/>
  <c r="AI363" i="5"/>
  <c r="AK363" i="5"/>
  <c r="Q363" i="5"/>
  <c r="AE643" i="5"/>
  <c r="AF643" i="5"/>
  <c r="AG643" i="5"/>
  <c r="AH643" i="5"/>
  <c r="AC643" i="5"/>
  <c r="AI643" i="5"/>
  <c r="AJ643" i="5"/>
  <c r="AD643" i="5"/>
  <c r="AK643" i="5"/>
  <c r="Q643" i="5"/>
  <c r="AD73" i="5"/>
  <c r="AF73" i="5"/>
  <c r="AG73" i="5"/>
  <c r="AH73" i="5"/>
  <c r="AJ73" i="5"/>
  <c r="AI73" i="5"/>
  <c r="AK73" i="5"/>
  <c r="AC73" i="5"/>
  <c r="AE73" i="5"/>
  <c r="Q73" i="5"/>
  <c r="AC97" i="5"/>
  <c r="AK97" i="5"/>
  <c r="AD97" i="5"/>
  <c r="AE97" i="5"/>
  <c r="AF97" i="5"/>
  <c r="AG97" i="5"/>
  <c r="AH97" i="5"/>
  <c r="AI97" i="5"/>
  <c r="AJ97" i="5"/>
  <c r="Q97" i="5"/>
  <c r="AE121" i="5"/>
  <c r="AF121" i="5"/>
  <c r="AG121" i="5"/>
  <c r="AH121" i="5"/>
  <c r="AI121" i="5"/>
  <c r="AC121" i="5"/>
  <c r="AD121" i="5"/>
  <c r="AJ121" i="5"/>
  <c r="AK121" i="5"/>
  <c r="Q121" i="5"/>
  <c r="AG145" i="5"/>
  <c r="AI145" i="5"/>
  <c r="AJ145" i="5"/>
  <c r="AC145" i="5"/>
  <c r="AK145" i="5"/>
  <c r="AF145" i="5"/>
  <c r="AH145" i="5"/>
  <c r="AD145" i="5"/>
  <c r="AE145" i="5"/>
  <c r="Q145" i="5"/>
  <c r="AI169" i="5"/>
  <c r="AJ169" i="5"/>
  <c r="AC169" i="5"/>
  <c r="AK169" i="5"/>
  <c r="AD169" i="5"/>
  <c r="AG169" i="5"/>
  <c r="AH169" i="5"/>
  <c r="AE169" i="5"/>
  <c r="AF169" i="5"/>
  <c r="Q169" i="5"/>
  <c r="AI193" i="5"/>
  <c r="AC193" i="5"/>
  <c r="AK193" i="5"/>
  <c r="AF193" i="5"/>
  <c r="AG193" i="5"/>
  <c r="AH193" i="5"/>
  <c r="AJ193" i="5"/>
  <c r="AD193" i="5"/>
  <c r="AE193" i="5"/>
  <c r="Q193" i="5"/>
  <c r="AD209" i="5"/>
  <c r="AE209" i="5"/>
  <c r="AF209" i="5"/>
  <c r="AG209" i="5"/>
  <c r="AH209" i="5"/>
  <c r="AJ209" i="5"/>
  <c r="AK209" i="5"/>
  <c r="AC209" i="5"/>
  <c r="AI209" i="5"/>
  <c r="Q209" i="5"/>
  <c r="AH273" i="5"/>
  <c r="AI273" i="5"/>
  <c r="AC273" i="5"/>
  <c r="AK273" i="5"/>
  <c r="AF273" i="5"/>
  <c r="AG273" i="5"/>
  <c r="AJ273" i="5"/>
  <c r="AD273" i="5"/>
  <c r="AE273" i="5"/>
  <c r="Q273" i="5"/>
  <c r="AJ329" i="5"/>
  <c r="AC329" i="5"/>
  <c r="AK329" i="5"/>
  <c r="AD329" i="5"/>
  <c r="AE329" i="5"/>
  <c r="AF329" i="5"/>
  <c r="AG329" i="5"/>
  <c r="AH329" i="5"/>
  <c r="AI329" i="5"/>
  <c r="Q329" i="5"/>
  <c r="AJ441" i="5"/>
  <c r="AC441" i="5"/>
  <c r="AK441" i="5"/>
  <c r="AH441" i="5"/>
  <c r="AD441" i="5"/>
  <c r="AF441" i="5"/>
  <c r="AE441" i="5"/>
  <c r="AG441" i="5"/>
  <c r="AI441" i="5"/>
  <c r="Q441" i="5"/>
  <c r="AG545" i="5"/>
  <c r="AJ545" i="5"/>
  <c r="AC545" i="5"/>
  <c r="AK545" i="5"/>
  <c r="AI545" i="5"/>
  <c r="AD545" i="5"/>
  <c r="AE545" i="5"/>
  <c r="AF545" i="5"/>
  <c r="AH545" i="5"/>
  <c r="Q545" i="5"/>
  <c r="AI561" i="5"/>
  <c r="AH561" i="5"/>
  <c r="AJ561" i="5"/>
  <c r="AK561" i="5"/>
  <c r="AC561" i="5"/>
  <c r="AD561" i="5"/>
  <c r="AE561" i="5"/>
  <c r="AF561" i="5"/>
  <c r="AG561" i="5"/>
  <c r="Q561" i="5"/>
  <c r="AG601" i="5"/>
  <c r="AH601" i="5"/>
  <c r="AI601" i="5"/>
  <c r="AJ601" i="5"/>
  <c r="AK601" i="5"/>
  <c r="AC601" i="5"/>
  <c r="AD601" i="5"/>
  <c r="AF601" i="5"/>
  <c r="AE601" i="5"/>
  <c r="Q601" i="5"/>
  <c r="AG625" i="5"/>
  <c r="AH625" i="5"/>
  <c r="AI625" i="5"/>
  <c r="AJ625" i="5"/>
  <c r="AC625" i="5"/>
  <c r="AD625" i="5"/>
  <c r="AE625" i="5"/>
  <c r="AK625" i="5"/>
  <c r="AF625" i="5"/>
  <c r="Q625" i="5"/>
  <c r="AG705" i="5"/>
  <c r="AH705" i="5"/>
  <c r="AI705" i="5"/>
  <c r="AJ705" i="5"/>
  <c r="AE705" i="5"/>
  <c r="AK705" i="5"/>
  <c r="AC705" i="5"/>
  <c r="AD705" i="5"/>
  <c r="AF705" i="5"/>
  <c r="Q705" i="5"/>
  <c r="AG737" i="5"/>
  <c r="AI737" i="5"/>
  <c r="AJ737" i="5"/>
  <c r="AE737" i="5"/>
  <c r="AC737" i="5"/>
  <c r="AD737" i="5"/>
  <c r="AF737" i="5"/>
  <c r="AH737" i="5"/>
  <c r="AK737" i="5"/>
  <c r="Q737" i="5"/>
  <c r="AG761" i="5"/>
  <c r="AI761" i="5"/>
  <c r="AF761" i="5"/>
  <c r="AC761" i="5"/>
  <c r="AD761" i="5"/>
  <c r="AE761" i="5"/>
  <c r="AH761" i="5"/>
  <c r="AJ761" i="5"/>
  <c r="AK761" i="5"/>
  <c r="Q761" i="5"/>
  <c r="AD849" i="5"/>
  <c r="AE849" i="5"/>
  <c r="AF849" i="5"/>
  <c r="AG849" i="5"/>
  <c r="AH849" i="5"/>
  <c r="AI849" i="5"/>
  <c r="AJ849" i="5"/>
  <c r="AC849" i="5"/>
  <c r="AK849" i="5"/>
  <c r="Q849" i="5"/>
  <c r="AH913" i="5"/>
  <c r="AI913" i="5"/>
  <c r="AJ913" i="5"/>
  <c r="AC913" i="5"/>
  <c r="AK913" i="5"/>
  <c r="AD913" i="5"/>
  <c r="AE913" i="5"/>
  <c r="AF913" i="5"/>
  <c r="AG913" i="5"/>
  <c r="Q913" i="5"/>
  <c r="AI969" i="5"/>
  <c r="AJ969" i="5"/>
  <c r="AC969" i="5"/>
  <c r="AK969" i="5"/>
  <c r="AE969" i="5"/>
  <c r="AF969" i="5"/>
  <c r="AG969" i="5"/>
  <c r="AD969" i="5"/>
  <c r="AH969" i="5"/>
  <c r="Q969" i="5"/>
  <c r="AH1049" i="5"/>
  <c r="AI1049" i="5"/>
  <c r="AJ1049" i="5"/>
  <c r="AC1049" i="5"/>
  <c r="AK1049" i="5"/>
  <c r="AD1049" i="5"/>
  <c r="AF1049" i="5"/>
  <c r="AG1049" i="5"/>
  <c r="AE1049" i="5"/>
  <c r="Q1049" i="5"/>
  <c r="AI1065" i="5"/>
  <c r="AJ1065" i="5"/>
  <c r="AC1065" i="5"/>
  <c r="AK1065" i="5"/>
  <c r="AD1065" i="5"/>
  <c r="AF1065" i="5"/>
  <c r="AG1065" i="5"/>
  <c r="AE1065" i="5"/>
  <c r="AH1065" i="5"/>
  <c r="Q1065" i="5"/>
  <c r="AD355" i="5"/>
  <c r="AE355" i="5"/>
  <c r="AF355" i="5"/>
  <c r="AG355" i="5"/>
  <c r="AH355" i="5"/>
  <c r="AI355" i="5"/>
  <c r="AJ355" i="5"/>
  <c r="AK355" i="5"/>
  <c r="AC355" i="5"/>
  <c r="Q355" i="5"/>
  <c r="AF795" i="5"/>
  <c r="AC795" i="5"/>
  <c r="AK795" i="5"/>
  <c r="AE795" i="5"/>
  <c r="AG795" i="5"/>
  <c r="AH795" i="5"/>
  <c r="AI795" i="5"/>
  <c r="AJ795" i="5"/>
  <c r="AD795" i="5"/>
  <c r="Q795" i="5"/>
  <c r="AC42" i="5"/>
  <c r="AK42" i="5"/>
  <c r="AE42" i="5"/>
  <c r="AF42" i="5"/>
  <c r="AG42" i="5"/>
  <c r="AH42" i="5"/>
  <c r="AI42" i="5"/>
  <c r="AD42" i="5"/>
  <c r="AJ42" i="5"/>
  <c r="Q42" i="5"/>
  <c r="AG58" i="5"/>
  <c r="AI58" i="5"/>
  <c r="AJ58" i="5"/>
  <c r="AC58" i="5"/>
  <c r="AK58" i="5"/>
  <c r="AE58" i="5"/>
  <c r="AD58" i="5"/>
  <c r="AF58" i="5"/>
  <c r="AH58" i="5"/>
  <c r="Q58" i="5"/>
  <c r="AJ98" i="5"/>
  <c r="AC98" i="5"/>
  <c r="AK98" i="5"/>
  <c r="AD98" i="5"/>
  <c r="AE98" i="5"/>
  <c r="AF98" i="5"/>
  <c r="AG98" i="5"/>
  <c r="AH98" i="5"/>
  <c r="AI98" i="5"/>
  <c r="Q98" i="5"/>
  <c r="AJ162" i="5"/>
  <c r="AF162" i="5"/>
  <c r="AE162" i="5"/>
  <c r="AG162" i="5"/>
  <c r="AH162" i="5"/>
  <c r="AI162" i="5"/>
  <c r="AC162" i="5"/>
  <c r="AD162" i="5"/>
  <c r="AK162" i="5"/>
  <c r="Q162" i="5"/>
  <c r="AG274" i="5"/>
  <c r="AH274" i="5"/>
  <c r="AJ274" i="5"/>
  <c r="AK274" i="5"/>
  <c r="AC274" i="5"/>
  <c r="AD274" i="5"/>
  <c r="AE274" i="5"/>
  <c r="AF274" i="5"/>
  <c r="AI274" i="5"/>
  <c r="Q274" i="5"/>
  <c r="AG346" i="5"/>
  <c r="AH346" i="5"/>
  <c r="AI346" i="5"/>
  <c r="AJ346" i="5"/>
  <c r="AC346" i="5"/>
  <c r="AK346" i="5"/>
  <c r="AD346" i="5"/>
  <c r="AE346" i="5"/>
  <c r="AF346" i="5"/>
  <c r="Q346" i="5"/>
  <c r="AG450" i="5"/>
  <c r="AH450" i="5"/>
  <c r="AK450" i="5"/>
  <c r="AC450" i="5"/>
  <c r="AD450" i="5"/>
  <c r="AE450" i="5"/>
  <c r="AI450" i="5"/>
  <c r="AF450" i="5"/>
  <c r="AJ450" i="5"/>
  <c r="Q450" i="5"/>
  <c r="AG498" i="5"/>
  <c r="AI498" i="5"/>
  <c r="AJ498" i="5"/>
  <c r="AC498" i="5"/>
  <c r="AK498" i="5"/>
  <c r="AE498" i="5"/>
  <c r="AF498" i="5"/>
  <c r="AH498" i="5"/>
  <c r="AD498" i="5"/>
  <c r="Q498" i="5"/>
  <c r="AH530" i="5"/>
  <c r="AJ530" i="5"/>
  <c r="AC530" i="5"/>
  <c r="AK530" i="5"/>
  <c r="AD530" i="5"/>
  <c r="AF530" i="5"/>
  <c r="AI530" i="5"/>
  <c r="AE530" i="5"/>
  <c r="AG530" i="5"/>
  <c r="Q530" i="5"/>
  <c r="AF698" i="5"/>
  <c r="AG698" i="5"/>
  <c r="AH698" i="5"/>
  <c r="AI698" i="5"/>
  <c r="AD698" i="5"/>
  <c r="AJ698" i="5"/>
  <c r="AK698" i="5"/>
  <c r="AC698" i="5"/>
  <c r="AE698" i="5"/>
  <c r="Q698" i="5"/>
  <c r="AF746" i="5"/>
  <c r="AH746" i="5"/>
  <c r="AC746" i="5"/>
  <c r="AJ746" i="5"/>
  <c r="AI746" i="5"/>
  <c r="AK746" i="5"/>
  <c r="AD746" i="5"/>
  <c r="AE746" i="5"/>
  <c r="AG746" i="5"/>
  <c r="Q746" i="5"/>
  <c r="AC818" i="5"/>
  <c r="AK818" i="5"/>
  <c r="AD818" i="5"/>
  <c r="AE818" i="5"/>
  <c r="AF818" i="5"/>
  <c r="AG818" i="5"/>
  <c r="AH818" i="5"/>
  <c r="AI818" i="5"/>
  <c r="AJ818" i="5"/>
  <c r="Q818" i="5"/>
  <c r="AJ858" i="5"/>
  <c r="AC858" i="5"/>
  <c r="AK858" i="5"/>
  <c r="AD858" i="5"/>
  <c r="AE858" i="5"/>
  <c r="AF858" i="5"/>
  <c r="AG858" i="5"/>
  <c r="AH858" i="5"/>
  <c r="AI858" i="5"/>
  <c r="Q858" i="5"/>
  <c r="AG898" i="5"/>
  <c r="AH898" i="5"/>
  <c r="AI898" i="5"/>
  <c r="AJ898" i="5"/>
  <c r="AC898" i="5"/>
  <c r="AK898" i="5"/>
  <c r="AD898" i="5"/>
  <c r="AE898" i="5"/>
  <c r="AF898" i="5"/>
  <c r="Q898" i="5"/>
  <c r="AG930" i="5"/>
  <c r="AH930" i="5"/>
  <c r="AI930" i="5"/>
  <c r="AJ930" i="5"/>
  <c r="AC930" i="5"/>
  <c r="AK930" i="5"/>
  <c r="AD930" i="5"/>
  <c r="AE930" i="5"/>
  <c r="AF930" i="5"/>
  <c r="Q930" i="5"/>
  <c r="AG954" i="5"/>
  <c r="AH954" i="5"/>
  <c r="AI954" i="5"/>
  <c r="AJ954" i="5"/>
  <c r="AC954" i="5"/>
  <c r="AK954" i="5"/>
  <c r="AD954" i="5"/>
  <c r="AE954" i="5"/>
  <c r="AF954" i="5"/>
  <c r="Q954" i="5"/>
  <c r="AH1010" i="5"/>
  <c r="AI1010" i="5"/>
  <c r="AJ1010" i="5"/>
  <c r="AD1010" i="5"/>
  <c r="AE1010" i="5"/>
  <c r="AF1010" i="5"/>
  <c r="AG1010" i="5"/>
  <c r="AK1010" i="5"/>
  <c r="AC1010" i="5"/>
  <c r="Q1010" i="5"/>
  <c r="AH1082" i="5"/>
  <c r="AI1082" i="5"/>
  <c r="AJ1082" i="5"/>
  <c r="AC1082" i="5"/>
  <c r="AK1082" i="5"/>
  <c r="AE1082" i="5"/>
  <c r="AF1082" i="5"/>
  <c r="AD1082" i="5"/>
  <c r="AG1082" i="5"/>
  <c r="Q1082" i="5"/>
  <c r="AD147" i="5"/>
  <c r="AF147" i="5"/>
  <c r="AG147" i="5"/>
  <c r="AH147" i="5"/>
  <c r="AI147" i="5"/>
  <c r="AJ147" i="5"/>
  <c r="AK147" i="5"/>
  <c r="AC147" i="5"/>
  <c r="AE147" i="5"/>
  <c r="Q147" i="5"/>
  <c r="AF571" i="5"/>
  <c r="AJ571" i="5"/>
  <c r="AI571" i="5"/>
  <c r="AK571" i="5"/>
  <c r="AC571" i="5"/>
  <c r="AD571" i="5"/>
  <c r="AE571" i="5"/>
  <c r="AH571" i="5"/>
  <c r="AG571" i="5"/>
  <c r="Q571" i="5"/>
  <c r="AE747" i="5"/>
  <c r="AG747" i="5"/>
  <c r="AD747" i="5"/>
  <c r="AK747" i="5"/>
  <c r="AC747" i="5"/>
  <c r="AF747" i="5"/>
  <c r="AH747" i="5"/>
  <c r="AI747" i="5"/>
  <c r="AJ747" i="5"/>
  <c r="Q747" i="5"/>
  <c r="AG1003" i="5"/>
  <c r="AH1003" i="5"/>
  <c r="AI1003" i="5"/>
  <c r="AC1003" i="5"/>
  <c r="AK1003" i="5"/>
  <c r="AD1003" i="5"/>
  <c r="AE1003" i="5"/>
  <c r="AF1003" i="5"/>
  <c r="AJ1003" i="5"/>
  <c r="Q1003" i="5"/>
  <c r="AC148" i="5"/>
  <c r="AK148" i="5"/>
  <c r="AE148" i="5"/>
  <c r="AF148" i="5"/>
  <c r="AG148" i="5"/>
  <c r="AD148" i="5"/>
  <c r="AJ148" i="5"/>
  <c r="AH148" i="5"/>
  <c r="AI148" i="5"/>
  <c r="Q148" i="5"/>
  <c r="AE196" i="5"/>
  <c r="AG196" i="5"/>
  <c r="AJ196" i="5"/>
  <c r="AK196" i="5"/>
  <c r="AC196" i="5"/>
  <c r="AD196" i="5"/>
  <c r="AF196" i="5"/>
  <c r="AH196" i="5"/>
  <c r="AI196" i="5"/>
  <c r="Q196" i="5"/>
  <c r="AI220" i="5"/>
  <c r="AJ220" i="5"/>
  <c r="AC220" i="5"/>
  <c r="AK220" i="5"/>
  <c r="AD220" i="5"/>
  <c r="AG220" i="5"/>
  <c r="AH220" i="5"/>
  <c r="AE220" i="5"/>
  <c r="AF220" i="5"/>
  <c r="Q220" i="5"/>
  <c r="AH244" i="5"/>
  <c r="AI244" i="5"/>
  <c r="AJ244" i="5"/>
  <c r="AC244" i="5"/>
  <c r="AK244" i="5"/>
  <c r="AD244" i="5"/>
  <c r="AE244" i="5"/>
  <c r="AF244" i="5"/>
  <c r="AG244" i="5"/>
  <c r="Q244" i="5"/>
  <c r="AE420" i="5"/>
  <c r="AF420" i="5"/>
  <c r="AH420" i="5"/>
  <c r="AG420" i="5"/>
  <c r="AI420" i="5"/>
  <c r="AJ420" i="5"/>
  <c r="AK420" i="5"/>
  <c r="AC420" i="5"/>
  <c r="AD420" i="5"/>
  <c r="Q420" i="5"/>
  <c r="AF564" i="5"/>
  <c r="AI564" i="5"/>
  <c r="AJ564" i="5"/>
  <c r="AK564" i="5"/>
  <c r="AC564" i="5"/>
  <c r="AD564" i="5"/>
  <c r="AE564" i="5"/>
  <c r="AG564" i="5"/>
  <c r="AH564" i="5"/>
  <c r="Q564" i="5"/>
  <c r="AD628" i="5"/>
  <c r="AE628" i="5"/>
  <c r="AF628" i="5"/>
  <c r="AG628" i="5"/>
  <c r="AH628" i="5"/>
  <c r="AI628" i="5"/>
  <c r="AJ628" i="5"/>
  <c r="AC628" i="5"/>
  <c r="AK628" i="5"/>
  <c r="Q628" i="5"/>
  <c r="AH852" i="5"/>
  <c r="AI852" i="5"/>
  <c r="AJ852" i="5"/>
  <c r="AC852" i="5"/>
  <c r="AK852" i="5"/>
  <c r="AD852" i="5"/>
  <c r="AE852" i="5"/>
  <c r="AF852" i="5"/>
  <c r="AG852" i="5"/>
  <c r="Q852" i="5"/>
  <c r="AF133" i="5"/>
  <c r="AH133" i="5"/>
  <c r="AI133" i="5"/>
  <c r="AJ133" i="5"/>
  <c r="AK133" i="5"/>
  <c r="AC133" i="5"/>
  <c r="AD133" i="5"/>
  <c r="AE133" i="5"/>
  <c r="AG133" i="5"/>
  <c r="Q133" i="5"/>
  <c r="AH157" i="5"/>
  <c r="AD157" i="5"/>
  <c r="AI157" i="5"/>
  <c r="AJ157" i="5"/>
  <c r="AK157" i="5"/>
  <c r="AF157" i="5"/>
  <c r="AG157" i="5"/>
  <c r="AC157" i="5"/>
  <c r="AE157" i="5"/>
  <c r="Q157" i="5"/>
  <c r="AD189" i="5"/>
  <c r="AE189" i="5"/>
  <c r="AF189" i="5"/>
  <c r="AG189" i="5"/>
  <c r="AC189" i="5"/>
  <c r="AH189" i="5"/>
  <c r="AI189" i="5"/>
  <c r="AJ189" i="5"/>
  <c r="AK189" i="5"/>
  <c r="Q189" i="5"/>
  <c r="AD277" i="5"/>
  <c r="AE277" i="5"/>
  <c r="AG277" i="5"/>
  <c r="AI277" i="5"/>
  <c r="AJ277" i="5"/>
  <c r="AK277" i="5"/>
  <c r="AC277" i="5"/>
  <c r="AF277" i="5"/>
  <c r="AH277" i="5"/>
  <c r="Q277" i="5"/>
  <c r="AI301" i="5"/>
  <c r="AJ301" i="5"/>
  <c r="AD301" i="5"/>
  <c r="AG301" i="5"/>
  <c r="AH301" i="5"/>
  <c r="AK301" i="5"/>
  <c r="AC301" i="5"/>
  <c r="AE301" i="5"/>
  <c r="AF301" i="5"/>
  <c r="Q301" i="5"/>
  <c r="AE445" i="5"/>
  <c r="AF445" i="5"/>
  <c r="AC445" i="5"/>
  <c r="AG445" i="5"/>
  <c r="AH445" i="5"/>
  <c r="AI445" i="5"/>
  <c r="AK445" i="5"/>
  <c r="AD445" i="5"/>
  <c r="AJ445" i="5"/>
  <c r="Q445" i="5"/>
  <c r="AI509" i="5"/>
  <c r="AC509" i="5"/>
  <c r="AK509" i="5"/>
  <c r="AD509" i="5"/>
  <c r="AE509" i="5"/>
  <c r="AG509" i="5"/>
  <c r="AJ509" i="5"/>
  <c r="AF509" i="5"/>
  <c r="AH509" i="5"/>
  <c r="Q509" i="5"/>
  <c r="AF525" i="5"/>
  <c r="AH525" i="5"/>
  <c r="AI525" i="5"/>
  <c r="AJ525" i="5"/>
  <c r="AD525" i="5"/>
  <c r="AC525" i="5"/>
  <c r="AE525" i="5"/>
  <c r="AG525" i="5"/>
  <c r="AK525" i="5"/>
  <c r="Q525" i="5"/>
  <c r="AC589" i="5"/>
  <c r="AK589" i="5"/>
  <c r="AD589" i="5"/>
  <c r="AE589" i="5"/>
  <c r="AF589" i="5"/>
  <c r="AG589" i="5"/>
  <c r="AH589" i="5"/>
  <c r="AI589" i="5"/>
  <c r="AJ589" i="5"/>
  <c r="Q589" i="5"/>
  <c r="AC637" i="5"/>
  <c r="AK637" i="5"/>
  <c r="AD637" i="5"/>
  <c r="AE637" i="5"/>
  <c r="AF637" i="5"/>
  <c r="AG637" i="5"/>
  <c r="AH637" i="5"/>
  <c r="AI637" i="5"/>
  <c r="AJ637" i="5"/>
  <c r="Q637" i="5"/>
  <c r="AC677" i="5"/>
  <c r="AK677" i="5"/>
  <c r="AD677" i="5"/>
  <c r="AE677" i="5"/>
  <c r="AF677" i="5"/>
  <c r="AG677" i="5"/>
  <c r="AH677" i="5"/>
  <c r="AJ677" i="5"/>
  <c r="AI677" i="5"/>
  <c r="Q677" i="5"/>
  <c r="AC709" i="5"/>
  <c r="AK709" i="5"/>
  <c r="AD709" i="5"/>
  <c r="AE709" i="5"/>
  <c r="AF709" i="5"/>
  <c r="AG709" i="5"/>
  <c r="AH709" i="5"/>
  <c r="AJ709" i="5"/>
  <c r="AI709" i="5"/>
  <c r="Q709" i="5"/>
  <c r="AC741" i="5"/>
  <c r="AK741" i="5"/>
  <c r="AE741" i="5"/>
  <c r="AF741" i="5"/>
  <c r="AJ741" i="5"/>
  <c r="AD741" i="5"/>
  <c r="AG741" i="5"/>
  <c r="AH741" i="5"/>
  <c r="AI741" i="5"/>
  <c r="Q741" i="5"/>
  <c r="AC757" i="5"/>
  <c r="AK757" i="5"/>
  <c r="AE757" i="5"/>
  <c r="AJ757" i="5"/>
  <c r="AG757" i="5"/>
  <c r="AI757" i="5"/>
  <c r="AD757" i="5"/>
  <c r="AF757" i="5"/>
  <c r="AH757" i="5"/>
  <c r="Q757" i="5"/>
  <c r="AD773" i="5"/>
  <c r="AI773" i="5"/>
  <c r="AK773" i="5"/>
  <c r="AC773" i="5"/>
  <c r="AE773" i="5"/>
  <c r="AF773" i="5"/>
  <c r="AG773" i="5"/>
  <c r="AH773" i="5"/>
  <c r="AJ773" i="5"/>
  <c r="Q773" i="5"/>
  <c r="AD805" i="5"/>
  <c r="AI805" i="5"/>
  <c r="AK805" i="5"/>
  <c r="AC805" i="5"/>
  <c r="AE805" i="5"/>
  <c r="AF805" i="5"/>
  <c r="AG805" i="5"/>
  <c r="AH805" i="5"/>
  <c r="AJ805" i="5"/>
  <c r="Q805" i="5"/>
  <c r="AG877" i="5"/>
  <c r="AH877" i="5"/>
  <c r="AI877" i="5"/>
  <c r="AJ877" i="5"/>
  <c r="AC877" i="5"/>
  <c r="AK877" i="5"/>
  <c r="AD877" i="5"/>
  <c r="AE877" i="5"/>
  <c r="AF877" i="5"/>
  <c r="Q877" i="5"/>
  <c r="AG885" i="5"/>
  <c r="AH885" i="5"/>
  <c r="AI885" i="5"/>
  <c r="AJ885" i="5"/>
  <c r="AC885" i="5"/>
  <c r="AK885" i="5"/>
  <c r="AD885" i="5"/>
  <c r="AE885" i="5"/>
  <c r="AF885" i="5"/>
  <c r="Q885" i="5"/>
  <c r="AD974" i="5"/>
  <c r="AE974" i="5"/>
  <c r="AF974" i="5"/>
  <c r="AH974" i="5"/>
  <c r="AI974" i="5"/>
  <c r="AJ974" i="5"/>
  <c r="AC974" i="5"/>
  <c r="AK974" i="5"/>
  <c r="AG974" i="5"/>
  <c r="Q974" i="5"/>
  <c r="AD1030" i="5"/>
  <c r="AE1030" i="5"/>
  <c r="AF1030" i="5"/>
  <c r="AH1030" i="5"/>
  <c r="AI1030" i="5"/>
  <c r="AJ1030" i="5"/>
  <c r="AC1030" i="5"/>
  <c r="AG1030" i="5"/>
  <c r="AK1030" i="5"/>
  <c r="Q1030" i="5"/>
  <c r="AC1046" i="5"/>
  <c r="AK1046" i="5"/>
  <c r="AD1046" i="5"/>
  <c r="AE1046" i="5"/>
  <c r="AF1046" i="5"/>
  <c r="AG1046" i="5"/>
  <c r="AI1046" i="5"/>
  <c r="AJ1046" i="5"/>
  <c r="AH1046" i="5"/>
  <c r="Q1046" i="5"/>
  <c r="AD1086" i="5"/>
  <c r="AE1086" i="5"/>
  <c r="AF1086" i="5"/>
  <c r="AG1086" i="5"/>
  <c r="AI1086" i="5"/>
  <c r="AJ1086" i="5"/>
  <c r="AH1086" i="5"/>
  <c r="AK1086" i="5"/>
  <c r="Q1086" i="5"/>
  <c r="AI859" i="5"/>
  <c r="AJ859" i="5"/>
  <c r="AC859" i="5"/>
  <c r="AK859" i="5"/>
  <c r="AD859" i="5"/>
  <c r="AE859" i="5"/>
  <c r="AF859" i="5"/>
  <c r="AG859" i="5"/>
  <c r="AH859" i="5"/>
  <c r="Q859" i="5"/>
  <c r="AH6" i="5"/>
  <c r="AI6" i="5"/>
  <c r="AJ6" i="5"/>
  <c r="AC6" i="5"/>
  <c r="AK6" i="5"/>
  <c r="AD6" i="5"/>
  <c r="AE6" i="5"/>
  <c r="AF6" i="5"/>
  <c r="AG6" i="5"/>
  <c r="Q6" i="5"/>
  <c r="AJ62" i="5"/>
  <c r="AD62" i="5"/>
  <c r="AE62" i="5"/>
  <c r="AF62" i="5"/>
  <c r="AH62" i="5"/>
  <c r="AC62" i="5"/>
  <c r="AG62" i="5"/>
  <c r="AI62" i="5"/>
  <c r="AK62" i="5"/>
  <c r="Q62" i="5"/>
  <c r="AI118" i="5"/>
  <c r="AJ118" i="5"/>
  <c r="AC118" i="5"/>
  <c r="AK118" i="5"/>
  <c r="AD118" i="5"/>
  <c r="AE118" i="5"/>
  <c r="AF118" i="5"/>
  <c r="AG118" i="5"/>
  <c r="AH118" i="5"/>
  <c r="Q118" i="5"/>
  <c r="AG158" i="5"/>
  <c r="AC158" i="5"/>
  <c r="AK158" i="5"/>
  <c r="AJ158" i="5"/>
  <c r="AD158" i="5"/>
  <c r="AE158" i="5"/>
  <c r="AF158" i="5"/>
  <c r="AH158" i="5"/>
  <c r="AI158" i="5"/>
  <c r="Q158" i="5"/>
  <c r="AE334" i="5"/>
  <c r="AF334" i="5"/>
  <c r="AG334" i="5"/>
  <c r="AH334" i="5"/>
  <c r="AI334" i="5"/>
  <c r="AJ334" i="5"/>
  <c r="AK334" i="5"/>
  <c r="AC334" i="5"/>
  <c r="AD334" i="5"/>
  <c r="Q334" i="5"/>
  <c r="AD374" i="5"/>
  <c r="AF374" i="5"/>
  <c r="AG374" i="5"/>
  <c r="AH374" i="5"/>
  <c r="AI374" i="5"/>
  <c r="AJ374" i="5"/>
  <c r="AK374" i="5"/>
  <c r="AC374" i="5"/>
  <c r="AE374" i="5"/>
  <c r="Q374" i="5"/>
  <c r="AH462" i="5"/>
  <c r="AI462" i="5"/>
  <c r="AF462" i="5"/>
  <c r="AJ462" i="5"/>
  <c r="AK462" i="5"/>
  <c r="AD462" i="5"/>
  <c r="AE462" i="5"/>
  <c r="AG462" i="5"/>
  <c r="AC462" i="5"/>
  <c r="Q462" i="5"/>
  <c r="AJ502" i="5"/>
  <c r="AD502" i="5"/>
  <c r="AE502" i="5"/>
  <c r="AF502" i="5"/>
  <c r="AH502" i="5"/>
  <c r="AK502" i="5"/>
  <c r="AC502" i="5"/>
  <c r="AG502" i="5"/>
  <c r="AI502" i="5"/>
  <c r="Q502" i="5"/>
  <c r="AJ646" i="5"/>
  <c r="AC646" i="5"/>
  <c r="AK646" i="5"/>
  <c r="AD646" i="5"/>
  <c r="AE646" i="5"/>
  <c r="AF646" i="5"/>
  <c r="AG646" i="5"/>
  <c r="AH646" i="5"/>
  <c r="AI646" i="5"/>
  <c r="Q646" i="5"/>
  <c r="AJ662" i="5"/>
  <c r="AC662" i="5"/>
  <c r="AK662" i="5"/>
  <c r="AD662" i="5"/>
  <c r="AE662" i="5"/>
  <c r="AF662" i="5"/>
  <c r="AG662" i="5"/>
  <c r="AH662" i="5"/>
  <c r="AI662" i="5"/>
  <c r="Q662" i="5"/>
  <c r="AJ718" i="5"/>
  <c r="AC718" i="5"/>
  <c r="AK718" i="5"/>
  <c r="AD718" i="5"/>
  <c r="AE718" i="5"/>
  <c r="AF718" i="5"/>
  <c r="AI718" i="5"/>
  <c r="AG718" i="5"/>
  <c r="AH718" i="5"/>
  <c r="Q718" i="5"/>
  <c r="AJ750" i="5"/>
  <c r="AD750" i="5"/>
  <c r="AI750" i="5"/>
  <c r="AF750" i="5"/>
  <c r="AC750" i="5"/>
  <c r="AE750" i="5"/>
  <c r="AG750" i="5"/>
  <c r="AH750" i="5"/>
  <c r="AK750" i="5"/>
  <c r="Q750" i="5"/>
  <c r="AC790" i="5"/>
  <c r="AK790" i="5"/>
  <c r="AH790" i="5"/>
  <c r="AG790" i="5"/>
  <c r="AI790" i="5"/>
  <c r="AJ790" i="5"/>
  <c r="AD790" i="5"/>
  <c r="AE790" i="5"/>
  <c r="AF790" i="5"/>
  <c r="Q790" i="5"/>
  <c r="AG814" i="5"/>
  <c r="AH814" i="5"/>
  <c r="AI814" i="5"/>
  <c r="AJ814" i="5"/>
  <c r="AC814" i="5"/>
  <c r="AK814" i="5"/>
  <c r="AD814" i="5"/>
  <c r="AE814" i="5"/>
  <c r="AF814" i="5"/>
  <c r="Q814" i="5"/>
  <c r="AG830" i="5"/>
  <c r="AH830" i="5"/>
  <c r="AI830" i="5"/>
  <c r="AJ830" i="5"/>
  <c r="AC830" i="5"/>
  <c r="AK830" i="5"/>
  <c r="AD830" i="5"/>
  <c r="AE830" i="5"/>
  <c r="AF830" i="5"/>
  <c r="Q830" i="5"/>
  <c r="AF870" i="5"/>
  <c r="AG870" i="5"/>
  <c r="AH870" i="5"/>
  <c r="AI870" i="5"/>
  <c r="AJ870" i="5"/>
  <c r="AC870" i="5"/>
  <c r="AK870" i="5"/>
  <c r="AD870" i="5"/>
  <c r="AE870" i="5"/>
  <c r="Q870" i="5"/>
  <c r="AE707" i="5"/>
  <c r="AF707" i="5"/>
  <c r="AG707" i="5"/>
  <c r="AH707" i="5"/>
  <c r="AC707" i="5"/>
  <c r="AI707" i="5"/>
  <c r="AJ707" i="5"/>
  <c r="AD707" i="5"/>
  <c r="AK707" i="5"/>
  <c r="Q707" i="5"/>
  <c r="AF996" i="5"/>
  <c r="AG996" i="5"/>
  <c r="AH996" i="5"/>
  <c r="AJ996" i="5"/>
  <c r="AC996" i="5"/>
  <c r="AK996" i="5"/>
  <c r="AD996" i="5"/>
  <c r="AE996" i="5"/>
  <c r="AI996" i="5"/>
  <c r="Q996" i="5"/>
  <c r="AD15" i="5"/>
  <c r="AE15" i="5"/>
  <c r="AF15" i="5"/>
  <c r="AG15" i="5"/>
  <c r="AH15" i="5"/>
  <c r="AI15" i="5"/>
  <c r="AJ15" i="5"/>
  <c r="AC15" i="5"/>
  <c r="AK15" i="5"/>
  <c r="Q15" i="5"/>
  <c r="AH31" i="5"/>
  <c r="AI31" i="5"/>
  <c r="AJ31" i="5"/>
  <c r="AC31" i="5"/>
  <c r="AK31" i="5"/>
  <c r="AD31" i="5"/>
  <c r="AE31" i="5"/>
  <c r="AF31" i="5"/>
  <c r="AG31" i="5"/>
  <c r="Q31" i="5"/>
  <c r="AD47" i="5"/>
  <c r="AF47" i="5"/>
  <c r="AG47" i="5"/>
  <c r="AH47" i="5"/>
  <c r="AJ47" i="5"/>
  <c r="AC47" i="5"/>
  <c r="AE47" i="5"/>
  <c r="AI47" i="5"/>
  <c r="AK47" i="5"/>
  <c r="Q47" i="5"/>
  <c r="AG119" i="5"/>
  <c r="AH119" i="5"/>
  <c r="AI119" i="5"/>
  <c r="AJ119" i="5"/>
  <c r="AC119" i="5"/>
  <c r="AK119" i="5"/>
  <c r="AD119" i="5"/>
  <c r="AE119" i="5"/>
  <c r="AF119" i="5"/>
  <c r="Q119" i="5"/>
  <c r="AC167" i="5"/>
  <c r="AK167" i="5"/>
  <c r="AD167" i="5"/>
  <c r="AE167" i="5"/>
  <c r="AF167" i="5"/>
  <c r="AI167" i="5"/>
  <c r="AJ167" i="5"/>
  <c r="AG167" i="5"/>
  <c r="AH167" i="5"/>
  <c r="Q167" i="5"/>
  <c r="AE231" i="5"/>
  <c r="AF231" i="5"/>
  <c r="AG231" i="5"/>
  <c r="AH231" i="5"/>
  <c r="AC231" i="5"/>
  <c r="AD231" i="5"/>
  <c r="AI231" i="5"/>
  <c r="AJ231" i="5"/>
  <c r="AK231" i="5"/>
  <c r="Q231" i="5"/>
  <c r="AC271" i="5"/>
  <c r="AK271" i="5"/>
  <c r="AD271" i="5"/>
  <c r="AF271" i="5"/>
  <c r="AE271" i="5"/>
  <c r="AG271" i="5"/>
  <c r="AH271" i="5"/>
  <c r="AI271" i="5"/>
  <c r="AJ271" i="5"/>
  <c r="Q271" i="5"/>
  <c r="AG295" i="5"/>
  <c r="AH295" i="5"/>
  <c r="AJ295" i="5"/>
  <c r="AK295" i="5"/>
  <c r="AC295" i="5"/>
  <c r="AD295" i="5"/>
  <c r="AE295" i="5"/>
  <c r="AF295" i="5"/>
  <c r="AI295" i="5"/>
  <c r="Q295" i="5"/>
  <c r="AI351" i="5"/>
  <c r="AJ351" i="5"/>
  <c r="AC351" i="5"/>
  <c r="AK351" i="5"/>
  <c r="AD351" i="5"/>
  <c r="AE351" i="5"/>
  <c r="AF351" i="5"/>
  <c r="AG351" i="5"/>
  <c r="AH351" i="5"/>
  <c r="Q351" i="5"/>
  <c r="AE367" i="5"/>
  <c r="AG367" i="5"/>
  <c r="AH367" i="5"/>
  <c r="AI367" i="5"/>
  <c r="AJ367" i="5"/>
  <c r="AK367" i="5"/>
  <c r="AD367" i="5"/>
  <c r="AC367" i="5"/>
  <c r="AF367" i="5"/>
  <c r="Q367" i="5"/>
  <c r="AE519" i="5"/>
  <c r="AG519" i="5"/>
  <c r="AH519" i="5"/>
  <c r="AI519" i="5"/>
  <c r="AC519" i="5"/>
  <c r="AK519" i="5"/>
  <c r="AD519" i="5"/>
  <c r="AF519" i="5"/>
  <c r="AJ519" i="5"/>
  <c r="Q519" i="5"/>
  <c r="AJ575" i="5"/>
  <c r="AC575" i="5"/>
  <c r="AD575" i="5"/>
  <c r="AE575" i="5"/>
  <c r="AF575" i="5"/>
  <c r="AG575" i="5"/>
  <c r="AH575" i="5"/>
  <c r="AK575" i="5"/>
  <c r="AI575" i="5"/>
  <c r="Q575" i="5"/>
  <c r="AI655" i="5"/>
  <c r="AJ655" i="5"/>
  <c r="AC655" i="5"/>
  <c r="AK655" i="5"/>
  <c r="AD655" i="5"/>
  <c r="AE655" i="5"/>
  <c r="AF655" i="5"/>
  <c r="AG655" i="5"/>
  <c r="AH655" i="5"/>
  <c r="Q655" i="5"/>
  <c r="AI719" i="5"/>
  <c r="AJ719" i="5"/>
  <c r="AC719" i="5"/>
  <c r="AK719" i="5"/>
  <c r="AD719" i="5"/>
  <c r="AG719" i="5"/>
  <c r="AF719" i="5"/>
  <c r="AH719" i="5"/>
  <c r="AE719" i="5"/>
  <c r="Q719" i="5"/>
  <c r="AI735" i="5"/>
  <c r="AC735" i="5"/>
  <c r="AK735" i="5"/>
  <c r="AF735" i="5"/>
  <c r="AH735" i="5"/>
  <c r="AD735" i="5"/>
  <c r="AE735" i="5"/>
  <c r="AG735" i="5"/>
  <c r="AJ735" i="5"/>
  <c r="Q735" i="5"/>
  <c r="AJ775" i="5"/>
  <c r="AG775" i="5"/>
  <c r="AD775" i="5"/>
  <c r="AE775" i="5"/>
  <c r="AF775" i="5"/>
  <c r="AH775" i="5"/>
  <c r="AI775" i="5"/>
  <c r="AK775" i="5"/>
  <c r="AC775" i="5"/>
  <c r="Q775" i="5"/>
  <c r="AF815" i="5"/>
  <c r="AG815" i="5"/>
  <c r="AH815" i="5"/>
  <c r="AI815" i="5"/>
  <c r="AJ815" i="5"/>
  <c r="AC815" i="5"/>
  <c r="AK815" i="5"/>
  <c r="AD815" i="5"/>
  <c r="AE815" i="5"/>
  <c r="Q815" i="5"/>
  <c r="AJ911" i="5"/>
  <c r="AC911" i="5"/>
  <c r="AK911" i="5"/>
  <c r="AD911" i="5"/>
  <c r="AE911" i="5"/>
  <c r="AF911" i="5"/>
  <c r="AG911" i="5"/>
  <c r="AH911" i="5"/>
  <c r="AI911" i="5"/>
  <c r="Q911" i="5"/>
  <c r="AJ927" i="5"/>
  <c r="AC927" i="5"/>
  <c r="AK927" i="5"/>
  <c r="AD927" i="5"/>
  <c r="AE927" i="5"/>
  <c r="AF927" i="5"/>
  <c r="AG927" i="5"/>
  <c r="AH927" i="5"/>
  <c r="AI927" i="5"/>
  <c r="Q927" i="5"/>
  <c r="AJ943" i="5"/>
  <c r="AC943" i="5"/>
  <c r="AK943" i="5"/>
  <c r="AD943" i="5"/>
  <c r="AE943" i="5"/>
  <c r="AF943" i="5"/>
  <c r="AG943" i="5"/>
  <c r="AH943" i="5"/>
  <c r="AI943" i="5"/>
  <c r="Q943" i="5"/>
  <c r="AC967" i="5"/>
  <c r="AK967" i="5"/>
  <c r="AD967" i="5"/>
  <c r="AE967" i="5"/>
  <c r="AG967" i="5"/>
  <c r="AH967" i="5"/>
  <c r="AI967" i="5"/>
  <c r="AJ967" i="5"/>
  <c r="AF967" i="5"/>
  <c r="Q967" i="5"/>
  <c r="AJ1039" i="5"/>
  <c r="AC1039" i="5"/>
  <c r="AK1039" i="5"/>
  <c r="AD1039" i="5"/>
  <c r="AE1039" i="5"/>
  <c r="AF1039" i="5"/>
  <c r="AH1039" i="5"/>
  <c r="AI1039" i="5"/>
  <c r="AG1039" i="5"/>
  <c r="Q1039" i="5"/>
  <c r="AC1071" i="5"/>
  <c r="AK1071" i="5"/>
  <c r="AD1071" i="5"/>
  <c r="AE1071" i="5"/>
  <c r="AF1071" i="5"/>
  <c r="AH1071" i="5"/>
  <c r="AI1071" i="5"/>
  <c r="AG1071" i="5"/>
  <c r="AJ1071" i="5"/>
  <c r="Q1071" i="5"/>
  <c r="AE27" i="5"/>
  <c r="AF27" i="5"/>
  <c r="AG27" i="5"/>
  <c r="AH27" i="5"/>
  <c r="AI27" i="5"/>
  <c r="AJ27" i="5"/>
  <c r="AC27" i="5"/>
  <c r="AK27" i="5"/>
  <c r="AD27" i="5"/>
  <c r="Q27" i="5"/>
  <c r="AD83" i="5"/>
  <c r="AE83" i="5"/>
  <c r="AF83" i="5"/>
  <c r="AG83" i="5"/>
  <c r="AH83" i="5"/>
  <c r="AI83" i="5"/>
  <c r="AC83" i="5"/>
  <c r="AJ83" i="5"/>
  <c r="AK83" i="5"/>
  <c r="Q83" i="5"/>
  <c r="AH331" i="5"/>
  <c r="AI331" i="5"/>
  <c r="AJ331" i="5"/>
  <c r="AC331" i="5"/>
  <c r="AK331" i="5"/>
  <c r="AD331" i="5"/>
  <c r="AE331" i="5"/>
  <c r="AF331" i="5"/>
  <c r="AG331" i="5"/>
  <c r="Q331" i="5"/>
  <c r="AF931" i="5"/>
  <c r="AG931" i="5"/>
  <c r="AH931" i="5"/>
  <c r="AI931" i="5"/>
  <c r="AJ931" i="5"/>
  <c r="AC931" i="5"/>
  <c r="AK931" i="5"/>
  <c r="AD931" i="5"/>
  <c r="AE931" i="5"/>
  <c r="Q931" i="5"/>
  <c r="AF1020" i="5"/>
  <c r="AG1020" i="5"/>
  <c r="AH1020" i="5"/>
  <c r="AJ1020" i="5"/>
  <c r="AC1020" i="5"/>
  <c r="AK1020" i="5"/>
  <c r="AD1020" i="5"/>
  <c r="AE1020" i="5"/>
  <c r="AI1020" i="5"/>
  <c r="Q1020" i="5"/>
  <c r="AE40" i="5"/>
  <c r="AF40" i="5"/>
  <c r="AG40" i="5"/>
  <c r="AH40" i="5"/>
  <c r="AI40" i="5"/>
  <c r="AJ40" i="5"/>
  <c r="AC40" i="5"/>
  <c r="AK40" i="5"/>
  <c r="AD40" i="5"/>
  <c r="Q40" i="5"/>
  <c r="AI56" i="5"/>
  <c r="AC56" i="5"/>
  <c r="AK56" i="5"/>
  <c r="AD56" i="5"/>
  <c r="AE56" i="5"/>
  <c r="AG56" i="5"/>
  <c r="AF56" i="5"/>
  <c r="AH56" i="5"/>
  <c r="AJ56" i="5"/>
  <c r="Q56" i="5"/>
  <c r="AH144" i="5"/>
  <c r="AJ144" i="5"/>
  <c r="AC144" i="5"/>
  <c r="AK144" i="5"/>
  <c r="AD144" i="5"/>
  <c r="AE144" i="5"/>
  <c r="AF144" i="5"/>
  <c r="AG144" i="5"/>
  <c r="AI144" i="5"/>
  <c r="Q144" i="5"/>
  <c r="AE208" i="5"/>
  <c r="AF208" i="5"/>
  <c r="AG208" i="5"/>
  <c r="AH208" i="5"/>
  <c r="AI208" i="5"/>
  <c r="AC208" i="5"/>
  <c r="AD208" i="5"/>
  <c r="AJ208" i="5"/>
  <c r="AK208" i="5"/>
  <c r="Q208" i="5"/>
  <c r="AC256" i="5"/>
  <c r="AK256" i="5"/>
  <c r="AD256" i="5"/>
  <c r="AF256" i="5"/>
  <c r="AH256" i="5"/>
  <c r="AI256" i="5"/>
  <c r="AJ256" i="5"/>
  <c r="AE256" i="5"/>
  <c r="AG256" i="5"/>
  <c r="Q256" i="5"/>
  <c r="AD368" i="5"/>
  <c r="AF368" i="5"/>
  <c r="AG368" i="5"/>
  <c r="AH368" i="5"/>
  <c r="AI368" i="5"/>
  <c r="AC368" i="5"/>
  <c r="AE368" i="5"/>
  <c r="AJ368" i="5"/>
  <c r="AK368" i="5"/>
  <c r="Q368" i="5"/>
  <c r="AH392" i="5"/>
  <c r="AI392" i="5"/>
  <c r="AC392" i="5"/>
  <c r="AK392" i="5"/>
  <c r="AJ392" i="5"/>
  <c r="AD392" i="5"/>
  <c r="AF392" i="5"/>
  <c r="AG392" i="5"/>
  <c r="AE392" i="5"/>
  <c r="Q392" i="5"/>
  <c r="AD408" i="5"/>
  <c r="AE408" i="5"/>
  <c r="AG408" i="5"/>
  <c r="AC408" i="5"/>
  <c r="AF408" i="5"/>
  <c r="AH408" i="5"/>
  <c r="AI408" i="5"/>
  <c r="AK408" i="5"/>
  <c r="AJ408" i="5"/>
  <c r="Q408" i="5"/>
  <c r="AJ496" i="5"/>
  <c r="AD496" i="5"/>
  <c r="AE496" i="5"/>
  <c r="AF496" i="5"/>
  <c r="AH496" i="5"/>
  <c r="AC496" i="5"/>
  <c r="AG496" i="5"/>
  <c r="AI496" i="5"/>
  <c r="AK496" i="5"/>
  <c r="Q496" i="5"/>
  <c r="AH648" i="5"/>
  <c r="AI648" i="5"/>
  <c r="AJ648" i="5"/>
  <c r="AC648" i="5"/>
  <c r="AK648" i="5"/>
  <c r="AD648" i="5"/>
  <c r="AE648" i="5"/>
  <c r="AF648" i="5"/>
  <c r="AG648" i="5"/>
  <c r="Q648" i="5"/>
  <c r="AH720" i="5"/>
  <c r="AJ720" i="5"/>
  <c r="AC720" i="5"/>
  <c r="AK720" i="5"/>
  <c r="AD720" i="5"/>
  <c r="AG720" i="5"/>
  <c r="AE720" i="5"/>
  <c r="AF720" i="5"/>
  <c r="AI720" i="5"/>
  <c r="Q720" i="5"/>
  <c r="AE816" i="5"/>
  <c r="AF816" i="5"/>
  <c r="AG816" i="5"/>
  <c r="AH816" i="5"/>
  <c r="AI816" i="5"/>
  <c r="AJ816" i="5"/>
  <c r="AC816" i="5"/>
  <c r="AK816" i="5"/>
  <c r="AD816" i="5"/>
  <c r="Q816" i="5"/>
  <c r="AE840" i="5"/>
  <c r="AF840" i="5"/>
  <c r="AG840" i="5"/>
  <c r="AH840" i="5"/>
  <c r="AI840" i="5"/>
  <c r="AJ840" i="5"/>
  <c r="AC840" i="5"/>
  <c r="AK840" i="5"/>
  <c r="AD840" i="5"/>
  <c r="Q840" i="5"/>
  <c r="AD872" i="5"/>
  <c r="AE872" i="5"/>
  <c r="AF872" i="5"/>
  <c r="AG872" i="5"/>
  <c r="AH872" i="5"/>
  <c r="AI872" i="5"/>
  <c r="AJ872" i="5"/>
  <c r="AC872" i="5"/>
  <c r="AK872" i="5"/>
  <c r="Q872" i="5"/>
  <c r="AI904" i="5"/>
  <c r="AJ904" i="5"/>
  <c r="AC904" i="5"/>
  <c r="AK904" i="5"/>
  <c r="AD904" i="5"/>
  <c r="AE904" i="5"/>
  <c r="AF904" i="5"/>
  <c r="AG904" i="5"/>
  <c r="AH904" i="5"/>
  <c r="Q904" i="5"/>
  <c r="AI952" i="5"/>
  <c r="AJ952" i="5"/>
  <c r="AC952" i="5"/>
  <c r="AK952" i="5"/>
  <c r="AD952" i="5"/>
  <c r="AE952" i="5"/>
  <c r="AF952" i="5"/>
  <c r="AG952" i="5"/>
  <c r="AH952" i="5"/>
  <c r="Q952" i="5"/>
  <c r="AI43" i="5"/>
  <c r="AC43" i="5"/>
  <c r="AK43" i="5"/>
  <c r="AD43" i="5"/>
  <c r="AE43" i="5"/>
  <c r="AF43" i="5"/>
  <c r="AG43" i="5"/>
  <c r="AH43" i="5"/>
  <c r="AJ43" i="5"/>
  <c r="Q43" i="5"/>
  <c r="AH475" i="5"/>
  <c r="AI475" i="5"/>
  <c r="AD475" i="5"/>
  <c r="AF475" i="5"/>
  <c r="AG475" i="5"/>
  <c r="AJ475" i="5"/>
  <c r="AC475" i="5"/>
  <c r="AE475" i="5"/>
  <c r="AK475" i="5"/>
  <c r="Q475" i="5"/>
  <c r="AE595" i="5"/>
  <c r="AF595" i="5"/>
  <c r="AG595" i="5"/>
  <c r="AH595" i="5"/>
  <c r="AC595" i="5"/>
  <c r="AD595" i="5"/>
  <c r="AI595" i="5"/>
  <c r="AJ595" i="5"/>
  <c r="AK595" i="5"/>
  <c r="Q595" i="5"/>
  <c r="AE900" i="5"/>
  <c r="AF900" i="5"/>
  <c r="AG900" i="5"/>
  <c r="AH900" i="5"/>
  <c r="AI900" i="5"/>
  <c r="AJ900" i="5"/>
  <c r="AC900" i="5"/>
  <c r="AK900" i="5"/>
  <c r="AD900" i="5"/>
  <c r="Q900" i="5"/>
  <c r="AC233" i="5"/>
  <c r="AK233" i="5"/>
  <c r="AD233" i="5"/>
  <c r="AE233" i="5"/>
  <c r="AF233" i="5"/>
  <c r="AG233" i="5"/>
  <c r="AH233" i="5"/>
  <c r="AI233" i="5"/>
  <c r="AJ233" i="5"/>
  <c r="Q233" i="5"/>
  <c r="AF289" i="5"/>
  <c r="AG289" i="5"/>
  <c r="AI289" i="5"/>
  <c r="AC289" i="5"/>
  <c r="AD289" i="5"/>
  <c r="AE289" i="5"/>
  <c r="AH289" i="5"/>
  <c r="AJ289" i="5"/>
  <c r="AK289" i="5"/>
  <c r="Q289" i="5"/>
  <c r="AH345" i="5"/>
  <c r="AI345" i="5"/>
  <c r="AJ345" i="5"/>
  <c r="AC345" i="5"/>
  <c r="AK345" i="5"/>
  <c r="AD345" i="5"/>
  <c r="AE345" i="5"/>
  <c r="AF345" i="5"/>
  <c r="AG345" i="5"/>
  <c r="Q345" i="5"/>
  <c r="AD433" i="5"/>
  <c r="AE433" i="5"/>
  <c r="AG433" i="5"/>
  <c r="AC433" i="5"/>
  <c r="AF433" i="5"/>
  <c r="AH433" i="5"/>
  <c r="AJ433" i="5"/>
  <c r="AI433" i="5"/>
  <c r="AK433" i="5"/>
  <c r="Q433" i="5"/>
  <c r="AH481" i="5"/>
  <c r="AI481" i="5"/>
  <c r="AD481" i="5"/>
  <c r="AE481" i="5"/>
  <c r="AF481" i="5"/>
  <c r="AJ481" i="5"/>
  <c r="AC481" i="5"/>
  <c r="AG481" i="5"/>
  <c r="AK481" i="5"/>
  <c r="Q481" i="5"/>
  <c r="AJ521" i="5"/>
  <c r="AD521" i="5"/>
  <c r="AE521" i="5"/>
  <c r="AF521" i="5"/>
  <c r="AH521" i="5"/>
  <c r="AG521" i="5"/>
  <c r="AI521" i="5"/>
  <c r="AK521" i="5"/>
  <c r="AC521" i="5"/>
  <c r="Q521" i="5"/>
  <c r="AG649" i="5"/>
  <c r="AH649" i="5"/>
  <c r="AI649" i="5"/>
  <c r="AJ649" i="5"/>
  <c r="AK649" i="5"/>
  <c r="AC649" i="5"/>
  <c r="AD649" i="5"/>
  <c r="AF649" i="5"/>
  <c r="AE649" i="5"/>
  <c r="Q649" i="5"/>
  <c r="AG665" i="5"/>
  <c r="AH665" i="5"/>
  <c r="AI665" i="5"/>
  <c r="AJ665" i="5"/>
  <c r="AK665" i="5"/>
  <c r="AC665" i="5"/>
  <c r="AD665" i="5"/>
  <c r="AF665" i="5"/>
  <c r="AE665" i="5"/>
  <c r="Q665" i="5"/>
  <c r="AD809" i="5"/>
  <c r="AE809" i="5"/>
  <c r="AF809" i="5"/>
  <c r="AG809" i="5"/>
  <c r="AH809" i="5"/>
  <c r="AI809" i="5"/>
  <c r="AJ809" i="5"/>
  <c r="AC809" i="5"/>
  <c r="AK809" i="5"/>
  <c r="Q809" i="5"/>
  <c r="AD833" i="5"/>
  <c r="AE833" i="5"/>
  <c r="AF833" i="5"/>
  <c r="AG833" i="5"/>
  <c r="AH833" i="5"/>
  <c r="AI833" i="5"/>
  <c r="AJ833" i="5"/>
  <c r="AC833" i="5"/>
  <c r="AK833" i="5"/>
  <c r="Q833" i="5"/>
  <c r="AC865" i="5"/>
  <c r="AK865" i="5"/>
  <c r="AD865" i="5"/>
  <c r="AE865" i="5"/>
  <c r="AF865" i="5"/>
  <c r="AG865" i="5"/>
  <c r="AH865" i="5"/>
  <c r="AI865" i="5"/>
  <c r="AJ865" i="5"/>
  <c r="Q865" i="5"/>
  <c r="AH897" i="5"/>
  <c r="AI897" i="5"/>
  <c r="AJ897" i="5"/>
  <c r="AC897" i="5"/>
  <c r="AK897" i="5"/>
  <c r="AD897" i="5"/>
  <c r="AE897" i="5"/>
  <c r="AF897" i="5"/>
  <c r="AG897" i="5"/>
  <c r="Q897" i="5"/>
  <c r="AH1033" i="5"/>
  <c r="AI1033" i="5"/>
  <c r="AJ1033" i="5"/>
  <c r="AC1033" i="5"/>
  <c r="AK1033" i="5"/>
  <c r="AD1033" i="5"/>
  <c r="AF1033" i="5"/>
  <c r="AG1033" i="5"/>
  <c r="AE1033" i="5"/>
  <c r="Q1033" i="5"/>
  <c r="AH1058" i="5"/>
  <c r="AI1058" i="5"/>
  <c r="AJ1058" i="5"/>
  <c r="AC1058" i="5"/>
  <c r="AK1058" i="5"/>
  <c r="AE1058" i="5"/>
  <c r="AF1058" i="5"/>
  <c r="AD1058" i="5"/>
  <c r="AG1058" i="5"/>
  <c r="Q1058" i="5"/>
  <c r="AI11" i="5"/>
  <c r="AJ11" i="5"/>
  <c r="AC11" i="5"/>
  <c r="AK11" i="5"/>
  <c r="AD11" i="5"/>
  <c r="AE11" i="5"/>
  <c r="AF11" i="5"/>
  <c r="AG11" i="5"/>
  <c r="AH11" i="5"/>
  <c r="Q11" i="5"/>
  <c r="AC67" i="5"/>
  <c r="AK67" i="5"/>
  <c r="AE67" i="5"/>
  <c r="AF67" i="5"/>
  <c r="AG67" i="5"/>
  <c r="AI67" i="5"/>
  <c r="AD67" i="5"/>
  <c r="AH67" i="5"/>
  <c r="AJ67" i="5"/>
  <c r="Q67" i="5"/>
  <c r="AH131" i="5"/>
  <c r="AI131" i="5"/>
  <c r="AJ131" i="5"/>
  <c r="AC131" i="5"/>
  <c r="AK131" i="5"/>
  <c r="AD131" i="5"/>
  <c r="AF131" i="5"/>
  <c r="AG131" i="5"/>
  <c r="AE131" i="5"/>
  <c r="Q131" i="5"/>
  <c r="AJ219" i="5"/>
  <c r="AC219" i="5"/>
  <c r="AK219" i="5"/>
  <c r="AD219" i="5"/>
  <c r="AE219" i="5"/>
  <c r="AF219" i="5"/>
  <c r="AG219" i="5"/>
  <c r="AH219" i="5"/>
  <c r="AI219" i="5"/>
  <c r="Q219" i="5"/>
  <c r="AH411" i="5"/>
  <c r="AI411" i="5"/>
  <c r="AC411" i="5"/>
  <c r="AK411" i="5"/>
  <c r="AD411" i="5"/>
  <c r="AE411" i="5"/>
  <c r="AF411" i="5"/>
  <c r="AJ411" i="5"/>
  <c r="AG411" i="5"/>
  <c r="Q411" i="5"/>
  <c r="AH555" i="5"/>
  <c r="AI555" i="5"/>
  <c r="AF555" i="5"/>
  <c r="AG555" i="5"/>
  <c r="AJ555" i="5"/>
  <c r="AK555" i="5"/>
  <c r="AC555" i="5"/>
  <c r="AD555" i="5"/>
  <c r="AE555" i="5"/>
  <c r="Q555" i="5"/>
  <c r="AE635" i="5"/>
  <c r="AF635" i="5"/>
  <c r="AG635" i="5"/>
  <c r="AH635" i="5"/>
  <c r="AI635" i="5"/>
  <c r="AJ635" i="5"/>
  <c r="AK635" i="5"/>
  <c r="AD635" i="5"/>
  <c r="AC635" i="5"/>
  <c r="Q635" i="5"/>
  <c r="AG26" i="5"/>
  <c r="AH26" i="5"/>
  <c r="AI26" i="5"/>
  <c r="AJ26" i="5"/>
  <c r="AC26" i="5"/>
  <c r="AK26" i="5"/>
  <c r="AD26" i="5"/>
  <c r="AE26" i="5"/>
  <c r="AF26" i="5"/>
  <c r="Q26" i="5"/>
  <c r="AF114" i="5"/>
  <c r="AG114" i="5"/>
  <c r="AH114" i="5"/>
  <c r="AI114" i="5"/>
  <c r="AJ114" i="5"/>
  <c r="AC114" i="5"/>
  <c r="AD114" i="5"/>
  <c r="AE114" i="5"/>
  <c r="AK114" i="5"/>
  <c r="Q114" i="5"/>
  <c r="AH138" i="5"/>
  <c r="AJ138" i="5"/>
  <c r="AC138" i="5"/>
  <c r="AK138" i="5"/>
  <c r="AD138" i="5"/>
  <c r="AG138" i="5"/>
  <c r="AI138" i="5"/>
  <c r="AE138" i="5"/>
  <c r="AF138" i="5"/>
  <c r="Q138" i="5"/>
  <c r="AH194" i="5"/>
  <c r="AJ194" i="5"/>
  <c r="AG194" i="5"/>
  <c r="AI194" i="5"/>
  <c r="AK194" i="5"/>
  <c r="AC194" i="5"/>
  <c r="AD194" i="5"/>
  <c r="AE194" i="5"/>
  <c r="AF194" i="5"/>
  <c r="Q194" i="5"/>
  <c r="AC210" i="5"/>
  <c r="AK210" i="5"/>
  <c r="AD210" i="5"/>
  <c r="AE210" i="5"/>
  <c r="AF210" i="5"/>
  <c r="AG210" i="5"/>
  <c r="AH210" i="5"/>
  <c r="AI210" i="5"/>
  <c r="AJ210" i="5"/>
  <c r="Q210" i="5"/>
  <c r="AH266" i="5"/>
  <c r="AI266" i="5"/>
  <c r="AC266" i="5"/>
  <c r="AK266" i="5"/>
  <c r="AF266" i="5"/>
  <c r="AG266" i="5"/>
  <c r="AJ266" i="5"/>
  <c r="AD266" i="5"/>
  <c r="AE266" i="5"/>
  <c r="Q266" i="5"/>
  <c r="AH338" i="5"/>
  <c r="AI338" i="5"/>
  <c r="AJ338" i="5"/>
  <c r="AC338" i="5"/>
  <c r="AK338" i="5"/>
  <c r="AD338" i="5"/>
  <c r="AE338" i="5"/>
  <c r="AF338" i="5"/>
  <c r="AG338" i="5"/>
  <c r="Q338" i="5"/>
  <c r="AE386" i="5"/>
  <c r="AG386" i="5"/>
  <c r="AH386" i="5"/>
  <c r="AI386" i="5"/>
  <c r="AJ386" i="5"/>
  <c r="AD386" i="5"/>
  <c r="AF386" i="5"/>
  <c r="AK386" i="5"/>
  <c r="AC386" i="5"/>
  <c r="Q386" i="5"/>
  <c r="AC402" i="5"/>
  <c r="AK402" i="5"/>
  <c r="AD402" i="5"/>
  <c r="AF402" i="5"/>
  <c r="AG402" i="5"/>
  <c r="AH402" i="5"/>
  <c r="AI402" i="5"/>
  <c r="AJ402" i="5"/>
  <c r="AE402" i="5"/>
  <c r="Q402" i="5"/>
  <c r="AE426" i="5"/>
  <c r="AF426" i="5"/>
  <c r="AH426" i="5"/>
  <c r="AC426" i="5"/>
  <c r="AD426" i="5"/>
  <c r="AG426" i="5"/>
  <c r="AI426" i="5"/>
  <c r="AK426" i="5"/>
  <c r="AJ426" i="5"/>
  <c r="Q426" i="5"/>
  <c r="AI474" i="5"/>
  <c r="AJ474" i="5"/>
  <c r="AC474" i="5"/>
  <c r="AE474" i="5"/>
  <c r="AF474" i="5"/>
  <c r="AG474" i="5"/>
  <c r="AK474" i="5"/>
  <c r="AH474" i="5"/>
  <c r="AD474" i="5"/>
  <c r="Q474" i="5"/>
  <c r="AF546" i="5"/>
  <c r="AI546" i="5"/>
  <c r="AJ546" i="5"/>
  <c r="AC546" i="5"/>
  <c r="AD546" i="5"/>
  <c r="AE546" i="5"/>
  <c r="AG546" i="5"/>
  <c r="AH546" i="5"/>
  <c r="AK546" i="5"/>
  <c r="Q546" i="5"/>
  <c r="AF586" i="5"/>
  <c r="AG586" i="5"/>
  <c r="AH586" i="5"/>
  <c r="AI586" i="5"/>
  <c r="AC586" i="5"/>
  <c r="AD586" i="5"/>
  <c r="AE586" i="5"/>
  <c r="AJ586" i="5"/>
  <c r="AK586" i="5"/>
  <c r="Q586" i="5"/>
  <c r="AF626" i="5"/>
  <c r="AG626" i="5"/>
  <c r="AH626" i="5"/>
  <c r="AI626" i="5"/>
  <c r="AJ626" i="5"/>
  <c r="AK626" i="5"/>
  <c r="AC626" i="5"/>
  <c r="AE626" i="5"/>
  <c r="AD626" i="5"/>
  <c r="Q626" i="5"/>
  <c r="AF666" i="5"/>
  <c r="AG666" i="5"/>
  <c r="AH666" i="5"/>
  <c r="AI666" i="5"/>
  <c r="AC666" i="5"/>
  <c r="AD666" i="5"/>
  <c r="AJ666" i="5"/>
  <c r="AK666" i="5"/>
  <c r="AE666" i="5"/>
  <c r="Q666" i="5"/>
  <c r="AF682" i="5"/>
  <c r="AG682" i="5"/>
  <c r="AH682" i="5"/>
  <c r="AI682" i="5"/>
  <c r="AD682" i="5"/>
  <c r="AJ682" i="5"/>
  <c r="AK682" i="5"/>
  <c r="AC682" i="5"/>
  <c r="AE682" i="5"/>
  <c r="Q682" i="5"/>
  <c r="AG802" i="5"/>
  <c r="AD802" i="5"/>
  <c r="AF802" i="5"/>
  <c r="AH802" i="5"/>
  <c r="AI802" i="5"/>
  <c r="AJ802" i="5"/>
  <c r="AK802" i="5"/>
  <c r="AC802" i="5"/>
  <c r="AE802" i="5"/>
  <c r="Q802" i="5"/>
  <c r="AC842" i="5"/>
  <c r="AK842" i="5"/>
  <c r="AD842" i="5"/>
  <c r="AE842" i="5"/>
  <c r="AF842" i="5"/>
  <c r="AG842" i="5"/>
  <c r="AH842" i="5"/>
  <c r="AI842" i="5"/>
  <c r="AJ842" i="5"/>
  <c r="Q842" i="5"/>
  <c r="AJ874" i="5"/>
  <c r="AC874" i="5"/>
  <c r="AK874" i="5"/>
  <c r="AD874" i="5"/>
  <c r="AE874" i="5"/>
  <c r="AF874" i="5"/>
  <c r="AG874" i="5"/>
  <c r="AH874" i="5"/>
  <c r="AI874" i="5"/>
  <c r="Q874" i="5"/>
  <c r="AH890" i="5"/>
  <c r="AI890" i="5"/>
  <c r="AJ890" i="5"/>
  <c r="AC890" i="5"/>
  <c r="AK890" i="5"/>
  <c r="AD890" i="5"/>
  <c r="AE890" i="5"/>
  <c r="AF890" i="5"/>
  <c r="AG890" i="5"/>
  <c r="Q890" i="5"/>
  <c r="AG914" i="5"/>
  <c r="AH914" i="5"/>
  <c r="AI914" i="5"/>
  <c r="AJ914" i="5"/>
  <c r="AC914" i="5"/>
  <c r="AK914" i="5"/>
  <c r="AD914" i="5"/>
  <c r="AE914" i="5"/>
  <c r="AF914" i="5"/>
  <c r="Q914" i="5"/>
  <c r="AJ203" i="5"/>
  <c r="AC203" i="5"/>
  <c r="AK203" i="5"/>
  <c r="AD203" i="5"/>
  <c r="AE203" i="5"/>
  <c r="AF203" i="5"/>
  <c r="AG203" i="5"/>
  <c r="AH203" i="5"/>
  <c r="AI203" i="5"/>
  <c r="Q203" i="5"/>
  <c r="AF347" i="5"/>
  <c r="AG347" i="5"/>
  <c r="AH347" i="5"/>
  <c r="AI347" i="5"/>
  <c r="AJ347" i="5"/>
  <c r="AC347" i="5"/>
  <c r="AK347" i="5"/>
  <c r="AD347" i="5"/>
  <c r="AE347" i="5"/>
  <c r="Q347" i="5"/>
  <c r="AF451" i="5"/>
  <c r="AG451" i="5"/>
  <c r="AD451" i="5"/>
  <c r="AE451" i="5"/>
  <c r="AH451" i="5"/>
  <c r="AJ451" i="5"/>
  <c r="AC451" i="5"/>
  <c r="AI451" i="5"/>
  <c r="AK451" i="5"/>
  <c r="Q451" i="5"/>
  <c r="AJ827" i="5"/>
  <c r="AC827" i="5"/>
  <c r="AK827" i="5"/>
  <c r="AD827" i="5"/>
  <c r="AE827" i="5"/>
  <c r="AF827" i="5"/>
  <c r="AG827" i="5"/>
  <c r="AH827" i="5"/>
  <c r="AI827" i="5"/>
  <c r="Q827" i="5"/>
  <c r="AG1075" i="5"/>
  <c r="AH1075" i="5"/>
  <c r="AI1075" i="5"/>
  <c r="AJ1075" i="5"/>
  <c r="AD1075" i="5"/>
  <c r="AE1075" i="5"/>
  <c r="AC1075" i="5"/>
  <c r="AF1075" i="5"/>
  <c r="AK1075" i="5"/>
  <c r="Q1075" i="5"/>
  <c r="AE932" i="5"/>
  <c r="AF932" i="5"/>
  <c r="AG932" i="5"/>
  <c r="AH932" i="5"/>
  <c r="AI932" i="5"/>
  <c r="AJ932" i="5"/>
  <c r="AC932" i="5"/>
  <c r="AK932" i="5"/>
  <c r="AD932" i="5"/>
  <c r="Q932" i="5"/>
  <c r="AI124" i="5"/>
  <c r="AJ124" i="5"/>
  <c r="AC124" i="5"/>
  <c r="AK124" i="5"/>
  <c r="AD124" i="5"/>
  <c r="AE124" i="5"/>
  <c r="AF124" i="5"/>
  <c r="AG124" i="5"/>
  <c r="AH124" i="5"/>
  <c r="Q124" i="5"/>
  <c r="AF340" i="5"/>
  <c r="AG340" i="5"/>
  <c r="AH340" i="5"/>
  <c r="AI340" i="5"/>
  <c r="AJ340" i="5"/>
  <c r="AC340" i="5"/>
  <c r="AK340" i="5"/>
  <c r="AD340" i="5"/>
  <c r="AE340" i="5"/>
  <c r="Q340" i="5"/>
  <c r="AD700" i="5"/>
  <c r="AE700" i="5"/>
  <c r="AF700" i="5"/>
  <c r="AG700" i="5"/>
  <c r="AH700" i="5"/>
  <c r="AI700" i="5"/>
  <c r="AK700" i="5"/>
  <c r="AC700" i="5"/>
  <c r="AJ700" i="5"/>
  <c r="Q700" i="5"/>
  <c r="AD732" i="5"/>
  <c r="AF732" i="5"/>
  <c r="AK732" i="5"/>
  <c r="AC732" i="5"/>
  <c r="AH732" i="5"/>
  <c r="AE732" i="5"/>
  <c r="AG732" i="5"/>
  <c r="AI732" i="5"/>
  <c r="AJ732" i="5"/>
  <c r="Q732" i="5"/>
  <c r="AD748" i="5"/>
  <c r="AF748" i="5"/>
  <c r="AG748" i="5"/>
  <c r="AE748" i="5"/>
  <c r="AH748" i="5"/>
  <c r="AI748" i="5"/>
  <c r="AJ748" i="5"/>
  <c r="AK748" i="5"/>
  <c r="AC748" i="5"/>
  <c r="Q748" i="5"/>
  <c r="AD764" i="5"/>
  <c r="AF764" i="5"/>
  <c r="AK764" i="5"/>
  <c r="AH764" i="5"/>
  <c r="AC764" i="5"/>
  <c r="AE764" i="5"/>
  <c r="AG764" i="5"/>
  <c r="AI764" i="5"/>
  <c r="AJ764" i="5"/>
  <c r="Q764" i="5"/>
  <c r="AE780" i="5"/>
  <c r="AJ780" i="5"/>
  <c r="AC780" i="5"/>
  <c r="AD780" i="5"/>
  <c r="AF780" i="5"/>
  <c r="AG780" i="5"/>
  <c r="AH780" i="5"/>
  <c r="AI780" i="5"/>
  <c r="AK780" i="5"/>
  <c r="Q780" i="5"/>
  <c r="AE796" i="5"/>
  <c r="AJ796" i="5"/>
  <c r="AG796" i="5"/>
  <c r="AH796" i="5"/>
  <c r="AI796" i="5"/>
  <c r="AK796" i="5"/>
  <c r="AC796" i="5"/>
  <c r="AD796" i="5"/>
  <c r="AF796" i="5"/>
  <c r="Q796" i="5"/>
  <c r="AI820" i="5"/>
  <c r="AJ820" i="5"/>
  <c r="AC820" i="5"/>
  <c r="AK820" i="5"/>
  <c r="AD820" i="5"/>
  <c r="AE820" i="5"/>
  <c r="AF820" i="5"/>
  <c r="AG820" i="5"/>
  <c r="AH820" i="5"/>
  <c r="Q820" i="5"/>
  <c r="AI836" i="5"/>
  <c r="AJ836" i="5"/>
  <c r="AC836" i="5"/>
  <c r="AK836" i="5"/>
  <c r="AD836" i="5"/>
  <c r="AE836" i="5"/>
  <c r="AF836" i="5"/>
  <c r="AG836" i="5"/>
  <c r="AH836" i="5"/>
  <c r="Q836" i="5"/>
  <c r="AH868" i="5"/>
  <c r="AI868" i="5"/>
  <c r="AJ868" i="5"/>
  <c r="AC868" i="5"/>
  <c r="AK868" i="5"/>
  <c r="AD868" i="5"/>
  <c r="AE868" i="5"/>
  <c r="AF868" i="5"/>
  <c r="AG868" i="5"/>
  <c r="Q868" i="5"/>
  <c r="AI5" i="5"/>
  <c r="AJ5" i="5"/>
  <c r="AC5" i="5"/>
  <c r="AK5" i="5"/>
  <c r="AD5" i="5"/>
  <c r="AE5" i="5"/>
  <c r="AF5" i="5"/>
  <c r="AG5" i="5"/>
  <c r="AH5" i="5"/>
  <c r="Q5" i="5"/>
  <c r="AI37" i="5"/>
  <c r="AJ37" i="5"/>
  <c r="AC37" i="5"/>
  <c r="AK37" i="5"/>
  <c r="AD37" i="5"/>
  <c r="AE37" i="5"/>
  <c r="AF37" i="5"/>
  <c r="AG37" i="5"/>
  <c r="AH37" i="5"/>
  <c r="Q37" i="5"/>
  <c r="AH93" i="5"/>
  <c r="AI93" i="5"/>
  <c r="AJ93" i="5"/>
  <c r="AC93" i="5"/>
  <c r="AK93" i="5"/>
  <c r="AD93" i="5"/>
  <c r="AE93" i="5"/>
  <c r="AF93" i="5"/>
  <c r="AG93" i="5"/>
  <c r="Q93" i="5"/>
  <c r="AH205" i="5"/>
  <c r="AI205" i="5"/>
  <c r="AJ205" i="5"/>
  <c r="AC205" i="5"/>
  <c r="AK205" i="5"/>
  <c r="AD205" i="5"/>
  <c r="AE205" i="5"/>
  <c r="AF205" i="5"/>
  <c r="AG205" i="5"/>
  <c r="Q205" i="5"/>
  <c r="AG253" i="5"/>
  <c r="AH253" i="5"/>
  <c r="AJ253" i="5"/>
  <c r="AK253" i="5"/>
  <c r="AC253" i="5"/>
  <c r="AD253" i="5"/>
  <c r="AE253" i="5"/>
  <c r="AF253" i="5"/>
  <c r="AI253" i="5"/>
  <c r="Q253" i="5"/>
  <c r="AH317" i="5"/>
  <c r="AI317" i="5"/>
  <c r="AJ317" i="5"/>
  <c r="AC317" i="5"/>
  <c r="AK317" i="5"/>
  <c r="AD317" i="5"/>
  <c r="AE317" i="5"/>
  <c r="AF317" i="5"/>
  <c r="AG317" i="5"/>
  <c r="Q317" i="5"/>
  <c r="AC381" i="5"/>
  <c r="AK381" i="5"/>
  <c r="AE381" i="5"/>
  <c r="AF381" i="5"/>
  <c r="AG381" i="5"/>
  <c r="AH381" i="5"/>
  <c r="AI381" i="5"/>
  <c r="AJ381" i="5"/>
  <c r="AD381" i="5"/>
  <c r="Q381" i="5"/>
  <c r="AC421" i="5"/>
  <c r="AK421" i="5"/>
  <c r="AD421" i="5"/>
  <c r="AF421" i="5"/>
  <c r="AI421" i="5"/>
  <c r="AJ421" i="5"/>
  <c r="AG421" i="5"/>
  <c r="AE421" i="5"/>
  <c r="AH421" i="5"/>
  <c r="Q421" i="5"/>
  <c r="AG469" i="5"/>
  <c r="AH469" i="5"/>
  <c r="AE469" i="5"/>
  <c r="AI469" i="5"/>
  <c r="AJ469" i="5"/>
  <c r="AK469" i="5"/>
  <c r="AC469" i="5"/>
  <c r="AD469" i="5"/>
  <c r="AF469" i="5"/>
  <c r="Q469" i="5"/>
  <c r="AC485" i="5"/>
  <c r="AK485" i="5"/>
  <c r="AD485" i="5"/>
  <c r="AG485" i="5"/>
  <c r="AI485" i="5"/>
  <c r="AJ485" i="5"/>
  <c r="AE485" i="5"/>
  <c r="AF485" i="5"/>
  <c r="AH485" i="5"/>
  <c r="Q485" i="5"/>
  <c r="AD541" i="5"/>
  <c r="AF541" i="5"/>
  <c r="AG541" i="5"/>
  <c r="AH541" i="5"/>
  <c r="AE541" i="5"/>
  <c r="AI541" i="5"/>
  <c r="AJ541" i="5"/>
  <c r="AK541" i="5"/>
  <c r="AC541" i="5"/>
  <c r="Q541" i="5"/>
  <c r="AC605" i="5"/>
  <c r="AK605" i="5"/>
  <c r="AD605" i="5"/>
  <c r="AE605" i="5"/>
  <c r="AF605" i="5"/>
  <c r="AG605" i="5"/>
  <c r="AH605" i="5"/>
  <c r="AI605" i="5"/>
  <c r="AJ605" i="5"/>
  <c r="Q605" i="5"/>
  <c r="AC629" i="5"/>
  <c r="AK629" i="5"/>
  <c r="AD629" i="5"/>
  <c r="AE629" i="5"/>
  <c r="AF629" i="5"/>
  <c r="AG629" i="5"/>
  <c r="AH629" i="5"/>
  <c r="AJ629" i="5"/>
  <c r="AI629" i="5"/>
  <c r="Q629" i="5"/>
  <c r="AC693" i="5"/>
  <c r="AK693" i="5"/>
  <c r="AD693" i="5"/>
  <c r="AE693" i="5"/>
  <c r="AF693" i="5"/>
  <c r="AG693" i="5"/>
  <c r="AH693" i="5"/>
  <c r="AJ693" i="5"/>
  <c r="AI693" i="5"/>
  <c r="Q693" i="5"/>
  <c r="AH829" i="5"/>
  <c r="AI829" i="5"/>
  <c r="AJ829" i="5"/>
  <c r="AC829" i="5"/>
  <c r="AK829" i="5"/>
  <c r="AD829" i="5"/>
  <c r="AE829" i="5"/>
  <c r="AF829" i="5"/>
  <c r="AG829" i="5"/>
  <c r="Q829" i="5"/>
  <c r="AD933" i="5"/>
  <c r="AE933" i="5"/>
  <c r="AF933" i="5"/>
  <c r="AG933" i="5"/>
  <c r="AH933" i="5"/>
  <c r="AI933" i="5"/>
  <c r="AJ933" i="5"/>
  <c r="AC933" i="5"/>
  <c r="AK933" i="5"/>
  <c r="Q933" i="5"/>
  <c r="AD949" i="5"/>
  <c r="AE949" i="5"/>
  <c r="AF949" i="5"/>
  <c r="AG949" i="5"/>
  <c r="AH949" i="5"/>
  <c r="AI949" i="5"/>
  <c r="AJ949" i="5"/>
  <c r="AC949" i="5"/>
  <c r="AK949" i="5"/>
  <c r="Q949" i="5"/>
  <c r="AE965" i="5"/>
  <c r="AF965" i="5"/>
  <c r="AG965" i="5"/>
  <c r="AI965" i="5"/>
  <c r="AJ965" i="5"/>
  <c r="AC965" i="5"/>
  <c r="AK965" i="5"/>
  <c r="AD965" i="5"/>
  <c r="AH965" i="5"/>
  <c r="Q965" i="5"/>
  <c r="AD1053" i="5"/>
  <c r="AE1053" i="5"/>
  <c r="AF1053" i="5"/>
  <c r="AG1053" i="5"/>
  <c r="AH1053" i="5"/>
  <c r="AJ1053" i="5"/>
  <c r="AC1053" i="5"/>
  <c r="AK1053" i="5"/>
  <c r="AI1053" i="5"/>
  <c r="Q1053" i="5"/>
  <c r="AE1093" i="5"/>
  <c r="AF1093" i="5"/>
  <c r="AG1093" i="5"/>
  <c r="AH1093" i="5"/>
  <c r="AJ1093" i="5"/>
  <c r="AC1093" i="5"/>
  <c r="AK1093" i="5"/>
  <c r="AD1093" i="5"/>
  <c r="AI1093" i="5"/>
  <c r="Q1093" i="5"/>
  <c r="AE886" i="5"/>
  <c r="AF886" i="5"/>
  <c r="AG886" i="5"/>
  <c r="AH886" i="5"/>
  <c r="AI886" i="5"/>
  <c r="AJ886" i="5"/>
  <c r="AC886" i="5"/>
  <c r="AK886" i="5"/>
  <c r="AD886" i="5"/>
  <c r="Q886" i="5"/>
  <c r="AC910" i="5"/>
  <c r="AK910" i="5"/>
  <c r="AD910" i="5"/>
  <c r="AE910" i="5"/>
  <c r="AF910" i="5"/>
  <c r="AG910" i="5"/>
  <c r="AH910" i="5"/>
  <c r="AI910" i="5"/>
  <c r="AJ910" i="5"/>
  <c r="Q910" i="5"/>
  <c r="AC942" i="5"/>
  <c r="AK942" i="5"/>
  <c r="AD942" i="5"/>
  <c r="AE942" i="5"/>
  <c r="AF942" i="5"/>
  <c r="AG942" i="5"/>
  <c r="AH942" i="5"/>
  <c r="AI942" i="5"/>
  <c r="AJ942" i="5"/>
  <c r="Q942" i="5"/>
  <c r="AD1014" i="5"/>
  <c r="AE1014" i="5"/>
  <c r="AF1014" i="5"/>
  <c r="AH1014" i="5"/>
  <c r="AI1014" i="5"/>
  <c r="AJ1014" i="5"/>
  <c r="AK1014" i="5"/>
  <c r="AC1014" i="5"/>
  <c r="AG1014" i="5"/>
  <c r="Q1014" i="5"/>
  <c r="AD1062" i="5"/>
  <c r="AE1062" i="5"/>
  <c r="AF1062" i="5"/>
  <c r="AG1062" i="5"/>
  <c r="AI1062" i="5"/>
  <c r="AJ1062" i="5"/>
  <c r="AC1062" i="5"/>
  <c r="AH1062" i="5"/>
  <c r="AK1062" i="5"/>
  <c r="Q1062" i="5"/>
  <c r="AJ467" i="5"/>
  <c r="AC467" i="5"/>
  <c r="AK467" i="5"/>
  <c r="AD467" i="5"/>
  <c r="AF467" i="5"/>
  <c r="AG467" i="5"/>
  <c r="AH467" i="5"/>
  <c r="AE467" i="5"/>
  <c r="AI467" i="5"/>
  <c r="Q467" i="5"/>
  <c r="AF539" i="5"/>
  <c r="AH539" i="5"/>
  <c r="AI539" i="5"/>
  <c r="AJ539" i="5"/>
  <c r="AG539" i="5"/>
  <c r="AK539" i="5"/>
  <c r="AC539" i="5"/>
  <c r="AD539" i="5"/>
  <c r="AE539" i="5"/>
  <c r="Q539" i="5"/>
  <c r="AJ811" i="5"/>
  <c r="AC811" i="5"/>
  <c r="AK811" i="5"/>
  <c r="AD811" i="5"/>
  <c r="AE811" i="5"/>
  <c r="AF811" i="5"/>
  <c r="AG811" i="5"/>
  <c r="AH811" i="5"/>
  <c r="AI811" i="5"/>
  <c r="Q811" i="5"/>
  <c r="AF947" i="5"/>
  <c r="AG947" i="5"/>
  <c r="AH947" i="5"/>
  <c r="AI947" i="5"/>
  <c r="AJ947" i="5"/>
  <c r="AC947" i="5"/>
  <c r="AK947" i="5"/>
  <c r="AD947" i="5"/>
  <c r="AE947" i="5"/>
  <c r="Q947" i="5"/>
  <c r="AD22" i="5"/>
  <c r="AE22" i="5"/>
  <c r="AF22" i="5"/>
  <c r="AG22" i="5"/>
  <c r="AH22" i="5"/>
  <c r="AI22" i="5"/>
  <c r="AJ22" i="5"/>
  <c r="AC22" i="5"/>
  <c r="AK22" i="5"/>
  <c r="Q22" i="5"/>
  <c r="AC78" i="5"/>
  <c r="AK78" i="5"/>
  <c r="AD78" i="5"/>
  <c r="AE78" i="5"/>
  <c r="AF78" i="5"/>
  <c r="AG78" i="5"/>
  <c r="AH78" i="5"/>
  <c r="AI78" i="5"/>
  <c r="AJ78" i="5"/>
  <c r="Q78" i="5"/>
  <c r="AE102" i="5"/>
  <c r="AF102" i="5"/>
  <c r="AG102" i="5"/>
  <c r="AH102" i="5"/>
  <c r="AI102" i="5"/>
  <c r="AJ102" i="5"/>
  <c r="AC102" i="5"/>
  <c r="AD102" i="5"/>
  <c r="AK102" i="5"/>
  <c r="Q102" i="5"/>
  <c r="AC182" i="5"/>
  <c r="AK182" i="5"/>
  <c r="AD182" i="5"/>
  <c r="AE182" i="5"/>
  <c r="AF182" i="5"/>
  <c r="AG182" i="5"/>
  <c r="AH182" i="5"/>
  <c r="AI182" i="5"/>
  <c r="AJ182" i="5"/>
  <c r="Q182" i="5"/>
  <c r="AG206" i="5"/>
  <c r="AH206" i="5"/>
  <c r="AI206" i="5"/>
  <c r="AJ206" i="5"/>
  <c r="AC206" i="5"/>
  <c r="AK206" i="5"/>
  <c r="AD206" i="5"/>
  <c r="AE206" i="5"/>
  <c r="AF206" i="5"/>
  <c r="Q206" i="5"/>
  <c r="AD270" i="5"/>
  <c r="AE270" i="5"/>
  <c r="AG270" i="5"/>
  <c r="AI270" i="5"/>
  <c r="AJ270" i="5"/>
  <c r="AK270" i="5"/>
  <c r="AC270" i="5"/>
  <c r="AF270" i="5"/>
  <c r="AH270" i="5"/>
  <c r="Q270" i="5"/>
  <c r="AI294" i="5"/>
  <c r="AJ294" i="5"/>
  <c r="AD294" i="5"/>
  <c r="AG294" i="5"/>
  <c r="AH294" i="5"/>
  <c r="AK294" i="5"/>
  <c r="AC294" i="5"/>
  <c r="AE294" i="5"/>
  <c r="AF294" i="5"/>
  <c r="Q294" i="5"/>
  <c r="AF406" i="5"/>
  <c r="AG406" i="5"/>
  <c r="AI406" i="5"/>
  <c r="AH406" i="5"/>
  <c r="AJ406" i="5"/>
  <c r="AK406" i="5"/>
  <c r="AD406" i="5"/>
  <c r="AC406" i="5"/>
  <c r="AE406" i="5"/>
  <c r="Q406" i="5"/>
  <c r="AD478" i="5"/>
  <c r="AE478" i="5"/>
  <c r="AH478" i="5"/>
  <c r="AJ478" i="5"/>
  <c r="AK478" i="5"/>
  <c r="AF478" i="5"/>
  <c r="AC478" i="5"/>
  <c r="AG478" i="5"/>
  <c r="AI478" i="5"/>
  <c r="Q478" i="5"/>
  <c r="AE550" i="5"/>
  <c r="AF550" i="5"/>
  <c r="AI550" i="5"/>
  <c r="AJ550" i="5"/>
  <c r="AK550" i="5"/>
  <c r="AC550" i="5"/>
  <c r="AD550" i="5"/>
  <c r="AG550" i="5"/>
  <c r="AH550" i="5"/>
  <c r="Q550" i="5"/>
  <c r="AC574" i="5"/>
  <c r="AK574" i="5"/>
  <c r="AD574" i="5"/>
  <c r="AE574" i="5"/>
  <c r="AF574" i="5"/>
  <c r="AG574" i="5"/>
  <c r="AH574" i="5"/>
  <c r="AI574" i="5"/>
  <c r="AJ574" i="5"/>
  <c r="Q574" i="5"/>
  <c r="AJ630" i="5"/>
  <c r="AC630" i="5"/>
  <c r="AK630" i="5"/>
  <c r="AD630" i="5"/>
  <c r="AE630" i="5"/>
  <c r="AF630" i="5"/>
  <c r="AG630" i="5"/>
  <c r="AH630" i="5"/>
  <c r="AI630" i="5"/>
  <c r="Q630" i="5"/>
  <c r="AJ734" i="5"/>
  <c r="AD734" i="5"/>
  <c r="AE734" i="5"/>
  <c r="AG734" i="5"/>
  <c r="AK734" i="5"/>
  <c r="AC734" i="5"/>
  <c r="AF734" i="5"/>
  <c r="AH734" i="5"/>
  <c r="AI734" i="5"/>
  <c r="Q734" i="5"/>
  <c r="AG846" i="5"/>
  <c r="AH846" i="5"/>
  <c r="AI846" i="5"/>
  <c r="AJ846" i="5"/>
  <c r="AC846" i="5"/>
  <c r="AK846" i="5"/>
  <c r="AD846" i="5"/>
  <c r="AE846" i="5"/>
  <c r="AF846" i="5"/>
  <c r="Q846" i="5"/>
  <c r="AI111" i="5"/>
  <c r="AJ111" i="5"/>
  <c r="AC111" i="5"/>
  <c r="AK111" i="5"/>
  <c r="AD111" i="5"/>
  <c r="AE111" i="5"/>
  <c r="AF111" i="5"/>
  <c r="AG111" i="5"/>
  <c r="AH111" i="5"/>
  <c r="Q111" i="5"/>
  <c r="AE247" i="5"/>
  <c r="AF247" i="5"/>
  <c r="AH247" i="5"/>
  <c r="AC247" i="5"/>
  <c r="AD247" i="5"/>
  <c r="AG247" i="5"/>
  <c r="AI247" i="5"/>
  <c r="AJ247" i="5"/>
  <c r="AK247" i="5"/>
  <c r="Q247" i="5"/>
  <c r="AG495" i="5"/>
  <c r="AH495" i="5"/>
  <c r="AK495" i="5"/>
  <c r="AC495" i="5"/>
  <c r="AD495" i="5"/>
  <c r="AE495" i="5"/>
  <c r="AI495" i="5"/>
  <c r="AF495" i="5"/>
  <c r="AJ495" i="5"/>
  <c r="Q495" i="5"/>
  <c r="AC535" i="5"/>
  <c r="AK535" i="5"/>
  <c r="AE535" i="5"/>
  <c r="AF535" i="5"/>
  <c r="AG535" i="5"/>
  <c r="AD535" i="5"/>
  <c r="AH535" i="5"/>
  <c r="AI535" i="5"/>
  <c r="AJ535" i="5"/>
  <c r="Q535" i="5"/>
  <c r="AI591" i="5"/>
  <c r="AJ591" i="5"/>
  <c r="AC591" i="5"/>
  <c r="AK591" i="5"/>
  <c r="AD591" i="5"/>
  <c r="AE591" i="5"/>
  <c r="AF591" i="5"/>
  <c r="AG591" i="5"/>
  <c r="AH591" i="5"/>
  <c r="Q591" i="5"/>
  <c r="AI607" i="5"/>
  <c r="AJ607" i="5"/>
  <c r="AC607" i="5"/>
  <c r="AK607" i="5"/>
  <c r="AD607" i="5"/>
  <c r="AE607" i="5"/>
  <c r="AF607" i="5"/>
  <c r="AG607" i="5"/>
  <c r="AH607" i="5"/>
  <c r="Q607" i="5"/>
  <c r="AI623" i="5"/>
  <c r="AJ623" i="5"/>
  <c r="AC623" i="5"/>
  <c r="AK623" i="5"/>
  <c r="AD623" i="5"/>
  <c r="AE623" i="5"/>
  <c r="AF623" i="5"/>
  <c r="AG623" i="5"/>
  <c r="AH623" i="5"/>
  <c r="Q623" i="5"/>
  <c r="AF831" i="5"/>
  <c r="AG831" i="5"/>
  <c r="AH831" i="5"/>
  <c r="AI831" i="5"/>
  <c r="AJ831" i="5"/>
  <c r="AC831" i="5"/>
  <c r="AK831" i="5"/>
  <c r="AD831" i="5"/>
  <c r="AE831" i="5"/>
  <c r="Q831" i="5"/>
  <c r="AE855" i="5"/>
  <c r="AF855" i="5"/>
  <c r="AG855" i="5"/>
  <c r="AH855" i="5"/>
  <c r="AI855" i="5"/>
  <c r="AJ855" i="5"/>
  <c r="AC855" i="5"/>
  <c r="AK855" i="5"/>
  <c r="AD855" i="5"/>
  <c r="Q855" i="5"/>
  <c r="AE871" i="5"/>
  <c r="AF871" i="5"/>
  <c r="AG871" i="5"/>
  <c r="AH871" i="5"/>
  <c r="AI871" i="5"/>
  <c r="AJ871" i="5"/>
  <c r="AC871" i="5"/>
  <c r="AK871" i="5"/>
  <c r="AD871" i="5"/>
  <c r="Q871" i="5"/>
  <c r="AC999" i="5"/>
  <c r="AK999" i="5"/>
  <c r="AD999" i="5"/>
  <c r="AE999" i="5"/>
  <c r="AG999" i="5"/>
  <c r="AH999" i="5"/>
  <c r="AI999" i="5"/>
  <c r="AJ999" i="5"/>
  <c r="AF999" i="5"/>
  <c r="Q999" i="5"/>
  <c r="AJ1055" i="5"/>
  <c r="AC1055" i="5"/>
  <c r="AK1055" i="5"/>
  <c r="AD1055" i="5"/>
  <c r="AE1055" i="5"/>
  <c r="AF1055" i="5"/>
  <c r="AH1055" i="5"/>
  <c r="AI1055" i="5"/>
  <c r="AG1055" i="5"/>
  <c r="Q1055" i="5"/>
  <c r="AC1087" i="5"/>
  <c r="AK1087" i="5"/>
  <c r="AD1087" i="5"/>
  <c r="AE1087" i="5"/>
  <c r="AF1087" i="5"/>
  <c r="AH1087" i="5"/>
  <c r="AI1087" i="5"/>
  <c r="AG1087" i="5"/>
  <c r="AJ1087" i="5"/>
  <c r="Q1087" i="5"/>
  <c r="AF419" i="5"/>
  <c r="AG419" i="5"/>
  <c r="AI419" i="5"/>
  <c r="AC419" i="5"/>
  <c r="AD419" i="5"/>
  <c r="AE419" i="5"/>
  <c r="AH419" i="5"/>
  <c r="AJ419" i="5"/>
  <c r="AK419" i="5"/>
  <c r="Q419" i="5"/>
  <c r="AH547" i="5"/>
  <c r="AI547" i="5"/>
  <c r="AD547" i="5"/>
  <c r="AE547" i="5"/>
  <c r="AF547" i="5"/>
  <c r="AG547" i="5"/>
  <c r="AJ547" i="5"/>
  <c r="AK547" i="5"/>
  <c r="AC547" i="5"/>
  <c r="Q547" i="5"/>
  <c r="AE619" i="5"/>
  <c r="AF619" i="5"/>
  <c r="AG619" i="5"/>
  <c r="AH619" i="5"/>
  <c r="AI619" i="5"/>
  <c r="AJ619" i="5"/>
  <c r="AK619" i="5"/>
  <c r="AD619" i="5"/>
  <c r="AC619" i="5"/>
  <c r="Q619" i="5"/>
  <c r="AE683" i="5"/>
  <c r="AF683" i="5"/>
  <c r="AG683" i="5"/>
  <c r="AH683" i="5"/>
  <c r="AK683" i="5"/>
  <c r="AD683" i="5"/>
  <c r="AC683" i="5"/>
  <c r="AI683" i="5"/>
  <c r="AJ683" i="5"/>
  <c r="Q683" i="5"/>
  <c r="AF1092" i="5"/>
  <c r="AG1092" i="5"/>
  <c r="AH1092" i="5"/>
  <c r="AI1092" i="5"/>
  <c r="AC1092" i="5"/>
  <c r="AK1092" i="5"/>
  <c r="AD1092" i="5"/>
  <c r="AE1092" i="5"/>
  <c r="AJ1092" i="5"/>
  <c r="Q1092" i="5"/>
  <c r="AC16" i="5"/>
  <c r="AK16" i="5"/>
  <c r="AD16" i="5"/>
  <c r="AE16" i="5"/>
  <c r="AF16" i="5"/>
  <c r="AG16" i="5"/>
  <c r="AH16" i="5"/>
  <c r="AI16" i="5"/>
  <c r="AJ16" i="5"/>
  <c r="Q16" i="5"/>
  <c r="AJ104" i="5"/>
  <c r="AC104" i="5"/>
  <c r="AK104" i="5"/>
  <c r="AD104" i="5"/>
  <c r="AE104" i="5"/>
  <c r="AF104" i="5"/>
  <c r="AG104" i="5"/>
  <c r="AH104" i="5"/>
  <c r="AI104" i="5"/>
  <c r="Q104" i="5"/>
  <c r="AD128" i="5"/>
  <c r="AE128" i="5"/>
  <c r="AF128" i="5"/>
  <c r="AG128" i="5"/>
  <c r="AH128" i="5"/>
  <c r="AC128" i="5"/>
  <c r="AI128" i="5"/>
  <c r="AJ128" i="5"/>
  <c r="AK128" i="5"/>
  <c r="Q128" i="5"/>
  <c r="AI184" i="5"/>
  <c r="AJ184" i="5"/>
  <c r="AC184" i="5"/>
  <c r="AK184" i="5"/>
  <c r="AD184" i="5"/>
  <c r="AE184" i="5"/>
  <c r="AF184" i="5"/>
  <c r="AG184" i="5"/>
  <c r="AH184" i="5"/>
  <c r="Q184" i="5"/>
  <c r="AI272" i="5"/>
  <c r="AJ272" i="5"/>
  <c r="AD272" i="5"/>
  <c r="AC272" i="5"/>
  <c r="AE272" i="5"/>
  <c r="AF272" i="5"/>
  <c r="AG272" i="5"/>
  <c r="AH272" i="5"/>
  <c r="AK272" i="5"/>
  <c r="Q272" i="5"/>
  <c r="AE312" i="5"/>
  <c r="AF312" i="5"/>
  <c r="AG312" i="5"/>
  <c r="AH312" i="5"/>
  <c r="AI312" i="5"/>
  <c r="AJ312" i="5"/>
  <c r="AC312" i="5"/>
  <c r="AD312" i="5"/>
  <c r="AK312" i="5"/>
  <c r="Q312" i="5"/>
  <c r="AC328" i="5"/>
  <c r="AK328" i="5"/>
  <c r="AD328" i="5"/>
  <c r="AE328" i="5"/>
  <c r="AF328" i="5"/>
  <c r="AG328" i="5"/>
  <c r="AH328" i="5"/>
  <c r="AI328" i="5"/>
  <c r="AJ328" i="5"/>
  <c r="Q328" i="5"/>
  <c r="AF432" i="5"/>
  <c r="AG432" i="5"/>
  <c r="AI432" i="5"/>
  <c r="AK432" i="5"/>
  <c r="AC432" i="5"/>
  <c r="AD432" i="5"/>
  <c r="AH432" i="5"/>
  <c r="AE432" i="5"/>
  <c r="AJ432" i="5"/>
  <c r="Q432" i="5"/>
  <c r="AH456" i="5"/>
  <c r="AI456" i="5"/>
  <c r="AJ456" i="5"/>
  <c r="AC456" i="5"/>
  <c r="AD456" i="5"/>
  <c r="AF456" i="5"/>
  <c r="AE456" i="5"/>
  <c r="AG456" i="5"/>
  <c r="AK456" i="5"/>
  <c r="Q456" i="5"/>
  <c r="AI568" i="5"/>
  <c r="AE568" i="5"/>
  <c r="AD568" i="5"/>
  <c r="AF568" i="5"/>
  <c r="AG568" i="5"/>
  <c r="AH568" i="5"/>
  <c r="AC568" i="5"/>
  <c r="AJ568" i="5"/>
  <c r="AK568" i="5"/>
  <c r="Q568" i="5"/>
  <c r="AH608" i="5"/>
  <c r="AI608" i="5"/>
  <c r="AJ608" i="5"/>
  <c r="AC608" i="5"/>
  <c r="AK608" i="5"/>
  <c r="AD608" i="5"/>
  <c r="AE608" i="5"/>
  <c r="AG608" i="5"/>
  <c r="AF608" i="5"/>
  <c r="Q608" i="5"/>
  <c r="AH632" i="5"/>
  <c r="AI632" i="5"/>
  <c r="AJ632" i="5"/>
  <c r="AC632" i="5"/>
  <c r="AK632" i="5"/>
  <c r="AD632" i="5"/>
  <c r="AE632" i="5"/>
  <c r="AF632" i="5"/>
  <c r="AG632" i="5"/>
  <c r="Q632" i="5"/>
  <c r="AH704" i="5"/>
  <c r="AI704" i="5"/>
  <c r="AJ704" i="5"/>
  <c r="AC704" i="5"/>
  <c r="AK704" i="5"/>
  <c r="AD704" i="5"/>
  <c r="AE704" i="5"/>
  <c r="AG704" i="5"/>
  <c r="AF704" i="5"/>
  <c r="Q704" i="5"/>
  <c r="AH736" i="5"/>
  <c r="AJ736" i="5"/>
  <c r="AG736" i="5"/>
  <c r="AK736" i="5"/>
  <c r="AD736" i="5"/>
  <c r="AC736" i="5"/>
  <c r="AE736" i="5"/>
  <c r="AF736" i="5"/>
  <c r="AI736" i="5"/>
  <c r="Q736" i="5"/>
  <c r="AI768" i="5"/>
  <c r="AF768" i="5"/>
  <c r="AC768" i="5"/>
  <c r="AD768" i="5"/>
  <c r="AE768" i="5"/>
  <c r="AG768" i="5"/>
  <c r="AH768" i="5"/>
  <c r="AJ768" i="5"/>
  <c r="AK768" i="5"/>
  <c r="Q768" i="5"/>
  <c r="AI784" i="5"/>
  <c r="AF784" i="5"/>
  <c r="AH784" i="5"/>
  <c r="AJ784" i="5"/>
  <c r="AK784" i="5"/>
  <c r="AC784" i="5"/>
  <c r="AD784" i="5"/>
  <c r="AE784" i="5"/>
  <c r="AG784" i="5"/>
  <c r="Q784" i="5"/>
  <c r="AI800" i="5"/>
  <c r="AF800" i="5"/>
  <c r="AC800" i="5"/>
  <c r="AD800" i="5"/>
  <c r="AE800" i="5"/>
  <c r="AG800" i="5"/>
  <c r="AH800" i="5"/>
  <c r="AJ800" i="5"/>
  <c r="AK800" i="5"/>
  <c r="Q800" i="5"/>
  <c r="AD856" i="5"/>
  <c r="AE856" i="5"/>
  <c r="AF856" i="5"/>
  <c r="AG856" i="5"/>
  <c r="AH856" i="5"/>
  <c r="AI856" i="5"/>
  <c r="AJ856" i="5"/>
  <c r="AC856" i="5"/>
  <c r="AK856" i="5"/>
  <c r="Q856" i="5"/>
  <c r="AC888" i="5"/>
  <c r="AK888" i="5"/>
  <c r="AD888" i="5"/>
  <c r="AE888" i="5"/>
  <c r="AF888" i="5"/>
  <c r="AG888" i="5"/>
  <c r="AH888" i="5"/>
  <c r="AI888" i="5"/>
  <c r="AJ888" i="5"/>
  <c r="Q888" i="5"/>
  <c r="AI928" i="5"/>
  <c r="AJ928" i="5"/>
  <c r="AC928" i="5"/>
  <c r="AK928" i="5"/>
  <c r="AD928" i="5"/>
  <c r="AE928" i="5"/>
  <c r="AF928" i="5"/>
  <c r="AG928" i="5"/>
  <c r="AH928" i="5"/>
  <c r="Q928" i="5"/>
  <c r="AJ984" i="5"/>
  <c r="AC984" i="5"/>
  <c r="AK984" i="5"/>
  <c r="AD984" i="5"/>
  <c r="AF984" i="5"/>
  <c r="AG984" i="5"/>
  <c r="AH984" i="5"/>
  <c r="AE984" i="5"/>
  <c r="AI984" i="5"/>
  <c r="Q984" i="5"/>
  <c r="AJ1024" i="5"/>
  <c r="AC1024" i="5"/>
  <c r="AK1024" i="5"/>
  <c r="AD1024" i="5"/>
  <c r="AF1024" i="5"/>
  <c r="AG1024" i="5"/>
  <c r="AH1024" i="5"/>
  <c r="AI1024" i="5"/>
  <c r="AE1024" i="5"/>
  <c r="Q1024" i="5"/>
  <c r="AI1048" i="5"/>
  <c r="AJ1048" i="5"/>
  <c r="AC1048" i="5"/>
  <c r="AK1048" i="5"/>
  <c r="AD1048" i="5"/>
  <c r="AE1048" i="5"/>
  <c r="AG1048" i="5"/>
  <c r="AH1048" i="5"/>
  <c r="AF1048" i="5"/>
  <c r="Q1048" i="5"/>
  <c r="AJ1064" i="5"/>
  <c r="AC1064" i="5"/>
  <c r="AK1064" i="5"/>
  <c r="AD1064" i="5"/>
  <c r="AE1064" i="5"/>
  <c r="AG1064" i="5"/>
  <c r="AH1064" i="5"/>
  <c r="AF1064" i="5"/>
  <c r="AI1064" i="5"/>
  <c r="Q1064" i="5"/>
  <c r="AJ155" i="5"/>
  <c r="AF155" i="5"/>
  <c r="AE155" i="5"/>
  <c r="AG155" i="5"/>
  <c r="AH155" i="5"/>
  <c r="AI155" i="5"/>
  <c r="AC155" i="5"/>
  <c r="AD155" i="5"/>
  <c r="AK155" i="5"/>
  <c r="Q155" i="5"/>
  <c r="AJ211" i="5"/>
  <c r="AC211" i="5"/>
  <c r="AK211" i="5"/>
  <c r="AD211" i="5"/>
  <c r="AE211" i="5"/>
  <c r="AF211" i="5"/>
  <c r="AG211" i="5"/>
  <c r="AH211" i="5"/>
  <c r="AI211" i="5"/>
  <c r="Q211" i="5"/>
  <c r="AF907" i="5"/>
  <c r="AG907" i="5"/>
  <c r="AH907" i="5"/>
  <c r="AI907" i="5"/>
  <c r="AJ907" i="5"/>
  <c r="AC907" i="5"/>
  <c r="AK907" i="5"/>
  <c r="AD907" i="5"/>
  <c r="AE907" i="5"/>
  <c r="Q907" i="5"/>
  <c r="AG1019" i="5"/>
  <c r="AH1019" i="5"/>
  <c r="AI1019" i="5"/>
  <c r="AC1019" i="5"/>
  <c r="AK1019" i="5"/>
  <c r="AD1019" i="5"/>
  <c r="AE1019" i="5"/>
  <c r="AF1019" i="5"/>
  <c r="AJ1019" i="5"/>
  <c r="Q1019" i="5"/>
  <c r="AC161" i="5"/>
  <c r="AK161" i="5"/>
  <c r="AG161" i="5"/>
  <c r="AD161" i="5"/>
  <c r="AE161" i="5"/>
  <c r="AF161" i="5"/>
  <c r="AH161" i="5"/>
  <c r="AI161" i="5"/>
  <c r="AJ161" i="5"/>
  <c r="Q161" i="5"/>
  <c r="AC249" i="5"/>
  <c r="AK249" i="5"/>
  <c r="AD249" i="5"/>
  <c r="AF249" i="5"/>
  <c r="AH249" i="5"/>
  <c r="AI249" i="5"/>
  <c r="AJ249" i="5"/>
  <c r="AE249" i="5"/>
  <c r="AG249" i="5"/>
  <c r="Q249" i="5"/>
  <c r="AD305" i="5"/>
  <c r="AE305" i="5"/>
  <c r="AG305" i="5"/>
  <c r="AI305" i="5"/>
  <c r="AJ305" i="5"/>
  <c r="AK305" i="5"/>
  <c r="AC305" i="5"/>
  <c r="AF305" i="5"/>
  <c r="AH305" i="5"/>
  <c r="Q305" i="5"/>
  <c r="AD361" i="5"/>
  <c r="AF361" i="5"/>
  <c r="AG361" i="5"/>
  <c r="AH361" i="5"/>
  <c r="AI361" i="5"/>
  <c r="AC361" i="5"/>
  <c r="AE361" i="5"/>
  <c r="AJ361" i="5"/>
  <c r="AK361" i="5"/>
  <c r="Q361" i="5"/>
  <c r="AD401" i="5"/>
  <c r="AE401" i="5"/>
  <c r="AG401" i="5"/>
  <c r="AC401" i="5"/>
  <c r="AF401" i="5"/>
  <c r="AH401" i="5"/>
  <c r="AI401" i="5"/>
  <c r="AK401" i="5"/>
  <c r="AJ401" i="5"/>
  <c r="Q401" i="5"/>
  <c r="AH417" i="5"/>
  <c r="AI417" i="5"/>
  <c r="AC417" i="5"/>
  <c r="AK417" i="5"/>
  <c r="AG417" i="5"/>
  <c r="AJ417" i="5"/>
  <c r="AE417" i="5"/>
  <c r="AD417" i="5"/>
  <c r="AF417" i="5"/>
  <c r="Q417" i="5"/>
  <c r="AF457" i="5"/>
  <c r="AG457" i="5"/>
  <c r="AJ457" i="5"/>
  <c r="AC457" i="5"/>
  <c r="AD457" i="5"/>
  <c r="AH457" i="5"/>
  <c r="AE457" i="5"/>
  <c r="AI457" i="5"/>
  <c r="AK457" i="5"/>
  <c r="Q457" i="5"/>
  <c r="AH577" i="5"/>
  <c r="AC577" i="5"/>
  <c r="AD577" i="5"/>
  <c r="AE577" i="5"/>
  <c r="AF577" i="5"/>
  <c r="AG577" i="5"/>
  <c r="AI577" i="5"/>
  <c r="AK577" i="5"/>
  <c r="AJ577" i="5"/>
  <c r="Q577" i="5"/>
  <c r="AG617" i="5"/>
  <c r="AH617" i="5"/>
  <c r="AI617" i="5"/>
  <c r="AJ617" i="5"/>
  <c r="AK617" i="5"/>
  <c r="AC617" i="5"/>
  <c r="AD617" i="5"/>
  <c r="AF617" i="5"/>
  <c r="AE617" i="5"/>
  <c r="Q617" i="5"/>
  <c r="AG641" i="5"/>
  <c r="AH641" i="5"/>
  <c r="AI641" i="5"/>
  <c r="AJ641" i="5"/>
  <c r="AC641" i="5"/>
  <c r="AD641" i="5"/>
  <c r="AE641" i="5"/>
  <c r="AK641" i="5"/>
  <c r="AF641" i="5"/>
  <c r="Q641" i="5"/>
  <c r="AH769" i="5"/>
  <c r="AE769" i="5"/>
  <c r="AD769" i="5"/>
  <c r="AF769" i="5"/>
  <c r="AG769" i="5"/>
  <c r="AI769" i="5"/>
  <c r="AJ769" i="5"/>
  <c r="AK769" i="5"/>
  <c r="AC769" i="5"/>
  <c r="Q769" i="5"/>
  <c r="AH785" i="5"/>
  <c r="AE785" i="5"/>
  <c r="AJ785" i="5"/>
  <c r="AK785" i="5"/>
  <c r="AC785" i="5"/>
  <c r="AD785" i="5"/>
  <c r="AF785" i="5"/>
  <c r="AG785" i="5"/>
  <c r="AI785" i="5"/>
  <c r="Q785" i="5"/>
  <c r="AH953" i="5"/>
  <c r="AI953" i="5"/>
  <c r="AJ953" i="5"/>
  <c r="AC953" i="5"/>
  <c r="AK953" i="5"/>
  <c r="AD953" i="5"/>
  <c r="AE953" i="5"/>
  <c r="AF953" i="5"/>
  <c r="AG953" i="5"/>
  <c r="Q953" i="5"/>
  <c r="AI1009" i="5"/>
  <c r="AJ1009" i="5"/>
  <c r="AC1009" i="5"/>
  <c r="AK1009" i="5"/>
  <c r="AE1009" i="5"/>
  <c r="AF1009" i="5"/>
  <c r="AG1009" i="5"/>
  <c r="AD1009" i="5"/>
  <c r="AH1009" i="5"/>
  <c r="Q1009" i="5"/>
  <c r="AI1081" i="5"/>
  <c r="AJ1081" i="5"/>
  <c r="AC1081" i="5"/>
  <c r="AK1081" i="5"/>
  <c r="AD1081" i="5"/>
  <c r="AF1081" i="5"/>
  <c r="AG1081" i="5"/>
  <c r="AH1081" i="5"/>
  <c r="AE1081" i="5"/>
  <c r="Q1081" i="5"/>
  <c r="AE715" i="5"/>
  <c r="AF715" i="5"/>
  <c r="AG715" i="5"/>
  <c r="AH715" i="5"/>
  <c r="AK715" i="5"/>
  <c r="AD715" i="5"/>
  <c r="AC715" i="5"/>
  <c r="AI715" i="5"/>
  <c r="AJ715" i="5"/>
  <c r="Q715" i="5"/>
  <c r="AG1011" i="5"/>
  <c r="AH1011" i="5"/>
  <c r="AI1011" i="5"/>
  <c r="AC1011" i="5"/>
  <c r="AK1011" i="5"/>
  <c r="AD1011" i="5"/>
  <c r="AE1011" i="5"/>
  <c r="AF1011" i="5"/>
  <c r="AJ1011" i="5"/>
  <c r="Q1011" i="5"/>
  <c r="AD90" i="5"/>
  <c r="AE90" i="5"/>
  <c r="AF90" i="5"/>
  <c r="AG90" i="5"/>
  <c r="AH90" i="5"/>
  <c r="AI90" i="5"/>
  <c r="AC90" i="5"/>
  <c r="AJ90" i="5"/>
  <c r="AK90" i="5"/>
  <c r="Q90" i="5"/>
  <c r="AH178" i="5"/>
  <c r="AI178" i="5"/>
  <c r="AJ178" i="5"/>
  <c r="AC178" i="5"/>
  <c r="AK178" i="5"/>
  <c r="AF178" i="5"/>
  <c r="AG178" i="5"/>
  <c r="AD178" i="5"/>
  <c r="AE178" i="5"/>
  <c r="Q178" i="5"/>
  <c r="AJ242" i="5"/>
  <c r="AC242" i="5"/>
  <c r="AK242" i="5"/>
  <c r="AD242" i="5"/>
  <c r="AE242" i="5"/>
  <c r="AF242" i="5"/>
  <c r="AG242" i="5"/>
  <c r="AH242" i="5"/>
  <c r="AI242" i="5"/>
  <c r="Q242" i="5"/>
  <c r="AE290" i="5"/>
  <c r="AF290" i="5"/>
  <c r="AH290" i="5"/>
  <c r="AD290" i="5"/>
  <c r="AG290" i="5"/>
  <c r="AI290" i="5"/>
  <c r="AJ290" i="5"/>
  <c r="AK290" i="5"/>
  <c r="AC290" i="5"/>
  <c r="Q290" i="5"/>
  <c r="AC362" i="5"/>
  <c r="AK362" i="5"/>
  <c r="AE362" i="5"/>
  <c r="AF362" i="5"/>
  <c r="AG362" i="5"/>
  <c r="AH362" i="5"/>
  <c r="AI362" i="5"/>
  <c r="AD362" i="5"/>
  <c r="AJ362" i="5"/>
  <c r="Q362" i="5"/>
  <c r="AI522" i="5"/>
  <c r="AC522" i="5"/>
  <c r="AK522" i="5"/>
  <c r="AD522" i="5"/>
  <c r="AE522" i="5"/>
  <c r="AG522" i="5"/>
  <c r="AF522" i="5"/>
  <c r="AH522" i="5"/>
  <c r="AJ522" i="5"/>
  <c r="Q522" i="5"/>
  <c r="AH562" i="5"/>
  <c r="AI562" i="5"/>
  <c r="AJ562" i="5"/>
  <c r="AK562" i="5"/>
  <c r="AC562" i="5"/>
  <c r="AD562" i="5"/>
  <c r="AE562" i="5"/>
  <c r="AF562" i="5"/>
  <c r="AG562" i="5"/>
  <c r="Q562" i="5"/>
  <c r="AG786" i="5"/>
  <c r="AD786" i="5"/>
  <c r="AK786" i="5"/>
  <c r="AC786" i="5"/>
  <c r="AE786" i="5"/>
  <c r="AF786" i="5"/>
  <c r="AH786" i="5"/>
  <c r="AI786" i="5"/>
  <c r="AJ786" i="5"/>
  <c r="Q786" i="5"/>
  <c r="AH962" i="5"/>
  <c r="AI962" i="5"/>
  <c r="AJ962" i="5"/>
  <c r="AD962" i="5"/>
  <c r="AE962" i="5"/>
  <c r="AF962" i="5"/>
  <c r="AC962" i="5"/>
  <c r="AG962" i="5"/>
  <c r="AK962" i="5"/>
  <c r="Q962" i="5"/>
  <c r="AH1026" i="5"/>
  <c r="AI1026" i="5"/>
  <c r="AJ1026" i="5"/>
  <c r="AD1026" i="5"/>
  <c r="AE1026" i="5"/>
  <c r="AF1026" i="5"/>
  <c r="AC1026" i="5"/>
  <c r="AG1026" i="5"/>
  <c r="AK1026" i="5"/>
  <c r="Q1026" i="5"/>
  <c r="AJ315" i="5"/>
  <c r="AC315" i="5"/>
  <c r="AK315" i="5"/>
  <c r="AD315" i="5"/>
  <c r="AE315" i="5"/>
  <c r="AF315" i="5"/>
  <c r="AG315" i="5"/>
  <c r="AH315" i="5"/>
  <c r="AI315" i="5"/>
  <c r="Q315" i="5"/>
  <c r="AG531" i="5"/>
  <c r="AI531" i="5"/>
  <c r="AJ531" i="5"/>
  <c r="AC531" i="5"/>
  <c r="AK531" i="5"/>
  <c r="AD531" i="5"/>
  <c r="AE531" i="5"/>
  <c r="AF531" i="5"/>
  <c r="AH531" i="5"/>
  <c r="Q531" i="5"/>
  <c r="AE667" i="5"/>
  <c r="AF667" i="5"/>
  <c r="AG667" i="5"/>
  <c r="AH667" i="5"/>
  <c r="AI667" i="5"/>
  <c r="AJ667" i="5"/>
  <c r="AK667" i="5"/>
  <c r="AD667" i="5"/>
  <c r="AC667" i="5"/>
  <c r="Q667" i="5"/>
  <c r="AH12" i="5"/>
  <c r="AI12" i="5"/>
  <c r="AJ12" i="5"/>
  <c r="AC12" i="5"/>
  <c r="AK12" i="5"/>
  <c r="AD12" i="5"/>
  <c r="AE12" i="5"/>
  <c r="AF12" i="5"/>
  <c r="AG12" i="5"/>
  <c r="Q12" i="5"/>
  <c r="AD644" i="5"/>
  <c r="AE644" i="5"/>
  <c r="AF644" i="5"/>
  <c r="AG644" i="5"/>
  <c r="AH644" i="5"/>
  <c r="AI644" i="5"/>
  <c r="AJ644" i="5"/>
  <c r="AC644" i="5"/>
  <c r="AK644" i="5"/>
  <c r="Q644" i="5"/>
  <c r="AG476" i="5"/>
  <c r="AH476" i="5"/>
  <c r="AE476" i="5"/>
  <c r="AI476" i="5"/>
  <c r="AJ476" i="5"/>
  <c r="AK476" i="5"/>
  <c r="AC476" i="5"/>
  <c r="AD476" i="5"/>
  <c r="AF476" i="5"/>
  <c r="Q476" i="5"/>
  <c r="AE21" i="5"/>
  <c r="AF21" i="5"/>
  <c r="AG21" i="5"/>
  <c r="AH21" i="5"/>
  <c r="AI21" i="5"/>
  <c r="AJ21" i="5"/>
  <c r="AC21" i="5"/>
  <c r="AK21" i="5"/>
  <c r="AD21" i="5"/>
  <c r="Q21" i="5"/>
  <c r="AC61" i="5"/>
  <c r="AK61" i="5"/>
  <c r="AE61" i="5"/>
  <c r="AF61" i="5"/>
  <c r="AG61" i="5"/>
  <c r="AI61" i="5"/>
  <c r="AD61" i="5"/>
  <c r="AH61" i="5"/>
  <c r="AJ61" i="5"/>
  <c r="Q61" i="5"/>
  <c r="AH221" i="5"/>
  <c r="AI221" i="5"/>
  <c r="AJ221" i="5"/>
  <c r="AC221" i="5"/>
  <c r="AK221" i="5"/>
  <c r="AD221" i="5"/>
  <c r="AE221" i="5"/>
  <c r="AF221" i="5"/>
  <c r="AG221" i="5"/>
  <c r="Q221" i="5"/>
  <c r="AI397" i="5"/>
  <c r="AJ397" i="5"/>
  <c r="AD397" i="5"/>
  <c r="AC397" i="5"/>
  <c r="AE397" i="5"/>
  <c r="AF397" i="5"/>
  <c r="AG397" i="5"/>
  <c r="AK397" i="5"/>
  <c r="AH397" i="5"/>
  <c r="Q397" i="5"/>
  <c r="AE565" i="5"/>
  <c r="AI565" i="5"/>
  <c r="AJ565" i="5"/>
  <c r="AK565" i="5"/>
  <c r="AC565" i="5"/>
  <c r="AD565" i="5"/>
  <c r="AF565" i="5"/>
  <c r="AG565" i="5"/>
  <c r="AH565" i="5"/>
  <c r="Q565" i="5"/>
  <c r="AC653" i="5"/>
  <c r="AK653" i="5"/>
  <c r="AD653" i="5"/>
  <c r="AE653" i="5"/>
  <c r="AF653" i="5"/>
  <c r="AG653" i="5"/>
  <c r="AH653" i="5"/>
  <c r="AI653" i="5"/>
  <c r="AJ653" i="5"/>
  <c r="Q653" i="5"/>
  <c r="AD797" i="5"/>
  <c r="AI797" i="5"/>
  <c r="AH797" i="5"/>
  <c r="AJ797" i="5"/>
  <c r="AK797" i="5"/>
  <c r="AC797" i="5"/>
  <c r="AE797" i="5"/>
  <c r="AF797" i="5"/>
  <c r="AG797" i="5"/>
  <c r="Q797" i="5"/>
  <c r="AH845" i="5"/>
  <c r="AI845" i="5"/>
  <c r="AJ845" i="5"/>
  <c r="AC845" i="5"/>
  <c r="AK845" i="5"/>
  <c r="AD845" i="5"/>
  <c r="AE845" i="5"/>
  <c r="AF845" i="5"/>
  <c r="AG845" i="5"/>
  <c r="Q845" i="5"/>
  <c r="AG861" i="5"/>
  <c r="AH861" i="5"/>
  <c r="AI861" i="5"/>
  <c r="AJ861" i="5"/>
  <c r="AC861" i="5"/>
  <c r="AK861" i="5"/>
  <c r="AD861" i="5"/>
  <c r="AE861" i="5"/>
  <c r="AF861" i="5"/>
  <c r="Q861" i="5"/>
  <c r="AE981" i="5"/>
  <c r="AF981" i="5"/>
  <c r="AG981" i="5"/>
  <c r="AI981" i="5"/>
  <c r="AJ981" i="5"/>
  <c r="AC981" i="5"/>
  <c r="AK981" i="5"/>
  <c r="AD981" i="5"/>
  <c r="AH981" i="5"/>
  <c r="Q981" i="5"/>
  <c r="AD1037" i="5"/>
  <c r="AE1037" i="5"/>
  <c r="AF1037" i="5"/>
  <c r="AG1037" i="5"/>
  <c r="AH1037" i="5"/>
  <c r="AJ1037" i="5"/>
  <c r="AC1037" i="5"/>
  <c r="AK1037" i="5"/>
  <c r="AI1037" i="5"/>
  <c r="Q1037" i="5"/>
  <c r="AC902" i="5"/>
  <c r="AK902" i="5"/>
  <c r="AD902" i="5"/>
  <c r="AE902" i="5"/>
  <c r="AF902" i="5"/>
  <c r="AG902" i="5"/>
  <c r="AH902" i="5"/>
  <c r="AI902" i="5"/>
  <c r="AJ902" i="5"/>
  <c r="Q902" i="5"/>
  <c r="AC926" i="5"/>
  <c r="AK926" i="5"/>
  <c r="AD926" i="5"/>
  <c r="AE926" i="5"/>
  <c r="AF926" i="5"/>
  <c r="AG926" i="5"/>
  <c r="AH926" i="5"/>
  <c r="AI926" i="5"/>
  <c r="AJ926" i="5"/>
  <c r="Q926" i="5"/>
  <c r="AD958" i="5"/>
  <c r="AE958" i="5"/>
  <c r="AF958" i="5"/>
  <c r="AH958" i="5"/>
  <c r="AI958" i="5"/>
  <c r="AJ958" i="5"/>
  <c r="AC958" i="5"/>
  <c r="AG958" i="5"/>
  <c r="AK958" i="5"/>
  <c r="Q958" i="5"/>
  <c r="AD982" i="5"/>
  <c r="AE982" i="5"/>
  <c r="AF982" i="5"/>
  <c r="AH982" i="5"/>
  <c r="AI982" i="5"/>
  <c r="AJ982" i="5"/>
  <c r="AK982" i="5"/>
  <c r="AC982" i="5"/>
  <c r="AG982" i="5"/>
  <c r="Q982" i="5"/>
  <c r="AE659" i="5"/>
  <c r="AF659" i="5"/>
  <c r="AG659" i="5"/>
  <c r="AH659" i="5"/>
  <c r="AC659" i="5"/>
  <c r="AI659" i="5"/>
  <c r="AJ659" i="5"/>
  <c r="AD659" i="5"/>
  <c r="AK659" i="5"/>
  <c r="Q659" i="5"/>
  <c r="AF1004" i="5"/>
  <c r="AG1004" i="5"/>
  <c r="AH1004" i="5"/>
  <c r="AJ1004" i="5"/>
  <c r="AC1004" i="5"/>
  <c r="AK1004" i="5"/>
  <c r="AD1004" i="5"/>
  <c r="AE1004" i="5"/>
  <c r="AI1004" i="5"/>
  <c r="Q1004" i="5"/>
  <c r="AH38" i="5"/>
  <c r="AI38" i="5"/>
  <c r="AJ38" i="5"/>
  <c r="AC38" i="5"/>
  <c r="AK38" i="5"/>
  <c r="AD38" i="5"/>
  <c r="AE38" i="5"/>
  <c r="AF38" i="5"/>
  <c r="AG38" i="5"/>
  <c r="Q38" i="5"/>
  <c r="AD54" i="5"/>
  <c r="AF54" i="5"/>
  <c r="AG54" i="5"/>
  <c r="AH54" i="5"/>
  <c r="AJ54" i="5"/>
  <c r="AC54" i="5"/>
  <c r="AE54" i="5"/>
  <c r="AI54" i="5"/>
  <c r="AK54" i="5"/>
  <c r="Q54" i="5"/>
  <c r="AG94" i="5"/>
  <c r="AH94" i="5"/>
  <c r="AI94" i="5"/>
  <c r="AJ94" i="5"/>
  <c r="AC94" i="5"/>
  <c r="AK94" i="5"/>
  <c r="AD94" i="5"/>
  <c r="AE94" i="5"/>
  <c r="AF94" i="5"/>
  <c r="Q94" i="5"/>
  <c r="AI150" i="5"/>
  <c r="AC150" i="5"/>
  <c r="AK150" i="5"/>
  <c r="AD150" i="5"/>
  <c r="AE150" i="5"/>
  <c r="AF150" i="5"/>
  <c r="AG150" i="5"/>
  <c r="AH150" i="5"/>
  <c r="AJ150" i="5"/>
  <c r="Q150" i="5"/>
  <c r="AC198" i="5"/>
  <c r="AK198" i="5"/>
  <c r="AE198" i="5"/>
  <c r="AD198" i="5"/>
  <c r="AF198" i="5"/>
  <c r="AG198" i="5"/>
  <c r="AH198" i="5"/>
  <c r="AI198" i="5"/>
  <c r="AJ198" i="5"/>
  <c r="Q198" i="5"/>
  <c r="AF230" i="5"/>
  <c r="AG230" i="5"/>
  <c r="AH230" i="5"/>
  <c r="AI230" i="5"/>
  <c r="AC230" i="5"/>
  <c r="AD230" i="5"/>
  <c r="AE230" i="5"/>
  <c r="AJ230" i="5"/>
  <c r="AK230" i="5"/>
  <c r="Q230" i="5"/>
  <c r="AI286" i="5"/>
  <c r="AJ286" i="5"/>
  <c r="AD286" i="5"/>
  <c r="AC286" i="5"/>
  <c r="AE286" i="5"/>
  <c r="AF286" i="5"/>
  <c r="AG286" i="5"/>
  <c r="AH286" i="5"/>
  <c r="AK286" i="5"/>
  <c r="Q286" i="5"/>
  <c r="AH310" i="5"/>
  <c r="AI310" i="5"/>
  <c r="AJ310" i="5"/>
  <c r="AC310" i="5"/>
  <c r="AK310" i="5"/>
  <c r="AD310" i="5"/>
  <c r="AE310" i="5"/>
  <c r="AF310" i="5"/>
  <c r="AG310" i="5"/>
  <c r="Q310" i="5"/>
  <c r="AJ350" i="5"/>
  <c r="AC350" i="5"/>
  <c r="AK350" i="5"/>
  <c r="AD350" i="5"/>
  <c r="AE350" i="5"/>
  <c r="AF350" i="5"/>
  <c r="AG350" i="5"/>
  <c r="AH350" i="5"/>
  <c r="AI350" i="5"/>
  <c r="Q350" i="5"/>
  <c r="AH390" i="5"/>
  <c r="AJ390" i="5"/>
  <c r="AC390" i="5"/>
  <c r="AK390" i="5"/>
  <c r="AD390" i="5"/>
  <c r="AE390" i="5"/>
  <c r="AI390" i="5"/>
  <c r="AF390" i="5"/>
  <c r="AG390" i="5"/>
  <c r="Q390" i="5"/>
  <c r="AJ422" i="5"/>
  <c r="AC422" i="5"/>
  <c r="AK422" i="5"/>
  <c r="AE422" i="5"/>
  <c r="AD422" i="5"/>
  <c r="AF422" i="5"/>
  <c r="AG422" i="5"/>
  <c r="AI422" i="5"/>
  <c r="AH422" i="5"/>
  <c r="Q422" i="5"/>
  <c r="AF438" i="5"/>
  <c r="AG438" i="5"/>
  <c r="AD438" i="5"/>
  <c r="AE438" i="5"/>
  <c r="AH438" i="5"/>
  <c r="AI438" i="5"/>
  <c r="AJ438" i="5"/>
  <c r="AC438" i="5"/>
  <c r="AK438" i="5"/>
  <c r="Q438" i="5"/>
  <c r="AE526" i="5"/>
  <c r="AG526" i="5"/>
  <c r="AH526" i="5"/>
  <c r="AI526" i="5"/>
  <c r="AC526" i="5"/>
  <c r="AK526" i="5"/>
  <c r="AD526" i="5"/>
  <c r="AF526" i="5"/>
  <c r="AJ526" i="5"/>
  <c r="Q526" i="5"/>
  <c r="AJ590" i="5"/>
  <c r="AC590" i="5"/>
  <c r="AK590" i="5"/>
  <c r="AD590" i="5"/>
  <c r="AE590" i="5"/>
  <c r="AF590" i="5"/>
  <c r="AG590" i="5"/>
  <c r="AI590" i="5"/>
  <c r="AH590" i="5"/>
  <c r="Q590" i="5"/>
  <c r="AC774" i="5"/>
  <c r="AK774" i="5"/>
  <c r="AH774" i="5"/>
  <c r="AD774" i="5"/>
  <c r="AE774" i="5"/>
  <c r="AF774" i="5"/>
  <c r="AG774" i="5"/>
  <c r="AI774" i="5"/>
  <c r="AJ774" i="5"/>
  <c r="Q774" i="5"/>
  <c r="AJ851" i="5"/>
  <c r="AC851" i="5"/>
  <c r="AK851" i="5"/>
  <c r="AD851" i="5"/>
  <c r="AE851" i="5"/>
  <c r="AF851" i="5"/>
  <c r="AG851" i="5"/>
  <c r="AH851" i="5"/>
  <c r="AI851" i="5"/>
  <c r="Q851" i="5"/>
  <c r="AH63" i="5"/>
  <c r="AJ63" i="5"/>
  <c r="AC63" i="5"/>
  <c r="AK63" i="5"/>
  <c r="AD63" i="5"/>
  <c r="AF63" i="5"/>
  <c r="AE63" i="5"/>
  <c r="AG63" i="5"/>
  <c r="AI63" i="5"/>
  <c r="Q63" i="5"/>
  <c r="AI79" i="5"/>
  <c r="AJ79" i="5"/>
  <c r="AC79" i="5"/>
  <c r="AK79" i="5"/>
  <c r="AD79" i="5"/>
  <c r="AE79" i="5"/>
  <c r="AF79" i="5"/>
  <c r="AG79" i="5"/>
  <c r="AH79" i="5"/>
  <c r="Q79" i="5"/>
  <c r="AI143" i="5"/>
  <c r="AC143" i="5"/>
  <c r="AK143" i="5"/>
  <c r="AD143" i="5"/>
  <c r="AE143" i="5"/>
  <c r="AF143" i="5"/>
  <c r="AG143" i="5"/>
  <c r="AH143" i="5"/>
  <c r="AJ143" i="5"/>
  <c r="Q143" i="5"/>
  <c r="AC263" i="5"/>
  <c r="AK263" i="5"/>
  <c r="AD263" i="5"/>
  <c r="AF263" i="5"/>
  <c r="AH263" i="5"/>
  <c r="AI263" i="5"/>
  <c r="AJ263" i="5"/>
  <c r="AE263" i="5"/>
  <c r="AG263" i="5"/>
  <c r="Q263" i="5"/>
  <c r="AH287" i="5"/>
  <c r="AI287" i="5"/>
  <c r="AC287" i="5"/>
  <c r="AK287" i="5"/>
  <c r="AF287" i="5"/>
  <c r="AG287" i="5"/>
  <c r="AJ287" i="5"/>
  <c r="AD287" i="5"/>
  <c r="AE287" i="5"/>
  <c r="Q287" i="5"/>
  <c r="AG311" i="5"/>
  <c r="AH311" i="5"/>
  <c r="AI311" i="5"/>
  <c r="AJ311" i="5"/>
  <c r="AC311" i="5"/>
  <c r="AK311" i="5"/>
  <c r="AD311" i="5"/>
  <c r="AE311" i="5"/>
  <c r="AF311" i="5"/>
  <c r="Q311" i="5"/>
  <c r="AI383" i="5"/>
  <c r="AC383" i="5"/>
  <c r="AK383" i="5"/>
  <c r="AD383" i="5"/>
  <c r="AE383" i="5"/>
  <c r="AF383" i="5"/>
  <c r="AJ383" i="5"/>
  <c r="AG383" i="5"/>
  <c r="AH383" i="5"/>
  <c r="Q383" i="5"/>
  <c r="AE407" i="5"/>
  <c r="AF407" i="5"/>
  <c r="AH407" i="5"/>
  <c r="AK407" i="5"/>
  <c r="AC407" i="5"/>
  <c r="AD407" i="5"/>
  <c r="AI407" i="5"/>
  <c r="AG407" i="5"/>
  <c r="AJ407" i="5"/>
  <c r="Q407" i="5"/>
  <c r="AE439" i="5"/>
  <c r="AF439" i="5"/>
  <c r="AG439" i="5"/>
  <c r="AI439" i="5"/>
  <c r="AJ439" i="5"/>
  <c r="AK439" i="5"/>
  <c r="AC439" i="5"/>
  <c r="AD439" i="5"/>
  <c r="AH439" i="5"/>
  <c r="Q439" i="5"/>
  <c r="AG463" i="5"/>
  <c r="AH463" i="5"/>
  <c r="AI463" i="5"/>
  <c r="AK463" i="5"/>
  <c r="AC463" i="5"/>
  <c r="AE463" i="5"/>
  <c r="AD463" i="5"/>
  <c r="AF463" i="5"/>
  <c r="AJ463" i="5"/>
  <c r="Q463" i="5"/>
  <c r="AI487" i="5"/>
  <c r="AJ487" i="5"/>
  <c r="AK487" i="5"/>
  <c r="AC487" i="5"/>
  <c r="AD487" i="5"/>
  <c r="AE487" i="5"/>
  <c r="AG487" i="5"/>
  <c r="AF487" i="5"/>
  <c r="AH487" i="5"/>
  <c r="Q487" i="5"/>
  <c r="AC559" i="5"/>
  <c r="AK559" i="5"/>
  <c r="AH559" i="5"/>
  <c r="AI559" i="5"/>
  <c r="AJ559" i="5"/>
  <c r="AD559" i="5"/>
  <c r="AE559" i="5"/>
  <c r="AF559" i="5"/>
  <c r="AG559" i="5"/>
  <c r="Q559" i="5"/>
  <c r="AI647" i="5"/>
  <c r="AJ647" i="5"/>
  <c r="AC647" i="5"/>
  <c r="AK647" i="5"/>
  <c r="AD647" i="5"/>
  <c r="AE647" i="5"/>
  <c r="AF647" i="5"/>
  <c r="AH647" i="5"/>
  <c r="AG647" i="5"/>
  <c r="Q647" i="5"/>
  <c r="AI743" i="5"/>
  <c r="AC743" i="5"/>
  <c r="AK743" i="5"/>
  <c r="AH743" i="5"/>
  <c r="AE743" i="5"/>
  <c r="AG743" i="5"/>
  <c r="AJ743" i="5"/>
  <c r="AD743" i="5"/>
  <c r="AF743" i="5"/>
  <c r="Q743" i="5"/>
  <c r="AJ799" i="5"/>
  <c r="AG799" i="5"/>
  <c r="AC799" i="5"/>
  <c r="AD799" i="5"/>
  <c r="AE799" i="5"/>
  <c r="AF799" i="5"/>
  <c r="AH799" i="5"/>
  <c r="AI799" i="5"/>
  <c r="AK799" i="5"/>
  <c r="Q799" i="5"/>
  <c r="AC983" i="5"/>
  <c r="AK983" i="5"/>
  <c r="AD983" i="5"/>
  <c r="AE983" i="5"/>
  <c r="AG983" i="5"/>
  <c r="AH983" i="5"/>
  <c r="AI983" i="5"/>
  <c r="AF983" i="5"/>
  <c r="AJ983" i="5"/>
  <c r="Q983" i="5"/>
  <c r="AF195" i="5"/>
  <c r="AH195" i="5"/>
  <c r="AI195" i="5"/>
  <c r="AJ195" i="5"/>
  <c r="AK195" i="5"/>
  <c r="AC195" i="5"/>
  <c r="AD195" i="5"/>
  <c r="AE195" i="5"/>
  <c r="AG195" i="5"/>
  <c r="Q195" i="5"/>
  <c r="AD291" i="5"/>
  <c r="AE291" i="5"/>
  <c r="AG291" i="5"/>
  <c r="AI291" i="5"/>
  <c r="AJ291" i="5"/>
  <c r="AK291" i="5"/>
  <c r="AC291" i="5"/>
  <c r="AF291" i="5"/>
  <c r="AH291" i="5"/>
  <c r="Q291" i="5"/>
  <c r="AG1027" i="5"/>
  <c r="AH1027" i="5"/>
  <c r="AI1027" i="5"/>
  <c r="AC1027" i="5"/>
  <c r="AK1027" i="5"/>
  <c r="AD1027" i="5"/>
  <c r="AE1027" i="5"/>
  <c r="AF1027" i="5"/>
  <c r="AJ1027" i="5"/>
  <c r="Q1027" i="5"/>
  <c r="AD232" i="5"/>
  <c r="AE232" i="5"/>
  <c r="AF232" i="5"/>
  <c r="AG232" i="5"/>
  <c r="AJ232" i="5"/>
  <c r="AK232" i="5"/>
  <c r="AC232" i="5"/>
  <c r="AH232" i="5"/>
  <c r="AI232" i="5"/>
  <c r="Q232" i="5"/>
  <c r="AG288" i="5"/>
  <c r="AH288" i="5"/>
  <c r="AJ288" i="5"/>
  <c r="AK288" i="5"/>
  <c r="AC288" i="5"/>
  <c r="AD288" i="5"/>
  <c r="AE288" i="5"/>
  <c r="AF288" i="5"/>
  <c r="AI288" i="5"/>
  <c r="Q288" i="5"/>
  <c r="AD472" i="5"/>
  <c r="AE472" i="5"/>
  <c r="AJ472" i="5"/>
  <c r="AC472" i="5"/>
  <c r="AF472" i="5"/>
  <c r="AH472" i="5"/>
  <c r="AG472" i="5"/>
  <c r="AI472" i="5"/>
  <c r="AK472" i="5"/>
  <c r="Q472" i="5"/>
  <c r="AF512" i="5"/>
  <c r="AH512" i="5"/>
  <c r="AI512" i="5"/>
  <c r="AJ512" i="5"/>
  <c r="AD512" i="5"/>
  <c r="AE512" i="5"/>
  <c r="AG512" i="5"/>
  <c r="AK512" i="5"/>
  <c r="AC512" i="5"/>
  <c r="Q512" i="5"/>
  <c r="AC528" i="5"/>
  <c r="AK528" i="5"/>
  <c r="AE528" i="5"/>
  <c r="AF528" i="5"/>
  <c r="AG528" i="5"/>
  <c r="AI528" i="5"/>
  <c r="AH528" i="5"/>
  <c r="AJ528" i="5"/>
  <c r="AD528" i="5"/>
  <c r="Q528" i="5"/>
  <c r="AH664" i="5"/>
  <c r="AI664" i="5"/>
  <c r="AJ664" i="5"/>
  <c r="AC664" i="5"/>
  <c r="AK664" i="5"/>
  <c r="AD664" i="5"/>
  <c r="AE664" i="5"/>
  <c r="AF664" i="5"/>
  <c r="AG664" i="5"/>
  <c r="Q664" i="5"/>
  <c r="AJ1080" i="5"/>
  <c r="AC1080" i="5"/>
  <c r="AK1080" i="5"/>
  <c r="AD1080" i="5"/>
  <c r="AE1080" i="5"/>
  <c r="AG1080" i="5"/>
  <c r="AH1080" i="5"/>
  <c r="AF1080" i="5"/>
  <c r="AI1080" i="5"/>
  <c r="Q1080" i="5"/>
  <c r="AG19" i="5"/>
  <c r="AH19" i="5"/>
  <c r="AI19" i="5"/>
  <c r="AJ19" i="5"/>
  <c r="AC19" i="5"/>
  <c r="AK19" i="5"/>
  <c r="AD19" i="5"/>
  <c r="AE19" i="5"/>
  <c r="AF19" i="5"/>
  <c r="Q19" i="5"/>
  <c r="AF107" i="5"/>
  <c r="AG107" i="5"/>
  <c r="AH107" i="5"/>
  <c r="AI107" i="5"/>
  <c r="AJ107" i="5"/>
  <c r="AC107" i="5"/>
  <c r="AK107" i="5"/>
  <c r="AD107" i="5"/>
  <c r="AE107" i="5"/>
  <c r="Q107" i="5"/>
  <c r="AE283" i="5"/>
  <c r="AF283" i="5"/>
  <c r="AH283" i="5"/>
  <c r="AD283" i="5"/>
  <c r="AG283" i="5"/>
  <c r="AI283" i="5"/>
  <c r="AJ283" i="5"/>
  <c r="AK283" i="5"/>
  <c r="AC283" i="5"/>
  <c r="Q283" i="5"/>
  <c r="AG339" i="5"/>
  <c r="AH339" i="5"/>
  <c r="AI339" i="5"/>
  <c r="AJ339" i="5"/>
  <c r="AC339" i="5"/>
  <c r="AK339" i="5"/>
  <c r="AD339" i="5"/>
  <c r="AE339" i="5"/>
  <c r="AF339" i="5"/>
  <c r="Q339" i="5"/>
  <c r="AE691" i="5"/>
  <c r="AF691" i="5"/>
  <c r="AG691" i="5"/>
  <c r="AH691" i="5"/>
  <c r="AC691" i="5"/>
  <c r="AI691" i="5"/>
  <c r="AJ691" i="5"/>
  <c r="AD691" i="5"/>
  <c r="AK691" i="5"/>
  <c r="Q691" i="5"/>
  <c r="AF771" i="5"/>
  <c r="AC771" i="5"/>
  <c r="AK771" i="5"/>
  <c r="AH771" i="5"/>
  <c r="AI771" i="5"/>
  <c r="AJ771" i="5"/>
  <c r="AD771" i="5"/>
  <c r="AE771" i="5"/>
  <c r="AG771" i="5"/>
  <c r="Q771" i="5"/>
  <c r="AF1068" i="5"/>
  <c r="AG1068" i="5"/>
  <c r="AH1068" i="5"/>
  <c r="AI1068" i="5"/>
  <c r="AC1068" i="5"/>
  <c r="AK1068" i="5"/>
  <c r="AD1068" i="5"/>
  <c r="AE1068" i="5"/>
  <c r="AJ1068" i="5"/>
  <c r="Q1068" i="5"/>
  <c r="AJ17" i="5"/>
  <c r="AC17" i="5"/>
  <c r="AK17" i="5"/>
  <c r="AD17" i="5"/>
  <c r="AE17" i="5"/>
  <c r="AF17" i="5"/>
  <c r="AG17" i="5"/>
  <c r="AH17" i="5"/>
  <c r="AI17" i="5"/>
  <c r="Q17" i="5"/>
  <c r="AF33" i="5"/>
  <c r="AG33" i="5"/>
  <c r="AH33" i="5"/>
  <c r="AI33" i="5"/>
  <c r="AJ33" i="5"/>
  <c r="AC33" i="5"/>
  <c r="AK33" i="5"/>
  <c r="AD33" i="5"/>
  <c r="AE33" i="5"/>
  <c r="Q33" i="5"/>
  <c r="AJ49" i="5"/>
  <c r="AD49" i="5"/>
  <c r="AE49" i="5"/>
  <c r="AF49" i="5"/>
  <c r="AH49" i="5"/>
  <c r="AC49" i="5"/>
  <c r="AG49" i="5"/>
  <c r="AI49" i="5"/>
  <c r="AK49" i="5"/>
  <c r="Q49" i="5"/>
  <c r="AF65" i="5"/>
  <c r="AH65" i="5"/>
  <c r="AI65" i="5"/>
  <c r="AJ65" i="5"/>
  <c r="AD65" i="5"/>
  <c r="AC65" i="5"/>
  <c r="AE65" i="5"/>
  <c r="AG65" i="5"/>
  <c r="AK65" i="5"/>
  <c r="Q65" i="5"/>
  <c r="AE89" i="5"/>
  <c r="AF89" i="5"/>
  <c r="AG89" i="5"/>
  <c r="AH89" i="5"/>
  <c r="AI89" i="5"/>
  <c r="AJ89" i="5"/>
  <c r="AC89" i="5"/>
  <c r="AD89" i="5"/>
  <c r="AK89" i="5"/>
  <c r="Q89" i="5"/>
  <c r="AG113" i="5"/>
  <c r="AH113" i="5"/>
  <c r="AI113" i="5"/>
  <c r="AJ113" i="5"/>
  <c r="AC113" i="5"/>
  <c r="AK113" i="5"/>
  <c r="AF113" i="5"/>
  <c r="AD113" i="5"/>
  <c r="AE113" i="5"/>
  <c r="Q113" i="5"/>
  <c r="AH185" i="5"/>
  <c r="AI185" i="5"/>
  <c r="AJ185" i="5"/>
  <c r="AC185" i="5"/>
  <c r="AK185" i="5"/>
  <c r="AF185" i="5"/>
  <c r="AG185" i="5"/>
  <c r="AD185" i="5"/>
  <c r="AE185" i="5"/>
  <c r="Q185" i="5"/>
  <c r="AD201" i="5"/>
  <c r="AE201" i="5"/>
  <c r="AF201" i="5"/>
  <c r="AG201" i="5"/>
  <c r="AH201" i="5"/>
  <c r="AC201" i="5"/>
  <c r="AI201" i="5"/>
  <c r="AJ201" i="5"/>
  <c r="AK201" i="5"/>
  <c r="Q201" i="5"/>
  <c r="AH377" i="5"/>
  <c r="AJ377" i="5"/>
  <c r="AC377" i="5"/>
  <c r="AK377" i="5"/>
  <c r="AD377" i="5"/>
  <c r="AE377" i="5"/>
  <c r="AF377" i="5"/>
  <c r="AG377" i="5"/>
  <c r="AI377" i="5"/>
  <c r="Q377" i="5"/>
  <c r="AF393" i="5"/>
  <c r="AG393" i="5"/>
  <c r="AI393" i="5"/>
  <c r="AC393" i="5"/>
  <c r="AD393" i="5"/>
  <c r="AE393" i="5"/>
  <c r="AJ393" i="5"/>
  <c r="AH393" i="5"/>
  <c r="AK393" i="5"/>
  <c r="Q393" i="5"/>
  <c r="AJ473" i="5"/>
  <c r="AC473" i="5"/>
  <c r="AK473" i="5"/>
  <c r="AD473" i="5"/>
  <c r="AE473" i="5"/>
  <c r="AF473" i="5"/>
  <c r="AH473" i="5"/>
  <c r="AG473" i="5"/>
  <c r="AI473" i="5"/>
  <c r="Q473" i="5"/>
  <c r="AH497" i="5"/>
  <c r="AJ497" i="5"/>
  <c r="AC497" i="5"/>
  <c r="AK497" i="5"/>
  <c r="AD497" i="5"/>
  <c r="AF497" i="5"/>
  <c r="AE497" i="5"/>
  <c r="AG497" i="5"/>
  <c r="AI497" i="5"/>
  <c r="Q497" i="5"/>
  <c r="AG593" i="5"/>
  <c r="AH593" i="5"/>
  <c r="AI593" i="5"/>
  <c r="AJ593" i="5"/>
  <c r="AC593" i="5"/>
  <c r="AD593" i="5"/>
  <c r="AE593" i="5"/>
  <c r="AF593" i="5"/>
  <c r="AK593" i="5"/>
  <c r="Q593" i="5"/>
  <c r="AG681" i="5"/>
  <c r="AH681" i="5"/>
  <c r="AI681" i="5"/>
  <c r="AJ681" i="5"/>
  <c r="AC681" i="5"/>
  <c r="AD681" i="5"/>
  <c r="AF681" i="5"/>
  <c r="AE681" i="5"/>
  <c r="AK681" i="5"/>
  <c r="Q681" i="5"/>
  <c r="AG729" i="5"/>
  <c r="AI729" i="5"/>
  <c r="AF729" i="5"/>
  <c r="AJ729" i="5"/>
  <c r="AC729" i="5"/>
  <c r="AE729" i="5"/>
  <c r="AH729" i="5"/>
  <c r="AK729" i="5"/>
  <c r="AD729" i="5"/>
  <c r="Q729" i="5"/>
  <c r="AC873" i="5"/>
  <c r="AK873" i="5"/>
  <c r="AD873" i="5"/>
  <c r="AE873" i="5"/>
  <c r="AF873" i="5"/>
  <c r="AG873" i="5"/>
  <c r="AH873" i="5"/>
  <c r="AI873" i="5"/>
  <c r="AJ873" i="5"/>
  <c r="Q873" i="5"/>
  <c r="AH905" i="5"/>
  <c r="AI905" i="5"/>
  <c r="AJ905" i="5"/>
  <c r="AC905" i="5"/>
  <c r="AK905" i="5"/>
  <c r="AD905" i="5"/>
  <c r="AE905" i="5"/>
  <c r="AF905" i="5"/>
  <c r="AG905" i="5"/>
  <c r="Q905" i="5"/>
  <c r="AH921" i="5"/>
  <c r="AI921" i="5"/>
  <c r="AJ921" i="5"/>
  <c r="AC921" i="5"/>
  <c r="AK921" i="5"/>
  <c r="AD921" i="5"/>
  <c r="AE921" i="5"/>
  <c r="AF921" i="5"/>
  <c r="AG921" i="5"/>
  <c r="Q921" i="5"/>
  <c r="AH937" i="5"/>
  <c r="AI937" i="5"/>
  <c r="AJ937" i="5"/>
  <c r="AC937" i="5"/>
  <c r="AK937" i="5"/>
  <c r="AD937" i="5"/>
  <c r="AE937" i="5"/>
  <c r="AF937" i="5"/>
  <c r="AG937" i="5"/>
  <c r="Q937" i="5"/>
  <c r="AI985" i="5"/>
  <c r="AJ985" i="5"/>
  <c r="AC985" i="5"/>
  <c r="AK985" i="5"/>
  <c r="AE985" i="5"/>
  <c r="AF985" i="5"/>
  <c r="AG985" i="5"/>
  <c r="AH985" i="5"/>
  <c r="AD985" i="5"/>
  <c r="Q985" i="5"/>
  <c r="AH978" i="5"/>
  <c r="AI978" i="5"/>
  <c r="AJ978" i="5"/>
  <c r="AD978" i="5"/>
  <c r="AE978" i="5"/>
  <c r="AF978" i="5"/>
  <c r="AG978" i="5"/>
  <c r="AK978" i="5"/>
  <c r="AC978" i="5"/>
  <c r="Q978" i="5"/>
  <c r="AG1034" i="5"/>
  <c r="AH1034" i="5"/>
  <c r="AI1034" i="5"/>
  <c r="AJ1034" i="5"/>
  <c r="AC1034" i="5"/>
  <c r="AK1034" i="5"/>
  <c r="AE1034" i="5"/>
  <c r="AF1034" i="5"/>
  <c r="AD1034" i="5"/>
  <c r="Q1034" i="5"/>
  <c r="AG267" i="5"/>
  <c r="AH267" i="5"/>
  <c r="AJ267" i="5"/>
  <c r="AK267" i="5"/>
  <c r="AC267" i="5"/>
  <c r="AD267" i="5"/>
  <c r="AE267" i="5"/>
  <c r="AF267" i="5"/>
  <c r="AI267" i="5"/>
  <c r="Q267" i="5"/>
  <c r="AH523" i="5"/>
  <c r="AJ523" i="5"/>
  <c r="AC523" i="5"/>
  <c r="AK523" i="5"/>
  <c r="AD523" i="5"/>
  <c r="AF523" i="5"/>
  <c r="AI523" i="5"/>
  <c r="AE523" i="5"/>
  <c r="AG523" i="5"/>
  <c r="Q523" i="5"/>
  <c r="AJ835" i="5"/>
  <c r="AC835" i="5"/>
  <c r="AK835" i="5"/>
  <c r="AD835" i="5"/>
  <c r="AE835" i="5"/>
  <c r="AF835" i="5"/>
  <c r="AG835" i="5"/>
  <c r="AH835" i="5"/>
  <c r="AI835" i="5"/>
  <c r="Q835" i="5"/>
  <c r="AF82" i="5"/>
  <c r="AG82" i="5"/>
  <c r="AH82" i="5"/>
  <c r="AI82" i="5"/>
  <c r="AJ82" i="5"/>
  <c r="AC82" i="5"/>
  <c r="AK82" i="5"/>
  <c r="AD82" i="5"/>
  <c r="AE82" i="5"/>
  <c r="Q82" i="5"/>
  <c r="AJ130" i="5"/>
  <c r="AC130" i="5"/>
  <c r="AK130" i="5"/>
  <c r="AD130" i="5"/>
  <c r="AE130" i="5"/>
  <c r="AF130" i="5"/>
  <c r="AG130" i="5"/>
  <c r="AH130" i="5"/>
  <c r="AI130" i="5"/>
  <c r="Q130" i="5"/>
  <c r="AD154" i="5"/>
  <c r="AH154" i="5"/>
  <c r="AE154" i="5"/>
  <c r="AF154" i="5"/>
  <c r="AG154" i="5"/>
  <c r="AI154" i="5"/>
  <c r="AC154" i="5"/>
  <c r="AJ154" i="5"/>
  <c r="AK154" i="5"/>
  <c r="Q154" i="5"/>
  <c r="AI258" i="5"/>
  <c r="AJ258" i="5"/>
  <c r="AD258" i="5"/>
  <c r="AC258" i="5"/>
  <c r="AE258" i="5"/>
  <c r="AF258" i="5"/>
  <c r="AG258" i="5"/>
  <c r="AH258" i="5"/>
  <c r="AK258" i="5"/>
  <c r="Q258" i="5"/>
  <c r="AC314" i="5"/>
  <c r="AK314" i="5"/>
  <c r="AD314" i="5"/>
  <c r="AE314" i="5"/>
  <c r="AF314" i="5"/>
  <c r="AG314" i="5"/>
  <c r="AH314" i="5"/>
  <c r="AI314" i="5"/>
  <c r="AJ314" i="5"/>
  <c r="Q314" i="5"/>
  <c r="AG378" i="5"/>
  <c r="AI378" i="5"/>
  <c r="AJ378" i="5"/>
  <c r="AC378" i="5"/>
  <c r="AK378" i="5"/>
  <c r="AD378" i="5"/>
  <c r="AE378" i="5"/>
  <c r="AH378" i="5"/>
  <c r="AF378" i="5"/>
  <c r="Q378" i="5"/>
  <c r="AE458" i="5"/>
  <c r="AF458" i="5"/>
  <c r="AK458" i="5"/>
  <c r="AC458" i="5"/>
  <c r="AD458" i="5"/>
  <c r="AG458" i="5"/>
  <c r="AI458" i="5"/>
  <c r="AH458" i="5"/>
  <c r="AJ458" i="5"/>
  <c r="Q458" i="5"/>
  <c r="AE490" i="5"/>
  <c r="AF490" i="5"/>
  <c r="AC490" i="5"/>
  <c r="AG490" i="5"/>
  <c r="AH490" i="5"/>
  <c r="AI490" i="5"/>
  <c r="AK490" i="5"/>
  <c r="AD490" i="5"/>
  <c r="AJ490" i="5"/>
  <c r="Q490" i="5"/>
  <c r="AE506" i="5"/>
  <c r="AG506" i="5"/>
  <c r="AH506" i="5"/>
  <c r="AI506" i="5"/>
  <c r="AC506" i="5"/>
  <c r="AK506" i="5"/>
  <c r="AD506" i="5"/>
  <c r="AF506" i="5"/>
  <c r="AJ506" i="5"/>
  <c r="Q506" i="5"/>
  <c r="AG538" i="5"/>
  <c r="AI538" i="5"/>
  <c r="AJ538" i="5"/>
  <c r="AC538" i="5"/>
  <c r="AK538" i="5"/>
  <c r="AD538" i="5"/>
  <c r="AE538" i="5"/>
  <c r="AF538" i="5"/>
  <c r="AH538" i="5"/>
  <c r="Q538" i="5"/>
  <c r="AF602" i="5"/>
  <c r="AG602" i="5"/>
  <c r="AH602" i="5"/>
  <c r="AI602" i="5"/>
  <c r="AC602" i="5"/>
  <c r="AD602" i="5"/>
  <c r="AJ602" i="5"/>
  <c r="AK602" i="5"/>
  <c r="AE602" i="5"/>
  <c r="Q602" i="5"/>
  <c r="AF642" i="5"/>
  <c r="AG642" i="5"/>
  <c r="AH642" i="5"/>
  <c r="AI642" i="5"/>
  <c r="AJ642" i="5"/>
  <c r="AK642" i="5"/>
  <c r="AC642" i="5"/>
  <c r="AE642" i="5"/>
  <c r="AD642" i="5"/>
  <c r="Q642" i="5"/>
  <c r="AF690" i="5"/>
  <c r="AG690" i="5"/>
  <c r="AH690" i="5"/>
  <c r="AI690" i="5"/>
  <c r="AC690" i="5"/>
  <c r="AE690" i="5"/>
  <c r="AD690" i="5"/>
  <c r="AJ690" i="5"/>
  <c r="AK690" i="5"/>
  <c r="Q690" i="5"/>
  <c r="AF706" i="5"/>
  <c r="AG706" i="5"/>
  <c r="AH706" i="5"/>
  <c r="AI706" i="5"/>
  <c r="AC706" i="5"/>
  <c r="AE706" i="5"/>
  <c r="AK706" i="5"/>
  <c r="AD706" i="5"/>
  <c r="AJ706" i="5"/>
  <c r="Q706" i="5"/>
  <c r="AF722" i="5"/>
  <c r="AH722" i="5"/>
  <c r="AE722" i="5"/>
  <c r="AI722" i="5"/>
  <c r="AC722" i="5"/>
  <c r="AD722" i="5"/>
  <c r="AG722" i="5"/>
  <c r="AJ722" i="5"/>
  <c r="AK722" i="5"/>
  <c r="Q722" i="5"/>
  <c r="AG770" i="5"/>
  <c r="AD770" i="5"/>
  <c r="AF770" i="5"/>
  <c r="AH770" i="5"/>
  <c r="AI770" i="5"/>
  <c r="AJ770" i="5"/>
  <c r="AK770" i="5"/>
  <c r="AC770" i="5"/>
  <c r="AE770" i="5"/>
  <c r="Q770" i="5"/>
  <c r="AG922" i="5"/>
  <c r="AH922" i="5"/>
  <c r="AI922" i="5"/>
  <c r="AJ922" i="5"/>
  <c r="AC922" i="5"/>
  <c r="AK922" i="5"/>
  <c r="AD922" i="5"/>
  <c r="AE922" i="5"/>
  <c r="AF922" i="5"/>
  <c r="Q922" i="5"/>
  <c r="AG938" i="5"/>
  <c r="AH938" i="5"/>
  <c r="AI938" i="5"/>
  <c r="AJ938" i="5"/>
  <c r="AC938" i="5"/>
  <c r="AK938" i="5"/>
  <c r="AD938" i="5"/>
  <c r="AE938" i="5"/>
  <c r="AF938" i="5"/>
  <c r="Q938" i="5"/>
  <c r="AH1066" i="5"/>
  <c r="AI1066" i="5"/>
  <c r="AJ1066" i="5"/>
  <c r="AC1066" i="5"/>
  <c r="AK1066" i="5"/>
  <c r="AE1066" i="5"/>
  <c r="AF1066" i="5"/>
  <c r="AD1066" i="5"/>
  <c r="AG1066" i="5"/>
  <c r="Q1066" i="5"/>
  <c r="AG51" i="5"/>
  <c r="AI51" i="5"/>
  <c r="AJ51" i="5"/>
  <c r="AC51" i="5"/>
  <c r="AK51" i="5"/>
  <c r="AE51" i="5"/>
  <c r="AD51" i="5"/>
  <c r="AF51" i="5"/>
  <c r="AH51" i="5"/>
  <c r="Q51" i="5"/>
  <c r="AD115" i="5"/>
  <c r="AE115" i="5"/>
  <c r="AF115" i="5"/>
  <c r="AG115" i="5"/>
  <c r="AH115" i="5"/>
  <c r="AJ115" i="5"/>
  <c r="AK115" i="5"/>
  <c r="AC115" i="5"/>
  <c r="AI115" i="5"/>
  <c r="Q115" i="5"/>
  <c r="AD427" i="5"/>
  <c r="AE427" i="5"/>
  <c r="AG427" i="5"/>
  <c r="AF427" i="5"/>
  <c r="AH427" i="5"/>
  <c r="AI427" i="5"/>
  <c r="AJ427" i="5"/>
  <c r="AK427" i="5"/>
  <c r="AC427" i="5"/>
  <c r="Q427" i="5"/>
  <c r="AF939" i="5"/>
  <c r="AG939" i="5"/>
  <c r="AH939" i="5"/>
  <c r="AI939" i="5"/>
  <c r="AJ939" i="5"/>
  <c r="AC939" i="5"/>
  <c r="AK939" i="5"/>
  <c r="AD939" i="5"/>
  <c r="AE939" i="5"/>
  <c r="Q939" i="5"/>
  <c r="AF1028" i="5"/>
  <c r="AG1028" i="5"/>
  <c r="AH1028" i="5"/>
  <c r="AJ1028" i="5"/>
  <c r="AC1028" i="5"/>
  <c r="AK1028" i="5"/>
  <c r="AD1028" i="5"/>
  <c r="AE1028" i="5"/>
  <c r="AI1028" i="5"/>
  <c r="Q1028" i="5"/>
  <c r="AJ4" i="5"/>
  <c r="AC4" i="5"/>
  <c r="AK4" i="5"/>
  <c r="AD4" i="5"/>
  <c r="AE4" i="5"/>
  <c r="AF4" i="5"/>
  <c r="AG4" i="5"/>
  <c r="AH4" i="5"/>
  <c r="AI4" i="5"/>
  <c r="Q4" i="5"/>
  <c r="AH236" i="5"/>
  <c r="AI236" i="5"/>
  <c r="AJ236" i="5"/>
  <c r="AC236" i="5"/>
  <c r="AK236" i="5"/>
  <c r="AF236" i="5"/>
  <c r="AG236" i="5"/>
  <c r="AD236" i="5"/>
  <c r="AE236" i="5"/>
  <c r="Q236" i="5"/>
  <c r="AI436" i="5"/>
  <c r="AJ436" i="5"/>
  <c r="AD436" i="5"/>
  <c r="AC436" i="5"/>
  <c r="AE436" i="5"/>
  <c r="AF436" i="5"/>
  <c r="AH436" i="5"/>
  <c r="AK436" i="5"/>
  <c r="AG436" i="5"/>
  <c r="Q436" i="5"/>
  <c r="AE108" i="5"/>
  <c r="AF108" i="5"/>
  <c r="AG108" i="5"/>
  <c r="AH108" i="5"/>
  <c r="AI108" i="5"/>
  <c r="AJ108" i="5"/>
  <c r="AK108" i="5"/>
  <c r="AC108" i="5"/>
  <c r="AD108" i="5"/>
  <c r="Q108" i="5"/>
  <c r="AG260" i="5"/>
  <c r="AH260" i="5"/>
  <c r="AJ260" i="5"/>
  <c r="AK260" i="5"/>
  <c r="AC260" i="5"/>
  <c r="AD260" i="5"/>
  <c r="AE260" i="5"/>
  <c r="AF260" i="5"/>
  <c r="AI260" i="5"/>
  <c r="Q260" i="5"/>
  <c r="AD676" i="5"/>
  <c r="AE676" i="5"/>
  <c r="AF676" i="5"/>
  <c r="AG676" i="5"/>
  <c r="AH676" i="5"/>
  <c r="AI676" i="5"/>
  <c r="AJ676" i="5"/>
  <c r="AC676" i="5"/>
  <c r="AK676" i="5"/>
  <c r="Q676" i="5"/>
  <c r="AD60" i="5"/>
  <c r="AF60" i="5"/>
  <c r="AG60" i="5"/>
  <c r="AH60" i="5"/>
  <c r="AJ60" i="5"/>
  <c r="AC60" i="5"/>
  <c r="AE60" i="5"/>
  <c r="AI60" i="5"/>
  <c r="AK60" i="5"/>
  <c r="Q60" i="5"/>
  <c r="AC84" i="5"/>
  <c r="AK84" i="5"/>
  <c r="AD84" i="5"/>
  <c r="AE84" i="5"/>
  <c r="AF84" i="5"/>
  <c r="AG84" i="5"/>
  <c r="AH84" i="5"/>
  <c r="AI84" i="5"/>
  <c r="AJ84" i="5"/>
  <c r="Q84" i="5"/>
  <c r="AE140" i="5"/>
  <c r="AG140" i="5"/>
  <c r="AH140" i="5"/>
  <c r="AI140" i="5"/>
  <c r="AJ140" i="5"/>
  <c r="AK140" i="5"/>
  <c r="AC140" i="5"/>
  <c r="AD140" i="5"/>
  <c r="AF140" i="5"/>
  <c r="Q140" i="5"/>
  <c r="AE276" i="5"/>
  <c r="AF276" i="5"/>
  <c r="AH276" i="5"/>
  <c r="AD276" i="5"/>
  <c r="AG276" i="5"/>
  <c r="AI276" i="5"/>
  <c r="AJ276" i="5"/>
  <c r="AK276" i="5"/>
  <c r="AC276" i="5"/>
  <c r="Q276" i="5"/>
  <c r="AC460" i="5"/>
  <c r="AK460" i="5"/>
  <c r="AD460" i="5"/>
  <c r="AE460" i="5"/>
  <c r="AG460" i="5"/>
  <c r="AH460" i="5"/>
  <c r="AI460" i="5"/>
  <c r="AF460" i="5"/>
  <c r="AJ460" i="5"/>
  <c r="Q460" i="5"/>
  <c r="AF532" i="5"/>
  <c r="AH532" i="5"/>
  <c r="AI532" i="5"/>
  <c r="AJ532" i="5"/>
  <c r="AG532" i="5"/>
  <c r="AK532" i="5"/>
  <c r="AC532" i="5"/>
  <c r="AD532" i="5"/>
  <c r="AE532" i="5"/>
  <c r="Q532" i="5"/>
  <c r="AE580" i="5"/>
  <c r="AC580" i="5"/>
  <c r="AD580" i="5"/>
  <c r="AF580" i="5"/>
  <c r="AG580" i="5"/>
  <c r="AH580" i="5"/>
  <c r="AI580" i="5"/>
  <c r="AJ580" i="5"/>
  <c r="AK580" i="5"/>
  <c r="Q580" i="5"/>
  <c r="AD604" i="5"/>
  <c r="AE604" i="5"/>
  <c r="AF604" i="5"/>
  <c r="AG604" i="5"/>
  <c r="AH604" i="5"/>
  <c r="AI604" i="5"/>
  <c r="AK604" i="5"/>
  <c r="AJ604" i="5"/>
  <c r="AC604" i="5"/>
  <c r="Q604" i="5"/>
  <c r="AD716" i="5"/>
  <c r="AE716" i="5"/>
  <c r="AF716" i="5"/>
  <c r="AG716" i="5"/>
  <c r="AH716" i="5"/>
  <c r="AK716" i="5"/>
  <c r="AI716" i="5"/>
  <c r="AJ716" i="5"/>
  <c r="AC716" i="5"/>
  <c r="Q716" i="5"/>
  <c r="AE804" i="5"/>
  <c r="AJ804" i="5"/>
  <c r="AI804" i="5"/>
  <c r="AK804" i="5"/>
  <c r="AC804" i="5"/>
  <c r="AD804" i="5"/>
  <c r="AF804" i="5"/>
  <c r="AG804" i="5"/>
  <c r="AH804" i="5"/>
  <c r="Q804" i="5"/>
  <c r="AJ85" i="5"/>
  <c r="AC85" i="5"/>
  <c r="AK85" i="5"/>
  <c r="AD85" i="5"/>
  <c r="AE85" i="5"/>
  <c r="AF85" i="5"/>
  <c r="AG85" i="5"/>
  <c r="AH85" i="5"/>
  <c r="AI85" i="5"/>
  <c r="Q85" i="5"/>
  <c r="AD109" i="5"/>
  <c r="AE109" i="5"/>
  <c r="AF109" i="5"/>
  <c r="AG109" i="5"/>
  <c r="AH109" i="5"/>
  <c r="AC109" i="5"/>
  <c r="AI109" i="5"/>
  <c r="AJ109" i="5"/>
  <c r="AK109" i="5"/>
  <c r="Q109" i="5"/>
  <c r="AJ149" i="5"/>
  <c r="AD149" i="5"/>
  <c r="AE149" i="5"/>
  <c r="AF149" i="5"/>
  <c r="AG149" i="5"/>
  <c r="AH149" i="5"/>
  <c r="AI149" i="5"/>
  <c r="AK149" i="5"/>
  <c r="AC149" i="5"/>
  <c r="Q149" i="5"/>
  <c r="AD181" i="5"/>
  <c r="AE181" i="5"/>
  <c r="AF181" i="5"/>
  <c r="AG181" i="5"/>
  <c r="AJ181" i="5"/>
  <c r="AK181" i="5"/>
  <c r="AC181" i="5"/>
  <c r="AH181" i="5"/>
  <c r="AI181" i="5"/>
  <c r="Q181" i="5"/>
  <c r="AE269" i="5"/>
  <c r="AF269" i="5"/>
  <c r="AH269" i="5"/>
  <c r="AD269" i="5"/>
  <c r="AG269" i="5"/>
  <c r="AI269" i="5"/>
  <c r="AJ269" i="5"/>
  <c r="AK269" i="5"/>
  <c r="AC269" i="5"/>
  <c r="Q269" i="5"/>
  <c r="AJ293" i="5"/>
  <c r="AC293" i="5"/>
  <c r="AK293" i="5"/>
  <c r="AE293" i="5"/>
  <c r="AD293" i="5"/>
  <c r="AF293" i="5"/>
  <c r="AG293" i="5"/>
  <c r="AH293" i="5"/>
  <c r="AI293" i="5"/>
  <c r="Q293" i="5"/>
  <c r="AF333" i="5"/>
  <c r="AG333" i="5"/>
  <c r="AH333" i="5"/>
  <c r="AI333" i="5"/>
  <c r="AJ333" i="5"/>
  <c r="AC333" i="5"/>
  <c r="AK333" i="5"/>
  <c r="AD333" i="5"/>
  <c r="AE333" i="5"/>
  <c r="Q333" i="5"/>
  <c r="AI357" i="5"/>
  <c r="AC357" i="5"/>
  <c r="AK357" i="5"/>
  <c r="AD357" i="5"/>
  <c r="AE357" i="5"/>
  <c r="AF357" i="5"/>
  <c r="AG357" i="5"/>
  <c r="AJ357" i="5"/>
  <c r="AH357" i="5"/>
  <c r="Q357" i="5"/>
  <c r="AE413" i="5"/>
  <c r="AF413" i="5"/>
  <c r="AH413" i="5"/>
  <c r="AG413" i="5"/>
  <c r="AI413" i="5"/>
  <c r="AJ413" i="5"/>
  <c r="AK413" i="5"/>
  <c r="AC413" i="5"/>
  <c r="AD413" i="5"/>
  <c r="Q413" i="5"/>
  <c r="AG437" i="5"/>
  <c r="AH437" i="5"/>
  <c r="AC437" i="5"/>
  <c r="AD437" i="5"/>
  <c r="AE437" i="5"/>
  <c r="AF437" i="5"/>
  <c r="AI437" i="5"/>
  <c r="AK437" i="5"/>
  <c r="AJ437" i="5"/>
  <c r="Q437" i="5"/>
  <c r="AC453" i="5"/>
  <c r="AK453" i="5"/>
  <c r="AD453" i="5"/>
  <c r="AE453" i="5"/>
  <c r="AG453" i="5"/>
  <c r="AH453" i="5"/>
  <c r="AI453" i="5"/>
  <c r="AF453" i="5"/>
  <c r="AJ453" i="5"/>
  <c r="Q453" i="5"/>
  <c r="AC581" i="5"/>
  <c r="AK581" i="5"/>
  <c r="AD581" i="5"/>
  <c r="AE581" i="5"/>
  <c r="AF581" i="5"/>
  <c r="AG581" i="5"/>
  <c r="AH581" i="5"/>
  <c r="AJ581" i="5"/>
  <c r="AI581" i="5"/>
  <c r="Q581" i="5"/>
  <c r="AC717" i="5"/>
  <c r="AK717" i="5"/>
  <c r="AD717" i="5"/>
  <c r="AE717" i="5"/>
  <c r="AF717" i="5"/>
  <c r="AI717" i="5"/>
  <c r="AG717" i="5"/>
  <c r="AH717" i="5"/>
  <c r="AJ717" i="5"/>
  <c r="Q717" i="5"/>
  <c r="AC733" i="5"/>
  <c r="AK733" i="5"/>
  <c r="AE733" i="5"/>
  <c r="AF733" i="5"/>
  <c r="AI733" i="5"/>
  <c r="AD733" i="5"/>
  <c r="AG733" i="5"/>
  <c r="AH733" i="5"/>
  <c r="AJ733" i="5"/>
  <c r="Q733" i="5"/>
  <c r="AC749" i="5"/>
  <c r="AK749" i="5"/>
  <c r="AE749" i="5"/>
  <c r="AH749" i="5"/>
  <c r="AD749" i="5"/>
  <c r="AJ749" i="5"/>
  <c r="AF749" i="5"/>
  <c r="AG749" i="5"/>
  <c r="AI749" i="5"/>
  <c r="Q749" i="5"/>
  <c r="AC765" i="5"/>
  <c r="AE765" i="5"/>
  <c r="AI765" i="5"/>
  <c r="AH765" i="5"/>
  <c r="AJ765" i="5"/>
  <c r="AK765" i="5"/>
  <c r="AD765" i="5"/>
  <c r="AF765" i="5"/>
  <c r="AG765" i="5"/>
  <c r="Q765" i="5"/>
  <c r="AH813" i="5"/>
  <c r="AI813" i="5"/>
  <c r="AJ813" i="5"/>
  <c r="AC813" i="5"/>
  <c r="AK813" i="5"/>
  <c r="AD813" i="5"/>
  <c r="AE813" i="5"/>
  <c r="AF813" i="5"/>
  <c r="AG813" i="5"/>
  <c r="Q813" i="5"/>
  <c r="AD909" i="5"/>
  <c r="AE909" i="5"/>
  <c r="AF909" i="5"/>
  <c r="AG909" i="5"/>
  <c r="AH909" i="5"/>
  <c r="AI909" i="5"/>
  <c r="AJ909" i="5"/>
  <c r="AC909" i="5"/>
  <c r="AK909" i="5"/>
  <c r="Q909" i="5"/>
  <c r="AE1021" i="5"/>
  <c r="AF1021" i="5"/>
  <c r="AG1021" i="5"/>
  <c r="AI1021" i="5"/>
  <c r="AJ1021" i="5"/>
  <c r="AC1021" i="5"/>
  <c r="AK1021" i="5"/>
  <c r="AD1021" i="5"/>
  <c r="AH1021" i="5"/>
  <c r="Q1021" i="5"/>
  <c r="AE1069" i="5"/>
  <c r="AF1069" i="5"/>
  <c r="AG1069" i="5"/>
  <c r="AH1069" i="5"/>
  <c r="AJ1069" i="5"/>
  <c r="AC1069" i="5"/>
  <c r="AK1069" i="5"/>
  <c r="AD1069" i="5"/>
  <c r="AI1069" i="5"/>
  <c r="Q1069" i="5"/>
  <c r="AD998" i="5"/>
  <c r="AE998" i="5"/>
  <c r="AF998" i="5"/>
  <c r="AH998" i="5"/>
  <c r="AI998" i="5"/>
  <c r="AJ998" i="5"/>
  <c r="AC998" i="5"/>
  <c r="AG998" i="5"/>
  <c r="AK998" i="5"/>
  <c r="Q998" i="5"/>
  <c r="AC1038" i="5"/>
  <c r="AK1038" i="5"/>
  <c r="AD1038" i="5"/>
  <c r="AE1038" i="5"/>
  <c r="AF1038" i="5"/>
  <c r="AG1038" i="5"/>
  <c r="AI1038" i="5"/>
  <c r="AJ1038" i="5"/>
  <c r="AH1038" i="5"/>
  <c r="Q1038" i="5"/>
  <c r="AE627" i="5"/>
  <c r="AF627" i="5"/>
  <c r="AG627" i="5"/>
  <c r="AH627" i="5"/>
  <c r="AC627" i="5"/>
  <c r="AI627" i="5"/>
  <c r="AJ627" i="5"/>
  <c r="AD627" i="5"/>
  <c r="AK627" i="5"/>
  <c r="Q627" i="5"/>
  <c r="AG1059" i="5"/>
  <c r="AH1059" i="5"/>
  <c r="AI1059" i="5"/>
  <c r="AJ1059" i="5"/>
  <c r="AD1059" i="5"/>
  <c r="AE1059" i="5"/>
  <c r="AC1059" i="5"/>
  <c r="AF1059" i="5"/>
  <c r="AK1059" i="5"/>
  <c r="Q1059" i="5"/>
  <c r="AE916" i="5"/>
  <c r="AF916" i="5"/>
  <c r="AG916" i="5"/>
  <c r="AH916" i="5"/>
  <c r="AI916" i="5"/>
  <c r="AJ916" i="5"/>
  <c r="AC916" i="5"/>
  <c r="AK916" i="5"/>
  <c r="AD916" i="5"/>
  <c r="Q916" i="5"/>
  <c r="AG126" i="5"/>
  <c r="AH126" i="5"/>
  <c r="AI126" i="5"/>
  <c r="AJ126" i="5"/>
  <c r="AC126" i="5"/>
  <c r="AK126" i="5"/>
  <c r="AD126" i="5"/>
  <c r="AE126" i="5"/>
  <c r="AF126" i="5"/>
  <c r="Q126" i="5"/>
  <c r="AD174" i="5"/>
  <c r="AE174" i="5"/>
  <c r="AF174" i="5"/>
  <c r="AG174" i="5"/>
  <c r="AJ174" i="5"/>
  <c r="AK174" i="5"/>
  <c r="AC174" i="5"/>
  <c r="AH174" i="5"/>
  <c r="AI174" i="5"/>
  <c r="Q174" i="5"/>
  <c r="AF246" i="5"/>
  <c r="AG246" i="5"/>
  <c r="AI246" i="5"/>
  <c r="AJ246" i="5"/>
  <c r="AK246" i="5"/>
  <c r="AC246" i="5"/>
  <c r="AD246" i="5"/>
  <c r="AE246" i="5"/>
  <c r="AH246" i="5"/>
  <c r="Q246" i="5"/>
  <c r="AF326" i="5"/>
  <c r="AG326" i="5"/>
  <c r="AH326" i="5"/>
  <c r="AI326" i="5"/>
  <c r="AJ326" i="5"/>
  <c r="AC326" i="5"/>
  <c r="AK326" i="5"/>
  <c r="AD326" i="5"/>
  <c r="AE326" i="5"/>
  <c r="Q326" i="5"/>
  <c r="AH494" i="5"/>
  <c r="AI494" i="5"/>
  <c r="AJ494" i="5"/>
  <c r="AC494" i="5"/>
  <c r="AD494" i="5"/>
  <c r="AF494" i="5"/>
  <c r="AE494" i="5"/>
  <c r="AG494" i="5"/>
  <c r="AK494" i="5"/>
  <c r="Q494" i="5"/>
  <c r="AJ606" i="5"/>
  <c r="AC606" i="5"/>
  <c r="AK606" i="5"/>
  <c r="AD606" i="5"/>
  <c r="AE606" i="5"/>
  <c r="AF606" i="5"/>
  <c r="AG606" i="5"/>
  <c r="AI606" i="5"/>
  <c r="AH606" i="5"/>
  <c r="Q606" i="5"/>
  <c r="AJ678" i="5"/>
  <c r="AC678" i="5"/>
  <c r="AK678" i="5"/>
  <c r="AD678" i="5"/>
  <c r="AE678" i="5"/>
  <c r="AF678" i="5"/>
  <c r="AG678" i="5"/>
  <c r="AH678" i="5"/>
  <c r="AI678" i="5"/>
  <c r="Q678" i="5"/>
  <c r="AJ694" i="5"/>
  <c r="AC694" i="5"/>
  <c r="AK694" i="5"/>
  <c r="AD694" i="5"/>
  <c r="AE694" i="5"/>
  <c r="AH694" i="5"/>
  <c r="AF694" i="5"/>
  <c r="AG694" i="5"/>
  <c r="AI694" i="5"/>
  <c r="Q694" i="5"/>
  <c r="AG822" i="5"/>
  <c r="AH822" i="5"/>
  <c r="AI822" i="5"/>
  <c r="AJ822" i="5"/>
  <c r="AC822" i="5"/>
  <c r="AK822" i="5"/>
  <c r="AD822" i="5"/>
  <c r="AE822" i="5"/>
  <c r="AF822" i="5"/>
  <c r="Q822" i="5"/>
  <c r="AE127" i="5"/>
  <c r="AF127" i="5"/>
  <c r="AG127" i="5"/>
  <c r="AH127" i="5"/>
  <c r="AI127" i="5"/>
  <c r="AD127" i="5"/>
  <c r="AJ127" i="5"/>
  <c r="AK127" i="5"/>
  <c r="AC127" i="5"/>
  <c r="Q127" i="5"/>
  <c r="AE159" i="5"/>
  <c r="AI159" i="5"/>
  <c r="AK159" i="5"/>
  <c r="AC159" i="5"/>
  <c r="AD159" i="5"/>
  <c r="AH159" i="5"/>
  <c r="AJ159" i="5"/>
  <c r="AF159" i="5"/>
  <c r="AG159" i="5"/>
  <c r="Q159" i="5"/>
  <c r="AC191" i="5"/>
  <c r="AK191" i="5"/>
  <c r="AD191" i="5"/>
  <c r="AE191" i="5"/>
  <c r="AF191" i="5"/>
  <c r="AG191" i="5"/>
  <c r="AH191" i="5"/>
  <c r="AI191" i="5"/>
  <c r="AJ191" i="5"/>
  <c r="Q191" i="5"/>
  <c r="AD327" i="5"/>
  <c r="AE327" i="5"/>
  <c r="AF327" i="5"/>
  <c r="AG327" i="5"/>
  <c r="AH327" i="5"/>
  <c r="AI327" i="5"/>
  <c r="AJ327" i="5"/>
  <c r="AK327" i="5"/>
  <c r="AC327" i="5"/>
  <c r="Q327" i="5"/>
  <c r="AC343" i="5"/>
  <c r="AK343" i="5"/>
  <c r="AD343" i="5"/>
  <c r="AE343" i="5"/>
  <c r="AF343" i="5"/>
  <c r="AG343" i="5"/>
  <c r="AH343" i="5"/>
  <c r="AI343" i="5"/>
  <c r="AJ343" i="5"/>
  <c r="Q343" i="5"/>
  <c r="AI423" i="5"/>
  <c r="AJ423" i="5"/>
  <c r="AD423" i="5"/>
  <c r="AE423" i="5"/>
  <c r="AF423" i="5"/>
  <c r="AG423" i="5"/>
  <c r="AH423" i="5"/>
  <c r="AK423" i="5"/>
  <c r="AC423" i="5"/>
  <c r="Q423" i="5"/>
  <c r="AG511" i="5"/>
  <c r="AI511" i="5"/>
  <c r="AJ511" i="5"/>
  <c r="AC511" i="5"/>
  <c r="AK511" i="5"/>
  <c r="AE511" i="5"/>
  <c r="AD511" i="5"/>
  <c r="AF511" i="5"/>
  <c r="AH511" i="5"/>
  <c r="Q511" i="5"/>
  <c r="AI711" i="5"/>
  <c r="AJ711" i="5"/>
  <c r="AC711" i="5"/>
  <c r="AK711" i="5"/>
  <c r="AD711" i="5"/>
  <c r="AE711" i="5"/>
  <c r="AF711" i="5"/>
  <c r="AH711" i="5"/>
  <c r="AG711" i="5"/>
  <c r="Q711" i="5"/>
  <c r="AJ767" i="5"/>
  <c r="AG767" i="5"/>
  <c r="AC767" i="5"/>
  <c r="AD767" i="5"/>
  <c r="AE767" i="5"/>
  <c r="AF767" i="5"/>
  <c r="AH767" i="5"/>
  <c r="AI767" i="5"/>
  <c r="AK767" i="5"/>
  <c r="Q767" i="5"/>
  <c r="AJ783" i="5"/>
  <c r="AG783" i="5"/>
  <c r="AF783" i="5"/>
  <c r="AH783" i="5"/>
  <c r="AI783" i="5"/>
  <c r="AK783" i="5"/>
  <c r="AC783" i="5"/>
  <c r="AD783" i="5"/>
  <c r="AE783" i="5"/>
  <c r="Q783" i="5"/>
  <c r="AD887" i="5"/>
  <c r="AE887" i="5"/>
  <c r="AF887" i="5"/>
  <c r="AG887" i="5"/>
  <c r="AH887" i="5"/>
  <c r="AI887" i="5"/>
  <c r="AJ887" i="5"/>
  <c r="AC887" i="5"/>
  <c r="AK887" i="5"/>
  <c r="Q887" i="5"/>
  <c r="AJ935" i="5"/>
  <c r="AC935" i="5"/>
  <c r="AK935" i="5"/>
  <c r="AD935" i="5"/>
  <c r="AE935" i="5"/>
  <c r="AF935" i="5"/>
  <c r="AG935" i="5"/>
  <c r="AH935" i="5"/>
  <c r="AI935" i="5"/>
  <c r="Q935" i="5"/>
  <c r="AJ951" i="5"/>
  <c r="AC951" i="5"/>
  <c r="AK951" i="5"/>
  <c r="AD951" i="5"/>
  <c r="AE951" i="5"/>
  <c r="AF951" i="5"/>
  <c r="AG951" i="5"/>
  <c r="AH951" i="5"/>
  <c r="AI951" i="5"/>
  <c r="Q951" i="5"/>
  <c r="AC1015" i="5"/>
  <c r="AK1015" i="5"/>
  <c r="AD1015" i="5"/>
  <c r="AE1015" i="5"/>
  <c r="AG1015" i="5"/>
  <c r="AH1015" i="5"/>
  <c r="AI1015" i="5"/>
  <c r="AF1015" i="5"/>
  <c r="AJ1015" i="5"/>
  <c r="Q1015" i="5"/>
  <c r="AE59" i="5"/>
  <c r="AG59" i="5"/>
  <c r="AH59" i="5"/>
  <c r="AI59" i="5"/>
  <c r="AC59" i="5"/>
  <c r="AK59" i="5"/>
  <c r="AJ59" i="5"/>
  <c r="AD59" i="5"/>
  <c r="AF59" i="5"/>
  <c r="Q59" i="5"/>
  <c r="AH259" i="5"/>
  <c r="AI259" i="5"/>
  <c r="AC259" i="5"/>
  <c r="AK259" i="5"/>
  <c r="AF259" i="5"/>
  <c r="AG259" i="5"/>
  <c r="AJ259" i="5"/>
  <c r="AD259" i="5"/>
  <c r="AE259" i="5"/>
  <c r="Q259" i="5"/>
  <c r="AF787" i="5"/>
  <c r="AC787" i="5"/>
  <c r="AK787" i="5"/>
  <c r="AD787" i="5"/>
  <c r="AE787" i="5"/>
  <c r="AG787" i="5"/>
  <c r="AH787" i="5"/>
  <c r="AI787" i="5"/>
  <c r="AJ787" i="5"/>
  <c r="Q787" i="5"/>
  <c r="AG891" i="5"/>
  <c r="AH891" i="5"/>
  <c r="AI891" i="5"/>
  <c r="AJ891" i="5"/>
  <c r="AC891" i="5"/>
  <c r="AK891" i="5"/>
  <c r="AD891" i="5"/>
  <c r="AE891" i="5"/>
  <c r="AF891" i="5"/>
  <c r="Q891" i="5"/>
  <c r="AG963" i="5"/>
  <c r="AH963" i="5"/>
  <c r="AI963" i="5"/>
  <c r="AC963" i="5"/>
  <c r="AK963" i="5"/>
  <c r="AD963" i="5"/>
  <c r="AE963" i="5"/>
  <c r="AF963" i="5"/>
  <c r="AJ963" i="5"/>
  <c r="Q963" i="5"/>
  <c r="AG1091" i="5"/>
  <c r="AH1091" i="5"/>
  <c r="AI1091" i="5"/>
  <c r="AJ1091" i="5"/>
  <c r="AD1091" i="5"/>
  <c r="AE1091" i="5"/>
  <c r="AC1091" i="5"/>
  <c r="AF1091" i="5"/>
  <c r="AK1091" i="5"/>
  <c r="Q1091" i="5"/>
  <c r="AG64" i="5"/>
  <c r="AI64" i="5"/>
  <c r="AJ64" i="5"/>
  <c r="AC64" i="5"/>
  <c r="AK64" i="5"/>
  <c r="AE64" i="5"/>
  <c r="AF64" i="5"/>
  <c r="AH64" i="5"/>
  <c r="AD64" i="5"/>
  <c r="Q64" i="5"/>
  <c r="AD96" i="5"/>
  <c r="AE96" i="5"/>
  <c r="AF96" i="5"/>
  <c r="AG96" i="5"/>
  <c r="AH96" i="5"/>
  <c r="AI96" i="5"/>
  <c r="AC96" i="5"/>
  <c r="AJ96" i="5"/>
  <c r="AK96" i="5"/>
  <c r="Q96" i="5"/>
  <c r="AF120" i="5"/>
  <c r="AG120" i="5"/>
  <c r="AH120" i="5"/>
  <c r="AI120" i="5"/>
  <c r="AJ120" i="5"/>
  <c r="AE120" i="5"/>
  <c r="AK120" i="5"/>
  <c r="AC120" i="5"/>
  <c r="AD120" i="5"/>
  <c r="Q120" i="5"/>
  <c r="AD160" i="5"/>
  <c r="AH160" i="5"/>
  <c r="AC160" i="5"/>
  <c r="AE160" i="5"/>
  <c r="AF160" i="5"/>
  <c r="AG160" i="5"/>
  <c r="AI160" i="5"/>
  <c r="AJ160" i="5"/>
  <c r="AK160" i="5"/>
  <c r="Q160" i="5"/>
  <c r="AJ168" i="5"/>
  <c r="AC168" i="5"/>
  <c r="AK168" i="5"/>
  <c r="AD168" i="5"/>
  <c r="AE168" i="5"/>
  <c r="AF168" i="5"/>
  <c r="AG168" i="5"/>
  <c r="AH168" i="5"/>
  <c r="AI168" i="5"/>
  <c r="Q168" i="5"/>
  <c r="AJ176" i="5"/>
  <c r="AC176" i="5"/>
  <c r="AK176" i="5"/>
  <c r="AD176" i="5"/>
  <c r="AE176" i="5"/>
  <c r="AH176" i="5"/>
  <c r="AI176" i="5"/>
  <c r="AF176" i="5"/>
  <c r="AG176" i="5"/>
  <c r="Q176" i="5"/>
  <c r="AE200" i="5"/>
  <c r="AF200" i="5"/>
  <c r="AG200" i="5"/>
  <c r="AH200" i="5"/>
  <c r="AI200" i="5"/>
  <c r="AD200" i="5"/>
  <c r="AJ200" i="5"/>
  <c r="AK200" i="5"/>
  <c r="AC200" i="5"/>
  <c r="Q200" i="5"/>
  <c r="AJ344" i="5"/>
  <c r="AC344" i="5"/>
  <c r="AK344" i="5"/>
  <c r="AD344" i="5"/>
  <c r="AE344" i="5"/>
  <c r="AF344" i="5"/>
  <c r="AG344" i="5"/>
  <c r="AH344" i="5"/>
  <c r="AI344" i="5"/>
  <c r="Q344" i="5"/>
  <c r="AF360" i="5"/>
  <c r="AH360" i="5"/>
  <c r="AI360" i="5"/>
  <c r="AJ360" i="5"/>
  <c r="AC360" i="5"/>
  <c r="AK360" i="5"/>
  <c r="AE360" i="5"/>
  <c r="AD360" i="5"/>
  <c r="AG360" i="5"/>
  <c r="Q360" i="5"/>
  <c r="AH424" i="5"/>
  <c r="AI424" i="5"/>
  <c r="AC424" i="5"/>
  <c r="AK424" i="5"/>
  <c r="AG424" i="5"/>
  <c r="AJ424" i="5"/>
  <c r="AE424" i="5"/>
  <c r="AD424" i="5"/>
  <c r="AF424" i="5"/>
  <c r="Q424" i="5"/>
  <c r="AC552" i="5"/>
  <c r="AK552" i="5"/>
  <c r="AD552" i="5"/>
  <c r="AE552" i="5"/>
  <c r="AF552" i="5"/>
  <c r="AG552" i="5"/>
  <c r="AH552" i="5"/>
  <c r="AI552" i="5"/>
  <c r="AJ552" i="5"/>
  <c r="Q552" i="5"/>
  <c r="AH600" i="5"/>
  <c r="AI600" i="5"/>
  <c r="AJ600" i="5"/>
  <c r="AC600" i="5"/>
  <c r="AK600" i="5"/>
  <c r="AD600" i="5"/>
  <c r="AE600" i="5"/>
  <c r="AF600" i="5"/>
  <c r="AG600" i="5"/>
  <c r="Q600" i="5"/>
  <c r="AH680" i="5"/>
  <c r="AI680" i="5"/>
  <c r="AJ680" i="5"/>
  <c r="AC680" i="5"/>
  <c r="AK680" i="5"/>
  <c r="AD680" i="5"/>
  <c r="AE680" i="5"/>
  <c r="AF680" i="5"/>
  <c r="AG680" i="5"/>
  <c r="Q680" i="5"/>
  <c r="AH696" i="5"/>
  <c r="AI696" i="5"/>
  <c r="AJ696" i="5"/>
  <c r="AC696" i="5"/>
  <c r="AK696" i="5"/>
  <c r="AF696" i="5"/>
  <c r="AE696" i="5"/>
  <c r="AG696" i="5"/>
  <c r="AD696" i="5"/>
  <c r="Q696" i="5"/>
  <c r="AE824" i="5"/>
  <c r="AF824" i="5"/>
  <c r="AG824" i="5"/>
  <c r="AH824" i="5"/>
  <c r="AI824" i="5"/>
  <c r="AJ824" i="5"/>
  <c r="AC824" i="5"/>
  <c r="AK824" i="5"/>
  <c r="AD824" i="5"/>
  <c r="Q824" i="5"/>
  <c r="AI936" i="5"/>
  <c r="AJ936" i="5"/>
  <c r="AC936" i="5"/>
  <c r="AK936" i="5"/>
  <c r="AD936" i="5"/>
  <c r="AE936" i="5"/>
  <c r="AF936" i="5"/>
  <c r="AG936" i="5"/>
  <c r="AH936" i="5"/>
  <c r="Q936" i="5"/>
  <c r="AJ960" i="5"/>
  <c r="AC960" i="5"/>
  <c r="AK960" i="5"/>
  <c r="AD960" i="5"/>
  <c r="AF960" i="5"/>
  <c r="AG960" i="5"/>
  <c r="AH960" i="5"/>
  <c r="AI960" i="5"/>
  <c r="AE960" i="5"/>
  <c r="Q960" i="5"/>
  <c r="AJ976" i="5"/>
  <c r="AC976" i="5"/>
  <c r="AK976" i="5"/>
  <c r="AD976" i="5"/>
  <c r="AF976" i="5"/>
  <c r="AG976" i="5"/>
  <c r="AH976" i="5"/>
  <c r="AE976" i="5"/>
  <c r="AI976" i="5"/>
  <c r="Q976" i="5"/>
  <c r="AJ1008" i="5"/>
  <c r="AC1008" i="5"/>
  <c r="AK1008" i="5"/>
  <c r="AD1008" i="5"/>
  <c r="AF1008" i="5"/>
  <c r="AG1008" i="5"/>
  <c r="AH1008" i="5"/>
  <c r="AE1008" i="5"/>
  <c r="AI1008" i="5"/>
  <c r="Q1008" i="5"/>
  <c r="AF187" i="5"/>
  <c r="AG187" i="5"/>
  <c r="AH187" i="5"/>
  <c r="AI187" i="5"/>
  <c r="AD187" i="5"/>
  <c r="AE187" i="5"/>
  <c r="AJ187" i="5"/>
  <c r="AK187" i="5"/>
  <c r="AC187" i="5"/>
  <c r="Q187" i="5"/>
  <c r="AG563" i="5"/>
  <c r="AI563" i="5"/>
  <c r="AJ563" i="5"/>
  <c r="AK563" i="5"/>
  <c r="AC563" i="5"/>
  <c r="AD563" i="5"/>
  <c r="AE563" i="5"/>
  <c r="AF563" i="5"/>
  <c r="AH563" i="5"/>
  <c r="Q563" i="5"/>
  <c r="AG1083" i="5"/>
  <c r="AH1083" i="5"/>
  <c r="AI1083" i="5"/>
  <c r="AJ1083" i="5"/>
  <c r="AD1083" i="5"/>
  <c r="AE1083" i="5"/>
  <c r="AC1083" i="5"/>
  <c r="AF1083" i="5"/>
  <c r="AK1083" i="5"/>
  <c r="Q1083" i="5"/>
  <c r="AF988" i="5"/>
  <c r="AG988" i="5"/>
  <c r="AH988" i="5"/>
  <c r="AJ988" i="5"/>
  <c r="AC988" i="5"/>
  <c r="AK988" i="5"/>
  <c r="AD988" i="5"/>
  <c r="AE988" i="5"/>
  <c r="AI988" i="5"/>
  <c r="Q988" i="5"/>
  <c r="AG81" i="5"/>
  <c r="AH81" i="5"/>
  <c r="AI81" i="5"/>
  <c r="AJ81" i="5"/>
  <c r="AC81" i="5"/>
  <c r="AK81" i="5"/>
  <c r="AD81" i="5"/>
  <c r="AE81" i="5"/>
  <c r="AF81" i="5"/>
  <c r="Q81" i="5"/>
  <c r="AI137" i="5"/>
  <c r="AC137" i="5"/>
  <c r="AK137" i="5"/>
  <c r="AD137" i="5"/>
  <c r="AE137" i="5"/>
  <c r="AF137" i="5"/>
  <c r="AG137" i="5"/>
  <c r="AH137" i="5"/>
  <c r="AJ137" i="5"/>
  <c r="Q137" i="5"/>
  <c r="AD225" i="5"/>
  <c r="AE225" i="5"/>
  <c r="AF225" i="5"/>
  <c r="AG225" i="5"/>
  <c r="AJ225" i="5"/>
  <c r="AK225" i="5"/>
  <c r="AC225" i="5"/>
  <c r="AH225" i="5"/>
  <c r="AI225" i="5"/>
  <c r="Q225" i="5"/>
  <c r="AI265" i="5"/>
  <c r="AJ265" i="5"/>
  <c r="AD265" i="5"/>
  <c r="AC265" i="5"/>
  <c r="AE265" i="5"/>
  <c r="AF265" i="5"/>
  <c r="AG265" i="5"/>
  <c r="AH265" i="5"/>
  <c r="AK265" i="5"/>
  <c r="Q265" i="5"/>
  <c r="AG281" i="5"/>
  <c r="AH281" i="5"/>
  <c r="AJ281" i="5"/>
  <c r="AK281" i="5"/>
  <c r="AC281" i="5"/>
  <c r="AD281" i="5"/>
  <c r="AE281" i="5"/>
  <c r="AF281" i="5"/>
  <c r="AI281" i="5"/>
  <c r="Q281" i="5"/>
  <c r="AC321" i="5"/>
  <c r="AK321" i="5"/>
  <c r="AD321" i="5"/>
  <c r="AE321" i="5"/>
  <c r="AF321" i="5"/>
  <c r="AG321" i="5"/>
  <c r="AH321" i="5"/>
  <c r="AI321" i="5"/>
  <c r="AJ321" i="5"/>
  <c r="Q321" i="5"/>
  <c r="AH449" i="5"/>
  <c r="AI449" i="5"/>
  <c r="AJ449" i="5"/>
  <c r="AC449" i="5"/>
  <c r="AD449" i="5"/>
  <c r="AF449" i="5"/>
  <c r="AK449" i="5"/>
  <c r="AE449" i="5"/>
  <c r="AG449" i="5"/>
  <c r="Q449" i="5"/>
  <c r="AD513" i="5"/>
  <c r="AF513" i="5"/>
  <c r="AG513" i="5"/>
  <c r="AH513" i="5"/>
  <c r="AJ513" i="5"/>
  <c r="AC513" i="5"/>
  <c r="AE513" i="5"/>
  <c r="AI513" i="5"/>
  <c r="AK513" i="5"/>
  <c r="Q513" i="5"/>
  <c r="AH537" i="5"/>
  <c r="AJ537" i="5"/>
  <c r="AC537" i="5"/>
  <c r="AK537" i="5"/>
  <c r="AD537" i="5"/>
  <c r="AI537" i="5"/>
  <c r="AE537" i="5"/>
  <c r="AF537" i="5"/>
  <c r="AG537" i="5"/>
  <c r="Q537" i="5"/>
  <c r="AJ553" i="5"/>
  <c r="AC553" i="5"/>
  <c r="AK553" i="5"/>
  <c r="AD553" i="5"/>
  <c r="AE553" i="5"/>
  <c r="AF553" i="5"/>
  <c r="AG553" i="5"/>
  <c r="AH553" i="5"/>
  <c r="AI553" i="5"/>
  <c r="Q553" i="5"/>
  <c r="AG633" i="5"/>
  <c r="AH633" i="5"/>
  <c r="AI633" i="5"/>
  <c r="AJ633" i="5"/>
  <c r="AK633" i="5"/>
  <c r="AC633" i="5"/>
  <c r="AD633" i="5"/>
  <c r="AF633" i="5"/>
  <c r="AE633" i="5"/>
  <c r="Q633" i="5"/>
  <c r="AG697" i="5"/>
  <c r="AH697" i="5"/>
  <c r="AI697" i="5"/>
  <c r="AJ697" i="5"/>
  <c r="AC697" i="5"/>
  <c r="AD697" i="5"/>
  <c r="AF697" i="5"/>
  <c r="AE697" i="5"/>
  <c r="AK697" i="5"/>
  <c r="Q697" i="5"/>
  <c r="AG713" i="5"/>
  <c r="AH713" i="5"/>
  <c r="AI713" i="5"/>
  <c r="AJ713" i="5"/>
  <c r="AC713" i="5"/>
  <c r="AF713" i="5"/>
  <c r="AK713" i="5"/>
  <c r="AD713" i="5"/>
  <c r="AE713" i="5"/>
  <c r="Q713" i="5"/>
  <c r="AG745" i="5"/>
  <c r="AI745" i="5"/>
  <c r="AH745" i="5"/>
  <c r="AD745" i="5"/>
  <c r="AE745" i="5"/>
  <c r="AF745" i="5"/>
  <c r="AJ745" i="5"/>
  <c r="AK745" i="5"/>
  <c r="AC745" i="5"/>
  <c r="Q745" i="5"/>
  <c r="AD817" i="5"/>
  <c r="AE817" i="5"/>
  <c r="AF817" i="5"/>
  <c r="AG817" i="5"/>
  <c r="AH817" i="5"/>
  <c r="AI817" i="5"/>
  <c r="AJ817" i="5"/>
  <c r="AC817" i="5"/>
  <c r="AK817" i="5"/>
  <c r="Q817" i="5"/>
  <c r="AD841" i="5"/>
  <c r="AE841" i="5"/>
  <c r="AF841" i="5"/>
  <c r="AG841" i="5"/>
  <c r="AH841" i="5"/>
  <c r="AI841" i="5"/>
  <c r="AJ841" i="5"/>
  <c r="AC841" i="5"/>
  <c r="AK841" i="5"/>
  <c r="Q841" i="5"/>
  <c r="AI1001" i="5"/>
  <c r="AJ1001" i="5"/>
  <c r="AC1001" i="5"/>
  <c r="AK1001" i="5"/>
  <c r="AE1001" i="5"/>
  <c r="AF1001" i="5"/>
  <c r="AG1001" i="5"/>
  <c r="AD1001" i="5"/>
  <c r="AH1001" i="5"/>
  <c r="Q1001" i="5"/>
  <c r="AI1017" i="5"/>
  <c r="AJ1017" i="5"/>
  <c r="AC1017" i="5"/>
  <c r="AK1017" i="5"/>
  <c r="AE1017" i="5"/>
  <c r="AF1017" i="5"/>
  <c r="AG1017" i="5"/>
  <c r="AH1017" i="5"/>
  <c r="AD1017" i="5"/>
  <c r="Q1017" i="5"/>
  <c r="AI1073" i="5"/>
  <c r="AJ1073" i="5"/>
  <c r="AC1073" i="5"/>
  <c r="AK1073" i="5"/>
  <c r="AD1073" i="5"/>
  <c r="AF1073" i="5"/>
  <c r="AG1073" i="5"/>
  <c r="AE1073" i="5"/>
  <c r="AH1073" i="5"/>
  <c r="Q1073" i="5"/>
  <c r="AH1002" i="5"/>
  <c r="AI1002" i="5"/>
  <c r="AJ1002" i="5"/>
  <c r="AD1002" i="5"/>
  <c r="AE1002" i="5"/>
  <c r="AF1002" i="5"/>
  <c r="AC1002" i="5"/>
  <c r="AG1002" i="5"/>
  <c r="AK1002" i="5"/>
  <c r="Q1002" i="5"/>
  <c r="AG171" i="5"/>
  <c r="AH171" i="5"/>
  <c r="AI171" i="5"/>
  <c r="AJ171" i="5"/>
  <c r="AE171" i="5"/>
  <c r="AF171" i="5"/>
  <c r="AK171" i="5"/>
  <c r="AC171" i="5"/>
  <c r="AD171" i="5"/>
  <c r="Q171" i="5"/>
  <c r="AI323" i="5"/>
  <c r="AJ323" i="5"/>
  <c r="AC323" i="5"/>
  <c r="AK323" i="5"/>
  <c r="AD323" i="5"/>
  <c r="AE323" i="5"/>
  <c r="AF323" i="5"/>
  <c r="AG323" i="5"/>
  <c r="AH323" i="5"/>
  <c r="Q323" i="5"/>
  <c r="AE603" i="5"/>
  <c r="AF603" i="5"/>
  <c r="AG603" i="5"/>
  <c r="AH603" i="5"/>
  <c r="AI603" i="5"/>
  <c r="AJ603" i="5"/>
  <c r="AK603" i="5"/>
  <c r="AD603" i="5"/>
  <c r="AC603" i="5"/>
  <c r="Q603" i="5"/>
  <c r="AE924" i="5"/>
  <c r="AF924" i="5"/>
  <c r="AG924" i="5"/>
  <c r="AH924" i="5"/>
  <c r="AI924" i="5"/>
  <c r="AJ924" i="5"/>
  <c r="AC924" i="5"/>
  <c r="AK924" i="5"/>
  <c r="AD924" i="5"/>
  <c r="Q924" i="5"/>
  <c r="AF1012" i="5"/>
  <c r="AG1012" i="5"/>
  <c r="AH1012" i="5"/>
  <c r="AJ1012" i="5"/>
  <c r="AC1012" i="5"/>
  <c r="AK1012" i="5"/>
  <c r="AD1012" i="5"/>
  <c r="AE1012" i="5"/>
  <c r="AI1012" i="5"/>
  <c r="Q1012" i="5"/>
  <c r="AI18" i="5"/>
  <c r="AJ18" i="5"/>
  <c r="AC18" i="5"/>
  <c r="AK18" i="5"/>
  <c r="AD18" i="5"/>
  <c r="AE18" i="5"/>
  <c r="AF18" i="5"/>
  <c r="AG18" i="5"/>
  <c r="AH18" i="5"/>
  <c r="Q18" i="5"/>
  <c r="AE34" i="5"/>
  <c r="AF34" i="5"/>
  <c r="AG34" i="5"/>
  <c r="AH34" i="5"/>
  <c r="AI34" i="5"/>
  <c r="AJ34" i="5"/>
  <c r="AC34" i="5"/>
  <c r="AK34" i="5"/>
  <c r="AD34" i="5"/>
  <c r="Q34" i="5"/>
  <c r="AI50" i="5"/>
  <c r="AC50" i="5"/>
  <c r="AK50" i="5"/>
  <c r="AD50" i="5"/>
  <c r="AE50" i="5"/>
  <c r="AG50" i="5"/>
  <c r="AH50" i="5"/>
  <c r="AJ50" i="5"/>
  <c r="AF50" i="5"/>
  <c r="Q50" i="5"/>
  <c r="AC74" i="5"/>
  <c r="AK74" i="5"/>
  <c r="AE74" i="5"/>
  <c r="AF74" i="5"/>
  <c r="AG74" i="5"/>
  <c r="AI74" i="5"/>
  <c r="AD74" i="5"/>
  <c r="AH74" i="5"/>
  <c r="AJ74" i="5"/>
  <c r="Q74" i="5"/>
  <c r="AC202" i="5"/>
  <c r="AK202" i="5"/>
  <c r="AD202" i="5"/>
  <c r="AE202" i="5"/>
  <c r="AF202" i="5"/>
  <c r="AG202" i="5"/>
  <c r="AI202" i="5"/>
  <c r="AJ202" i="5"/>
  <c r="AH202" i="5"/>
  <c r="Q202" i="5"/>
  <c r="AJ234" i="5"/>
  <c r="AC234" i="5"/>
  <c r="AK234" i="5"/>
  <c r="AD234" i="5"/>
  <c r="AE234" i="5"/>
  <c r="AH234" i="5"/>
  <c r="AI234" i="5"/>
  <c r="AF234" i="5"/>
  <c r="AG234" i="5"/>
  <c r="Q234" i="5"/>
  <c r="AI330" i="5"/>
  <c r="AJ330" i="5"/>
  <c r="AC330" i="5"/>
  <c r="AK330" i="5"/>
  <c r="AD330" i="5"/>
  <c r="AE330" i="5"/>
  <c r="AF330" i="5"/>
  <c r="AG330" i="5"/>
  <c r="AH330" i="5"/>
  <c r="Q330" i="5"/>
  <c r="AG418" i="5"/>
  <c r="AH418" i="5"/>
  <c r="AJ418" i="5"/>
  <c r="AC418" i="5"/>
  <c r="AD418" i="5"/>
  <c r="AE418" i="5"/>
  <c r="AI418" i="5"/>
  <c r="AF418" i="5"/>
  <c r="AK418" i="5"/>
  <c r="Q418" i="5"/>
  <c r="AI442" i="5"/>
  <c r="AJ442" i="5"/>
  <c r="AK442" i="5"/>
  <c r="AC442" i="5"/>
  <c r="AD442" i="5"/>
  <c r="AE442" i="5"/>
  <c r="AG442" i="5"/>
  <c r="AF442" i="5"/>
  <c r="AH442" i="5"/>
  <c r="Q442" i="5"/>
  <c r="AG578" i="5"/>
  <c r="AC578" i="5"/>
  <c r="AD578" i="5"/>
  <c r="AE578" i="5"/>
  <c r="AF578" i="5"/>
  <c r="AH578" i="5"/>
  <c r="AI578" i="5"/>
  <c r="AJ578" i="5"/>
  <c r="AK578" i="5"/>
  <c r="Q578" i="5"/>
  <c r="AF658" i="5"/>
  <c r="AG658" i="5"/>
  <c r="AH658" i="5"/>
  <c r="AI658" i="5"/>
  <c r="AJ658" i="5"/>
  <c r="AK658" i="5"/>
  <c r="AC658" i="5"/>
  <c r="AE658" i="5"/>
  <c r="AD658" i="5"/>
  <c r="Q658" i="5"/>
  <c r="AF738" i="5"/>
  <c r="AH738" i="5"/>
  <c r="AK738" i="5"/>
  <c r="AC738" i="5"/>
  <c r="AG738" i="5"/>
  <c r="AJ738" i="5"/>
  <c r="AD738" i="5"/>
  <c r="AE738" i="5"/>
  <c r="AI738" i="5"/>
  <c r="Q738" i="5"/>
  <c r="AF754" i="5"/>
  <c r="AH754" i="5"/>
  <c r="AE754" i="5"/>
  <c r="AI754" i="5"/>
  <c r="AJ754" i="5"/>
  <c r="AK754" i="5"/>
  <c r="AC754" i="5"/>
  <c r="AD754" i="5"/>
  <c r="AG754" i="5"/>
  <c r="Q754" i="5"/>
  <c r="AC810" i="5"/>
  <c r="AK810" i="5"/>
  <c r="AD810" i="5"/>
  <c r="AE810" i="5"/>
  <c r="AF810" i="5"/>
  <c r="AG810" i="5"/>
  <c r="AH810" i="5"/>
  <c r="AI810" i="5"/>
  <c r="AJ810" i="5"/>
  <c r="Q810" i="5"/>
  <c r="AJ866" i="5"/>
  <c r="AC866" i="5"/>
  <c r="AK866" i="5"/>
  <c r="AD866" i="5"/>
  <c r="AE866" i="5"/>
  <c r="AF866" i="5"/>
  <c r="AG866" i="5"/>
  <c r="AH866" i="5"/>
  <c r="AI866" i="5"/>
  <c r="Q866" i="5"/>
  <c r="AH986" i="5"/>
  <c r="AI986" i="5"/>
  <c r="AJ986" i="5"/>
  <c r="AD986" i="5"/>
  <c r="AE986" i="5"/>
  <c r="AF986" i="5"/>
  <c r="AG986" i="5"/>
  <c r="AK986" i="5"/>
  <c r="AC986" i="5"/>
  <c r="Q986" i="5"/>
  <c r="AF179" i="5"/>
  <c r="AG179" i="5"/>
  <c r="AH179" i="5"/>
  <c r="AI179" i="5"/>
  <c r="AC179" i="5"/>
  <c r="AD179" i="5"/>
  <c r="AE179" i="5"/>
  <c r="AJ179" i="5"/>
  <c r="AK179" i="5"/>
  <c r="Q179" i="5"/>
  <c r="AF779" i="5"/>
  <c r="AC779" i="5"/>
  <c r="AK779" i="5"/>
  <c r="AJ779" i="5"/>
  <c r="AD779" i="5"/>
  <c r="AE779" i="5"/>
  <c r="AG779" i="5"/>
  <c r="AH779" i="5"/>
  <c r="AI779" i="5"/>
  <c r="Q779" i="5"/>
  <c r="AF1043" i="5"/>
  <c r="AG1043" i="5"/>
  <c r="AH1043" i="5"/>
  <c r="AI1043" i="5"/>
  <c r="AJ1043" i="5"/>
  <c r="AD1043" i="5"/>
  <c r="AE1043" i="5"/>
  <c r="AC1043" i="5"/>
  <c r="AK1043" i="5"/>
  <c r="Q1043" i="5"/>
  <c r="AI516" i="5"/>
  <c r="AC516" i="5"/>
  <c r="AK516" i="5"/>
  <c r="AD516" i="5"/>
  <c r="AE516" i="5"/>
  <c r="AG516" i="5"/>
  <c r="AJ516" i="5"/>
  <c r="AF516" i="5"/>
  <c r="AH516" i="5"/>
  <c r="Q516" i="5"/>
  <c r="AD660" i="5"/>
  <c r="AE660" i="5"/>
  <c r="AF660" i="5"/>
  <c r="AG660" i="5"/>
  <c r="AH660" i="5"/>
  <c r="AI660" i="5"/>
  <c r="AJ660" i="5"/>
  <c r="AC660" i="5"/>
  <c r="AK660" i="5"/>
  <c r="Q660" i="5"/>
  <c r="AI308" i="5"/>
  <c r="AJ308" i="5"/>
  <c r="AD308" i="5"/>
  <c r="AG308" i="5"/>
  <c r="AH308" i="5"/>
  <c r="AK308" i="5"/>
  <c r="AC308" i="5"/>
  <c r="AE308" i="5"/>
  <c r="AF308" i="5"/>
  <c r="Q308" i="5"/>
  <c r="AE452" i="5"/>
  <c r="AF452" i="5"/>
  <c r="AC452" i="5"/>
  <c r="AG452" i="5"/>
  <c r="AH452" i="5"/>
  <c r="AI452" i="5"/>
  <c r="AK452" i="5"/>
  <c r="AD452" i="5"/>
  <c r="AJ452" i="5"/>
  <c r="Q452" i="5"/>
  <c r="AD620" i="5"/>
  <c r="AE620" i="5"/>
  <c r="AF620" i="5"/>
  <c r="AG620" i="5"/>
  <c r="AH620" i="5"/>
  <c r="AI620" i="5"/>
  <c r="AK620" i="5"/>
  <c r="AC620" i="5"/>
  <c r="AJ620" i="5"/>
  <c r="Q620" i="5"/>
  <c r="AD636" i="5"/>
  <c r="AE636" i="5"/>
  <c r="AF636" i="5"/>
  <c r="AG636" i="5"/>
  <c r="AH636" i="5"/>
  <c r="AI636" i="5"/>
  <c r="AK636" i="5"/>
  <c r="AC636" i="5"/>
  <c r="AJ636" i="5"/>
  <c r="Q636" i="5"/>
  <c r="AD692" i="5"/>
  <c r="AE692" i="5"/>
  <c r="AF692" i="5"/>
  <c r="AG692" i="5"/>
  <c r="AJ692" i="5"/>
  <c r="AC692" i="5"/>
  <c r="AI692" i="5"/>
  <c r="AK692" i="5"/>
  <c r="AH692" i="5"/>
  <c r="Q692" i="5"/>
  <c r="AI844" i="5"/>
  <c r="AJ844" i="5"/>
  <c r="AC844" i="5"/>
  <c r="AK844" i="5"/>
  <c r="AD844" i="5"/>
  <c r="AE844" i="5"/>
  <c r="AF844" i="5"/>
  <c r="AG844" i="5"/>
  <c r="AH844" i="5"/>
  <c r="Q844" i="5"/>
  <c r="AH860" i="5"/>
  <c r="AI860" i="5"/>
  <c r="AJ860" i="5"/>
  <c r="AC860" i="5"/>
  <c r="AK860" i="5"/>
  <c r="AD860" i="5"/>
  <c r="AE860" i="5"/>
  <c r="AF860" i="5"/>
  <c r="AG860" i="5"/>
  <c r="Q860" i="5"/>
  <c r="AG13" i="5"/>
  <c r="AH13" i="5"/>
  <c r="AI13" i="5"/>
  <c r="AJ13" i="5"/>
  <c r="AC13" i="5"/>
  <c r="AK13" i="5"/>
  <c r="AD13" i="5"/>
  <c r="AE13" i="5"/>
  <c r="AF13" i="5"/>
  <c r="Q13" i="5"/>
  <c r="AE53" i="5"/>
  <c r="AG53" i="5"/>
  <c r="AH53" i="5"/>
  <c r="AI53" i="5"/>
  <c r="AC53" i="5"/>
  <c r="AK53" i="5"/>
  <c r="AD53" i="5"/>
  <c r="AF53" i="5"/>
  <c r="AJ53" i="5"/>
  <c r="Q53" i="5"/>
  <c r="AD77" i="5"/>
  <c r="AE77" i="5"/>
  <c r="AF77" i="5"/>
  <c r="AG77" i="5"/>
  <c r="AH77" i="5"/>
  <c r="AI77" i="5"/>
  <c r="AJ77" i="5"/>
  <c r="AK77" i="5"/>
  <c r="AC77" i="5"/>
  <c r="Q77" i="5"/>
  <c r="AH125" i="5"/>
  <c r="AI125" i="5"/>
  <c r="AJ125" i="5"/>
  <c r="AC125" i="5"/>
  <c r="AK125" i="5"/>
  <c r="AD125" i="5"/>
  <c r="AE125" i="5"/>
  <c r="AF125" i="5"/>
  <c r="AG125" i="5"/>
  <c r="Q125" i="5"/>
  <c r="AD197" i="5"/>
  <c r="AF197" i="5"/>
  <c r="AK197" i="5"/>
  <c r="AC197" i="5"/>
  <c r="AE197" i="5"/>
  <c r="AG197" i="5"/>
  <c r="AH197" i="5"/>
  <c r="AI197" i="5"/>
  <c r="AJ197" i="5"/>
  <c r="Q197" i="5"/>
  <c r="AG245" i="5"/>
  <c r="AH245" i="5"/>
  <c r="AJ245" i="5"/>
  <c r="AE245" i="5"/>
  <c r="AF245" i="5"/>
  <c r="AI245" i="5"/>
  <c r="AK245" i="5"/>
  <c r="AC245" i="5"/>
  <c r="AD245" i="5"/>
  <c r="Q245" i="5"/>
  <c r="AE373" i="5"/>
  <c r="AG373" i="5"/>
  <c r="AH373" i="5"/>
  <c r="AI373" i="5"/>
  <c r="AJ373" i="5"/>
  <c r="AC373" i="5"/>
  <c r="AD373" i="5"/>
  <c r="AF373" i="5"/>
  <c r="AK373" i="5"/>
  <c r="Q373" i="5"/>
  <c r="AE477" i="5"/>
  <c r="AF477" i="5"/>
  <c r="AG477" i="5"/>
  <c r="AI477" i="5"/>
  <c r="AJ477" i="5"/>
  <c r="AK477" i="5"/>
  <c r="AC477" i="5"/>
  <c r="AH477" i="5"/>
  <c r="AD477" i="5"/>
  <c r="Q477" i="5"/>
  <c r="AC501" i="5"/>
  <c r="AK501" i="5"/>
  <c r="AE501" i="5"/>
  <c r="AF501" i="5"/>
  <c r="AG501" i="5"/>
  <c r="AI501" i="5"/>
  <c r="AD501" i="5"/>
  <c r="AH501" i="5"/>
  <c r="AJ501" i="5"/>
  <c r="Q501" i="5"/>
  <c r="AG517" i="5"/>
  <c r="AI517" i="5"/>
  <c r="AJ517" i="5"/>
  <c r="AC517" i="5"/>
  <c r="AK517" i="5"/>
  <c r="AE517" i="5"/>
  <c r="AD517" i="5"/>
  <c r="AF517" i="5"/>
  <c r="AH517" i="5"/>
  <c r="Q517" i="5"/>
  <c r="AE533" i="5"/>
  <c r="AG533" i="5"/>
  <c r="AH533" i="5"/>
  <c r="AI533" i="5"/>
  <c r="AC533" i="5"/>
  <c r="AD533" i="5"/>
  <c r="AF533" i="5"/>
  <c r="AJ533" i="5"/>
  <c r="AK533" i="5"/>
  <c r="Q533" i="5"/>
  <c r="AE557" i="5"/>
  <c r="AH557" i="5"/>
  <c r="AI557" i="5"/>
  <c r="AJ557" i="5"/>
  <c r="AK557" i="5"/>
  <c r="AC557" i="5"/>
  <c r="AD557" i="5"/>
  <c r="AF557" i="5"/>
  <c r="AG557" i="5"/>
  <c r="Q557" i="5"/>
  <c r="AC597" i="5"/>
  <c r="AK597" i="5"/>
  <c r="AD597" i="5"/>
  <c r="AE597" i="5"/>
  <c r="AF597" i="5"/>
  <c r="AG597" i="5"/>
  <c r="AH597" i="5"/>
  <c r="AJ597" i="5"/>
  <c r="AI597" i="5"/>
  <c r="Q597" i="5"/>
  <c r="AC621" i="5"/>
  <c r="AK621" i="5"/>
  <c r="AD621" i="5"/>
  <c r="AE621" i="5"/>
  <c r="AF621" i="5"/>
  <c r="AG621" i="5"/>
  <c r="AH621" i="5"/>
  <c r="AI621" i="5"/>
  <c r="AJ621" i="5"/>
  <c r="Q621" i="5"/>
  <c r="AC645" i="5"/>
  <c r="AK645" i="5"/>
  <c r="AD645" i="5"/>
  <c r="AE645" i="5"/>
  <c r="AF645" i="5"/>
  <c r="AG645" i="5"/>
  <c r="AH645" i="5"/>
  <c r="AJ645" i="5"/>
  <c r="AI645" i="5"/>
  <c r="Q645" i="5"/>
  <c r="AC669" i="5"/>
  <c r="AK669" i="5"/>
  <c r="AD669" i="5"/>
  <c r="AE669" i="5"/>
  <c r="AF669" i="5"/>
  <c r="AG669" i="5"/>
  <c r="AH669" i="5"/>
  <c r="AI669" i="5"/>
  <c r="AJ669" i="5"/>
  <c r="Q669" i="5"/>
  <c r="AD789" i="5"/>
  <c r="AI789" i="5"/>
  <c r="AF789" i="5"/>
  <c r="AG789" i="5"/>
  <c r="AH789" i="5"/>
  <c r="AJ789" i="5"/>
  <c r="AK789" i="5"/>
  <c r="AC789" i="5"/>
  <c r="AE789" i="5"/>
  <c r="Q789" i="5"/>
  <c r="AD941" i="5"/>
  <c r="AE941" i="5"/>
  <c r="AF941" i="5"/>
  <c r="AG941" i="5"/>
  <c r="AH941" i="5"/>
  <c r="AI941" i="5"/>
  <c r="AJ941" i="5"/>
  <c r="AC941" i="5"/>
  <c r="AK941" i="5"/>
  <c r="Q941" i="5"/>
  <c r="AE989" i="5"/>
  <c r="AF989" i="5"/>
  <c r="AG989" i="5"/>
  <c r="AI989" i="5"/>
  <c r="AJ989" i="5"/>
  <c r="AC989" i="5"/>
  <c r="AK989" i="5"/>
  <c r="AD989" i="5"/>
  <c r="AH989" i="5"/>
  <c r="Q989" i="5"/>
  <c r="AE1005" i="5"/>
  <c r="AF1005" i="5"/>
  <c r="AG1005" i="5"/>
  <c r="AI1005" i="5"/>
  <c r="AJ1005" i="5"/>
  <c r="AC1005" i="5"/>
  <c r="AK1005" i="5"/>
  <c r="AD1005" i="5"/>
  <c r="AH1005" i="5"/>
  <c r="Q1005" i="5"/>
  <c r="AF878" i="5"/>
  <c r="AG878" i="5"/>
  <c r="AH878" i="5"/>
  <c r="AI878" i="5"/>
  <c r="AJ878" i="5"/>
  <c r="AC878" i="5"/>
  <c r="AK878" i="5"/>
  <c r="AD878" i="5"/>
  <c r="AE878" i="5"/>
  <c r="Q878" i="5"/>
  <c r="AD1078" i="5"/>
  <c r="AE1078" i="5"/>
  <c r="AF1078" i="5"/>
  <c r="AG1078" i="5"/>
  <c r="AI1078" i="5"/>
  <c r="AJ1078" i="5"/>
  <c r="AC1078" i="5"/>
  <c r="AH1078" i="5"/>
  <c r="AK1078" i="5"/>
  <c r="Q1078" i="5"/>
  <c r="AJ403" i="5"/>
  <c r="AC403" i="5"/>
  <c r="AK403" i="5"/>
  <c r="AE403" i="5"/>
  <c r="AI403" i="5"/>
  <c r="AD403" i="5"/>
  <c r="AG403" i="5"/>
  <c r="AH403" i="5"/>
  <c r="AF403" i="5"/>
  <c r="Q403" i="5"/>
  <c r="AE763" i="5"/>
  <c r="AG763" i="5"/>
  <c r="AJ763" i="5"/>
  <c r="AF763" i="5"/>
  <c r="AC763" i="5"/>
  <c r="AD763" i="5"/>
  <c r="AH763" i="5"/>
  <c r="AI763" i="5"/>
  <c r="AK763" i="5"/>
  <c r="Q763" i="5"/>
  <c r="AF915" i="5"/>
  <c r="AG915" i="5"/>
  <c r="AH915" i="5"/>
  <c r="AI915" i="5"/>
  <c r="AJ915" i="5"/>
  <c r="AC915" i="5"/>
  <c r="AK915" i="5"/>
  <c r="AD915" i="5"/>
  <c r="AE915" i="5"/>
  <c r="Q915" i="5"/>
  <c r="AF1084" i="5"/>
  <c r="AG1084" i="5"/>
  <c r="AH1084" i="5"/>
  <c r="AI1084" i="5"/>
  <c r="AC1084" i="5"/>
  <c r="AK1084" i="5"/>
  <c r="AD1084" i="5"/>
  <c r="AE1084" i="5"/>
  <c r="AJ1084" i="5"/>
  <c r="Q1084" i="5"/>
  <c r="AG222" i="5"/>
  <c r="AH222" i="5"/>
  <c r="AI222" i="5"/>
  <c r="AJ222" i="5"/>
  <c r="AE222" i="5"/>
  <c r="AF222" i="5"/>
  <c r="AK222" i="5"/>
  <c r="AC222" i="5"/>
  <c r="AD222" i="5"/>
  <c r="Q222" i="5"/>
  <c r="AE262" i="5"/>
  <c r="AF262" i="5"/>
  <c r="AH262" i="5"/>
  <c r="AD262" i="5"/>
  <c r="AG262" i="5"/>
  <c r="AI262" i="5"/>
  <c r="AJ262" i="5"/>
  <c r="AK262" i="5"/>
  <c r="AC262" i="5"/>
  <c r="Q262" i="5"/>
  <c r="AF366" i="5"/>
  <c r="AH366" i="5"/>
  <c r="AI366" i="5"/>
  <c r="AJ366" i="5"/>
  <c r="AC366" i="5"/>
  <c r="AK366" i="5"/>
  <c r="AD366" i="5"/>
  <c r="AE366" i="5"/>
  <c r="AG366" i="5"/>
  <c r="Q366" i="5"/>
  <c r="AF518" i="5"/>
  <c r="AH518" i="5"/>
  <c r="AI518" i="5"/>
  <c r="AJ518" i="5"/>
  <c r="AD518" i="5"/>
  <c r="AC518" i="5"/>
  <c r="AE518" i="5"/>
  <c r="AG518" i="5"/>
  <c r="AK518" i="5"/>
  <c r="Q518" i="5"/>
  <c r="AC542" i="5"/>
  <c r="AK542" i="5"/>
  <c r="AE542" i="5"/>
  <c r="AF542" i="5"/>
  <c r="AG542" i="5"/>
  <c r="AD542" i="5"/>
  <c r="AH542" i="5"/>
  <c r="AI542" i="5"/>
  <c r="AJ542" i="5"/>
  <c r="Q542" i="5"/>
  <c r="AH566" i="5"/>
  <c r="AI566" i="5"/>
  <c r="AJ566" i="5"/>
  <c r="AC566" i="5"/>
  <c r="AK566" i="5"/>
  <c r="AD566" i="5"/>
  <c r="AE566" i="5"/>
  <c r="AF566" i="5"/>
  <c r="AG566" i="5"/>
  <c r="Q566" i="5"/>
  <c r="AJ622" i="5"/>
  <c r="AC622" i="5"/>
  <c r="AK622" i="5"/>
  <c r="AD622" i="5"/>
  <c r="AE622" i="5"/>
  <c r="AF622" i="5"/>
  <c r="AG622" i="5"/>
  <c r="AI622" i="5"/>
  <c r="AH622" i="5"/>
  <c r="Q622" i="5"/>
  <c r="AJ638" i="5"/>
  <c r="AC638" i="5"/>
  <c r="AK638" i="5"/>
  <c r="AD638" i="5"/>
  <c r="AE638" i="5"/>
  <c r="AF638" i="5"/>
  <c r="AG638" i="5"/>
  <c r="AI638" i="5"/>
  <c r="AH638" i="5"/>
  <c r="Q638" i="5"/>
  <c r="AJ654" i="5"/>
  <c r="AC654" i="5"/>
  <c r="AK654" i="5"/>
  <c r="AD654" i="5"/>
  <c r="AE654" i="5"/>
  <c r="AF654" i="5"/>
  <c r="AG654" i="5"/>
  <c r="AI654" i="5"/>
  <c r="AH654" i="5"/>
  <c r="Q654" i="5"/>
  <c r="AJ758" i="5"/>
  <c r="AD758" i="5"/>
  <c r="AH758" i="5"/>
  <c r="AC758" i="5"/>
  <c r="AE758" i="5"/>
  <c r="AF758" i="5"/>
  <c r="AG758" i="5"/>
  <c r="AI758" i="5"/>
  <c r="AK758" i="5"/>
  <c r="Q758" i="5"/>
  <c r="AC782" i="5"/>
  <c r="AK782" i="5"/>
  <c r="AH782" i="5"/>
  <c r="AE782" i="5"/>
  <c r="AF782" i="5"/>
  <c r="AG782" i="5"/>
  <c r="AI782" i="5"/>
  <c r="AJ782" i="5"/>
  <c r="AD782" i="5"/>
  <c r="Q782" i="5"/>
  <c r="AC806" i="5"/>
  <c r="AK806" i="5"/>
  <c r="AH806" i="5"/>
  <c r="AD806" i="5"/>
  <c r="AE806" i="5"/>
  <c r="AF806" i="5"/>
  <c r="AG806" i="5"/>
  <c r="AI806" i="5"/>
  <c r="AJ806" i="5"/>
  <c r="Q806" i="5"/>
  <c r="AG838" i="5"/>
  <c r="AH838" i="5"/>
  <c r="AI838" i="5"/>
  <c r="AJ838" i="5"/>
  <c r="AC838" i="5"/>
  <c r="AK838" i="5"/>
  <c r="AD838" i="5"/>
  <c r="AE838" i="5"/>
  <c r="AF838" i="5"/>
  <c r="Q838" i="5"/>
  <c r="AF862" i="5"/>
  <c r="AG862" i="5"/>
  <c r="AH862" i="5"/>
  <c r="AI862" i="5"/>
  <c r="AJ862" i="5"/>
  <c r="AC862" i="5"/>
  <c r="AK862" i="5"/>
  <c r="AD862" i="5"/>
  <c r="AE862" i="5"/>
  <c r="Q862" i="5"/>
  <c r="AD966" i="5"/>
  <c r="AE966" i="5"/>
  <c r="AF966" i="5"/>
  <c r="AH966" i="5"/>
  <c r="AI966" i="5"/>
  <c r="AJ966" i="5"/>
  <c r="AC966" i="5"/>
  <c r="AG966" i="5"/>
  <c r="AK966" i="5"/>
  <c r="Q966" i="5"/>
  <c r="AD1094" i="5"/>
  <c r="AE1094" i="5"/>
  <c r="AF1094" i="5"/>
  <c r="AG1094" i="5"/>
  <c r="AI1094" i="5"/>
  <c r="AJ1094" i="5"/>
  <c r="AC1094" i="5"/>
  <c r="AH1094" i="5"/>
  <c r="AK1094" i="5"/>
  <c r="Q1094" i="5"/>
  <c r="AF803" i="5"/>
  <c r="AC803" i="5"/>
  <c r="AK803" i="5"/>
  <c r="AH803" i="5"/>
  <c r="AI803" i="5"/>
  <c r="AJ803" i="5"/>
  <c r="AD803" i="5"/>
  <c r="AE803" i="5"/>
  <c r="AG803" i="5"/>
  <c r="Q803" i="5"/>
  <c r="AJ23" i="5"/>
  <c r="AC23" i="5"/>
  <c r="AK23" i="5"/>
  <c r="AD23" i="5"/>
  <c r="AE23" i="5"/>
  <c r="AF23" i="5"/>
  <c r="AG23" i="5"/>
  <c r="AH23" i="5"/>
  <c r="AI23" i="5"/>
  <c r="Q23" i="5"/>
  <c r="AF39" i="5"/>
  <c r="AG39" i="5"/>
  <c r="AH39" i="5"/>
  <c r="AI39" i="5"/>
  <c r="AJ39" i="5"/>
  <c r="AC39" i="5"/>
  <c r="AK39" i="5"/>
  <c r="AD39" i="5"/>
  <c r="AE39" i="5"/>
  <c r="Q39" i="5"/>
  <c r="AE95" i="5"/>
  <c r="AF95" i="5"/>
  <c r="AG95" i="5"/>
  <c r="AH95" i="5"/>
  <c r="AI95" i="5"/>
  <c r="AJ95" i="5"/>
  <c r="AC95" i="5"/>
  <c r="AD95" i="5"/>
  <c r="AK95" i="5"/>
  <c r="Q95" i="5"/>
  <c r="AF207" i="5"/>
  <c r="AG207" i="5"/>
  <c r="AH207" i="5"/>
  <c r="AI207" i="5"/>
  <c r="AJ207" i="5"/>
  <c r="AE207" i="5"/>
  <c r="AK207" i="5"/>
  <c r="AC207" i="5"/>
  <c r="AD207" i="5"/>
  <c r="Q207" i="5"/>
  <c r="AF223" i="5"/>
  <c r="AG223" i="5"/>
  <c r="AH223" i="5"/>
  <c r="AI223" i="5"/>
  <c r="AC223" i="5"/>
  <c r="AD223" i="5"/>
  <c r="AE223" i="5"/>
  <c r="AJ223" i="5"/>
  <c r="AK223" i="5"/>
  <c r="Q223" i="5"/>
  <c r="AG359" i="5"/>
  <c r="AI359" i="5"/>
  <c r="AJ359" i="5"/>
  <c r="AC359" i="5"/>
  <c r="AK359" i="5"/>
  <c r="AD359" i="5"/>
  <c r="AE359" i="5"/>
  <c r="AF359" i="5"/>
  <c r="AH359" i="5"/>
  <c r="Q359" i="5"/>
  <c r="AC479" i="5"/>
  <c r="AK479" i="5"/>
  <c r="AD479" i="5"/>
  <c r="AI479" i="5"/>
  <c r="AE479" i="5"/>
  <c r="AG479" i="5"/>
  <c r="AF479" i="5"/>
  <c r="AH479" i="5"/>
  <c r="AJ479" i="5"/>
  <c r="Q479" i="5"/>
  <c r="AD527" i="5"/>
  <c r="AF527" i="5"/>
  <c r="AG527" i="5"/>
  <c r="AH527" i="5"/>
  <c r="AJ527" i="5"/>
  <c r="AC527" i="5"/>
  <c r="AE527" i="5"/>
  <c r="AI527" i="5"/>
  <c r="AK527" i="5"/>
  <c r="Q527" i="5"/>
  <c r="AI583" i="5"/>
  <c r="AJ583" i="5"/>
  <c r="AC583" i="5"/>
  <c r="AK583" i="5"/>
  <c r="AD583" i="5"/>
  <c r="AE583" i="5"/>
  <c r="AF583" i="5"/>
  <c r="AH583" i="5"/>
  <c r="AG583" i="5"/>
  <c r="Q583" i="5"/>
  <c r="AI599" i="5"/>
  <c r="AJ599" i="5"/>
  <c r="AC599" i="5"/>
  <c r="AK599" i="5"/>
  <c r="AD599" i="5"/>
  <c r="AE599" i="5"/>
  <c r="AF599" i="5"/>
  <c r="AH599" i="5"/>
  <c r="AG599" i="5"/>
  <c r="Q599" i="5"/>
  <c r="AI615" i="5"/>
  <c r="AJ615" i="5"/>
  <c r="AC615" i="5"/>
  <c r="AK615" i="5"/>
  <c r="AD615" i="5"/>
  <c r="AE615" i="5"/>
  <c r="AF615" i="5"/>
  <c r="AH615" i="5"/>
  <c r="AG615" i="5"/>
  <c r="Q615" i="5"/>
  <c r="AI679" i="5"/>
  <c r="AJ679" i="5"/>
  <c r="AC679" i="5"/>
  <c r="AK679" i="5"/>
  <c r="AD679" i="5"/>
  <c r="AE679" i="5"/>
  <c r="AF679" i="5"/>
  <c r="AH679" i="5"/>
  <c r="AG679" i="5"/>
  <c r="Q679" i="5"/>
  <c r="AI695" i="5"/>
  <c r="AJ695" i="5"/>
  <c r="AC695" i="5"/>
  <c r="AK695" i="5"/>
  <c r="AD695" i="5"/>
  <c r="AE695" i="5"/>
  <c r="AF695" i="5"/>
  <c r="AH695" i="5"/>
  <c r="AG695" i="5"/>
  <c r="Q695" i="5"/>
  <c r="AF823" i="5"/>
  <c r="AG823" i="5"/>
  <c r="AH823" i="5"/>
  <c r="AI823" i="5"/>
  <c r="AJ823" i="5"/>
  <c r="AC823" i="5"/>
  <c r="AK823" i="5"/>
  <c r="AD823" i="5"/>
  <c r="AE823" i="5"/>
  <c r="Q823" i="5"/>
  <c r="AJ903" i="5"/>
  <c r="AC903" i="5"/>
  <c r="AK903" i="5"/>
  <c r="AD903" i="5"/>
  <c r="AE903" i="5"/>
  <c r="AF903" i="5"/>
  <c r="AG903" i="5"/>
  <c r="AH903" i="5"/>
  <c r="AI903" i="5"/>
  <c r="Q903" i="5"/>
  <c r="AJ1047" i="5"/>
  <c r="AC1047" i="5"/>
  <c r="AK1047" i="5"/>
  <c r="AD1047" i="5"/>
  <c r="AE1047" i="5"/>
  <c r="AF1047" i="5"/>
  <c r="AH1047" i="5"/>
  <c r="AI1047" i="5"/>
  <c r="AG1047" i="5"/>
  <c r="Q1047" i="5"/>
  <c r="AC1063" i="5"/>
  <c r="AK1063" i="5"/>
  <c r="AD1063" i="5"/>
  <c r="AE1063" i="5"/>
  <c r="AF1063" i="5"/>
  <c r="AH1063" i="5"/>
  <c r="AI1063" i="5"/>
  <c r="AJ1063" i="5"/>
  <c r="AG1063" i="5"/>
  <c r="Q1063" i="5"/>
  <c r="AC1079" i="5"/>
  <c r="AK1079" i="5"/>
  <c r="AD1079" i="5"/>
  <c r="AE1079" i="5"/>
  <c r="AF1079" i="5"/>
  <c r="AH1079" i="5"/>
  <c r="AI1079" i="5"/>
  <c r="AG1079" i="5"/>
  <c r="AJ1079" i="5"/>
  <c r="Q1079" i="5"/>
  <c r="AJ2" i="5"/>
  <c r="AK2" i="5"/>
  <c r="AD2" i="5"/>
  <c r="AC2" i="5"/>
  <c r="AE2" i="5"/>
  <c r="AG2" i="5"/>
  <c r="AH2" i="5"/>
  <c r="AF2" i="5"/>
  <c r="AI2" i="5"/>
  <c r="Q2" i="5"/>
  <c r="AF379" i="5"/>
  <c r="AH379" i="5"/>
  <c r="AI379" i="5"/>
  <c r="AJ379" i="5"/>
  <c r="AC379" i="5"/>
  <c r="AK379" i="5"/>
  <c r="AE379" i="5"/>
  <c r="AG379" i="5"/>
  <c r="AD379" i="5"/>
  <c r="Q379" i="5"/>
  <c r="AD507" i="5"/>
  <c r="AF507" i="5"/>
  <c r="AG507" i="5"/>
  <c r="AH507" i="5"/>
  <c r="AJ507" i="5"/>
  <c r="AI507" i="5"/>
  <c r="AK507" i="5"/>
  <c r="AC507" i="5"/>
  <c r="AE507" i="5"/>
  <c r="Q507" i="5"/>
  <c r="AE1052" i="5"/>
  <c r="AF1052" i="5"/>
  <c r="AG1052" i="5"/>
  <c r="AH1052" i="5"/>
  <c r="AI1052" i="5"/>
  <c r="AC1052" i="5"/>
  <c r="AK1052" i="5"/>
  <c r="AD1052" i="5"/>
  <c r="AJ1052" i="5"/>
  <c r="Q1052" i="5"/>
  <c r="AG32" i="5"/>
  <c r="AH32" i="5"/>
  <c r="AI32" i="5"/>
  <c r="AJ32" i="5"/>
  <c r="AC32" i="5"/>
  <c r="AK32" i="5"/>
  <c r="AD32" i="5"/>
  <c r="AE32" i="5"/>
  <c r="AF32" i="5"/>
  <c r="Q32" i="5"/>
  <c r="AC48" i="5"/>
  <c r="AK48" i="5"/>
  <c r="AE48" i="5"/>
  <c r="AF48" i="5"/>
  <c r="AG48" i="5"/>
  <c r="AI48" i="5"/>
  <c r="AD48" i="5"/>
  <c r="AH48" i="5"/>
  <c r="AJ48" i="5"/>
  <c r="Q48" i="5"/>
  <c r="AJ136" i="5"/>
  <c r="AD136" i="5"/>
  <c r="AE136" i="5"/>
  <c r="AF136" i="5"/>
  <c r="AC136" i="5"/>
  <c r="AG136" i="5"/>
  <c r="AH136" i="5"/>
  <c r="AI136" i="5"/>
  <c r="AK136" i="5"/>
  <c r="Q136" i="5"/>
  <c r="AE216" i="5"/>
  <c r="AF216" i="5"/>
  <c r="AG216" i="5"/>
  <c r="AH216" i="5"/>
  <c r="AI216" i="5"/>
  <c r="AK216" i="5"/>
  <c r="AC216" i="5"/>
  <c r="AD216" i="5"/>
  <c r="AJ216" i="5"/>
  <c r="Q216" i="5"/>
  <c r="AE224" i="5"/>
  <c r="AF224" i="5"/>
  <c r="AG224" i="5"/>
  <c r="AH224" i="5"/>
  <c r="AC224" i="5"/>
  <c r="AD224" i="5"/>
  <c r="AI224" i="5"/>
  <c r="AJ224" i="5"/>
  <c r="AK224" i="5"/>
  <c r="Q224" i="5"/>
  <c r="AD248" i="5"/>
  <c r="AE248" i="5"/>
  <c r="AG248" i="5"/>
  <c r="AC248" i="5"/>
  <c r="AF248" i="5"/>
  <c r="AH248" i="5"/>
  <c r="AI248" i="5"/>
  <c r="AJ248" i="5"/>
  <c r="AK248" i="5"/>
  <c r="Q248" i="5"/>
  <c r="AJ264" i="5"/>
  <c r="AC264" i="5"/>
  <c r="AK264" i="5"/>
  <c r="AE264" i="5"/>
  <c r="AD264" i="5"/>
  <c r="AF264" i="5"/>
  <c r="AG264" i="5"/>
  <c r="AH264" i="5"/>
  <c r="AI264" i="5"/>
  <c r="Q264" i="5"/>
  <c r="AE304" i="5"/>
  <c r="AF304" i="5"/>
  <c r="AH304" i="5"/>
  <c r="AD304" i="5"/>
  <c r="AG304" i="5"/>
  <c r="AI304" i="5"/>
  <c r="AJ304" i="5"/>
  <c r="AK304" i="5"/>
  <c r="AC304" i="5"/>
  <c r="Q304" i="5"/>
  <c r="AJ336" i="5"/>
  <c r="AC336" i="5"/>
  <c r="AK336" i="5"/>
  <c r="AD336" i="5"/>
  <c r="AE336" i="5"/>
  <c r="AF336" i="5"/>
  <c r="AG336" i="5"/>
  <c r="AH336" i="5"/>
  <c r="AI336" i="5"/>
  <c r="Q336" i="5"/>
  <c r="AH384" i="5"/>
  <c r="AJ384" i="5"/>
  <c r="AC384" i="5"/>
  <c r="AK384" i="5"/>
  <c r="AD384" i="5"/>
  <c r="AE384" i="5"/>
  <c r="AF384" i="5"/>
  <c r="AG384" i="5"/>
  <c r="AI384" i="5"/>
  <c r="Q384" i="5"/>
  <c r="AF400" i="5"/>
  <c r="AG400" i="5"/>
  <c r="AI400" i="5"/>
  <c r="AC400" i="5"/>
  <c r="AD400" i="5"/>
  <c r="AE400" i="5"/>
  <c r="AJ400" i="5"/>
  <c r="AH400" i="5"/>
  <c r="AK400" i="5"/>
  <c r="Q400" i="5"/>
  <c r="AJ416" i="5"/>
  <c r="AC416" i="5"/>
  <c r="AK416" i="5"/>
  <c r="AE416" i="5"/>
  <c r="AF416" i="5"/>
  <c r="AG416" i="5"/>
  <c r="AH416" i="5"/>
  <c r="AI416" i="5"/>
  <c r="AD416" i="5"/>
  <c r="Q416" i="5"/>
  <c r="AJ448" i="5"/>
  <c r="AC448" i="5"/>
  <c r="AK448" i="5"/>
  <c r="AH448" i="5"/>
  <c r="AD448" i="5"/>
  <c r="AF448" i="5"/>
  <c r="AE448" i="5"/>
  <c r="AG448" i="5"/>
  <c r="AI448" i="5"/>
  <c r="Q448" i="5"/>
  <c r="AI544" i="5"/>
  <c r="AD544" i="5"/>
  <c r="AE544" i="5"/>
  <c r="AG544" i="5"/>
  <c r="AH544" i="5"/>
  <c r="AJ544" i="5"/>
  <c r="AK544" i="5"/>
  <c r="AC544" i="5"/>
  <c r="AF544" i="5"/>
  <c r="Q544" i="5"/>
  <c r="AH584" i="5"/>
  <c r="AI584" i="5"/>
  <c r="AJ584" i="5"/>
  <c r="AC584" i="5"/>
  <c r="AK584" i="5"/>
  <c r="AD584" i="5"/>
  <c r="AE584" i="5"/>
  <c r="AF584" i="5"/>
  <c r="AG584" i="5"/>
  <c r="Q584" i="5"/>
  <c r="AH624" i="5"/>
  <c r="AI624" i="5"/>
  <c r="AJ624" i="5"/>
  <c r="AC624" i="5"/>
  <c r="AK624" i="5"/>
  <c r="AD624" i="5"/>
  <c r="AE624" i="5"/>
  <c r="AG624" i="5"/>
  <c r="AF624" i="5"/>
  <c r="Q624" i="5"/>
  <c r="AH640" i="5"/>
  <c r="AI640" i="5"/>
  <c r="AJ640" i="5"/>
  <c r="AC640" i="5"/>
  <c r="AK640" i="5"/>
  <c r="AD640" i="5"/>
  <c r="AE640" i="5"/>
  <c r="AG640" i="5"/>
  <c r="AF640" i="5"/>
  <c r="Q640" i="5"/>
  <c r="AH712" i="5"/>
  <c r="AI712" i="5"/>
  <c r="AJ712" i="5"/>
  <c r="AC712" i="5"/>
  <c r="AK712" i="5"/>
  <c r="AF712" i="5"/>
  <c r="AD712" i="5"/>
  <c r="AE712" i="5"/>
  <c r="AG712" i="5"/>
  <c r="Q712" i="5"/>
  <c r="AH744" i="5"/>
  <c r="AJ744" i="5"/>
  <c r="AK744" i="5"/>
  <c r="AF744" i="5"/>
  <c r="AC744" i="5"/>
  <c r="AD744" i="5"/>
  <c r="AE744" i="5"/>
  <c r="AG744" i="5"/>
  <c r="AI744" i="5"/>
  <c r="Q744" i="5"/>
  <c r="AE808" i="5"/>
  <c r="AF808" i="5"/>
  <c r="AG808" i="5"/>
  <c r="AH808" i="5"/>
  <c r="AI808" i="5"/>
  <c r="AJ808" i="5"/>
  <c r="AC808" i="5"/>
  <c r="AK808" i="5"/>
  <c r="AD808" i="5"/>
  <c r="Q808" i="5"/>
  <c r="AD864" i="5"/>
  <c r="AE864" i="5"/>
  <c r="AF864" i="5"/>
  <c r="AG864" i="5"/>
  <c r="AH864" i="5"/>
  <c r="AI864" i="5"/>
  <c r="AJ864" i="5"/>
  <c r="AC864" i="5"/>
  <c r="AK864" i="5"/>
  <c r="Q864" i="5"/>
  <c r="AJ992" i="5"/>
  <c r="AC992" i="5"/>
  <c r="AK992" i="5"/>
  <c r="AD992" i="5"/>
  <c r="AF992" i="5"/>
  <c r="AG992" i="5"/>
  <c r="AH992" i="5"/>
  <c r="AI992" i="5"/>
  <c r="AE992" i="5"/>
  <c r="Q992" i="5"/>
  <c r="AC1032" i="5"/>
  <c r="AD1032" i="5"/>
  <c r="AF1032" i="5"/>
  <c r="AG1032" i="5"/>
  <c r="AH1032" i="5"/>
  <c r="AI1032" i="5"/>
  <c r="AJ1032" i="5"/>
  <c r="AK1032" i="5"/>
  <c r="AE1032" i="5"/>
  <c r="Q1032" i="5"/>
  <c r="AJ1056" i="5"/>
  <c r="AC1056" i="5"/>
  <c r="AK1056" i="5"/>
  <c r="AD1056" i="5"/>
  <c r="AE1056" i="5"/>
  <c r="AG1056" i="5"/>
  <c r="AH1056" i="5"/>
  <c r="AI1056" i="5"/>
  <c r="AF1056" i="5"/>
  <c r="Q1056" i="5"/>
  <c r="AJ1072" i="5"/>
  <c r="AC1072" i="5"/>
  <c r="AK1072" i="5"/>
  <c r="AD1072" i="5"/>
  <c r="AE1072" i="5"/>
  <c r="AG1072" i="5"/>
  <c r="AH1072" i="5"/>
  <c r="AF1072" i="5"/>
  <c r="AI1072" i="5"/>
  <c r="Q1072" i="5"/>
  <c r="AI75" i="5"/>
  <c r="AC75" i="5"/>
  <c r="AK75" i="5"/>
  <c r="AD75" i="5"/>
  <c r="AE75" i="5"/>
  <c r="AG75" i="5"/>
  <c r="AJ75" i="5"/>
  <c r="AF75" i="5"/>
  <c r="AH75" i="5"/>
  <c r="Q75" i="5"/>
  <c r="AI867" i="5"/>
  <c r="AJ867" i="5"/>
  <c r="AC867" i="5"/>
  <c r="AK867" i="5"/>
  <c r="AD867" i="5"/>
  <c r="AE867" i="5"/>
  <c r="AF867" i="5"/>
  <c r="AG867" i="5"/>
  <c r="AH867" i="5"/>
  <c r="Q867" i="5"/>
  <c r="AF955" i="5"/>
  <c r="AG955" i="5"/>
  <c r="AH955" i="5"/>
  <c r="AI955" i="5"/>
  <c r="AJ955" i="5"/>
  <c r="AC955" i="5"/>
  <c r="AK955" i="5"/>
  <c r="AD955" i="5"/>
  <c r="AE955" i="5"/>
  <c r="Q955" i="5"/>
  <c r="AC129" i="5"/>
  <c r="AK129" i="5"/>
  <c r="AD129" i="5"/>
  <c r="AE129" i="5"/>
  <c r="AF129" i="5"/>
  <c r="AG129" i="5"/>
  <c r="AI129" i="5"/>
  <c r="AJ129" i="5"/>
  <c r="AH129" i="5"/>
  <c r="Q129" i="5"/>
  <c r="AI337" i="5"/>
  <c r="AJ337" i="5"/>
  <c r="AC337" i="5"/>
  <c r="AK337" i="5"/>
  <c r="AD337" i="5"/>
  <c r="AE337" i="5"/>
  <c r="AF337" i="5"/>
  <c r="AG337" i="5"/>
  <c r="AH337" i="5"/>
  <c r="Q337" i="5"/>
  <c r="AF353" i="5"/>
  <c r="AG353" i="5"/>
  <c r="AH353" i="5"/>
  <c r="AI353" i="5"/>
  <c r="AJ353" i="5"/>
  <c r="AC353" i="5"/>
  <c r="AK353" i="5"/>
  <c r="AD353" i="5"/>
  <c r="AE353" i="5"/>
  <c r="Q353" i="5"/>
  <c r="AF425" i="5"/>
  <c r="AG425" i="5"/>
  <c r="AI425" i="5"/>
  <c r="AK425" i="5"/>
  <c r="AC425" i="5"/>
  <c r="AD425" i="5"/>
  <c r="AH425" i="5"/>
  <c r="AJ425" i="5"/>
  <c r="AE425" i="5"/>
  <c r="Q425" i="5"/>
  <c r="AF489" i="5"/>
  <c r="AG489" i="5"/>
  <c r="AD489" i="5"/>
  <c r="AE489" i="5"/>
  <c r="AH489" i="5"/>
  <c r="AJ489" i="5"/>
  <c r="AK489" i="5"/>
  <c r="AC489" i="5"/>
  <c r="AI489" i="5"/>
  <c r="Q489" i="5"/>
  <c r="AH569" i="5"/>
  <c r="AD569" i="5"/>
  <c r="AF569" i="5"/>
  <c r="AG569" i="5"/>
  <c r="AI569" i="5"/>
  <c r="AJ569" i="5"/>
  <c r="AK569" i="5"/>
  <c r="AE569" i="5"/>
  <c r="AC569" i="5"/>
  <c r="Q569" i="5"/>
  <c r="AG609" i="5"/>
  <c r="AH609" i="5"/>
  <c r="AI609" i="5"/>
  <c r="AJ609" i="5"/>
  <c r="AC609" i="5"/>
  <c r="AD609" i="5"/>
  <c r="AE609" i="5"/>
  <c r="AK609" i="5"/>
  <c r="AF609" i="5"/>
  <c r="Q609" i="5"/>
  <c r="AG657" i="5"/>
  <c r="AH657" i="5"/>
  <c r="AI657" i="5"/>
  <c r="AJ657" i="5"/>
  <c r="AC657" i="5"/>
  <c r="AD657" i="5"/>
  <c r="AE657" i="5"/>
  <c r="AK657" i="5"/>
  <c r="AF657" i="5"/>
  <c r="Q657" i="5"/>
  <c r="AH793" i="5"/>
  <c r="AE793" i="5"/>
  <c r="AC793" i="5"/>
  <c r="AD793" i="5"/>
  <c r="AF793" i="5"/>
  <c r="AG793" i="5"/>
  <c r="AI793" i="5"/>
  <c r="AJ793" i="5"/>
  <c r="AK793" i="5"/>
  <c r="Q793" i="5"/>
  <c r="AC857" i="5"/>
  <c r="AK857" i="5"/>
  <c r="AD857" i="5"/>
  <c r="AE857" i="5"/>
  <c r="AF857" i="5"/>
  <c r="AG857" i="5"/>
  <c r="AH857" i="5"/>
  <c r="AI857" i="5"/>
  <c r="AJ857" i="5"/>
  <c r="Q857" i="5"/>
  <c r="AJ889" i="5"/>
  <c r="AC889" i="5"/>
  <c r="AK889" i="5"/>
  <c r="AD889" i="5"/>
  <c r="AE889" i="5"/>
  <c r="AF889" i="5"/>
  <c r="AG889" i="5"/>
  <c r="AH889" i="5"/>
  <c r="AI889" i="5"/>
  <c r="Q889" i="5"/>
  <c r="AH945" i="5"/>
  <c r="AI945" i="5"/>
  <c r="AJ945" i="5"/>
  <c r="AC945" i="5"/>
  <c r="AK945" i="5"/>
  <c r="AD945" i="5"/>
  <c r="AE945" i="5"/>
  <c r="AF945" i="5"/>
  <c r="AG945" i="5"/>
  <c r="Q945" i="5"/>
  <c r="AI961" i="5"/>
  <c r="AJ961" i="5"/>
  <c r="AC961" i="5"/>
  <c r="AK961" i="5"/>
  <c r="AE961" i="5"/>
  <c r="AF961" i="5"/>
  <c r="AG961" i="5"/>
  <c r="AH961" i="5"/>
  <c r="AD961" i="5"/>
  <c r="Q961" i="5"/>
  <c r="AH1041" i="5"/>
  <c r="AI1041" i="5"/>
  <c r="AJ1041" i="5"/>
  <c r="AC1041" i="5"/>
  <c r="AK1041" i="5"/>
  <c r="AD1041" i="5"/>
  <c r="AF1041" i="5"/>
  <c r="AG1041" i="5"/>
  <c r="AE1041" i="5"/>
  <c r="Q1041" i="5"/>
  <c r="AI1057" i="5"/>
  <c r="AJ1057" i="5"/>
  <c r="AC1057" i="5"/>
  <c r="AK1057" i="5"/>
  <c r="AD1057" i="5"/>
  <c r="AF1057" i="5"/>
  <c r="AG1057" i="5"/>
  <c r="AE1057" i="5"/>
  <c r="AH1057" i="5"/>
  <c r="Q1057" i="5"/>
  <c r="AH1074" i="5"/>
  <c r="AI1074" i="5"/>
  <c r="AJ1074" i="5"/>
  <c r="AC1074" i="5"/>
  <c r="AK1074" i="5"/>
  <c r="AE1074" i="5"/>
  <c r="AF1074" i="5"/>
  <c r="AG1074" i="5"/>
  <c r="AD1074" i="5"/>
  <c r="Q1074" i="5"/>
  <c r="AH1090" i="5"/>
  <c r="AI1090" i="5"/>
  <c r="AJ1090" i="5"/>
  <c r="AC1090" i="5"/>
  <c r="AK1090" i="5"/>
  <c r="AE1090" i="5"/>
  <c r="AF1090" i="5"/>
  <c r="AD1090" i="5"/>
  <c r="AG1090" i="5"/>
  <c r="Q1090" i="5"/>
  <c r="AF483" i="5"/>
  <c r="AG483" i="5"/>
  <c r="AD483" i="5"/>
  <c r="AH483" i="5"/>
  <c r="AI483" i="5"/>
  <c r="AJ483" i="5"/>
  <c r="AK483" i="5"/>
  <c r="AC483" i="5"/>
  <c r="AE483" i="5"/>
  <c r="Q483" i="5"/>
  <c r="AE755" i="5"/>
  <c r="AG755" i="5"/>
  <c r="AH755" i="5"/>
  <c r="AC755" i="5"/>
  <c r="AD755" i="5"/>
  <c r="AF755" i="5"/>
  <c r="AI755" i="5"/>
  <c r="AJ755" i="5"/>
  <c r="AK755" i="5"/>
  <c r="Q755" i="5"/>
  <c r="AH106" i="5"/>
  <c r="AI106" i="5"/>
  <c r="AJ106" i="5"/>
  <c r="AC106" i="5"/>
  <c r="AK106" i="5"/>
  <c r="AD106" i="5"/>
  <c r="AE106" i="5"/>
  <c r="AF106" i="5"/>
  <c r="AG106" i="5"/>
  <c r="Q106" i="5"/>
  <c r="AH170" i="5"/>
  <c r="AI170" i="5"/>
  <c r="AJ170" i="5"/>
  <c r="AC170" i="5"/>
  <c r="AK170" i="5"/>
  <c r="AD170" i="5"/>
  <c r="AE170" i="5"/>
  <c r="AF170" i="5"/>
  <c r="AG170" i="5"/>
  <c r="Q170" i="5"/>
  <c r="AG186" i="5"/>
  <c r="AH186" i="5"/>
  <c r="AI186" i="5"/>
  <c r="AJ186" i="5"/>
  <c r="AC186" i="5"/>
  <c r="AD186" i="5"/>
  <c r="AE186" i="5"/>
  <c r="AF186" i="5"/>
  <c r="AK186" i="5"/>
  <c r="Q186" i="5"/>
  <c r="AC218" i="5"/>
  <c r="AK218" i="5"/>
  <c r="AD218" i="5"/>
  <c r="AE218" i="5"/>
  <c r="AF218" i="5"/>
  <c r="AI218" i="5"/>
  <c r="AJ218" i="5"/>
  <c r="AG218" i="5"/>
  <c r="AH218" i="5"/>
  <c r="Q218" i="5"/>
  <c r="AF282" i="5"/>
  <c r="AG282" i="5"/>
  <c r="AI282" i="5"/>
  <c r="AC282" i="5"/>
  <c r="AD282" i="5"/>
  <c r="AE282" i="5"/>
  <c r="AH282" i="5"/>
  <c r="AJ282" i="5"/>
  <c r="AK282" i="5"/>
  <c r="Q282" i="5"/>
  <c r="AC306" i="5"/>
  <c r="AK306" i="5"/>
  <c r="AD306" i="5"/>
  <c r="AF306" i="5"/>
  <c r="AE306" i="5"/>
  <c r="AG306" i="5"/>
  <c r="AH306" i="5"/>
  <c r="AI306" i="5"/>
  <c r="AJ306" i="5"/>
  <c r="Q306" i="5"/>
  <c r="AC466" i="5"/>
  <c r="AK466" i="5"/>
  <c r="AD466" i="5"/>
  <c r="AE466" i="5"/>
  <c r="AF466" i="5"/>
  <c r="AG466" i="5"/>
  <c r="AI466" i="5"/>
  <c r="AH466" i="5"/>
  <c r="AJ466" i="5"/>
  <c r="Q466" i="5"/>
  <c r="AI554" i="5"/>
  <c r="AJ554" i="5"/>
  <c r="AE554" i="5"/>
  <c r="AF554" i="5"/>
  <c r="AG554" i="5"/>
  <c r="AH554" i="5"/>
  <c r="AK554" i="5"/>
  <c r="AC554" i="5"/>
  <c r="AD554" i="5"/>
  <c r="Q554" i="5"/>
  <c r="AF594" i="5"/>
  <c r="AG594" i="5"/>
  <c r="AH594" i="5"/>
  <c r="AI594" i="5"/>
  <c r="AJ594" i="5"/>
  <c r="AK594" i="5"/>
  <c r="AC594" i="5"/>
  <c r="AE594" i="5"/>
  <c r="AD594" i="5"/>
  <c r="Q594" i="5"/>
  <c r="AF618" i="5"/>
  <c r="AG618" i="5"/>
  <c r="AH618" i="5"/>
  <c r="AI618" i="5"/>
  <c r="AC618" i="5"/>
  <c r="AD618" i="5"/>
  <c r="AJ618" i="5"/>
  <c r="AK618" i="5"/>
  <c r="AE618" i="5"/>
  <c r="Q618" i="5"/>
  <c r="AF674" i="5"/>
  <c r="AG674" i="5"/>
  <c r="AH674" i="5"/>
  <c r="AI674" i="5"/>
  <c r="AJ674" i="5"/>
  <c r="AK674" i="5"/>
  <c r="AC674" i="5"/>
  <c r="AE674" i="5"/>
  <c r="AD674" i="5"/>
  <c r="Q674" i="5"/>
  <c r="AC834" i="5"/>
  <c r="AK834" i="5"/>
  <c r="AD834" i="5"/>
  <c r="AE834" i="5"/>
  <c r="AF834" i="5"/>
  <c r="AG834" i="5"/>
  <c r="AH834" i="5"/>
  <c r="AI834" i="5"/>
  <c r="AJ834" i="5"/>
  <c r="Q834" i="5"/>
  <c r="AC850" i="5"/>
  <c r="AK850" i="5"/>
  <c r="AD850" i="5"/>
  <c r="AE850" i="5"/>
  <c r="AF850" i="5"/>
  <c r="AG850" i="5"/>
  <c r="AH850" i="5"/>
  <c r="AI850" i="5"/>
  <c r="AJ850" i="5"/>
  <c r="Q850" i="5"/>
  <c r="AG906" i="5"/>
  <c r="AH906" i="5"/>
  <c r="AI906" i="5"/>
  <c r="AJ906" i="5"/>
  <c r="AC906" i="5"/>
  <c r="AK906" i="5"/>
  <c r="AD906" i="5"/>
  <c r="AE906" i="5"/>
  <c r="AF906" i="5"/>
  <c r="Q906" i="5"/>
  <c r="AC3" i="5"/>
  <c r="AK3" i="5"/>
  <c r="AD3" i="5"/>
  <c r="AE3" i="5"/>
  <c r="AF3" i="5"/>
  <c r="AG3" i="5"/>
  <c r="AH3" i="5"/>
  <c r="AI3" i="5"/>
  <c r="AJ3" i="5"/>
  <c r="Q3" i="5"/>
  <c r="AJ91" i="5"/>
  <c r="AC91" i="5"/>
  <c r="AK91" i="5"/>
  <c r="AD91" i="5"/>
  <c r="AE91" i="5"/>
  <c r="AF91" i="5"/>
  <c r="AG91" i="5"/>
  <c r="AH91" i="5"/>
  <c r="AI91" i="5"/>
  <c r="Q91" i="5"/>
  <c r="AF275" i="5"/>
  <c r="AG275" i="5"/>
  <c r="AI275" i="5"/>
  <c r="AC275" i="5"/>
  <c r="AD275" i="5"/>
  <c r="AE275" i="5"/>
  <c r="AH275" i="5"/>
  <c r="AJ275" i="5"/>
  <c r="AK275" i="5"/>
  <c r="Q275" i="5"/>
  <c r="AI883" i="5"/>
  <c r="AJ883" i="5"/>
  <c r="AC883" i="5"/>
  <c r="AK883" i="5"/>
  <c r="AD883" i="5"/>
  <c r="AE883" i="5"/>
  <c r="AF883" i="5"/>
  <c r="AG883" i="5"/>
  <c r="AH883" i="5"/>
  <c r="Q883" i="5"/>
  <c r="AF892" i="5"/>
  <c r="AG892" i="5"/>
  <c r="AH892" i="5"/>
  <c r="AI892" i="5"/>
  <c r="AJ892" i="5"/>
  <c r="AC892" i="5"/>
  <c r="AK892" i="5"/>
  <c r="AD892" i="5"/>
  <c r="AE892" i="5"/>
  <c r="Q892" i="5"/>
  <c r="AD28" i="5"/>
  <c r="AE28" i="5"/>
  <c r="AF28" i="5"/>
  <c r="AG28" i="5"/>
  <c r="AH28" i="5"/>
  <c r="AI28" i="5"/>
  <c r="AJ28" i="5"/>
  <c r="AC28" i="5"/>
  <c r="AK28" i="5"/>
  <c r="Q28" i="5"/>
  <c r="AI364" i="5"/>
  <c r="AC364" i="5"/>
  <c r="AK364" i="5"/>
  <c r="AD364" i="5"/>
  <c r="AE364" i="5"/>
  <c r="AF364" i="5"/>
  <c r="AG364" i="5"/>
  <c r="AJ364" i="5"/>
  <c r="AH364" i="5"/>
  <c r="Q364" i="5"/>
  <c r="AG556" i="5"/>
  <c r="AH556" i="5"/>
  <c r="AI556" i="5"/>
  <c r="AJ556" i="5"/>
  <c r="AK556" i="5"/>
  <c r="AC556" i="5"/>
  <c r="AD556" i="5"/>
  <c r="AE556" i="5"/>
  <c r="AF556" i="5"/>
  <c r="Q556" i="5"/>
  <c r="AF20" i="5"/>
  <c r="AG20" i="5"/>
  <c r="AH20" i="5"/>
  <c r="AI20" i="5"/>
  <c r="AJ20" i="5"/>
  <c r="AC20" i="5"/>
  <c r="AK20" i="5"/>
  <c r="AD20" i="5"/>
  <c r="AE20" i="5"/>
  <c r="Q20" i="5"/>
  <c r="AF172" i="5"/>
  <c r="AG172" i="5"/>
  <c r="AH172" i="5"/>
  <c r="AI172" i="5"/>
  <c r="AC172" i="5"/>
  <c r="AD172" i="5"/>
  <c r="AE172" i="5"/>
  <c r="AJ172" i="5"/>
  <c r="AK172" i="5"/>
  <c r="Q172" i="5"/>
  <c r="AG548" i="5"/>
  <c r="AH548" i="5"/>
  <c r="AE548" i="5"/>
  <c r="AF548" i="5"/>
  <c r="AI548" i="5"/>
  <c r="AJ548" i="5"/>
  <c r="AK548" i="5"/>
  <c r="AC548" i="5"/>
  <c r="AD548" i="5"/>
  <c r="Q548" i="5"/>
  <c r="AG100" i="5"/>
  <c r="AH100" i="5"/>
  <c r="AI100" i="5"/>
  <c r="AJ100" i="5"/>
  <c r="AC100" i="5"/>
  <c r="AK100" i="5"/>
  <c r="AD100" i="5"/>
  <c r="AE100" i="5"/>
  <c r="AF100" i="5"/>
  <c r="Q100" i="5"/>
  <c r="AC116" i="5"/>
  <c r="AK116" i="5"/>
  <c r="AD116" i="5"/>
  <c r="AE116" i="5"/>
  <c r="AF116" i="5"/>
  <c r="AG116" i="5"/>
  <c r="AH116" i="5"/>
  <c r="AI116" i="5"/>
  <c r="AJ116" i="5"/>
  <c r="Q116" i="5"/>
  <c r="AE188" i="5"/>
  <c r="AF188" i="5"/>
  <c r="AG188" i="5"/>
  <c r="AH188" i="5"/>
  <c r="AK188" i="5"/>
  <c r="AC188" i="5"/>
  <c r="AD188" i="5"/>
  <c r="AI188" i="5"/>
  <c r="AJ188" i="5"/>
  <c r="Q188" i="5"/>
  <c r="AH252" i="5"/>
  <c r="AI252" i="5"/>
  <c r="AC252" i="5"/>
  <c r="AK252" i="5"/>
  <c r="AF252" i="5"/>
  <c r="AG252" i="5"/>
  <c r="AJ252" i="5"/>
  <c r="AD252" i="5"/>
  <c r="AE252" i="5"/>
  <c r="Q252" i="5"/>
  <c r="AJ300" i="5"/>
  <c r="AC300" i="5"/>
  <c r="AK300" i="5"/>
  <c r="AE300" i="5"/>
  <c r="AD300" i="5"/>
  <c r="AF300" i="5"/>
  <c r="AG300" i="5"/>
  <c r="AH300" i="5"/>
  <c r="AI300" i="5"/>
  <c r="Q300" i="5"/>
  <c r="AE380" i="5"/>
  <c r="AG380" i="5"/>
  <c r="AH380" i="5"/>
  <c r="AI380" i="5"/>
  <c r="AJ380" i="5"/>
  <c r="AC380" i="5"/>
  <c r="AD380" i="5"/>
  <c r="AF380" i="5"/>
  <c r="AK380" i="5"/>
  <c r="Q380" i="5"/>
  <c r="AI404" i="5"/>
  <c r="AJ404" i="5"/>
  <c r="AD404" i="5"/>
  <c r="AC404" i="5"/>
  <c r="AE404" i="5"/>
  <c r="AF404" i="5"/>
  <c r="AG404" i="5"/>
  <c r="AK404" i="5"/>
  <c r="AH404" i="5"/>
  <c r="Q404" i="5"/>
  <c r="AE572" i="5"/>
  <c r="AI572" i="5"/>
  <c r="AK572" i="5"/>
  <c r="AC572" i="5"/>
  <c r="AD572" i="5"/>
  <c r="AF572" i="5"/>
  <c r="AG572" i="5"/>
  <c r="AH572" i="5"/>
  <c r="AJ572" i="5"/>
  <c r="Q572" i="5"/>
  <c r="AD724" i="5"/>
  <c r="AF724" i="5"/>
  <c r="AI724" i="5"/>
  <c r="AK724" i="5"/>
  <c r="AE724" i="5"/>
  <c r="AC724" i="5"/>
  <c r="AG724" i="5"/>
  <c r="AH724" i="5"/>
  <c r="AJ724" i="5"/>
  <c r="Q724" i="5"/>
  <c r="AD756" i="5"/>
  <c r="AF756" i="5"/>
  <c r="AI756" i="5"/>
  <c r="AE756" i="5"/>
  <c r="AC756" i="5"/>
  <c r="AG756" i="5"/>
  <c r="AH756" i="5"/>
  <c r="AJ756" i="5"/>
  <c r="AK756" i="5"/>
  <c r="Q756" i="5"/>
  <c r="AE772" i="5"/>
  <c r="AJ772" i="5"/>
  <c r="AI772" i="5"/>
  <c r="AK772" i="5"/>
  <c r="AC772" i="5"/>
  <c r="AD772" i="5"/>
  <c r="AF772" i="5"/>
  <c r="AG772" i="5"/>
  <c r="AH772" i="5"/>
  <c r="Q772" i="5"/>
  <c r="AE788" i="5"/>
  <c r="AJ788" i="5"/>
  <c r="AD788" i="5"/>
  <c r="AF788" i="5"/>
  <c r="AG788" i="5"/>
  <c r="AH788" i="5"/>
  <c r="AI788" i="5"/>
  <c r="AK788" i="5"/>
  <c r="AC788" i="5"/>
  <c r="Q788" i="5"/>
  <c r="AH876" i="5"/>
  <c r="AI876" i="5"/>
  <c r="AJ876" i="5"/>
  <c r="AC876" i="5"/>
  <c r="AK876" i="5"/>
  <c r="AD876" i="5"/>
  <c r="AE876" i="5"/>
  <c r="AF876" i="5"/>
  <c r="AG876" i="5"/>
  <c r="Q876" i="5"/>
  <c r="AE173" i="5"/>
  <c r="AF173" i="5"/>
  <c r="AG173" i="5"/>
  <c r="AH173" i="5"/>
  <c r="AC173" i="5"/>
  <c r="AD173" i="5"/>
  <c r="AI173" i="5"/>
  <c r="AJ173" i="5"/>
  <c r="AK173" i="5"/>
  <c r="Q173" i="5"/>
  <c r="AC309" i="5"/>
  <c r="AI309" i="5"/>
  <c r="AJ309" i="5"/>
  <c r="AK309" i="5"/>
  <c r="AD309" i="5"/>
  <c r="AE309" i="5"/>
  <c r="AF309" i="5"/>
  <c r="AG309" i="5"/>
  <c r="AH309" i="5"/>
  <c r="Q309" i="5"/>
  <c r="AC349" i="5"/>
  <c r="AK349" i="5"/>
  <c r="AD349" i="5"/>
  <c r="AE349" i="5"/>
  <c r="AF349" i="5"/>
  <c r="AG349" i="5"/>
  <c r="AH349" i="5"/>
  <c r="AI349" i="5"/>
  <c r="AJ349" i="5"/>
  <c r="Q349" i="5"/>
  <c r="AI389" i="5"/>
  <c r="AC389" i="5"/>
  <c r="AK389" i="5"/>
  <c r="AD389" i="5"/>
  <c r="AE389" i="5"/>
  <c r="AF389" i="5"/>
  <c r="AG389" i="5"/>
  <c r="AH389" i="5"/>
  <c r="AJ389" i="5"/>
  <c r="Q389" i="5"/>
  <c r="AF549" i="5"/>
  <c r="AG549" i="5"/>
  <c r="AH549" i="5"/>
  <c r="AI549" i="5"/>
  <c r="AJ549" i="5"/>
  <c r="AK549" i="5"/>
  <c r="AC549" i="5"/>
  <c r="AD549" i="5"/>
  <c r="AE549" i="5"/>
  <c r="Q549" i="5"/>
  <c r="AC685" i="5"/>
  <c r="AK685" i="5"/>
  <c r="AD685" i="5"/>
  <c r="AE685" i="5"/>
  <c r="AF685" i="5"/>
  <c r="AI685" i="5"/>
  <c r="AH685" i="5"/>
  <c r="AJ685" i="5"/>
  <c r="AG685" i="5"/>
  <c r="Q685" i="5"/>
  <c r="AC701" i="5"/>
  <c r="AK701" i="5"/>
  <c r="AD701" i="5"/>
  <c r="AE701" i="5"/>
  <c r="AF701" i="5"/>
  <c r="AI701" i="5"/>
  <c r="AG701" i="5"/>
  <c r="AH701" i="5"/>
  <c r="AJ701" i="5"/>
  <c r="Q701" i="5"/>
  <c r="AC725" i="5"/>
  <c r="AK725" i="5"/>
  <c r="AE725" i="5"/>
  <c r="AJ725" i="5"/>
  <c r="AG725" i="5"/>
  <c r="AH725" i="5"/>
  <c r="AI725" i="5"/>
  <c r="AD725" i="5"/>
  <c r="AF725" i="5"/>
  <c r="Q725" i="5"/>
  <c r="AD781" i="5"/>
  <c r="AI781" i="5"/>
  <c r="AC781" i="5"/>
  <c r="AE781" i="5"/>
  <c r="AF781" i="5"/>
  <c r="AG781" i="5"/>
  <c r="AH781" i="5"/>
  <c r="AJ781" i="5"/>
  <c r="AK781" i="5"/>
  <c r="Q781" i="5"/>
  <c r="AH821" i="5"/>
  <c r="AI821" i="5"/>
  <c r="AJ821" i="5"/>
  <c r="AC821" i="5"/>
  <c r="AK821" i="5"/>
  <c r="AD821" i="5"/>
  <c r="AE821" i="5"/>
  <c r="AF821" i="5"/>
  <c r="AG821" i="5"/>
  <c r="Q821" i="5"/>
  <c r="AG869" i="5"/>
  <c r="AH869" i="5"/>
  <c r="AI869" i="5"/>
  <c r="AJ869" i="5"/>
  <c r="AC869" i="5"/>
  <c r="AK869" i="5"/>
  <c r="AD869" i="5"/>
  <c r="AE869" i="5"/>
  <c r="AF869" i="5"/>
  <c r="Q869" i="5"/>
  <c r="AD925" i="5"/>
  <c r="AE925" i="5"/>
  <c r="AF925" i="5"/>
  <c r="AG925" i="5"/>
  <c r="AH925" i="5"/>
  <c r="AI925" i="5"/>
  <c r="AJ925" i="5"/>
  <c r="AC925" i="5"/>
  <c r="AK925" i="5"/>
  <c r="Q925" i="5"/>
  <c r="AD957" i="5"/>
  <c r="AE957" i="5"/>
  <c r="AF957" i="5"/>
  <c r="AG957" i="5"/>
  <c r="AH957" i="5"/>
  <c r="AI957" i="5"/>
  <c r="AJ957" i="5"/>
  <c r="AC957" i="5"/>
  <c r="AK957" i="5"/>
  <c r="Q957" i="5"/>
  <c r="AE973" i="5"/>
  <c r="AF973" i="5"/>
  <c r="AG973" i="5"/>
  <c r="AI973" i="5"/>
  <c r="AJ973" i="5"/>
  <c r="AC973" i="5"/>
  <c r="AK973" i="5"/>
  <c r="AD973" i="5"/>
  <c r="AH973" i="5"/>
  <c r="Q973" i="5"/>
  <c r="AD1045" i="5"/>
  <c r="AE1045" i="5"/>
  <c r="AF1045" i="5"/>
  <c r="AG1045" i="5"/>
  <c r="AH1045" i="5"/>
  <c r="AJ1045" i="5"/>
  <c r="AC1045" i="5"/>
  <c r="AK1045" i="5"/>
  <c r="AI1045" i="5"/>
  <c r="Q1045" i="5"/>
  <c r="AE1061" i="5"/>
  <c r="AF1061" i="5"/>
  <c r="AG1061" i="5"/>
  <c r="AH1061" i="5"/>
  <c r="AJ1061" i="5"/>
  <c r="AC1061" i="5"/>
  <c r="AK1061" i="5"/>
  <c r="AD1061" i="5"/>
  <c r="AI1061" i="5"/>
  <c r="Q1061" i="5"/>
  <c r="AE1077" i="5"/>
  <c r="AF1077" i="5"/>
  <c r="AG1077" i="5"/>
  <c r="AH1077" i="5"/>
  <c r="AJ1077" i="5"/>
  <c r="AC1077" i="5"/>
  <c r="AK1077" i="5"/>
  <c r="AD1077" i="5"/>
  <c r="AI1077" i="5"/>
  <c r="Q1077" i="5"/>
  <c r="AE1085" i="5"/>
  <c r="AF1085" i="5"/>
  <c r="AG1085" i="5"/>
  <c r="AH1085" i="5"/>
  <c r="AJ1085" i="5"/>
  <c r="AC1085" i="5"/>
  <c r="AK1085" i="5"/>
  <c r="AD1085" i="5"/>
  <c r="AI1085" i="5"/>
  <c r="Q1085" i="5"/>
  <c r="AC918" i="5"/>
  <c r="AK918" i="5"/>
  <c r="AD918" i="5"/>
  <c r="AE918" i="5"/>
  <c r="AF918" i="5"/>
  <c r="AG918" i="5"/>
  <c r="AH918" i="5"/>
  <c r="AI918" i="5"/>
  <c r="AJ918" i="5"/>
  <c r="Q918" i="5"/>
  <c r="AC934" i="5"/>
  <c r="AK934" i="5"/>
  <c r="AD934" i="5"/>
  <c r="AE934" i="5"/>
  <c r="AF934" i="5"/>
  <c r="AG934" i="5"/>
  <c r="AH934" i="5"/>
  <c r="AI934" i="5"/>
  <c r="AJ934" i="5"/>
  <c r="Q934" i="5"/>
  <c r="AC950" i="5"/>
  <c r="AK950" i="5"/>
  <c r="AD950" i="5"/>
  <c r="AE950" i="5"/>
  <c r="AF950" i="5"/>
  <c r="AG950" i="5"/>
  <c r="AH950" i="5"/>
  <c r="AI950" i="5"/>
  <c r="AJ950" i="5"/>
  <c r="Q950" i="5"/>
  <c r="AD1006" i="5"/>
  <c r="AE1006" i="5"/>
  <c r="AF1006" i="5"/>
  <c r="AH1006" i="5"/>
  <c r="AI1006" i="5"/>
  <c r="AJ1006" i="5"/>
  <c r="AC1006" i="5"/>
  <c r="AK1006" i="5"/>
  <c r="AG1006" i="5"/>
  <c r="Q1006" i="5"/>
  <c r="AD1022" i="5"/>
  <c r="AE1022" i="5"/>
  <c r="AF1022" i="5"/>
  <c r="AH1022" i="5"/>
  <c r="AI1022" i="5"/>
  <c r="AJ1022" i="5"/>
  <c r="AC1022" i="5"/>
  <c r="AG1022" i="5"/>
  <c r="AK1022" i="5"/>
  <c r="Q1022" i="5"/>
  <c r="AC1054" i="5"/>
  <c r="AK1054" i="5"/>
  <c r="AD1054" i="5"/>
  <c r="AE1054" i="5"/>
  <c r="AF1054" i="5"/>
  <c r="AG1054" i="5"/>
  <c r="AI1054" i="5"/>
  <c r="AJ1054" i="5"/>
  <c r="AH1054" i="5"/>
  <c r="Q1054" i="5"/>
  <c r="AF499" i="5"/>
  <c r="AH499" i="5"/>
  <c r="AI499" i="5"/>
  <c r="AJ499" i="5"/>
  <c r="AD499" i="5"/>
  <c r="AC499" i="5"/>
  <c r="AE499" i="5"/>
  <c r="AG499" i="5"/>
  <c r="AK499" i="5"/>
  <c r="Q499" i="5"/>
  <c r="AG995" i="5"/>
  <c r="AH995" i="5"/>
  <c r="AI995" i="5"/>
  <c r="AC995" i="5"/>
  <c r="AK995" i="5"/>
  <c r="AD995" i="5"/>
  <c r="AE995" i="5"/>
  <c r="AF995" i="5"/>
  <c r="AJ995" i="5"/>
  <c r="Q995" i="5"/>
  <c r="AF14" i="5"/>
  <c r="AG14" i="5"/>
  <c r="AH14" i="5"/>
  <c r="AI14" i="5"/>
  <c r="AJ14" i="5"/>
  <c r="AC14" i="5"/>
  <c r="AK14" i="5"/>
  <c r="AD14" i="5"/>
  <c r="AE14" i="5"/>
  <c r="Q14" i="5"/>
  <c r="AH70" i="5"/>
  <c r="AJ70" i="5"/>
  <c r="AC70" i="5"/>
  <c r="AK70" i="5"/>
  <c r="AD70" i="5"/>
  <c r="AF70" i="5"/>
  <c r="AE70" i="5"/>
  <c r="AG70" i="5"/>
  <c r="AI70" i="5"/>
  <c r="Q70" i="5"/>
  <c r="AI86" i="5"/>
  <c r="AJ86" i="5"/>
  <c r="AC86" i="5"/>
  <c r="AK86" i="5"/>
  <c r="AD86" i="5"/>
  <c r="AE86" i="5"/>
  <c r="AF86" i="5"/>
  <c r="AG86" i="5"/>
  <c r="AH86" i="5"/>
  <c r="Q86" i="5"/>
  <c r="AC110" i="5"/>
  <c r="AK110" i="5"/>
  <c r="AD110" i="5"/>
  <c r="AE110" i="5"/>
  <c r="AF110" i="5"/>
  <c r="AG110" i="5"/>
  <c r="AH110" i="5"/>
  <c r="AI110" i="5"/>
  <c r="AJ110" i="5"/>
  <c r="Q110" i="5"/>
  <c r="AC142" i="5"/>
  <c r="AK142" i="5"/>
  <c r="AE142" i="5"/>
  <c r="AF142" i="5"/>
  <c r="AG142" i="5"/>
  <c r="AH142" i="5"/>
  <c r="AI142" i="5"/>
  <c r="AJ142" i="5"/>
  <c r="AD142" i="5"/>
  <c r="Q142" i="5"/>
  <c r="AD166" i="5"/>
  <c r="AE166" i="5"/>
  <c r="AF166" i="5"/>
  <c r="AG166" i="5"/>
  <c r="AC166" i="5"/>
  <c r="AH166" i="5"/>
  <c r="AI166" i="5"/>
  <c r="AJ166" i="5"/>
  <c r="AK166" i="5"/>
  <c r="Q166" i="5"/>
  <c r="AC190" i="5"/>
  <c r="AK190" i="5"/>
  <c r="AD190" i="5"/>
  <c r="AE190" i="5"/>
  <c r="AF190" i="5"/>
  <c r="AI190" i="5"/>
  <c r="AJ190" i="5"/>
  <c r="AG190" i="5"/>
  <c r="AH190" i="5"/>
  <c r="Q190" i="5"/>
  <c r="AH302" i="5"/>
  <c r="AI302" i="5"/>
  <c r="AC302" i="5"/>
  <c r="AK302" i="5"/>
  <c r="AD302" i="5"/>
  <c r="AE302" i="5"/>
  <c r="AF302" i="5"/>
  <c r="AG302" i="5"/>
  <c r="AJ302" i="5"/>
  <c r="Q302" i="5"/>
  <c r="AH398" i="5"/>
  <c r="AI398" i="5"/>
  <c r="AC398" i="5"/>
  <c r="AK398" i="5"/>
  <c r="AE398" i="5"/>
  <c r="AF398" i="5"/>
  <c r="AG398" i="5"/>
  <c r="AJ398" i="5"/>
  <c r="AD398" i="5"/>
  <c r="Q398" i="5"/>
  <c r="AJ454" i="5"/>
  <c r="AC454" i="5"/>
  <c r="AK454" i="5"/>
  <c r="AF454" i="5"/>
  <c r="AH454" i="5"/>
  <c r="AI454" i="5"/>
  <c r="AD454" i="5"/>
  <c r="AE454" i="5"/>
  <c r="AG454" i="5"/>
  <c r="Q454" i="5"/>
  <c r="AF470" i="5"/>
  <c r="AG470" i="5"/>
  <c r="AH470" i="5"/>
  <c r="AJ470" i="5"/>
  <c r="AK470" i="5"/>
  <c r="AD470" i="5"/>
  <c r="AC470" i="5"/>
  <c r="AE470" i="5"/>
  <c r="AI470" i="5"/>
  <c r="Q470" i="5"/>
  <c r="AJ582" i="5"/>
  <c r="AC582" i="5"/>
  <c r="AK582" i="5"/>
  <c r="AD582" i="5"/>
  <c r="AE582" i="5"/>
  <c r="AF582" i="5"/>
  <c r="AG582" i="5"/>
  <c r="AH582" i="5"/>
  <c r="AI582" i="5"/>
  <c r="Q582" i="5"/>
  <c r="AJ670" i="5"/>
  <c r="AC670" i="5"/>
  <c r="AK670" i="5"/>
  <c r="AD670" i="5"/>
  <c r="AE670" i="5"/>
  <c r="AF670" i="5"/>
  <c r="AG670" i="5"/>
  <c r="AI670" i="5"/>
  <c r="AH670" i="5"/>
  <c r="Q670" i="5"/>
  <c r="AJ710" i="5"/>
  <c r="AC710" i="5"/>
  <c r="AK710" i="5"/>
  <c r="AD710" i="5"/>
  <c r="AE710" i="5"/>
  <c r="AH710" i="5"/>
  <c r="AG710" i="5"/>
  <c r="AI710" i="5"/>
  <c r="AF710" i="5"/>
  <c r="Q710" i="5"/>
  <c r="AF7" i="5"/>
  <c r="AG7" i="5"/>
  <c r="AH7" i="5"/>
  <c r="AI7" i="5"/>
  <c r="AJ7" i="5"/>
  <c r="AC7" i="5"/>
  <c r="AK7" i="5"/>
  <c r="AD7" i="5"/>
  <c r="AE7" i="5"/>
  <c r="Q7" i="5"/>
  <c r="AC103" i="5"/>
  <c r="AK103" i="5"/>
  <c r="AD103" i="5"/>
  <c r="AE103" i="5"/>
  <c r="AF103" i="5"/>
  <c r="AG103" i="5"/>
  <c r="AH103" i="5"/>
  <c r="AI103" i="5"/>
  <c r="AJ103" i="5"/>
  <c r="Q103" i="5"/>
  <c r="AJ183" i="5"/>
  <c r="AC183" i="5"/>
  <c r="AK183" i="5"/>
  <c r="AD183" i="5"/>
  <c r="AE183" i="5"/>
  <c r="AH183" i="5"/>
  <c r="AI183" i="5"/>
  <c r="AF183" i="5"/>
  <c r="AG183" i="5"/>
  <c r="Q183" i="5"/>
  <c r="AE239" i="5"/>
  <c r="AF239" i="5"/>
  <c r="AG239" i="5"/>
  <c r="AH239" i="5"/>
  <c r="AK239" i="5"/>
  <c r="AC239" i="5"/>
  <c r="AD239" i="5"/>
  <c r="AI239" i="5"/>
  <c r="AJ239" i="5"/>
  <c r="Q239" i="5"/>
  <c r="AD255" i="5"/>
  <c r="AE255" i="5"/>
  <c r="AG255" i="5"/>
  <c r="AC255" i="5"/>
  <c r="AF255" i="5"/>
  <c r="AH255" i="5"/>
  <c r="AI255" i="5"/>
  <c r="AJ255" i="5"/>
  <c r="AK255" i="5"/>
  <c r="Q255" i="5"/>
  <c r="AJ279" i="5"/>
  <c r="AC279" i="5"/>
  <c r="AK279" i="5"/>
  <c r="AE279" i="5"/>
  <c r="AD279" i="5"/>
  <c r="AF279" i="5"/>
  <c r="AG279" i="5"/>
  <c r="AH279" i="5"/>
  <c r="AI279" i="5"/>
  <c r="Q279" i="5"/>
  <c r="AG303" i="5"/>
  <c r="AH303" i="5"/>
  <c r="AJ303" i="5"/>
  <c r="AC303" i="5"/>
  <c r="AD303" i="5"/>
  <c r="AE303" i="5"/>
  <c r="AF303" i="5"/>
  <c r="AI303" i="5"/>
  <c r="AK303" i="5"/>
  <c r="Q303" i="5"/>
  <c r="AC375" i="5"/>
  <c r="AK375" i="5"/>
  <c r="AE375" i="5"/>
  <c r="AF375" i="5"/>
  <c r="AG375" i="5"/>
  <c r="AH375" i="5"/>
  <c r="AD375" i="5"/>
  <c r="AI375" i="5"/>
  <c r="AJ375" i="5"/>
  <c r="Q375" i="5"/>
  <c r="AG399" i="5"/>
  <c r="AH399" i="5"/>
  <c r="AJ399" i="5"/>
  <c r="AI399" i="5"/>
  <c r="AK399" i="5"/>
  <c r="AC399" i="5"/>
  <c r="AE399" i="5"/>
  <c r="AD399" i="5"/>
  <c r="AF399" i="5"/>
  <c r="Q399" i="5"/>
  <c r="AG431" i="5"/>
  <c r="AH431" i="5"/>
  <c r="AJ431" i="5"/>
  <c r="AF431" i="5"/>
  <c r="AI431" i="5"/>
  <c r="AK431" i="5"/>
  <c r="AD431" i="5"/>
  <c r="AE431" i="5"/>
  <c r="AC431" i="5"/>
  <c r="Q431" i="5"/>
  <c r="AI455" i="5"/>
  <c r="AJ455" i="5"/>
  <c r="AG455" i="5"/>
  <c r="AK455" i="5"/>
  <c r="AC455" i="5"/>
  <c r="AE455" i="5"/>
  <c r="AD455" i="5"/>
  <c r="AF455" i="5"/>
  <c r="AH455" i="5"/>
  <c r="Q455" i="5"/>
  <c r="AD551" i="5"/>
  <c r="AE551" i="5"/>
  <c r="AJ551" i="5"/>
  <c r="AK551" i="5"/>
  <c r="AC551" i="5"/>
  <c r="AF551" i="5"/>
  <c r="AG551" i="5"/>
  <c r="AH551" i="5"/>
  <c r="AI551" i="5"/>
  <c r="Q551" i="5"/>
  <c r="AJ567" i="5"/>
  <c r="AF567" i="5"/>
  <c r="AC567" i="5"/>
  <c r="AD567" i="5"/>
  <c r="AE567" i="5"/>
  <c r="AG567" i="5"/>
  <c r="AH567" i="5"/>
  <c r="AI567" i="5"/>
  <c r="AK567" i="5"/>
  <c r="Q567" i="5"/>
  <c r="AI639" i="5"/>
  <c r="AJ639" i="5"/>
  <c r="AC639" i="5"/>
  <c r="AK639" i="5"/>
  <c r="AD639" i="5"/>
  <c r="AE639" i="5"/>
  <c r="AF639" i="5"/>
  <c r="AG639" i="5"/>
  <c r="AH639" i="5"/>
  <c r="Q639" i="5"/>
  <c r="AI727" i="5"/>
  <c r="AC727" i="5"/>
  <c r="AK727" i="5"/>
  <c r="AD727" i="5"/>
  <c r="AF727" i="5"/>
  <c r="AJ727" i="5"/>
  <c r="AG727" i="5"/>
  <c r="AH727" i="5"/>
  <c r="AE727" i="5"/>
  <c r="Q727" i="5"/>
  <c r="AI751" i="5"/>
  <c r="AC751" i="5"/>
  <c r="AK751" i="5"/>
  <c r="AG751" i="5"/>
  <c r="AF751" i="5"/>
  <c r="AH751" i="5"/>
  <c r="AJ751" i="5"/>
  <c r="AD751" i="5"/>
  <c r="AE751" i="5"/>
  <c r="Q751" i="5"/>
  <c r="AJ807" i="5"/>
  <c r="AG807" i="5"/>
  <c r="AD807" i="5"/>
  <c r="AE807" i="5"/>
  <c r="AF807" i="5"/>
  <c r="AH807" i="5"/>
  <c r="AI807" i="5"/>
  <c r="AK807" i="5"/>
  <c r="AC807" i="5"/>
  <c r="Q807" i="5"/>
  <c r="AF839" i="5"/>
  <c r="AG839" i="5"/>
  <c r="AH839" i="5"/>
  <c r="AI839" i="5"/>
  <c r="AJ839" i="5"/>
  <c r="AC839" i="5"/>
  <c r="AK839" i="5"/>
  <c r="AD839" i="5"/>
  <c r="AE839" i="5"/>
  <c r="Q839" i="5"/>
  <c r="AF847" i="5"/>
  <c r="AG847" i="5"/>
  <c r="AH847" i="5"/>
  <c r="AI847" i="5"/>
  <c r="AJ847" i="5"/>
  <c r="AC847" i="5"/>
  <c r="AK847" i="5"/>
  <c r="AD847" i="5"/>
  <c r="AE847" i="5"/>
  <c r="Q847" i="5"/>
  <c r="AC1031" i="5"/>
  <c r="AK1031" i="5"/>
  <c r="AD1031" i="5"/>
  <c r="AE1031" i="5"/>
  <c r="AG1031" i="5"/>
  <c r="AH1031" i="5"/>
  <c r="AI1031" i="5"/>
  <c r="AJ1031" i="5"/>
  <c r="AF1031" i="5"/>
  <c r="Q1031" i="5"/>
  <c r="AH163" i="5"/>
  <c r="AD163" i="5"/>
  <c r="AF163" i="5"/>
  <c r="AG163" i="5"/>
  <c r="AI163" i="5"/>
  <c r="AJ163" i="5"/>
  <c r="AC163" i="5"/>
  <c r="AE163" i="5"/>
  <c r="AK163" i="5"/>
  <c r="Q163" i="5"/>
  <c r="AE587" i="5"/>
  <c r="AF587" i="5"/>
  <c r="AG587" i="5"/>
  <c r="AH587" i="5"/>
  <c r="AI587" i="5"/>
  <c r="AJ587" i="5"/>
  <c r="AK587" i="5"/>
  <c r="AD587" i="5"/>
  <c r="AC587" i="5"/>
  <c r="Q587" i="5"/>
  <c r="AG1067" i="5"/>
  <c r="AH1067" i="5"/>
  <c r="AI1067" i="5"/>
  <c r="AJ1067" i="5"/>
  <c r="AD1067" i="5"/>
  <c r="AE1067" i="5"/>
  <c r="AF1067" i="5"/>
  <c r="AK1067" i="5"/>
  <c r="AC1067" i="5"/>
  <c r="Q1067" i="5"/>
  <c r="AE908" i="5"/>
  <c r="AF908" i="5"/>
  <c r="AG908" i="5"/>
  <c r="AH908" i="5"/>
  <c r="AI908" i="5"/>
  <c r="AJ908" i="5"/>
  <c r="AC908" i="5"/>
  <c r="AK908" i="5"/>
  <c r="AD908" i="5"/>
  <c r="Q908" i="5"/>
  <c r="AF972" i="5"/>
  <c r="AG972" i="5"/>
  <c r="AH972" i="5"/>
  <c r="AJ972" i="5"/>
  <c r="AC972" i="5"/>
  <c r="AK972" i="5"/>
  <c r="AD972" i="5"/>
  <c r="AE972" i="5"/>
  <c r="AI972" i="5"/>
  <c r="Q972" i="5"/>
  <c r="AE8" i="5"/>
  <c r="AF8" i="5"/>
  <c r="AG8" i="5"/>
  <c r="AH8" i="5"/>
  <c r="AI8" i="5"/>
  <c r="AJ8" i="5"/>
  <c r="AC8" i="5"/>
  <c r="AK8" i="5"/>
  <c r="AD8" i="5"/>
  <c r="Q8" i="5"/>
  <c r="AH80" i="5"/>
  <c r="AI80" i="5"/>
  <c r="AJ80" i="5"/>
  <c r="AC80" i="5"/>
  <c r="AK80" i="5"/>
  <c r="AD80" i="5"/>
  <c r="AE80" i="5"/>
  <c r="AF80" i="5"/>
  <c r="AG80" i="5"/>
  <c r="Q80" i="5"/>
  <c r="AF88" i="5"/>
  <c r="AG88" i="5"/>
  <c r="AH88" i="5"/>
  <c r="AI88" i="5"/>
  <c r="AJ88" i="5"/>
  <c r="AC88" i="5"/>
  <c r="AK88" i="5"/>
  <c r="AD88" i="5"/>
  <c r="AE88" i="5"/>
  <c r="Q88" i="5"/>
  <c r="AH112" i="5"/>
  <c r="AI112" i="5"/>
  <c r="AJ112" i="5"/>
  <c r="AC112" i="5"/>
  <c r="AK112" i="5"/>
  <c r="AD112" i="5"/>
  <c r="AE112" i="5"/>
  <c r="AF112" i="5"/>
  <c r="AG112" i="5"/>
  <c r="Q112" i="5"/>
  <c r="AJ192" i="5"/>
  <c r="AD192" i="5"/>
  <c r="AE192" i="5"/>
  <c r="AF192" i="5"/>
  <c r="AG192" i="5"/>
  <c r="AH192" i="5"/>
  <c r="AI192" i="5"/>
  <c r="AK192" i="5"/>
  <c r="AC192" i="5"/>
  <c r="Q192" i="5"/>
  <c r="AD320" i="5"/>
  <c r="AE320" i="5"/>
  <c r="AF320" i="5"/>
  <c r="AG320" i="5"/>
  <c r="AH320" i="5"/>
  <c r="AI320" i="5"/>
  <c r="AJ320" i="5"/>
  <c r="AK320" i="5"/>
  <c r="AC320" i="5"/>
  <c r="Q320" i="5"/>
  <c r="AH488" i="5"/>
  <c r="AI488" i="5"/>
  <c r="AD488" i="5"/>
  <c r="AE488" i="5"/>
  <c r="AF488" i="5"/>
  <c r="AJ488" i="5"/>
  <c r="AC488" i="5"/>
  <c r="AG488" i="5"/>
  <c r="AK488" i="5"/>
  <c r="Q488" i="5"/>
  <c r="AH504" i="5"/>
  <c r="AJ504" i="5"/>
  <c r="AC504" i="5"/>
  <c r="AK504" i="5"/>
  <c r="AD504" i="5"/>
  <c r="AF504" i="5"/>
  <c r="AE504" i="5"/>
  <c r="AG504" i="5"/>
  <c r="AI504" i="5"/>
  <c r="Q504" i="5"/>
  <c r="AH656" i="5"/>
  <c r="AI656" i="5"/>
  <c r="AJ656" i="5"/>
  <c r="AC656" i="5"/>
  <c r="AK656" i="5"/>
  <c r="AD656" i="5"/>
  <c r="AE656" i="5"/>
  <c r="AG656" i="5"/>
  <c r="AF656" i="5"/>
  <c r="Q656" i="5"/>
  <c r="AH728" i="5"/>
  <c r="AJ728" i="5"/>
  <c r="AE728" i="5"/>
  <c r="AG728" i="5"/>
  <c r="AC728" i="5"/>
  <c r="AD728" i="5"/>
  <c r="AF728" i="5"/>
  <c r="AI728" i="5"/>
  <c r="AK728" i="5"/>
  <c r="Q728" i="5"/>
  <c r="AH760" i="5"/>
  <c r="AJ760" i="5"/>
  <c r="AE760" i="5"/>
  <c r="AK760" i="5"/>
  <c r="AC760" i="5"/>
  <c r="AD760" i="5"/>
  <c r="AF760" i="5"/>
  <c r="AG760" i="5"/>
  <c r="AI760" i="5"/>
  <c r="Q760" i="5"/>
  <c r="AI776" i="5"/>
  <c r="AF776" i="5"/>
  <c r="AE776" i="5"/>
  <c r="AG776" i="5"/>
  <c r="AH776" i="5"/>
  <c r="AJ776" i="5"/>
  <c r="AK776" i="5"/>
  <c r="AC776" i="5"/>
  <c r="AD776" i="5"/>
  <c r="Q776" i="5"/>
  <c r="AE848" i="5"/>
  <c r="AF848" i="5"/>
  <c r="AG848" i="5"/>
  <c r="AH848" i="5"/>
  <c r="AI848" i="5"/>
  <c r="AJ848" i="5"/>
  <c r="AC848" i="5"/>
  <c r="AK848" i="5"/>
  <c r="AD848" i="5"/>
  <c r="Q848" i="5"/>
  <c r="AD880" i="5"/>
  <c r="AE880" i="5"/>
  <c r="AF880" i="5"/>
  <c r="AG880" i="5"/>
  <c r="AH880" i="5"/>
  <c r="AI880" i="5"/>
  <c r="AJ880" i="5"/>
  <c r="AC880" i="5"/>
  <c r="AK880" i="5"/>
  <c r="Q880" i="5"/>
  <c r="AI896" i="5"/>
  <c r="AJ896" i="5"/>
  <c r="AC896" i="5"/>
  <c r="AK896" i="5"/>
  <c r="AD896" i="5"/>
  <c r="AE896" i="5"/>
  <c r="AF896" i="5"/>
  <c r="AG896" i="5"/>
  <c r="AH896" i="5"/>
  <c r="Q896" i="5"/>
  <c r="AI912" i="5"/>
  <c r="AJ912" i="5"/>
  <c r="AC912" i="5"/>
  <c r="AK912" i="5"/>
  <c r="AD912" i="5"/>
  <c r="AE912" i="5"/>
  <c r="AF912" i="5"/>
  <c r="AG912" i="5"/>
  <c r="AH912" i="5"/>
  <c r="Q912" i="5"/>
  <c r="AI944" i="5"/>
  <c r="AJ944" i="5"/>
  <c r="AC944" i="5"/>
  <c r="AK944" i="5"/>
  <c r="AD944" i="5"/>
  <c r="AE944" i="5"/>
  <c r="AF944" i="5"/>
  <c r="AG944" i="5"/>
  <c r="AH944" i="5"/>
  <c r="Q944" i="5"/>
  <c r="AJ1016" i="5"/>
  <c r="AC1016" i="5"/>
  <c r="AK1016" i="5"/>
  <c r="AD1016" i="5"/>
  <c r="AF1016" i="5"/>
  <c r="AG1016" i="5"/>
  <c r="AH1016" i="5"/>
  <c r="AE1016" i="5"/>
  <c r="AI1016" i="5"/>
  <c r="Q1016" i="5"/>
  <c r="AD395" i="5"/>
  <c r="AE395" i="5"/>
  <c r="AG395" i="5"/>
  <c r="AH395" i="5"/>
  <c r="AI395" i="5"/>
  <c r="AJ395" i="5"/>
  <c r="AK395" i="5"/>
  <c r="AC395" i="5"/>
  <c r="AF395" i="5"/>
  <c r="Q395" i="5"/>
  <c r="AJ435" i="5"/>
  <c r="AC435" i="5"/>
  <c r="AK435" i="5"/>
  <c r="AE435" i="5"/>
  <c r="AH435" i="5"/>
  <c r="AI435" i="5"/>
  <c r="AF435" i="5"/>
  <c r="AD435" i="5"/>
  <c r="AG435" i="5"/>
  <c r="Q435" i="5"/>
  <c r="AJ515" i="5"/>
  <c r="AD515" i="5"/>
  <c r="AE515" i="5"/>
  <c r="AF515" i="5"/>
  <c r="AH515" i="5"/>
  <c r="AC515" i="5"/>
  <c r="AG515" i="5"/>
  <c r="AI515" i="5"/>
  <c r="AK515" i="5"/>
  <c r="Q515" i="5"/>
  <c r="AE739" i="5"/>
  <c r="AG739" i="5"/>
  <c r="AI739" i="5"/>
  <c r="AC739" i="5"/>
  <c r="AD739" i="5"/>
  <c r="AF739" i="5"/>
  <c r="AH739" i="5"/>
  <c r="AJ739" i="5"/>
  <c r="AK739" i="5"/>
  <c r="Q739" i="5"/>
  <c r="AF1051" i="5"/>
  <c r="AG1051" i="5"/>
  <c r="AH1051" i="5"/>
  <c r="AI1051" i="5"/>
  <c r="AJ1051" i="5"/>
  <c r="AD1051" i="5"/>
  <c r="AE1051" i="5"/>
  <c r="AC1051" i="5"/>
  <c r="AK1051" i="5"/>
  <c r="Q1051" i="5"/>
  <c r="AH25" i="5"/>
  <c r="AI25" i="5"/>
  <c r="AJ25" i="5"/>
  <c r="AC25" i="5"/>
  <c r="AK25" i="5"/>
  <c r="AD25" i="5"/>
  <c r="AE25" i="5"/>
  <c r="AF25" i="5"/>
  <c r="AG25" i="5"/>
  <c r="Q25" i="5"/>
  <c r="AI105" i="5"/>
  <c r="AJ105" i="5"/>
  <c r="AC105" i="5"/>
  <c r="AK105" i="5"/>
  <c r="AD105" i="5"/>
  <c r="AE105" i="5"/>
  <c r="AF105" i="5"/>
  <c r="AG105" i="5"/>
  <c r="AH105" i="5"/>
  <c r="Q105" i="5"/>
  <c r="AD217" i="5"/>
  <c r="AE217" i="5"/>
  <c r="AF217" i="5"/>
  <c r="AG217" i="5"/>
  <c r="AC217" i="5"/>
  <c r="AH217" i="5"/>
  <c r="AI217" i="5"/>
  <c r="AJ217" i="5"/>
  <c r="AK217" i="5"/>
  <c r="Q217" i="5"/>
  <c r="AC241" i="5"/>
  <c r="AK241" i="5"/>
  <c r="AD241" i="5"/>
  <c r="AE241" i="5"/>
  <c r="AF241" i="5"/>
  <c r="AI241" i="5"/>
  <c r="AJ241" i="5"/>
  <c r="AG241" i="5"/>
  <c r="AH241" i="5"/>
  <c r="Q241" i="5"/>
  <c r="AE297" i="5"/>
  <c r="AF297" i="5"/>
  <c r="AH297" i="5"/>
  <c r="AD297" i="5"/>
  <c r="AG297" i="5"/>
  <c r="AI297" i="5"/>
  <c r="AJ297" i="5"/>
  <c r="AK297" i="5"/>
  <c r="AC297" i="5"/>
  <c r="Q297" i="5"/>
  <c r="AD313" i="5"/>
  <c r="AE313" i="5"/>
  <c r="AF313" i="5"/>
  <c r="AG313" i="5"/>
  <c r="AH313" i="5"/>
  <c r="AI313" i="5"/>
  <c r="AJ313" i="5"/>
  <c r="AK313" i="5"/>
  <c r="AC313" i="5"/>
  <c r="Q313" i="5"/>
  <c r="AG585" i="5"/>
  <c r="AH585" i="5"/>
  <c r="AI585" i="5"/>
  <c r="AJ585" i="5"/>
  <c r="AK585" i="5"/>
  <c r="AC585" i="5"/>
  <c r="AD585" i="5"/>
  <c r="AF585" i="5"/>
  <c r="AE585" i="5"/>
  <c r="Q585" i="5"/>
  <c r="AG721" i="5"/>
  <c r="AI721" i="5"/>
  <c r="AD721" i="5"/>
  <c r="AF721" i="5"/>
  <c r="AK721" i="5"/>
  <c r="AJ721" i="5"/>
  <c r="AC721" i="5"/>
  <c r="AE721" i="5"/>
  <c r="AH721" i="5"/>
  <c r="Q721" i="5"/>
  <c r="AG753" i="5"/>
  <c r="AI753" i="5"/>
  <c r="AD753" i="5"/>
  <c r="AK753" i="5"/>
  <c r="AC753" i="5"/>
  <c r="AE753" i="5"/>
  <c r="AF753" i="5"/>
  <c r="AH753" i="5"/>
  <c r="AJ753" i="5"/>
  <c r="Q753" i="5"/>
  <c r="AH777" i="5"/>
  <c r="AE777" i="5"/>
  <c r="AG777" i="5"/>
  <c r="AI777" i="5"/>
  <c r="AJ777" i="5"/>
  <c r="AK777" i="5"/>
  <c r="AC777" i="5"/>
  <c r="AD777" i="5"/>
  <c r="AF777" i="5"/>
  <c r="Q777" i="5"/>
  <c r="AI977" i="5"/>
  <c r="AJ977" i="5"/>
  <c r="AC977" i="5"/>
  <c r="AK977" i="5"/>
  <c r="AE977" i="5"/>
  <c r="AF977" i="5"/>
  <c r="AG977" i="5"/>
  <c r="AD977" i="5"/>
  <c r="AH977" i="5"/>
  <c r="Q977" i="5"/>
  <c r="AI1089" i="5"/>
  <c r="AJ1089" i="5"/>
  <c r="AC1089" i="5"/>
  <c r="AK1089" i="5"/>
  <c r="AD1089" i="5"/>
  <c r="AF1089" i="5"/>
  <c r="AG1089" i="5"/>
  <c r="AE1089" i="5"/>
  <c r="AH1089" i="5"/>
  <c r="Q1089" i="5"/>
  <c r="AG1050" i="5"/>
  <c r="AH1050" i="5"/>
  <c r="AI1050" i="5"/>
  <c r="AJ1050" i="5"/>
  <c r="AC1050" i="5"/>
  <c r="AK1050" i="5"/>
  <c r="AE1050" i="5"/>
  <c r="AF1050" i="5"/>
  <c r="AD1050" i="5"/>
  <c r="Q1050" i="5"/>
  <c r="AC35" i="5"/>
  <c r="AK35" i="5"/>
  <c r="AD35" i="5"/>
  <c r="AE35" i="5"/>
  <c r="AF35" i="5"/>
  <c r="AG35" i="5"/>
  <c r="AH35" i="5"/>
  <c r="AI35" i="5"/>
  <c r="AJ35" i="5"/>
  <c r="Q35" i="5"/>
  <c r="AH99" i="5"/>
  <c r="AI99" i="5"/>
  <c r="AJ99" i="5"/>
  <c r="AC99" i="5"/>
  <c r="AK99" i="5"/>
  <c r="AD99" i="5"/>
  <c r="AE99" i="5"/>
  <c r="AF99" i="5"/>
  <c r="AG99" i="5"/>
  <c r="Q99" i="5"/>
  <c r="AF139" i="5"/>
  <c r="AH139" i="5"/>
  <c r="AI139" i="5"/>
  <c r="AJ139" i="5"/>
  <c r="AC139" i="5"/>
  <c r="AD139" i="5"/>
  <c r="AE139" i="5"/>
  <c r="AG139" i="5"/>
  <c r="AK139" i="5"/>
  <c r="Q139" i="5"/>
  <c r="AI235" i="5"/>
  <c r="AJ235" i="5"/>
  <c r="AC235" i="5"/>
  <c r="AK235" i="5"/>
  <c r="AD235" i="5"/>
  <c r="AE235" i="5"/>
  <c r="AF235" i="5"/>
  <c r="AG235" i="5"/>
  <c r="AH235" i="5"/>
  <c r="Q235" i="5"/>
  <c r="AH371" i="5"/>
  <c r="AJ371" i="5"/>
  <c r="AC371" i="5"/>
  <c r="AK371" i="5"/>
  <c r="AD371" i="5"/>
  <c r="AE371" i="5"/>
  <c r="AF371" i="5"/>
  <c r="AI371" i="5"/>
  <c r="AG371" i="5"/>
  <c r="Q371" i="5"/>
  <c r="AC10" i="5"/>
  <c r="AK10" i="5"/>
  <c r="AD10" i="5"/>
  <c r="AE10" i="5"/>
  <c r="AF10" i="5"/>
  <c r="AG10" i="5"/>
  <c r="AH10" i="5"/>
  <c r="AI10" i="5"/>
  <c r="AJ10" i="5"/>
  <c r="Q10" i="5"/>
  <c r="AD122" i="5"/>
  <c r="AE122" i="5"/>
  <c r="AF122" i="5"/>
  <c r="AG122" i="5"/>
  <c r="AH122" i="5"/>
  <c r="AJ122" i="5"/>
  <c r="AK122" i="5"/>
  <c r="AC122" i="5"/>
  <c r="AI122" i="5"/>
  <c r="Q122" i="5"/>
  <c r="AF146" i="5"/>
  <c r="AH146" i="5"/>
  <c r="AI146" i="5"/>
  <c r="AJ146" i="5"/>
  <c r="AC146" i="5"/>
  <c r="AD146" i="5"/>
  <c r="AE146" i="5"/>
  <c r="AG146" i="5"/>
  <c r="AK146" i="5"/>
  <c r="Q146" i="5"/>
  <c r="AE354" i="5"/>
  <c r="AF354" i="5"/>
  <c r="AG354" i="5"/>
  <c r="AH354" i="5"/>
  <c r="AI354" i="5"/>
  <c r="AJ354" i="5"/>
  <c r="AC354" i="5"/>
  <c r="AK354" i="5"/>
  <c r="AD354" i="5"/>
  <c r="Q354" i="5"/>
  <c r="AC434" i="5"/>
  <c r="AK434" i="5"/>
  <c r="AD434" i="5"/>
  <c r="AF434" i="5"/>
  <c r="AE434" i="5"/>
  <c r="AG434" i="5"/>
  <c r="AH434" i="5"/>
  <c r="AI434" i="5"/>
  <c r="AJ434" i="5"/>
  <c r="Q434" i="5"/>
  <c r="AG482" i="5"/>
  <c r="AH482" i="5"/>
  <c r="AC482" i="5"/>
  <c r="AE482" i="5"/>
  <c r="AF482" i="5"/>
  <c r="AI482" i="5"/>
  <c r="AK482" i="5"/>
  <c r="AD482" i="5"/>
  <c r="AJ482" i="5"/>
  <c r="Q482" i="5"/>
  <c r="AG570" i="5"/>
  <c r="AC570" i="5"/>
  <c r="AK570" i="5"/>
  <c r="AH570" i="5"/>
  <c r="AI570" i="5"/>
  <c r="AJ570" i="5"/>
  <c r="AD570" i="5"/>
  <c r="AE570" i="5"/>
  <c r="AF570" i="5"/>
  <c r="Q570" i="5"/>
  <c r="AF634" i="5"/>
  <c r="AG634" i="5"/>
  <c r="AH634" i="5"/>
  <c r="AI634" i="5"/>
  <c r="AC634" i="5"/>
  <c r="AD634" i="5"/>
  <c r="AJ634" i="5"/>
  <c r="AK634" i="5"/>
  <c r="AE634" i="5"/>
  <c r="Q634" i="5"/>
  <c r="AG778" i="5"/>
  <c r="AD778" i="5"/>
  <c r="AI778" i="5"/>
  <c r="AJ778" i="5"/>
  <c r="AK778" i="5"/>
  <c r="AC778" i="5"/>
  <c r="AE778" i="5"/>
  <c r="AF778" i="5"/>
  <c r="AH778" i="5"/>
  <c r="Q778" i="5"/>
  <c r="AC826" i="5"/>
  <c r="AK826" i="5"/>
  <c r="AD826" i="5"/>
  <c r="AE826" i="5"/>
  <c r="AF826" i="5"/>
  <c r="AG826" i="5"/>
  <c r="AH826" i="5"/>
  <c r="AI826" i="5"/>
  <c r="AJ826" i="5"/>
  <c r="Q826" i="5"/>
  <c r="AJ882" i="5"/>
  <c r="AC882" i="5"/>
  <c r="AK882" i="5"/>
  <c r="AD882" i="5"/>
  <c r="AE882" i="5"/>
  <c r="AF882" i="5"/>
  <c r="AG882" i="5"/>
  <c r="AH882" i="5"/>
  <c r="AI882" i="5"/>
  <c r="Q882" i="5"/>
  <c r="AG946" i="5"/>
  <c r="AH946" i="5"/>
  <c r="AI946" i="5"/>
  <c r="AJ946" i="5"/>
  <c r="AC946" i="5"/>
  <c r="AK946" i="5"/>
  <c r="AD946" i="5"/>
  <c r="AE946" i="5"/>
  <c r="AF946" i="5"/>
  <c r="Q946" i="5"/>
  <c r="AD491" i="5"/>
  <c r="AE491" i="5"/>
  <c r="AF491" i="5"/>
  <c r="AH491" i="5"/>
  <c r="AI491" i="5"/>
  <c r="AJ491" i="5"/>
  <c r="AC491" i="5"/>
  <c r="AG491" i="5"/>
  <c r="AK491" i="5"/>
  <c r="Q491" i="5"/>
  <c r="AE611" i="5"/>
  <c r="AF611" i="5"/>
  <c r="AG611" i="5"/>
  <c r="AH611" i="5"/>
  <c r="AC611" i="5"/>
  <c r="AI611" i="5"/>
  <c r="AJ611" i="5"/>
  <c r="AK611" i="5"/>
  <c r="AD611" i="5"/>
  <c r="Q611" i="5"/>
  <c r="AE699" i="5"/>
  <c r="AF699" i="5"/>
  <c r="AG699" i="5"/>
  <c r="AH699" i="5"/>
  <c r="AK699" i="5"/>
  <c r="AD699" i="5"/>
  <c r="AJ699" i="5"/>
  <c r="AC699" i="5"/>
  <c r="AI699" i="5"/>
  <c r="Q699" i="5"/>
  <c r="AG971" i="5"/>
  <c r="AH971" i="5"/>
  <c r="AI971" i="5"/>
  <c r="AC971" i="5"/>
  <c r="AK971" i="5"/>
  <c r="AD971" i="5"/>
  <c r="AE971" i="5"/>
  <c r="AF971" i="5"/>
  <c r="AJ971" i="5"/>
  <c r="Q971" i="5"/>
  <c r="AF980" i="5"/>
  <c r="AG980" i="5"/>
  <c r="AH980" i="5"/>
  <c r="AJ980" i="5"/>
  <c r="AC980" i="5"/>
  <c r="AK980" i="5"/>
  <c r="AD980" i="5"/>
  <c r="AE980" i="5"/>
  <c r="AI980" i="5"/>
  <c r="Q980" i="5"/>
  <c r="AF1076" i="5"/>
  <c r="AG1076" i="5"/>
  <c r="AH1076" i="5"/>
  <c r="AI1076" i="5"/>
  <c r="AC1076" i="5"/>
  <c r="AK1076" i="5"/>
  <c r="AD1076" i="5"/>
  <c r="AE1076" i="5"/>
  <c r="AJ1076" i="5"/>
  <c r="Q1076" i="5"/>
  <c r="AL1073" i="5" l="1"/>
  <c r="AL200" i="5"/>
  <c r="AL343" i="5"/>
  <c r="AL1068" i="5"/>
  <c r="AL512" i="5"/>
  <c r="AL288" i="5"/>
  <c r="AL232" i="5"/>
  <c r="AL79" i="5"/>
  <c r="AL526" i="5"/>
  <c r="AL21" i="5"/>
  <c r="AL290" i="5"/>
  <c r="AL90" i="5"/>
  <c r="AL888" i="5"/>
  <c r="AL568" i="5"/>
  <c r="AL312" i="5"/>
  <c r="AL184" i="5"/>
  <c r="AL547" i="5"/>
  <c r="AL607" i="5"/>
  <c r="AL539" i="5"/>
  <c r="AL911" i="5"/>
  <c r="AL519" i="5"/>
  <c r="AL227" i="5"/>
  <c r="AL631" i="5"/>
  <c r="AL199" i="5"/>
  <c r="AL238" i="5"/>
  <c r="AL134" i="5"/>
  <c r="AL1035" i="5"/>
  <c r="AL412" i="5"/>
  <c r="AL316" i="5"/>
  <c r="AL180" i="5"/>
  <c r="AL68" i="5"/>
  <c r="AL794" i="5"/>
  <c r="AL410" i="5"/>
  <c r="AL394" i="5"/>
  <c r="AL994" i="5"/>
  <c r="AL993" i="5"/>
  <c r="AL465" i="5"/>
  <c r="AL57" i="5"/>
  <c r="AL1040" i="5"/>
  <c r="AL832" i="5"/>
  <c r="AL280" i="5"/>
  <c r="AL240" i="5"/>
  <c r="AL391" i="5"/>
  <c r="AL71" i="5"/>
  <c r="AL980" i="5"/>
  <c r="AL1089" i="5"/>
  <c r="AL297" i="5"/>
  <c r="AL217" i="5"/>
  <c r="AL848" i="5"/>
  <c r="AL728" i="5"/>
  <c r="AL8" i="5"/>
  <c r="AL807" i="5"/>
  <c r="AL869" i="5"/>
  <c r="AL349" i="5"/>
  <c r="AL309" i="5"/>
  <c r="AL3" i="5"/>
  <c r="AL961" i="5"/>
  <c r="AL793" i="5"/>
  <c r="AL657" i="5"/>
  <c r="AL615" i="5"/>
  <c r="AL23" i="5"/>
  <c r="AL77" i="5"/>
  <c r="AL13" i="5"/>
  <c r="AL179" i="5"/>
  <c r="AL424" i="5"/>
  <c r="AL360" i="5"/>
  <c r="AL1091" i="5"/>
  <c r="AL494" i="5"/>
  <c r="AL627" i="5"/>
  <c r="AL532" i="5"/>
  <c r="AL722" i="5"/>
  <c r="AL602" i="5"/>
  <c r="AL1053" i="5"/>
  <c r="AL5" i="5"/>
  <c r="AL748" i="5"/>
  <c r="AL138" i="5"/>
  <c r="AL635" i="5"/>
  <c r="AL595" i="5"/>
  <c r="AL475" i="5"/>
  <c r="AL952" i="5"/>
  <c r="AL707" i="5"/>
  <c r="AL974" i="5"/>
  <c r="AL571" i="5"/>
  <c r="AL746" i="5"/>
  <c r="AL355" i="5"/>
  <c r="AL625" i="5"/>
  <c r="AL545" i="5"/>
  <c r="AL444" i="5"/>
  <c r="AL471" i="5"/>
  <c r="AL371" i="5"/>
  <c r="AL777" i="5"/>
  <c r="AL455" i="5"/>
  <c r="AL302" i="5"/>
  <c r="AL70" i="5"/>
  <c r="AL1006" i="5"/>
  <c r="AL652" i="5"/>
  <c r="AL977" i="5"/>
  <c r="AL241" i="5"/>
  <c r="AL908" i="5"/>
  <c r="AL1031" i="5"/>
  <c r="AL399" i="5"/>
  <c r="AL1054" i="5"/>
  <c r="AL549" i="5"/>
  <c r="AL971" i="5"/>
  <c r="AL354" i="5"/>
  <c r="AL122" i="5"/>
  <c r="AL1051" i="5"/>
  <c r="AL1016" i="5"/>
  <c r="AL912" i="5"/>
  <c r="AL656" i="5"/>
  <c r="AL727" i="5"/>
  <c r="AL567" i="5"/>
  <c r="AL255" i="5"/>
  <c r="AL183" i="5"/>
  <c r="AL7" i="5"/>
  <c r="AL670" i="5"/>
  <c r="AL995" i="5"/>
  <c r="AL499" i="5"/>
  <c r="AL1077" i="5"/>
  <c r="AL925" i="5"/>
  <c r="AL821" i="5"/>
  <c r="AL404" i="5"/>
  <c r="AL380" i="5"/>
  <c r="AL20" i="5"/>
  <c r="AL364" i="5"/>
  <c r="AL466" i="5"/>
  <c r="AL218" i="5"/>
  <c r="AL755" i="5"/>
  <c r="AL1056" i="5"/>
  <c r="AL864" i="5"/>
  <c r="AL584" i="5"/>
  <c r="AL416" i="5"/>
  <c r="AL400" i="5"/>
  <c r="AL527" i="5"/>
  <c r="AL758" i="5"/>
  <c r="AL622" i="5"/>
  <c r="AL566" i="5"/>
  <c r="AL366" i="5"/>
  <c r="AL915" i="5"/>
  <c r="AL989" i="5"/>
  <c r="AL941" i="5"/>
  <c r="AL245" i="5"/>
  <c r="AL125" i="5"/>
  <c r="AL860" i="5"/>
  <c r="AL738" i="5"/>
  <c r="AL817" i="5"/>
  <c r="AL553" i="5"/>
  <c r="AL513" i="5"/>
  <c r="AL137" i="5"/>
  <c r="AL960" i="5"/>
  <c r="AL600" i="5"/>
  <c r="AL168" i="5"/>
  <c r="AL787" i="5"/>
  <c r="AL951" i="5"/>
  <c r="AL606" i="5"/>
  <c r="AL326" i="5"/>
  <c r="AL174" i="5"/>
  <c r="AL108" i="5"/>
  <c r="AL236" i="5"/>
  <c r="AL770" i="5"/>
  <c r="AL538" i="5"/>
  <c r="AL82" i="5"/>
  <c r="AL937" i="5"/>
  <c r="AL185" i="5"/>
  <c r="AL33" i="5"/>
  <c r="AL286" i="5"/>
  <c r="AL982" i="5"/>
  <c r="AL958" i="5"/>
  <c r="AL926" i="5"/>
  <c r="AL397" i="5"/>
  <c r="AL644" i="5"/>
  <c r="AL562" i="5"/>
  <c r="AL522" i="5"/>
  <c r="AL617" i="5"/>
  <c r="AL907" i="5"/>
  <c r="AL734" i="5"/>
  <c r="AL811" i="5"/>
  <c r="AL942" i="5"/>
  <c r="AL965" i="5"/>
  <c r="AL949" i="5"/>
  <c r="AL829" i="5"/>
  <c r="AL381" i="5"/>
  <c r="AL93" i="5"/>
  <c r="AL203" i="5"/>
  <c r="AL194" i="5"/>
  <c r="AL1058" i="5"/>
  <c r="AL289" i="5"/>
  <c r="AL648" i="5"/>
  <c r="AL496" i="5"/>
  <c r="AL331" i="5"/>
  <c r="AL927" i="5"/>
  <c r="AL815" i="5"/>
  <c r="AL735" i="5"/>
  <c r="AL31" i="5"/>
  <c r="AL646" i="5"/>
  <c r="AL334" i="5"/>
  <c r="AL773" i="5"/>
  <c r="AL420" i="5"/>
  <c r="AL147" i="5"/>
  <c r="AL930" i="5"/>
  <c r="AL498" i="5"/>
  <c r="AL346" i="5"/>
  <c r="AL1049" i="5"/>
  <c r="AL761" i="5"/>
  <c r="AL209" i="5"/>
  <c r="AL193" i="5"/>
  <c r="AL672" i="5"/>
  <c r="AL480" i="5"/>
  <c r="AL987" i="5"/>
  <c r="AL759" i="5"/>
  <c r="AL702" i="5"/>
  <c r="AL997" i="5"/>
  <c r="AL917" i="5"/>
  <c r="AL405" i="5"/>
  <c r="AL341" i="5"/>
  <c r="AL596" i="5"/>
  <c r="AL540" i="5"/>
  <c r="AL372" i="5"/>
  <c r="AL923" i="5"/>
  <c r="AL257" i="5"/>
  <c r="AL1036" i="5"/>
  <c r="AL1000" i="5"/>
  <c r="AL899" i="5"/>
  <c r="AL854" i="5"/>
  <c r="AL558" i="5"/>
  <c r="AL101" i="5"/>
  <c r="AL132" i="5"/>
  <c r="AL36" i="5"/>
  <c r="AL105" i="5"/>
  <c r="AL639" i="5"/>
  <c r="AL398" i="5"/>
  <c r="AL142" i="5"/>
  <c r="AL701" i="5"/>
  <c r="AL173" i="5"/>
  <c r="AL788" i="5"/>
  <c r="AL756" i="5"/>
  <c r="AL548" i="5"/>
  <c r="AL883" i="5"/>
  <c r="AL850" i="5"/>
  <c r="AL1057" i="5"/>
  <c r="AL425" i="5"/>
  <c r="AL304" i="5"/>
  <c r="AL1079" i="5"/>
  <c r="AL903" i="5"/>
  <c r="AL695" i="5"/>
  <c r="AL95" i="5"/>
  <c r="AL1094" i="5"/>
  <c r="AL838" i="5"/>
  <c r="AL782" i="5"/>
  <c r="AL1078" i="5"/>
  <c r="AL597" i="5"/>
  <c r="AL533" i="5"/>
  <c r="AL501" i="5"/>
  <c r="AL308" i="5"/>
  <c r="AL34" i="5"/>
  <c r="AL1001" i="5"/>
  <c r="AL745" i="5"/>
  <c r="AL697" i="5"/>
  <c r="AL537" i="5"/>
  <c r="AL321" i="5"/>
  <c r="AL225" i="5"/>
  <c r="AL988" i="5"/>
  <c r="AL1083" i="5"/>
  <c r="AL563" i="5"/>
  <c r="AL160" i="5"/>
  <c r="AL96" i="5"/>
  <c r="AL259" i="5"/>
  <c r="AL59" i="5"/>
  <c r="AL887" i="5"/>
  <c r="AL783" i="5"/>
  <c r="AL711" i="5"/>
  <c r="AL127" i="5"/>
  <c r="AL1059" i="5"/>
  <c r="AL749" i="5"/>
  <c r="AL181" i="5"/>
  <c r="AL149" i="5"/>
  <c r="AL716" i="5"/>
  <c r="AL460" i="5"/>
  <c r="AL260" i="5"/>
  <c r="AL690" i="5"/>
  <c r="AL642" i="5"/>
  <c r="AL1034" i="5"/>
  <c r="AL873" i="5"/>
  <c r="AL681" i="5"/>
  <c r="AL377" i="5"/>
  <c r="AL113" i="5"/>
  <c r="AL89" i="5"/>
  <c r="AL691" i="5"/>
  <c r="AL283" i="5"/>
  <c r="AL19" i="5"/>
  <c r="AL291" i="5"/>
  <c r="AL439" i="5"/>
  <c r="AL383" i="5"/>
  <c r="AL287" i="5"/>
  <c r="AL198" i="5"/>
  <c r="AL94" i="5"/>
  <c r="AL659" i="5"/>
  <c r="AL902" i="5"/>
  <c r="AL1037" i="5"/>
  <c r="AL653" i="5"/>
  <c r="AL61" i="5"/>
  <c r="AL715" i="5"/>
  <c r="AL1009" i="5"/>
  <c r="AL769" i="5"/>
  <c r="AL457" i="5"/>
  <c r="AL401" i="5"/>
  <c r="AL328" i="5"/>
  <c r="AL1087" i="5"/>
  <c r="AL871" i="5"/>
  <c r="AL574" i="5"/>
  <c r="AL1062" i="5"/>
  <c r="AL910" i="5"/>
  <c r="AL605" i="5"/>
  <c r="AL836" i="5"/>
  <c r="AL796" i="5"/>
  <c r="AL842" i="5"/>
  <c r="AL555" i="5"/>
  <c r="AL865" i="5"/>
  <c r="AL481" i="5"/>
  <c r="AL816" i="5"/>
  <c r="AL27" i="5"/>
  <c r="AL1071" i="5"/>
  <c r="AL719" i="5"/>
  <c r="AL271" i="5"/>
  <c r="AL830" i="5"/>
  <c r="AL790" i="5"/>
  <c r="AL502" i="5"/>
  <c r="AL859" i="5"/>
  <c r="AL885" i="5"/>
  <c r="AL709" i="5"/>
  <c r="AL564" i="5"/>
  <c r="AL220" i="5"/>
  <c r="AL196" i="5"/>
  <c r="AL898" i="5"/>
  <c r="AL530" i="5"/>
  <c r="AL737" i="5"/>
  <c r="AL705" i="5"/>
  <c r="AL561" i="5"/>
  <c r="AL169" i="5"/>
  <c r="AL97" i="5"/>
  <c r="AL643" i="5"/>
  <c r="AL948" i="5"/>
  <c r="AL1023" i="5"/>
  <c r="AL703" i="5"/>
  <c r="AL415" i="5"/>
  <c r="AL534" i="5"/>
  <c r="AL318" i="5"/>
  <c r="AL365" i="5"/>
  <c r="AL141" i="5"/>
  <c r="AL396" i="5"/>
  <c r="AL204" i="5"/>
  <c r="AL284" i="5"/>
  <c r="AL212" i="5"/>
  <c r="AL387" i="5"/>
  <c r="AL226" i="5"/>
  <c r="AL1060" i="5"/>
  <c r="AL1018" i="5"/>
  <c r="AL689" i="5"/>
  <c r="AL177" i="5"/>
  <c r="AL560" i="5"/>
  <c r="AL731" i="5"/>
  <c r="AL991" i="5"/>
  <c r="AL919" i="5"/>
  <c r="AL671" i="5"/>
  <c r="AL135" i="5"/>
  <c r="AL510" i="5"/>
  <c r="AL414" i="5"/>
  <c r="AL613" i="5"/>
  <c r="AL573" i="5"/>
  <c r="AL325" i="5"/>
  <c r="AL52" i="5"/>
  <c r="AL44" i="5"/>
  <c r="AL588" i="5"/>
  <c r="AL146" i="5"/>
  <c r="AL10" i="5"/>
  <c r="AL1050" i="5"/>
  <c r="AL25" i="5"/>
  <c r="AL435" i="5"/>
  <c r="AL896" i="5"/>
  <c r="AL880" i="5"/>
  <c r="AL112" i="5"/>
  <c r="AL88" i="5"/>
  <c r="AL279" i="5"/>
  <c r="AL239" i="5"/>
  <c r="AL582" i="5"/>
  <c r="AL950" i="5"/>
  <c r="AL1061" i="5"/>
  <c r="AL389" i="5"/>
  <c r="AL724" i="5"/>
  <c r="AL556" i="5"/>
  <c r="AL91" i="5"/>
  <c r="AL1041" i="5"/>
  <c r="AL889" i="5"/>
  <c r="AL712" i="5"/>
  <c r="AL264" i="5"/>
  <c r="AL248" i="5"/>
  <c r="AL359" i="5"/>
  <c r="AL862" i="5"/>
  <c r="AL518" i="5"/>
  <c r="AL403" i="5"/>
  <c r="AL789" i="5"/>
  <c r="AL477" i="5"/>
  <c r="AL692" i="5"/>
  <c r="AL636" i="5"/>
  <c r="AL660" i="5"/>
  <c r="AL516" i="5"/>
  <c r="AL633" i="5"/>
  <c r="AL449" i="5"/>
  <c r="AL265" i="5"/>
  <c r="AL552" i="5"/>
  <c r="AL344" i="5"/>
  <c r="AL963" i="5"/>
  <c r="AL935" i="5"/>
  <c r="AL511" i="5"/>
  <c r="AL246" i="5"/>
  <c r="AL1069" i="5"/>
  <c r="AL813" i="5"/>
  <c r="AL357" i="5"/>
  <c r="AL427" i="5"/>
  <c r="AL130" i="5"/>
  <c r="AL921" i="5"/>
  <c r="AL771" i="5"/>
  <c r="AL1027" i="5"/>
  <c r="AL487" i="5"/>
  <c r="AL851" i="5"/>
  <c r="AL438" i="5"/>
  <c r="AL350" i="5"/>
  <c r="AL150" i="5"/>
  <c r="AL54" i="5"/>
  <c r="AL845" i="5"/>
  <c r="AL797" i="5"/>
  <c r="AL531" i="5"/>
  <c r="AL786" i="5"/>
  <c r="AL1011" i="5"/>
  <c r="AL953" i="5"/>
  <c r="AL211" i="5"/>
  <c r="AL1024" i="5"/>
  <c r="AL928" i="5"/>
  <c r="AL784" i="5"/>
  <c r="AL704" i="5"/>
  <c r="AL456" i="5"/>
  <c r="AL272" i="5"/>
  <c r="AL104" i="5"/>
  <c r="AL419" i="5"/>
  <c r="AL1055" i="5"/>
  <c r="AL495" i="5"/>
  <c r="AL947" i="5"/>
  <c r="AL1014" i="5"/>
  <c r="AL933" i="5"/>
  <c r="AL317" i="5"/>
  <c r="AL700" i="5"/>
  <c r="AL827" i="5"/>
  <c r="AL546" i="5"/>
  <c r="AL474" i="5"/>
  <c r="AL219" i="5"/>
  <c r="AL131" i="5"/>
  <c r="AL11" i="5"/>
  <c r="AL1033" i="5"/>
  <c r="AL665" i="5"/>
  <c r="AL345" i="5"/>
  <c r="AL208" i="5"/>
  <c r="AL56" i="5"/>
  <c r="AL1039" i="5"/>
  <c r="AL575" i="5"/>
  <c r="AL158" i="5"/>
  <c r="AL62" i="5"/>
  <c r="AL509" i="5"/>
  <c r="AL277" i="5"/>
  <c r="AL133" i="5"/>
  <c r="AL858" i="5"/>
  <c r="AL698" i="5"/>
  <c r="AL849" i="5"/>
  <c r="AL329" i="5"/>
  <c r="AL145" i="5"/>
  <c r="AL121" i="5"/>
  <c r="AL1088" i="5"/>
  <c r="AL920" i="5"/>
  <c r="AL616" i="5"/>
  <c r="AL296" i="5"/>
  <c r="AL686" i="5"/>
  <c r="AL254" i="5"/>
  <c r="AL762" i="5"/>
  <c r="AL370" i="5"/>
  <c r="AL322" i="5"/>
  <c r="AL443" i="5"/>
  <c r="AL153" i="5"/>
  <c r="AL41" i="5"/>
  <c r="AL819" i="5"/>
  <c r="AL792" i="5"/>
  <c r="AL576" i="5"/>
  <c r="AL520" i="5"/>
  <c r="AL352" i="5"/>
  <c r="AL55" i="5"/>
  <c r="AL486" i="5"/>
  <c r="AL1044" i="5"/>
  <c r="AL901" i="5"/>
  <c r="AL837" i="5"/>
  <c r="AL324" i="5"/>
  <c r="AL721" i="5"/>
  <c r="AL488" i="5"/>
  <c r="AL972" i="5"/>
  <c r="AL1067" i="5"/>
  <c r="AL1076" i="5"/>
  <c r="AL491" i="5"/>
  <c r="AL139" i="5"/>
  <c r="AL760" i="5"/>
  <c r="AL504" i="5"/>
  <c r="AL587" i="5"/>
  <c r="AL551" i="5"/>
  <c r="AL103" i="5"/>
  <c r="AL166" i="5"/>
  <c r="AL110" i="5"/>
  <c r="AL86" i="5"/>
  <c r="AL1022" i="5"/>
  <c r="AL1045" i="5"/>
  <c r="AL781" i="5"/>
  <c r="AL685" i="5"/>
  <c r="AL100" i="5"/>
  <c r="AL834" i="5"/>
  <c r="AL618" i="5"/>
  <c r="AL594" i="5"/>
  <c r="AL170" i="5"/>
  <c r="AL353" i="5"/>
  <c r="AL337" i="5"/>
  <c r="AL1032" i="5"/>
  <c r="AL808" i="5"/>
  <c r="AL384" i="5"/>
  <c r="AL224" i="5"/>
  <c r="AL216" i="5"/>
  <c r="AL32" i="5"/>
  <c r="AL1063" i="5"/>
  <c r="AL679" i="5"/>
  <c r="AL583" i="5"/>
  <c r="AL966" i="5"/>
  <c r="AL262" i="5"/>
  <c r="AL1084" i="5"/>
  <c r="AL669" i="5"/>
  <c r="AL53" i="5"/>
  <c r="AL844" i="5"/>
  <c r="AL452" i="5"/>
  <c r="AL986" i="5"/>
  <c r="AL754" i="5"/>
  <c r="AL442" i="5"/>
  <c r="AL418" i="5"/>
  <c r="AL330" i="5"/>
  <c r="AL202" i="5"/>
  <c r="AL74" i="5"/>
  <c r="AL187" i="5"/>
  <c r="AL1038" i="5"/>
  <c r="AL733" i="5"/>
  <c r="AL453" i="5"/>
  <c r="AL804" i="5"/>
  <c r="AL604" i="5"/>
  <c r="AL276" i="5"/>
  <c r="AL1028" i="5"/>
  <c r="AL154" i="5"/>
  <c r="AL593" i="5"/>
  <c r="AL497" i="5"/>
  <c r="AL339" i="5"/>
  <c r="AL528" i="5"/>
  <c r="AL983" i="5"/>
  <c r="AL799" i="5"/>
  <c r="AL559" i="5"/>
  <c r="AL463" i="5"/>
  <c r="AL407" i="5"/>
  <c r="AL311" i="5"/>
  <c r="AL230" i="5"/>
  <c r="AL667" i="5"/>
  <c r="AL1026" i="5"/>
  <c r="AL785" i="5"/>
  <c r="AL417" i="5"/>
  <c r="AL305" i="5"/>
  <c r="AL249" i="5"/>
  <c r="AL800" i="5"/>
  <c r="AL432" i="5"/>
  <c r="AL1092" i="5"/>
  <c r="AL683" i="5"/>
  <c r="AL619" i="5"/>
  <c r="AL855" i="5"/>
  <c r="AL623" i="5"/>
  <c r="AL535" i="5"/>
  <c r="AL294" i="5"/>
  <c r="AL102" i="5"/>
  <c r="AL78" i="5"/>
  <c r="AL541" i="5"/>
  <c r="AL253" i="5"/>
  <c r="AL37" i="5"/>
  <c r="AL820" i="5"/>
  <c r="AL124" i="5"/>
  <c r="AL1075" i="5"/>
  <c r="AL666" i="5"/>
  <c r="AL626" i="5"/>
  <c r="AL386" i="5"/>
  <c r="AL521" i="5"/>
  <c r="AL433" i="5"/>
  <c r="AL1020" i="5"/>
  <c r="AL655" i="5"/>
  <c r="AL367" i="5"/>
  <c r="AL119" i="5"/>
  <c r="AL996" i="5"/>
  <c r="AL814" i="5"/>
  <c r="AL118" i="5"/>
  <c r="AL1030" i="5"/>
  <c r="AL877" i="5"/>
  <c r="AL677" i="5"/>
  <c r="AL1010" i="5"/>
  <c r="AL42" i="5"/>
  <c r="AL969" i="5"/>
  <c r="AL273" i="5"/>
  <c r="AL536" i="5"/>
  <c r="AL72" i="5"/>
  <c r="AL791" i="5"/>
  <c r="AL687" i="5"/>
  <c r="AL447" i="5"/>
  <c r="AL446" i="5"/>
  <c r="AL342" i="5"/>
  <c r="AL214" i="5"/>
  <c r="AL579" i="5"/>
  <c r="AL893" i="5"/>
  <c r="AL92" i="5"/>
  <c r="AL650" i="5"/>
  <c r="AL610" i="5"/>
  <c r="AL514" i="5"/>
  <c r="AL964" i="5"/>
  <c r="AL1025" i="5"/>
  <c r="AL24" i="5"/>
  <c r="AL651" i="5"/>
  <c r="AL975" i="5"/>
  <c r="AL863" i="5"/>
  <c r="AL663" i="5"/>
  <c r="AL956" i="5"/>
  <c r="AL894" i="5"/>
  <c r="AL285" i="5"/>
  <c r="AL237" i="5"/>
  <c r="AL29" i="5"/>
  <c r="AL828" i="5"/>
  <c r="AL668" i="5"/>
  <c r="AL524" i="5"/>
  <c r="AL468" i="5"/>
  <c r="AL428" i="5"/>
  <c r="AL156" i="5"/>
  <c r="AL508" i="5"/>
  <c r="AL753" i="5"/>
  <c r="AL320" i="5"/>
  <c r="AL611" i="5"/>
  <c r="AL235" i="5"/>
  <c r="AL35" i="5"/>
  <c r="AL313" i="5"/>
  <c r="AL192" i="5"/>
  <c r="AL946" i="5"/>
  <c r="AL778" i="5"/>
  <c r="AL570" i="5"/>
  <c r="AL482" i="5"/>
  <c r="AL434" i="5"/>
  <c r="AL585" i="5"/>
  <c r="AL431" i="5"/>
  <c r="AL375" i="5"/>
  <c r="AL470" i="5"/>
  <c r="AL14" i="5"/>
  <c r="AL934" i="5"/>
  <c r="AL876" i="5"/>
  <c r="AL28" i="5"/>
  <c r="AL1090" i="5"/>
  <c r="AL955" i="5"/>
  <c r="AL867" i="5"/>
  <c r="AL75" i="5"/>
  <c r="AL992" i="5"/>
  <c r="AL640" i="5"/>
  <c r="AL1052" i="5"/>
  <c r="AL507" i="5"/>
  <c r="AL2" i="5"/>
  <c r="AL1047" i="5"/>
  <c r="AL823" i="5"/>
  <c r="AL39" i="5"/>
  <c r="AL803" i="5"/>
  <c r="AL654" i="5"/>
  <c r="AL878" i="5"/>
  <c r="AL517" i="5"/>
  <c r="AL620" i="5"/>
  <c r="AL866" i="5"/>
  <c r="AL50" i="5"/>
  <c r="AL171" i="5"/>
  <c r="AL1008" i="5"/>
  <c r="AL696" i="5"/>
  <c r="AL423" i="5"/>
  <c r="AL159" i="5"/>
  <c r="AL694" i="5"/>
  <c r="AL1021" i="5"/>
  <c r="AL909" i="5"/>
  <c r="AL413" i="5"/>
  <c r="AL269" i="5"/>
  <c r="AL85" i="5"/>
  <c r="AL580" i="5"/>
  <c r="AL60" i="5"/>
  <c r="AL676" i="5"/>
  <c r="AL4" i="5"/>
  <c r="AL939" i="5"/>
  <c r="AL51" i="5"/>
  <c r="AL938" i="5"/>
  <c r="AL458" i="5"/>
  <c r="AL378" i="5"/>
  <c r="AL258" i="5"/>
  <c r="AL905" i="5"/>
  <c r="AL201" i="5"/>
  <c r="AL65" i="5"/>
  <c r="AL472" i="5"/>
  <c r="AL195" i="5"/>
  <c r="AL143" i="5"/>
  <c r="AL310" i="5"/>
  <c r="AL981" i="5"/>
  <c r="AL221" i="5"/>
  <c r="AL1019" i="5"/>
  <c r="AL984" i="5"/>
  <c r="AL856" i="5"/>
  <c r="AL632" i="5"/>
  <c r="AL128" i="5"/>
  <c r="AL247" i="5"/>
  <c r="AL270" i="5"/>
  <c r="AL467" i="5"/>
  <c r="AL1093" i="5"/>
  <c r="AL732" i="5"/>
  <c r="AL914" i="5"/>
  <c r="AL802" i="5"/>
  <c r="AL426" i="5"/>
  <c r="AL338" i="5"/>
  <c r="AL114" i="5"/>
  <c r="AL411" i="5"/>
  <c r="AL897" i="5"/>
  <c r="AL833" i="5"/>
  <c r="AL649" i="5"/>
  <c r="AL43" i="5"/>
  <c r="AL904" i="5"/>
  <c r="AL872" i="5"/>
  <c r="AL408" i="5"/>
  <c r="AL931" i="5"/>
  <c r="AL47" i="5"/>
  <c r="AL718" i="5"/>
  <c r="AL374" i="5"/>
  <c r="AL525" i="5"/>
  <c r="AL445" i="5"/>
  <c r="AL628" i="5"/>
  <c r="AL795" i="5"/>
  <c r="AL913" i="5"/>
  <c r="AL441" i="5"/>
  <c r="AL73" i="5"/>
  <c r="AL363" i="5"/>
  <c r="AL968" i="5"/>
  <c r="AL376" i="5"/>
  <c r="AL895" i="5"/>
  <c r="AL319" i="5"/>
  <c r="AL215" i="5"/>
  <c r="AL614" i="5"/>
  <c r="AL884" i="5"/>
  <c r="AL1029" i="5"/>
  <c r="AL229" i="5"/>
  <c r="AL708" i="5"/>
  <c r="AL684" i="5"/>
  <c r="AL529" i="5"/>
  <c r="AL369" i="5"/>
  <c r="AL9" i="5"/>
  <c r="AL307" i="5"/>
  <c r="AL688" i="5"/>
  <c r="AL440" i="5"/>
  <c r="AL152" i="5"/>
  <c r="AL123" i="5"/>
  <c r="AL151" i="5"/>
  <c r="AL1070" i="5"/>
  <c r="AL30" i="5"/>
  <c r="AL645" i="5"/>
  <c r="AL924" i="5"/>
  <c r="AL191" i="5"/>
  <c r="AL916" i="5"/>
  <c r="AL717" i="5"/>
  <c r="AL506" i="5"/>
  <c r="AL314" i="5"/>
  <c r="AL393" i="5"/>
  <c r="AL774" i="5"/>
  <c r="AL161" i="5"/>
  <c r="AL16" i="5"/>
  <c r="AL999" i="5"/>
  <c r="AL693" i="5"/>
  <c r="AL233" i="5"/>
  <c r="AL256" i="5"/>
  <c r="AL967" i="5"/>
  <c r="AL167" i="5"/>
  <c r="AL757" i="5"/>
  <c r="AL637" i="5"/>
  <c r="AL818" i="5"/>
  <c r="AL175" i="5"/>
  <c r="AL385" i="5"/>
  <c r="AL959" i="5"/>
  <c r="AL261" i="5"/>
  <c r="AL812" i="5"/>
  <c r="AL76" i="5"/>
  <c r="AL492" i="5"/>
  <c r="AL332" i="5"/>
  <c r="AL569" i="5"/>
  <c r="AL542" i="5"/>
  <c r="AL699" i="5"/>
  <c r="AL882" i="5"/>
  <c r="AL99" i="5"/>
  <c r="AL739" i="5"/>
  <c r="AL515" i="5"/>
  <c r="AL395" i="5"/>
  <c r="AL944" i="5"/>
  <c r="AL776" i="5"/>
  <c r="AL80" i="5"/>
  <c r="AL847" i="5"/>
  <c r="AL839" i="5"/>
  <c r="AL751" i="5"/>
  <c r="AL303" i="5"/>
  <c r="AL710" i="5"/>
  <c r="AL918" i="5"/>
  <c r="AL1085" i="5"/>
  <c r="AL973" i="5"/>
  <c r="AL957" i="5"/>
  <c r="AL572" i="5"/>
  <c r="AL300" i="5"/>
  <c r="AL188" i="5"/>
  <c r="AL275" i="5"/>
  <c r="AL282" i="5"/>
  <c r="AL106" i="5"/>
  <c r="AL483" i="5"/>
  <c r="AL1074" i="5"/>
  <c r="AL945" i="5"/>
  <c r="AL1072" i="5"/>
  <c r="AL624" i="5"/>
  <c r="AL544" i="5"/>
  <c r="AL448" i="5"/>
  <c r="AL336" i="5"/>
  <c r="AL207" i="5"/>
  <c r="AL638" i="5"/>
  <c r="AL222" i="5"/>
  <c r="AL1005" i="5"/>
  <c r="AL557" i="5"/>
  <c r="AL373" i="5"/>
  <c r="AL197" i="5"/>
  <c r="AL1043" i="5"/>
  <c r="AL779" i="5"/>
  <c r="AL578" i="5"/>
  <c r="AL234" i="5"/>
  <c r="AL841" i="5"/>
  <c r="AL976" i="5"/>
  <c r="AL936" i="5"/>
  <c r="AL680" i="5"/>
  <c r="AL176" i="5"/>
  <c r="AL120" i="5"/>
  <c r="AL64" i="5"/>
  <c r="AL891" i="5"/>
  <c r="AL678" i="5"/>
  <c r="AL437" i="5"/>
  <c r="AL293" i="5"/>
  <c r="AL109" i="5"/>
  <c r="AL436" i="5"/>
  <c r="AL115" i="5"/>
  <c r="AL1066" i="5"/>
  <c r="AL922" i="5"/>
  <c r="AL835" i="5"/>
  <c r="AL473" i="5"/>
  <c r="AL49" i="5"/>
  <c r="AL17" i="5"/>
  <c r="AL107" i="5"/>
  <c r="AL1080" i="5"/>
  <c r="AL664" i="5"/>
  <c r="AL743" i="5"/>
  <c r="AL590" i="5"/>
  <c r="AL38" i="5"/>
  <c r="AL12" i="5"/>
  <c r="AL315" i="5"/>
  <c r="AL362" i="5"/>
  <c r="AL242" i="5"/>
  <c r="AL178" i="5"/>
  <c r="AL577" i="5"/>
  <c r="AL361" i="5"/>
  <c r="AL1064" i="5"/>
  <c r="AL736" i="5"/>
  <c r="AL608" i="5"/>
  <c r="AL831" i="5"/>
  <c r="AL630" i="5"/>
  <c r="AL550" i="5"/>
  <c r="AL478" i="5"/>
  <c r="AL406" i="5"/>
  <c r="AL206" i="5"/>
  <c r="AL22" i="5"/>
  <c r="AL886" i="5"/>
  <c r="AL485" i="5"/>
  <c r="AL421" i="5"/>
  <c r="AL205" i="5"/>
  <c r="AL868" i="5"/>
  <c r="AL340" i="5"/>
  <c r="AL890" i="5"/>
  <c r="AL874" i="5"/>
  <c r="AL682" i="5"/>
  <c r="AL402" i="5"/>
  <c r="AL210" i="5"/>
  <c r="AL809" i="5"/>
  <c r="AL368" i="5"/>
  <c r="AL943" i="5"/>
  <c r="AL295" i="5"/>
  <c r="AL15" i="5"/>
  <c r="AL870" i="5"/>
  <c r="AL662" i="5"/>
  <c r="AL462" i="5"/>
  <c r="AL6" i="5"/>
  <c r="AL805" i="5"/>
  <c r="AL157" i="5"/>
  <c r="AL852" i="5"/>
  <c r="AL244" i="5"/>
  <c r="AL1003" i="5"/>
  <c r="AL1082" i="5"/>
  <c r="AL954" i="5"/>
  <c r="AL98" i="5"/>
  <c r="AL58" i="5"/>
  <c r="AL601" i="5"/>
  <c r="AL251" i="5"/>
  <c r="AL543" i="5"/>
  <c r="AL598" i="5"/>
  <c r="AL430" i="5"/>
  <c r="AL1013" i="5"/>
  <c r="AL429" i="5"/>
  <c r="AL117" i="5"/>
  <c r="AL612" i="5"/>
  <c r="AL348" i="5"/>
  <c r="AL268" i="5"/>
  <c r="AL228" i="5"/>
  <c r="AL730" i="5"/>
  <c r="AL250" i="5"/>
  <c r="AL929" i="5"/>
  <c r="AL825" i="5"/>
  <c r="AL979" i="5"/>
  <c r="AL592" i="5"/>
  <c r="AL464" i="5"/>
  <c r="AL843" i="5"/>
  <c r="AL503" i="5"/>
  <c r="AL742" i="5"/>
  <c r="AL278" i="5"/>
  <c r="AL46" i="5"/>
  <c r="AL493" i="5"/>
  <c r="AL213" i="5"/>
  <c r="AL165" i="5"/>
  <c r="AL69" i="5"/>
  <c r="AL45" i="5"/>
  <c r="AL190" i="5"/>
  <c r="AL116" i="5"/>
  <c r="AL892" i="5"/>
  <c r="AL857" i="5"/>
  <c r="AL48" i="5"/>
  <c r="AL826" i="5"/>
  <c r="AL634" i="5"/>
  <c r="AL163" i="5"/>
  <c r="AL454" i="5"/>
  <c r="AL725" i="5"/>
  <c r="AL772" i="5"/>
  <c r="AL252" i="5"/>
  <c r="AL172" i="5"/>
  <c r="AL906" i="5"/>
  <c r="AL674" i="5"/>
  <c r="AL554" i="5"/>
  <c r="AL306" i="5"/>
  <c r="AL186" i="5"/>
  <c r="AL609" i="5"/>
  <c r="AL489" i="5"/>
  <c r="AL129" i="5"/>
  <c r="AL744" i="5"/>
  <c r="AL136" i="5"/>
  <c r="AL379" i="5"/>
  <c r="AL599" i="5"/>
  <c r="AL479" i="5"/>
  <c r="AL223" i="5"/>
  <c r="AL806" i="5"/>
  <c r="AL763" i="5"/>
  <c r="AL621" i="5"/>
  <c r="AL810" i="5"/>
  <c r="AL658" i="5"/>
  <c r="AL18" i="5"/>
  <c r="AL1012" i="5"/>
  <c r="AL603" i="5"/>
  <c r="AL323" i="5"/>
  <c r="AL1002" i="5"/>
  <c r="AL1017" i="5"/>
  <c r="AL713" i="5"/>
  <c r="AL281" i="5"/>
  <c r="AL81" i="5"/>
  <c r="AL824" i="5"/>
  <c r="AL1015" i="5"/>
  <c r="AL767" i="5"/>
  <c r="AL327" i="5"/>
  <c r="AL822" i="5"/>
  <c r="AL126" i="5"/>
  <c r="AL998" i="5"/>
  <c r="AL765" i="5"/>
  <c r="AL581" i="5"/>
  <c r="AL333" i="5"/>
  <c r="AL140" i="5"/>
  <c r="AL84" i="5"/>
  <c r="AL706" i="5"/>
  <c r="AL490" i="5"/>
  <c r="AL523" i="5"/>
  <c r="AL267" i="5"/>
  <c r="AL978" i="5"/>
  <c r="AL985" i="5"/>
  <c r="AL729" i="5"/>
  <c r="AL647" i="5"/>
  <c r="AL263" i="5"/>
  <c r="AL63" i="5"/>
  <c r="AL422" i="5"/>
  <c r="AL390" i="5"/>
  <c r="AL1004" i="5"/>
  <c r="AL861" i="5"/>
  <c r="AL565" i="5"/>
  <c r="AL476" i="5"/>
  <c r="AL962" i="5"/>
  <c r="AL1081" i="5"/>
  <c r="AL641" i="5"/>
  <c r="AL155" i="5"/>
  <c r="AL1048" i="5"/>
  <c r="AL768" i="5"/>
  <c r="AL591" i="5"/>
  <c r="AL111" i="5"/>
  <c r="AL846" i="5"/>
  <c r="AL182" i="5"/>
  <c r="AL629" i="5"/>
  <c r="AL469" i="5"/>
  <c r="AL780" i="5"/>
  <c r="AL764" i="5"/>
  <c r="AL932" i="5"/>
  <c r="AL451" i="5"/>
  <c r="AL347" i="5"/>
  <c r="AL586" i="5"/>
  <c r="AL266" i="5"/>
  <c r="AL26" i="5"/>
  <c r="AL67" i="5"/>
  <c r="AL900" i="5"/>
  <c r="AL840" i="5"/>
  <c r="AL720" i="5"/>
  <c r="AL392" i="5"/>
  <c r="AL144" i="5"/>
  <c r="AL40" i="5"/>
  <c r="AL83" i="5"/>
  <c r="AL775" i="5"/>
  <c r="AL351" i="5"/>
  <c r="AL231" i="5"/>
  <c r="AL750" i="5"/>
  <c r="AL1086" i="5"/>
  <c r="AL1046" i="5"/>
  <c r="AL741" i="5"/>
  <c r="AL589" i="5"/>
  <c r="AL301" i="5"/>
  <c r="AL189" i="5"/>
  <c r="AL148" i="5"/>
  <c r="AL747" i="5"/>
  <c r="AL450" i="5"/>
  <c r="AL274" i="5"/>
  <c r="AL162" i="5"/>
  <c r="AL1065" i="5"/>
  <c r="AL752" i="5"/>
  <c r="AL459" i="5"/>
  <c r="AL879" i="5"/>
  <c r="AL766" i="5"/>
  <c r="AL500" i="5"/>
  <c r="AL484" i="5"/>
  <c r="AL292" i="5"/>
  <c r="AL243" i="5"/>
  <c r="AL1042" i="5"/>
  <c r="AL970" i="5"/>
  <c r="AL714" i="5"/>
  <c r="AL298" i="5"/>
  <c r="AL66" i="5"/>
  <c r="AL875" i="5"/>
  <c r="AL675" i="5"/>
  <c r="AL299" i="5"/>
  <c r="AL881" i="5"/>
  <c r="AL801" i="5"/>
  <c r="AL673" i="5"/>
  <c r="AL505" i="5"/>
  <c r="AL409" i="5"/>
  <c r="AL940" i="5"/>
  <c r="AL1007" i="5"/>
  <c r="AL335" i="5"/>
  <c r="AL87" i="5"/>
  <c r="AL798" i="5"/>
  <c r="AL726" i="5"/>
  <c r="AL382" i="5"/>
  <c r="AL358" i="5"/>
  <c r="AL723" i="5"/>
  <c r="AL990" i="5"/>
  <c r="AL853" i="5"/>
  <c r="AL661" i="5"/>
  <c r="AL461" i="5"/>
  <c r="AL740" i="5"/>
  <c r="AL164" i="5"/>
  <c r="AL356" i="5"/>
  <c r="AL38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AACAA6-0984-4CEE-8F1B-A3F28F30FBA7}" keepAlive="1" name="Query - link_data_full-v2" description="Connection to the 'link_data_full-v2' query in the workbook." type="5" refreshedVersion="8" background="1" saveData="1">
    <dbPr connection="Provider=Microsoft.Mashup.OleDb.1;Data Source=$Workbook$;Location=link_data_full-v2;Extended Properties=&quot;&quot;" command="SELECT * FROM [link_data_full-v2]"/>
  </connection>
  <connection id="2" xr16:uid="{3C9B330F-83A8-4C96-89DF-76B6C7F2636E}" keepAlive="1" name="Query - notion-export-2024-01-15" description="Connection to the 'notion-export-2024-01-15' query in the workbook." type="5" refreshedVersion="8" background="1" saveData="1">
    <dbPr connection="Provider=Microsoft.Mashup.OleDb.1;Data Source=$Workbook$;Location=notion-export-2024-01-15;Extended Properties=&quot;&quot;" command="SELECT * FROM [notion-export-2024-01-15]"/>
  </connection>
  <connection id="3" xr16:uid="{34A533D6-5553-4BEE-B976-42509296428B}" keepAlive="1" name="Query - tag_list" description="Connection to the 'tag_list' query in the workbook." type="5" refreshedVersion="8" background="1" saveData="1">
    <dbPr connection="Provider=Microsoft.Mashup.OleDb.1;Data Source=$Workbook$;Location=tag_list;Extended Properties=&quot;&quot;" command="SELECT * FROM [tag_li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<sst xmlns="http://schemas.openxmlformats.org/spreadsheetml/2006/main" count="59233" uniqueCount="11732">
  <si>
    <t>link_id</t>
  </si>
  <si>
    <t>link</t>
  </si>
  <si>
    <t>article_title</t>
  </si>
  <si>
    <t>article_author</t>
  </si>
  <si>
    <t>post_date</t>
  </si>
  <si>
    <t>article_excerpt</t>
  </si>
  <si>
    <t>categories</t>
  </si>
  <si>
    <t>site_manual</t>
  </si>
  <si>
    <t>link_type</t>
  </si>
  <si>
    <t>img_type</t>
  </si>
  <si>
    <t>img_url</t>
  </si>
  <si>
    <t>author_image</t>
  </si>
  <si>
    <t>author_url</t>
  </si>
  <si>
    <t>create_date</t>
  </si>
  <si>
    <t>format</t>
  </si>
  <si>
    <t>type</t>
  </si>
  <si>
    <t>level</t>
  </si>
  <si>
    <t>style</t>
  </si>
  <si>
    <t>theme</t>
  </si>
  <si>
    <t>technique</t>
  </si>
  <si>
    <t>technology</t>
  </si>
  <si>
    <t>other</t>
  </si>
  <si>
    <t>concatenate</t>
  </si>
  <si>
    <t>tag_count</t>
  </si>
  <si>
    <t>L00010</t>
  </si>
  <si>
    <t>https://twitter.com/real7a/status/819658716421246977</t>
  </si>
  <si>
    <t>Split-second #data mapping https://t.co/6xFMXtyobP @MapD is a company to watch. Lightning fast #dataviz &amp;amp; #analytics w/ #geospatial built in</t>
  </si>
  <si>
    <t>@datametrician</t>
  </si>
  <si>
    <t>2017-01-12</t>
  </si>
  <si>
    <t>geospatial;article;news</t>
  </si>
  <si>
    <t>https://twitter.com</t>
  </si>
  <si>
    <t>twitter</t>
  </si>
  <si>
    <t>jpg</t>
  </si>
  <si>
    <t>/img/article_images/img-L00010.jpg</t>
  </si>
  <si>
    <t>http://pbs.twimg.com/profile_images/470143287/avatar7a_red_normal.jpg</t>
  </si>
  <si>
    <t>http://nucleart.net</t>
  </si>
  <si>
    <t>No</t>
  </si>
  <si>
    <t>article</t>
  </si>
  <si>
    <t>news</t>
  </si>
  <si>
    <t/>
  </si>
  <si>
    <t>geospatial</t>
  </si>
  <si>
    <t>L00014</t>
  </si>
  <si>
    <t>https://twitter.com/jamisnemo/status/817559586387460096</t>
  </si>
  <si>
    <t>Updated my @tableau JS API tree with v10 getData() features and added #d3js tree for fun... https://t.co/nyN1UmGLRA https://t.co/vhzUVU1Vz4</t>
  </si>
  <si>
    <t>Chris DeMartini</t>
  </si>
  <si>
    <t>2017-01-07</t>
  </si>
  <si>
    <t>tableau;data-viz;radialtree;post;concept</t>
  </si>
  <si>
    <t>rep</t>
  </si>
  <si>
    <t>/img/images/geometric-pattern-06.jpg</t>
  </si>
  <si>
    <t>http://pbs.twimg.com/profile_images/1527201903020371969/NmHQv3Es_normal.jpg</t>
  </si>
  <si>
    <t>NA</t>
  </si>
  <si>
    <t>post</t>
  </si>
  <si>
    <t>data-viz</t>
  </si>
  <si>
    <t>concept</t>
  </si>
  <si>
    <t>L00015</t>
  </si>
  <si>
    <t>https://twitter.com/infogram/status/822959467587313666</t>
  </si>
  <si>
    <t>This map guides you through the early stages of data visualization, including cartoons of 75 key charts https://t.co/mNBDBDdzbe #dataviz https://t.co/wsypS3PZ7f</t>
  </si>
  <si>
    <t>Infogram</t>
  </si>
  <si>
    <t>2017-01-22</t>
  </si>
  <si>
    <t>data-viz;infographic;concept</t>
  </si>
  <si>
    <t>/img/article_images/img-L00015.jpg</t>
  </si>
  <si>
    <t>http://pbs.twimg.com/profile_images/923178909423763456/zGgIkJL__normal.jpg</t>
  </si>
  <si>
    <t>https://infogram.com</t>
  </si>
  <si>
    <t>infographic</t>
  </si>
  <si>
    <t>L00017</t>
  </si>
  <si>
    <t>https://twitter.com/alevergara78/status/824356368694050819</t>
  </si>
  <si>
    <t>Nice tableau map on political conflicts in Africa https://t.co/nDkGvUTThI #Tableau #Vizoftheday #dataviz https://t.co/JjBZ982wuV</t>
  </si>
  <si>
    <t>Guilherme R. Storck</t>
  </si>
  <si>
    <t>2017-01-25</t>
  </si>
  <si>
    <t>/img/article_images/img-L00017.jpg</t>
  </si>
  <si>
    <t>http://pbs.twimg.com/profile_images/477167045772312577/3q1ssMVN_normal.jpeg</t>
  </si>
  <si>
    <t>http://cl.linkedin.com/in/alevergara</t>
  </si>
  <si>
    <t>L00019</t>
  </si>
  <si>
    <t>https://twitter.com/alevergara78/status/824223889135988737</t>
  </si>
  <si>
    <t>One to poke around - FT interactive github repos https://t.co/xpJyQwfbzK #ft #dataviz #ddj #repo</t>
  </si>
  <si>
    <t>Tony Hirst</t>
  </si>
  <si>
    <t>data-viz;site;how-to;technique</t>
  </si>
  <si>
    <t>site</t>
  </si>
  <si>
    <t>how-to</t>
  </si>
  <si>
    <t>L00020</t>
  </si>
  <si>
    <t>https://twitter.com/DataSciNews/status/824796371509198852</t>
  </si>
  <si>
    <t>Roll Your Own Charting System Using Vega-Lite and Google Spreadsheets | @tpreusse https://t.co/v0hgRh07zs</t>
  </si>
  <si>
    <t>Sebastian Gutierrez</t>
  </si>
  <si>
    <t>2017-01-27</t>
  </si>
  <si>
    <t>data-viz;methodology</t>
  </si>
  <si>
    <t>http://pbs.twimg.com/profile_images/378800000774774259/d7d4e2bd0448f2c3ae4e8acd28f25927_normal.png</t>
  </si>
  <si>
    <t>http://datascienceweekly.org</t>
  </si>
  <si>
    <t>methodology</t>
  </si>
  <si>
    <t>L00021</t>
  </si>
  <si>
    <t>https://twitter.com/DataSciNews/status/824796272498470912</t>
  </si>
  <si>
    <t>Awesome list of ML videos by @dustinvtran  https://t.co/6VWxtogMFk</t>
  </si>
  <si>
    <t>Artëm Sobolev</t>
  </si>
  <si>
    <t>Awesome list of ML videos by @dustinvtran 
https://t.co/6VWxtogMFk</t>
  </si>
  <si>
    <t>ml;technique;video;list</t>
  </si>
  <si>
    <t>video</t>
  </si>
  <si>
    <t>list</t>
  </si>
  <si>
    <t>ml</t>
  </si>
  <si>
    <t>L00022</t>
  </si>
  <si>
    <t>https://twitter.com/DataSciNews/status/824259135550226433</t>
  </si>
  <si>
    <t>Colleagues' new paper on using deep networks for guiding an automated theorem prover is up on Arxiv: https://t.co/VAVv9fDFQm</t>
  </si>
  <si>
    <t>François Chollet</t>
  </si>
  <si>
    <t>paper;research;dl;technique</t>
  </si>
  <si>
    <t>paper</t>
  </si>
  <si>
    <t>research</t>
  </si>
  <si>
    <t>dl</t>
  </si>
  <si>
    <t>L00024</t>
  </si>
  <si>
    <t>https://twitter.com/alexmacy/status/822985104553222144</t>
  </si>
  <si>
    <t>v1.1 of the d3 plugin for #SublimeText. Now including the entire #d3js library in a context menu! https://t.co/g7167QY1Fl https://t.co/0qt3Ned90u</t>
  </si>
  <si>
    <t>alex</t>
  </si>
  <si>
    <t>v1.1 of the d3 plugin for #SublimeText. 
Now including the entire #d3js library in a context menu!
https://t.co/g7167QY1Fl https://t.co/0qt3Ned90u</t>
  </si>
  <si>
    <t>d3js;tool;technique;feature</t>
  </si>
  <si>
    <t>http://pbs.twimg.com/profile_images/783899236031016961/9jhbsQjy_normal.jpg</t>
  </si>
  <si>
    <t>http://bl.ocks.org/alexmacy</t>
  </si>
  <si>
    <t>tool#technique#feature</t>
  </si>
  <si>
    <t>d3js</t>
  </si>
  <si>
    <t>L00025</t>
  </si>
  <si>
    <t>https://twitter.com/micahstubbs/status/825969151327952896</t>
  </si>
  <si>
    <t>this DataURL method to download SVGs works in Firefox 51.0.1 🎉
🎩 @currankelleher #d3js
👀 @JussiEkholm @dingfuus 
https://t.co/H24978KJgq https://t.co/JTtFHgsMuK</t>
  </si>
  <si>
    <t>@micahstubbs</t>
  </si>
  <si>
    <t>2017-01-30</t>
  </si>
  <si>
    <t>post;technique;svg;data-viz</t>
  </si>
  <si>
    <t>http://pbs.twimg.com/profile_images/1519411395627954177/erykysK7_normal.jpg</t>
  </si>
  <si>
    <t>http://bl.ocks.org/micahstubbs</t>
  </si>
  <si>
    <t>svg</t>
  </si>
  <si>
    <t>L00026</t>
  </si>
  <si>
    <t>https://twitter.com/enjalot/status/827673037503729664</t>
  </si>
  <si>
    <t>have your cake and eat it too: "D3 and Arrow Functions" by @yonester https://t.co/iyBZItFdrn</t>
  </si>
  <si>
    <t>Ian Johnson</t>
  </si>
  <si>
    <t>2017-02-04</t>
  </si>
  <si>
    <t>d3js;javascript;technique;how-to</t>
  </si>
  <si>
    <t>http://pbs.twimg.com/profile_images/649338788339015680/Zi9nmGUc_normal.jpg</t>
  </si>
  <si>
    <t>http://enjalot.github.io/</t>
  </si>
  <si>
    <t>d3js#javascript</t>
  </si>
  <si>
    <t>L00027</t>
  </si>
  <si>
    <t>https://twitter.com/lisacmuth/status/827603890086506501</t>
  </si>
  <si>
    <t>How (and why) to do #datavis in times of Trump. My two cents: https://t.co/vHcRNyaJ0c https://t.co/xulcuRmf4s</t>
  </si>
  <si>
    <t>Lisa Charlotte Muth</t>
  </si>
  <si>
    <t>2017-02-03</t>
  </si>
  <si>
    <t>data-viz;opinion;post</t>
  </si>
  <si>
    <t>http://pbs.twimg.com/profile_images/1087108693789831169/XknuFyzZ_normal.jpg</t>
  </si>
  <si>
    <t>https://lisacharlottemuth.com</t>
  </si>
  <si>
    <t>opinion</t>
  </si>
  <si>
    <t>L00028</t>
  </si>
  <si>
    <t>https://twitter.com/nmcholakov/status/822948994221481985</t>
  </si>
  <si>
    <t>📊📊 Building composable charts with #Angular2 and #D3js! https://t.co/a35st6App0 #angular #angularjs #javascript #dataviz</t>
  </si>
  <si>
    <t>Austin</t>
  </si>
  <si>
    <t>data-viz;methodology;d3js</t>
  </si>
  <si>
    <t>http://pbs.twimg.com/profile_images/1539369396795232259/26Cc6HyC_normal.jpg</t>
  </si>
  <si>
    <t>http://ch0k1.info</t>
  </si>
  <si>
    <t>L00029</t>
  </si>
  <si>
    <t>https://twitter.com/askdrstats/status/828229888960241665</t>
  </si>
  <si>
    <t>Now available: Modern #DataScience with #Rstats by @BaumerBen, Daniel Kaplan &amp;amp; me: @CRC_MathStats https://t.co/7qoJzSJVMw #Statistics https://t.co/iOcYeoGhJl</t>
  </si>
  <si>
    <t>Nicholas Horton</t>
  </si>
  <si>
    <t>2017-02-05</t>
  </si>
  <si>
    <t>rstats;book;data-science</t>
  </si>
  <si>
    <t>http://pbs.twimg.com/profile_images/421032203703701504/tKrivgxy_normal.jpeg</t>
  </si>
  <si>
    <t>https://www.amherst.edu/people/facstaff/nhorton</t>
  </si>
  <si>
    <t>book</t>
  </si>
  <si>
    <t>data-science</t>
  </si>
  <si>
    <t>rstats</t>
  </si>
  <si>
    <t>L00031</t>
  </si>
  <si>
    <t>https://twitter.com/swathisprasad/status/819986713699348482</t>
  </si>
  <si>
    <t>Canvas Based Plotting Plugin With jQuery And D3.js - CanvasPlot https://t.co/rDXhclRL2Z #jQuery #d3js</t>
  </si>
  <si>
    <t>Swathi Prasad</t>
  </si>
  <si>
    <t>2017-01-13</t>
  </si>
  <si>
    <t>d3js;data-viz;tool</t>
  </si>
  <si>
    <t>http://pbs.twimg.com/profile_images/1134054747412021248/xHsARXcO_normal.png</t>
  </si>
  <si>
    <t>https://swathisprasad.medium.com/</t>
  </si>
  <si>
    <t>tool</t>
  </si>
  <si>
    <t>L00038</t>
  </si>
  <si>
    <t>https://twitter.com/anildash/status/841723793806655488</t>
  </si>
  <si>
    <t>Always appreciate when people cover our work, but @Glitch is a team effort that began long before I even joined @FogCreek, headlines aside. https://t.co/Y7gmGSwNNc</t>
  </si>
  <si>
    <t>Anil Dash</t>
  </si>
  <si>
    <t>2017-03-14</t>
  </si>
  <si>
    <t>post;coding;development;general</t>
  </si>
  <si>
    <t>http://pbs.twimg.com/profile_images/1538205790619807744/g2X5fi-M_normal.jpg</t>
  </si>
  <si>
    <t>https://anildash.com/</t>
  </si>
  <si>
    <t>general</t>
  </si>
  <si>
    <t>coding#development</t>
  </si>
  <si>
    <t>L00039</t>
  </si>
  <si>
    <t>https://twitter.com/visualisingdata/status/841744878849667073</t>
  </si>
  <si>
    <t>Perfect use-case of a Sankey, part 2 https://t.co/IxWUiSexwt</t>
  </si>
  <si>
    <t>Andy Kirk</t>
  </si>
  <si>
    <t>post;data-viz;visual;article;technique;sankey</t>
  </si>
  <si>
    <t>http://pbs.twimg.com/profile_images/1000851383363493893/fHt8A__Y_normal.jpg</t>
  </si>
  <si>
    <t>http://www.visualisingdata.com</t>
  </si>
  <si>
    <t>post#article</t>
  </si>
  <si>
    <t>visual</t>
  </si>
  <si>
    <t>sankey</t>
  </si>
  <si>
    <t>L00040</t>
  </si>
  <si>
    <t>https://twitter.com/DaveRubal/status/842489652737003520</t>
  </si>
  <si>
    <t>Our favorite Free Data Science EBooks https://t.co/WwgnyrOeZf #datascience #dataanalysis #bigdata</t>
  </si>
  <si>
    <t>Keva161_DS</t>
  </si>
  <si>
    <t>2017-03-16</t>
  </si>
  <si>
    <t>data-science;book;list</t>
  </si>
  <si>
    <t>http://pbs.twimg.com/profile_images/2966358588/dae7fd1d0e7c82d9e7fff331dcaa00bb_normal.jpeg</t>
  </si>
  <si>
    <t>http://linkedin.com/in/drubal</t>
  </si>
  <si>
    <t>L00042</t>
  </si>
  <si>
    <t>https://twitter.com/DataSciNews/status/835300364509409282</t>
  </si>
  <si>
    <t>Beginner's Guide to Customer Segmentation | https://t.co/nZYzPMFg9j | 
How to use K-Means clustering to analyze customer base #python https://t.co/EVodhywye4</t>
  </si>
  <si>
    <t>Yhat, Inc.</t>
  </si>
  <si>
    <t>2017-02-25</t>
  </si>
  <si>
    <t>post;data-science;technique;clustering</t>
  </si>
  <si>
    <t>clustering</t>
  </si>
  <si>
    <t>L00050</t>
  </si>
  <si>
    <t>https://winvector.github.io/FluidData/RowsAndColumns.html</t>
  </si>
  <si>
    <t>Coordinatized Data: A Fluid Data Specification</t>
  </si>
  <si>
    <t>John Mount, Nina Zumel</t>
  </si>
  <si>
    <t>2017-03-29</t>
  </si>
  <si>
    <t>It has been our experience when teaching the data wrangling part of data science that students often have difficulty understanding the conversion to and from row-oriented and column-oriented data formats (what is commonly called pivoting and un-pivoting).</t>
  </si>
  <si>
    <t>data-analysis;post;methodology;technique;process;data-preparation</t>
  </si>
  <si>
    <t>png</t>
  </si>
  <si>
    <t>http://pbs.twimg.com/profile_images/2221739898/avatar_normal.png</t>
  </si>
  <si>
    <t>http://www.statsblogs.com</t>
  </si>
  <si>
    <t>data-analysis</t>
  </si>
  <si>
    <t>methodology#technique#process</t>
  </si>
  <si>
    <t>data-preparation</t>
  </si>
  <si>
    <t>L00052</t>
  </si>
  <si>
    <t>https://statmodeling.stat.columbia.edu/wp-content/uploads/2017/03/Hetereogeneity-of-Effect-Sizes.pdf</t>
  </si>
  <si>
    <t>Beyond Heterogeneity of Effect Sizes</t>
  </si>
  <si>
    <t>Unknown</t>
  </si>
  <si>
    <t>2017-03-12</t>
  </si>
  <si>
    <t xml:space="preserve">One of the primary benefits of meta-analytic syntheses of research findings is that researchers are 
provided with an estimate of the heterogeneity of effect sizes. In many instances, estimates of effect size heterogeneity obtained from a meta-analytic review are much smaller than those suggested by a narrative review of the literature because meta-analysis allows researchers to estimate how much of the observed variability in effect sizes across studies is simply an artifact of sampling error. </t>
  </si>
  <si>
    <t>statistics;effect;technique;paper</t>
  </si>
  <si>
    <t>https://statmodeling.stat.columbia.edu</t>
  </si>
  <si>
    <t>website</t>
  </si>
  <si>
    <t>statistics#effect</t>
  </si>
  <si>
    <t>L00061</t>
  </si>
  <si>
    <t>https://twitter.com/AirbnbEng/status/862356825324138496</t>
  </si>
  <si>
    <t>"Automated Machine Learning — A Paradigm Shift That Accelerates Data Scientist Productivity @ Airbnb" https://t.co/ulnY543gsR</t>
  </si>
  <si>
    <t>Airbnb Engineering</t>
  </si>
  <si>
    <t>2017-05-10</t>
  </si>
  <si>
    <t>"Automated Machine Learning — A Paradigm Shift That Accelerates Data Scientist Productivity @ Airbnb"</t>
  </si>
  <si>
    <t>ml;post;methodology;automation</t>
  </si>
  <si>
    <t>http://pbs.twimg.com/profile_images/1329055612857184263/EMaQ5kQ1_normal.png</t>
  </si>
  <si>
    <t>https://www.dataiku.com</t>
  </si>
  <si>
    <t>ml#automation</t>
  </si>
  <si>
    <t>L00064</t>
  </si>
  <si>
    <t>https://collab365.com/creating-great-visualizations-d3-dimple-sharepoint/</t>
  </si>
  <si>
    <t>Creating great visualizations with D3, Dimple, and SharePoint</t>
  </si>
  <si>
    <t>Stephan Onisick</t>
  </si>
  <si>
    <t>2017-06-09</t>
  </si>
  <si>
    <t>In this article, I will outline why I use D3 and Dimple in SharePoint and a little about how to use it. To be specific, my experience comes from developing on SharePoint 2013 on-premise installations, but with the use of AJAX and REST APIs for data collection, the technology can extend to other versions of SharePoint including SharePoint Online.</t>
  </si>
  <si>
    <t>post;d3js;technique;book;methodology</t>
  </si>
  <si>
    <t>https://collab365.com</t>
  </si>
  <si>
    <t>http://pbs.twimg.com/profile_images/2966721476/d74f938f36234e2fc0f434d07f87f8f5_normal.png</t>
  </si>
  <si>
    <t>https://d3js.community/</t>
  </si>
  <si>
    <t>post#book</t>
  </si>
  <si>
    <t>technique#methodology</t>
  </si>
  <si>
    <t>L00067</t>
  </si>
  <si>
    <t>https://twitter.com/EthicalBAU/status/865413791583936513</t>
  </si>
  <si>
    <t>I updated my forceInABox library as a force for #D3js v4. Repo https://t.co/0Fi3zyjE7d Demo: https://t.co/0RrpXgEQw4 #dataviz #networks https://t.co/PwyOeWZce8</t>
  </si>
  <si>
    <t>John A. Guerra Gómez</t>
  </si>
  <si>
    <t>2017-05-19</t>
  </si>
  <si>
    <t>package;graph;d3js</t>
  </si>
  <si>
    <t>http://pbs.twimg.com/profile_images/1286726677003939841/-Mml8NPP_normal.jpg</t>
  </si>
  <si>
    <t>package</t>
  </si>
  <si>
    <t>graph</t>
  </si>
  <si>
    <t>L00072</t>
  </si>
  <si>
    <t>https://twitter.com/Rexercises/status/873935436879679488</t>
  </si>
  <si>
    <t>Data Visualization with googleVis exercises part 2 - #rstats - https://t.co/2mmT865Fhi https://t.co/Q3sacPPoKT</t>
  </si>
  <si>
    <t>Euthymios Kasvikis</t>
  </si>
  <si>
    <t>2017-06-11</t>
  </si>
  <si>
    <t>post;tutorial;data-viz;google-viz;rstats</t>
  </si>
  <si>
    <t>http://pbs.twimg.com/profile_images/758367898381512704/mKHaFZr6_normal.jpg</t>
  </si>
  <si>
    <t>http://r-exercises.com</t>
  </si>
  <si>
    <t>tutorial</t>
  </si>
  <si>
    <t>google-viz</t>
  </si>
  <si>
    <t>L00074</t>
  </si>
  <si>
    <t>https://twitter.com/analyticbridge/status/878221476700225536</t>
  </si>
  <si>
    <t>Deep Learning: Definition, Resources, Comparison with Machine Learning https://t.co/ja5LH4nopS</t>
  </si>
  <si>
    <t>Vincent Granville</t>
  </si>
  <si>
    <t>2017-06-23</t>
  </si>
  <si>
    <t>post;overview;dl;ml</t>
  </si>
  <si>
    <t>http://pbs.twimg.com/profile_images/823984252035309568/pPt7JWhh_normal.jpg</t>
  </si>
  <si>
    <t>http://www.datasciencecentral.com/profiles/blogs/check-out-our-dsc-newsletter</t>
  </si>
  <si>
    <t>overview</t>
  </si>
  <si>
    <t>dl#ml</t>
  </si>
  <si>
    <t>L00076</t>
  </si>
  <si>
    <t>https://twitter.com/maddula_siva/status/888271356587986944</t>
  </si>
  <si>
    <t>7 Steps to Mastering Data Preparation with Python | #MachineLearning #Python #RT https://t.co/S8hwK4OIgp https://t.co/VCkt9y52XD</t>
  </si>
  <si>
    <t>Matthew Mayo</t>
  </si>
  <si>
    <t>2017-07-21</t>
  </si>
  <si>
    <t>post;workflow;process;python;data-preparation</t>
  </si>
  <si>
    <t>http://pbs.twimg.com/profile_images/907906711926607872/tcAxnCwk_normal.jpg</t>
  </si>
  <si>
    <t>https://www.linkedin.com/in/sambasivaraomaddula/</t>
  </si>
  <si>
    <t>workflow#process</t>
  </si>
  <si>
    <t>python</t>
  </si>
  <si>
    <t>L00086</t>
  </si>
  <si>
    <t>https://twitter.com/JorgeTwe/status/917461650789339137</t>
  </si>
  <si>
    <t>New to me: Interactive app for creating #Rstats plots with ggplot2 or plotly https://t.co/PWEV6HosdV
Shiny code: https://t.co/fkr3QbBrsA https://t.co/bDys5Bgn3N</t>
  </si>
  <si>
    <t>Sharon Machlis</t>
  </si>
  <si>
    <t>2017-10-09</t>
  </si>
  <si>
    <t>rstats;ggplot2;package;chart</t>
  </si>
  <si>
    <t>http://pbs.twimg.com/profile_images/863467229328941056/IbMxPM-m_normal.jpg</t>
  </si>
  <si>
    <t>chart</t>
  </si>
  <si>
    <t>rstats#ggplot2</t>
  </si>
  <si>
    <t>L00102</t>
  </si>
  <si>
    <t>https://twitter.com/JMP_Japan/status/969104953380868096</t>
  </si>
  <si>
    <t>「What Is Design of Experiments? Part 1」https://t.co/NyKUBD7F0X</t>
  </si>
  <si>
    <t>J. Stuart Hunter</t>
  </si>
  <si>
    <t>2018-03-01</t>
  </si>
  <si>
    <t>Learn how we use statistical methods to design experiments that provide mathematical models that are useful for describing products and processes. This is Lesson 1 in the 1966 Design of Experiments learning series presented by statistician, author, and fun-loving Professor J. Stuart Hunter.  Historic video provided to SAS by J. Stuart Hunter. https://t.co/NyKUBD7F0X</t>
  </si>
  <si>
    <t>statistics;technique;experiment;video;lecture</t>
  </si>
  <si>
    <t>http://pbs.twimg.com/profile_images/1542660512802291712/8PO-N2Lj_normal.jpg</t>
  </si>
  <si>
    <t>https://www.jmp.com/jp</t>
  </si>
  <si>
    <t>video#lecture</t>
  </si>
  <si>
    <t>statistics</t>
  </si>
  <si>
    <t>experiment</t>
  </si>
  <si>
    <t>L00106</t>
  </si>
  <si>
    <t>https://twitter.com/maartenzam/status/1001193762259861505</t>
  </si>
  <si>
    <t>Not sure why non-scientist don't need to use them. I definitely will! https://t.co/x5ja6m8mqF</t>
  </si>
  <si>
    <t>Maarten Lambrechts</t>
  </si>
  <si>
    <t>2018-05-28</t>
  </si>
  <si>
    <t>data-viz;visual;colour</t>
  </si>
  <si>
    <t>http://pbs.twimg.com/profile_images/1070248468344696833/79o98tIJ_normal.jpg</t>
  </si>
  <si>
    <t>http://www.maartenlambrechts.com</t>
  </si>
  <si>
    <t>colour</t>
  </si>
  <si>
    <t>L00109</t>
  </si>
  <si>
    <t>https://twitter.com/mikedelgado/status/1002633137766035456</t>
  </si>
  <si>
    <t>The Most Complete Collection of the Best Cheat Sheets for #AI, #NeuralNetworks, #MachineLearning, #DeepLearning #BigData #DataScience #TensorFlow #Python #Rstats #TensorFlow #Python #Rstats #R #DataViz #Analytics https://t.co/FfLohFk0tS</t>
  </si>
  <si>
    <t>Mike Delgado</t>
  </si>
  <si>
    <t>2018-06-01</t>
  </si>
  <si>
    <t>visual;cheatsheet;list;ml;ai</t>
  </si>
  <si>
    <t>http://pbs.twimg.com/profile_images/1493418509103108098/rOLaXITx_normal.jpg</t>
  </si>
  <si>
    <t>http://mikedelgado.org</t>
  </si>
  <si>
    <t>visual#cheatsheet#list</t>
  </si>
  <si>
    <t>ml#ai</t>
  </si>
  <si>
    <t>L00110</t>
  </si>
  <si>
    <t>https://nceas.github.io/sasap-training/materials/reproducible_research_in_r_fairbanks/</t>
  </si>
  <si>
    <t>Reproducible Analysis With R</t>
  </si>
  <si>
    <t>NCEAS</t>
  </si>
  <si>
    <t>2018-10-16</t>
  </si>
  <si>
    <t>in this course we will focus on computational reproducibility: the ability to document data, analyses, and models sufficiently for other researchers to be able to understand and ideally re-execute the computations that led to scientific results and conclusions.</t>
  </si>
  <si>
    <t>site;course;reproducability;rstats;methodology</t>
  </si>
  <si>
    <t>https://nceas.github.io</t>
  </si>
  <si>
    <t>http://pbs.twimg.com/profile_images/1207047586747535360/auJckzdX_normal.jpg</t>
  </si>
  <si>
    <t>https://github.com/pkq</t>
  </si>
  <si>
    <t>reproducability</t>
  </si>
  <si>
    <t>L00111</t>
  </si>
  <si>
    <t>https://twitter.com/FrankElavsky/status/1004052571277979655</t>
  </si>
  <si>
    <t>I've taught #D3js to nearly 300 faculty, staff, and students at primarily the grad/PhD level across various workshops and bootcamps. Some key reasons behind why D3 is hard, I'll outline below (in case anyone is learning or curious)</t>
  </si>
  <si>
    <t>@FrankElavsky</t>
  </si>
  <si>
    <t>2018-06-05</t>
  </si>
  <si>
    <t>d3js;post;opinion</t>
  </si>
  <si>
    <t>http://pbs.twimg.com/profile_images/1515327367459360770/mp4HVWGY_normal.jpg</t>
  </si>
  <si>
    <t>http://frank.computer</t>
  </si>
  <si>
    <t>L00115</t>
  </si>
  <si>
    <t>https://twitter.com/ngehlenborg/status/1016439353164173312</t>
  </si>
  <si>
    <t>Data Visualization Conferences: http://ieeevis.org/year/2018/welcome; https://eurovis2018.org; https://sigchi.org; http://pvis.org - Data Visualization Journals: https://computer.org/web/tvcg; https://publications.computer.org/cga/; https://onlinelibrary.wiley.com/journal/14678659; http://journals.sagepub.com/home/ivi #biovis #ISMB2018</t>
  </si>
  <si>
    <t>Nils Gehlenborg</t>
  </si>
  <si>
    <t>2018-07-09</t>
  </si>
  <si>
    <t>data-viz;resource;paper;research;list</t>
  </si>
  <si>
    <t>http://pbs.twimg.com/profile_images/1504806743582420994/uKyUy_7f_normal.jpg</t>
  </si>
  <si>
    <t>https://stephanieevergreen.com/newsletter-sign-up/</t>
  </si>
  <si>
    <t>resource#research#list</t>
  </si>
  <si>
    <t>L00116</t>
  </si>
  <si>
    <t>https://twitter.com/aboutaaron/status/1016760837783121931</t>
  </si>
  <si>
    <t>Yo, here's my nü #dataviz workflow:
1. Visidata for data exploration &amp;amp; export
2. @observablehq &amp;amp; d3.js to build graphic pieces
3. Export d3.js graphic as SVG from notebook
4. Finish graphic in Adobe Illustrator
5. Run ai2html to publish on the web
Interested? Keep reading 👇🏿</t>
  </si>
  <si>
    <t>Aaron Colby Williams</t>
  </si>
  <si>
    <t>2018-07-10</t>
  </si>
  <si>
    <t>Yo, here's my nü #dataviz workflow:
1. Visidata for data exploration &amp;amp; export
2. @observablehq &amp;amp; d3.js to build graphic pieces
3. Export d3.js graphic as SVG from notebook
4. Finish graphic in Adobe Illustrator
5. Run ai2html to publish on the web
Interested? Keep reading 👇🏿</t>
  </si>
  <si>
    <t>data-viz;workflow;process</t>
  </si>
  <si>
    <t>http://pbs.twimg.com/profile_images/1520897023997743104/1UiwCMAX_normal.jpg</t>
  </si>
  <si>
    <t>https://acwx.net/</t>
  </si>
  <si>
    <t>L00117</t>
  </si>
  <si>
    <t>https://twitter.com/thehauer/status/1021179403680862218</t>
  </si>
  <si>
    <t>I didn't think my "start-up" document for my grad students (the resources I wish *I* had when I started a PhD) would prove to be so popular, so I figured I would share them here. So, here's what I've compiled so far. #hiddencurriculum 1/12</t>
  </si>
  <si>
    <t>Matt Hauer</t>
  </si>
  <si>
    <t>2018-07-23</t>
  </si>
  <si>
    <t>post;advice;research</t>
  </si>
  <si>
    <t>http://pbs.twimg.com/profile_images/1526639891420946432/yemQX1SC_normal.jpg</t>
  </si>
  <si>
    <t>https://mathewhauer.com</t>
  </si>
  <si>
    <t>advice#research</t>
  </si>
  <si>
    <t>L00118</t>
  </si>
  <si>
    <t>https://twitter.com/vboykis/status/1021191402787692545</t>
  </si>
  <si>
    <t>Stats/data people: Tired of iris and mtcars? Tell me about your favorite heterogenous, small dataset! (I.e. has both numerical and text-value columns), is ideally smaller than 500 rows or so, is interesting to work with.</t>
  </si>
  <si>
    <t>Vicki</t>
  </si>
  <si>
    <t>post;dataset;advice;statistics</t>
  </si>
  <si>
    <t>http://pbs.twimg.com/profile_images/1512573324613804032/2uQe7mCx_normal.jpg</t>
  </si>
  <si>
    <t>http://www.vickiboykis.com</t>
  </si>
  <si>
    <t>dataset#advice</t>
  </si>
  <si>
    <t>L00119</t>
  </si>
  <si>
    <t>https://twitter.com/umutaliozbay/status/1021865685729927171</t>
  </si>
  <si>
    <t>some Observable techniques
https://t.co/GVPN5eIaCn
#dataviz</t>
  </si>
  <si>
    <t>mutsimo</t>
  </si>
  <si>
    <t>2018-07-24</t>
  </si>
  <si>
    <t>data-viz;technique;observable;post</t>
  </si>
  <si>
    <t>http://pbs.twimg.com/profile_images/1019142446708609024/X7_KIaUK_normal.jpg</t>
  </si>
  <si>
    <t>http://sanatblog.com</t>
  </si>
  <si>
    <t>observable</t>
  </si>
  <si>
    <t>L00121</t>
  </si>
  <si>
    <t>https://twitter.com/AmbitionData/status/1038208543135019008</t>
  </si>
  <si>
    <t>@ahartsoe summarizes #dataviz best practices from four seasoned experts on this week’s #podcast #CSuite https://t.co/ibI5jZzyvX</t>
  </si>
  <si>
    <t>Ambition Data</t>
  </si>
  <si>
    <t>2018-09-08</t>
  </si>
  <si>
    <t>podcast;data-viz;advice;opinion</t>
  </si>
  <si>
    <t>http://pbs.twimg.com/profile_images/1287779411618668549/IW3Q31rK_normal.png</t>
  </si>
  <si>
    <t>http://www.ambitiondata.com</t>
  </si>
  <si>
    <t>podcast</t>
  </si>
  <si>
    <t>advice#opinion</t>
  </si>
  <si>
    <t>L00122</t>
  </si>
  <si>
    <t>https://twitter.com/PhoenixGyaan/status/1038022074764341249</t>
  </si>
  <si>
    <t>Same heatmap built 3 different ways (D3, React, Vue):
https://t.co/uLgWNfAAPT
https://t.co/cr0RkgknzE
https://t.co/LAuS7rk27C
https://t.co/wxqEHnRHWV</t>
  </si>
  <si>
    <t>Create With Data</t>
  </si>
  <si>
    <t>2018-09-07</t>
  </si>
  <si>
    <t>Same heatmap built 3 different ways (D3, React, Vue):
https://t.co/uLgWNfAAPT
https://t.co/cr0RkgknzE
https://t.co/LAuS7rk27C
#d3js #reactjs #VueJS  #javascript https://t.co/wxqEHnRHWV</t>
  </si>
  <si>
    <t>data-viz;chart;method</t>
  </si>
  <si>
    <t>http://pbs.twimg.com/profile_images/983103799404331009/NHDkSun3_normal.jpg</t>
  </si>
  <si>
    <t>method</t>
  </si>
  <si>
    <t>L00123</t>
  </si>
  <si>
    <t>https://twitter.com/NadiehBremer/status/1044127524056440832</t>
  </si>
  <si>
    <t>It's truly begun now! Can't wait for the longlist to come out tomorrow (already :D)
I'll be going through each and every one of those and be inspired, amazed, jealous ("I wish I'd thought of that! / could do that"), and generally learning new things! https://t.co/Ps6aNnQlgA</t>
  </si>
  <si>
    <t>Nadieh Bremer</t>
  </si>
  <si>
    <t>2018-09-24</t>
  </si>
  <si>
    <t>It's truly begun now! Can't wait for the longlist to come out tomorrow (already :D)
I'll be going through each and every one of those and be inspired, amazed, jealous ("I wish I'd thought of that! / could do that"), and generally learning new things! https://t.co/Ps6aNnQlgA</t>
  </si>
  <si>
    <t>data-viz;competition;inspiration</t>
  </si>
  <si>
    <t>http://pbs.twimg.com/profile_images/1538816018293968896/W-FSuABi_normal.jpg</t>
  </si>
  <si>
    <t>http://VisualCinnamon.com</t>
  </si>
  <si>
    <t>L00128</t>
  </si>
  <si>
    <t>https://ich.unesco.org/dive/constellation/?language=en</t>
  </si>
  <si>
    <t>A constellation of living heritage elements</t>
  </si>
  <si>
    <t>2018-11-27</t>
  </si>
  <si>
    <t>This interactive visual demonstrates the diversity of interconnectedness of the living heritage elements inscribed under the 2003 convention.</t>
  </si>
  <si>
    <t>interactive;visual;data-viz;inspiration;technique;general</t>
  </si>
  <si>
    <t>http://pbs.twimg.com/profile_images/809717158339022848/Yc4etBGX_normal.jpg</t>
  </si>
  <si>
    <t>interactive</t>
  </si>
  <si>
    <t>visual#general</t>
  </si>
  <si>
    <t>inspiration</t>
  </si>
  <si>
    <t>L00129</t>
  </si>
  <si>
    <t>https://github.com/tidyverse/readxl/blob/main/vignettes/articles/multiple-header-rows.Rmd</t>
  </si>
  <si>
    <t>Read data with multiple header rows into R</t>
  </si>
  <si>
    <t>elgabbas</t>
  </si>
  <si>
    <t>2018-12-03</t>
  </si>
  <si>
    <t>A common problem when reading data into R is having multiple header rows in the source excel file. Take a look at this messy excel file from sheet 2 in the `clippy.xlsx` example file, which ships with readxl:</t>
  </si>
  <si>
    <t>data-analysis;technique;data-preparation;how-to</t>
  </si>
  <si>
    <t>http://pbs.twimg.com/profile_images/1294038927909834752/-sQpF8qF_normal.jpg</t>
  </si>
  <si>
    <t>https://www.maximaformacion.es/blog-ciencia-datos/</t>
  </si>
  <si>
    <t>L00130</t>
  </si>
  <si>
    <t>https://help.displayr.com/hc/en-us/articles/360003132036-How-to-Customize-a-Table-Using-the-Formattable-R-Package</t>
  </si>
  <si>
    <t>How to Customize a Table Using the Formattable R Package</t>
  </si>
  <si>
    <t>DisplayR</t>
  </si>
  <si>
    <t>2018-12-08</t>
  </si>
  <si>
    <t>This article describes how to go from a table...to an R table using the formattable package with custom formatting.</t>
  </si>
  <si>
    <t>post;data-analysis;rstats;technique;how-to</t>
  </si>
  <si>
    <t>http://pbs.twimg.com/profile_images/1546349694510436353/svHrhS_5_normal.jpg</t>
  </si>
  <si>
    <t>http://www.displayr.com</t>
  </si>
  <si>
    <t>L00135</t>
  </si>
  <si>
    <t>http://www.maartenlambrechts.com/2018/12/31/the-list-of-2018-visualization-lists.html</t>
  </si>
  <si>
    <t>The list of 2018 visualization lists</t>
  </si>
  <si>
    <t>2019-01-02</t>
  </si>
  <si>
    <t>Officially a yearly habit now: the the list of visualization lists. So here is my list of visualisations, charts, graphics, maps, satellite journalism and science photography lists, version 2018.</t>
  </si>
  <si>
    <t>data-viz;inspiration;list</t>
  </si>
  <si>
    <t>list;data-viz;inspiration</t>
  </si>
  <si>
    <t>L00136</t>
  </si>
  <si>
    <t>https://www.blobmaker.app/</t>
  </si>
  <si>
    <t>Happy to share our first app of 2019! 🎉  It was super fun to build this with @gatsbyjs and #d3js Hope you like it! 🧡 https://t.co/UvySSK3Mc7</t>
  </si>
  <si>
    <t>z creative labs</t>
  </si>
  <si>
    <t>data-viz;tool;interactive;site</t>
  </si>
  <si>
    <t>http://pbs.twimg.com/profile_images/840943352937865216/6p4AwG9x_normal.jpg</t>
  </si>
  <si>
    <t>http://www.zcreativelabs.com/</t>
  </si>
  <si>
    <t>interactive#site</t>
  </si>
  <si>
    <t>L00137</t>
  </si>
  <si>
    <t>https://projects.susielu.com/viz-palette?colors=[%22#fbeb0b%22,%22#1a181a%22,%22#e5dcd2%22,%22#d41414%22,%22#61519a%22,%22#9c9691%22,%22#8e5523%22,%22#e18f3e%22,%22#a192d7%22,%22#296a35%22]&amp;backgroundColor=%22white%22&amp;fontColor=%22black%22</t>
  </si>
  <si>
    <t>Viz Palette</t>
  </si>
  <si>
    <t>Elijah Meeks &amp; Lucy Liu</t>
  </si>
  <si>
    <t>2019-01-10</t>
  </si>
  <si>
    <t>Born out of a frustration with picking colors for data visualizations. This project is optimized for tweaking, copying, and pasting in and out of JavaScript.</t>
  </si>
  <si>
    <t>data-viz;interactive;colour;tool</t>
  </si>
  <si>
    <t>https://projects.susielu.com/viz-palette</t>
  </si>
  <si>
    <t>http://pbs.twimg.com/profile_images/999615744655556611/GGHgsfha_normal.jpg</t>
  </si>
  <si>
    <t>http://tulpinteractive.com</t>
  </si>
  <si>
    <t>L00138</t>
  </si>
  <si>
    <t>https://twitter.com/hadleywickham/status/1100441687233609728</t>
  </si>
  <si>
    <t xml:space="preserve">I'm looking for examples of raw datasets that need reshaping from long-to-wide (i.e. spread()ing). Do you have a good example? </t>
  </si>
  <si>
    <t>Hadley Wickham</t>
  </si>
  <si>
    <t>2019-02-26</t>
  </si>
  <si>
    <t>I'm looking for examples of raw datasets that need reshaping from long-to-wide (i.e. spread()ing). Do you have a good example? 
(I have plenty of wide-to-long examples already)</t>
  </si>
  <si>
    <t>data-analysis;dataset;data-preparation</t>
  </si>
  <si>
    <t>http://pbs.twimg.com/profile_images/905186381995147264/7zKAG5sY_normal.jpg</t>
  </si>
  <si>
    <t>http://hadley.nz</t>
  </si>
  <si>
    <t>dataset</t>
  </si>
  <si>
    <t>L00139</t>
  </si>
  <si>
    <t>https://fastcharts.io/</t>
  </si>
  <si>
    <t xml:space="preserve"> An external version of the @ft's internal charting tool.</t>
  </si>
  <si>
    <t>FT Graphics</t>
  </si>
  <si>
    <t>2019-03-06</t>
  </si>
  <si>
    <t>Create and brand your own Area, Bar, Column and Line Charts - just add CSV/TSV data.</t>
  </si>
  <si>
    <t>data-viz;chart;tool;interactive</t>
  </si>
  <si>
    <t>L00141</t>
  </si>
  <si>
    <t>https://www.youtube.com/watch?v=fFPsjpP5Shs&amp;list=PLGVZCDnMOq0qsZzLId0WppX-il0jzIfR5&amp;index=17</t>
  </si>
  <si>
    <t>"A Beginner's Guide to Random Forests - R vs Python"</t>
  </si>
  <si>
    <t>Linda Uruchurtu:</t>
  </si>
  <si>
    <t>2019-03-13</t>
  </si>
  <si>
    <t>In this talk I will give an overview of Random Forests and will show their versatility when attempting to predict song ratings using the EMI music data set. I will present results using the randomForest library in R and the scikit learn implementation in Python and discuss their performance. I will also comment on their ease of use from a beginner's point of view.</t>
  </si>
  <si>
    <t>data-science;tutorial;video;random-forest;technique;rstats</t>
  </si>
  <si>
    <t>http://pbs.twimg.com/profile_images/1312079622104903680/aEyluNCO_normal.jpg</t>
  </si>
  <si>
    <t>random-forest</t>
  </si>
  <si>
    <t>L00142</t>
  </si>
  <si>
    <t>https://twitter.com/chartball/status/1114340902313525248</t>
  </si>
  <si>
    <t>How Charlotte beat Toronto, Friday, Apr 5th 2019</t>
  </si>
  <si>
    <t>Chartball</t>
  </si>
  <si>
    <t>2019-04-06</t>
  </si>
  <si>
    <t>data-viz;chart;inspiration</t>
  </si>
  <si>
    <t>L00145</t>
  </si>
  <si>
    <t>https://twitter.com/shimon8282/status/1152166803684171776</t>
  </si>
  <si>
    <t>Monte Carlo Gradient Estimation in Machine Learning', It reviews of all the things we know about computing gradients of probabilistic functions. https://arxiv.org/abs/1906.10652</t>
  </si>
  <si>
    <t>Shakir Mohamed</t>
  </si>
  <si>
    <t>2019-07-19</t>
  </si>
  <si>
    <t>data-science;ml;paper;research;advanced;technique</t>
  </si>
  <si>
    <t>http://pbs.twimg.com/profile_images/1027581054889197568/TGd3wKxl_normal.jpg</t>
  </si>
  <si>
    <t>http://whirl.cs.ox.ac.uk</t>
  </si>
  <si>
    <t>advanced</t>
  </si>
  <si>
    <t>L00146</t>
  </si>
  <si>
    <t>https://twitter.com/MKrzywinski/status/1157817169792495616</t>
  </si>
  <si>
    <t>Lovely table remake. Love the addition of a visual to make the data clearer. https://t.co/NqygzGBhgt</t>
  </si>
  <si>
    <t>Martin Krzywinski</t>
  </si>
  <si>
    <t>2019-08-05</t>
  </si>
  <si>
    <t>You've been charmed by the emojis. This table is objectively bad: random? row order, clunky categ encoding of yes/no and bad/good/exc, sexagesimal units fail to quickly parse, unintuitive order of min/max/median. My redesign attempts to fix these flaws and reveals some trends.</t>
  </si>
  <si>
    <t>data-analysis;design;visual;example</t>
  </si>
  <si>
    <t>http://pbs.twimg.com/profile_images/1546882284594290690/j8HM9coa_normal.jpg</t>
  </si>
  <si>
    <t>https://PolicyViz.com/</t>
  </si>
  <si>
    <t>example</t>
  </si>
  <si>
    <t>design</t>
  </si>
  <si>
    <t>L00147</t>
  </si>
  <si>
    <t>https://twitter.com/ThomasHollt/status/1187517618099556355</t>
  </si>
  <si>
    <t>Nicola sped up t-SNE by be orders of magnitude and presented at #ieeevis today. Compute embeddings for tens of thousands of points in seconds instead of hours even on office box class GPUs. C++ library and python executables available below! Also expect it in Cytosplore soon. https://t.co/xJ2VXRijin</t>
  </si>
  <si>
    <t>Thomas Höllt</t>
  </si>
  <si>
    <t>2019-10-25</t>
  </si>
  <si>
    <t>data-science;paper;research;package;python;t-sne</t>
  </si>
  <si>
    <t>http://pbs.twimg.com/profile_images/1263756492320264193/i7FC4_QM_normal.png</t>
  </si>
  <si>
    <t>http://www.thomashollt.com</t>
  </si>
  <si>
    <t>paper#package</t>
  </si>
  <si>
    <t>python#t-sne</t>
  </si>
  <si>
    <t>L00150</t>
  </si>
  <si>
    <t>http://www.maartenlambrechts.com/2019/12/23/the-list-of-2019-visualization-lists.html</t>
  </si>
  <si>
    <t>The list of 2019 visualization lists</t>
  </si>
  <si>
    <t>2020-01-10</t>
  </si>
  <si>
    <t>A classic by now: the the list of yearly visualisation lists. So here is my list of visualizations, charts, graphics, maps, satellite journalism and science photography lists, version 2019.</t>
  </si>
  <si>
    <t>data-viz;list;inspiration;award</t>
  </si>
  <si>
    <t>L00153</t>
  </si>
  <si>
    <t>https://twitter.com/panlepan/status/1273384500320440328</t>
  </si>
  <si>
    <t>For #WorldTessellationDay here's a long (n&amp;gt;30) thread of pictures from the Alhambra with some @geogebra animations and #mathart by @c0mplexnumber.
Enjoy @MuseoAlhambra ! https://t.co/dQ4f4lvMJm</t>
  </si>
  <si>
    <t>panlepan</t>
  </si>
  <si>
    <t>2020-06-18</t>
  </si>
  <si>
    <t>For #WorldTessellationDay here's a long thread of pictures from the Alhambra with some @geogebra animations and #mathart by @c0mplexnumber.
Enjoy @MuseoAlhambra ! https://t.co/dQ4f4lvMJm</t>
  </si>
  <si>
    <t>post;art;geometric;inspiration</t>
  </si>
  <si>
    <t>http://pbs.twimg.com/profile_images/1141980240769617921/Iy_0SIIC_normal.png</t>
  </si>
  <si>
    <t>https://www.tarquingroup.com/geometry-snacks.html</t>
  </si>
  <si>
    <t>L00159</t>
  </si>
  <si>
    <t>https://twitter.com/visualisingdata/status/1358356588269043713</t>
  </si>
  <si>
    <t>The squad profile analyses Tom does are always great. So many interesting patterns. https://t.co/ERMjWkqFtR https://t.co/W0EnSuKSd8</t>
  </si>
  <si>
    <t>2021-02-07</t>
  </si>
  <si>
    <t>data-viz;visual;inspiration;sports</t>
  </si>
  <si>
    <t>sports</t>
  </si>
  <si>
    <t>L00160</t>
  </si>
  <si>
    <t>https://github.com/opengeos/leafmap</t>
  </si>
  <si>
    <t>A Python package for geospatial analysis and interactive mapping in a Jupyter environment.</t>
  </si>
  <si>
    <t>Qiusheng Wu</t>
  </si>
  <si>
    <t>2021-05-26</t>
  </si>
  <si>
    <t>Leafmap is a Python package for interactive mapping and geospatial analysis with minimal coding in a Jupyter environment. It is a spin-off project of the geemap Python package, which was designed specifically to work with Google Earth Engine (GEE). However, not everyone in the geospatial community has access to the GEE cloud computing platform.</t>
  </si>
  <si>
    <t>python;geospatial;package</t>
  </si>
  <si>
    <t>https://github.com</t>
  </si>
  <si>
    <t>github</t>
  </si>
  <si>
    <t>http://pbs.twimg.com/profile_images/962411602514468864/jgVjkUil_normal.jpg</t>
  </si>
  <si>
    <t>http://meteoendonana.blogspot.com</t>
  </si>
  <si>
    <t>L00161</t>
  </si>
  <si>
    <t>https://www.labri.fr/perso/nrougier/scientific-visualization.html</t>
  </si>
  <si>
    <t>Scientific Visualization: Python + Matplotlib</t>
  </si>
  <si>
    <t>Nicolas P. Rougier, Bordeaux</t>
  </si>
  <si>
    <t>2021-11-15</t>
  </si>
  <si>
    <t>In this landscape, Matplotlib has a very special place. It is a versatile and powerful library that allows you to design very high quality figures, suitable for scientific publishing. It also offers a simple and intuitive interface as well as an object oriented architecture that allows you to tweak anything within a figure.</t>
  </si>
  <si>
    <t>data-viz;python;book;online;technique</t>
  </si>
  <si>
    <t>https://www.labri.fr</t>
  </si>
  <si>
    <t>http://pbs.twimg.com/profile_images/1409510016596549639/A9Ou8ViY_normal.jpg</t>
  </si>
  <si>
    <t>http://www.kaysonfakhar.com</t>
  </si>
  <si>
    <t>book#online</t>
  </si>
  <si>
    <t>L00162</t>
  </si>
  <si>
    <t>https://twitter.com/KJGarbutt/status/1025367684882395137</t>
  </si>
  <si>
    <t>So much land is devoted to rearing cows. This is crazy. 
#DataViz https://t.co/A79qSxGbQh</t>
  </si>
  <si>
    <t>Kurtis Garbutt</t>
  </si>
  <si>
    <t>2018-08-03</t>
  </si>
  <si>
    <t>data-viz;article;visual;inspiration;example;environment</t>
  </si>
  <si>
    <t>http://pbs.twimg.com/profile_images/656455568165576704/LQhdpLIV_normal.jpg</t>
  </si>
  <si>
    <t>http://www.kjgarbutt.com</t>
  </si>
  <si>
    <t>L00163</t>
  </si>
  <si>
    <t>http://www.openculture.com/a-history-of-philosophy-in-81-video-lectures</t>
  </si>
  <si>
    <t>A History of Philosophy in 81 Video Lectures: A Free Course That Explores Philosophy from Ancient Greece to Modern Times</t>
  </si>
  <si>
    <t>2021-06-15</t>
  </si>
  <si>
    <t>Above, you can watch 81 video lectures tracing the history of philosophy, moving from Ancient Greece to modern times. Arthur Holmes presented this influential course at Wheaton College for decades, and now it’s online for you. The lectures are all streamable above, or available through this YouTube playlist.</t>
  </si>
  <si>
    <t>art;philosophy;lecture;video;introduction;list</t>
  </si>
  <si>
    <t>http://www.openculture.com</t>
  </si>
  <si>
    <t>lecture#video</t>
  </si>
  <si>
    <t>introduction</t>
  </si>
  <si>
    <t>philosophy</t>
  </si>
  <si>
    <t>art</t>
  </si>
  <si>
    <t>L00164</t>
  </si>
  <si>
    <t>http://www.openculture.com/2016/12/fill-your-new-kindle-ipad-iphone-ereader-with-free-ebooks-audio-books-online-courses-more.html</t>
  </si>
  <si>
    <t>Fill Your New Kindle, iPad, iPhone, eReader with Free eBooks, Audio Books, Online Courses &amp; More</t>
  </si>
  <si>
    <t>2016-12-25</t>
  </si>
  <si>
    <t>Santa left a new Kindle, iPad, Kindle Fire or other media player under your tree. He did his job. Now we’ll do ours. We’ll tell you how to fill those devices with free intelligent media — great books, movies, courses, and all of the rest. And if you didn’t get a new gadget, fear not. You can access all of these materials right on a computer. Here we go:</t>
  </si>
  <si>
    <t>free;course;book;list</t>
  </si>
  <si>
    <t>https://cdn8.openculture.com/wp-content/uploads/2015/12/25163017/ipadgift.jpg</t>
  </si>
  <si>
    <t>course#book</t>
  </si>
  <si>
    <t>free</t>
  </si>
  <si>
    <t>L00165</t>
  </si>
  <si>
    <t>http://www.huffingtonpost.com/quora/why-is-speech-recognition_b_13873978.html</t>
  </si>
  <si>
    <t>Why Is Speech Recognition Technology So Difficult to Perfect?</t>
  </si>
  <si>
    <t>Multiple authors</t>
  </si>
  <si>
    <t>2016-12-28</t>
  </si>
  <si>
    <t>The best answer to any question Why isn't speech recognition software more accurate? originally appeared on Quora: the knowledge sharing network where compelling questions are answered by people with unique insights. Answer by Sunit Sivasankaran...</t>
  </si>
  <si>
    <t>data-science;post;explainer</t>
  </si>
  <si>
    <t>http://www.huffingtonpost.com</t>
  </si>
  <si>
    <t>explainer</t>
  </si>
  <si>
    <t>L00166</t>
  </si>
  <si>
    <t>https://leanpub.com/d3-t-and-t-v4</t>
  </si>
  <si>
    <t>D3 Tips and Tricks v4.x - Interactive Data Visualization in a Web Browser</t>
  </si>
  <si>
    <t>Malcolm Mclean</t>
  </si>
  <si>
    <t>2019-12-24</t>
  </si>
  <si>
    <t>Tips and tricks for using d3.js (version 4), one of the leading data visualization tools for the web. It's aimed at getting you started and moving you forward. You can download for FREE or donate to encourage further development if you wish :-).</t>
  </si>
  <si>
    <t>data-viz;d3js;book;technique</t>
  </si>
  <si>
    <t>https://leanpub.com</t>
  </si>
  <si>
    <t>https://s3.amazonaws.com/bundles.leanpub.com/theindiepythonextravaganza/s_list/bundle-cover.jpg?1632857044</t>
  </si>
  <si>
    <t>L00168</t>
  </si>
  <si>
    <t>https://www.r-bloggers.com/outlier-app-an-interactive-visualization-of-outlier-algorithms/</t>
  </si>
  <si>
    <t>R-bloggers</t>
  </si>
  <si>
    <t>Rajiv Shah</t>
  </si>
  <si>
    <t>2016-12-30</t>
  </si>
  <si>
    <t>I was recently trying various outlier detection algorithms. For me, the best way to understand an algorithm is to tinker with it. I built a shiny app that allows you to play around with various outlier algorithms and wanted to share it with everyone.</t>
  </si>
  <si>
    <t>data-science;tool;technique;outlier;interactive;rstats;app</t>
  </si>
  <si>
    <t>https://www.r-bloggers.com</t>
  </si>
  <si>
    <t>/img/logos/rblogger-logo.png</t>
  </si>
  <si>
    <t>interactive#app</t>
  </si>
  <si>
    <t>tool#technique</t>
  </si>
  <si>
    <t>outlier</t>
  </si>
  <si>
    <t>L00169</t>
  </si>
  <si>
    <t>https://web.itu.edu.tr/~tokerem/The_Book_of_R.pdf</t>
  </si>
  <si>
    <t>Book of R</t>
  </si>
  <si>
    <t>Tillman M. Davies</t>
  </si>
  <si>
    <t>2016</t>
  </si>
  <si>
    <t>The aim of The Book of R: A First Course in Programming and Statistics is to provide a relatively gentle yet infor_x0002_mative exposure to the statistical software environ_x0002_ment R, alongside some common statistical analyses, so that readers may have a solid foundation from which to eventually become experts in their own right.</t>
  </si>
  <si>
    <t>book;free;rstats</t>
  </si>
  <si>
    <t>https://flipboard.com</t>
  </si>
  <si>
    <t>https://i.pinimg.com/originals/d1/89/30/d18930859df1d3183073aee130451087.jpg</t>
  </si>
  <si>
    <t>L00170</t>
  </si>
  <si>
    <t>http://www.win-vector.com/blog/2016/12/organize-your-data-manipulation-in-terms-of-grouped-ordered-apply/</t>
  </si>
  <si>
    <t>Organize your data manipulation in terms of “grouped ordered apply”</t>
  </si>
  <si>
    <t>jmount</t>
  </si>
  <si>
    <t>2016-12-15</t>
  </si>
  <si>
    <t>In our previous article in this series we discussed the general ideas of “row-ID independent data manipulation” and “Split-Apply-Combine”. Here, continuing with our example, we will specialize to a data analysis pattern I call: “Grouped-Ordered-Apply”.</t>
  </si>
  <si>
    <t>post;data-preparation;rstats;tidyverse;technique;basics</t>
  </si>
  <si>
    <t>http://www.win-vector.com</t>
  </si>
  <si>
    <t>https://i0.wp.com/win-vector.com/wp-content/uploads/2020/06/78f74-iris_germanica_purple_bearded_iris_wakehurst_place_uk_-_diliff.jpg?resize=470%2C600&amp;ssl=1</t>
  </si>
  <si>
    <t>basics</t>
  </si>
  <si>
    <t>rstats#tidyverse</t>
  </si>
  <si>
    <t>L00171</t>
  </si>
  <si>
    <t>https://www.visme.co/make-information-beautiful/experts/</t>
  </si>
  <si>
    <t>Make information Beautiful - Learn from 25 design experts</t>
  </si>
  <si>
    <t>Visme</t>
  </si>
  <si>
    <t>Undated</t>
  </si>
  <si>
    <t>In our quest to learn how to make sense of all the information out there, we asked 25 experts for their best advice on how to tell visually compelling data-driven stories. We hope these experts’ tips will help you communicate data-driven information in an engaging way.</t>
  </si>
  <si>
    <t>infographic;data-viz;advice</t>
  </si>
  <si>
    <t>https://www.visme.co</t>
  </si>
  <si>
    <t>infographic#advice</t>
  </si>
  <si>
    <t>L00175</t>
  </si>
  <si>
    <t>https://policyviz.com/2017/01/12/150-color-palettes-for-excel/</t>
  </si>
  <si>
    <t>150+ Color Palettes for Excel</t>
  </si>
  <si>
    <t>Jonathan Schwabish</t>
  </si>
  <si>
    <t>Choosing and implementing color palettes is a difficult task in visualizing data. Color can be used to highlight and draw attention, but also to confuse. It can be used to make things seem drab or to make them “pop”. As Maureen Stone once famously...</t>
  </si>
  <si>
    <t>post;data-viz;colour;excel;how-to</t>
  </si>
  <si>
    <t>https://policyviz.com</t>
  </si>
  <si>
    <t>excel</t>
  </si>
  <si>
    <t>L00176</t>
  </si>
  <si>
    <t>https://flowingdata.com/2016/12/29/best-data-visualization-projects-of-2016/</t>
  </si>
  <si>
    <t>Best Data Visualization Projects of 2016</t>
  </si>
  <si>
    <t>Natan Yau</t>
  </si>
  <si>
    <t>2016-12-29</t>
  </si>
  <si>
    <t>Visualization continues its merging into the everyday — less standalone and more of a medium that blends with words. I think this is partially because of a concentration on mobile.</t>
  </si>
  <si>
    <t>post;data-viz;inspiration;list</t>
  </si>
  <si>
    <t>https://flowingdata.com</t>
  </si>
  <si>
    <t>https://flowingdata.com/wp-content/uploads/2016/07/Moving-drought-boundaries-1090x695.jpg</t>
  </si>
  <si>
    <t>post;list;data-viz;inspiration</t>
  </si>
  <si>
    <t>L00178</t>
  </si>
  <si>
    <t>https://d3fc.io/index.html</t>
  </si>
  <si>
    <t>Components to rapidly build fast, highly customisable, interactive charts with D3</t>
  </si>
  <si>
    <t>Scott Logic</t>
  </si>
  <si>
    <t>2017-06-15</t>
  </si>
  <si>
    <t xml:space="preserve">Building a bespoke chart from scratch is a big undertaking. Luckily D3 is an excellent library for providing the low-level building blocks required e.g. scales, behaviours, paths. However, it's rare to have the luxury of starting from such a fundamental level, when higher-level charting libraries exist. D3FC exists to plug that gap. </t>
  </si>
  <si>
    <t>package;data-viz;d3js;component</t>
  </si>
  <si>
    <t>https://d3fc.io</t>
  </si>
  <si>
    <t>component</t>
  </si>
  <si>
    <t>L00179</t>
  </si>
  <si>
    <t>https://roshansanthosh.wordpress.com/2016/09/25/forces-in-d3-js-v4/</t>
  </si>
  <si>
    <t>Forces in D3.js v4</t>
  </si>
  <si>
    <t>Roshan Santhosh</t>
  </si>
  <si>
    <t>2017-07-15</t>
  </si>
  <si>
    <t>A short demonstration of the various forces that are available in the latest version of D3.js. Following the update to version 4, there has been a significant change in the syntax for applying forces.</t>
  </si>
  <si>
    <t>post;data-viz;d3js;graph;how-to</t>
  </si>
  <si>
    <t>https://roshansanthosh.wordpress.com</t>
  </si>
  <si>
    <t>https://i0.wp.com/lh3.googleusercontent.com/-COr0lto8sfQ/AAAAAAAAAAI/AAAAAAAAC8c/UBGgjsdTSmM/photo.jpg?resize=60%2C60&amp;ssl=1</t>
  </si>
  <si>
    <t>L00180</t>
  </si>
  <si>
    <t>https://github.com/pcbje/ggraph</t>
  </si>
  <si>
    <t>GitHub - pcbje/ggraph: Graph visualization of big messy data</t>
  </si>
  <si>
    <t>pcbje</t>
  </si>
  <si>
    <t>This is a library built on top D3 with the goal of improving how we work with large and messy graphs. It extends the notion of nodes and links with groups of nodes. This is useful when multiple nodes are in fact the same thing or belong to the same group.</t>
  </si>
  <si>
    <t>package;data-viz;d3js;component;graph</t>
  </si>
  <si>
    <t>L00181</t>
  </si>
  <si>
    <t>http://www.creativebloq.com/features/13-great-tools-for-pitching-to-clients</t>
  </si>
  <si>
    <t>13 great tools for pitching to clients</t>
  </si>
  <si>
    <t>Tom May</t>
  </si>
  <si>
    <t>2018-09-18</t>
  </si>
  <si>
    <t xml:space="preserve">When a big design project is potentially on the cards, you want to have the best tools at your disposal. </t>
  </si>
  <si>
    <t>post;list;tool;presentation</t>
  </si>
  <si>
    <t>http://www.creativebloq.com</t>
  </si>
  <si>
    <t>post#presentation</t>
  </si>
  <si>
    <t>L00182</t>
  </si>
  <si>
    <t>https://rawgraphs.io/</t>
  </si>
  <si>
    <t>A free and open source tool for data visualization</t>
  </si>
  <si>
    <t>Organization</t>
  </si>
  <si>
    <t>RAWGraphs is an open source data visualization framework built with the goal of making the visual representation of complex data easy for everyone.</t>
  </si>
  <si>
    <t>package;data-viz;site;chart;tool</t>
  </si>
  <si>
    <t>https://rawgraphs.io</t>
  </si>
  <si>
    <t>https://uploads-ssl.webflow.com/61f3fe84b0b595e509a1e700/6295f238a4f89ad829e8b4c6_rawgraphs-fabriclive.jpg</t>
  </si>
  <si>
    <t>package#site</t>
  </si>
  <si>
    <t>L00185</t>
  </si>
  <si>
    <t>https://www.r-bloggers.com/visualizing-the-best/</t>
  </si>
  <si>
    <t>Visualizing "The Best"</t>
  </si>
  <si>
    <t>Max Hunter</t>
  </si>
  <si>
    <t>2018-01-20</t>
  </si>
  <si>
    <t>How do you measure “The Best”?</t>
  </si>
  <si>
    <t>post;data-science;technique;how-to;explainer;rstats</t>
  </si>
  <si>
    <t>L00192</t>
  </si>
  <si>
    <t>http://www.nature.com/articles/s41551-016-0024</t>
  </si>
  <si>
    <t>An artificial intelligence platform for the multihospital collaborative management of congenital cataracts</t>
  </si>
  <si>
    <t>Erping Long et al.</t>
  </si>
  <si>
    <t xml:space="preserve">Using artificial intelligence (AI) to prevent and treat diseases is an ultimate goal in computational medicine. Although AI has been developed for screening and assisted decision-making in disease prevention and management, it has not yet been validated for systematic application in the clinic. In the context of rare diseases, the main strategy has been to build specialized care centres; however, these centres are scattered and their coverage is insufficient, which leaves a large proportion of rare-disease patients with inadequate care. </t>
  </si>
  <si>
    <t>paper;research;ai;usage</t>
  </si>
  <si>
    <t>http://www.nature.com</t>
  </si>
  <si>
    <t>http://www.nature.com/articles/s41551-016-0024//media.springernature.com/m312/springer-static/image/art%3A10.1038%2Fs41551-016-0024/MediaObjects/41551_2016_Article_BFs415510160024_Fig3_HTML.jpg</t>
  </si>
  <si>
    <t>ai#usage</t>
  </si>
  <si>
    <t>L00195</t>
  </si>
  <si>
    <t>https://twitter.com/gt/status/823932184859815936/photo/1</t>
  </si>
  <si>
    <t>If nutrition labels were designed to visualize ingredients like this, we would make better choices—as would the manufacturers. https://t.co/NQCXr2bAi2</t>
  </si>
  <si>
    <t>Geoff Teehan</t>
  </si>
  <si>
    <t>2017-01-24</t>
  </si>
  <si>
    <t>visual;data-viz;example;inspiration</t>
  </si>
  <si>
    <t>http://pbs.twimg.com/profile_images/1260046647/t-l_xmas-031_alt8bit_normal.jpg</t>
  </si>
  <si>
    <t>L00197</t>
  </si>
  <si>
    <t>https://www.r-bloggers.com/r-tutorial-on-the-apply-family-of-functions/</t>
  </si>
  <si>
    <t>R tutorial on the Apply family of functions</t>
  </si>
  <si>
    <t xml:space="preserve"> The DataCamp Blog</t>
  </si>
  <si>
    <t>2015-07-28</t>
  </si>
  <si>
    <t>In the present post we show the use of apply, its variants, and a few of its relatives, applied to different data structures.</t>
  </si>
  <si>
    <t>post;fundamentals;technique;function;rstats;explainer</t>
  </si>
  <si>
    <t>fundamentals#explainer</t>
  </si>
  <si>
    <t>technique#function</t>
  </si>
  <si>
    <t>L00198</t>
  </si>
  <si>
    <t>http://www.informationisbeautiful.net/visualizations/colours-in-cultures/</t>
  </si>
  <si>
    <t>Colours in Cultures</t>
  </si>
  <si>
    <t>David McCandless &amp; AlwaysWithHonor.com</t>
  </si>
  <si>
    <t>2009-04-15</t>
  </si>
  <si>
    <t>If you like this image, you can order an amazing full-colour print of it.</t>
  </si>
  <si>
    <t>http://www.informationisbeautiful.net</t>
  </si>
  <si>
    <t>L00200</t>
  </si>
  <si>
    <t>https://www.jmlr.org/papers/volume3/guyon03a/guyon03a.pdf</t>
  </si>
  <si>
    <t>An Introduction to Variable and Feature Selection</t>
  </si>
  <si>
    <t>Isabelle Guyon &amp; André Elisseeff</t>
  </si>
  <si>
    <t>2003-03-01</t>
  </si>
  <si>
    <t>Feature selection is one of the core topics in machine learning. In statistical science, it is called variable reduction or selection. Our scientist … Read more on datasciencecentral.com .css-3hlsjq{color:var( color text-primary);}asifsalam fl...</t>
  </si>
  <si>
    <t>paper;methodology;review;explainer;feature-engineering;ml;data-science</t>
  </si>
  <si>
    <t>https://www.jmlr.org</t>
  </si>
  <si>
    <t>https://media-cldnry.s-nbcnews.com/image/upload/t_nbcnews-fp-1200-630,f_auto,q_auto:best/rockcms/2022-07/220728-protein-vitellogenin-alphafold-mn-1035-8c0afd.jpg</t>
  </si>
  <si>
    <t>review</t>
  </si>
  <si>
    <t>feature-engineering#ml</t>
  </si>
  <si>
    <t>L00203</t>
  </si>
  <si>
    <t>http://andrewgelman.com/2017/02/14/lasso-regression-etc-stan/</t>
  </si>
  <si>
    <t>Lasso regression etc in Stan</t>
  </si>
  <si>
    <t>Andrew</t>
  </si>
  <si>
    <t>2017-02-14</t>
  </si>
  <si>
    <t>Someone on the users list asked about lasso regression in Stan, and Ben replied:</t>
  </si>
  <si>
    <t>post;rstats;technique;discussion;lasso</t>
  </si>
  <si>
    <t>http://andrewgelman.com</t>
  </si>
  <si>
    <t>discussion</t>
  </si>
  <si>
    <t>rstats#lasso</t>
  </si>
  <si>
    <t>L00205</t>
  </si>
  <si>
    <t>https://chatbotsmagazine.com/machine-learning-neural-networks-and-algorithms-5c0711eb8f9a</t>
  </si>
  <si>
    <t>Machine Learning, Neural Networks and Algorithms</t>
  </si>
  <si>
    <t>Henk Pelk</t>
  </si>
  <si>
    <t>2017-02-16</t>
  </si>
  <si>
    <t>An introduction to some of the principles behind chatbots. Following the previous article about “The Core of the Modern Chatbot,” this article gives a deeper understanding about the technologies needed for chatbots.</t>
  </si>
  <si>
    <t>article;fundamentals;explainer;ml;chat-bot</t>
  </si>
  <si>
    <t>https://chatbotsmagazine.com</t>
  </si>
  <si>
    <t>chat-bot</t>
  </si>
  <si>
    <t>L00207</t>
  </si>
  <si>
    <t>https://www.data-imaginist.com/2017/Announcing-ggraph/</t>
  </si>
  <si>
    <t>Announcing ggraph: A grammar of graphics for relational data</t>
  </si>
  <si>
    <t>Data Imaginist</t>
  </si>
  <si>
    <t>2017-02-23</t>
  </si>
  <si>
    <t>I am absolutely thrilled to announce that ggraph has finally been released on CRAN. ggraph is my most ambitious package to date and its very early genesis has been described in a prior post.</t>
  </si>
  <si>
    <t>post;data-viz;technique;tool;graph;rstats;ggplot2</t>
  </si>
  <si>
    <t>https://www.data-imaginist.com</t>
  </si>
  <si>
    <t>technique#tool</t>
  </si>
  <si>
    <t>L00208</t>
  </si>
  <si>
    <t>http://www.datasciencecentral.com/profiles/blogs/selecting-forecasting-methods-in-data-science</t>
  </si>
  <si>
    <t>Selecting Forecasting Methods in Data Science</t>
  </si>
  <si>
    <t>Kamala Kanta Mishra</t>
  </si>
  <si>
    <t>2017-02-13</t>
  </si>
  <si>
    <t>Data Science Central Data Science Central We are dealing with plethora of data and information in the world today and expectation is to predict and forecast how we can gain competitive advantage based on the information that we have, to act in a...</t>
  </si>
  <si>
    <t>post;data-science;forecasting;technique</t>
  </si>
  <si>
    <t>http://www.datasciencecentral.com</t>
  </si>
  <si>
    <t>forecasting</t>
  </si>
  <si>
    <t>L00210</t>
  </si>
  <si>
    <t>https://alistapart.com/article/big-data-visualization-with-meaning</t>
  </si>
  <si>
    <t>Big Data Visualization with Meaning</t>
  </si>
  <si>
    <t>Byron Houwens</t>
  </si>
  <si>
    <t>The web is not the traditional home of data visualization. You might come across a bar chart here or there in your online journey on any given day, but they’ve never been an artifact of web history. It seems like that’s been changing.</t>
  </si>
  <si>
    <t>article;data-viz;opinion;viewpoint</t>
  </si>
  <si>
    <t>https://alistapart.com</t>
  </si>
  <si>
    <t>https://i0.wp.com/alistapart.com/wp-content/uploads/2017/02/noisy-viz.jpg?w=960&amp;ssl=1</t>
  </si>
  <si>
    <t>opinion#viewpoint</t>
  </si>
  <si>
    <t>L00211</t>
  </si>
  <si>
    <t>https://hi.stamen.com/forcing-functions-inside-d3-v4-forces-and-layout-transitions-f3e89ee02d12</t>
  </si>
  <si>
    <t>Forcing Functions: Inside D3.v4 forces and layout transitions</t>
  </si>
  <si>
    <t>Eric Socolofsky</t>
  </si>
  <si>
    <t>2016-11-16</t>
  </si>
  <si>
    <t>…a guide for anyone interested in using D3.v4 forces, and especially those interested in creating their own custom forces and transitions.</t>
  </si>
  <si>
    <t>article;data-viz;d3js;network-graph;tutorial;guide;technique;intermediate</t>
  </si>
  <si>
    <t>https://hi.stamen.com</t>
  </si>
  <si>
    <t>tutorial#guide</t>
  </si>
  <si>
    <t>intermediate</t>
  </si>
  <si>
    <t>network-graph</t>
  </si>
  <si>
    <t>L00213</t>
  </si>
  <si>
    <t>https://www.r-bloggers.com/how-to-make-a-global-map-in-r-step-by-step/</t>
  </si>
  <si>
    <t>How to make a global map in R, step by step</t>
  </si>
  <si>
    <t>Sharp Sight Labs</t>
  </si>
  <si>
    <t>2017-02-21</t>
  </si>
  <si>
    <t>I want you to understand the thinking behind the code. This post will show you how to make a map, and explain the R code that creates it.</t>
  </si>
  <si>
    <t>article;data-viz;geospatial;technique;rstats;tutorial;basics</t>
  </si>
  <si>
    <t>L00214</t>
  </si>
  <si>
    <t>https://www.r-bloggers.com/factor-analysis-with-the-principal-component-method-part-two/</t>
  </si>
  <si>
    <t>Factor Analysis with the Principal Component Method Part Two</t>
  </si>
  <si>
    <t>Aaron Schlegel</t>
  </si>
  <si>
    <t>In the first post on factor analysis, we examined computing the estimated covariance matrix S of the rootstock data and proceeded to find two factors that fit most of the variance of the data using the principal component method.</t>
  </si>
  <si>
    <t>article;data-science;technique;pca;tutorial;explainer;advanced</t>
  </si>
  <si>
    <t>explainer#advanced</t>
  </si>
  <si>
    <t>pca</t>
  </si>
  <si>
    <t>L00215</t>
  </si>
  <si>
    <t>https://www.openculture.com/computer_science_free_courses</t>
  </si>
  <si>
    <t>Free Online Computer Science Courses</t>
  </si>
  <si>
    <t>Open Culture</t>
  </si>
  <si>
    <t>2017-02-27</t>
  </si>
  <si>
    <t>Get free Computer Science courses online from the world’s leading universities. You can download these audio &amp; video courses straight to your computer or mp3 player.</t>
  </si>
  <si>
    <t>list;course</t>
  </si>
  <si>
    <t>https://www.openculture.com</t>
  </si>
  <si>
    <t>course</t>
  </si>
  <si>
    <t>L00216</t>
  </si>
  <si>
    <t>http://www.webdesigndev.com/css-flexbox-tutorials-guides-and-tools/</t>
  </si>
  <si>
    <t>20 CSS Flexbox Tutorials, Guides, and Tools</t>
  </si>
  <si>
    <t>Iggy</t>
  </si>
  <si>
    <t>2020-05-09</t>
  </si>
  <si>
    <t>Flexbox is a modern layout mode included in CSS3 that was created to satisfy the more complex requirements of the modern web. Check out this excellent compilation of useful CSS Flexbox resources that you can use.</t>
  </si>
  <si>
    <t>list;guide;development;css</t>
  </si>
  <si>
    <t>http://www.webdesigndev.com</t>
  </si>
  <si>
    <t>https://webdesigndev.com/wp-content/uploads/2017/02/003387-Flexbox-Froggy-A-game-for-learning-CSS-flexbox.jpg</t>
  </si>
  <si>
    <t>list#guide</t>
  </si>
  <si>
    <t>development</t>
  </si>
  <si>
    <t>css</t>
  </si>
  <si>
    <t>L00217</t>
  </si>
  <si>
    <t>http://www.datasciencecentral.com/profiles/blogs/dataviz-with-python</t>
  </si>
  <si>
    <t>Dataviz with Python</t>
  </si>
  <si>
    <t>Reiichiro Nakano</t>
  </si>
  <si>
    <t>2017-01-03</t>
  </si>
  <si>
    <t>There are a number of visualizations that frequently pop up in machine learning. Scikit-plot is a humble attempt to provide aesthetically-challenged programmers (such as myself) the opportunity to generate quick and beautiful graphs and plots with as little boilerplate as possible</t>
  </si>
  <si>
    <t>article;data-viz;python;guide;tool;overview</t>
  </si>
  <si>
    <t>guide</t>
  </si>
  <si>
    <t>L00219</t>
  </si>
  <si>
    <t>http://www.springer.com/us/book/9783319497501</t>
  </si>
  <si>
    <t>Data Visualisation with R</t>
  </si>
  <si>
    <t>Thomas Rahlf</t>
  </si>
  <si>
    <t>2017</t>
  </si>
  <si>
    <t>Offers a comprehensive introduction to creating presentation graphics with R. Presents the complete code of 100 examples from various fields. Includes step-by-step explanations of the programming of figures, based on real data.</t>
  </si>
  <si>
    <t>book;data-viz;rstats;technique;guide</t>
  </si>
  <si>
    <t>http://www.springer.com</t>
  </si>
  <si>
    <t>http://www.springer.com/us/book/9783319497501//media.springernature.com/w92/springer-static/cover/book/978-3-319-49751-8.jpg</t>
  </si>
  <si>
    <t>L00222</t>
  </si>
  <si>
    <t>https://www.r-bloggers.com/find-modern-interactive-web-based-charts-for-r-at-the-htmlwidgets-gallery/</t>
  </si>
  <si>
    <t>Find modern, interactive web-based charts for R at the htmlwidgets gallery</t>
  </si>
  <si>
    <t>David Smith</t>
  </si>
  <si>
    <t>2017-03-03</t>
  </si>
  <si>
    <t>This htmlwidgets showcase allows you to try out a few such charts, but to see the full diversity of charts available check out the new htmlwidgets gallery. It's an index of packages on CRAN and on Github that create htmlwidgets visualizations.</t>
  </si>
  <si>
    <t>list;data-viz;rstats;interactive;example;inspiration</t>
  </si>
  <si>
    <t>L00223</t>
  </si>
  <si>
    <t>http://radacad.com/step-beyond-the-10gb-limitation-of-power-bi</t>
  </si>
  <si>
    <t>Step Beyond the 10GB Limitation of Power BI</t>
  </si>
  <si>
    <t>Reza Rad</t>
  </si>
  <si>
    <t>2016-04-03</t>
  </si>
  <si>
    <t xml:space="preserve"> Power BI free allows you to have 1GB data per user, and pro 10GB. However in many organizations you have much bigger size of data than 10GB, sometimes you deal with Tera bytes, even Peta bytes of data.</t>
  </si>
  <si>
    <t>article;data-viz;powerbi;overview;basics;how-to</t>
  </si>
  <si>
    <t>http://radacad.com</t>
  </si>
  <si>
    <t>https://i0.wp.com/radacad.com/wp-content/uploads/2020/04/online-3412473_640.jpg?w=220&amp;ssl=1</t>
  </si>
  <si>
    <t>overview#basics</t>
  </si>
  <si>
    <t>powerbi</t>
  </si>
  <si>
    <t>L00225</t>
  </si>
  <si>
    <t>https://dev.to/rachelralston/the-this-keyword-in-javascript</t>
  </si>
  <si>
    <t>The ‘this' keyword in Javascript</t>
  </si>
  <si>
    <t>Rachel Ralston</t>
  </si>
  <si>
    <t>2017-02-02</t>
  </si>
  <si>
    <t>The keyword this in Javascript can be a little slippery to wrap your had around at first. TL;DR When you refer to this in the global context, it refers to the global variable (which is Window in browsers). When you create a new object with this refers to the object's scope.</t>
  </si>
  <si>
    <t>article;javascript;explainer;guide;intermediate</t>
  </si>
  <si>
    <t>https://dev.to</t>
  </si>
  <si>
    <t>https://res.cloudinary.com/practicaldev/image/fetch/s--Gr5ONS3B--/c_fill,f_auto,fl_progressive,h_90,q_auto,w_90/https:/dev-to-uploads.s3.amazonaws.com/uploads/user/profile_image/5408/tJL8ZrUk.jpg</t>
  </si>
  <si>
    <t>explainer#intermediate</t>
  </si>
  <si>
    <t>javascript</t>
  </si>
  <si>
    <t>L00229</t>
  </si>
  <si>
    <t>http://www.vizwiz.com/2017/02/table-calcs.html</t>
  </si>
  <si>
    <t>Tableau Tip Tuesday: Table Calculations Overview</t>
  </si>
  <si>
    <t>Andy Kriebel</t>
  </si>
  <si>
    <t>2017-02-17</t>
  </si>
  <si>
    <t>Table calcs - the beast of all things Tableau...for me at least! It's been nearly 10 years that I've been using Tableau and it wasn't until I was teaching last week that the light bulb went off.</t>
  </si>
  <si>
    <t>post;tableau;technique;tool;explainer;guide</t>
  </si>
  <si>
    <t>http://www.vizwiz.com</t>
  </si>
  <si>
    <t>https://www.makeovermonday.co.uk/wp-content/uploads/2018/06/BOOK-MM-MOBILE-01.jpg</t>
  </si>
  <si>
    <t>tableau</t>
  </si>
  <si>
    <t>L00230</t>
  </si>
  <si>
    <t>http://hypertools.readthedocs.io/en/latest/</t>
  </si>
  <si>
    <t>HyperTools: A python toolbox for gaining geometric insights into high-dimensional data¶</t>
  </si>
  <si>
    <t>Contextual Dynamics Laboratory</t>
  </si>
  <si>
    <t>HyperTools is a library for visualizing and manipulating high-dimensional data in Python.</t>
  </si>
  <si>
    <t>package;tool;data-viz;python;data-preparation</t>
  </si>
  <si>
    <t>http://hypertools.readthedocs.io</t>
  </si>
  <si>
    <t>L00231</t>
  </si>
  <si>
    <t>http://www.datasciencecentral.com/profiles/blogs/great-list-of-resources-data-science-visualization-machine-learni</t>
  </si>
  <si>
    <t>Great list of resources: data science, visualization, machine learning, big data</t>
  </si>
  <si>
    <t>2016-12-17</t>
  </si>
  <si>
    <t>Fantastic resource created by Andrea Motosi. I’ve only included the 5 categories that are the most relevant to our audience, though it has 31 categories total, including a few on distributed systems and Hadoop.</t>
  </si>
  <si>
    <t>post;list;resource;data-science;data-viz;ml</t>
  </si>
  <si>
    <t>list#resource</t>
  </si>
  <si>
    <t>data-science#data-viz</t>
  </si>
  <si>
    <t>L00232</t>
  </si>
  <si>
    <t>https://www.echorivera.com/blog/4stepworkflow</t>
  </si>
  <si>
    <t>4 Phases of a Stress-free Presentation Design Workflow</t>
  </si>
  <si>
    <t>Creative Research Communications</t>
  </si>
  <si>
    <t>2020-01-28</t>
  </si>
  <si>
    <t>Does the process of making a presentation stress you out? Do you find that you’re always scrambling to finish a presentation on time?</t>
  </si>
  <si>
    <t>post;guide;presentation;viewpoint;workflow</t>
  </si>
  <si>
    <t>https://www.echorivera.com</t>
  </si>
  <si>
    <t>guide#viewpoint</t>
  </si>
  <si>
    <t>workflow</t>
  </si>
  <si>
    <t>L00233</t>
  </si>
  <si>
    <t>https://www.r-bloggers.com/create-air-travel-route-maps-in-ggplot-a-visual-travel-diary/</t>
  </si>
  <si>
    <t>Create Air Travel Route Maps in ggplot: A Visual Travel Diary</t>
  </si>
  <si>
    <t>Peter Prevos</t>
  </si>
  <si>
    <t>2017-03-06</t>
  </si>
  <si>
    <t>Air travel route maps are beautifully stylised depictions of the world with gently curved lines between the many destinations. I always wanted such a map for my own travel adventures.</t>
  </si>
  <si>
    <t>post;data-viz;geospatial;rstats;ggplot2;how-to;technique</t>
  </si>
  <si>
    <t>https://i0.wp.com/travelersunited.org/wp-content/uploads/Emirates-routemap.jpg?resize=300%2C201&amp;ssl=1</t>
  </si>
  <si>
    <t>L00234</t>
  </si>
  <si>
    <t>http://r-statistics.co/</t>
  </si>
  <si>
    <t>Welcome to r-statistics.co</t>
  </si>
  <si>
    <t>Selva Prabhakaran</t>
  </si>
  <si>
    <t>An educational resource for those seeking knowledge related to machine learning and statistical computing in R. Here, you will find quality articles, with working R code and examples, where, the goal is to make the #rstats concepts clear and as simple as possible.</t>
  </si>
  <si>
    <t>site;statistics;rstats;tutorial;course;resource;guide;book;free</t>
  </si>
  <si>
    <t>http://r-statistics.co</t>
  </si>
  <si>
    <t>site#course#book</t>
  </si>
  <si>
    <t>tutorial#resource#guide</t>
  </si>
  <si>
    <t>L00237</t>
  </si>
  <si>
    <t>https://www.r-bloggers.com/giving-a-thematic-touch-to-your-interactive-chart/</t>
  </si>
  <si>
    <t>Giving a Thematic Touch to your Interactive Chart</t>
  </si>
  <si>
    <t>Jkunst</t>
  </si>
  <si>
    <t>2017-03-02</t>
  </si>
  <si>
    <t>But hey! That’s not implies you only must do always clean chart or tufte style plots. Sometimes you can play with the topic of your chart and give some thematic touch.</t>
  </si>
  <si>
    <t>post;data-viz;design;how-to;viewpoint;rstats</t>
  </si>
  <si>
    <t>https://i0.wp.com/cdn3.i-scmp.com/sites/default/files/styles/980w/public/2013/07/17/iraqdeaths.jpg?w=578</t>
  </si>
  <si>
    <t>how-to#viewpoint</t>
  </si>
  <si>
    <t>L00238</t>
  </si>
  <si>
    <t>https://www.r-bloggers.com/sentiment-analysis-of-the-lord-of-the-rings-with-tidytext/</t>
  </si>
  <si>
    <t xml:space="preserve"> Jakub Glinka</t>
  </si>
  <si>
    <t>2017-03-01</t>
  </si>
  <si>
    <t xml:space="preserve"> So how difficult it would be to analyse sentiment of one of my favorites books using R? Pretty easy actually – all thanks to new package tidytext by Julia Silge and David Robinson</t>
  </si>
  <si>
    <t>post;data-science;tutorial;text-mining;intermediate;rstats</t>
  </si>
  <si>
    <t>text-mining</t>
  </si>
  <si>
    <t>L00241</t>
  </si>
  <si>
    <t>https://datascienceplus.com/outlier-detection-and-treatment-with-r/</t>
  </si>
  <si>
    <t>Outlier detection and treatment with R</t>
  </si>
  <si>
    <t>2017-04-29</t>
  </si>
  <si>
    <t>Outliers in data can distort predictions and affect the accuracy, if you don’t detect and handle them appropriately especially in regression models.</t>
  </si>
  <si>
    <t>post;data-science;anomaly-detection;how-to;rstats</t>
  </si>
  <si>
    <t>https://datascienceplus.com</t>
  </si>
  <si>
    <t>anomaly-detection</t>
  </si>
  <si>
    <t>L00245</t>
  </si>
  <si>
    <t>http://adilmoujahid.com/posts/2015/01/interactive-data-visualization-d3-dc-python-mongodb/</t>
  </si>
  <si>
    <t>Interactive Data Visualization with D3.js, DC.js, Python, and MongoDB</t>
  </si>
  <si>
    <t>Adil Moujahid</t>
  </si>
  <si>
    <t>2015-01-28</t>
  </si>
  <si>
    <t>The goal of this tutorial is to introduce the building blocks for creating a meaningful interactive data visualization.</t>
  </si>
  <si>
    <t>post;data-viz;tutorial;d3js;python;technique</t>
  </si>
  <si>
    <t>http://adilmoujahid.com</t>
  </si>
  <si>
    <t>d3js#python</t>
  </si>
  <si>
    <t>L00246</t>
  </si>
  <si>
    <t>https://www.r-bloggers.com/setting-up-a-datascience-server/</t>
  </si>
  <si>
    <t>Setting up a DataScience Server</t>
  </si>
  <si>
    <t xml:space="preserve"> jletteboer</t>
  </si>
  <si>
    <t>2016-05-20</t>
  </si>
  <si>
    <t>When I get a new laptop or it will crash I can start over again installing everything, at home on my iMac I had the same tools and servers. So I decided to setup a DataScience Server with a necessary software and servers.</t>
  </si>
  <si>
    <t>post;data-science;tool;application;how-to</t>
  </si>
  <si>
    <t>post#application</t>
  </si>
  <si>
    <t>L00247</t>
  </si>
  <si>
    <t>http://stackoverflow.com/questions/42631671/how-to-change-the-size-of-dots-in-beeswarm-plots-in-d3-js</t>
  </si>
  <si>
    <t>How to change the size of dots in beeswarm plots in D3.js</t>
  </si>
  <si>
    <t>Henry Lau</t>
  </si>
  <si>
    <t>I've been looking at this example of a beeswarm plot in d3.js and I'm trying to figure out how to change the size of the dots and without getting the circles to overlap. It seems if the radius of the dots change, it doesn't take this into account when running the calculations of where to place the dots.</t>
  </si>
  <si>
    <t>post;data-viz;d3js;how-to;technique</t>
  </si>
  <si>
    <t>http://stackoverflow.com</t>
  </si>
  <si>
    <t>https://i.stack.imgur.com/1hZhs.jpg?s=64&amp;g=1</t>
  </si>
  <si>
    <t>L00248</t>
  </si>
  <si>
    <t>http://flowingdata.com/2017/03/06/making-annotation-easier-with-d3-js/</t>
  </si>
  <si>
    <t>Making annotation easier with d3.js</t>
  </si>
  <si>
    <t>Nathan Yau</t>
  </si>
  <si>
    <t>To help out with the second reason, Susie Lu developed d3-annotation. It takes away much of the main of adding labels and context to your charts with d3.js.</t>
  </si>
  <si>
    <t>post;data-viz;d3js;package</t>
  </si>
  <si>
    <t>http://flowingdata.com</t>
  </si>
  <si>
    <t>post#package</t>
  </si>
  <si>
    <t>L00252</t>
  </si>
  <si>
    <t>https://roughjs.com/</t>
  </si>
  <si>
    <t>Rough.js - Create graphics with a hand-drawn, sketchy, appearance</t>
  </si>
  <si>
    <t>Preet</t>
  </si>
  <si>
    <t>Rough.js is a small (&lt;9kB gzipped) graphics library that lets you draw in a sketchy, hand-drawn-like, style. The library defines primitives to draw lines, curves, arcs, polygons, circles, and ellipses. It also supports drawing SVG paths. Rough.js...</t>
  </si>
  <si>
    <t>package;data-viz;svg;javascript</t>
  </si>
  <si>
    <t>https://roughjs.com</t>
  </si>
  <si>
    <t>svg#javascript</t>
  </si>
  <si>
    <t>L00253</t>
  </si>
  <si>
    <t>https://visionscarto.net/the-state-of-d3-voronoi</t>
  </si>
  <si>
    <t>The state of d3 Voronoi (2017)</t>
  </si>
  <si>
    <t>Philippe Rivière</t>
  </si>
  <si>
    <t>A Voronoi diagram is a simple yet powerful concept; given a set of sites in a space, it partitions that space in cells — one cell for each site. Here we explore what our favourite javascript library, d3.js, allows to do with this concept.</t>
  </si>
  <si>
    <t>package;data-viz;d3js;overview</t>
  </si>
  <si>
    <t>https://visionscarto.net</t>
  </si>
  <si>
    <t>https://visionscarto.net/the-state-of-d3-voronoi/local/cache-vignettes/L768xH1024/31187161084_60c3-a9ad8.jpg?1504806152</t>
  </si>
  <si>
    <t>L00259</t>
  </si>
  <si>
    <t>https://springerplus.springeropen.com/articles/10.1186/s40064-016-3384-x</t>
  </si>
  <si>
    <t>Giving meaning to tweets in emergency situations: a semantic approach for filtering and visualizing social data</t>
  </si>
  <si>
    <t>Teresa Onorati &amp; Paloma Díaz</t>
  </si>
  <si>
    <t>2017-07-08</t>
  </si>
  <si>
    <t>Our approach tries to deal with data relevance proposing an innovative ontology-based method for filtering tweets and extracting meaningful topics depending on their semantic content. In this way data become relevant for the operators to make decisions.</t>
  </si>
  <si>
    <t>paper;research;data-science;semantic;text-mining</t>
  </si>
  <si>
    <t>https://springerplus.springeropen.com</t>
  </si>
  <si>
    <t>semantic</t>
  </si>
  <si>
    <t>L00260</t>
  </si>
  <si>
    <t>https://centricdigital.com/blog/big-data-visualization/why-big-data-needs-visualization-to-succeed/</t>
  </si>
  <si>
    <t>Why Big Data Needs Visualization to Succeed</t>
  </si>
  <si>
    <t>Centric Digital</t>
  </si>
  <si>
    <t>2017-02-28</t>
  </si>
  <si>
    <t>Data visualization will be most effective by identifying qualitative versus quantitative data, selecting the right tool and visual types, and ensuring that the information presented is easy to grasp and digest.The value of big data is unquestionab...</t>
  </si>
  <si>
    <t>post;data-viz;dubious;pr</t>
  </si>
  <si>
    <t>https://centricdigital.com</t>
  </si>
  <si>
    <t>pr</t>
  </si>
  <si>
    <t>dubious</t>
  </si>
  <si>
    <t>L00261</t>
  </si>
  <si>
    <t>https://bocoup.com/blog/smoothly-animate-thousands-of-points-with-html5-canvas-and-d3</t>
  </si>
  <si>
    <t>Smoothly animate thousands of points with HTML5 Canvas and D3</t>
  </si>
  <si>
    <t>Peter Beshai</t>
  </si>
  <si>
    <t>Sometimes in life, you’ve just gotta move thousands of points around on the screen. So how do you do it?</t>
  </si>
  <si>
    <t>post;data-viz;d3js;technique;guide;animation</t>
  </si>
  <si>
    <t>https://bocoup.com</t>
  </si>
  <si>
    <t>animation</t>
  </si>
  <si>
    <t>L00262</t>
  </si>
  <si>
    <t>https://freeter.io/user-guide</t>
  </si>
  <si>
    <t>Freeter task manager</t>
  </si>
  <si>
    <t>Freeter</t>
  </si>
  <si>
    <t>Freeter is a productivity app that allows you to gather everything you need to work in one place and access them quickly and easily.</t>
  </si>
  <si>
    <t>guide;project-management;application</t>
  </si>
  <si>
    <t>application</t>
  </si>
  <si>
    <t>project-management</t>
  </si>
  <si>
    <t>L00269</t>
  </si>
  <si>
    <t>http://www.redblobgames.com/articles/curved-paths/making-of.html</t>
  </si>
  <si>
    <t>Making of: draggable handles</t>
  </si>
  <si>
    <t>Red Blob Games</t>
  </si>
  <si>
    <t>2014-09-01</t>
  </si>
  <si>
    <t>For some of my projects I want the reader to drag something around on a diagram. I use the position to control some aspect of the diagram. The curved roads page[1] uses this.</t>
  </si>
  <si>
    <t>post;technique;data-viz;advanced</t>
  </si>
  <si>
    <t>http://www.redblobgames.com</t>
  </si>
  <si>
    <t>L00271</t>
  </si>
  <si>
    <t>https://jeremykun.com/2017/02/27/the-reasonable-effectiveness-of-the-multiplicative-weights-update-algorithm/</t>
  </si>
  <si>
    <t>Math ∩ Programming</t>
  </si>
  <si>
    <t>Jeremy Kun</t>
  </si>
  <si>
    <t>Good site, looking at the mathematics required for programming</t>
  </si>
  <si>
    <t>blog;mathematics;development</t>
  </si>
  <si>
    <t>https://jeremykun.com</t>
  </si>
  <si>
    <t>https://jeremykun.files.wordpress.com/2015/09/papad.jpg?w=618&amp;h=412</t>
  </si>
  <si>
    <t>blog</t>
  </si>
  <si>
    <t>mathematics</t>
  </si>
  <si>
    <t>L00275</t>
  </si>
  <si>
    <t>http://www.openculture.com/an-introduction-to-the-philosophy-of-science-a-free-online-course</t>
  </si>
  <si>
    <t>An Introduction to the Philosophy of Science: A Free Online Course</t>
  </si>
  <si>
    <t>From John Sanders, Professor of Philosophy at the Rochester Institute of Technology, comes An Introduction to the Philosophy of Science. In 11 lectures, Sanders probes the nature of the scientific enterprise, the logic of science, its claims to reliability, and its relationships to society and to problems of human values.</t>
  </si>
  <si>
    <t>post;lecture;video;course;philosophy;science;art</t>
  </si>
  <si>
    <t>post#lecture#video#course</t>
  </si>
  <si>
    <t>science#art</t>
  </si>
  <si>
    <t>L00282</t>
  </si>
  <si>
    <t>https://appliedmachinelearning.wordpress.com/2017/03/08/image-compression-using-k-means-clustering/</t>
  </si>
  <si>
    <t>Image Compression using K-means Clustering : Colour Quantization</t>
  </si>
  <si>
    <t>Abhijeet Kumar</t>
  </si>
  <si>
    <t>2017-03-08</t>
  </si>
  <si>
    <t>This post is a simple yet illustrative application of K-means clustering technique. Using K-means clustering, we will perform quantization of colours present in the image which will further help in compressing the image.</t>
  </si>
  <si>
    <t>post;ml;technique;k-means;clustering;tutorial</t>
  </si>
  <si>
    <t>https://appliedmachinelearning.wordpress.com</t>
  </si>
  <si>
    <t>https://appliedmachinelearning.files.wordpress.com/2017/01/logo3.jpg?w=78</t>
  </si>
  <si>
    <t>ml#k-means#clustering</t>
  </si>
  <si>
    <t>L00283</t>
  </si>
  <si>
    <t>https://www.datascienceweekly.org/articles/how-to-prepare-for-a-data-science-training-course</t>
  </si>
  <si>
    <t>How To Prepare For A Data Science Training Course</t>
  </si>
  <si>
    <t>Data Science Weekly</t>
  </si>
  <si>
    <t>You have decided to start a data science training program. Maybe it's a bootcamp, maybe it's a fellowship, maybe it's an apprenticeship, or maybe it's a professional degree like a masters program. In either case, you are ready to to make the most out of the situation. The only thing left to do is to prepare for the program so that you can achieve your eventual goal of getting a data science job.</t>
  </si>
  <si>
    <t>post;data-science;guide;viewpoint;basics</t>
  </si>
  <si>
    <t>https://www.datascienceweekly.org</t>
  </si>
  <si>
    <t>L00284</t>
  </si>
  <si>
    <t>https://quantmacro.wordpress.com/2015/08/14/pattern-recognition-with-neural-network-in-excel-a-toy-example/</t>
  </si>
  <si>
    <t>Pattern Recognition with Neural Network in Excel (a toy example)</t>
  </si>
  <si>
    <t>QuantMacro</t>
  </si>
  <si>
    <t>2015-08-14</t>
  </si>
  <si>
    <t>Today we wanted to add a short follow up on our previous post on artificial neural networks. The example which we gave of training an ANN on XOR function probably appears to be very trivial for the readers.</t>
  </si>
  <si>
    <t>post;ml;excel;technique;tutorial</t>
  </si>
  <si>
    <t>https://quantmacro.wordpress.com</t>
  </si>
  <si>
    <t>https://quantmacro.files.wordpress.com/2015/08/210.jpg?w=748</t>
  </si>
  <si>
    <t>L00286</t>
  </si>
  <si>
    <t>http://www.webdesignerdepot.com/2009/06/50-great-examples-of-data-visualization/</t>
  </si>
  <si>
    <t>50 Great Examples of Data Visualization</t>
  </si>
  <si>
    <t>Web Design Depot</t>
  </si>
  <si>
    <t>2009-06-01</t>
  </si>
  <si>
    <t>Wrapping your brain around data online can be challenging, especially when dealing with huge volumes of information. Below are 50 of the best data visualizations and tools for creating your own visualizations out there, covering everything from Digg activity to network connectivity to what’s currently happening on Twitter.</t>
  </si>
  <si>
    <t>post;list;data-viz;inspiration;tool;resource</t>
  </si>
  <si>
    <t>http://www.webdesignerdepot.com</t>
  </si>
  <si>
    <t>https://www.webdesignerdepot.com/cdn-origin/uploads/2022/06/featured_money-150x150.jpg</t>
  </si>
  <si>
    <t>L00288</t>
  </si>
  <si>
    <t>https://designawards.core77.com/Visual-Communication/30854/Chirming</t>
  </si>
  <si>
    <t>Core77 Design Awards</t>
  </si>
  <si>
    <t>Sukgo</t>
  </si>
  <si>
    <t>2017-07-07</t>
  </si>
  <si>
    <t>From very young, bird was the tree branches and big forest to me. This experience made me to visualize the sound of birds like forest.</t>
  </si>
  <si>
    <t>data-viz;inspiration</t>
  </si>
  <si>
    <t>https://designawards.core77.com</t>
  </si>
  <si>
    <t>https://s3files.core77.com/blog/images/lead_n_spotlight/222224_lead_400_32730_.jpg</t>
  </si>
  <si>
    <t>L00289</t>
  </si>
  <si>
    <t>https://about.infogr.am/blog/10-mind-blowing-maps-will-change-forever/</t>
  </si>
  <si>
    <t>10 Mind-Blowing Maps That Will Change You Forever</t>
  </si>
  <si>
    <t>Marisa Krystian</t>
  </si>
  <si>
    <t>2016-11-02</t>
  </si>
  <si>
    <t>We’ve collected ten mind-blowing maps that will change the way you view the world.</t>
  </si>
  <si>
    <t>post;list;data-viz;geospatial;inspiration</t>
  </si>
  <si>
    <t>https://about.infogr.am</t>
  </si>
  <si>
    <t>https://about.infogr.am/wp-content/uploads/2016/11/languages.jpg</t>
  </si>
  <si>
    <t>L00291</t>
  </si>
  <si>
    <t>https://bl.ocks.org/ctufts/bd6956a45ea69734f5909c8b526c13b5</t>
  </si>
  <si>
    <t>Force Layout - Point-Along-Path - State Diagram Animation</t>
  </si>
  <si>
    <t>ctufts</t>
  </si>
  <si>
    <t>2017-08-15</t>
  </si>
  <si>
    <t>This block is an example that can be used when describing a state machine or markov chain such as the one used in Victor Powell's Markov Chain Post. The block was created based off Mike Bostock's Curved Links and Point-Along-Path Interpolation blocks. I modified the json file so that there is only 1 bidirectional link for the two nodes.</t>
  </si>
  <si>
    <t>code;d3js;graph</t>
  </si>
  <si>
    <t>https://bl.ocks.org</t>
  </si>
  <si>
    <t>code</t>
  </si>
  <si>
    <t>L00293</t>
  </si>
  <si>
    <t>https://naturegraphics.tumblr.com/</t>
  </si>
  <si>
    <t>nature graphics</t>
  </si>
  <si>
    <t>Nature</t>
  </si>
  <si>
    <t>This blog is a collection of graphics from the pages of Nature, curated by the Nature art team.</t>
  </si>
  <si>
    <t>data-viz;blog;inspiration</t>
  </si>
  <si>
    <t>https://naturegraphics.tumblr.com</t>
  </si>
  <si>
    <t>L00295</t>
  </si>
  <si>
    <t>https://blog.ouseful.info/2017/03/17/experimenting-with-sankey-diagrams-in-r-and-python/</t>
  </si>
  <si>
    <t>Experimenting With Sankey Diagrams in R and Python</t>
  </si>
  <si>
    <t>2017-03-17</t>
  </si>
  <si>
    <t>A couple of days ago, I spotted a post by Oli Hawkins on Visualising migration between the countries of the UK which linked to a Sankey diagram demo of Internal migration flows in the UK.</t>
  </si>
  <si>
    <t>post;data-viz;rstats;python;how-to;sankey</t>
  </si>
  <si>
    <t>https://blog.ouseful.info</t>
  </si>
  <si>
    <t>rstats#python</t>
  </si>
  <si>
    <t>L00299</t>
  </si>
  <si>
    <t>http://www.ibtimes.com/artificial-intelligence-killing-jobs-will-have-large-robust-negative-effects-labor-2517247</t>
  </si>
  <si>
    <t>Artificial Intelligence Is Killing Jobs, Will Have ‘Large And Robust Negative Effects' On Labor Market: Study</t>
  </si>
  <si>
    <t>@LydsONeal</t>
  </si>
  <si>
    <t>Politicians like President Donald Trump often demonize trade deals and undocumented immigrants for their suspected downward pressure on labor and job supply, but a study published Tuesday by the National Bureau of Economic Research indicated that ...</t>
  </si>
  <si>
    <t>article;general;ai;cautionary-tale;pitfall</t>
  </si>
  <si>
    <t>http://www.ibtimes.com</t>
  </si>
  <si>
    <t>https://s1.ibtimes.com/sites/www.ibtimes.com/files/styles/sm/public/2022/07/20/clean-room-of-skywater-technology-inc-where-computer.jpg</t>
  </si>
  <si>
    <t>cautionary-tale</t>
  </si>
  <si>
    <t>pitfall</t>
  </si>
  <si>
    <t>ai</t>
  </si>
  <si>
    <t>L00302</t>
  </si>
  <si>
    <t>https://uxdesign.cc/designing-charts-principles-every-designer-should-know-5bd3969a0150</t>
  </si>
  <si>
    <t>Designing Charts — Principles Every Designer Should Know</t>
  </si>
  <si>
    <t>Ryan Bales</t>
  </si>
  <si>
    <t>2017-03-15</t>
  </si>
  <si>
    <t>I’ve been designing complex, data-heavy web and mobile apps for the past 15 years so I work with charts on a daily basis. Therefore, I want to share some of the design principles I use to build aesthetically pleasing and functional charts that users love.</t>
  </si>
  <si>
    <t>post;general;data-viz;viewpoint;advice</t>
  </si>
  <si>
    <t>https://uxdesign.cc</t>
  </si>
  <si>
    <t>general#viewpoint#advice</t>
  </si>
  <si>
    <t>L00303</t>
  </si>
  <si>
    <t>https://vimeo.com/159297152</t>
  </si>
  <si>
    <t>How I learned to love data visualization (again)</t>
  </si>
  <si>
    <t>2017-02-15</t>
  </si>
  <si>
    <t>Jon has written on issues relating to data and organizations that use data; various aspects of how to best visualize data including technical aspects of creation and best practices; and is considered a leading voice for clarity and accessibility in how researchers communicate their findings. He is currently writing a book with Columbia University Press on presentation design and techniques.</t>
  </si>
  <si>
    <t>video;general;data-viz</t>
  </si>
  <si>
    <t>https://vimeo.com</t>
  </si>
  <si>
    <t>L00309</t>
  </si>
  <si>
    <t>http://review.chicagobooth.edu/accounting/2017/article/seven-compelling-charts-our-spring-issue</t>
  </si>
  <si>
    <t>Seven Compelling Charts from Our Spring Issue</t>
  </si>
  <si>
    <t>Chuck Burke</t>
  </si>
  <si>
    <t>As we created our Spring 2017 issue, we found ourselves working to draw out those details again and again, hoping to highlight these crucial but easily overlooked data without bogging down our charts with unnecessary density. Here are a few examples of how we did it.</t>
  </si>
  <si>
    <t>post;list;data-viz;general;inspiration</t>
  </si>
  <si>
    <t>http://review.chicagobooth.edu</t>
  </si>
  <si>
    <t>http://review.chicagobooth.edu/accounting/2017/article/seven-compelling-charts-our-spring-issue/-/media/project/chicago-booth/chicago-booth-review/2017/march/chicago-booth-chart-graph-cbr.jpg?cx=0.5&amp;cy=0.68&amp;cw=1880&amp;ch=783&amp;hash=8ECCFEAB7B3F0612F525B8CE972A46C5</t>
  </si>
  <si>
    <t>list#general</t>
  </si>
  <si>
    <t>L00311</t>
  </si>
  <si>
    <t>https://twitter.com/cchanialidis/status/836185449802706944/video/1</t>
  </si>
  <si>
    <t>Customize ColorBrewer palettes and get code for each colour using the tmaptools package and the function palette_explorer() #rstats #dataviz https://t.co/XlakXJBBhl</t>
  </si>
  <si>
    <t>Charis Chanialidis</t>
  </si>
  <si>
    <t>post;data-viz;tool;colour</t>
  </si>
  <si>
    <t>http://pbs.twimg.com/profile_images/1278412530369605633/xC2h9cG4_normal.jpg</t>
  </si>
  <si>
    <t>L00312</t>
  </si>
  <si>
    <t>http://hannahritchie.com/slides-charts-explorers/</t>
  </si>
  <si>
    <t>Slides, explorers, charts</t>
  </si>
  <si>
    <t>Hannah Ritchie</t>
  </si>
  <si>
    <t>Below you can find some data projects – slide decks, charts, and explorers – that I’ve built outside of my main research work.</t>
  </si>
  <si>
    <t>list;data-viz;tool;inspiration</t>
  </si>
  <si>
    <t>https://convergingworld.co.uk</t>
  </si>
  <si>
    <t>L00316</t>
  </si>
  <si>
    <t>https://bradoyler.com/projects/d3-node/</t>
  </si>
  <si>
    <t>D3-Node</t>
  </si>
  <si>
    <t>Brad Oyler</t>
  </si>
  <si>
    <t>2016-07-12</t>
  </si>
  <si>
    <t>Server-side D3 for static chart/map generation via Node.js</t>
  </si>
  <si>
    <t>data-viz;package;tutorial</t>
  </si>
  <si>
    <t>https://bradoyler.com</t>
  </si>
  <si>
    <t>https://bradoyler.com/projects/d3-node//assets/images/avatar_400x400.jpg</t>
  </si>
  <si>
    <t>L00322</t>
  </si>
  <si>
    <t>https://www.amazon.com/gp/product/1473912148/ref%3Das_li_tl%3Fcamp%3D1789%26creative%3D9325%26creativeASIN%3D1473912148%26ie%3DUTF8%26linkCode%3Das2%26linkId%3D10c22cfccdfb310e542d4a4f19b04fad%26tag%3Damz0e61-20</t>
  </si>
  <si>
    <t>Data Visualisation: A Handbook for Data Driven Design    First Edition</t>
  </si>
  <si>
    <t>Andy Krirk</t>
  </si>
  <si>
    <t>This book is the starting point in learning the process and skills of data visualization, teaching the concepts and skills of how to present data and inspiring effective visual design.</t>
  </si>
  <si>
    <t>book;data-viz;technique</t>
  </si>
  <si>
    <t>https://www.amazon.com</t>
  </si>
  <si>
    <t>https://images-na.ssl-images-amazon.com/images/I/41FTNpY0b9L._SX218_BO1,204,203,200_QL40_ML2_.jpg</t>
  </si>
  <si>
    <t>L00326</t>
  </si>
  <si>
    <t>https://datascienceplus.com/key-phrase-extraction-from-tweets/</t>
  </si>
  <si>
    <t>Key Phrase Extraction from Tweets</t>
  </si>
  <si>
    <t>Anup Nair</t>
  </si>
  <si>
    <t>2017-04-02</t>
  </si>
  <si>
    <t>In this post, we leverage a few other NLP techniques to analyze another text corpus – A collection of tweets. Given a tweet, we would like to extract the keywords or phrases which conveys the gist of the meaning of the tweet.</t>
  </si>
  <si>
    <t>post;data-science;text-mining;rstats;technique;how-to;example</t>
  </si>
  <si>
    <t>L00328</t>
  </si>
  <si>
    <t>https://www.r-bloggers.com/dealing-with-unbalanced-data-in-machine-learning/</t>
  </si>
  <si>
    <t>Dealing with unbalanced data in machine learning</t>
  </si>
  <si>
    <t>Shirin</t>
  </si>
  <si>
    <t>2017-04-01</t>
  </si>
  <si>
    <t>But because I had gotten a few questions regarding this, I thought it would be worthwhile to explain over- and under-sampling techniques in more detail and show how you can very easily implement them with caret.</t>
  </si>
  <si>
    <t>post;data-science;technique;ml;rstats;tutorial</t>
  </si>
  <si>
    <t>L00332</t>
  </si>
  <si>
    <t>http://statisticalestimation.blogspot.com/2016/09/blog-post.html</t>
  </si>
  <si>
    <t>Blog of Statistical Estimation</t>
  </si>
  <si>
    <t>Liang-Cheng Zhang</t>
  </si>
  <si>
    <t>2016-09-28</t>
  </si>
  <si>
    <t>As R is more and more popular in the industry as well as in the academics for analyzing financial data. For people unfamiliar with R, this post suggests some books for learning financial data analysis using R.</t>
  </si>
  <si>
    <t>post;list;book;rstats;finance</t>
  </si>
  <si>
    <t>http://statisticalestimation.blogspot.com</t>
  </si>
  <si>
    <t>https://3.bp.blogspot.com/-p-SsKGHbbSM/V9E2WFd5vyI/AAAAAAAAGws/vXpUjvSk6TUI1VWPtAzcBLTMEIhdPAqzgCLcB/s1600/R%2Bfree%2Bresources.jpg</t>
  </si>
  <si>
    <t>finance</t>
  </si>
  <si>
    <t>L00337</t>
  </si>
  <si>
    <t>https://www.futurelearn.com/courses/data-to-insight</t>
  </si>
  <si>
    <t>Data to Insight: An Introduction to Data Analysis and Visualisation</t>
  </si>
  <si>
    <t>University of Auckland</t>
  </si>
  <si>
    <t>Get a hands-on introduction to data science, exploring principles of statistical analysis and data visualisation.</t>
  </si>
  <si>
    <t>course;data-science;data-viz;online;certification</t>
  </si>
  <si>
    <t>https://www.futurelearn.com</t>
  </si>
  <si>
    <t>https://ugc.futurelearn.com/uploads/images/94/44/thumbnail_94443919-3f7d-489b-a91a-9a978fa31af5.jpg</t>
  </si>
  <si>
    <t>course#online</t>
  </si>
  <si>
    <t>certification</t>
  </si>
  <si>
    <t>L00342</t>
  </si>
  <si>
    <t>https://research.googleblog.com/2017/04/introducing-tf-seq2seq-open-source.html</t>
  </si>
  <si>
    <t>Introducing tf-seq2seq: An Open Source Sequence-to-Sequence Framework in TensorFlow</t>
  </si>
  <si>
    <t>Anna Goldie &amp; Denny Britz</t>
  </si>
  <si>
    <t>2017-04-11</t>
  </si>
  <si>
    <t>Today, we are excited to introduce tf-seq2seq, an open source seq2seq framework in TensorFlow that makes it easy to experiment with seq2seq models and achieve state-of-the-art results. To that end, we made the tf-seq2seq codebase clean and modular, maintaining full test coverage and documenting all of its functionality.</t>
  </si>
  <si>
    <t>post;data-science;ml;framework;python;technique;package</t>
  </si>
  <si>
    <t>https://research.googleblog.com</t>
  </si>
  <si>
    <t>framework#technique</t>
  </si>
  <si>
    <t>L00344</t>
  </si>
  <si>
    <t>https://blogs.technet.microsoft.com/machinelearning/2017/04/12/embarrassingly-parallel-image-classification-using-cognitive-toolkit-tensorflow-on-azure-hdinsight-spark/</t>
  </si>
  <si>
    <t>Embarrassingly Parallel Image Classification, Using Cognitive Toolkit and TensorFlow on Azure HDInsight Spark</t>
  </si>
  <si>
    <t>Mary Wahl</t>
  </si>
  <si>
    <t>2017-04-12</t>
  </si>
  <si>
    <t>In this blog post, the fifth in our series showcasing deep learning applications on Azure, we show how DNNs produced in two common deep learning frameworks, Microsoft's Cognitive Toolkit (CNTK) and Google's TensorFlow, can be operationalized for scoring large image collections harbored on Azure Data Lake Store using PySpark</t>
  </si>
  <si>
    <t>ml;dnn;post;microsoft;technique;tutorial</t>
  </si>
  <si>
    <t>https://blogs.technet.microsoft.com</t>
  </si>
  <si>
    <t>dnn</t>
  </si>
  <si>
    <t>microsoft</t>
  </si>
  <si>
    <t>L00351</t>
  </si>
  <si>
    <t>https://www.creativebloq.com/features/7-golden-rules-of-ux</t>
  </si>
  <si>
    <t>The 7 golden rules of UX design</t>
  </si>
  <si>
    <t>Daniel Schwarz</t>
  </si>
  <si>
    <t>2022-08-18</t>
  </si>
  <si>
    <t>Creative Bloq is supported by its audience. When you purchase through links on our site, we may earn an affiliate commission. Here’s why you can trust us.  By Dom Carter published 19 April 17 Dieter Rams' 10 principles for good design get a tec...</t>
  </si>
  <si>
    <t>article;recommendation;advice;development</t>
  </si>
  <si>
    <t>recommendation#advice</t>
  </si>
  <si>
    <t>L00353</t>
  </si>
  <si>
    <t>https://infogram.com/blog/data-visualization-books/</t>
  </si>
  <si>
    <t>47 Top Data Visualization Books</t>
  </si>
  <si>
    <t>Remember these 7 UX rules for better user experience design.</t>
  </si>
  <si>
    <t>post;design;data-viz;principle</t>
  </si>
  <si>
    <t>https://about.infogr.am/wp-content/uploads/2017/04/Journalism.jpg</t>
  </si>
  <si>
    <t>design#principle</t>
  </si>
  <si>
    <t>L00357</t>
  </si>
  <si>
    <t>http://www.susielu.com/data-viz/d3-annotation-design-and-modes</t>
  </si>
  <si>
    <t>D3.ANNOTATION: DESIGN &amp; MODES</t>
  </si>
  <si>
    <t>Susie Lu</t>
  </si>
  <si>
    <t>2017-04-20</t>
  </si>
  <si>
    <t>I started this library by gathering examples of annotations that I liked. From those examples, the majority of use cases followed a pattern: a subject (the thing the annotation is annotating), a note, and a connector joining the note to the subject.</t>
  </si>
  <si>
    <t>package;d3js;annotation;design</t>
  </si>
  <si>
    <t>http://www.susielu.com</t>
  </si>
  <si>
    <t>https://www.susielu.com/content/1-data-viz/11-d3-annotation-design-and-modes/proofreader-marks.jpg</t>
  </si>
  <si>
    <t>annotation</t>
  </si>
  <si>
    <t>L00360</t>
  </si>
  <si>
    <t>https://www.ncbi.nlm.nih.gov/pubmed/27281337</t>
  </si>
  <si>
    <t>Cost-effectiveness Analysis in R Using a Multi-state Modeling Survival Analysis Framework: A Tutorial</t>
  </si>
  <si>
    <t>Claire Williams et al.</t>
  </si>
  <si>
    <t>2016-06-08</t>
  </si>
  <si>
    <t>This tutorial provides a step-by-step guide to performing cost-effectiveness analysis using a multi-state modeling approach. Alongside the tutorial, we provide easy-to-use functions in the statistics package R. We argue that this multi-state modeling approach using a package such as R has advantages over approaches where models are built in a spreadsheet package.</t>
  </si>
  <si>
    <t>paper;tutorial;technique;survival-analysis;rstats</t>
  </si>
  <si>
    <t>https://www.ncbi.nlm.nih.gov</t>
  </si>
  <si>
    <t>https://cdn.ncbi.nlm.nih.gov/corehtml/query/egifs/https:--journals.sagepub.com-pb-assets-sage-pubmed-sage-oa.jpg</t>
  </si>
  <si>
    <t>survival-analysis</t>
  </si>
  <si>
    <t>L00363</t>
  </si>
  <si>
    <t>https://www.r-bloggers.com/using-mca-and-variable-clustering-in-r-for-insights-in-customer-attrition/</t>
  </si>
  <si>
    <t>Using MCA and variable clustering in R for insights in customer attrition</t>
  </si>
  <si>
    <t>Mesfin Gebeyaw</t>
  </si>
  <si>
    <t>2017-04-21</t>
  </si>
  <si>
    <t>Multiple correspondence analysis (MCA) is a multivariate data analysis and data mining tool for finding and constructing a low-dimensional visual representation of variable associations among groups of categorical variables.</t>
  </si>
  <si>
    <t>post;data-science;explainer;technique;rstats</t>
  </si>
  <si>
    <t>L00367</t>
  </si>
  <si>
    <t>http://www.datasciencecentral.com/profiles/blogs/introduction-to-outlier-detection-methods</t>
  </si>
  <si>
    <t>Introduction to Outlier Detection Methods</t>
  </si>
  <si>
    <t>ShahramA</t>
  </si>
  <si>
    <t>2016-01-18</t>
  </si>
  <si>
    <t>We generally define outliers as samples that are exceptionally far from the mainstream of data. There is no rigid mathematical definition of what constitutes an outlier; determining whether or not an observation is an outlier is ultimately a subjective exercise.</t>
  </si>
  <si>
    <t>post;data-science;overview;basics;technique</t>
  </si>
  <si>
    <t>L00374</t>
  </si>
  <si>
    <t>http://geoexamples.com/d3-raster-tools-docs/</t>
  </si>
  <si>
    <t>D3js raster tools docs</t>
  </si>
  <si>
    <t>Roger Veciana</t>
  </si>
  <si>
    <t>This small documentation explains how to work with raster data and the d3js to create dynamic data visualizations. Usually, the examples show how to place points or polygons on a map. Those examples are working with vectorial data. But many datasets are rasters, so the lack of examples and libraries made difficult to use d3js with meteorological data, DEM data, etc.</t>
  </si>
  <si>
    <t>post;tool;d3js;data-viz</t>
  </si>
  <si>
    <t>http://geoexamples.com</t>
  </si>
  <si>
    <t>L00375</t>
  </si>
  <si>
    <t>https://antoineguillot.wordpress.com/2016/11/20/an-extensive-tutorial-of-d3partitionr-0-2/</t>
  </si>
  <si>
    <t>An extensive tutorial of D3partitionR 0.2</t>
  </si>
  <si>
    <t>Antoine Guillot</t>
  </si>
  <si>
    <t>2017-07-25</t>
  </si>
  <si>
    <t>Interactive visualisation, Shiny D3partitionR is to plot sequential and hierarchical data using treemap (and circle Tree Map), sunburst and partition chart, collapsible trees (indented or not). The package only has one all-in function called D3p...</t>
  </si>
  <si>
    <t>post;tutorial;data-viz;d3js;package</t>
  </si>
  <si>
    <t>https://antoineguillot.wordpress.com</t>
  </si>
  <si>
    <t>L00376</t>
  </si>
  <si>
    <t>https://bi-survey.com/top-business-intelligence-trends-2017</t>
  </si>
  <si>
    <t>Top Business Intelligence Trends 2022: What 2,396 BI Professionals Really Think</t>
  </si>
  <si>
    <t>BARC</t>
  </si>
  <si>
    <t>2022-06-15</t>
  </si>
  <si>
    <t xml:space="preserve"> Many companies are still adapting to changed requirements due to the COVID-19 pandemic. Although the situation now seems less acute and more long-term changes toward a ‘new normal’ are on the horizon, day-to-day business is far from settled. Som...</t>
  </si>
  <si>
    <t>report;analysis;survey;bi</t>
  </si>
  <si>
    <t>https://bi-survey.com</t>
  </si>
  <si>
    <t>report</t>
  </si>
  <si>
    <t>analysis#survey#bi</t>
  </si>
  <si>
    <t>L00380</t>
  </si>
  <si>
    <t>https://www.highcharts.com/blog/post/213-histogram-when-why-how/</t>
  </si>
  <si>
    <t>Histograms: When, Why &amp; How (Part 1)</t>
  </si>
  <si>
    <t>Jamie Briggs</t>
  </si>
  <si>
    <t>2016-10-15</t>
  </si>
  <si>
    <t xml:space="preserve"> Start your Highcharts journey today Highcharts JS Highcharts Stock Highcharts Maps Highcharts Gantt Highcharts Editor Highcharts Advantage Integrations 6 years ago | Posted by Jamie Briggs | 2 comments  Share on Twitter, LinkedIn The ...</t>
  </si>
  <si>
    <t>post;data-science;technique;data-viz;technique;explainer</t>
  </si>
  <si>
    <t>https://www.highcharts.com</t>
  </si>
  <si>
    <t>https://wp-assets.highcharts.com/www-highcharts-com/blog/wp-content/uploads/2016/12/27131557/histogram-hs3-760x428.jpg</t>
  </si>
  <si>
    <t>technique#technique</t>
  </si>
  <si>
    <t>L00381</t>
  </si>
  <si>
    <t>https://seeing-theory.brown.edu/index.html#firstPage</t>
  </si>
  <si>
    <t>Seeing Theory</t>
  </si>
  <si>
    <t>Daniel Kunin</t>
  </si>
  <si>
    <t>2017-11-15</t>
  </si>
  <si>
    <t>A visual introduction to probability and statistics.</t>
  </si>
  <si>
    <t>site;data-science;statistics;book;online;fundamentals;introduction</t>
  </si>
  <si>
    <t>https://seeing-theory.brown.edu</t>
  </si>
  <si>
    <t>site#book#online</t>
  </si>
  <si>
    <t>fundamentals#introduction</t>
  </si>
  <si>
    <t>L00385</t>
  </si>
  <si>
    <t>https://www.ted.com/talks/giorgia_lupi_how_we_can_find_ourselves_in_data</t>
  </si>
  <si>
    <t>How we can find ourselves in data</t>
  </si>
  <si>
    <t>Giorgia Lupi</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</si>
  <si>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</si>
  <si>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video;talk;data-story;inspiration;viewpoint</t>
  </si>
  <si>
    <t>https://www.ted.com</t>
  </si>
  <si>
    <t>video#talk</t>
  </si>
  <si>
    <t>viewpoint</t>
  </si>
  <si>
    <t>data-story</t>
  </si>
  <si>
    <t>L00386</t>
  </si>
  <si>
    <t>https://dev.to/underdogio/python-for-javascript-developers</t>
  </si>
  <si>
    <t>Python for JavaScript Developers</t>
  </si>
  <si>
    <t>Mario Pabon</t>
  </si>
  <si>
    <t>2017-05-01</t>
  </si>
  <si>
    <t>To serve as a quick guide for JavaScript developers who want to get up to speed quickly with Python, but without having to learn what declaring a variable means or what a function is.</t>
  </si>
  <si>
    <t>post;tutorial;guide;python;javascript;intermediate;technique</t>
  </si>
  <si>
    <t>https://res.cloudinary.com/practicaldev/image/fetch/s--tfsFeJNi--/c_fill,f_auto,fl_progressive,h_50,q_auto,w_50/https:/dev-to-uploads.s3.amazonaws.com/uploads/user/profile_image/3871/cvKgDExR.jpg</t>
  </si>
  <si>
    <t>python#javascript</t>
  </si>
  <si>
    <t>L00389</t>
  </si>
  <si>
    <t>http://www.creativebloq.com/features/the-best-new-graphic-design-tools-of-2017-so-far</t>
  </si>
  <si>
    <t>The best new graphic design tools of 2017 so far</t>
  </si>
  <si>
    <t>Joseph Foley</t>
  </si>
  <si>
    <t>2017-10-31</t>
  </si>
  <si>
    <t>Find the best graphic design software, both free and paid</t>
  </si>
  <si>
    <t>post;guide;list;design;data-viz;tool</t>
  </si>
  <si>
    <t>guide#list</t>
  </si>
  <si>
    <t>design#tool</t>
  </si>
  <si>
    <t>L00393</t>
  </si>
  <si>
    <t>http://andrewgelman.com/2017/05/02/prior-information-not-prior-belief-2/</t>
  </si>
  <si>
    <t>Prior information, not prior belief</t>
  </si>
  <si>
    <t>2017-05-02</t>
  </si>
  <si>
    <t>The prior distribution p(theta) in a Bayesian analysis is often presented as a researcher’s beliefs about theta. I prefer to think of p(theta) as an expression of information about theta.</t>
  </si>
  <si>
    <t>post;opinion;statistics;explainer;bayesian</t>
  </si>
  <si>
    <t>statistics#bayesian</t>
  </si>
  <si>
    <t>L00395</t>
  </si>
  <si>
    <t>https://speckyboy.com/css-grid/</t>
  </si>
  <si>
    <t>An Introduction to CSS Grid</t>
  </si>
  <si>
    <t>Eric Karkovack</t>
  </si>
  <si>
    <t>2020-03-06</t>
  </si>
  <si>
    <t>CSS Grid has become one of the more talked about developments in web design in recent times. The reason for all of the excitement is simple: CSS Grid looks like it just may change the way we create grid layouts. That’s a pretty big deal.</t>
  </si>
  <si>
    <t>post;tutorial;css;introduction;guide;design</t>
  </si>
  <si>
    <t>https://speckyboy.com</t>
  </si>
  <si>
    <t>https://speckyboy.com/wp-content/uploads/2022/01/env-web-design-05.jpg</t>
  </si>
  <si>
    <t>L00396</t>
  </si>
  <si>
    <t>https://uxdesign.cc/design-better-data-tables-4ecc99d23356</t>
  </si>
  <si>
    <t>Design better data tables</t>
  </si>
  <si>
    <t>Andrew Coyle</t>
  </si>
  <si>
    <t>2017-05-07</t>
  </si>
  <si>
    <t>Good data tables allow users to scan, analyze, compare, filter, sort, and manipulate information to derive insights and commit actions. This article presents a list of design structures, interaction patterns, and techniques to help you design better data tables.</t>
  </si>
  <si>
    <t>post;guide;data-viz;design;advice</t>
  </si>
  <si>
    <t>https://miro.medium.com/fit/c/40/40/0*Ee1gRYDuN8HJKsQd.jpg</t>
  </si>
  <si>
    <t>guide#advice</t>
  </si>
  <si>
    <t>L00397</t>
  </si>
  <si>
    <t>http://www.creativebloq.com/features/40-web-design-freebies-to-make-your-life-easier</t>
  </si>
  <si>
    <t>44 web design freebies to make your life easier</t>
  </si>
  <si>
    <t>2020-11-12</t>
  </si>
  <si>
    <t>A fantastic selection of free resources for your web design projects.</t>
  </si>
  <si>
    <t>post;list;design;development;tool</t>
  </si>
  <si>
    <t>L00404</t>
  </si>
  <si>
    <t>https://twitter.com/Prashant_1722/status/862820123752529920/photo/1</t>
  </si>
  <si>
    <t>The #data value pyramid infographicI https://t.co/5HRCYOnzhI</t>
  </si>
  <si>
    <t>@Prashant_1722</t>
  </si>
  <si>
    <t>2017-05-12</t>
  </si>
  <si>
    <t>visual;infographic;general</t>
  </si>
  <si>
    <t>http://pbs.twimg.com/profile_images/774963136013017089/YAOOL05__normal.jpg</t>
  </si>
  <si>
    <t>https://medium.com/@prashantgupta17</t>
  </si>
  <si>
    <t>visual#infographic#general</t>
  </si>
  <si>
    <t>L00407</t>
  </si>
  <si>
    <t>https://flowingdata.com/2017/02/09/how-to-spot-visualization-lies/</t>
  </si>
  <si>
    <t>How to Spot Visualization Lies</t>
  </si>
  <si>
    <t>2017-12-01</t>
  </si>
  <si>
    <t>It used to be that we’d see a poorly made graph or a data design goof, laugh it up a bit, and then carry on. At some point though — during this past year especially — it grew more difficult to distinguish a visualization snafu from bias and deliberate misinformation</t>
  </si>
  <si>
    <t>post;data-viz;pitfall;general;opinion</t>
  </si>
  <si>
    <t>general#opinion</t>
  </si>
  <si>
    <t>data-viz#pitfall</t>
  </si>
  <si>
    <t>L00408</t>
  </si>
  <si>
    <t>http://www.stencilled.me/post/2017-05-10-states-to-shapes/</t>
  </si>
  <si>
    <t>Stencilled: States to Shapes</t>
  </si>
  <si>
    <t>Senthil Thyagarajan</t>
  </si>
  <si>
    <t>2020</t>
  </si>
  <si>
    <t>I started working on this visualation after coming across Mike Bostock's shape tweening bl.ock , which was done for one state.</t>
  </si>
  <si>
    <t>data-viz;site;example;technique;d3js;interactive;animation</t>
  </si>
  <si>
    <t>http://www.stencilled.me</t>
  </si>
  <si>
    <t>site#interactive</t>
  </si>
  <si>
    <t>L00410</t>
  </si>
  <si>
    <t>https://www.weforum.org/agenda/2017/05/macronleaks-have-changed-political-campaigning-why-macron-succeeded-and-clinton-failed/</t>
  </si>
  <si>
    <t>#MacronLeaks changed political campaigning. Why Macron succeeded and Clinton failed</t>
  </si>
  <si>
    <t>Vyacheslav Polonski</t>
  </si>
  <si>
    <t>2017-05</t>
  </si>
  <si>
    <t xml:space="preserve"> Image: REUTERS/Eric Feferberg/Pool .chakra .wef-1vg6q84{font-weight:700;}Global Shaper, Oxford Hub, Google Share: Stay up to date: License and Republishing World Economic Forum articles may be republished in accordance with the Creative Com...</t>
  </si>
  <si>
    <t>data-science;post;cautionary-tale;peril;pitfall;abuse;article;general</t>
  </si>
  <si>
    <t>https://www.weforum.org</t>
  </si>
  <si>
    <t>https://assets.weforum.org/editor/ItEK-jXtGM7J-Ec69j1WbZps2JRBeCgZQ9-6tfkjEmw.jpg</t>
  </si>
  <si>
    <t>cautionary-tale#peril</t>
  </si>
  <si>
    <t>data-science#pitfall</t>
  </si>
  <si>
    <t>abuse</t>
  </si>
  <si>
    <t>L00412</t>
  </si>
  <si>
    <t>http://www.storybench.org/understanding-what-makes-a-visualization-memorable/</t>
  </si>
  <si>
    <t>Understanding what makes a visualization memorable</t>
  </si>
  <si>
    <t>John Wihbey</t>
  </si>
  <si>
    <t>2015-11-03</t>
  </si>
  <si>
    <t>That’s what my colleague Michelle Borkin, an assistant professor in computer science at Northeastern University, is studying. The idea is to take some of the guesswork out of presenting data and to test time-honored theories – like Tufte’s – by deploying cognitive and behavioral science.</t>
  </si>
  <si>
    <t>data-viz;research;post;general;perception;review</t>
  </si>
  <si>
    <t>http://www.storybench.org</t>
  </si>
  <si>
    <t>https://www.storybench.org/wp-content/uploads/2015/10/borkin_cover-01.jpg</t>
  </si>
  <si>
    <t>research#general#review</t>
  </si>
  <si>
    <t>perception</t>
  </si>
  <si>
    <t>L00414</t>
  </si>
  <si>
    <t>https://pudding.cool/process/how-to-implement-scrollytelling/</t>
  </si>
  <si>
    <t>How to implement scrollytelling with six different libraries</t>
  </si>
  <si>
    <t>Russell Samora</t>
  </si>
  <si>
    <t>2017-01</t>
  </si>
  <si>
    <t>In this post, I look at how to tackle a simple scroll-driven chart using six different libraries and share my thoughts on each implementation. It is inspired by Lisa Charlotte Rost’s great post comparing charting libraries.</t>
  </si>
  <si>
    <t>storytelling;technique;application;development;post;</t>
  </si>
  <si>
    <t>https://pudding.cool</t>
  </si>
  <si>
    <t>application#post</t>
  </si>
  <si>
    <t>storytelling</t>
  </si>
  <si>
    <t>L00416</t>
  </si>
  <si>
    <t>http://flowingdata.com/2017/05/16/breathing-earth-of-vegetation/</t>
  </si>
  <si>
    <t>Breathing Earth of vegetation</t>
  </si>
  <si>
    <t>2017-05-16</t>
  </si>
  <si>
    <t>Using data from NOAA STAR, Nadieh Bremer creates a breathing Earth that shows the seasonal cycles of vegetation over the course of a year. The animation happening in the map above, through all 52 weeks of 2016, visualizes these seasonal cycles.</t>
  </si>
  <si>
    <t>post;data-viz;example;inspiration;geospatial</t>
  </si>
  <si>
    <t>L00417</t>
  </si>
  <si>
    <t>http://emptypipes.org/2016/07/03/d3-panning-and-zooming/</t>
  </si>
  <si>
    <t>Panning and Zooming with D3v4</t>
  </si>
  <si>
    <t>Peter Kerpedjiev</t>
  </si>
  <si>
    <t>2016-07-03</t>
  </si>
  <si>
    <t>All that’s necessary for panning and zooming is a translation [tx, ty] and a scale factor k. When a zoom transform is applied to an element at position [x0, y0], its new position becomes [tx + k × x0, ty + k × y0]. That’s it.</t>
  </si>
  <si>
    <t>post;data-viz;d3js;technique;tutorial;guide;interactive;introduction</t>
  </si>
  <si>
    <t>http://emptypipes.org</t>
  </si>
  <si>
    <t>post#interactive</t>
  </si>
  <si>
    <t>L00420</t>
  </si>
  <si>
    <t>http://zeroviscosity.com/d3-js-step-by-step/step-0-intro</t>
  </si>
  <si>
    <t>D3.js Step by Step: Intro</t>
  </si>
  <si>
    <t>Kent English</t>
  </si>
  <si>
    <t>2014-09-14</t>
  </si>
  <si>
    <t>This post is part of a series that explores some key concepts in D3.js by building up an example, step by step, from a bare-bones pie chart to an interactive, animated donut chart that loads external data.</t>
  </si>
  <si>
    <t>post;data-viz;d3js;guide;tutorial;fundamentals</t>
  </si>
  <si>
    <t>http://zeroviscosity.com</t>
  </si>
  <si>
    <t>guide#tutorial</t>
  </si>
  <si>
    <t>fundamentals</t>
  </si>
  <si>
    <t>L00421</t>
  </si>
  <si>
    <t>https://www.visualcinnamon.com/2015/09/placing-text-on-arcs.html</t>
  </si>
  <si>
    <t>Placing text on arcs with d3.js</t>
  </si>
  <si>
    <t>2015-09-30</t>
  </si>
  <si>
    <t>In this tutorial I want to go into something I’ve learned while creating a personal project called A Closer Look into the Division of Occupations &amp; Age: how to place SVG text on arcs or paths. And how to combine this with d3’s existing donut-chart-like layouts.</t>
  </si>
  <si>
    <t>post;data-viz;technique;tutorial;d3js</t>
  </si>
  <si>
    <t>https://www.visualcinnamon.com</t>
  </si>
  <si>
    <t>L00425</t>
  </si>
  <si>
    <t>https://rviews.rstudio.com/2017/05/17/databases-using-r/</t>
  </si>
  <si>
    <t>Databases using R</t>
  </si>
  <si>
    <t>Edgar Ruiz</t>
  </si>
  <si>
    <t>2017-05-17</t>
  </si>
  <si>
    <t>Using databases is unavoidable for those who analyze data as part of their jobs. dplyr can interact with databases directly. It accomplishes this by translating the dplyr verbs into SQL queries. This incredibly convenient feature allows us to ‘speak’ directly with the database from R, thus resolving the issues brought up in the previous section:</t>
  </si>
  <si>
    <t>post;data-analysis;technique;tutorial;rstats;tidyverse</t>
  </si>
  <si>
    <t>https://rviews.rstudio.com</t>
  </si>
  <si>
    <t>L00426</t>
  </si>
  <si>
    <t>https://www.r-bloggers.com/timekit-new-documentation-function-improvements-forecasting-vignette/</t>
  </si>
  <si>
    <t xml:space="preserve"> business-science.io</t>
  </si>
  <si>
    <t>We’ve just released timekit v0.3.0 to CRAN. The package updates include changes that help with making an accurate future time series with tk_make_future_timeseries() and we’ve added a few features to tk_get_timeseries_signature().</t>
  </si>
  <si>
    <t>post;data-science;rstats;forecasting;statement;package;</t>
  </si>
  <si>
    <t>statement</t>
  </si>
  <si>
    <t>L00429</t>
  </si>
  <si>
    <t>http://blog.revolutionanalytics.com/2017/05/cdrc-spatial-course.html</t>
  </si>
  <si>
    <t>An Introduction to Spatial Data Analysis and Visualization in R</t>
  </si>
  <si>
    <t>Revolutionary Analytics</t>
  </si>
  <si>
    <t>This practical series is designed to provide an accessible introduction to techniques for handling, analysing and visualising spatial data in R.</t>
  </si>
  <si>
    <t>post;data-analysis;data-viz;geospatial;training;introduction;rstats</t>
  </si>
  <si>
    <t>http://blog.revolutionanalytics.com</t>
  </si>
  <si>
    <t>data-analysis#data-viz</t>
  </si>
  <si>
    <t>training</t>
  </si>
  <si>
    <t>L00432</t>
  </si>
  <si>
    <t>https://www.shopify.com/partners/blog/research-that-drives-a-b-testing</t>
  </si>
  <si>
    <t>How to Conduct Research That Drives A/B Testing</t>
  </si>
  <si>
    <t xml:space="preserve"> Nick Disabato</t>
  </si>
  <si>
    <t xml:space="preserve"> While you might know the basics of A/B testing, it’s not always clear where to start.</t>
  </si>
  <si>
    <t>post;data-science;technique;introduction;list;description</t>
  </si>
  <si>
    <t>https://www.shopify.com</t>
  </si>
  <si>
    <t>list#description</t>
  </si>
  <si>
    <t>L00433</t>
  </si>
  <si>
    <t>https://www.r-bloggers.com/improving-automatic-document-production-with-r/</t>
  </si>
  <si>
    <t>Improving automatic document production with R</t>
  </si>
  <si>
    <t>Steph</t>
  </si>
  <si>
    <t>In this post, I describe the latest iteration of my automatic document production with R. It improves upon the methods used in Rtraining, and previous work on this topic can read by going to the auto deploying R documentation tag.</t>
  </si>
  <si>
    <t>post;data-science;reproducible;research;package;description;rstats</t>
  </si>
  <si>
    <t>research#description</t>
  </si>
  <si>
    <t>reproducible</t>
  </si>
  <si>
    <t>L00434</t>
  </si>
  <si>
    <t>https://docs.microsoft.com/en-us/shows/</t>
  </si>
  <si>
    <t>Shows</t>
  </si>
  <si>
    <t>Microsoft</t>
  </si>
  <si>
    <t>Discover thousands of hours of fun, authentic, and informative original programming by Microsoft technical experts.</t>
  </si>
  <si>
    <t>site;data-science;ai;ml;microsoft;tutorial;certification;course</t>
  </si>
  <si>
    <t>https://docs.microsoft.com</t>
  </si>
  <si>
    <t>https://docs.microsoft.com/en-us/shows/media/iot.show.manage.devices.at.scale.jpg</t>
  </si>
  <si>
    <t>site#course</t>
  </si>
  <si>
    <t>tutorial#certification</t>
  </si>
  <si>
    <t>ai#ml</t>
  </si>
  <si>
    <t>L00436</t>
  </si>
  <si>
    <t>https://datawhatnow.com/introduction-web-scraping-python/</t>
  </si>
  <si>
    <t>Introduction to web scraping with Python</t>
  </si>
  <si>
    <t>Vinko Kodžoman</t>
  </si>
  <si>
    <t>2017-05-18</t>
  </si>
  <si>
    <t xml:space="preserve">Data is the core of predictive modeling, visualization, and analytics. Unfortunately, the needed data is not always readily available to the user, it is most often unstructured. The biggest source of data is the Internet, and with programming, we can extract and process the data found on the Internet for our use – this is called web scraping. </t>
  </si>
  <si>
    <t>post;dataset;tutorial;introduction;web-scraping;python;tutorial</t>
  </si>
  <si>
    <t>https://datawhatnow.com</t>
  </si>
  <si>
    <t>dataset#tutorial#tutorial</t>
  </si>
  <si>
    <t>web-scraping</t>
  </si>
  <si>
    <t>L00439</t>
  </si>
  <si>
    <t>https://hbswk.hbs.edu/item/the-promises-and-limitations-of-big-data</t>
  </si>
  <si>
    <t>The Promises and Limitations of Big Data</t>
  </si>
  <si>
    <t>Sean Silverthorne</t>
  </si>
  <si>
    <t>2017-05-15</t>
  </si>
  <si>
    <t>Recent stories chart the rise of big data, its impact on business, and how it affects our lives every day. Although many people claim we have entered the era of big data, research firms tell us that most collected information is never used. It sits uncleaned, unanalyzed, unused in databases.</t>
  </si>
  <si>
    <t>article;general;big-data;promise;peril</t>
  </si>
  <si>
    <t>https://hbswk.hbs.edu</t>
  </si>
  <si>
    <t>https://webassets.hbs.edu/templates/headers/images/footer_baker_172x160.jpg</t>
  </si>
  <si>
    <t>promise#peril</t>
  </si>
  <si>
    <t>big-data</t>
  </si>
  <si>
    <t>L00442</t>
  </si>
  <si>
    <t>https://policyviz.com/2017/05/11/a-step-by-step-guide-to-advanced-data-visualization-in-excel-2010/</t>
  </si>
  <si>
    <t>A Step-by-Step Guide to Advanced Data Visualization in Excel 2010</t>
  </si>
  <si>
    <t>2017-05-11</t>
  </si>
  <si>
    <t>As a reader of this blog, you probably know I use Microsoft Excel for a lot of my data visualization needs. Excel is easy to use, everyone has it, and it works well with most other programs. One of the topics I like to teach most is how to create ...</t>
  </si>
  <si>
    <t>post;data-viz;technique;tutorial;</t>
  </si>
  <si>
    <t>https://policyviz.com/wp-content/uploads/2017/03/cherny-90x70.jpg</t>
  </si>
  <si>
    <t>L00444</t>
  </si>
  <si>
    <t>https://infogram.com/blog/18-data-visualization-resources-for-education-and-inspiration/</t>
  </si>
  <si>
    <t>18 Data Visualization Resources for Education and Inspiration</t>
  </si>
  <si>
    <t>2016-10-18</t>
  </si>
  <si>
    <t>If you’re new to data visualization, the idea of sourcing data and designing a great chart or infographic can be daunting. This is why we’ve selected a few fantastic resources that offer instruction, guidance, and inspiration.</t>
  </si>
  <si>
    <t>post;list;resource;data-viz;tool</t>
  </si>
  <si>
    <t>L00446</t>
  </si>
  <si>
    <t>http://www.redblobgames.com/making-of/line-drawing/</t>
  </si>
  <si>
    <t>Making of: Line drawing tutorial</t>
  </si>
  <si>
    <t>@redblobgames</t>
  </si>
  <si>
    <t>People ask me how I write my interactive tutorials. I can point at the HTML+CSS+JS but that doesn’t show the process. On this page I’ll recreate the first half of my line drawing tutorial[1], using d3.js v4[2].</t>
  </si>
  <si>
    <t>post;tutorial;d3js;intermediate;technique;data-viz</t>
  </si>
  <si>
    <t>L00448</t>
  </si>
  <si>
    <t>https://pudding.cool/process/weighted-pivot-scatter-plot/</t>
  </si>
  <si>
    <t>The Making of the Weighted Pivot Scatter Plot</t>
  </si>
  <si>
    <t>I recently published a story that tried to answer the question: what city is the microbrew capital of the US? One of the graphics in the story allows the user to adjust some parameters to change the rankings, and see how the data can be manipulated to yield different results.</t>
  </si>
  <si>
    <t>post;data-viz;d3js;tutorial;intermediate;technique</t>
  </si>
  <si>
    <t>https://pudding.cool/process/weighted-pivot-scatter-plot/assets/larissa.jpg</t>
  </si>
  <si>
    <t>L00449</t>
  </si>
  <si>
    <t>https://bl.ocks.org/timelyportfolio/cb749ed23f778b46ef496f7dff478aa8</t>
  </si>
  <si>
    <t>flextable and d3horizonR in R</t>
  </si>
  <si>
    <t>timelyportfolio</t>
  </si>
  <si>
    <t>David Gohel's flextable provides nice compact tables from R. Since horizon charts love small spaces, I wanted to demonstrate the combination of flextable and d3horizonR.</t>
  </si>
  <si>
    <t>post;data-viz;d3js;technique;package;code</t>
  </si>
  <si>
    <t>L00450</t>
  </si>
  <si>
    <t>https://www.neuraldesigner.com/blog/principal-components-analysis</t>
  </si>
  <si>
    <t>Understanding Principal Components Analysis (PCA)</t>
  </si>
  <si>
    <t>Pablo Martin</t>
  </si>
  <si>
    <t>Principal components analysis (PCA) is a statistical technique that allows identifying underlying linear patterns in a data set so it can be expressed in terms of another data set of a significatively lower dimension without much loss of information.</t>
  </si>
  <si>
    <t>post;data-science;statistics;technique;tutorial;explainer</t>
  </si>
  <si>
    <t>https://www.neuraldesigner.com</t>
  </si>
  <si>
    <t>L00451</t>
  </si>
  <si>
    <t>https://www.smashingmagazine.com/2017/05/free-geometric-ui-icons-ego/</t>
  </si>
  <si>
    <t>Free Geometric UI Icons With A Fresh And Futuristic Twist (100 Icons, 6 Formats)</t>
  </si>
  <si>
    <t>Cosima Mielke</t>
  </si>
  <si>
    <t>2017-05-26</t>
  </si>
  <si>
    <t>How about an icon set that gives your UI designs just that finishing touch they need? One that stands out while keeping the design clear and legible?</t>
  </si>
  <si>
    <t>post;development;design;free</t>
  </si>
  <si>
    <t>https://www.smashingmagazine.com</t>
  </si>
  <si>
    <t>L00453</t>
  </si>
  <si>
    <t>http://andrewgelman.com/2017/05/27/mike-bostock-graphs-federal-income-tax-brackets-tax-rates-connect-general-principles-statistical-graphics/</t>
  </si>
  <si>
    <t>Mike Bostock graphs federal income tax brackets and tax rates, and I connect to some general principles of statistical graphics</t>
  </si>
  <si>
    <t>2017-05-27</t>
  </si>
  <si>
    <t>Regarding the Vox graph on federal tax brackets, here is a quick-and-dirty visualization of effective tax rates for a given taxable income and year.</t>
  </si>
  <si>
    <t>post;data-viz;example</t>
  </si>
  <si>
    <t>L00456</t>
  </si>
  <si>
    <t>http://science.sciencemag.org/content/356/6339/691</t>
  </si>
  <si>
    <t>Introducing ORCID</t>
  </si>
  <si>
    <t>JOHN BOHANNON &amp; KIRK DORAN</t>
  </si>
  <si>
    <t>ORCID wasn't intended as a massive longitudinal survey of human migration, but with 3 million profiles and growing, it is becoming just that.</t>
  </si>
  <si>
    <t>post;dataset</t>
  </si>
  <si>
    <t>http://science.sciencemag.org</t>
  </si>
  <si>
    <t>http://science.sciencemag.org/content/356/6339/691/cms/asset/758c7f7d-8e93-4894-8503-439f10685d87/sciadv.2022.8.issue-30.cover.jpg</t>
  </si>
  <si>
    <t>L00459</t>
  </si>
  <si>
    <t>http://www.informationisbeautiful.net/visualizations/what-makes-a-good-data-visualization/</t>
  </si>
  <si>
    <t>What Makes A Good Data Visualization?</t>
  </si>
  <si>
    <t>David McCandless</t>
  </si>
  <si>
    <t>2017-06</t>
  </si>
  <si>
    <t>This graphic visualises the four elements I think are necessary for a successful “good” visualization. i.e. one that works.</t>
  </si>
  <si>
    <t>L00461</t>
  </si>
  <si>
    <t>http://www.techevents.online/an-introduction-to-gdal/</t>
  </si>
  <si>
    <t>An Introduction to GDAL</t>
  </si>
  <si>
    <t>Robert Simmon</t>
  </si>
  <si>
    <t>2017-04</t>
  </si>
  <si>
    <t>Robert Simmon explained how to use GDAL, a library to work with Geo Spatial data, mostly through command line.</t>
  </si>
  <si>
    <t>video;talk;tool;geospatial;introduction</t>
  </si>
  <si>
    <t>http://www.techevents.online</t>
  </si>
  <si>
    <t>https://www.techevents.online/wp-content/uploads/2017/05/SURPzAkZ-119x119.jpg</t>
  </si>
  <si>
    <t>L00462</t>
  </si>
  <si>
    <t>https://www.gislounge.com/create-custom-map-projections/</t>
  </si>
  <si>
    <t>Create Custom Map Projections</t>
  </si>
  <si>
    <t>Caitlin Dempsey</t>
  </si>
  <si>
    <t>2017-03-31</t>
  </si>
  <si>
    <t>The principal goal of Flex Projector is to give cartographers and the mathematical layperson a means to design new map projections that are pleasing to look at, functional, and minimize shape and area distortion.</t>
  </si>
  <si>
    <t>post;geospatial;data-viz;package</t>
  </si>
  <si>
    <t>https://www.gislounge.com</t>
  </si>
  <si>
    <t>L00466</t>
  </si>
  <si>
    <t>https://www.digitalocean.com/community/tutorials/a-guide-to-time-series-visualization-with-python-3</t>
  </si>
  <si>
    <t>A Guide to Time Series Visualization with Python 3</t>
  </si>
  <si>
    <t>Thomas Vincent</t>
  </si>
  <si>
    <t>In this tutorial, we will introduce some common techniques used in time-series analysis and walk through the iterative steps required to manipulate, visualize time-series data.</t>
  </si>
  <si>
    <t>post;data-viz;timeseries;python;tutorial;basics</t>
  </si>
  <si>
    <t>https://www.digitalocean.com</t>
  </si>
  <si>
    <t>https://images.prismic.io/digitalocean/70910e9fdeb57be46aaa209ce8d9b4dc8e117fab_w4do2.jpg?auto=compress,format</t>
  </si>
  <si>
    <t>timeseries</t>
  </si>
  <si>
    <t>L00469</t>
  </si>
  <si>
    <t>https://twitter.com/Elijah_Meeks/status/867095637728256000/photo/1</t>
  </si>
  <si>
    <t>Experimenting with #d3js's new d3-contour to explore using contours to visualize distributions for comparison. https://t.co/CdEZpUTXWH</t>
  </si>
  <si>
    <t>Elijah Meeks</t>
  </si>
  <si>
    <t>2017-05-23</t>
  </si>
  <si>
    <t>post;data-viz;d3js;example</t>
  </si>
  <si>
    <t>http://pbs.twimg.com/profile_images/848383170579791874/hmn5wZPh_normal.jpg</t>
  </si>
  <si>
    <t>http://elijahmeeks.com</t>
  </si>
  <si>
    <t>L00472</t>
  </si>
  <si>
    <t>https://twitter.com/simongerman600/status/871607184202752000/photo/1</t>
  </si>
  <si>
    <t>This #dataviz overview table is used by the @FT team to decide which visualization to use. It's a handy starting point. HT @martinstabe https://t.co/2ZSA0Nd88g</t>
  </si>
  <si>
    <t>Simon Kuestenmacher</t>
  </si>
  <si>
    <t>2017-06-05</t>
  </si>
  <si>
    <t>post;data-viz;list;cheatsheet;chart</t>
  </si>
  <si>
    <t>http://pbs.twimg.com/profile_images/1109070642798718977/3dhmTNGC_normal.png</t>
  </si>
  <si>
    <t>http://SimonK.com.au</t>
  </si>
  <si>
    <t>list#cheatsheet</t>
  </si>
  <si>
    <t>L00475</t>
  </si>
  <si>
    <t>https://charts.livegap.com/</t>
  </si>
  <si>
    <t>Types of Charts</t>
  </si>
  <si>
    <t>LiveGap Charts</t>
  </si>
  <si>
    <t>Online Chart Maker with live preview</t>
  </si>
  <si>
    <t>application;data-viz;online;chart</t>
  </si>
  <si>
    <t>https://charts.livegap.com</t>
  </si>
  <si>
    <t>https://charts.livegap.com/2020/images/richard_byrne.jpg</t>
  </si>
  <si>
    <t>application#online</t>
  </si>
  <si>
    <t>L00478</t>
  </si>
  <si>
    <t>https://blog.modeanalytics.com/learn-d3/</t>
  </si>
  <si>
    <t>25+ Resources to Learn D3.js from Scratch</t>
  </si>
  <si>
    <t>Melissa Bierly</t>
  </si>
  <si>
    <t>Today we're providing a guided path of resources to help you learn D3.</t>
  </si>
  <si>
    <t>post;list;tutorial;data-viz;d3js</t>
  </si>
  <si>
    <t>https://blog.modeanalytics.com</t>
  </si>
  <si>
    <t>list#tutorial</t>
  </si>
  <si>
    <t>L00479</t>
  </si>
  <si>
    <t>https://egghead.io/courses/build-interactive-javascript-charts-with-d3-v4</t>
  </si>
  <si>
    <t>Build Interactive JavaScript Charts with D3 v4</t>
  </si>
  <si>
    <t>Ben Clinkinbeard</t>
  </si>
  <si>
    <t>2017-06-01</t>
  </si>
  <si>
    <t>In this course we will learn and demonstrate the fundamental concepts and APIs of D3, on our way to building several common chart types.</t>
  </si>
  <si>
    <t>course;data-viz;d3js</t>
  </si>
  <si>
    <t>https://egghead.io</t>
  </si>
  <si>
    <t>https://egghead.io/courses/build-interactive-javascript-charts-with-d3-v4/_next/image?url=https%3A%2F%2Fd2eip9sf3oo6c2.cloudfront.net%2Fusers%2Favatars%2F000%2F419%2F044%2Fmedium%2Fbrandon-profile-git.jpg&amp;w=64&amp;q=75</t>
  </si>
  <si>
    <t>L00481</t>
  </si>
  <si>
    <t>https://antonfisher.com/d3-time-logarithmic-scale-chart/</t>
  </si>
  <si>
    <t>Time Logarithmic Scale Chart Demos</t>
  </si>
  <si>
    <t>Anton Fisher</t>
  </si>
  <si>
    <t>2017-08-01</t>
  </si>
  <si>
    <t>Using: d3.v4.js</t>
  </si>
  <si>
    <t>visual;data-viz;example;d3js</t>
  </si>
  <si>
    <t>https://antonfisher.com</t>
  </si>
  <si>
    <t>L00483</t>
  </si>
  <si>
    <t>http://shinyapps.org/apps/RGraphCompendium/index.php</t>
  </si>
  <si>
    <t>A Compendium of Clean Graphs in R</t>
  </si>
  <si>
    <t>Eric-Jan Wagenmakers &amp; Quentin F. Gronau</t>
  </si>
  <si>
    <t>This compendium facilitates the creation of good graphs by presenting a set of concrete examples, ranging from the trivial to the advanced. The graphs can all be reproduced and adjusted by copy-pasting code into the R console.</t>
  </si>
  <si>
    <t>booklet;data-viz;rstats;example;code</t>
  </si>
  <si>
    <t>http://shinyapps.org</t>
  </si>
  <si>
    <t>booklet</t>
  </si>
  <si>
    <t>L00484</t>
  </si>
  <si>
    <t>http://blog.visme.co/venn-diagram-template/</t>
  </si>
  <si>
    <t>28 Venn Diagram Templates to Edit and Download Now</t>
  </si>
  <si>
    <t>Kayla Darling</t>
  </si>
  <si>
    <t>2022-08-10</t>
  </si>
  <si>
    <t>In this article, we've included 28 customizable Venn diagram templates, from simple two and three circle Venn diagrams to creative star and multi-layered Venn diagrams.</t>
  </si>
  <si>
    <t>post;list;design;data-viz</t>
  </si>
  <si>
    <t>http://blog.visme.co</t>
  </si>
  <si>
    <t>https://visme.co/blog/wp-content/themes/blog/img/banner-lg.jpg</t>
  </si>
  <si>
    <t>L00485</t>
  </si>
  <si>
    <t>https://hackernoon.com/designing-a-simple-web-page-with-mini-css-f455e9f6403b</t>
  </si>
  <si>
    <t>Designing a simple web page with mini.css</t>
  </si>
  <si>
    <t>Angelos Chalaris</t>
  </si>
  <si>
    <t>In this series, we will be walking through some basic ideas and techniques that will help you get started with mini.css, as well as understand the fundamental concepts behind it.</t>
  </si>
  <si>
    <t>post;development;design;how-to;tool;technique</t>
  </si>
  <si>
    <t>https://hackernoon.com</t>
  </si>
  <si>
    <t>design#tool#technique</t>
  </si>
  <si>
    <t>L00487</t>
  </si>
  <si>
    <t>http://blogs.edweek.org/teachers/classroom_qa_with_larry_ferlazzo/2017/06/author_interview_learn_better.html</t>
  </si>
  <si>
    <t>Author Interview: ‘Learn Better’</t>
  </si>
  <si>
    <t>Larry Ferlazzo</t>
  </si>
  <si>
    <t>2017-06-17</t>
  </si>
  <si>
    <t>Ulrich Boser agreed to answer a few questions about his new book, “Learn Better.”</t>
  </si>
  <si>
    <t>post;interview;general</t>
  </si>
  <si>
    <t>http://blogs.edweek.org</t>
  </si>
  <si>
    <t>post#interview</t>
  </si>
  <si>
    <t>L00491</t>
  </si>
  <si>
    <t>http://pauljadam.com/demos/svg-bar-chart.html</t>
  </si>
  <si>
    <t>Accessible SVG Bar Chart with Tooltips</t>
  </si>
  <si>
    <t>Paul Adam</t>
  </si>
  <si>
    <t>2017-08</t>
  </si>
  <si>
    <t>Accessible web components</t>
  </si>
  <si>
    <t>site;development;example</t>
  </si>
  <si>
    <t>http://pauljadam.com</t>
  </si>
  <si>
    <t>L00493</t>
  </si>
  <si>
    <t>http://drsimonj.svbtle.com/a-tidy-model-pipeline-with-twidlr-and-broom</t>
  </si>
  <si>
    <t>A tidy model pipeline with twidlr and broom</t>
  </si>
  <si>
    <t>Simon Jackson</t>
  </si>
  <si>
    <t>@drsimonj here to show you how to go from data in a data.frame to a tidy data.frame of model output by combining twidlr and broom in a single, tidy model pipeline.</t>
  </si>
  <si>
    <t>post;tutorial;technique;rstats;tidyverse</t>
  </si>
  <si>
    <t>http://drsimonj.svbtle.com</t>
  </si>
  <si>
    <t>L00494</t>
  </si>
  <si>
    <t>https://datascienceplus.com/perform-logistic-regression-in-r/</t>
  </si>
  <si>
    <t>How to Perform a Logistic Regression in R</t>
  </si>
  <si>
    <t>Michy Alice</t>
  </si>
  <si>
    <t>2018-06-24</t>
  </si>
  <si>
    <t>Logistic regression is a method for fitting a regression curve, y = f(x), when y is a categorical variable. The typical use of this model is predicting y given a set of predictors x.</t>
  </si>
  <si>
    <t>post;tutorial;technique;rstats;tidyverse;basics;regression</t>
  </si>
  <si>
    <t>regression</t>
  </si>
  <si>
    <t>L00496</t>
  </si>
  <si>
    <t>https://www.r-bloggers.com/data-science-podcasts-2/</t>
  </si>
  <si>
    <t>Data Science Podcasts</t>
  </si>
  <si>
    <t>Jon Calder</t>
  </si>
  <si>
    <t>2017-05-30</t>
  </si>
  <si>
    <t>Below are some podcasts I listen to that relate to data science and statistics. Each of them has something slightly different to offer.</t>
  </si>
  <si>
    <t>post;list;data-science;podcast;recommendation</t>
  </si>
  <si>
    <t>https://i2.wp.com/jonmcalder.github.io/img/small-imgs/linear_digressions.jpg?w=578</t>
  </si>
  <si>
    <t>post#podcast</t>
  </si>
  <si>
    <t>list#recommendation</t>
  </si>
  <si>
    <t>L00497</t>
  </si>
  <si>
    <t>https://www.r-bloggers.com/density-based-clustering-exercises/</t>
  </si>
  <si>
    <t>Density-Based Clustering Exercises</t>
  </si>
  <si>
    <t>Kostiantyn Kravchuk</t>
  </si>
  <si>
    <t>2017-06-10</t>
  </si>
  <si>
    <t>Density-based clustering is a technique that allows to partition data into groups with similar characteristics (clusters) but does not require specifying the number of those groups in advance.</t>
  </si>
  <si>
    <t>post;explainer;tutorial;technique;rstats;exercise;clustering</t>
  </si>
  <si>
    <t>tutorial#exercise</t>
  </si>
  <si>
    <t>L00498</t>
  </si>
  <si>
    <t>https://www.datasciencecentral.com/profiles/blogs/book-machine-learning-with-r-second-edition</t>
  </si>
  <si>
    <t>Book: Machine Learning with R – Second Edition</t>
  </si>
  <si>
    <t>2017-09-05</t>
  </si>
  <si>
    <t>Updated and upgraded to the latest libraries and most modern thinking, Machine Learning with R, Second Edition provides you with a rigorous introduction to this essential skill of professional data science.</t>
  </si>
  <si>
    <t>post;review;book;ml;rstats</t>
  </si>
  <si>
    <t>https://www.datasciencecentral.com</t>
  </si>
  <si>
    <t>L00500</t>
  </si>
  <si>
    <t>https://datascienceplus.com/deep-learning-with-r/</t>
  </si>
  <si>
    <t>Deep Learning with R</t>
  </si>
  <si>
    <t>2017-06-08</t>
  </si>
  <si>
    <t>For R users, there hasn’t been a production grade solution for deep learning (sorry MXNET). This post introduces the Keras interface for R and how it can be used to perform image classification.</t>
  </si>
  <si>
    <t>post;basics;dl;rstats;how-to</t>
  </si>
  <si>
    <t>L00502</t>
  </si>
  <si>
    <t>https://www.datacamp.com/community/blog/arima-modeling-with-r</t>
  </si>
  <si>
    <t>ARIMA Modeling with R</t>
  </si>
  <si>
    <t>David Stoffer</t>
  </si>
  <si>
    <t>In this course, you will become an expert in fitting ARIMA models to time series data using R.</t>
  </si>
  <si>
    <t>course;intermediate;forecasting;timeseries;rstats</t>
  </si>
  <si>
    <t>https://www.datacamp.com</t>
  </si>
  <si>
    <t>https://assets.datacamp.com/users/avatars/000/254/468/square/jakeaboutpic.jpg?1493158835</t>
  </si>
  <si>
    <t>forecasting#timeseries</t>
  </si>
  <si>
    <t>L00504</t>
  </si>
  <si>
    <t>https://www.datasciencecentral.com/profiles/blogs/5-free-statistics-ebooks-you-need-to-read-this-autumn</t>
  </si>
  <si>
    <t>Big data in ranching and animal husbandry</t>
  </si>
  <si>
    <t>Andrei Macsin</t>
  </si>
  <si>
    <t>2016-08-20</t>
  </si>
  <si>
    <t>Somewhat surprising is that big data usage in ranching appears more limited than in farming. That said, there are a number of novel uses of technology and data in animal husbandry.</t>
  </si>
  <si>
    <t>post;big-data;general;use-case;dubious</t>
  </si>
  <si>
    <t>https://www.datasciencecentral.com/wp-content/uploads/2021/10/1-10.jpg</t>
  </si>
  <si>
    <t>use-case</t>
  </si>
  <si>
    <t>L00505</t>
  </si>
  <si>
    <t>http://palmerpaul.com/p5-matter/</t>
  </si>
  <si>
    <t>p5-matter</t>
  </si>
  <si>
    <t>Paul Parmer</t>
  </si>
  <si>
    <t>2017-10</t>
  </si>
  <si>
    <t>The aim of this library is to make it simple to use matter.js, a JavaScript based physics engine, in your p5.js sketches.</t>
  </si>
  <si>
    <t>post;package;introduction;javascript;animation;data-viz</t>
  </si>
  <si>
    <t>http://palmerpaul.com</t>
  </si>
  <si>
    <t>L00506</t>
  </si>
  <si>
    <t>https://dev.to/vaidehijoshi/pivoting-to-understand-quicksort-part-1</t>
  </si>
  <si>
    <t>Pivoting To Understand Quicksort [Part 1]</t>
  </si>
  <si>
    <t>Vaidehi Joshi</t>
  </si>
  <si>
    <t>2018-02-10</t>
  </si>
  <si>
    <t>The quicksort algorithm is a particularly interesting one, and it took me awhile to wrap my head around it. We’re just going to focus on how it works and functions internally to start.</t>
  </si>
  <si>
    <t>post;technique;basics;overview;explainer</t>
  </si>
  <si>
    <t>https://res.cloudinary.com/practicaldev/image/fetch/s--098ADBpx--/c_imagga_scale,f_auto,fl_progressive,h_100,q_auto,w_100/https:/dev-to-uploads.s3.amazonaws.com/uploads/user/profile_image/495014/08aa652c-6d8b-43de-8148-c85b2e2aa9e2.jpg</t>
  </si>
  <si>
    <t>basics#overview#explainer</t>
  </si>
  <si>
    <t>L00508</t>
  </si>
  <si>
    <t>http://kateto.net/network-visualization</t>
  </si>
  <si>
    <t>Static and dynamic network visualization with R</t>
  </si>
  <si>
    <t>Katya Ognyanova</t>
  </si>
  <si>
    <t>2023-06-26</t>
  </si>
  <si>
    <t>This is a comprehensive tutorial on network visualization with R. It covers data input and formats, visualization basics, parameters and layouts for one-mode and bipartite graphs; dealing with multiplex links, interactive and animated visualization for longitudinal networks; and visualizing networks on geographic maps.</t>
  </si>
  <si>
    <t>tutorial;rstats;technique;network-graph;advanced</t>
  </si>
  <si>
    <t>http://kateto.net</t>
  </si>
  <si>
    <t>https://kateto.net/wp-content/uploads/2016/01/igraph-500x383.jpg</t>
  </si>
  <si>
    <t>L00510</t>
  </si>
  <si>
    <t>http://www.cmswire.com/digital-experience/telling-stories-through-data-visualization/</t>
  </si>
  <si>
    <t>Telling Stories Through Data Visualization</t>
  </si>
  <si>
    <t>Gregory Kaminsky</t>
  </si>
  <si>
    <t>2017-06-06</t>
  </si>
  <si>
    <t>Much has been written on the structure and development of good storytelling: opening —&gt; tension —&gt; climax —&gt; resolution. What I find interesting is the application of these techniques within the fields of analytics and visualization.</t>
  </si>
  <si>
    <t>post;data-viz;storytelling;overview;basics;technique</t>
  </si>
  <si>
    <t>http://www.cmswire.com</t>
  </si>
  <si>
    <t>L00513</t>
  </si>
  <si>
    <t>http://www.kdnuggets.com/datasets/index.html</t>
  </si>
  <si>
    <t>Datasets for Data Science, Machine Learning, AI &amp; Analytics</t>
  </si>
  <si>
    <t>Kdnuggets</t>
  </si>
  <si>
    <t>List of datasets</t>
  </si>
  <si>
    <t>post;list;dataset</t>
  </si>
  <si>
    <t>http://www.kdnuggets.com</t>
  </si>
  <si>
    <t>https://www.kdnuggets.com/wp-content/uploads/freecodecamp-automate-python.jpg</t>
  </si>
  <si>
    <t>list#dataset</t>
  </si>
  <si>
    <t>L00516</t>
  </si>
  <si>
    <t>https://infogram.com/blog/3-resources-to-create-and-present-data/</t>
  </si>
  <si>
    <t>3 Great Resources to Help Create and Present Data</t>
  </si>
  <si>
    <t>Creating effective data visualizations, and presenting them in a way that is engaging and memorable can feel like an impossible task. It turns out this task isn’t impossible. We’re here to help! This small bundle of amazing resources will put you straight on the path to success.</t>
  </si>
  <si>
    <t>post;list;data-viz;resource</t>
  </si>
  <si>
    <t>https://about.infogr.am/wp-content/uploads/2017/06/ebook-twitter.jpg</t>
  </si>
  <si>
    <t>L00523</t>
  </si>
  <si>
    <t>http://www.datasciencecentral.com/profiles/blogs/book-fundamentals-of-machine-learning-for-predictive-data</t>
  </si>
  <si>
    <t>Book: Fundamentals of Machine Learning for Predictive Data Analytics: Algorithms, Worked Examples, and Case Studies (MIT Press)</t>
  </si>
  <si>
    <t>Emmanuelle Rieuf</t>
  </si>
  <si>
    <t>2016-05-08</t>
  </si>
  <si>
    <t>This introductory textbook offers a detailed and focused treatment of the most important machine learning approaches used in predictive data analytics, covering both theoretical concepts and practical applications.</t>
  </si>
  <si>
    <t>post;review;book;ml;case;example</t>
  </si>
  <si>
    <t>review#case</t>
  </si>
  <si>
    <t>L00524</t>
  </si>
  <si>
    <t>http://hackaday.com/2017/06/23/what-if-learning-new-things-made-you-forget-the-old/</t>
  </si>
  <si>
    <t>Catastrophic Forgetting: Learning’s Effect On Machine Minds</t>
  </si>
  <si>
    <t>Steven Dufresne</t>
  </si>
  <si>
    <t>What if every time you learned something new, you forgot a little of what you knew before? That sort of overwriting doesn’t happen in the human brain, but it does in artificial neural networks. It’s appropriately called catastrophic forgetting.</t>
  </si>
  <si>
    <t>post;explainer;ml;technique</t>
  </si>
  <si>
    <t>http://hackaday.com</t>
  </si>
  <si>
    <t>https://hackaday.com/wp-content/uploads/2017/06/tesla_self-driving_car.jpg?w=400</t>
  </si>
  <si>
    <t>L00525</t>
  </si>
  <si>
    <t>https://www.creativebloq.com/features/10-best-graphic-design-tools-for-june</t>
  </si>
  <si>
    <t>10 best graphic design tools for June</t>
  </si>
  <si>
    <t>Julia Sagar</t>
  </si>
  <si>
    <t>Creative Bloq is supported by its audience. When you purchase through links on our site, we may earn an affiliate commission. Here’s why you can trust us.  By Julia Sagar published 23 June 17 From typefaces to tablets and books to brushes, here...</t>
  </si>
  <si>
    <t>post;tool;design;development;list</t>
  </si>
  <si>
    <t>https://www.creativebloq.com</t>
  </si>
  <si>
    <t>tool#design</t>
  </si>
  <si>
    <t>L00529</t>
  </si>
  <si>
    <t>https://www.datacamp.com/community/tutorials/tutorial-jupyter-notebook</t>
  </si>
  <si>
    <t>Jupyter Notebook Tutorial: The Definitive Guide</t>
  </si>
  <si>
    <t>Datacamp</t>
  </si>
  <si>
    <t>2013-03</t>
  </si>
  <si>
    <t>This article covers what Notebooks are and why you should use them. We also delve into hosted notebooks, which facilitate sharing and collaboration. This article also covers tips, tricks, and keyboard shortcuts.</t>
  </si>
  <si>
    <t>tutorial;guide;python;jupyter</t>
  </si>
  <si>
    <t>python#jupyter</t>
  </si>
  <si>
    <t>L00530</t>
  </si>
  <si>
    <t>https://github.com/bhimmetoglu/talks-and-lectures/blob/master/MachineLearning/mnist/mnist_blog.ipynb</t>
  </si>
  <si>
    <t>Yet another introduction to Neural Networks</t>
  </si>
  <si>
    <t>burak himmetoglu</t>
  </si>
  <si>
    <t>2017-07-02</t>
  </si>
  <si>
    <t>In my tutorial, I specifically  tried to illustrate the use of Python classes to define layers in the network as objects. Each layer object has forward and backward propagation methods which leads to compact, easily readable code.</t>
  </si>
  <si>
    <t>notebook;code;ml;tutorial</t>
  </si>
  <si>
    <t>notebook</t>
  </si>
  <si>
    <t>code#tutorial</t>
  </si>
  <si>
    <t>L00533</t>
  </si>
  <si>
    <t>https://blog.ouseful.info/2017/06/28/hexjson-htmlwidget-for-r-part-1/</t>
  </si>
  <si>
    <t>HexJSON HTMLWidget for R, Part 1</t>
  </si>
  <si>
    <t>2017-06-28</t>
  </si>
  <si>
    <t>As well as the interactive front end, ODI Leeds published a simple JSON format for sharing the hex data – hexjson that allows you to specify an identifier for each, some data values associated with it, and relative row (r) and column (q) co-ordinates:</t>
  </si>
  <si>
    <t>post;package;data;rstats;how-to</t>
  </si>
  <si>
    <t>data</t>
  </si>
  <si>
    <t>L00535</t>
  </si>
  <si>
    <t>https://www.r-bloggers.com/volatility-modelling-in-r-exercises-part-2/</t>
  </si>
  <si>
    <t>Volatility modelling in R exercises (Part-2)</t>
  </si>
  <si>
    <t>Bassalat Sajjad</t>
  </si>
  <si>
    <t>2017-07-03</t>
  </si>
  <si>
    <t>This is the second part of the series on volatility modelling. For other parts of the series follow the tag volatility.</t>
  </si>
  <si>
    <t>post;technique;explainer;rstats;exercise</t>
  </si>
  <si>
    <t>exercise</t>
  </si>
  <si>
    <t>L00538</t>
  </si>
  <si>
    <t>http://www.business-science.io/timeseries-analysis/2017/07/02/tidy-timeseries-analysis.html</t>
  </si>
  <si>
    <t>Business Science</t>
  </si>
  <si>
    <t>Tidy Time Series Analysis, Part 1</t>
  </si>
  <si>
    <t>Matt Dancho</t>
  </si>
  <si>
    <t>In the first part in a series on Tidy Time Series Analysis, we’ll use tidyquant to investigate CRAN downloads.</t>
  </si>
  <si>
    <t>post;package;package;technique;timeseries;data-analysis;tutorial;rstats</t>
  </si>
  <si>
    <t>http://www.business-science.io</t>
  </si>
  <si>
    <t>http://www.business-science.io/timeseries-analysis/2017/07/02/tidy-timeseries-analysis.html/assets/ggdensity_thumb_2.jpg</t>
  </si>
  <si>
    <t>post#package#package</t>
  </si>
  <si>
    <t>L00539</t>
  </si>
  <si>
    <t>http://www.datasciencecentral.com/profiles/blogs/18-great-blogs-posted-in-the-last-12-months-1</t>
  </si>
  <si>
    <t>18 Great Blogs Posted in the last 12 Months</t>
  </si>
  <si>
    <t>2017-09-01</t>
  </si>
  <si>
    <t>this is part of a new series of articles: once or twice a month, we post previous articles that were very popular when first published.</t>
  </si>
  <si>
    <t>post;list;article;technique;general;toread</t>
  </si>
  <si>
    <t>toread</t>
  </si>
  <si>
    <t>L00542</t>
  </si>
  <si>
    <t>https://twitter.com/MrDataScience/status/884751289569222657/photo/1</t>
  </si>
  <si>
    <t>"The purpose of visualization is insight, not pictures." ―Ben Shneiderman  https://t.co/QesX34NKWx</t>
  </si>
  <si>
    <t>Christopher Doyle</t>
  </si>
  <si>
    <t>2017-07-11</t>
  </si>
  <si>
    <t>"The purpose of visualization is insight, not pictures."
―Ben Shneiderman @benbendc #DataViz #DataScience #Analytics https://t.co/QesX34NKWx</t>
  </si>
  <si>
    <t>quote;data-viz</t>
  </si>
  <si>
    <t>http://pbs.twimg.com/profile_images/378800000754417727/2574723a6039c4c8219035ba8de2713d_normal.png</t>
  </si>
  <si>
    <t>https://youtu.be/2Fgx6m1KlIg</t>
  </si>
  <si>
    <t>quote</t>
  </si>
  <si>
    <t>L00545</t>
  </si>
  <si>
    <t>http://www.leapica.com/blog-podcast-026-jon-schwabish/</t>
  </si>
  <si>
    <t>Jon Schwabish Wants To Help YOU…Deliver “Better Presentations”</t>
  </si>
  <si>
    <t>Lea Pica</t>
  </si>
  <si>
    <t>This episodes esteemed guest is an economist by training, but over the last 5 years, he’s worked hard to communicate his research in better ways and to help others do the same.</t>
  </si>
  <si>
    <t>podcast;interview;advice;data-viz;storytelling</t>
  </si>
  <si>
    <t>http://www.leapica.com</t>
  </si>
  <si>
    <t>https://i0.wp.com/leapica.com/wp-content/uploads/2017/02/Lea-Pica-PBM-026-Jonathan-Schwabish-Featured.jpg?resize=1080%2C675&amp;ssl=1</t>
  </si>
  <si>
    <t>podcast#interview</t>
  </si>
  <si>
    <t>advice</t>
  </si>
  <si>
    <t>L00547</t>
  </si>
  <si>
    <t>http://www.informationweek.com/big-data/building-a-data-driven-culture-starts-with-the-team/a/d-id/1329343</t>
  </si>
  <si>
    <t>Building a Data-Driven Culture Starts with the Team</t>
  </si>
  <si>
    <t>Leon Tchikindas</t>
  </si>
  <si>
    <t>Being a data-driven organization is an ongoing process -- you need to invest in the right team, infrastructure, software, and processes that can promote lasting change.</t>
  </si>
  <si>
    <t>post;opinion;general;data-driven-enterprise</t>
  </si>
  <si>
    <t>http://www.informationweek.com</t>
  </si>
  <si>
    <t>https://eu-images.contentstack.com/v3/assets/blt66983808af36a8ef/blt3fe57d095790034a/61011a86da22395e2cc8acf6/NWC-stack-logo_3.png?quality=80&amp;format=jpg</t>
  </si>
  <si>
    <t>opinion#general</t>
  </si>
  <si>
    <t>data-driven-enterprise</t>
  </si>
  <si>
    <t>L00548</t>
  </si>
  <si>
    <t>http://www.datasciencecentral.com/profiles/blogs/the-guide-to-learning-python-for-data-science</t>
  </si>
  <si>
    <t>12 Python Resources for Data Science</t>
  </si>
  <si>
    <t>2016-04-21</t>
  </si>
  <si>
    <t>About 8,300 articles related to Python have been posted on Data Science Central, according to Google. Below is a small sample — the 12 most useful and popular articles to get started with Python and data science.</t>
  </si>
  <si>
    <t>post;list;resource;data-science;python</t>
  </si>
  <si>
    <t>L00549</t>
  </si>
  <si>
    <t>https://www.r-bloggers.com/introduction-to-volatility/</t>
  </si>
  <si>
    <t>Introduction to Volatility</t>
  </si>
  <si>
    <t>Jonathan Regenstein</t>
  </si>
  <si>
    <t>2017-07-12</t>
  </si>
  <si>
    <t>This is the beginning of a series on portfolio volatility, variance, and standard deviation.</t>
  </si>
  <si>
    <t>post;concept;tutorial;technique;rstats;basics</t>
  </si>
  <si>
    <t>concept#technique</t>
  </si>
  <si>
    <t>L00552</t>
  </si>
  <si>
    <t>https://github.com/jmuyskens/data-storytelling-d3-workshop</t>
  </si>
  <si>
    <t>GitHub - jmuyskens/data-storytelling-d3-workshop</t>
  </si>
  <si>
    <t>John Muyskens</t>
  </si>
  <si>
    <t>Workshop given at AAAS data storytelling conference by John Muyskens on Friday July 14, 2017.</t>
  </si>
  <si>
    <t>resource;training;storytelling;data-viz</t>
  </si>
  <si>
    <t>resource</t>
  </si>
  <si>
    <t>training#storytelling</t>
  </si>
  <si>
    <t>L00553</t>
  </si>
  <si>
    <t>http://www.datasciencecentral.com/profiles/blogs/common-probability-distributions-the-data-scientist-s-crib-sheet</t>
  </si>
  <si>
    <t>Common Probability Distributions: The Data Scientist’s Crib Sheet</t>
  </si>
  <si>
    <t>Sean Owen</t>
  </si>
  <si>
    <t>2017-01-02</t>
  </si>
  <si>
    <t>Data scientists have hundreds of probability distributions from which to choose. Where to start?</t>
  </si>
  <si>
    <t>post;statistics;concept;fundamentals;data-science;basics</t>
  </si>
  <si>
    <t>https://www.datasciencecentral.com/wp-content/uploads/2021/10/136706870-2.jpg</t>
  </si>
  <si>
    <t>fundamentals#basics</t>
  </si>
  <si>
    <t>L00556</t>
  </si>
  <si>
    <t>https://twitter.com/srikanthr4080/status/888645573338734596/photo/1</t>
  </si>
  <si>
    <t>The Anatomy of a #Data-Centric #Business [Infographic] #Analytics #DigitalMarketing #Bigdata #SaaS #DataViz #Cloud #SMM https://t.co/0Yj1UDuf3E</t>
  </si>
  <si>
    <t>@srikanthr4080</t>
  </si>
  <si>
    <t>2017-07-22</t>
  </si>
  <si>
    <t>post;visual;infographic;dubious;data-driven-enterprise</t>
  </si>
  <si>
    <t>http://pbs.twimg.com/profile_images/907905014055628800/0qtt4JjC_normal.jpg</t>
  </si>
  <si>
    <t>http://www.strikesunlimited.in/</t>
  </si>
  <si>
    <t>visual#infographic</t>
  </si>
  <si>
    <t>L00559</t>
  </si>
  <si>
    <t>http://lenkiefer.com/2017/04/23/horizon</t>
  </si>
  <si>
    <t>What's that on the horizon? An awesome dataviz!</t>
  </si>
  <si>
    <t>Len Kiefer</t>
  </si>
  <si>
    <t>2017-04-23</t>
  </si>
  <si>
    <t>What is a horizon chart you ask?</t>
  </si>
  <si>
    <t>post;tutorial;technique;data-viz;how-to</t>
  </si>
  <si>
    <t>http://lenkiefer.com</t>
  </si>
  <si>
    <t>tutorial#how-to</t>
  </si>
  <si>
    <t>L00560</t>
  </si>
  <si>
    <t>https://decisionstats.com/2012/02/08/top-5-xkcd-on-data-visualization/</t>
  </si>
  <si>
    <t>Top 5 XKCD on Data Visualization</t>
  </si>
  <si>
    <t>Ajay Ohri</t>
  </si>
  <si>
    <t>2012-02-08</t>
  </si>
  <si>
    <t>By request, an analysis of Top 5  XKCDs on data visualization. Statisticians and Data Scientists to note-</t>
  </si>
  <si>
    <t>post;list;humour;data-viz;data-science</t>
  </si>
  <si>
    <t>https://decisionstats.com</t>
  </si>
  <si>
    <t>https://decisionstats.files.wordpress.com/2019/05/412kid4fvsl.jpg?w=680&amp;h=1024</t>
  </si>
  <si>
    <t>data-viz#data-science</t>
  </si>
  <si>
    <t>humour</t>
  </si>
  <si>
    <t>L00564</t>
  </si>
  <si>
    <t>https://www.r-bloggers.com/multiple-factor-analysis-to-analyse-several-data-tables/</t>
  </si>
  <si>
    <t>Multiple Factor Analysis to analyse several data tables</t>
  </si>
  <si>
    <t>François Husson</t>
  </si>
  <si>
    <t>2017-07-18</t>
  </si>
  <si>
    <t>Multiple Factor Analysis is a principal Component Methods that deals with datasets that contain quantitative and/or categorical variables that are structured by groups.</t>
  </si>
  <si>
    <t>post;technique;course;mfa;rstats</t>
  </si>
  <si>
    <t>post#course</t>
  </si>
  <si>
    <t>mfa</t>
  </si>
  <si>
    <t>L00567</t>
  </si>
  <si>
    <t>https://tinlizzie.org/histograms/</t>
  </si>
  <si>
    <t>What's so hard about histograms?</t>
  </si>
  <si>
    <t>Aran Lunzer &amp; Amelia McNamara</t>
  </si>
  <si>
    <t>2017-11</t>
  </si>
  <si>
    <t>Histograms are a way to summarize a numeric variable. They use counts to aggregate similar values together and show you the overall distribution. However, they can be sensitive to parameter choices!</t>
  </si>
  <si>
    <t>post;explainer;technique;method;data-viz;concept;overview</t>
  </si>
  <si>
    <t>https://tinlizzie.org</t>
  </si>
  <si>
    <t>explainer#overview</t>
  </si>
  <si>
    <t>technique#method#concept</t>
  </si>
  <si>
    <t>L00568</t>
  </si>
  <si>
    <t>http://www.datasciencecentral.com/profiles/blogs/data-science-identifying-variables-that-might-be-better</t>
  </si>
  <si>
    <t>Data Science: Identifying Variables That Might Be Better Predictors</t>
  </si>
  <si>
    <t>Bill Schmarzo</t>
  </si>
  <si>
    <t>2017-09-02</t>
  </si>
  <si>
    <t>Data Science is about identifying those variables and metrics that might be better predictors of performance.</t>
  </si>
  <si>
    <t>post;concept;technique;explainer;overview</t>
  </si>
  <si>
    <t>L00571</t>
  </si>
  <si>
    <t>https://www.thoughtco.com/chi-square-statistic-formula-and-usage-3126280</t>
  </si>
  <si>
    <t>The Chi-Square Statistic Formula and How to Use It</t>
  </si>
  <si>
    <t>Courtney Taylor</t>
  </si>
  <si>
    <t>2019-07-10</t>
  </si>
  <si>
    <t>The chi-square statistic measures the difference between actual and expected counts in a statistical experiment. These experiments can vary from two-way tables to multinomial experiments.</t>
  </si>
  <si>
    <t>https://www.thoughtco.com</t>
  </si>
  <si>
    <t>https://www.thoughtco.com/thmb/WwBlW6TgmGpNoq78PpLn2bBJ0QA=/250x0/filters:no_upscale():max_bytes(150000):strip_icc()/golden-labrador-dog-163430717-59153f0a5f9b586470b4d29e.jpg</t>
  </si>
  <si>
    <t>L00576</t>
  </si>
  <si>
    <t>http://www.infoworld.com/article/3212944/machine-learning/how-to-get-started-with-machine-learning.html</t>
  </si>
  <si>
    <t>What to know before you get started with TensorFlow machine learning</t>
  </si>
  <si>
    <t>Matt Asay</t>
  </si>
  <si>
    <t>2017-12-12</t>
  </si>
  <si>
    <t>Machine learning isn’t something you buy but something you do. Use TensorFlow to experiment now with machine learning so you can build it into your DNA.</t>
  </si>
  <si>
    <t>post;recommendation;overview;technique</t>
  </si>
  <si>
    <t>http://www.infoworld.com</t>
  </si>
  <si>
    <t>recommendation</t>
  </si>
  <si>
    <t>L00577</t>
  </si>
  <si>
    <t>https://www.webdesignerdepot.com/2017/08/75-web-animation-tools-you-have-to-try/</t>
  </si>
  <si>
    <t>75 Web Animation Tools You Have to Try</t>
  </si>
  <si>
    <t>Nataly Birch</t>
  </si>
  <si>
    <t>2017-08-04</t>
  </si>
  <si>
    <t>Animation is one of those trends that has got its claws into web interfaces. Its popularity fluctuates, but it’s always there somewhere, as an essential component in any web site. From tiny, barely visible, loading spinners, to whole page transit...</t>
  </si>
  <si>
    <t>post;design;development;animation;list</t>
  </si>
  <si>
    <t>https://www.webdesignerdepot.com</t>
  </si>
  <si>
    <t>development#animation</t>
  </si>
  <si>
    <t>L00578</t>
  </si>
  <si>
    <t>https://www.thoughtco.com/chi-square-goodness-of-fit-test-example-3126382</t>
  </si>
  <si>
    <t>Example of a Chi-Square Goodness of Fit Test</t>
  </si>
  <si>
    <t>2018-01-24</t>
  </si>
  <si>
    <t xml:space="preserve">The chi-square goodness of fit test is a useful to compare a theoretical model to observed data. This test is a type of the more general chi-square test. As with any topic in mathematics or statistics, it can be helpful to work through an example in order to understand what is happening, through an example of the chi-square goodness of fit test. </t>
  </si>
  <si>
    <t>post;overview;technique;data-science;example;statistics</t>
  </si>
  <si>
    <t>https://www.thoughtco.com/thmb/p6cJi-liPy_J1pyjTzG28ljb428=/250x0/filters:no_upscale():max_bytes(150000):strip_icc()/GettyImages-961012574-102775087e2b484cbb2af476941489b0.jpg</t>
  </si>
  <si>
    <t>overview#example</t>
  </si>
  <si>
    <t>L00581</t>
  </si>
  <si>
    <t>http://distill.pub/2016/misread-tsne/</t>
  </si>
  <si>
    <t>How to Use t-SNE Effectively</t>
  </si>
  <si>
    <t>Distill Pub</t>
  </si>
  <si>
    <t>Although extremely useful for visualizing high-dimensional data, t-SNE plots can sometimes be mysterious or misleading. By exploring how it behaves in simple cases, we can learn to use it more effectively.</t>
  </si>
  <si>
    <t>post;technique;explainer;overview;t-sne;general</t>
  </si>
  <si>
    <t>http://distill.pub</t>
  </si>
  <si>
    <t>t-sne</t>
  </si>
  <si>
    <t>L00582</t>
  </si>
  <si>
    <t>https://www.r-bloggers.com/end-to-end-visualization-using-ggplot2/</t>
  </si>
  <si>
    <t>End-to-end visualization using ggplot2</t>
  </si>
  <si>
    <t>Vidisha Vachharajani</t>
  </si>
  <si>
    <t>2017-08-14</t>
  </si>
  <si>
    <t>his article is an end-to-end data visualization exercise, using only ggplot2().</t>
  </si>
  <si>
    <t>post;package;data-viz;tutorial;technique;rstats;ggplot2</t>
  </si>
  <si>
    <t>L00585</t>
  </si>
  <si>
    <t>https://ropensci.org/blog/blog/2017/07/11/skimr</t>
  </si>
  <si>
    <t>skimr for useful and tidy summary statistics</t>
  </si>
  <si>
    <t xml:space="preserve"> Eduardo Arino de la Rubia et al.</t>
  </si>
  <si>
    <t>In a nutshell, skimr will create a skim_df object that can be further operated upon or that provides a human-readable printout in the console. It presents reasonable default summary statistics for numerics, factors, etc, and lists counts, and missing and unique values.</t>
  </si>
  <si>
    <t>post;package;tool;data-analysis;rstats;overview</t>
  </si>
  <si>
    <t>https://ropensci.org</t>
  </si>
  <si>
    <t>L00587</t>
  </si>
  <si>
    <t>https://www.r-bloggers.com/layered-data-visualizations-using-r-plotly-and-displayr/</t>
  </si>
  <si>
    <t>Layered Data Visualizations Using R, Plotly, and Displayr</t>
  </si>
  <si>
    <t>Tim Bock</t>
  </si>
  <si>
    <t>2017.08-30</t>
  </si>
  <si>
    <t>R is painful when you need to create visualizations by layering multiple visual elements on top of each other.</t>
  </si>
  <si>
    <t>post;package;data-viz;rstats</t>
  </si>
  <si>
    <t>L00589</t>
  </si>
  <si>
    <t>http://www.creativebloq.com/how-to/build-faster-websites</t>
  </si>
  <si>
    <t>How to build faster websites</t>
  </si>
  <si>
    <t>Oliver Lindberg</t>
  </si>
  <si>
    <t>2017-08-17</t>
  </si>
  <si>
    <t>Top tips for improving web performance – and why JavaScript is the enemy of speedy sites.</t>
  </si>
  <si>
    <t>post;tip;development;javascript</t>
  </si>
  <si>
    <t>https://cdn.mos.cms.futurecdn.net/jyUzEy3RRQcmxEU8XkR6G3-320-80.jpg</t>
  </si>
  <si>
    <t>tip</t>
  </si>
  <si>
    <t>L00592</t>
  </si>
  <si>
    <t>https://becominghuman.ai/cheat-sheets-for-ai-neural-networks-machine-learning-deep-learning-big-data-678c51b4b463</t>
  </si>
  <si>
    <t>Cheat Sheets for AI, Neural Networks, Machine Learning, Deep Learning &amp; Big Data</t>
  </si>
  <si>
    <t>Stefan Kojouharov</t>
  </si>
  <si>
    <t>Over the past few months, I have been collecting AI cheat sheets.</t>
  </si>
  <si>
    <t>post;list;cheatsheet;ai;ml;dl</t>
  </si>
  <si>
    <t>https://becominghuman.ai</t>
  </si>
  <si>
    <t>https://miro.medium.com/fit/c/40/40/0*CR3XqopCPaOZ2cwv.jpg</t>
  </si>
  <si>
    <t>ai#ml#dl</t>
  </si>
  <si>
    <t>L00593</t>
  </si>
  <si>
    <t>https://www.kdnuggets.com/2017/09/data-science-key-terms-explained.html</t>
  </si>
  <si>
    <t>277 Data Science Key Terms, Explained</t>
  </si>
  <si>
    <t>This is a collection of 277 data science key terms, explained with a no-nonsense, concise approach. Read on to find terminology related to Big Data, machine learning, natural language processing, descriptive statistics, and much more.</t>
  </si>
  <si>
    <t>post;list;definition;data-science</t>
  </si>
  <si>
    <t>https://www.kdnuggets.com</t>
  </si>
  <si>
    <t>https://www.kdnuggets.com/2017/09/data-science-key-terms-explained.html/wp-content/uploads/statistics-header.jpg</t>
  </si>
  <si>
    <t>definition</t>
  </si>
  <si>
    <t>L00596</t>
  </si>
  <si>
    <t>https://exceloffthegrid.com/excels-hidden-camera-tool/</t>
  </si>
  <si>
    <t>Excel’s hidden camera tool</t>
  </si>
  <si>
    <t>Mark</t>
  </si>
  <si>
    <t>2017-12</t>
  </si>
  <si>
    <t>This simple tool will take a picture of a range of cells and place the picture of those cells on another part of the workbook.  You can move, re-size and add picture formatting options the picture.</t>
  </si>
  <si>
    <t>post;feature;excel;basics;how-to</t>
  </si>
  <si>
    <t>https://exceloffthegrid.com</t>
  </si>
  <si>
    <t>https://exceloffthegrid.com/wp-content/uploads/2016/10/excel-off-the-grid-logo.jpg</t>
  </si>
  <si>
    <t>feature</t>
  </si>
  <si>
    <t>L00600</t>
  </si>
  <si>
    <t>https://www.amazon.com/gp/product/0596809158%3Fcamp%3D213733%26creative%3D393185%26creativeASIN%3D0596809158%26ie%3DUTF8%26linkCode%3Dshr%26linkId%3D7BT67UPZRMKJGD63%26pd_rd_i%3D0596809158%26pd_rd_r%3DY44SAQCTNBXT94HXBK79%26pd_rd_w%3DVO44x%26pd_rd_wg%3DCy7TW%26psc%3D1%26refRID%3DY44SAQCTNBXT94HXBK79%26tag%3Damz0e61-20</t>
  </si>
  <si>
    <t>R Cookbook: Proven Recipes for Data Analysis, Statistics, and Graphics (O'reilly Cookbooks)    1st Edition</t>
  </si>
  <si>
    <t>Paul Teetor</t>
  </si>
  <si>
    <t>2011</t>
  </si>
  <si>
    <t>With more than 200 practical recipes, this book helps you perform data analysis with R quickly and efficiently.</t>
  </si>
  <si>
    <t>book;rstats;how-to;data-analysis;statistics;data-viz</t>
  </si>
  <si>
    <t>https://m.media-amazon.com/images/I/61sc8wdbphL._BG0,0,0,0_FMpng_AC_SY160_SX160_.jpg</t>
  </si>
  <si>
    <t>L00601</t>
  </si>
  <si>
    <t>https://www.udemy.com/course/learning-python-for-data-analysis-and-visualization/</t>
  </si>
  <si>
    <t>Learning Python for Data Analysis and Visualization</t>
  </si>
  <si>
    <t>Jose Portilla</t>
  </si>
  <si>
    <t>2019-09</t>
  </si>
  <si>
    <t>Learn python and how to use it to analyze,visualize and present data. Includes tons of sample code and hours of video!</t>
  </si>
  <si>
    <t>course;python;data-analysis;data-viz;basics</t>
  </si>
  <si>
    <t>https://www.udemy.com</t>
  </si>
  <si>
    <t>https://img-b.udemycdn.com/course/240x135/396876_cc92_7.jpg</t>
  </si>
  <si>
    <t>L00606</t>
  </si>
  <si>
    <t>https://www.datasciencecentral.com/importance-of-hypothesis-testing-in-quality-management/</t>
  </si>
  <si>
    <t>Importance of Hypothesis Testing in Quality Management</t>
  </si>
  <si>
    <t>Vinay Babu</t>
  </si>
  <si>
    <t>2017-01-17</t>
  </si>
  <si>
    <t>Essentially good hypotheses lead decision-makers like you to new and better ways to achieve your business goals.</t>
  </si>
  <si>
    <t>post;statistics;general;inference;basics</t>
  </si>
  <si>
    <t>https;//www.datasciencecentral.com</t>
  </si>
  <si>
    <t>statistics#inference</t>
  </si>
  <si>
    <t>L00609</t>
  </si>
  <si>
    <t>http://www.kdnuggets.com/2017/06/deep-learning-demystifying-tensors.html</t>
  </si>
  <si>
    <t>Deep Learning 101: Demystifying Tensors</t>
  </si>
  <si>
    <t>Ted Dunning</t>
  </si>
  <si>
    <t>Many deep-learning systems available today are based on tensor algebra, but tensor algebra isn’t tied to deep-learning. It isn’t hard to get started with tensor abuse but can be hard to stop.</t>
  </si>
  <si>
    <t>post;ml;basics;explainer</t>
  </si>
  <si>
    <t>http://www.kdnuggets.com/2017/06/deep-learning-demystifying-tensors.html/images/mapr-fig2-daily-energy-use.jpg</t>
  </si>
  <si>
    <t>basics#explainer</t>
  </si>
  <si>
    <t>L00612</t>
  </si>
  <si>
    <t>http://blog.visme.co/examples-data-visualizations/</t>
  </si>
  <si>
    <t>15 Stunning Data Visualizations (And What You Can Learn From Them)</t>
  </si>
  <si>
    <t>Nayomi Chibana</t>
  </si>
  <si>
    <t>2015-10-16</t>
  </si>
  <si>
    <t>We’ve compiled 15 data visualizations that will not only blow your mind, they will also give you a clearer understanding of what makes a good visualization--and what makes a bad one.</t>
  </si>
  <si>
    <t>L00614</t>
  </si>
  <si>
    <t>http://www.verysmallarray.com/</t>
  </si>
  <si>
    <t>Some work, 2022</t>
  </si>
  <si>
    <t>Dorothy</t>
  </si>
  <si>
    <t>2022-12-29</t>
  </si>
  <si>
    <t>Visualizations - A world at arms, How we're failing schools etc.</t>
  </si>
  <si>
    <t>post;list;data-viz;example</t>
  </si>
  <si>
    <t>http://www.verysmallarray.com</t>
  </si>
  <si>
    <t>http://www.verysmallarray.com/wp-content/uploads/elec-crises383-1024x683.jpg</t>
  </si>
  <si>
    <t>L00616</t>
  </si>
  <si>
    <t>https://www.displayr.com/create-and-update-powerpoint-reports-using-r/</t>
  </si>
  <si>
    <t>Create and Update PowerPoint Reports using R</t>
  </si>
  <si>
    <t>2018-10</t>
  </si>
  <si>
    <t>One thing about data science that they don't teach you at school is that senior managers in most large companies require reports to be in PowerPoint.</t>
  </si>
  <si>
    <t>post;method;how-to;presentation;powerpoint</t>
  </si>
  <si>
    <t>https://www.displayr.com</t>
  </si>
  <si>
    <t>powerpoint</t>
  </si>
  <si>
    <t>L00620</t>
  </si>
  <si>
    <t>https://www.displayr.com/using-t-sne-to-visualize-data-before-prediction/</t>
  </si>
  <si>
    <t>How t-SNE works and Dimensionality Reduction</t>
  </si>
  <si>
    <t>Jake Hoare</t>
  </si>
  <si>
    <t>2018-10-01</t>
  </si>
  <si>
    <t>t-SNE is a machine learning technique for dimensionality reduction that helps you to identify relevant patterns.  The main advantage of t-SNE is the ability to preserve local structure.</t>
  </si>
  <si>
    <t>post;explainer;t-sne;overview</t>
  </si>
  <si>
    <t>L00621</t>
  </si>
  <si>
    <t>https://powerbi.microsoft.com/en-us/blog/what-story-does-your-timeline-tell-introducing-the-timeline-storyteller-custom-visual-for-microsoft-power-bi/</t>
  </si>
  <si>
    <t>What story does your timeline tell?</t>
  </si>
  <si>
    <t>Matthew Brehmer</t>
  </si>
  <si>
    <t>Timeline Storyteller, a new custom visual for Power BI I created with a team of other researchers at Microsoft, is now available in the Office Store for anyone to use.</t>
  </si>
  <si>
    <t>post;tool;data-viz;review</t>
  </si>
  <si>
    <t>https://powerbi.microsoft.com</t>
  </si>
  <si>
    <t>L00625</t>
  </si>
  <si>
    <t>https://www.r-bloggers.com/sensographics-and-mapping-consumer-perceptions-using-pca-and-factominer/</t>
  </si>
  <si>
    <t>Sensographics and Mapping Consumer Perceptions Using PCA and FactoMineR</t>
  </si>
  <si>
    <t>Method Matters</t>
  </si>
  <si>
    <t>2017-09-10</t>
  </si>
  <si>
    <t xml:space="preserve">In this post, I’ll describe some analyses I’ve been doing of these data, in order to better understand how consumers perceive the beverage category. </t>
  </si>
  <si>
    <t>post;technique;tutorial;rstats;pca</t>
  </si>
  <si>
    <t>rstats#pca</t>
  </si>
  <si>
    <t>L00630</t>
  </si>
  <si>
    <t>https://research.googleblog.com/2017/07/facets-open-source-visualization-tool.html</t>
  </si>
  <si>
    <t>Facets: An Open Source Visualization Tool for Machine Learning Training Data</t>
  </si>
  <si>
    <t>James Wexler</t>
  </si>
  <si>
    <t>2017-07-17</t>
  </si>
  <si>
    <t>Working with the PAIR initiative, we’ve released Facets, an open source visualization tool to aid in understanding and analyzing ML datasets. Facets consists of two visualizations that allow users to see a holistic picture of their data at different granularities.</t>
  </si>
  <si>
    <t>post;data-viz;tool;ml;overview</t>
  </si>
  <si>
    <t>L00632</t>
  </si>
  <si>
    <t>https://nsaunders.wordpress.com/2017/09/08/infographic-style-charts-using-the-r-waffle-package/</t>
  </si>
  <si>
    <t>Infographic-style charts using the R waffle package</t>
  </si>
  <si>
    <t>Neil Saunders</t>
  </si>
  <si>
    <t>2017-09-07</t>
  </si>
  <si>
    <t>That said, there’s a “genre” of infographic that I do think is useful, which I’ll call “if X were 100 Y”. A good example: if the world were 100 people. That method of showing proportions has been called a waffle chart and for extra “infographic-i-ness”, the squares can be replaced by icons. You want to do this using R? Of course you do. Here’s how.</t>
  </si>
  <si>
    <t>post;rstats;basics;how-to;data-viz</t>
  </si>
  <si>
    <t>https://nsaunders.wordpress.com</t>
  </si>
  <si>
    <t>L00633</t>
  </si>
  <si>
    <t>https://rpkgs.datanovia.com/ggpubr/index.html</t>
  </si>
  <si>
    <t>ggpubr: ‘ggplot2’ Based Publication Ready Plots</t>
  </si>
  <si>
    <t>A. Kassambara</t>
  </si>
  <si>
    <t>The ‘ggpubr’ package provides some easy-to-use functions for creating and customizing ‘ggplot2’- based publication ready plots.</t>
  </si>
  <si>
    <t>package;rstats;chart;data-viz;how-to</t>
  </si>
  <si>
    <t>http://www.sthda.com</t>
  </si>
  <si>
    <t>http://www.sthda.com/english/upload/practical-guide-to-cluster-analysis-in-r.jpg</t>
  </si>
  <si>
    <t>L00635</t>
  </si>
  <si>
    <t>https://www.thoughtco.com/use-grid-system-in-graphic-design-1697574</t>
  </si>
  <si>
    <t>Using the Grid System in Graphic Design</t>
  </si>
  <si>
    <t>Eric Miller</t>
  </si>
  <si>
    <t>2020-04-10</t>
  </si>
  <si>
    <t>The grid system used in the graphic design process is a way of organizing content on a page. It uses any combination of margins, guides, rows, and columns to form a uniform arrangement.</t>
  </si>
  <si>
    <t>post;design;data-viz;recommendation</t>
  </si>
  <si>
    <t>https://www.lifewire.com/thmb/FseR8ysTkfkW9aZ227x41-DqTws=/264x176/filters:no_upscale():max_bytes(150000):strip_icc()/ScreenShot2019-01-11at12.11.46PM-5c39073246e0fb0001354376.jpg</t>
  </si>
  <si>
    <t>L00636</t>
  </si>
  <si>
    <t>https://memosisland.blogspot.com/2017/08/understanding-overfitting-inaccurate.html</t>
  </si>
  <si>
    <t>Understanding overfitting: an inaccurate meme in supervised learning</t>
  </si>
  <si>
    <t>Mehmet Süzen</t>
  </si>
  <si>
    <t>2017-08-16</t>
  </si>
  <si>
    <t>In this post, we will give an intuition on why model validation as approximating generalization error of a model fit and detection of overfitting can not be resolved simultaneously on a single model. We will work on  a concrete example workflow in understanding overfitting, overtraining and a typical final model building stage  after some conceptual introduction.</t>
  </si>
  <si>
    <t>post;concept;ml;explainer;example</t>
  </si>
  <si>
    <t>https://memosisland.blogspot.com</t>
  </si>
  <si>
    <t>explainer#example</t>
  </si>
  <si>
    <t>L00639</t>
  </si>
  <si>
    <t>https://blog.revolutionanalytics.com/2017/09/data-visualization-for-social-science.html</t>
  </si>
  <si>
    <t>Online textbook on data visualization with the ggplot2 package</t>
  </si>
  <si>
    <t>2017-09-11</t>
  </si>
  <si>
    <t>A new online textbook, Data Visualization for Social Science, will teach you everything you need to know about creating beautiful and elegant data visualizations using the ggplot2 package and the R language. The author Kieran Healy is a professor of Sociology at Duke University who has designed data visualizations featured in outlets like The Washington Post, Vox, The Rachel Maddow Show, Slate, and the Boston Globe</t>
  </si>
  <si>
    <t>post;review;book;data-viz;ggplot2;rstats</t>
  </si>
  <si>
    <t>https://blog.revolutionanalytics.com</t>
  </si>
  <si>
    <t>ggplot2#rstats</t>
  </si>
  <si>
    <t>L00640</t>
  </si>
  <si>
    <t>https://www.r-bloggers.com/hr-analytics-using-machine-learning-to-predict-employee-turnover/</t>
  </si>
  <si>
    <t>HR Analytics: Using Machine Learning to Predict Employee Turnover</t>
  </si>
  <si>
    <t>business-science.io</t>
  </si>
  <si>
    <t>2017-09-17</t>
  </si>
  <si>
    <t>With advancements in machine learning (ML), we can now get both better predictive performance and better explanations of what critical features are linked to employee attrition. In this post, we’ll use two cutting edge techniques.</t>
  </si>
  <si>
    <t>post;technique;ml;predictive-modeling;rstats;</t>
  </si>
  <si>
    <t>ml#predictive-modeling</t>
  </si>
  <si>
    <t>L00642</t>
  </si>
  <si>
    <t>http://motioninsocial.com/tufte/</t>
  </si>
  <si>
    <t>Tufte in R</t>
  </si>
  <si>
    <t>Lukasz Piwek</t>
  </si>
  <si>
    <t>The idea behind Tufte in R is to use R - the most powerful open-source statistical programming language - to replicate excellent visualisation practices developed by Edward Tufte.</t>
  </si>
  <si>
    <t>post;data-viz;rstats;example;how-to</t>
  </si>
  <si>
    <t>http://motioninsocial.com</t>
  </si>
  <si>
    <t>L00644</t>
  </si>
  <si>
    <t>http://www.fast.ai/2017/09/19/accurate-info/</t>
  </si>
  <si>
    <t>Credible sources of accurate information about AI</t>
  </si>
  <si>
    <t>Rachel Thomas</t>
  </si>
  <si>
    <t>2017-08-19</t>
  </si>
  <si>
    <t>I want to recommend several credible sources of accurate information. Most of the writing on this list is intended to be accessible to anyone—even if you aren’t a programmer or don’t work in tech:</t>
  </si>
  <si>
    <t>post;ai;resource;source;overview</t>
  </si>
  <si>
    <t>http://www.fast.ai</t>
  </si>
  <si>
    <t>resource#source</t>
  </si>
  <si>
    <t>L00647</t>
  </si>
  <si>
    <t>https://www.alexejgossmann.com/patents_part_1/</t>
  </si>
  <si>
    <t>Mining USPTO full text patent data - An exploratory analysis of machine learning and AI related patents granted in 2017 so far</t>
  </si>
  <si>
    <t>Alexej Gossmann</t>
  </si>
  <si>
    <t>2017-09-21</t>
  </si>
  <si>
    <t>In this blog post I address questions such as: How many ML and AI related patents were granted? Who are the most prolific inventors? The most frequent patent assignees? Where are inventions made? And when? Is the number of ML and AI related patents increasing over time? How long does it take to obtain a patent for a ML or AI related invention? Is the patent examination time shorter for big tech companies?</t>
  </si>
  <si>
    <t>post;data-analysis;eda;example;rstats</t>
  </si>
  <si>
    <t>https://www.alexejgossmann.com</t>
  </si>
  <si>
    <t>eda</t>
  </si>
  <si>
    <t>L00650</t>
  </si>
  <si>
    <t>https://datascienceplus.com/multi-dimensional-reduction-and-visualisation-with-t-sne/</t>
  </si>
  <si>
    <t>Multi-Dimensional Reduction and Visualisation with t-SNE</t>
  </si>
  <si>
    <t>Mark Borg</t>
  </si>
  <si>
    <t>2017-09-22</t>
  </si>
  <si>
    <t>t-SNE is a very powerful technique that can be used for visualising (looking for patterns) in multi-dimensional data. Great things have been said about this technique. In this blog post I did a few experiments with t-SNE in R to learn about this technique and its uses.</t>
  </si>
  <si>
    <t>post;statistics;technique;rstats;tutorial;t-sne</t>
  </si>
  <si>
    <t>rstats#t-sne</t>
  </si>
  <si>
    <t>L00652</t>
  </si>
  <si>
    <t>https://www.tatvic.com/blog/7-visualizations-learn-r/</t>
  </si>
  <si>
    <t>7 Visualizations You Should Learn in R</t>
  </si>
  <si>
    <t>Dikesh Jariwala</t>
  </si>
  <si>
    <t>R Programming lets you learn this art by offering a set of inbuilt functions and libraries to build visualizations and present data. Before the technical implementations of the visualization, let’s see first how to select the right chart type.</t>
  </si>
  <si>
    <t>post;data-viz;rstats;chart;example</t>
  </si>
  <si>
    <t>L00653</t>
  </si>
  <si>
    <t>https://flipboard.com/%40asifsalam/data-analysis-visualization-talideqfz/-/a-WZohCYa_RZ29ZAUgn-M66g%253Aa%253A48425342-%252F0</t>
  </si>
  <si>
    <t>Magick 1.0: 🎩 ✨🐇 Advanced Graphics and Image Processing in R</t>
  </si>
  <si>
    <t>Jeroen Ooms</t>
  </si>
  <si>
    <t>Last week, version 1.0 of the magick package appeared on CRAN: an ambitious effort to modernize and simplify high quality image processing in R. This … Read more on ropensci.org .css-3hlsjq{color:var( color text-primary);}asifsalam flipped thi...</t>
  </si>
  <si>
    <t>post;package;overview;rstats</t>
  </si>
  <si>
    <t>L00655</t>
  </si>
  <si>
    <t>https://roadtolarissa.com/hurricane/</t>
  </si>
  <si>
    <t>Hurricane How-To</t>
  </si>
  <si>
    <t>Adam Pearce</t>
  </si>
  <si>
    <t>When projections showed Hurricane Harvey could bring a record setting amount of rain to Houston, the graphics desk at the New York Times started exploring ways of showing the rainfall. After a couple of days of scrambling, we managed to make a map showing both the accumulation and rate of rainfall:</t>
  </si>
  <si>
    <t>post;data-viz;example;how-to;tutorial;rstats;inspiration</t>
  </si>
  <si>
    <t>https://roadtolarissa.com</t>
  </si>
  <si>
    <t>how-to#tutorial</t>
  </si>
  <si>
    <t>L00664</t>
  </si>
  <si>
    <t>https://www.r-bloggers.com/upcoming-data-preparation-and-modeling-article-series/</t>
  </si>
  <si>
    <t>Upcoming data preparation and modeling article series</t>
  </si>
  <si>
    <t>John Mount</t>
  </si>
  <si>
    <t>2017-09-23</t>
  </si>
  <si>
    <t>vtreat is an excellent way to prepare data for machine learning, statistical inference, and predictive analytic projects. If you are an R user we strongly suggest you incorporate vtreat into your projects.</t>
  </si>
  <si>
    <t>post;package;overview;ml;data-preparation;data-science</t>
  </si>
  <si>
    <t>ml#data-preparation</t>
  </si>
  <si>
    <t>L00666</t>
  </si>
  <si>
    <t>http://datadriven.tv/jen-underwood-data-visualization-automating-data-science/</t>
  </si>
  <si>
    <t>Jen Underwood on Data Visualization and Automating Data Science</t>
  </si>
  <si>
    <t>Data driven team</t>
  </si>
  <si>
    <t>In this first episode, Frank and Andy chat with Jen Underwood, who’s website is incredibly awesome. Jen Underwood’s blog About Jen Underwood Impact Analytix Sponsored by Enterprise Data &amp; Analytics Unicorns Among Us ([1:42]) – Note: Data Driven...</t>
  </si>
  <si>
    <t>interview;podcast;data-viz;data-science</t>
  </si>
  <si>
    <t>http://datadriven.tv</t>
  </si>
  <si>
    <t>https://datadriven.tv/wp-content/uploads/2017/05/dd_cropped.jpg</t>
  </si>
  <si>
    <t>interview#podcast</t>
  </si>
  <si>
    <t>L00668</t>
  </si>
  <si>
    <t>https://www.tableau.com/about/blog/2017/6/eye-tracking-study-5-key-learnings-data-designers-everywhere-72395</t>
  </si>
  <si>
    <t>Eye-tracking study: 5 key learnings for data designers everywhere</t>
  </si>
  <si>
    <t>Amy Alberts</t>
  </si>
  <si>
    <t>2017-0629</t>
  </si>
  <si>
    <t>The Tableau Research and Design team is always eager to learn from our amazing customers. Last year, our team hosted the first Tableau Labs at Tableau Conference 2016 with the intention of conducting real-time research with conference attendees. One activity garnered an incredible amount of attention: the Dashboards Eye-Tracking Station.</t>
  </si>
  <si>
    <t>post;data-viz;technique;research;perception</t>
  </si>
  <si>
    <t>https://www.tableau.com</t>
  </si>
  <si>
    <t>https://cdns.tblsft.com/sites/default/files/blog/tc16_et.jpg</t>
  </si>
  <si>
    <t>L00669</t>
  </si>
  <si>
    <t>https://datascienceplus.com/one-way-anova-in-r/</t>
  </si>
  <si>
    <t>One-way ANOVA in R</t>
  </si>
  <si>
    <t>Bidyut Ghosh</t>
  </si>
  <si>
    <t>2017-08-28</t>
  </si>
  <si>
    <t>Suppose as a business manager you have the responsibility for testing and comparing the lifetimes of four brands (Apollo, Bridgestone, CEAT and Falken) of automobile tyres. In order to test and compare the lifetimes of four brands of tyre, you should apply one-way ANOVA method as there is only one factor or criterion (mileage run) to classify the sample observations.</t>
  </si>
  <si>
    <t>post;statistics;inference;technique;rstats</t>
  </si>
  <si>
    <t>L00670</t>
  </si>
  <si>
    <t>https://www.displayr.com/goodness-of-fit-in-mds-and-t-sne-with-shepard-diagrams/</t>
  </si>
  <si>
    <t>Goodness of Fit in MDS and t-SNE with Shepard Diagrams</t>
  </si>
  <si>
    <t>Udated</t>
  </si>
  <si>
    <t>The goodness of fit for data reduction techniques such as MDS and t-SNE can be easily assessed with Shepard diagrams. A Shepard diagram compares how far apart your data points are before and after you transform them (ie: goodness-of-fit) as a scatter plot. Shepard diagrams can be used for data reduction techniques like principal components analysis (PCA), multidimensional scaling (MDS), or t-SNE.</t>
  </si>
  <si>
    <t>post;statistics;technique;tutorial;rstats</t>
  </si>
  <si>
    <t>L00673</t>
  </si>
  <si>
    <t>http://www.business-science.io/timeseries-analysis/2017/07/30/tidy-timeseries-analysis-pt-3.html</t>
  </si>
  <si>
    <t>Tidy Time Series Analysis, Part 3: The Rolling Correlation</t>
  </si>
  <si>
    <t>2017-07-30</t>
  </si>
  <si>
    <t>In the third part in a series on Tidy Time Series Analysis, we’ll use the runCor function from TTR to investigate rolling (dynamic) correlations. We’ll again use tidyquant to investigate CRAN downloads.</t>
  </si>
  <si>
    <t>post;course;data-science;rstats;timeseries</t>
  </si>
  <si>
    <t>http://www.business-science.io/timeseries-analysis/2017/07/30/tidy-timeseries-analysis-pt-3.html/img/courses/5_course_r_track.jpg</t>
  </si>
  <si>
    <t>L00674</t>
  </si>
  <si>
    <t>https://storycurve.namwkim.org/</t>
  </si>
  <si>
    <t>Visualizing Nonlinear Narratives with Story Curves</t>
  </si>
  <si>
    <t>Nam Wook Kim et al.</t>
  </si>
  <si>
    <t>Story curves visualize the nonlinear narrative of a movie by showing the order in which events are told in the movie and comparing them to their actual chronological order, resulting in possibly meandering visual patterns in the curve. We also developed Story Explorer, an interactive tool that visualizes a story curve together with complementary information such as characters and settings.</t>
  </si>
  <si>
    <t>paper;research;storytelling;data-viz</t>
  </si>
  <si>
    <t>https://storycurve.namwkim.org</t>
  </si>
  <si>
    <t>https://storycurve.namwkim.org/img/storyexplorer.jpg</t>
  </si>
  <si>
    <t>L00676</t>
  </si>
  <si>
    <t>https://leanpub.com/ggplot-guide</t>
  </si>
  <si>
    <t>The Hitchhiker's Guide to Ggplot2</t>
  </si>
  <si>
    <t>Mauricio Vargas S. 帕夏</t>
  </si>
  <si>
    <t>Less than two weeks ago R 3.4.2 was released, so we updated our R version and packages to rebuild the book and update most of the examples. The present version of the book constitutes a major update that simplifies many examples and introduces a novel approach to work with TTF/OTF fonts in different systems.</t>
  </si>
  <si>
    <t>book;rstats;data-viz;ggplot2;guide</t>
  </si>
  <si>
    <t>L00678</t>
  </si>
  <si>
    <t>https://www.amazon.com/dp/B075C8QMT1/ref%3Dsr_1_2%3Fie%3DUTF8%26keywords%3Dworking%2Bwith%2Br%26qid%3D1504454693%26sr%3D8-2%26tag%3Dlockedata-20</t>
  </si>
  <si>
    <t>Working with R (R Fundamentals Book 1)</t>
  </si>
  <si>
    <t>Stephanie Locke</t>
  </si>
  <si>
    <t>2017-10-01</t>
  </si>
  <si>
    <t>This series of books takes you through everything you need to know and starts off with the very basics. This first book is a gentle introduction to the software you can use to be effective right from the beginning. You'll learn how to use your coding environment, how to load and interact with data and use functionality from a variety of sources</t>
  </si>
  <si>
    <t>book;rstats;basics</t>
  </si>
  <si>
    <t>https://m.media-amazon.com/images/I/41UEZN0XtpL._SY300_.jpg</t>
  </si>
  <si>
    <t>L00681</t>
  </si>
  <si>
    <t>http://www.datamake.io/project/film-money</t>
  </si>
  <si>
    <t>Film Money</t>
  </si>
  <si>
    <t>Lars Verspohl</t>
  </si>
  <si>
    <t>Film money is a visual story about film successes and failures. It looks at a number of Top 20 lists from the Top 20 Biggest Budgets to the Top 20 Biggest Money Losers and guides the reader through the film’s history of spending and earning money as well as gaining and not gaining approval.</t>
  </si>
  <si>
    <t>post;data-viz;example;inspiration;technique;method;d3js;storytelling;data-story</t>
  </si>
  <si>
    <t>http://www.datamake.io</t>
  </si>
  <si>
    <t>http://www.datamake.io/project/film-money/static/4a97eabf6e5628b88f41263844a9819f/6aca1/film_money_archie_tse_quote.jpg</t>
  </si>
  <si>
    <t>technique#method</t>
  </si>
  <si>
    <t>L00684</t>
  </si>
  <si>
    <t>https://blogs.sitepointstatic.com/examples/tech/svg-curves/cubic-curve.html</t>
  </si>
  <si>
    <t>SVG Cubic Bézier Curve Example. This demonstration shows how cubic bézier curves can be drawn on an SVG.</t>
  </si>
  <si>
    <t xml:space="preserve"> Craig Buckler</t>
  </si>
  <si>
    <t>technique;svg;bezier;data-viz</t>
  </si>
  <si>
    <t>svg#bezier</t>
  </si>
  <si>
    <t>L00685</t>
  </si>
  <si>
    <t>https://policyviz.com/2017/07/25/my-top-10-data-visualization-excel-websites/</t>
  </si>
  <si>
    <t>My Top 10 Data Visualization Excel Websites</t>
  </si>
  <si>
    <t xml:space="preserve">While I end up combining different techniques to create a new graph or new analytic approach, I didn’t come up with many of the basics on my own. I learned a lot from different people in the Excel world, people who can do some incredible work with data using Excel. I decided to pull together a list of 10 favorite Excel websites. </t>
  </si>
  <si>
    <t>post;data-viz;technique;list</t>
  </si>
  <si>
    <t>https://policyviz.com/wp-content/uploads/2021/10/unisex-staple-t-shirt-athletic-heather-front-617081bda9101-300x300.jpg</t>
  </si>
  <si>
    <t>L00686</t>
  </si>
  <si>
    <t>http://www.informationisbeautiful.net/2017/longlist-revealed-the-kantar-information-is-beautiful-awards-2017/</t>
  </si>
  <si>
    <t>The best dataviz &amp; infographics of the year: the Information is Beautiful Awards Longlist 2017</t>
  </si>
  <si>
    <t>Information is Beautiful</t>
  </si>
  <si>
    <t>With more entries from more countries than ever before, it’s been a vintage year for our celebration of the world’s finest dataviz &amp; infographics.</t>
  </si>
  <si>
    <t>list;data-viz;award;inspiration;data-art</t>
  </si>
  <si>
    <t>data-art</t>
  </si>
  <si>
    <t>L00687</t>
  </si>
  <si>
    <t>https://deanattali.com/blog/colourpicker-update-alpha/</t>
  </si>
  <si>
    <t>colourpicker package v1.0: You can now select semi-transparent colours in R (&amp; more!)</t>
  </si>
  <si>
    <t>Dean Attali</t>
  </si>
  <si>
    <t>2017-10-16</t>
  </si>
  <si>
    <t>For those who aren’t familiar with the colourpicker package, it provides a colour picker for R that can be used in Shiny, as well as other related tools.</t>
  </si>
  <si>
    <t>post;package;colour;rstats</t>
  </si>
  <si>
    <t>https://deanattali.com/blog/</t>
  </si>
  <si>
    <t>L00688</t>
  </si>
  <si>
    <t>https://medium.freecodecamp.org/d3-and-canvas-in-3-steps-8505c8b27444</t>
  </si>
  <si>
    <t>D3 and Canvas in 3 steps</t>
  </si>
  <si>
    <t xml:space="preserve"> lars verspohl</t>
  </si>
  <si>
    <t>2017-02-18</t>
  </si>
  <si>
    <t xml:space="preserve"> by lars verspohl Let’s say you’re building a data visualization using D3 and SVG. You may hit a ceiling when you try to display several thousand elements at the same time. Your browser may start to puff under the weight of all those DOM element...</t>
  </si>
  <si>
    <t>post;tutorial;d3js;canvas;data-viz</t>
  </si>
  <si>
    <t>https://medium.freecodecamp.org</t>
  </si>
  <si>
    <t>d3js#canvas</t>
  </si>
  <si>
    <t>L00689</t>
  </si>
  <si>
    <t>http://naniar.njtierney.com/</t>
  </si>
  <si>
    <t>naniar</t>
  </si>
  <si>
    <t>Nicholas Tierney</t>
  </si>
  <si>
    <t>2023-02-02</t>
  </si>
  <si>
    <t>naniar provides principled, tidy ways to summarise, visualise, and manipulate missing data with minimal deviations from the workflows in ggplot2 and tidy data. It does this by providing: For more details on the workflow and theory underpinning na...</t>
  </si>
  <si>
    <t>package;data-viz;rstats;ggplot2;data-preparation</t>
  </si>
  <si>
    <t>http://naniar.njtierney.com</t>
  </si>
  <si>
    <t>L00691</t>
  </si>
  <si>
    <t>https://www.displayr.com/linear-discriminant-analysis-in-r-an-introduction/</t>
  </si>
  <si>
    <t>Linear Discriminant Analysis in R: An Introduction</t>
  </si>
  <si>
    <t>How does Linear Discriminant Analysis (LDA) work and how do you use it in R? This post answers these questions and provides an introduction to Linear Discriminant Analysis.</t>
  </si>
  <si>
    <t>article;technique;ml;classification;introduction;tutorial;rstats</t>
  </si>
  <si>
    <t>ml#classification</t>
  </si>
  <si>
    <t>L00693</t>
  </si>
  <si>
    <t>https://cran.r-project.org/web/packages/magick/vignettes/intro.html</t>
  </si>
  <si>
    <t>The magick package: Advanced Image-Processing in R</t>
  </si>
  <si>
    <t>2023-03-09</t>
  </si>
  <si>
    <t>The magick package provide a modern and simple toolkit for image processing in R. It wraps the ImageMagick STL which is the most comprehensive open-source image processing library available today. The ImageMagick library has an overwhelming amoun...</t>
  </si>
  <si>
    <t>package;rstats;image-processing</t>
  </si>
  <si>
    <t>https://cran.r-project.org</t>
  </si>
  <si>
    <t>image-processing</t>
  </si>
  <si>
    <t>L00694</t>
  </si>
  <si>
    <t>https://petolau.github.io/Ensemble-of-trees-for-forecasting-time-series/</t>
  </si>
  <si>
    <t>Ensemble learning for time series forecasting in R</t>
  </si>
  <si>
    <t>Peter Lau</t>
  </si>
  <si>
    <t>2017-10-18</t>
  </si>
  <si>
    <t>...in this post, I will describe you two simple ensemble learning methods - Bagging and Random Forest. Bagging will be used with combination of two simple regression trees methods used in the previous post (RPART and CTREE).</t>
  </si>
  <si>
    <t>post;technique;ml;rstats;how-to</t>
  </si>
  <si>
    <t>https://petolau.github.io</t>
  </si>
  <si>
    <t>L00696</t>
  </si>
  <si>
    <t>https://blog.revolutionanalytics.com/2017/10/office-charts.html</t>
  </si>
  <si>
    <t>Create editable Microsoft Office charts from R</t>
  </si>
  <si>
    <t>2017-10-24</t>
  </si>
  <si>
    <t xml:space="preserve">...you have a couple of options for using R to create Office documents with graphics, and make those graphics editable. Both options work in conjunction with the "officer" package, which lets you create Word and PowerPoint documents from R. </t>
  </si>
  <si>
    <t>post;technique;package;presentation;word;powerpoint;how-to</t>
  </si>
  <si>
    <t>post#package#presentation</t>
  </si>
  <si>
    <t>word#powerpoint</t>
  </si>
  <si>
    <t>L00697</t>
  </si>
  <si>
    <t>https://ropensci.org/blog/2017/08/24/feddata-release/</t>
  </si>
  <si>
    <t>FedData – Getting assorted geospatial data into R</t>
  </si>
  <si>
    <t>rOpenSci</t>
  </si>
  <si>
    <t>2017-08-23</t>
  </si>
  <si>
    <t>FedData includes functions to automate downloading geospatial data available from several federated data sources (mainly sources maintained by the US Federal government).</t>
  </si>
  <si>
    <t>post;package;geospatial;dataset;data-analysis;how-to</t>
  </si>
  <si>
    <t>https://ropensci.org/blog/</t>
  </si>
  <si>
    <t>dataset#how-to</t>
  </si>
  <si>
    <t>L00699</t>
  </si>
  <si>
    <t>http://rforjournalists.com/2017/10/25/scraping-in-r-access-to-mortgage-petition/</t>
  </si>
  <si>
    <t>Scraping in R: Access to mortgage petition</t>
  </si>
  <si>
    <t>Rob Grant</t>
  </si>
  <si>
    <t>2017-10-25</t>
  </si>
  <si>
    <t>On Monday 23rd October MPs debated whether paying rent should be proof enough to get a mortgage. I wanted to find out where the most people had signed the petition around the UK.</t>
  </si>
  <si>
    <t>post;how-to;web-scraping;rstats;technique</t>
  </si>
  <si>
    <t>http://rforjournalists.com</t>
  </si>
  <si>
    <t>L00701</t>
  </si>
  <si>
    <t>http://www.creativebloq.com/features/the-10-best-free-graphic-design-courses-online</t>
  </si>
  <si>
    <t>The 10 best free graphic design courses online</t>
  </si>
  <si>
    <t>2017-10-27</t>
  </si>
  <si>
    <t>In this post, we round up the best free graphic design courses online, from leading design course providers Coursera, Kadenze and Udemy.</t>
  </si>
  <si>
    <t>post;list;course;design;development</t>
  </si>
  <si>
    <t>L00702</t>
  </si>
  <si>
    <t>http://www.datasciencecentral.com/profiles/blogs/neural-networks-for-machine-learning</t>
  </si>
  <si>
    <t>30 Free Courses: Neural Networks, Machine Learning, Algorithms, AI</t>
  </si>
  <si>
    <t>2017-04-04</t>
  </si>
  <si>
    <t>The list below is a small selection from Open Culture. We picked up classes relevant to data scientists, and removed links that no longer work at the time of writing. If you know of any other interesting courses, email me and we will include them if they are relevant.</t>
  </si>
  <si>
    <t>post;list;course;data-science;tutorial</t>
  </si>
  <si>
    <t>L00703</t>
  </si>
  <si>
    <t>http://www.datasciencecentral.com/profiles/blogs/book-mastering-machine-learning-with-python-in-six-steps</t>
  </si>
  <si>
    <t>Book: Mastering Machine Learning with Python in Six Steps</t>
  </si>
  <si>
    <t>2017-06-26</t>
  </si>
  <si>
    <t>A Practical Implementation Guide to Predictive Data Analytics Using Python</t>
  </si>
  <si>
    <t>post;review;book;ml</t>
  </si>
  <si>
    <t>L00704</t>
  </si>
  <si>
    <t>https://www.edgarsdatalab.com/2017/10/22/intro-to-tensorflow-in-r/</t>
  </si>
  <si>
    <t>Intro to TensorFlow in R</t>
  </si>
  <si>
    <t>2017-10-22</t>
  </si>
  <si>
    <t>TensorFlow is usually associated with neural networks and advanced Machine Learning. But just like R, it can also be used to create less complex models that can serve as a great introduction for new users, like me.</t>
  </si>
  <si>
    <t>post;tutorial;tensorflow;rstats;ml;introduction</t>
  </si>
  <si>
    <t>https://www.edgarsdatalab.com</t>
  </si>
  <si>
    <t>tensorflow#rstats</t>
  </si>
  <si>
    <t>L00705</t>
  </si>
  <si>
    <t>https://www.bit-101.com/blog/2017/10/23/flow-fields-part-i/</t>
  </si>
  <si>
    <t>BIT-101</t>
  </si>
  <si>
    <t>Keith Peters</t>
  </si>
  <si>
    <t>In this article, I’ll cover what a flow field is, show how to create one, and give a few examples of experimenting with them. Flow fields are also known as vector fields.</t>
  </si>
  <si>
    <t>post;tutorial;data-viz;technique;flow-field</t>
  </si>
  <si>
    <t>https://www.bit-101.com</t>
  </si>
  <si>
    <t>flow-field</t>
  </si>
  <si>
    <t>L00706</t>
  </si>
  <si>
    <t>https://xianblog.wordpress.com/2017/10/31/computational-methods-for-numerical-analysis-with-r-book-review/</t>
  </si>
  <si>
    <t>computational methods for numerical analysis with R [book review]</t>
  </si>
  <si>
    <t>xi'an</t>
  </si>
  <si>
    <t>2017-10-30</t>
  </si>
  <si>
    <t>This is a book by James P. Howard, II, I received from CRC Press for review in CHANCE. It consists in a traditional introduction to numerical analysis with backup from R codes and packages.</t>
  </si>
  <si>
    <t>review;book;rstats;recipe</t>
  </si>
  <si>
    <t>https://xianblog.wordpress.com</t>
  </si>
  <si>
    <t>https://i1.wp.com/images.tandf.co.uk/common/jackets/amazon/978149872/9781498723633.jpg?resize=152%2C237&amp;ssl=1</t>
  </si>
  <si>
    <t>review#recipe</t>
  </si>
  <si>
    <t>L00710</t>
  </si>
  <si>
    <t>http://www.creativebloq.com/how-to/get-started-with-html-canvas</t>
  </si>
  <si>
    <t>Get started with HTML canvas</t>
  </si>
  <si>
    <t>Simon Jones</t>
  </si>
  <si>
    <t>2021-03-22</t>
  </si>
  <si>
    <t>Explore the basics of canvas for simple visuals and animation.</t>
  </si>
  <si>
    <t>post;introduction;html;canvas;development</t>
  </si>
  <si>
    <t>https://cdn.mos.cms.futurecdn.net/SbV7qwk7jkrfhey8wWZ4Mb-320-80.jpg</t>
  </si>
  <si>
    <t>html#canvas</t>
  </si>
  <si>
    <t>L00711</t>
  </si>
  <si>
    <t>https://flowingdata.com/2017/10/31/visual-explainer-for-hierarchical-modeling/</t>
  </si>
  <si>
    <t>Visual explainer for hierarchical modeling</t>
  </si>
  <si>
    <t>Hierarchical models, or multilevel models, are used to represent data that might vary on, you guessed, different levels. Michael Freeman, from the University of Washington Information School, provides an introduction to the method using a scrolling format.</t>
  </si>
  <si>
    <t>post;explainer;technique;data-viz;hierarchichal-model</t>
  </si>
  <si>
    <t>hierarchichal-model</t>
  </si>
  <si>
    <t>L00712</t>
  </si>
  <si>
    <t>http://www.jsinr.me/2017/10/28/visualizing-trees--partition---tree/</t>
  </si>
  <si>
    <t>Visualizing Trees | Partition + Tree</t>
  </si>
  <si>
    <t>@timelyportfolio</t>
  </si>
  <si>
    <t>2017-10-28</t>
  </si>
  <si>
    <t>Partition, or icicle, visualizations fill space much like a diced treemap or side-by-side stacked bar chart. The visualizations are commonly used in debugging and programming optimization. In this context, they are called flame graphs.</t>
  </si>
  <si>
    <t>post;data-viz;technique;d3js</t>
  </si>
  <si>
    <t>http://www.jsinr.me</t>
  </si>
  <si>
    <t>L00713</t>
  </si>
  <si>
    <t>http://students.brown.edu/seeing-theory/basic-probability/index.html</t>
  </si>
  <si>
    <t>Basic Probability</t>
  </si>
  <si>
    <t>Brown University</t>
  </si>
  <si>
    <t>This chapter is an introduction to the basic concepts of probability theory. Randomness is all around us. Probability theory is the mathematical framework that allows us to analyze chance events in a logically sound manner. The probability of an ...</t>
  </si>
  <si>
    <t>site;statistics;basics;interactive;online;book</t>
  </si>
  <si>
    <t>http://students.brown.edu</t>
  </si>
  <si>
    <t>site#interactive#online#book</t>
  </si>
  <si>
    <t>L00715</t>
  </si>
  <si>
    <t>https://ikashnitsky.github.io/2017/data-acquisition-two/</t>
  </si>
  <si>
    <t>Data acquisition in R (2/4)</t>
  </si>
  <si>
    <t>Ilya Kashnitsky</t>
  </si>
  <si>
    <t>2017-11-06</t>
  </si>
  <si>
    <t>In the present series of blog posts I want to show how one can easily acquire data within an R session, documenting every step in a fully reproducible way. There are numerous data acquisition options for R users.</t>
  </si>
  <si>
    <t>post;list;dataset;rstats</t>
  </si>
  <si>
    <t>https://ikashnitsky.github.io</t>
  </si>
  <si>
    <t>L00716</t>
  </si>
  <si>
    <t>https://distill.pub/2017/feature-visualization/</t>
  </si>
  <si>
    <t>Feature Visualization</t>
  </si>
  <si>
    <t>Chris Olah, Alexander Mordvintsev, Ludwig Schubert</t>
  </si>
  <si>
    <t>2017-11-07</t>
  </si>
  <si>
    <t>How neural networks build up their understanding of images</t>
  </si>
  <si>
    <t>article;guide;ml;feature-visualization;data-viz;explainer;concept</t>
  </si>
  <si>
    <t>https://distill.pub</t>
  </si>
  <si>
    <t>https://distill.pub/2017/feature-visualization/images/diversity/mixed5a_9_examples.jpg</t>
  </si>
  <si>
    <t>ml#feature-visualization</t>
  </si>
  <si>
    <t>L00717</t>
  </si>
  <si>
    <t>https://www.datasciencecentral.com/profiles/blogs/variance-clustering-test-of-hypotheses-and-density-estimation-rev</t>
  </si>
  <si>
    <t>Variance, Clustering, and Density Estimation Revisited</t>
  </si>
  <si>
    <t>2016-03-29</t>
  </si>
  <si>
    <t>We propose here a simple, robust and scalable technique to perform supervised clustering on numerical data. It can also be used for density estimation, and even to define a concept of variance that is scale-invariant. This is part of our general statistical framework for data science.</t>
  </si>
  <si>
    <t>post;technique;statistics;data-science;intermediate</t>
  </si>
  <si>
    <t>L00719</t>
  </si>
  <si>
    <t>https://datascienceplus.com/scraping-javascript-rendered-web-content-using-r/</t>
  </si>
  <si>
    <t>Scraping Javascript-rendered web content using R</t>
  </si>
  <si>
    <t>Abdul Majed Raja</t>
  </si>
  <si>
    <t>This is when we realize, the go-to web scraping r-package rvest might not be able to help and a little bit of Google search would guide to use Selenium or Phantomjs (headless chrome). Behold, there might be something in R, precisely an R package, to help us. The package name is V8 which is an R interface to Google’s open source JavaScript engine.</t>
  </si>
  <si>
    <t>post;web-scraping;how-to;rstats;dataset</t>
  </si>
  <si>
    <t>how-to#dataset</t>
  </si>
  <si>
    <t>L00720</t>
  </si>
  <si>
    <t>https://www.kdnuggets.com/2017/11/bayesian-networks-understanding-effects-variables.html</t>
  </si>
  <si>
    <t>How Bayesian Networks Are Superior in Understanding Effects of Variables</t>
  </si>
  <si>
    <t>Stevem M. Struhl</t>
  </si>
  <si>
    <t>Bayes Nets have remarkable properties that make them better than many traditional methods in determining variables’ effects. This article explains the principle advantages.</t>
  </si>
  <si>
    <t>post;technique;ml;statistics;explainer</t>
  </si>
  <si>
    <t>https://www.kdnuggets.com/2017/11/bayesian-networks-understanding-effects-variables.html/wp-content/uploads/self-assebled-bayes-net.jpg</t>
  </si>
  <si>
    <t>ml#statistics</t>
  </si>
  <si>
    <t>L00722</t>
  </si>
  <si>
    <t>https://www.kdnuggets.com/2017/11/getting-started-text-mining-r-python.html</t>
  </si>
  <si>
    <t>Tips for Getting Started with Text Mining in R and Python</t>
  </si>
  <si>
    <t>Chaitanya Sagar</t>
  </si>
  <si>
    <t>This article opens up the world of text mining in a simple and intuitive way and provides great tips to get started with text mining.</t>
  </si>
  <si>
    <t>post;text-mining;python;basics;tip</t>
  </si>
  <si>
    <t>L00728</t>
  </si>
  <si>
    <t>http://www.storytellingwithdata.com/blog/2017/11/22/use-cases-for-stacked-bars</t>
  </si>
  <si>
    <t>use cases for stacked bars</t>
  </si>
  <si>
    <t>Cole Nussbaumer Knafic</t>
  </si>
  <si>
    <t>2017-11-27</t>
  </si>
  <si>
    <t>I recently penned a post asking the question, "Is there really a good use case for the stacked bar?" I highlighted a couple of examples where I've used them, but also the realization that I was remaking most stacked bars encountered in workshop settings into something else. I invited reader opinions and examples of where you have seen or are using (non-100%) stacked bars. In this post, I'll recap what you shared with me.</t>
  </si>
  <si>
    <t>post;data-viz;technique;perspective</t>
  </si>
  <si>
    <t>http://www.storytellingwithdata.com</t>
  </si>
  <si>
    <t>https://images.squarespace-cdn.com/content/v1/55b6a6dce4b089e11621d3ed/1511568355785-OQIDVJHC8WR0Q3MHFCTA/StackedBars.jpg</t>
  </si>
  <si>
    <t>perspective</t>
  </si>
  <si>
    <t>L00729</t>
  </si>
  <si>
    <t>https://longhowlam.wordpress.com/2017/11/23/association-rules-using-fpgrowth-in-spark-mllib-through-sparklyr/</t>
  </si>
  <si>
    <t>Association rules using FPGrowth in Spark MLlib through SparklyR</t>
  </si>
  <si>
    <t>Longhow Lam</t>
  </si>
  <si>
    <t>2017-11-23</t>
  </si>
  <si>
    <t>Market Basket Analysis or association rules mining can be a very useful technique to gain insights in transactional data sets, and it can be useful for product recommendation...In R there is a package arules to calculate association rules, it makes use of the so-called Apriori algorithm.</t>
  </si>
  <si>
    <t>post;technique;package;how-to;data-science;ml</t>
  </si>
  <si>
    <t>https://longhowlam.wordpress.com</t>
  </si>
  <si>
    <t>L00730</t>
  </si>
  <si>
    <t>https://www.datasciencecentral.com/profiles/blogs/the-most-common-analytical-and-statistical-mistakes</t>
  </si>
  <si>
    <t>The Most Common Analytical and Statistical Mistakes</t>
  </si>
  <si>
    <t>Sunil Kappal</t>
  </si>
  <si>
    <t>207-03-01</t>
  </si>
  <si>
    <t>It is not only about understanding about statistics, it is also about implementing the correct statistical approach or method. In this brief article I will showcase some common statistical blunders that we generally make and how to avoid them.</t>
  </si>
  <si>
    <t>post;pitfall;statistics;data-viz;basics</t>
  </si>
  <si>
    <t>https://cdn.datasciencecentral.com/graphics/blogs/10586/3.jpg</t>
  </si>
  <si>
    <t>pitfall#data-viz</t>
  </si>
  <si>
    <t>L00731</t>
  </si>
  <si>
    <t>http://www.datasciencecentral.com/profiles/blogs/introduction-to-anomaly-detection</t>
  </si>
  <si>
    <t>Introduction to Anomaly Detection</t>
  </si>
  <si>
    <t>Pramit Choudhary</t>
  </si>
  <si>
    <t>2017-06-04</t>
  </si>
  <si>
    <t xml:space="preserve">This overview is intended for beginners in the fields of data science and machine learning. Almost no formal professional experience is needed to follow along, but the reader should have some basic knowledge of calculus (specifically integrals), the programming language Python, functional programming, and machine learning. </t>
  </si>
  <si>
    <t>post;introduction;ml;anomaly-detection;basics;introduction</t>
  </si>
  <si>
    <t>introduction#basics#introduction</t>
  </si>
  <si>
    <t>ml#anomaly-detection</t>
  </si>
  <si>
    <t>L00738</t>
  </si>
  <si>
    <t>https://gijn.org/2017/11/24/seven-trends-in-data-visualization/</t>
  </si>
  <si>
    <t>Seven Trends in Data Visualization</t>
  </si>
  <si>
    <t>Alastair Otter</t>
  </si>
  <si>
    <t>2017-11-24</t>
  </si>
  <si>
    <t>Lena Groeger, an investigative journalist and developer at ProPublica, and Jane Pong, a data visualization journalist at the Financial Times, shared their thoughts on current data visualization trends with delegates at the 2017 Global Investigative Journalism Conference in Johannesburg last week.</t>
  </si>
  <si>
    <t>article;data-viz;general;design</t>
  </si>
  <si>
    <t>https://gijn.org</t>
  </si>
  <si>
    <t>https://gijc2017.org/wp-content/uploads/sites/56/2017/11/alastair-140x140.jpg</t>
  </si>
  <si>
    <t>L00739</t>
  </si>
  <si>
    <t>https://www.datasciencecentral.com/profiles/blogs/new-book-analytics-how-to-win-with-intelligence</t>
  </si>
  <si>
    <t>New Book: Analytics — How to Win with Intelligence</t>
  </si>
  <si>
    <t>2017-06-30</t>
  </si>
  <si>
    <t xml:space="preserve">Learn how big data and other sources of information can be transformed into valuable knowledge – knowledge that can create incredible competitive advantage to propel a business toward market leadership. </t>
  </si>
  <si>
    <t>post;book;review;analytics;data-driven-enterprise</t>
  </si>
  <si>
    <t>analytics</t>
  </si>
  <si>
    <t>L00740</t>
  </si>
  <si>
    <t>https://www.jessesadler.com/post/network-analysis-with-r/</t>
  </si>
  <si>
    <t>Introduction to Network Analysis with R</t>
  </si>
  <si>
    <t>Jesse Sadler</t>
  </si>
  <si>
    <t>This post will provide an introduction to working with networks in R, using the example of the network of cities in the correspondence of Daniel van der Meulen in 1585.</t>
  </si>
  <si>
    <t>post;tutorial;network-graph;rstats;introduction</t>
  </si>
  <si>
    <t>https://www.jessesadler.com</t>
  </si>
  <si>
    <t>L00744</t>
  </si>
  <si>
    <t>http://blog.revolutionanalytics.com/2017/12/sex-marriage-survey.html</t>
  </si>
  <si>
    <t>A case study in messy data analysis: the Australian same-sex marriage survey</t>
  </si>
  <si>
    <t>This process wasn't as simple as it might have been though: the Australian Bureau of Statistics released the results as a pair of Excel files that violate just about every good practice for sharing data in spreadsheets:</t>
  </si>
  <si>
    <t>post;data-preparation;case;rstats</t>
  </si>
  <si>
    <t>case</t>
  </si>
  <si>
    <t>L00745</t>
  </si>
  <si>
    <t>https://drsimonj.svbtle.com/k-fold-cross-validation-with-modelr-and-broom</t>
  </si>
  <si>
    <t>k-fold cross validation with modelr and broom</t>
  </si>
  <si>
    <t>@drsimonj</t>
  </si>
  <si>
    <t>2016-12-03</t>
  </si>
  <si>
    <t>@drsimonj here to discuss how to conduct k-fold cross validation, with an emphasis on evaluating models supported by David Robinson’s broom package.</t>
  </si>
  <si>
    <t>post;technique;ml;validation;package;rstats</t>
  </si>
  <si>
    <t>https://drsimonj.svbtle.com</t>
  </si>
  <si>
    <t>validation</t>
  </si>
  <si>
    <t>L00746</t>
  </si>
  <si>
    <t>http://www.esri.com/software/arcgis/arcgis-maps-for-power-bi</t>
  </si>
  <si>
    <t>ArcGIS for Power BI</t>
  </si>
  <si>
    <t>ArcGIS</t>
  </si>
  <si>
    <t>Map and analyze data in Power BI Add a new layer of depth to data analysis within Power BI. Add a new layer of depth to data analysis within Power BI. ArcGIS for Power BI is a tool that enables you to map and visualize your data.</t>
  </si>
  <si>
    <t>tool;powerbi;geospatial</t>
  </si>
  <si>
    <t>http://www.esri.com</t>
  </si>
  <si>
    <t>http://www.esri.com/software/arcgis/arcgis-maps-for-power-bi/content/dam/esrisites/en-us/arcgis/products/arcgis-for-powerbi/assets/overview-location-analytics-two-thirds-tile.jpg</t>
  </si>
  <si>
    <t>L00755</t>
  </si>
  <si>
    <t>https://www.dataquest.io/blog/excel-and-pandas/</t>
  </si>
  <si>
    <t>Tutorial Using Excel with Python and Pandas</t>
  </si>
  <si>
    <t>Dataquest</t>
  </si>
  <si>
    <t>2017-12-08</t>
  </si>
  <si>
    <t>Why learn to work with Excel with Python? Excel is one of the most popular and widely-used data tools; it's hard to find an organization that doesn't work with it in some way. From analysts, to sales VPs, to CEOs, various professionals use Excel for both quick stats and serious data crunching</t>
  </si>
  <si>
    <t>post;tutorial;python;excel;pandas</t>
  </si>
  <si>
    <t>https://www.dataquest.io</t>
  </si>
  <si>
    <t>https://www.dataquest.io/wp-content/uploads/2022/03/headshot_0005_jessica_ko.jpg</t>
  </si>
  <si>
    <t>python#excel#pandas</t>
  </si>
  <si>
    <t>L00757</t>
  </si>
  <si>
    <t>http://andrewgelman.com/2017/12/09/interactive-visualizations-mcmc-gp/</t>
  </si>
  <si>
    <t>Interactive visualizations of sampling and GP regression</t>
  </si>
  <si>
    <t>Bob Carpenter</t>
  </si>
  <si>
    <t>2017-12-19</t>
  </si>
  <si>
    <t>You really don’t want to miss Chi Feng‘s absolutely wonderful interactive demos. (1) Markov chain Monte Carlo sampling. (2) Gaussian Process visualization.</t>
  </si>
  <si>
    <t>post;list;data-viz;statistics</t>
  </si>
  <si>
    <t>L00762</t>
  </si>
  <si>
    <t>https://hackernoon.com/pushpin-an-open-source-library-that-turns-rest-apis-into-realtime-apis-ebb3253e63ce</t>
  </si>
  <si>
    <t>Pushpin — An Open Source Library That Turns REST APIs into Realtime APIs</t>
  </si>
  <si>
    <t>@justindesign</t>
  </si>
  <si>
    <t>2017-12-16</t>
  </si>
  <si>
    <t>“Real-time” is becoming an omnipresent force in the modern tech stack. As consumers demand faster and more frequent data transactions, companies are increasingly investing in product infrastructure that accelerates these transactions. Though we’ve...</t>
  </si>
  <si>
    <t>post;how-to;technique;api;real-time</t>
  </si>
  <si>
    <t>https://hackernoon.com/pushpin-an-open-source-library-that-turns-rest-apis-into-realtime-apis-ebb3253e63ce/_next/image?url=https%3A%2F%2Fcdn.hackernoon.com%2Fhn-images%2F0*3ZNczU5CXLhrdB6F.jpg&amp;w=1920&amp;q=75</t>
  </si>
  <si>
    <t>api#real-time</t>
  </si>
  <si>
    <t>L00766</t>
  </si>
  <si>
    <t>http://www.openculture.com/2017/12/algorithms-for-big-data-a-free-course-from-harvard.html</t>
  </si>
  <si>
    <t>Algorithms for Big Data: A Free Course from Harvard</t>
  </si>
  <si>
    <t>Jelani Nelson</t>
  </si>
  <si>
    <t>2017-12-21</t>
  </si>
  <si>
    <t>From Harvard professor Jelani Nelson comes “Algorithms for Big Data,” a course intended for graduate students and advanced undergraduate students. All 25 lectures you can find on Youtube here.</t>
  </si>
  <si>
    <t>post;course;big-data;video</t>
  </si>
  <si>
    <t>post#course#video</t>
  </si>
  <si>
    <t>L00767</t>
  </si>
  <si>
    <t>https://edwinth.github.io/blog/paletti/</t>
  </si>
  <si>
    <t>Make your own color palettes with paletti</t>
  </si>
  <si>
    <t>EDWIN THOEN</t>
  </si>
  <si>
    <t>2017-12-22</t>
  </si>
  <si>
    <t>paletti takes both single palettes (character vectors with hex codes) and lists with palettes, like the ochRe and dutchmasters lists</t>
  </si>
  <si>
    <t>post;package;colour;how-to</t>
  </si>
  <si>
    <t>https://edwinth.github.io/</t>
  </si>
  <si>
    <t>L00769</t>
  </si>
  <si>
    <t>https://theblog.adobe.com/the-power-of-the-palette-why-color-is-key-in-data-visualization-and-how-to-use-it/</t>
  </si>
  <si>
    <t>The Power of The Palette: Why Color is Key in Data Visualization and How to Use It</t>
  </si>
  <si>
    <t>Alan Wilson</t>
  </si>
  <si>
    <t>When it comes to making charts, scales, and explaining data visually, using color is a very effective tool. Use it right, and you can not only draw your readers in, but you can help them better understand the underlying data. So how can you use color in your data visualization and win? Here’s what to do, and what to avoid</t>
  </si>
  <si>
    <t>post;data-viz;colour;how-to</t>
  </si>
  <si>
    <t>https://theblog.adobe.com</t>
  </si>
  <si>
    <t>L00770</t>
  </si>
  <si>
    <t>https://stackoverflow.com/questions/41105713/svg-marker-mid-on-specific-point-on-path</t>
  </si>
  <si>
    <t>SVG marker-mid on specific point on path</t>
  </si>
  <si>
    <t>Chenko47</t>
  </si>
  <si>
    <t>2016-12-12</t>
  </si>
  <si>
    <t>Find centralized, trusted content and collaborate around the technologies you use most. Teams Q&amp;A for work Connect and share knowledge within a single location that is structured and easy to search. I got some code that generates pathes on can...</t>
  </si>
  <si>
    <t>https://stackoverflow.com</t>
  </si>
  <si>
    <t>L00771</t>
  </si>
  <si>
    <t>http://www.creativebloq.com/features/6-secrets-to-creating-outstanding-infographics</t>
  </si>
  <si>
    <t>6 secrets to creating outstanding infographics</t>
  </si>
  <si>
    <t>2018-01-08</t>
  </si>
  <si>
    <t>Ensure your infographics are seen and shared with this advice.</t>
  </si>
  <si>
    <t>post;data-viz;tip;advice;opinion</t>
  </si>
  <si>
    <t>tip#advice#opinion</t>
  </si>
  <si>
    <t>L00772</t>
  </si>
  <si>
    <t>http://flowingdata.com/2018/01/08/visualizing-the-uncertainty-in-data/</t>
  </si>
  <si>
    <t>Visualizing the Uncertainty in Data</t>
  </si>
  <si>
    <t>Statistics is a game where you figure out these uncertainties and make estimated judgements based on your calculations. But standard errors, confidence intervals, and likelihoods often lose their visual space in data graphics, which leads to judgements based on simplified summaries expressed as means, medians, or extremes. That’s no good. You miss out on the interesting stuff. The important stuff. So here are some visualization options for the uncertainties in your data, each with its pros, cons, and examples.</t>
  </si>
  <si>
    <t>post;statistics;uncertainty;data-viz;advice;perspective</t>
  </si>
  <si>
    <t>advice#perspective</t>
  </si>
  <si>
    <t>statistics#uncertainty</t>
  </si>
  <si>
    <t>L00773</t>
  </si>
  <si>
    <t>https://twitter.com/ipfconline1/status/913455912253259776/photo/1</t>
  </si>
  <si>
    <t>Brief #DataScience History
v/ @Capgemini
HT @DeepLearn007 @jblefevre60 RT @pradeeprao_ https://t.co/znPLVR5iY1</t>
  </si>
  <si>
    <t>@ipfconline1</t>
  </si>
  <si>
    <t>2018-09-28</t>
  </si>
  <si>
    <t>post;infographic;data-viz;data-science;interesting;dubious</t>
  </si>
  <si>
    <t>http://pbs.twimg.com/profile_images/729065804004769793/St2_Pum9_normal.jpg</t>
  </si>
  <si>
    <t>http://ipfconline.fr/contacts-eng.html</t>
  </si>
  <si>
    <t>interesting</t>
  </si>
  <si>
    <t>L00782</t>
  </si>
  <si>
    <t>https://policyviz.com/2016/11/30/style-guides/</t>
  </si>
  <si>
    <t>Style Guides</t>
  </si>
  <si>
    <t>2016-11-30</t>
  </si>
  <si>
    <t>In the previous iteration of this site, I reserved a special page dedicated to collecting Data Visualization Style Guides. I’m republishing that collection here as a blog post with the rekindled hope that readers will add their own or their organization’s guides to the collection.</t>
  </si>
  <si>
    <t>post;data-viz;technique;list;standard</t>
  </si>
  <si>
    <t>technique#standard</t>
  </si>
  <si>
    <t>L00783</t>
  </si>
  <si>
    <t>https://yanirseroussi.com/2016/09/19/ask-why-finding-motives-causes-and-purpose-in-data-science/</t>
  </si>
  <si>
    <t>Ask Why! Finding motives, causes, and purpose in data science</t>
  </si>
  <si>
    <t>Yanir Seroussi</t>
  </si>
  <si>
    <t>2016-09-19</t>
  </si>
  <si>
    <t>Some people equate predictive modelling with data science, thinking that mastering various machine learning techniques is the key that unlocks the mysteries of the field. However, there is much more to data science than the What and How of predictive modelling. I recently gave a talk where I argued the importance of asking Why, touching on three different topics: stakeholder motives, cause-and-effect relationships, and finding a sense of purpose. A video of the talk is available below. Unfortunately, the videographer mostly focused on me pacing rather than on the screen, but you can check out the slides here (note that you need to use both the left/right and up/down arrows to see all the slides).</t>
  </si>
  <si>
    <t>talk;perspective;data-science;purpose;video</t>
  </si>
  <si>
    <t>https://yanirseroussi.com</t>
  </si>
  <si>
    <t>https://yanirseroussi.com/2016/09/19/ask-why-finding-motives-causes-and-purpose-in-data-science/why-brick-wall-large.jpg</t>
  </si>
  <si>
    <t>talk#video</t>
  </si>
  <si>
    <t>purpose</t>
  </si>
  <si>
    <t>L00788</t>
  </si>
  <si>
    <t>https://yourlogicalfallacyis.com/poster</t>
  </si>
  <si>
    <t>thethinkingshop</t>
  </si>
  <si>
    <t>School of Thought</t>
  </si>
  <si>
    <t>Welcome to our little shop. You can buy a high-quality physical product or scroll to the black bit to download all the things as free PDFs. We're a non profit and all proceeds help make the world a more rational place. Critical Thinking Cards Dec...</t>
  </si>
  <si>
    <t>misc;general;visual</t>
  </si>
  <si>
    <t>https://yourlogicalfallacyis.com</t>
  </si>
  <si>
    <t>https://yourlogicalfallacyis.com/poster//cdn.shopify.com/s/files/1/0318/1808/8492/products/TTS_Bundle_3xCriticalCards_Mock1_Hero_4to3Ratio_1440x1080px_620x.jpg?v=1639172114</t>
  </si>
  <si>
    <t>general#visual</t>
  </si>
  <si>
    <t>misc</t>
  </si>
  <si>
    <t>L00789</t>
  </si>
  <si>
    <t>https://docs.microsoft.com/en-us/power-bi/guided-learning/introductiontodax</t>
  </si>
  <si>
    <t>Use DAX in Power BI Desktop</t>
  </si>
  <si>
    <t>This learning path introduces Data Analysis Expressions (DAX) and provides you with foundational skills required to enhance data models with calculations.</t>
  </si>
  <si>
    <t>course;powerbi;dax</t>
  </si>
  <si>
    <t>powerbi#dax</t>
  </si>
  <si>
    <t>L00792</t>
  </si>
  <si>
    <t>https://blogs.worldbank.org/opendata/data-science-competition-predicting-poverty-hard-can-you-do-it-better</t>
  </si>
  <si>
    <t>Data science competition: predicting poverty is hard - can you do it better?</t>
  </si>
  <si>
    <t>Tariq Khokhar</t>
  </si>
  <si>
    <t>If you want to reduce poverty, you have to be able to identify the poor. But measuring poverty is difficult and expensive, as it requires the collection of detailed data on household consumption or income. We just launched a competition together with data science platform Driven Data, to help us see how well we can predict a household’s poverty status based on easy-to-collect information and using machine learning algorithms.</t>
  </si>
  <si>
    <t>competition;ml;predictive-modeling;world-bank</t>
  </si>
  <si>
    <t>https://blogs.worldbank.org</t>
  </si>
  <si>
    <t>https://blogs.worldbank.org/opendata/data-science-competition-predicting-poverty-hard-can-you-do-it-better/sites/default/files/styles/blogger_profile_image/public/bloggers/pictures/picture-539-1462995320.jpg</t>
  </si>
  <si>
    <t>world-bank</t>
  </si>
  <si>
    <t>competition</t>
  </si>
  <si>
    <t>L00795</t>
  </si>
  <si>
    <t>https://azure.microsoft.com/en-us/blog/customvision-ai-code-free-automated-machine-learning-for-image-classification/</t>
  </si>
  <si>
    <t>CustomVision.AI: Code-free automated machine learning for image classification</t>
  </si>
  <si>
    <t>Mocrosoft Azure</t>
  </si>
  <si>
    <t>2018-01-22</t>
  </si>
  <si>
    <t>Custom Vision Service (Figure 1) is a cloud enabled tool for easily training, deploying, and improving your custom image classifiers. With just a handful of images per category, developers can train their own image classifier in minutes through a simple drag and drop interface (Figure 2).</t>
  </si>
  <si>
    <t>service;ai;vision;microsoft;classification</t>
  </si>
  <si>
    <t>https://azure.microsoft.com</t>
  </si>
  <si>
    <t>https://azurecomcdn.azureedge.net/mediahandler/acomblog/media/Default/blog/17057eb9-867c-4c3c-b68e-1bc92e02b3de.jpg</t>
  </si>
  <si>
    <t>service</t>
  </si>
  <si>
    <t>ai#vision#classification</t>
  </si>
  <si>
    <t>L00796</t>
  </si>
  <si>
    <t>https://www.johndcook.com/blog/2017/01/04/cover-time-of-a-graph-cliques-chains-and-lollipops/</t>
  </si>
  <si>
    <t>Cover time of a graph: cliques, chains, and lollipops</t>
  </si>
  <si>
    <t>John D. Cook</t>
  </si>
  <si>
    <t>2017-01-04</t>
  </si>
  <si>
    <t>The cover time of a graph is the expected time it takes a simple random walk on the graph to visit every node. A simple random walk starts at some node, then at each step chooses with equal probability one of the adjacent nodes. The cover time is ...</t>
  </si>
  <si>
    <t>post;network-graph;terminology;basics</t>
  </si>
  <si>
    <t>https://www.johndcook.com</t>
  </si>
  <si>
    <t>https://www.johndcook.com/blog/2017/01/04/cover-time-of-a-graph-cliques-chains-and-lollipops///www.johndcook.com/jdc_20170630.jpg</t>
  </si>
  <si>
    <t>terminology</t>
  </si>
  <si>
    <t>L00797</t>
  </si>
  <si>
    <t>https://www.data-imaginist.com/2017/introducing-tidygraph/</t>
  </si>
  <si>
    <t>Introducing tidygraph</t>
  </si>
  <si>
    <t>Thomas Lin Pedersen</t>
  </si>
  <si>
    <t>2023-02-01</t>
  </si>
  <si>
    <t xml:space="preserve">tidygraph is an entry into the tidyverse that provides a tidy framework for all things relational (networks/graphs, trees, etc.). tidygraph is a relatively big package in terms of exported functions (280 exported symbols) so all functions will not be covered in this release note. </t>
  </si>
  <si>
    <t>post;network-graph;package;rstats;tidyverse</t>
  </si>
  <si>
    <t>L00798</t>
  </si>
  <si>
    <t>http://gdfe.co/srvyr/</t>
  </si>
  <si>
    <t>srvyr</t>
  </si>
  <si>
    <t>Greg Freedman Ellis</t>
  </si>
  <si>
    <t>2023-02-21</t>
  </si>
  <si>
    <t>srvyr brings parts of dplyr’s syntax to survey analysis, using the survey package.</t>
  </si>
  <si>
    <t>package;survey;rstats;tidyverse</t>
  </si>
  <si>
    <t>http://gdfe.co</t>
  </si>
  <si>
    <t>survey</t>
  </si>
  <si>
    <t>L00799</t>
  </si>
  <si>
    <t>http://nateaff.com/2017/09/11/lego-topic-models/</t>
  </si>
  <si>
    <t>LEGO color themes as topic models</t>
  </si>
  <si>
    <t>Nathanael Aff</t>
  </si>
  <si>
    <t>In this post, I use a few techniques associated with text mining to explore the color themes of LEGO sets. In particular, I’ll build a topic model of LEGO color themes using latent Dirichilet allocation(LDA). Like k-means clustering, the LDA model requires that the user choose the number of topics k. I try out several scoring methods available in R to evaluate the best number of color themes for the LEGO ‘corpus’.</t>
  </si>
  <si>
    <t>post;data-analysis;data-viz;text-mining;example;rstats;how-to</t>
  </si>
  <si>
    <t>http://nateaff.com</t>
  </si>
  <si>
    <t>L00800</t>
  </si>
  <si>
    <t>https://blog.datascienceheroes.com/exploratory-data-analysis-data-preparation-with-funmodeling/</t>
  </si>
  <si>
    <t>Exploratory Data Analysis &amp; Data Preparation with 'funModeling'</t>
  </si>
  <si>
    <t>Pablo Casas</t>
  </si>
  <si>
    <t>This package contains a set of functions related to exploratory data analysis, data preparation, and model performance. It is used by people coming from business, research, and teaching (professors and students).</t>
  </si>
  <si>
    <t>package;eda;data-preparation;rstats;introduction</t>
  </si>
  <si>
    <t>https://blog.datascienceheroes.com</t>
  </si>
  <si>
    <t>https://blog.datascienceheroes.com/exploratory-data-analysis-data-preparation-with-funmodeling//content/images/2016/06/1-3300c2a7.jpg</t>
  </si>
  <si>
    <t>eda#data-preparation</t>
  </si>
  <si>
    <t>L00802</t>
  </si>
  <si>
    <t>https://www.codementor.io/james_aka_yale/the-10-statistical-techniques-data-scientists-need-to-master-fvj4dx78a</t>
  </si>
  <si>
    <t>The 10 Statistical Techniques Data Scientists Need to Master</t>
  </si>
  <si>
    <t>James Le</t>
  </si>
  <si>
    <t>2018-01-18</t>
  </si>
  <si>
    <t xml:space="preserve"> Regardless of where you stand on the matter of Data Science sexiness, it’s simply impossible to ignore the continuing importance of data, and our ability to analyze, organize, and contextualize it. Drawing on their vast stores of employment data...</t>
  </si>
  <si>
    <t>post;data-science;technique;list;statistics;basics;general</t>
  </si>
  <si>
    <t>https://www.codementor.io</t>
  </si>
  <si>
    <t>L00804</t>
  </si>
  <si>
    <t>https://medium.mybridge.co/30-amazing-machine-learning-projects-for-the-past-year-v-2018-b853b8621ac7</t>
  </si>
  <si>
    <t>30 Amazing Machine Learning Projects for the Past Year (v.2018)</t>
  </si>
  <si>
    <t>Mybridge</t>
  </si>
  <si>
    <t>2018-01-05</t>
  </si>
  <si>
    <t>For the past year, we’ve compared nearly 8,800 open source Machine Learning projects to pick Top 30 (0.3% chance).</t>
  </si>
  <si>
    <t>post;project;ml;list</t>
  </si>
  <si>
    <t>https://medium.mybridge.co</t>
  </si>
  <si>
    <t>https://miro.medium.com/fit/c/40/40/0*1mfx_05XXneoVcTR.jpg</t>
  </si>
  <si>
    <t>project#list</t>
  </si>
  <si>
    <t>L00805</t>
  </si>
  <si>
    <t>https://www.learndatasci.com/free-data-science-books/</t>
  </si>
  <si>
    <t>100+ Free Data Science Books</t>
  </si>
  <si>
    <t>Learn Data Science</t>
  </si>
  <si>
    <t>2018</t>
  </si>
  <si>
    <t>Pulled from the web, here is a our collection of the best, free books on Data Science, Big Data, Data Mining, Machine Learning, Python, R, SQL, NoSQL and more.</t>
  </si>
  <si>
    <t>post;list;book;ai;ml;data-science;free</t>
  </si>
  <si>
    <t>https://www.learndatasci.com</t>
  </si>
  <si>
    <t>https://storage.googleapis.com/lds-media/images/Pattern_Recognition_and_Machine_Learning_book_.width-200.jpg</t>
  </si>
  <si>
    <t>L00806</t>
  </si>
  <si>
    <t>https://otexts.com/fpp3/</t>
  </si>
  <si>
    <t>Forecasting: Principles and Practice (2nd ed)</t>
  </si>
  <si>
    <t>Rob J Hyndman &amp; George Athanasopoulos</t>
  </si>
  <si>
    <t>2021-05</t>
  </si>
  <si>
    <t>This textbook is intended to provide a comprehensive introduction to forecasting methods and to present enough information about each method for readers to be able to use them sensibly. We don’t attempt to give a thorough discussion of the theoretical details behind each method, although the references at the end of each chapter will fill in many of those details.</t>
  </si>
  <si>
    <t>book;online;free;forecasting;introduction;ml;data-science</t>
  </si>
  <si>
    <t>http://otexts.org</t>
  </si>
  <si>
    <t>http://otexts.org/fpp2/fpp2_cover.jpg</t>
  </si>
  <si>
    <t>forecasting#ml</t>
  </si>
  <si>
    <t>L00808</t>
  </si>
  <si>
    <t>https://policyviz.com/podcast/episode-100-jon-schwabish/</t>
  </si>
  <si>
    <t>Episode #100: Jon Schwabish</t>
  </si>
  <si>
    <t>Welcome to the 100th episode of the PolicyViz Podcast! 100 episodes! More than 100 guests spanning more than 33 hours to bring you the best of data visualization, open data, storytelling, and presentation skills.</t>
  </si>
  <si>
    <t>post;data-viz;expert;opinion;audio;list</t>
  </si>
  <si>
    <t>https://policyviz.com/wp-content/uploads/2017/10/Cambria_PodcastBannerImages-90x70.jpg</t>
  </si>
  <si>
    <t>post#audio</t>
  </si>
  <si>
    <t>opinion#list</t>
  </si>
  <si>
    <t>expert</t>
  </si>
  <si>
    <t>L00811</t>
  </si>
  <si>
    <t>https://www.amazon.com/Designing-Data-Intensive-Applications-Reliable-Maintainable/dp/1449373321%3FSubscriptionId%3DAKIAJJAVNKBRXN6WHMQA%26camp%3D2025%26creative%3D165953%26creativeASIN%3D1449373321%26linkCode%3Dxm2%26tag%3Dauthoritydata-20</t>
  </si>
  <si>
    <t>Designing Data-Intensive Applications: The Big Ideas Behind Reliable, Scalable, and Maintainable Systems 1st Edition</t>
  </si>
  <si>
    <t>Martin Kleppmann</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</si>
  <si>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t>
  </si>
  <si>
    <t>data-driven;book;application;database;technology;concept</t>
  </si>
  <si>
    <t>https://m.media-amazon.com/images/I/31GCWh2HfuL._BG0,0,0,0_FMpng_AC_SY160_SX160_.jpg</t>
  </si>
  <si>
    <t>book#application</t>
  </si>
  <si>
    <t>technology#concept</t>
  </si>
  <si>
    <t>data-driven#database</t>
  </si>
  <si>
    <t>L00813</t>
  </si>
  <si>
    <t>https://infogram.com/blog/stephanie-evergreen-presenting-data-interview/</t>
  </si>
  <si>
    <t>Dr. Stephanie Evergreen Spills the Secrets to Presenting Data Effectively</t>
  </si>
  <si>
    <t>2018-01-31</t>
  </si>
  <si>
    <t>I spoke with Stephanie while she was holed up in her snowy Michigan home to talk about her books, tips for mastering data communication, and her favorite chart (which changes monthly).</t>
  </si>
  <si>
    <t>post;data-viz;interview</t>
  </si>
  <si>
    <t>https://about.infogr.am/wp-content/uploads/2018/01/StephEvergreenSL-150x150.jpg</t>
  </si>
  <si>
    <t>L00816</t>
  </si>
  <si>
    <t>https://hackernoon.com/data-science-for-javascript-developers-2cc3fb1fbefc</t>
  </si>
  <si>
    <t>Data Science for Javascript Developers</t>
  </si>
  <si>
    <t>Elchann Shor</t>
  </si>
  <si>
    <t>2017-12-20</t>
  </si>
  <si>
    <t>The goal of this tutorial is to open the door to data science programming using Javascript. This tutorial is intended for Javascript programmers without any data science experience.</t>
  </si>
  <si>
    <t>post;data-science;tutorial;python;javascript</t>
  </si>
  <si>
    <t>L00817</t>
  </si>
  <si>
    <t>http://andrewgelman.com/2018/02/03/teach-statistics-course-journalists/</t>
  </si>
  <si>
    <t>What to teach in a statistics course for journalists?</t>
  </si>
  <si>
    <t>2018-02-03</t>
  </si>
  <si>
    <t>I am a science journalist for Swiss public television and have previously regularly covered the “crisis in science” on Swiss public radio, including things like p-hacking, relative risks, confidence intervals, reproducibility etc.</t>
  </si>
  <si>
    <t>post;statistics;journalism</t>
  </si>
  <si>
    <t>statistics#journalism</t>
  </si>
  <si>
    <t>L00823</t>
  </si>
  <si>
    <t>https://twitter.com/SuzanBaert/status/963513731417280513/photo/1</t>
  </si>
  <si>
    <t>Light evening entertainment tonight... 🤓 #rstats https://t.co/X7R5lzCuub</t>
  </si>
  <si>
    <t>@SuzanBaert</t>
  </si>
  <si>
    <t>2018-02-13</t>
  </si>
  <si>
    <t>Book; Automated Data Collection with R - A Practical Guide to Web Scraping and Text Mining</t>
  </si>
  <si>
    <t>post;book;recommendation;data</t>
  </si>
  <si>
    <t>http://pbs.twimg.com/profile_images/931044588197998592/nL4heSc9_normal.jpg</t>
  </si>
  <si>
    <t>L00824</t>
  </si>
  <si>
    <t>https://www.creativebloq.com/advice/choose-the-perfect-colour-palette-for-your-website</t>
  </si>
  <si>
    <t>Choose the perfect colour palette for your website</t>
  </si>
  <si>
    <t>Blake Stimac</t>
  </si>
  <si>
    <t>2021-01-07</t>
  </si>
  <si>
    <t>How to use colour theory to create the right palette.</t>
  </si>
  <si>
    <t>post;colour;guide;advice;palette;development</t>
  </si>
  <si>
    <t>https://cdn.mos.cms.futurecdn.net/Fmzf8696BQbUY9oD6RgaE5-320-80.jpg</t>
  </si>
  <si>
    <t>colour#palette#development</t>
  </si>
  <si>
    <t>L00825</t>
  </si>
  <si>
    <t>http://www.arilamstein.com/blog/2016/05/26/slides-workshop-mapping-open-data-r/</t>
  </si>
  <si>
    <t>Slides from my Workshop: “Mapping Open Data in R”</t>
  </si>
  <si>
    <t>Ari Lamstein</t>
  </si>
  <si>
    <t>2016-05-26</t>
  </si>
  <si>
    <t>On May 17 I had the pleasure of running a workshop at the Berkeley R Meetup. The workshop was titled “Mapping Open Data in R”, and I’ve had a few requests for the slides. You can see them below.     © 2019 Lamstein Consulting LLC. All rights R...</t>
  </si>
  <si>
    <t>slides;geospatial;rstats;how-to</t>
  </si>
  <si>
    <t>http://www.arilamstein.com</t>
  </si>
  <si>
    <t>slides</t>
  </si>
  <si>
    <t>L00827</t>
  </si>
  <si>
    <t>http://www.cagrimmett.com/til/2016/08/19/d3-pie-chart.html</t>
  </si>
  <si>
    <t>Let’s Make a Pie Chart with D3.js</t>
  </si>
  <si>
    <t>Chuck Grimmett</t>
  </si>
  <si>
    <t>2016-08-19</t>
  </si>
  <si>
    <t>This is part of my ongoing effort to relearn D3.js. This short tutorial applies what I’ve learned about data joins, arcs, and labels. It varies slightly from other examples like Mike Bostock’s Pie Chart block because I’m using D3.js version 4 and the API for arcs and pies is different from version 3, which most tutorials are based on. I figured this out through some trial and error. Always read the documentation!</t>
  </si>
  <si>
    <t>post;javascript;d3js;how-to;pie-chart</t>
  </si>
  <si>
    <t>http://www.cagrimmett.com</t>
  </si>
  <si>
    <t>pie-chart</t>
  </si>
  <si>
    <t>javascript#d3js</t>
  </si>
  <si>
    <t>L00832</t>
  </si>
  <si>
    <t>http://garrickadenbuie.com/project/ggpomological/</t>
  </si>
  <si>
    <t>🍑 ggpomological: A Pomological ggplot2 Theme</t>
  </si>
  <si>
    <t>Garrick Aden-Buie</t>
  </si>
  <si>
    <t>2018-02-16</t>
  </si>
  <si>
    <t xml:space="preserve"> I had never heard of the pomological watercolors – or the fan club twitter account @pomological – until watching his talk. It’s a treasure trove of thousands of watercolor images of fruits; beautiful images with intricate details and a very unique and stunning palette. The perfect palette for a custom ggplot2 theme.</t>
  </si>
  <si>
    <t>post;data-viz;design;package;rstats;ggplot2</t>
  </si>
  <si>
    <t>http://garrickadenbuie.com</t>
  </si>
  <si>
    <t>http://garrickadenbuie.com/project/ggpomological//images/project/ggpomological/pom-examples.jpg</t>
  </si>
  <si>
    <t>L00836</t>
  </si>
  <si>
    <t>https://womentalkdesign.com/video/hacking-the-visual-norm/</t>
  </si>
  <si>
    <t>Hacking the Visual Norm</t>
  </si>
  <si>
    <t>During this talk, Nadieh will take you through several of her data visualization projects, both from the business environment of her day job and the experiments made in her evenings. Hopefully, by the end you’ll want to step outside of your “visualization” comfort zone and create (custom) charts that best display the insights in the data.</t>
  </si>
  <si>
    <t>talk;data-viz;design;general</t>
  </si>
  <si>
    <t>https://womentalkdesign.com</t>
  </si>
  <si>
    <t>https://149359630.v2.pressablecdn.com/wp-content/uploads/2018/10/3.-OpenVisConf-SVGs-beyond-mere-shapes-235x135.jpg</t>
  </si>
  <si>
    <t>talk</t>
  </si>
  <si>
    <t>L00839</t>
  </si>
  <si>
    <t>http://radacad.com/online-book-analytics-with-power-bi-and-r</t>
  </si>
  <si>
    <t>Online Book: Analytics with Power BI and R</t>
  </si>
  <si>
    <t>Dr. Leila Etaati</t>
  </si>
  <si>
    <t>2017-07-14</t>
  </si>
  <si>
    <t>The main reason to publish this book online, was that there is no integrated and comprehensive book on how to use R inside Power BI. From that time till now, I’ve been writing blog posts (or sections) of this book almost weekly in RADACAD blog.</t>
  </si>
  <si>
    <t>online;book;powerbi;rstats</t>
  </si>
  <si>
    <t>https://i0.wp.com/radacad.com/wp-content/uploads/2021/07/Power-BI-DAX-Simplified-Kindle_lr.jpg?w=220&amp;ssl=1</t>
  </si>
  <si>
    <t>online#book</t>
  </si>
  <si>
    <t>powerbi#rstats</t>
  </si>
  <si>
    <t>L00841</t>
  </si>
  <si>
    <t>https://dzone.com/articles/how-to-build-a-3d-printer-in-python</t>
  </si>
  <si>
    <t>How to Build a 3D Printer in Python</t>
  </si>
  <si>
    <t xml:space="preserve">Nikolay Khabarov </t>
  </si>
  <si>
    <t>2018-02-25</t>
  </si>
  <si>
    <t>This awesome project will teach you how to create your own 3D printer using Python and a Rasperry Pi, in addition to a few other tools.</t>
  </si>
  <si>
    <t>post;tutorial;python;hardware;how-to</t>
  </si>
  <si>
    <t>https://dzone.com</t>
  </si>
  <si>
    <t>hardware</t>
  </si>
  <si>
    <t>L00843</t>
  </si>
  <si>
    <t>https://www.r-bloggers.com/plot-colour-helper-finally-an-easy-way-to-pick-colours-for-your-r-plots-2/</t>
  </si>
  <si>
    <t>Plot Colour Helper – Finally an easy way to pick colours for your R plots!</t>
  </si>
  <si>
    <t>2017-01-09</t>
  </si>
  <si>
    <t>If you’ve ever had to spend a long time perfecting the colour scheme of a plot, you might find the new Plot Colour Helper handy. It’s an RStudio addin that lets you interactively choose combinations of colours for your plot, while updating your plot in real-time so you can see the colour changes immediately.</t>
  </si>
  <si>
    <t>post;package;how-to;colour;rstats</t>
  </si>
  <si>
    <t>L00844</t>
  </si>
  <si>
    <t>https://www.datacamp.com/courses/visualizing-geospatial-data-in-r</t>
  </si>
  <si>
    <t>Visualizing Geospatial Data in R</t>
  </si>
  <si>
    <t>Gabriel de Sel</t>
  </si>
  <si>
    <t>2017-08-10</t>
  </si>
  <si>
    <t>Learn to read, explore, and manipulate spatial data then use your skills to create informative maps using R.</t>
  </si>
  <si>
    <t>course;rstats;geospatial;data-analysis</t>
  </si>
  <si>
    <t>L00846</t>
  </si>
  <si>
    <t>https://blog.acolyer.org/2018/02/22/dynamic-word-embeddings-for-evolving-semantic-discovery/</t>
  </si>
  <si>
    <t>Dynamic word embeddings for evolving semantic discovery</t>
  </si>
  <si>
    <t>Adrian Colyer</t>
  </si>
  <si>
    <t>2018-02-22</t>
  </si>
  <si>
    <t>In today’s paper choice Yao et al. introduce a lovely extension that enables you to track how the meaning of words changes over time. It would be a superb tool for analysing brands for example.</t>
  </si>
  <si>
    <t>post;review;paper;text-mining;technique</t>
  </si>
  <si>
    <t>https://blog.acolyer.org</t>
  </si>
  <si>
    <t>post#paper</t>
  </si>
  <si>
    <t>L00850</t>
  </si>
  <si>
    <t>https://suzan.rbind.io/2018/02/dplyr-tutorial-3/</t>
  </si>
  <si>
    <t>Data Wrangling Part 3: Basic and more advanced ways to filter rows</t>
  </si>
  <si>
    <t>Suzan Baert</t>
  </si>
  <si>
    <t>2018-02-27</t>
  </si>
  <si>
    <t>This is the third blog post in a series of dplyr tutorials. In this post, we will cover how to filter your data. Apart from the basics of filtering, it covers some more nifty ways to filter numerical columns with near() and between(), or string columns with regex.</t>
  </si>
  <si>
    <t>post;tutorial;data-preparation;rstats;tidyverse;basics</t>
  </si>
  <si>
    <t>https://suzan.rbind.io</t>
  </si>
  <si>
    <t>https://raw.githubusercontent.com/suzanbaert/BlogFiles/master/content/images/Suzan_sq.jpg</t>
  </si>
  <si>
    <t>L00854</t>
  </si>
  <si>
    <t>https://bi-survey.com/data-governance</t>
  </si>
  <si>
    <t>Data GovernanceDefinition, Challenges &amp; Best Practices</t>
  </si>
  <si>
    <t xml:space="preserve"> Data governance forms the basis for company-wide data management and makes the efficient use of trustworthy data possible. The efficient management of data is an important task that requires centralized control mechanisms. To help end users gai...</t>
  </si>
  <si>
    <t>post;overview;data-governance;general</t>
  </si>
  <si>
    <t>data-governance</t>
  </si>
  <si>
    <t>L00855</t>
  </si>
  <si>
    <t>https://chewett.co.uk/blog/1030/overlaying-geo-data-leaflet-version-1-3-d3-js-version-4/</t>
  </si>
  <si>
    <t>Overlaying geo data with Leaflet Version 1.3 and D3.js Version 4</t>
  </si>
  <si>
    <t>Chewett</t>
  </si>
  <si>
    <t>2018-02-24</t>
  </si>
  <si>
    <t>In this post I describe how you can overlay Geo Data onto a leaflet map with D3.js.</t>
  </si>
  <si>
    <t>post;how-to;d3js;leaflet;geospatial;tutorial</t>
  </si>
  <si>
    <t>https://chewett.co.uk</t>
  </si>
  <si>
    <t>https://i0.wp.com/chewett.co.uk/blog/wp-content/uploads/2018/08/d3_overlaying_geo_data_with_leaflet.jpg?resize=678%2C254</t>
  </si>
  <si>
    <t>d3js#leaflet</t>
  </si>
  <si>
    <t>L00858</t>
  </si>
  <si>
    <t>http://flowingdata.com/2017/12/28/10-best-data-visualization-projects-of-2017/</t>
  </si>
  <si>
    <t>10 Best Data Visualization Projects of 2017</t>
  </si>
  <si>
    <t>Here are my ten favorite data visualization projects of the year in no particular order. Looking over them now, I definitely favored slow consumption over fast and breaking.</t>
  </si>
  <si>
    <t>https://flowingdata.com/wp-content/uploads/2017/08/Sunsquatch-720x451.jpg</t>
  </si>
  <si>
    <t>L00859</t>
  </si>
  <si>
    <t>https://www.trafforddatalab.io/graphics_companion/</t>
  </si>
  <si>
    <t>ggplot2 graphics companion</t>
  </si>
  <si>
    <t>Trafford Data Lab</t>
  </si>
  <si>
    <t>2020-07-09</t>
  </si>
  <si>
    <t>The Graphics Companion provides the R code for different data visualisations that can be created using the ggplot2 package.</t>
  </si>
  <si>
    <t>data-viz;example;code;rstats;ggplot2</t>
  </si>
  <si>
    <t>https://www.trafforddatalab.io</t>
  </si>
  <si>
    <t>L00861</t>
  </si>
  <si>
    <t>https://www.tidyverse.org/articles/2018/03/pillar-1-2-1/</t>
  </si>
  <si>
    <t>pillar 1.2.1</t>
  </si>
  <si>
    <t>Kirill Müller, Hadley Wickham</t>
  </si>
  <si>
    <t>2018-03-02</t>
  </si>
  <si>
    <t>We’re excited to present version 1.2.1 of the pillar package, the package that is responsible for printing tibbles to the terminal. This small release addresses feedback concerning the output of tibbles.</t>
  </si>
  <si>
    <t>post;package;overview;rstats;tidyverse</t>
  </si>
  <si>
    <t>https://www.tidyverse.org</t>
  </si>
  <si>
    <t>https://d33wubrfki0l68.cloudfront.net/44e7259fa3a01fdcb4d6c27e55cb9d6ff4579f58/f761f/blog/2018/03/pillar-1-2-1/pillar-1-2-1-wd.jpg</t>
  </si>
  <si>
    <t>L00862</t>
  </si>
  <si>
    <t>https://datavizr.netlify.com/2017/04/15/mcd-map/</t>
  </si>
  <si>
    <t>Mapping McDonald's Stores by County in R</t>
  </si>
  <si>
    <t>@cstats1</t>
  </si>
  <si>
    <t>2017-04-15</t>
  </si>
  <si>
    <t>I wanted to learn how to use highcharter to make a map like this one, so I figured I’d use McDonalds store locations to recreate a similar product.</t>
  </si>
  <si>
    <t>post;geospatial;rstats;basics;highcharter;</t>
  </si>
  <si>
    <t>https://datavizr.netlify.com</t>
  </si>
  <si>
    <t>rstats#highcharter</t>
  </si>
  <si>
    <t>L00863</t>
  </si>
  <si>
    <t>https://towardsdatascience.com/5-quick-and-easy-data-visualizations-in-python-with-code-a2284bae952f</t>
  </si>
  <si>
    <t>5 Quick and Easy Data Visualizations in Python with Code</t>
  </si>
  <si>
    <t>George Seif</t>
  </si>
  <si>
    <t>Matplotlib is a popular Python library that can be used to create your Data Visualizations quite easily. However, setting up the data, parameters, figures, and plotting can get quite messy and tedious to do every time you do a new project. In this blog post, we’re going to look at 5 data visualizations and write some quick and easy functions for them with Python’s Matplotlib.</t>
  </si>
  <si>
    <t>post;python;data-viz;matplotlib;how-to;basics</t>
  </si>
  <si>
    <t>https://towardsdatascience.com</t>
  </si>
  <si>
    <t>https://miro.medium.com/focal/112/112/50/50/0*5uZhirpc2KdjDq-T.jpg</t>
  </si>
  <si>
    <t>python#matplotlib</t>
  </si>
  <si>
    <t>L00864</t>
  </si>
  <si>
    <t>http://www.datasciencecentral.com/profiles/blogs/40-techniques-used-by-data-scientists</t>
  </si>
  <si>
    <t>40 Techniques Used by Data Scientists</t>
  </si>
  <si>
    <t>2016-04-07</t>
  </si>
  <si>
    <t>These techniques cover most of what data scientists and related practitioners are using in their daily activities, whether they use solutions offered by a vendor, or whether they design proprietary tools.</t>
  </si>
  <si>
    <t>post;list;technique;data-science;general</t>
  </si>
  <si>
    <t>L00865</t>
  </si>
  <si>
    <t>https://www.ted.com/talks/tricia_wang_the_human_insights_missing_from_big_data</t>
  </si>
  <si>
    <t>The human insights missing from big data</t>
  </si>
  <si>
    <t>Tiricia Want</t>
  </si>
  <si>
    <t>2017-07-19</t>
  </si>
  <si>
    <t>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</si>
  <si>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talk;big-data;pitfall;peril;cautionary-tale</t>
  </si>
  <si>
    <t>https://cdn.flipboard.com/uploads/avatar/41fe4b25207b7133216c6bee534903501ac5b55c.jpg</t>
  </si>
  <si>
    <t>peril#cautionary-tale</t>
  </si>
  <si>
    <t>L00869</t>
  </si>
  <si>
    <t>http://www.visualcapitalist.com/most-valuable-companies-all-time/</t>
  </si>
  <si>
    <t>The Most Valuable Companies of All-Time</t>
  </si>
  <si>
    <t>Jeff Desjardins</t>
  </si>
  <si>
    <t>The peak value of the Dutch East India Company was so high, that it puts modern economies to shame.</t>
  </si>
  <si>
    <t>article;data-viz;example;inspiration</t>
  </si>
  <si>
    <t>http://www.visualcapitalist.com</t>
  </si>
  <si>
    <t>https://www.visualcapitalist.com/wp-content/uploads/2022/06/SriLanka_Shareable-2-400x240.jpg</t>
  </si>
  <si>
    <t>L00872</t>
  </si>
  <si>
    <t>https://data-se.netlify.com/2017/11/20/great-dataviz-examples-in-rstats/</t>
  </si>
  <si>
    <t>Great dataviz examples in rstats</t>
  </si>
  <si>
    <t>Sebastian Sauer</t>
  </si>
  <si>
    <t>2017-11-20</t>
  </si>
  <si>
    <t>Here come some stunning examples of data visualizations, all built with R. R code of each diagram is available at the source. Enjoy! #beautiful. UPDATE: I’ve included links to the R source!</t>
  </si>
  <si>
    <t>post;data-viz;example;inspiration;list</t>
  </si>
  <si>
    <t>https://data-se.netlify.com</t>
  </si>
  <si>
    <t>http://zuguang.de/circlize/example/bi_directional.small.jpg?149284316731298</t>
  </si>
  <si>
    <t>L00873</t>
  </si>
  <si>
    <t>https://twitter.com/TojYouSo/status/972198562292490241/photo/1</t>
  </si>
  <si>
    <t>Visualising the league tables. #MCFC look to set a new EPL points record. Viz inspired by @ewen_ and @Worville and huge thanks to @12Xpert for the data. Also an interactive tool to explore other leagues:
http://167.99.82.189:3838/football/league_viz/
#ggplot2 #rstats #dataviz https://t.co/Hs7k6oZUBm</t>
  </si>
  <si>
    <t>@TojYouSo</t>
  </si>
  <si>
    <t>2018-03-09</t>
  </si>
  <si>
    <t>data-viz;example;inspiration;sports;ggplot2;rstats</t>
  </si>
  <si>
    <t>http://pbs.twimg.com/profile_images/1526156370550071296/_SApJRrW_normal.jpg</t>
  </si>
  <si>
    <t>https://tojyouso.rbind.io</t>
  </si>
  <si>
    <t>L00874</t>
  </si>
  <si>
    <t>http://science.sciencemag.org/content/359/6380/eaat4382.full</t>
  </si>
  <si>
    <t>Cover stories: Visualizing the spread of true and false news on social media</t>
  </si>
  <si>
    <t>Science</t>
  </si>
  <si>
    <t>This cover (Fig. 1) depicts the breadth and depth of the spread of two different news stories through Twitter (see the Report by Vosoughi et al.). The larger orange object (or cascade) represents a false news story, whereas the teal one represents a true news story. I aimed to illustrate the stark differences in how broadly and deeply false news spreads compared with true news, which are reflected in the relative size and complexity of the cascades.</t>
  </si>
  <si>
    <t>post;data-viz;example;inspiration</t>
  </si>
  <si>
    <t>http://science.sciencemag.org/content/359/6380/eaat4382.full/cms/asset/3d1eb217-293c-4f3d-a192-1d33fa5eabb4/sciimmunol.2022.7.issue-73.cover.jpg</t>
  </si>
  <si>
    <t>L00875</t>
  </si>
  <si>
    <t>https://flowingdata.com/2018/03/07/visualizing-outliers/</t>
  </si>
  <si>
    <t>Visualizing Outliers</t>
  </si>
  <si>
    <t>2018-03-07</t>
  </si>
  <si>
    <t>Once you’re ready for the real data though, which is fuzzier and more irregular, you run into data points that don’t quite fit in with the rest. The outliers. There are various ways to incorporate outliers into your visualization, but you have to understand them first.</t>
  </si>
  <si>
    <t>post;data-viz;technique;outlier</t>
  </si>
  <si>
    <t>L00876</t>
  </si>
  <si>
    <t>http://serialmentor.com/dataviz/visualizing-amounts.html</t>
  </si>
  <si>
    <t>Fundamentals of Data Visualization</t>
  </si>
  <si>
    <t>Claus O. Wilke</t>
  </si>
  <si>
    <t>The book is meant as a guide to making visualizations that accurately reflect the data, tell a story, and look professional. It has grown out of my experience of working with students and postdocs in my laboratory on thousands of data visualizations.</t>
  </si>
  <si>
    <t>book;online;free;data-viz</t>
  </si>
  <si>
    <t>http://serialmentor.com</t>
  </si>
  <si>
    <t>L00877</t>
  </si>
  <si>
    <t>https://realpython.com/blog/python/python-matplotlib-guide/</t>
  </si>
  <si>
    <t>Python Plotting With Matplotlib (Guide)</t>
  </si>
  <si>
    <t>Brad Solomon</t>
  </si>
  <si>
    <t>Table of Contents Watch Now This tutorial has a related video course created by the Real Python team. Watch it together with the written tutorial to deepen your understanding: Python Plotting With Matplotlib A picture is worth a thousand words, ...</t>
  </si>
  <si>
    <t>guide;data-viz;python;matplotlib;technique;package</t>
  </si>
  <si>
    <t>https://realpython.com</t>
  </si>
  <si>
    <t>https://robocrop.realpython.net/?url=https%3A/files.realpython.com/media/Screen_Shot_2021-09-28_at_3.13.21_PM.3310c56e90bd.jpg&amp;w=1188&amp;h=1188&amp;mode=crop&amp;sig=3fe35fcbbac1fc251dc8f75d3a82cc3209878b95</t>
  </si>
  <si>
    <t>L00878</t>
  </si>
  <si>
    <t>https://blogs.scientificamerican.com/sa-visual/in-silico-flurries/</t>
  </si>
  <si>
    <t>In Silico Flurries - Computing a world of snowflakes</t>
  </si>
  <si>
    <t>Martin Krzywinski &amp; Jake Lever</t>
  </si>
  <si>
    <t>2017-12-23</t>
  </si>
  <si>
    <t>Compellingly realistic snowflakes can be simulated using the Gravner-Griffeath model, which you can run yourself with code made available by the authors (Figure 2).</t>
  </si>
  <si>
    <t>article;data-art;data-viz;general;overview</t>
  </si>
  <si>
    <t>https://blogs.scientificamerican.com</t>
  </si>
  <si>
    <t>https://static.scientificamerican.com/blogs/cache/file/A7082EFA-5256-481E-B77E35B11F341D54_small.jpg?h=45&amp;w=45</t>
  </si>
  <si>
    <t>L00880</t>
  </si>
  <si>
    <t>http://www.kdnuggets.com/2015/09/free-data-science-books.html</t>
  </si>
  <si>
    <t>60+ Free Books on Big Data, Data Science, Data Mining, Machine Learning, Python, R, and more</t>
  </si>
  <si>
    <t>Brendan Martin</t>
  </si>
  <si>
    <t>2015-19</t>
  </si>
  <si>
    <t>Here is a great collection of eBooks written on the topics of Data Science, Business Analytics, Data Mining, Big Data, Machine Learning, Algorithms, Data Science Tools, and Programming Languages for Data Science.</t>
  </si>
  <si>
    <t>post;list;book;data-science;ml;ai</t>
  </si>
  <si>
    <t>http://www.kdnuggets.com/2015/09/free-data-science-books.html/wp-content/uploads/free-data-science-books8.jpg</t>
  </si>
  <si>
    <t>L00881</t>
  </si>
  <si>
    <t>https://win-vector.com/2018/03/11/r-tip-use-the-vtreat-package-for-data-preparation/</t>
  </si>
  <si>
    <t>R Tip: Use the vtreat Package For Data Preparation</t>
  </si>
  <si>
    <t>2018-03-11</t>
  </si>
  <si>
    <t>R Tip: Use the vtreat package for data preparation in predictive analytics and machine learning projects.</t>
  </si>
  <si>
    <t>post;tip;rstats;data-preparation;package</t>
  </si>
  <si>
    <t>L00882</t>
  </si>
  <si>
    <t>https://adv-r.hadley.nz/names-values.html</t>
  </si>
  <si>
    <t>Advanced R</t>
  </si>
  <si>
    <t>View book source In R, it is important to understand the distinction between an object and its name. Doing so will help you: The goal of this chapter is to help you understand the distinction between names and values, and when R will copy an obj...</t>
  </si>
  <si>
    <t>rstats;book;advanced;online;free</t>
  </si>
  <si>
    <t>https://adv-r.hadley.nz</t>
  </si>
  <si>
    <t>L00884</t>
  </si>
  <si>
    <t>https://www.journals.uchicago.edu/doi/abs/10.1086/695853</t>
  </si>
  <si>
    <t>Polarized Mass or Polarized Few? Assessing the Parallel Rise of Survey Nonresponse and Measures of Polarization</t>
  </si>
  <si>
    <t>Amnon Cavari &amp; Guy Freedman</t>
  </si>
  <si>
    <t>In this study, we argue that the perceived polarization of Americans along party lines is partially an artifact of the low response rates that characterize contemporary surveys. People who agree to participate in opinion surveys are more informed, involved, and opinionated about the political process and therefore hold stronger, more meaningful, and partisan political attitudes.</t>
  </si>
  <si>
    <t>paper;research;polling;survey</t>
  </si>
  <si>
    <t>https://www.journals.uchicago.edu</t>
  </si>
  <si>
    <t>polling#survey</t>
  </si>
  <si>
    <t>L00887</t>
  </si>
  <si>
    <t>https://www.visualcinnamon.com/2017/08/d3-loom.html</t>
  </si>
  <si>
    <t>Presenting the d3.loom chart</t>
  </si>
  <si>
    <t>In this blog I’d like to “formally” introduce and explain a new (and my first) d3 plugin to create a chart that I’ve started calling the loom.</t>
  </si>
  <si>
    <t>data-viz;post;explainer;d3js;package;how-to</t>
  </si>
  <si>
    <t>https://d33wubrfki0l68.cloudfront.net/b1efaf0734fc0e0305810fca4c1e30115b2c7687/95ad6/img/blog/2017/d3-loom/d3_loom_heightinner.jpg</t>
  </si>
  <si>
    <t>L00888</t>
  </si>
  <si>
    <t>https://nathanbrixius.wordpress.com/2016/07/27/model-building-for-large-scale-machine-learning/</t>
  </si>
  <si>
    <t>Model Building for Large-Scale Machine Learning</t>
  </si>
  <si>
    <t>Nathan Brixius</t>
  </si>
  <si>
    <t>2016-07-27</t>
  </si>
  <si>
    <t>In this post on my series on “Optimization Methods for Large-Scale Machine Learning” by Bottou, Curtis, and Nocedal, I want to focus on model building in machine learning.</t>
  </si>
  <si>
    <t>post;ml;optimization;model;explainer;basics</t>
  </si>
  <si>
    <t>https://nathanbrixius.wordpress.com</t>
  </si>
  <si>
    <t>https://nathanbrixius.files.wordpress.com/2016/05/fnnaobg2.jpg?w=350</t>
  </si>
  <si>
    <t>explainer#basics</t>
  </si>
  <si>
    <t>ml#optimization#model</t>
  </si>
  <si>
    <t>L00892</t>
  </si>
  <si>
    <t>https://algobeans.com/2017/04/04/laymans-tutorial-time-series-analysis/</t>
  </si>
  <si>
    <t>Time Series Analysis with Generalized Additive Models</t>
  </si>
  <si>
    <t>Annalyn Ng &amp; Kenneth Soo</t>
  </si>
  <si>
    <t>Whenever you spot a trend plotted against time, you would be looking at a time series. The de facto choice for studying financial market performance and weather forecasts, time series are one of the most pervasive analysis techniques because of it...</t>
  </si>
  <si>
    <t>post;timeseries;gam;general</t>
  </si>
  <si>
    <t>https://algobeans.com</t>
  </si>
  <si>
    <t>timeseries#gam</t>
  </si>
  <si>
    <t>L00894</t>
  </si>
  <si>
    <t>https://docs.microsoft.com/en-us/power-bi/webinars</t>
  </si>
  <si>
    <t>Power BI webinars</t>
  </si>
  <si>
    <t>2023-12-01</t>
  </si>
  <si>
    <t>Register for our upcoming live webinars or watch our recorded sessions on-demand.</t>
  </si>
  <si>
    <t>list;powerbi;tutorial;video</t>
  </si>
  <si>
    <t>L00899</t>
  </si>
  <si>
    <t>https://powerbi.microsoft.com/fr-fr/blog/coming-soon-to-power-bi-common-data-service-for-analytics/</t>
  </si>
  <si>
    <t>Coming soon to Power BI: Common Data Service for Analytics</t>
  </si>
  <si>
    <t>Arun Ulagaratchagan</t>
  </si>
  <si>
    <t>2018-03-21</t>
  </si>
  <si>
    <t>Today during Microsoft Business Forward in Amsterdam, we announced a new capability coming to Power BI: the Common Data Service for Analytics. The CDS for Analytics capability will reduce the complexity of driving business analytics across data from business apps and other sources.</t>
  </si>
  <si>
    <t>post;powerbi;feature;function</t>
  </si>
  <si>
    <t>feature#function</t>
  </si>
  <si>
    <t>L00901</t>
  </si>
  <si>
    <t>https://theodi.org/article/creating-ecosystem-maps-for-open-data/</t>
  </si>
  <si>
    <t>Creating ecosystem maps for open data</t>
  </si>
  <si>
    <t>Izy Champion</t>
  </si>
  <si>
    <t>2018-03-23</t>
  </si>
  <si>
    <t xml:space="preserve">The ODI has developed a new guide to help organisations identify and map data ecosystems. Izy Champion gives the rundown and asks for feedback on how it works and examples of your ecosystem maps for the tool </t>
  </si>
  <si>
    <t>post;overview;open-data;ecosystem</t>
  </si>
  <si>
    <t>https://theodi.org</t>
  </si>
  <si>
    <t>https://theodi.org/wp-content/uploads/2019/06/violeta-640x640.jpg</t>
  </si>
  <si>
    <t>ecosystem</t>
  </si>
  <si>
    <t>open-data</t>
  </si>
  <si>
    <t>L00904</t>
  </si>
  <si>
    <t>http://www.grubstreet.com/2018/03/ultimate-conversation-on-healthy-eating-and-nutrition.html</t>
  </si>
  <si>
    <t>The Last Conversation You’ll Ever Need to Have About Eating Right</t>
  </si>
  <si>
    <t xml:space="preserve">Mark Bittman &amp; David L. Katz </t>
  </si>
  <si>
    <t>2018-03</t>
  </si>
  <si>
    <t>Mark Bittman and doctor David L. Katz patiently answer pretty much every question we could think of about healthy food. Here, then, are the exhaustively assembled, thoroughly researched, meticulously detailed answers to any and all of your dietary questions.</t>
  </si>
  <si>
    <t>article;food;eating;health</t>
  </si>
  <si>
    <t>http://www.grubstreet.com</t>
  </si>
  <si>
    <t>https://pyxis.nymag.com/v1/imgs/741/7a2/082fe01459fd34f30dcea59bd7ba3e3b69-bittman-nutrition-3.jpg</t>
  </si>
  <si>
    <t>health</t>
  </si>
  <si>
    <t>food</t>
  </si>
  <si>
    <t>eating</t>
  </si>
  <si>
    <t>L00905</t>
  </si>
  <si>
    <t>https://tylermcginnis.com/this-keyword-call-apply-bind-javascript/</t>
  </si>
  <si>
    <t>Understanding the "this" keyword, call, apply, and bind in JavaScript</t>
  </si>
  <si>
    <t>Tyler McGinnis</t>
  </si>
  <si>
    <t>2018-03-16</t>
  </si>
  <si>
    <t>The first thing we'll look at is how to tell what the this keyword is referencing. The first and most important question you need to ask yourself when you're trying to answer this question is "Where is this function being invoked?"</t>
  </si>
  <si>
    <t>article;development;javascript;technique</t>
  </si>
  <si>
    <t>https://tylermcginnis.com</t>
  </si>
  <si>
    <t>https://cdn.sanity.io/images/uavhxn5l/production/4370ce1a5dcf73b477b4c82927d4ac02166c52ca-320x320.jpg</t>
  </si>
  <si>
    <t>L00912</t>
  </si>
  <si>
    <t>https://davidwalsh.name/learning-d3</t>
  </si>
  <si>
    <t>5 Crucial Concepts for Learning d3.js and How to Understand Them</t>
  </si>
  <si>
    <t>Adam Janes</t>
  </si>
  <si>
    <t>2018-03-22</t>
  </si>
  <si>
    <t>With its confusing method chains, alien syntax, and black-box functions that seem to work by magic, D3 can quickly seem like more hassle than it’s worth. But fear not, because D3 gets substantially easier if you understand just a few key concepts. I want to take you through a simple tutorial, explaining 5 of the most common areas of confusion that beginners face when starting out with D3.</t>
  </si>
  <si>
    <t>post;d3js;explainer;basics;technique;concept</t>
  </si>
  <si>
    <t>https://davidwalsh.name</t>
  </si>
  <si>
    <t>technique#concept</t>
  </si>
  <si>
    <t>L00915</t>
  </si>
  <si>
    <t>http://data.library.virginia.edu/statlab/best-practices-for-statistical-data-analysis/</t>
  </si>
  <si>
    <t>Best Practices for Statistical Analysis</t>
  </si>
  <si>
    <t>Research Data Services + Sciences</t>
  </si>
  <si>
    <t>Various</t>
  </si>
  <si>
    <t>On this page we list a few resources for developing best practices in statistics and avoiding common pitfalls. Be sure to check the references in these articles for even more resources.</t>
  </si>
  <si>
    <t>list;statistics;technique;pitfall;how-to;concept</t>
  </si>
  <si>
    <t>http://data.library.virginia.edu</t>
  </si>
  <si>
    <t>list#how-to</t>
  </si>
  <si>
    <t>L00917</t>
  </si>
  <si>
    <t>https://data36.com/connect-google-data-studio-postgresql/</t>
  </si>
  <si>
    <t>How to connect Google Data Studio to PostgreSQL</t>
  </si>
  <si>
    <t>Tomi Mester</t>
  </si>
  <si>
    <t>2018-04-03</t>
  </si>
  <si>
    <t>Connecting Looker Studio (previously: Google Data Studio) to your PostgreSQL database is easier than you would think. I will walk you through the whole process step by step.</t>
  </si>
  <si>
    <t>post;looker;data-preparation;data-viz;postgres;tutorial</t>
  </si>
  <si>
    <t>https://data36.com</t>
  </si>
  <si>
    <t>looker#postgres</t>
  </si>
  <si>
    <t>L00920</t>
  </si>
  <si>
    <t>https://flowingdata.com/2018/04/02/understanding-animated-transitions-in-data-visualization/</t>
  </si>
  <si>
    <t>Understanding animated transitions in data visualization</t>
  </si>
  <si>
    <t>2018-04-02</t>
  </si>
  <si>
    <t>Alec Barrett for TWO-N describes the benefits and some of the intricacies of animated transitions in data visualization. This visual essay is inspired by the question: What is happening conceptually between the start and end of a transition? I lo...</t>
  </si>
  <si>
    <t>post;general;animation;data-viz;concept</t>
  </si>
  <si>
    <t>L00921</t>
  </si>
  <si>
    <t>https://www1.lehigh.edu/news/a-history-of-data-visualization</t>
  </si>
  <si>
    <t>A History of Data Visualization</t>
  </si>
  <si>
    <t>Lehigh University</t>
  </si>
  <si>
    <t>2018-03-27</t>
  </si>
  <si>
    <t xml:space="preserve"> On display are illustrations that show the location, size and shape of sunspots that Galileo observed by projecting the sun onto paper through a telescope. Courtesy of Special Collections  A colorful pie chart created in 1805 by the inventor of...</t>
  </si>
  <si>
    <t>data-viz;history;general</t>
  </si>
  <si>
    <t>https://www1.lehigh.edu</t>
  </si>
  <si>
    <t>https://www1.lehigh.edu/news/a-history-of-data-visualization/sites/www2/files/2020-05/CivilWar_Hero.jpg</t>
  </si>
  <si>
    <t>history</t>
  </si>
  <si>
    <t>L00923</t>
  </si>
  <si>
    <t>https://www.elastic.co/blog/sankey-visualization-with-vega-in-kibana</t>
  </si>
  <si>
    <t>Sankey Visualization with Vega in Kibana 6.2</t>
  </si>
  <si>
    <t>Yuri Astrakhan</t>
  </si>
  <si>
    <t>2018-03-29</t>
  </si>
  <si>
    <t>Continuing the series on building custom Vega graphs in Kibana, today's topic is a simple two-level Sankey graph to show network traffic patterns.</t>
  </si>
  <si>
    <t>post;vega;kibana;data-viz;sankey;how-to;tutorial</t>
  </si>
  <si>
    <t>https://www.elastic.co</t>
  </si>
  <si>
    <t>https://static-www.elastic.co/v3/assets/bltefdd0b53724fa2ce/blta1f322a5b892f5fb/628d97da3b9b8554904a6a77/Critical_databases_1440x840.jpg</t>
  </si>
  <si>
    <t>vega#kibana</t>
  </si>
  <si>
    <t>L00926</t>
  </si>
  <si>
    <t>http://robohub.org/the-paradox-on-robocar-accidents/</t>
  </si>
  <si>
    <t>The paradox on robocar accidents</t>
  </si>
  <si>
    <t>Brad Templeton</t>
  </si>
  <si>
    <t>2018-03-14</t>
  </si>
  <si>
    <t>This led me, though to the following declaration that goes against most early intuitions. Every human accident teaches us something about the way people have accidents. Every robocar accident teaches us about a way robocars will never have an accident again.</t>
  </si>
  <si>
    <t>post;opinion;self-driving-car;accident</t>
  </si>
  <si>
    <t>http://robohub.org</t>
  </si>
  <si>
    <t>http://robohub.org/wp-content/uploads/2016/03/bigstock-Car-Accident-933780.jpg</t>
  </si>
  <si>
    <t>self-driving-car</t>
  </si>
  <si>
    <t>accident</t>
  </si>
  <si>
    <t>L00927</t>
  </si>
  <si>
    <t>https://www.featuretools.com/</t>
  </si>
  <si>
    <t>An open source python framework for automated feature engineering</t>
  </si>
  <si>
    <t>Featuretools</t>
  </si>
  <si>
    <t>PREPARE DATA FOR MACHINE LEARNING. Featuretools automatically creates features from temporal and relational datasets</t>
  </si>
  <si>
    <t>tool;feature-engineering;python;ml;data-preparation</t>
  </si>
  <si>
    <t>https://www.featuretools.com</t>
  </si>
  <si>
    <t>feature-engineering#ml#data-preparation</t>
  </si>
  <si>
    <t>L00932</t>
  </si>
  <si>
    <t>https://www.coursera.org/learn/exploring-visualizing-iot-data</t>
  </si>
  <si>
    <t>Fundamentals of Scalable Data Science</t>
  </si>
  <si>
    <t>IBM</t>
  </si>
  <si>
    <t>2019</t>
  </si>
  <si>
    <t>Apache Spark is the de-facto standard for large scale data processing. This is the first course of a series of courses towards the IBM Advanced Data Science Specialization.</t>
  </si>
  <si>
    <t>course;data-science</t>
  </si>
  <si>
    <t>https://www.coursera.org</t>
  </si>
  <si>
    <t>https://d3njjcbhbojbot.cloudfront.net/api/utilities/v1/imageproxy/https:/coursera-instructor-photos.s3.amazonaws.com/01/18adc0d3fd11e69f887dc4d1bcf68d/DSC04911cropcoursera.jpg?auto=format%2Ccompress&amp;dpr=1&amp;w=36&amp;h=</t>
  </si>
  <si>
    <t>L00938</t>
  </si>
  <si>
    <t>https://flowingdata.com/2018/04/09/datasets-for-teaching-data-science/</t>
  </si>
  <si>
    <t>Datasets for teaching data science</t>
  </si>
  <si>
    <t>2018-04-09</t>
  </si>
  <si>
    <t>Rafael Irizarry introduces the dslabs package for real-life datasets to teach data science: [I] try to avoid using widely used toy examples, such as the mtcars dataset, when I teach data science.</t>
  </si>
  <si>
    <t>post;list;data-science;dataset</t>
  </si>
  <si>
    <t>L00940</t>
  </si>
  <si>
    <t>https://peerchristensen.netlify.com/post/2018-02-20-lingtypology/</t>
  </si>
  <si>
    <t>Interactive language maps in R with lingtypology</t>
  </si>
  <si>
    <t>Peer Christensen</t>
  </si>
  <si>
    <t>2018-02-21</t>
  </si>
  <si>
    <t>The awesome lingtypology package by George Moroz can be used for many purposes. In this tutorial, we’ll explore various features showing how the package can be used to a) gather data from Glottolog about the many languages of the world; b) showcase your research with interactive maps and clickable content, and c) create teaching materials.</t>
  </si>
  <si>
    <t>post;package;rstats;nlp;lingtypology;getting-started</t>
  </si>
  <si>
    <t>https://peerchristensen.netlify.com</t>
  </si>
  <si>
    <t>getting-started</t>
  </si>
  <si>
    <t>nlp#lingtypology</t>
  </si>
  <si>
    <t>L00944</t>
  </si>
  <si>
    <t>http://flowingdata.com/2018/04/12/visualization-color-picker-based-on-perception-research/</t>
  </si>
  <si>
    <t>Visualization color picker, based on perception research</t>
  </si>
  <si>
    <t>2018-04-12</t>
  </si>
  <si>
    <t>The colors you choose to visualize data can completely shift what you convey to a reader. With an ominous color palette, a graphic meant to be light and fun comes off the wrong way. Or the other way around. You wouldn’t use Comic Sans for your rés...</t>
  </si>
  <si>
    <t>post;colour;palette;data-viz;tool</t>
  </si>
  <si>
    <t>colour#palette</t>
  </si>
  <si>
    <t>L00946</t>
  </si>
  <si>
    <t>https://vimeo.com/234587002</t>
  </si>
  <si>
    <t>Data Illustrator Overview</t>
  </si>
  <si>
    <t>Data Ilustrator Team</t>
  </si>
  <si>
    <t>Data Illustrator aims to make visualization creation as easy as creating an illustration in a design tool like Adobe Experience Design or Bohemian Sketch. These tutorials will get you started with the basic concepts and tools you’ll need to create amazing visualizations.</t>
  </si>
  <si>
    <t>tool;data-viz;no-code</t>
  </si>
  <si>
    <t>no-code</t>
  </si>
  <si>
    <t>L00947</t>
  </si>
  <si>
    <t>http://www.dicook.org/2018/04/14/content/post/2018-04-14-rookie-mistakes/</t>
  </si>
  <si>
    <t>Rookie mistakes and how to fix them when making plots of data</t>
  </si>
  <si>
    <t xml:space="preserve"> Stuart Lee, Di Cook</t>
  </si>
  <si>
    <t>2018-04-14</t>
  </si>
  <si>
    <t>This is an explanation of how to avoid common mistakes. We have taken example plots from different group submissions for the assignment, and show how to re-work the plot so that it is more effective at communicating the intended information.</t>
  </si>
  <si>
    <t>post;recommendation;technique;data-viz;mistake</t>
  </si>
  <si>
    <t>http://www.dicook.org</t>
  </si>
  <si>
    <t>mistake</t>
  </si>
  <si>
    <t>L00950</t>
  </si>
  <si>
    <t>https://www.vizualism.nl/tutorial-data-illustrator/</t>
  </si>
  <si>
    <t>Tutorial: Data-Illustrator using life expectancy data</t>
  </si>
  <si>
    <t>Visualizm</t>
  </si>
  <si>
    <t>Talk at Amsterdam Pakhuis de Zwijger/  Step by step tutorial infographic Deltares Step by step tutorial Step by step tutorial Step by step historical reconstruction.</t>
  </si>
  <si>
    <t>post;tutorial;data-viz;data-illustrator</t>
  </si>
  <si>
    <t>https://www.vizualism.nl</t>
  </si>
  <si>
    <t>https://www.vizualism.nl/tutorial-data-illustrator//wp-content/uploads/TUT_2018_DI_Lifeexpect07-1024x638.jpg</t>
  </si>
  <si>
    <t>data-illustrator</t>
  </si>
  <si>
    <t>L00952</t>
  </si>
  <si>
    <t>https://xeno.graphics/category/domain-specific/</t>
  </si>
  <si>
    <t>Category: domain specific</t>
  </si>
  <si>
    <t>Xenographics</t>
  </si>
  <si>
    <t>Weird but (sometimes) useful charts. Domain specific visualizations, developed and used mostly in a single research domain.</t>
  </si>
  <si>
    <t>data-viz;unique;example;inspiration</t>
  </si>
  <si>
    <t>https://xeno.graphics</t>
  </si>
  <si>
    <t>L00954</t>
  </si>
  <si>
    <t>http://seankross.com/2017/09/17/Enough-Docker-to-be-Dangerous.html</t>
  </si>
  <si>
    <t>Enough Docker to be Dangerous</t>
  </si>
  <si>
    <t>Sean Kross</t>
  </si>
  <si>
    <t>Docker is a sophisticated software project built on the Go programming language for creating distributed and networked web applications, but it’s also wonderful for just accessing an Ubuntu bash terminal. To get started with Docker you should first install it (you want the Community Edition), then pull up your command line.</t>
  </si>
  <si>
    <t>post;data-science;development;docker;testing;getting-started</t>
  </si>
  <si>
    <t>http://seankross.com</t>
  </si>
  <si>
    <t>development#testing</t>
  </si>
  <si>
    <t>docker</t>
  </si>
  <si>
    <t>L00955</t>
  </si>
  <si>
    <t>https://tinyletter.com/data-is-plural/letters/data-is-plural-2018-04-18-edition</t>
  </si>
  <si>
    <t>Data Is Plural — 2018.04.18 edition</t>
  </si>
  <si>
    <t>Jeremy Singer-Vine</t>
  </si>
  <si>
    <t>2018-04-18</t>
  </si>
  <si>
    <t>Evictions, executive orders, state campaign finance laws, university parental leave policies, and miscellaneous datasets</t>
  </si>
  <si>
    <t>post;dataset;list</t>
  </si>
  <si>
    <t>https://tinyletter.com</t>
  </si>
  <si>
    <t>dataset#list</t>
  </si>
  <si>
    <t>L00957</t>
  </si>
  <si>
    <t>https://hackernoon.com/introduction-to-firebase-218a23186cd7</t>
  </si>
  <si>
    <t>Introduction to Firebase🔥</t>
  </si>
  <si>
    <t>@geekyants</t>
  </si>
  <si>
    <t>2017-12-27</t>
  </si>
  <si>
    <t>A brief post about what Firebase is all about, and it’s new NoSQL Database — Cloud Firestore</t>
  </si>
  <si>
    <t>post;general;database;basics;introduction</t>
  </si>
  <si>
    <t>basics#introduction</t>
  </si>
  <si>
    <t>database</t>
  </si>
  <si>
    <t>L00959</t>
  </si>
  <si>
    <t>http://style.org/ku/</t>
  </si>
  <si>
    <t>Design for an Audience</t>
  </si>
  <si>
    <t>Jonathan Corum</t>
  </si>
  <si>
    <t>2018-04-26</t>
  </si>
  <si>
    <t>Last week I gave a workshop and talk at SUND, the University of Copenhagen’s Faculty of Health Sciences.</t>
  </si>
  <si>
    <t>talk;data-viz;general;perspective</t>
  </si>
  <si>
    <t>http://style.org</t>
  </si>
  <si>
    <t>http://style.org/ku//images/ku/ku_137.jpg</t>
  </si>
  <si>
    <t>general#perspective</t>
  </si>
  <si>
    <t>L00960</t>
  </si>
  <si>
    <t>https://eagereyes.org/blog/2018/seven-visualization-talks-that-terrified-me-at-chi</t>
  </si>
  <si>
    <t>Seven Visualization Talks That Terrified Me At CHI</t>
  </si>
  <si>
    <t>Robert Kosara</t>
  </si>
  <si>
    <t>2018-05-02</t>
  </si>
  <si>
    <t>Of course, there was lots of other interesting vis work at CHI (they even let me give a couple talks this year), but these were the talks I was pondering on the flight home.</t>
  </si>
  <si>
    <t>list;talk;data-viz;general;perspective</t>
  </si>
  <si>
    <t>https://eagereyes.org</t>
  </si>
  <si>
    <t>https://eagereyes.org/wp-content/uploads/2018/05/basilica1by1.jpg</t>
  </si>
  <si>
    <t>list#general#perspective</t>
  </si>
  <si>
    <t>L00961</t>
  </si>
  <si>
    <t>https://guyabel.com/post/animated-directional-chord-diagrams/</t>
  </si>
  <si>
    <t>R code for animated chord diagrams</t>
  </si>
  <si>
    <t>Guy Abel</t>
  </si>
  <si>
    <t>Recently I have been playing around tweenr and the magick packages for animated population pyramids. In this post I attempt to show how to use these packages to produce animated directional chord diagrams of global migration flow estimates.</t>
  </si>
  <si>
    <t>post;tutorial;rstats;data-viz;animation</t>
  </si>
  <si>
    <t>https://guyabel.com</t>
  </si>
  <si>
    <t>L00965</t>
  </si>
  <si>
    <t>https://hi.stamen.com/what-is-data-visualization-for-83c3a736d568</t>
  </si>
  <si>
    <t>What is data visualization for?</t>
  </si>
  <si>
    <t>Eric Rodenbeck</t>
  </si>
  <si>
    <t>2018-04-05</t>
  </si>
  <si>
    <t>Data visualization has to pull off the same paradoxical split as photography and the movies (and, not for nothing, comic books) did. Get more highbrow: being part of the larger discourse and rough and tumble world of media and critique, not just fellow “practitioners.” And lowbrow: recognizing that it can be used to lie and tell jokes and that these uses of the medium are just as legitimate as is the pursuit of an unvarnished truth and insight.</t>
  </si>
  <si>
    <t>article;opinion;data-viz;definition</t>
  </si>
  <si>
    <t>L00966</t>
  </si>
  <si>
    <t>http://www.openculture.com/2016/01/the-new-york-public-library-lets-you-download-180000-images-in-high-res.html</t>
  </si>
  <si>
    <t>The New York Public Library Lets You Download 180,000 Images in High Resolution: Historic Photographs, Maps, Letters &amp; More</t>
  </si>
  <si>
    <t>Colin Marshall</t>
  </si>
  <si>
    <t>2016-01</t>
  </si>
  <si>
    <t>in Archives, History, Letters, Literature, Photography | January 7th, 2016 7 Comments  example_responsive_1  (adsbygoogle = window.adsbygoogle || []).push({});  Most of us Open Culture writers and readers surely grew up thinking of the local pu...</t>
  </si>
  <si>
    <t>post;art;free</t>
  </si>
  <si>
    <t>https://cdn8.openculture.com/wp-content/uploads/2016/01/NYPL-2.jpg</t>
  </si>
  <si>
    <t>art#free</t>
  </si>
  <si>
    <t>L00968</t>
  </si>
  <si>
    <t>http://www.feat.engineering/</t>
  </si>
  <si>
    <t>Feature Engineering and Selection: A Practical Approach for Predictive Models</t>
  </si>
  <si>
    <t>Max Kuhn &amp; Kjell Johnson</t>
  </si>
  <si>
    <t>2019-06-21</t>
  </si>
  <si>
    <t>The goals of Feature Engineering and Selection are to provide tools for re-representing predictors, to place these tools in the context of a good predictive modeling framework, and to convey our experience of utilizing these tools in practice. In the end, we hope that these tools and our experience will help you generate better models.</t>
  </si>
  <si>
    <t>book;online;feature-engineering;ml;predictive-modeling</t>
  </si>
  <si>
    <t>http://www.feat.engineering</t>
  </si>
  <si>
    <t>feature-engineering#ml#predictive-modeling</t>
  </si>
  <si>
    <t>L00969</t>
  </si>
  <si>
    <t>https://stats.idre.ucla.edu/other/dae/</t>
  </si>
  <si>
    <t>DATA ANALYSIS EXAMPLES</t>
  </si>
  <si>
    <t>UCLA</t>
  </si>
  <si>
    <t>2021</t>
  </si>
  <si>
    <t>The pages below contain examples (often hypothetical) illustrating the application of different statistical analysis techniques using different statistical packages. Each page provides a handful of examples of when the analysis might be used along with sample data, an example analysis and an explanation of the output, followed by references for more information. These pages merely introduce the essence of the technique and do not provide a comprehensive description of how to use it.</t>
  </si>
  <si>
    <t>list;data-analysis;statistics;technique;rstats</t>
  </si>
  <si>
    <t>https://stats.idre.ucla.edu</t>
  </si>
  <si>
    <t>L00971</t>
  </si>
  <si>
    <t>https://www.martingoodson.com/ten-ways-your-data-project-is-going-to-fail/</t>
  </si>
  <si>
    <t>Ten Ways Your Data Project is Going to Fail</t>
  </si>
  <si>
    <t>Martin Goodson</t>
  </si>
  <si>
    <t>2016-11-01</t>
  </si>
  <si>
    <t>Data science continues to generate excitement and yet real-world results can often disappoint business stakeholders. How can we mitigate risk and ensure results match expectations? Working as a technical data scientist at the interface between R&amp;D and commercial operations has given me an insight into the traps that lie in our path. I present a personal view on the most common failure modes of data science projects.</t>
  </si>
  <si>
    <t>post;pitfall;data-science;project;list;opinion</t>
  </si>
  <si>
    <t>https://www.martingoodson.com</t>
  </si>
  <si>
    <t>https://www.martingoodson.com/content/images/2016/11/Slide07-1.jpg</t>
  </si>
  <si>
    <t>project#list#opinion</t>
  </si>
  <si>
    <t>pitfall#data-science</t>
  </si>
  <si>
    <t>L00974</t>
  </si>
  <si>
    <t>https://towardsdatascience.com/6-reasons-why-data-visualisation-projects-fail-1ea7a56d7602</t>
  </si>
  <si>
    <t>6 Reasons why Data Visualisation projects Fail</t>
  </si>
  <si>
    <t>Ganes Kesari</t>
  </si>
  <si>
    <t>2018-05-03</t>
  </si>
  <si>
    <t>Inspite of the tremendous promise of data visualisation, and the discipline being mainstream for about a decade, it is anything but mature. With a boatload of visualisation tools at disposal and fancy data scientists to play with them, impactful use of data visualisation is still a rarity in enterprises.</t>
  </si>
  <si>
    <t>post;pitfall;data-viz;list;opinion;general</t>
  </si>
  <si>
    <t>list#opinion#general</t>
  </si>
  <si>
    <t>L00979</t>
  </si>
  <si>
    <t>https://twitter.com/jaimiAgray/status/994392251206844416/photo/1</t>
  </si>
  <si>
    <t>For all #rstats users like me who are nitpicky about the colour palettes they use in figures: there is a package called "colorspace" which lets you brew your own palette in an interactive window! Even has options to check how its viewed in B&amp;amp;W and by colourblind people. #phdchat https://t.co/JOQpMrDO35</t>
  </si>
  <si>
    <t>@jaimiAgray</t>
  </si>
  <si>
    <t>2018-05-10</t>
  </si>
  <si>
    <t>post;rstats;colour;palette</t>
  </si>
  <si>
    <t>http://pbs.twimg.com/profile_images/1400929367740518402/ICpRn6W1_normal.jpg</t>
  </si>
  <si>
    <t>https://www.youtube.com/channel/UCdj7bJFeKk10WNmc5R0cq_A</t>
  </si>
  <si>
    <t>L00980</t>
  </si>
  <si>
    <t>https://opensemanticsearch.org/doc/analytics/graph</t>
  </si>
  <si>
    <t>Network analysis: Graph visualization for discovery and exploration of connections &amp; relations</t>
  </si>
  <si>
    <t>Open Semantic Search</t>
  </si>
  <si>
    <t>How to search, explore, analyze, structure, filter and visualize large document collections or many search results</t>
  </si>
  <si>
    <t>tool;search;text-mining</t>
  </si>
  <si>
    <t>https://opensemanticsearch.org</t>
  </si>
  <si>
    <t>search#text-mining</t>
  </si>
  <si>
    <t>L00982</t>
  </si>
  <si>
    <t>http://nickstrayer.me/</t>
  </si>
  <si>
    <t>Nick Strayer | Visual Data Scientist | Personal site</t>
  </si>
  <si>
    <t>Nick Strayer</t>
  </si>
  <si>
    <t>I am a software engineer building open-source software on the Shiny team at RStudio. In addition to being a software engineer, I have been extremely lucky to work in many different realms, including as a Journalist at the New York Times, data scientist at the Johns Hopkins Data Science Lab and Dealer.com in Vermont, and “data artist in residence” at startup Conduce in California.</t>
  </si>
  <si>
    <t>blog;rstats;javascript;data-viz;ml;data-science;animation</t>
  </si>
  <si>
    <t>http://nickstrayer.me</t>
  </si>
  <si>
    <t>ml#animation</t>
  </si>
  <si>
    <t>rstats#javascript</t>
  </si>
  <si>
    <t>L00983</t>
  </si>
  <si>
    <t>https://www.coursera.org/learn/data-visualization-tableau</t>
  </si>
  <si>
    <t>Fundamentals of Visualization with Tableau</t>
  </si>
  <si>
    <t>Desiree' Abbott</t>
  </si>
  <si>
    <t>2918</t>
  </si>
  <si>
    <t>This course is part of the Data Visualization with Tableau Specialization</t>
  </si>
  <si>
    <t>course;data-viz;tableau</t>
  </si>
  <si>
    <t>https://d3njjcbhbojbot.cloudfront.net/api/utilities/v1/imageproxy/https:/coursera-instructor-photos.s3.amazonaws.com/10/d4684531cf4c5ab349f306321d17c9/TC18-Sieze-1-.jpg?auto=format%2Ccompress&amp;dpr=2&amp;blur=200&amp;px=8&amp;w=112&amp;h=112</t>
  </si>
  <si>
    <t>L00984</t>
  </si>
  <si>
    <t>https://policyviz.com/2018/04/26/interactive-waffle-charts-in-excel/</t>
  </si>
  <si>
    <t>Interactive Waffle Charts in Excel</t>
  </si>
  <si>
    <t>Back in January, Nathan Yau at Flowing Data published an interactive set of waffle charts that allows you to explore selected demographics of people in the U.S. The user can select across three demographic characteristics—gender (Male, Female); ag...</t>
  </si>
  <si>
    <t>post;data-viz;technique;chart;excel</t>
  </si>
  <si>
    <t>L00989</t>
  </si>
  <si>
    <t>https://www.r-exercises.com/2018/05/11/create-and-format-a-google-sheet-from-within-r-exercises/</t>
  </si>
  <si>
    <t>Create and Format a Google Sheet Within R: Exercises</t>
  </si>
  <si>
    <t>sindri</t>
  </si>
  <si>
    <t>In this exercise set, we will practice using the Google Sheets package to create and manipulate a Google spreadsheet within R</t>
  </si>
  <si>
    <t>post;exercise;rstats;how-to</t>
  </si>
  <si>
    <t>https://www.r-exercises.com</t>
  </si>
  <si>
    <t>exercise#how-to</t>
  </si>
  <si>
    <t>L00990</t>
  </si>
  <si>
    <t>https://twitter.com/NPilakouta/status/995982320585920512/photo/1</t>
  </si>
  <si>
    <t>I was recently asked to give a stats talk in my department on how to analyse zero-inflated count data, which is a common problem in ecology (and especially behavioural ecology). I came up with this flowchart and thought I'd share it in case it's useful for any of you #rstats https://t.co/8zhEzQFuIV</t>
  </si>
  <si>
    <t>@Npilakouta</t>
  </si>
  <si>
    <t>2018-05-14</t>
  </si>
  <si>
    <t>post;advice;recommendation;data-analysis;zero-inflated;count</t>
  </si>
  <si>
    <t>http://pbs.twimg.com/profile_images/1163924846578999298/37Gut-1H_normal.jpg</t>
  </si>
  <si>
    <t>http://www.nataliepilakouta.com</t>
  </si>
  <si>
    <t>advice#recommendation</t>
  </si>
  <si>
    <t>zero-inflated#count</t>
  </si>
  <si>
    <t>L00991</t>
  </si>
  <si>
    <t>https://towardsdatascience.com/how-to-build-animated-charts-like-hans-rosling-doing-it-all-in-r-570efc6ba382</t>
  </si>
  <si>
    <t>How to build Animated Charts like Hans Rosling — doing it all in R</t>
  </si>
  <si>
    <t>Tristan Ganry</t>
  </si>
  <si>
    <t>2018-05-18</t>
  </si>
  <si>
    <t>A Small Educative Project for Learning Data Visualisation Skills leveraging 2 libraries (gganimate and plot.ly) — UPDATED with new gganimate version</t>
  </si>
  <si>
    <t>post;tutorial;data-viz;animation;rstats;package</t>
  </si>
  <si>
    <t>https://miro.medium.com/focal/112/112/50/50/0*C6KrxGSl7RKqOjpu.jpg</t>
  </si>
  <si>
    <t>L00993</t>
  </si>
  <si>
    <t>https://www.tidytextmining.com/</t>
  </si>
  <si>
    <t>Text Mining with R:
        A Tidy Approach</t>
  </si>
  <si>
    <t>Julia Silge &amp; David Robinson</t>
  </si>
  <si>
    <t>2022-11-02</t>
  </si>
  <si>
    <t>This book serves as an introduction of text mining using the tidytext package and other tidy tools in R. The functions provided by the tidytext package are relatively simple; what is important are the possible applications. Thus, this book provides compelling examples of real text mining problems.</t>
  </si>
  <si>
    <t>book;online;rstats;text-mining;tidyverse</t>
  </si>
  <si>
    <t>https://www.tidytextmining.com</t>
  </si>
  <si>
    <t>L01000</t>
  </si>
  <si>
    <t>https://courses.cs.washington.edu/courses/cse512/18sp/</t>
  </si>
  <si>
    <t>CSE512 Data Visualization (Spring 2018)</t>
  </si>
  <si>
    <t>Jeffrey Heer</t>
  </si>
  <si>
    <t>In this course we will study techniques for creating effective visualizations based on principles from graphic design, perceptual psychology, and cognitive science. The course is targeted both towards students interested in using visualization in their own work, as well as students interested in building better visualization tools and systems.</t>
  </si>
  <si>
    <t>course;data-viz</t>
  </si>
  <si>
    <t>https://courses.cs.washington.edu</t>
  </si>
  <si>
    <t>L01001</t>
  </si>
  <si>
    <t>https://twitter.com/polesasunder/status/1001820169537191939/photo/1</t>
  </si>
  <si>
    <t>MY GOOD FRIENDS Do you have count data with 0s ? Lol of course you do everyone does. 
Did you know you can plot these data on a log scale by going + coord_trans(y = scales::log1p_trans()) 😱
B/C NOBODY TOLD ME
I JUST LEARNED THAT NOW
#rstats https://t.co/6Ap6CuLhbm</t>
  </si>
  <si>
    <t>@polesasunder</t>
  </si>
  <si>
    <t>2018-05-30</t>
  </si>
  <si>
    <t>MY GOOD FRIENDS Do you have count data with 0s ? Lol of course you do everyone does. 
Did you know you can plot these data on a log scale by going + coord_trans(y = scales::log1p_trans()) 😱
B/C NOBODY TOLD ME
I JUST LEARNED THAT NOW
#rstats https://t.co/6Ap6CuLhbm</t>
  </si>
  <si>
    <t>post;technique;plot;ggplot2;rstats;tip</t>
  </si>
  <si>
    <t>http://pbs.twimg.com/profile_images/776147537308819456/d-qJ5lJQ_normal.jpg</t>
  </si>
  <si>
    <t>https://github.com/aammd</t>
  </si>
  <si>
    <t>plot#ggplot2#rstats</t>
  </si>
  <si>
    <t>L01003</t>
  </si>
  <si>
    <t>https://twitter.com/ben_ferns/status/1002167116215214080/video/1</t>
  </si>
  <si>
    <t>This tech from @CTRLlabsCo which can read and interpret nerve signals via ML (even when the movement is not made) has a huge amount of potential - no cameras, no trackers, and not limited to what humans can do (note the robot arm can rotate its wrist 360 degrees). Links below vvv https://t.co/9BdjxRcdvo</t>
  </si>
  <si>
    <t>@ben_ferns</t>
  </si>
  <si>
    <t>2018-05-31</t>
  </si>
  <si>
    <t>post;demo;ml;brain</t>
  </si>
  <si>
    <t>http://pbs.twimg.com/profile_images/1373249615/IMG_0078_normal.JPG</t>
  </si>
  <si>
    <t>https://www.variant3d.com</t>
  </si>
  <si>
    <t>demo</t>
  </si>
  <si>
    <t>brain</t>
  </si>
  <si>
    <t>L01005</t>
  </si>
  <si>
    <t>https://aosmith.rbind.io/2018/06/05/a-closer-look-at-replicate-and-purrr/</t>
  </si>
  <si>
    <t>A closer look at replicate() and purrr::map() for simulations</t>
  </si>
  <si>
    <t>@aosmith16</t>
  </si>
  <si>
    <t>In this post I’ll focus in on the code I use for repeatedly simulating data and extracting output, specifically talking about the function replicate() and the map family of functions from package purrr.</t>
  </si>
  <si>
    <t>post;how-to;technique;package;simulation</t>
  </si>
  <si>
    <t>https://aosmith.rbind.io</t>
  </si>
  <si>
    <t>https://aosmith.rbind.io/img/main/ao_ppg2.jpg</t>
  </si>
  <si>
    <t>simulation</t>
  </si>
  <si>
    <t>L01007</t>
  </si>
  <si>
    <t>https://ai.googleblog.com/2018/06/realtime-tsne-visualizations-with.html</t>
  </si>
  <si>
    <t>Realtime tSNE Visualizations with TensorFlow.js</t>
  </si>
  <si>
    <t>Nicola Pezzotti</t>
  </si>
  <si>
    <t>2018-06-07</t>
  </si>
  <si>
    <t>In “Linear tSNE Optimization for the Web”, we present a novel approach to tSNE that heavily relies on modern graphics hardware. Given the linear complexity of the new approach, our method generates embeddings faster than comparable techniques and can even be executed on the client side in a web browser by leveraging GPU capabilities through WebGL. The combination of these two factors allows for real-time interactive visualization of large, high-dimensional datasets.</t>
  </si>
  <si>
    <t>post;technique;ml;t-sne;data-viz;tensorflow;explainer;package</t>
  </si>
  <si>
    <t>https://ai.googleblog.com</t>
  </si>
  <si>
    <t>t-sne#tensorflow</t>
  </si>
  <si>
    <t>L01021</t>
  </si>
  <si>
    <t>https://onepager.togaware.com/index.html</t>
  </si>
  <si>
    <t xml:space="preserve"> Data Science Desktop Survival Guide (R Edition)</t>
  </si>
  <si>
    <t>Graham Williams</t>
  </si>
  <si>
    <t>2023-04-26</t>
  </si>
  <si>
    <t>The Data Science Desktop Survival Guide (R Edition) provides a one page per concept style guide to navigating your way around the world of data science using Free (Libre)  and Open Source Software. The book is continually being updated and the recipes presented verified.</t>
  </si>
  <si>
    <t>book;online;rstats</t>
  </si>
  <si>
    <t>https://togaware.com</t>
  </si>
  <si>
    <t>https://togaware.com/onepager/../wp-content/uploads/2017/08/9781498740005-193x300.jpg</t>
  </si>
  <si>
    <t>L01025</t>
  </si>
  <si>
    <t>https://news.stanford.edu/2018/05/04/deep-learning-comes-full-circle/</t>
  </si>
  <si>
    <t>Deep learning comes full circle</t>
  </si>
  <si>
    <t>Nathan Collins</t>
  </si>
  <si>
    <t>2018-05-04</t>
  </si>
  <si>
    <t>Artificial intelligence drew much inspiration from the human brain but went off in its own direction. Now, AI has come full circle and is helping neuroscientists better understand how our own brains work.</t>
  </si>
  <si>
    <t>post;ai;biology;general</t>
  </si>
  <si>
    <t>https://news.stanford.edu</t>
  </si>
  <si>
    <t>https://news.stanford.edu/wp-content/uploads/2022/07/Brielle-thumbnail_7B336D59-602D-45FC-9BD5-AFC5D3C7FEA6_1_105_c-200x200.jpg</t>
  </si>
  <si>
    <t>biology</t>
  </si>
  <si>
    <t>L01033</t>
  </si>
  <si>
    <t>https://freedom-to-tinker.com/2018/07/03/teaching-the-craft-ethics-and-politics-of-field-experiments/</t>
  </si>
  <si>
    <t>Teaching the Craft, Ethics, and Politics of Field Experiments</t>
  </si>
  <si>
    <t>NATHAN MATIAS</t>
  </si>
  <si>
    <t>2018-07-03</t>
  </si>
  <si>
    <t>I wove three parallel threads into SOC412: research methods, discussions of ethical/political issues, and participatory research with communities. The syllabus prioritized methods in the early parts of the class, focused on research projects toward the end, and maintained a steady tempo of ethical/political discussions throughout.</t>
  </si>
  <si>
    <t>course;ethics;research</t>
  </si>
  <si>
    <t>https://freedom-to-tinker.com</t>
  </si>
  <si>
    <t>ethics</t>
  </si>
  <si>
    <t>L01035</t>
  </si>
  <si>
    <t>https://www.r-bloggers.com/data-summary-in-one-go/</t>
  </si>
  <si>
    <t>Data Summary in One Go</t>
  </si>
  <si>
    <t>Pradeep Mavuluri</t>
  </si>
  <si>
    <t>Below function provides R code for getting data description details like missing, distinct, min, max, mean, median, mode in one go for ready to use and for quick interpretation purposes.</t>
  </si>
  <si>
    <t>post;technique;rstats;basics;data-analysis</t>
  </si>
  <si>
    <t>L01037</t>
  </si>
  <si>
    <t>https://webbedfeet.netlify.app/post/tidying-messy-excel-data-tidyxl/</t>
  </si>
  <si>
    <t>Tidying messy Excel data (tidyxl)</t>
  </si>
  <si>
    <t>R on Abhijit Dasgupta</t>
  </si>
  <si>
    <t>2018-05-01</t>
  </si>
  <si>
    <t>A dataset that, for each patient and each angle gives us corresponding values of A and B. So this would be a four-column data set with ID, angle, A and B.</t>
  </si>
  <si>
    <t>post;technique;package;how-to;data-preparation</t>
  </si>
  <si>
    <t>L01038</t>
  </si>
  <si>
    <t>http://blog.revolutionanalytics.com/2018/06/global-migration-animated-with-r.html</t>
  </si>
  <si>
    <t>Global Migration, animated with R</t>
  </si>
  <si>
    <t>2018-06-29</t>
  </si>
  <si>
    <t>The animation below, by Shanghai University professor Guy Abel, shows migration within and between regions of the world from 1960 to 2015. The data and the methodology behind the chart is described in this paper.</t>
  </si>
  <si>
    <t>post;data-viz;example;inspiration;tutorial;rstats;chord</t>
  </si>
  <si>
    <t>rstats#chord</t>
  </si>
  <si>
    <t>L01039</t>
  </si>
  <si>
    <t>https://flowingdata.com/2018/07/09/how-to-visualize-recurring-patterns/</t>
  </si>
  <si>
    <t>Visualizing Patterns on Repeat</t>
  </si>
  <si>
    <t>2018-02-09</t>
  </si>
  <si>
    <t>Seasonality. Redundancy. Repetition. Things have a way of repeating themselves, and it can be useful to highlight these patterns in data. Here’s a guide for possible solutions, the pros and cons of each, and examples of the method in practice.</t>
  </si>
  <si>
    <t>post;guide;periodic;general;data-viz;advice</t>
  </si>
  <si>
    <t>guide#general#advice</t>
  </si>
  <si>
    <t>periodic</t>
  </si>
  <si>
    <t>L01040</t>
  </si>
  <si>
    <t>https://www.alexirpan.com/2018/02/14/rl-hard.html</t>
  </si>
  <si>
    <t>Deep Reinforcement Learning Doesn't Work Yet</t>
  </si>
  <si>
    <t>Alex Irpan</t>
  </si>
  <si>
    <t>2018-02-14</t>
  </si>
  <si>
    <t>Deep RL is one of the closest things that looks anything like AGI, and that’s the kind of dream that fuels billions of dollars of funding. Unfortunately, it doesn’t really work yet.</t>
  </si>
  <si>
    <t>post;perspective;drl;dl;general;pitfall</t>
  </si>
  <si>
    <t>https://www.alexirpan.com</t>
  </si>
  <si>
    <t>https://www.alexirpan.com/2018/02/14/rl-hard.html/public/rl-hard/bender-70.jpg</t>
  </si>
  <si>
    <t>perspective#general</t>
  </si>
  <si>
    <t>drl#dl</t>
  </si>
  <si>
    <t>L01043</t>
  </si>
  <si>
    <t>https://blog.datawrapper.de/gendercolor/</t>
  </si>
  <si>
    <t>An alternative to pink &amp; blue: Colors for gender data</t>
  </si>
  <si>
    <t>I’ll start off with some examples of news graphics where pink &amp; blue were used as well as examples where they weren’t – explaining along the way why the classic pink &amp; blue combo is an unawesome choice. Afterwards, we’ll look at two ways of moving away from this color combination in visualizing gender data.</t>
  </si>
  <si>
    <t>post;data-viz;colour;opinion;advice;general</t>
  </si>
  <si>
    <t>https://blog.datawrapper.de</t>
  </si>
  <si>
    <t>https://blog.datawrapper.de/wp-content/uploads/2020/08/full-180720_colors8-1024x512.jpg</t>
  </si>
  <si>
    <t>opinion#advice#general</t>
  </si>
  <si>
    <t>L01044</t>
  </si>
  <si>
    <t>https://www.kdnuggets.com/2018/05/7-useful-suggestions-machine-learning-yearning.html</t>
  </si>
  <si>
    <t>7 Useful Suggestions from Andrew Ng “Machine Learning Yearning”</t>
  </si>
  <si>
    <t>Dan Clark</t>
  </si>
  <si>
    <t>2018-05-08</t>
  </si>
  <si>
    <t>Machine Learning Yearning is a book by AI and Deep Learning guru Andrew Ng, focusing on how to make machine learning algorithms work and how to structure machine learning projects. Here we present 7 very useful suggestions from the book.</t>
  </si>
  <si>
    <t>post;advice;ml;deployment;book</t>
  </si>
  <si>
    <t>https://www.kdnuggets.com/wp-content/uploads/evaluating-mislabeled-images.jpg</t>
  </si>
  <si>
    <t>ml#deployment</t>
  </si>
  <si>
    <t>L01046</t>
  </si>
  <si>
    <t>https://www.datacamp.com/courses/interactive-maps-with-leaflet-in-r</t>
  </si>
  <si>
    <t>Interactive Maps with leaflet in R</t>
  </si>
  <si>
    <t>Ryan Sheehy</t>
  </si>
  <si>
    <t>2018-07-05</t>
  </si>
  <si>
    <t>Learn how to produce interactive web maps with ease using leaflet.</t>
  </si>
  <si>
    <t>course;rstats;geospatial;data-analysis;leaflet</t>
  </si>
  <si>
    <t>rstats#leaflet</t>
  </si>
  <si>
    <t>L01047</t>
  </si>
  <si>
    <t>https://twitter.com/zoe_meers/status/1017217786957819906/photo/1</t>
  </si>
  <si>
    <t>I recreated an NYT graphic (made in D3) in 10 minutes using ggparliament, a #ggplot2 #tidyverse extension in #rstats. H/T to @thosjleeper, @robert_squared, and uhhh... myself for doing a lot of work on ggparliament! https://t.co/Tzs37DJ8zY</t>
  </si>
  <si>
    <t>@zoe_meers</t>
  </si>
  <si>
    <t>2018-07-12</t>
  </si>
  <si>
    <t>post;data-viz;example;rstats;ggplot2</t>
  </si>
  <si>
    <t>http://pbs.twimg.com/profile_images/1300385781530288128/ubx9Zybt_normal.jpg</t>
  </si>
  <si>
    <t>https://zmeers.github.io/</t>
  </si>
  <si>
    <t>L01048</t>
  </si>
  <si>
    <t>https://speakerdeck.com/yutannihilation/introduction-to-gghighlight</t>
  </si>
  <si>
    <t>Introduction to gghighlight</t>
  </si>
  <si>
    <t>Hiroaki Yutani</t>
  </si>
  <si>
    <t>2018-07-15</t>
  </si>
  <si>
    <t>https://yutannihilation.github.io/gghighlight/</t>
  </si>
  <si>
    <t>slides;technique;package;rstats;data-viz;ggplot2</t>
  </si>
  <si>
    <t>https://speakerdeck.com</t>
  </si>
  <si>
    <t>slides#package</t>
  </si>
  <si>
    <t>L01049</t>
  </si>
  <si>
    <t>https://www.datacamp.com/courses/python-for-r-users</t>
  </si>
  <si>
    <t>Python for R Users</t>
  </si>
  <si>
    <t>2018-07-11</t>
  </si>
  <si>
    <t>This course is for R users who want to get up to speed with Python!</t>
  </si>
  <si>
    <t>course;rstats;python;data-analysis</t>
  </si>
  <si>
    <t>L01051</t>
  </si>
  <si>
    <t>http://rpubs.com/Ryo-N7/visualize_world_cup_with_R</t>
  </si>
  <si>
    <t>Visualizing the World Cup with R!</t>
  </si>
  <si>
    <t>Ryo Nakagawara</t>
  </si>
  <si>
    <t>presentation;data-viz;data-story;how-to</t>
  </si>
  <si>
    <t>http://rpubs.com</t>
  </si>
  <si>
    <t>presentation</t>
  </si>
  <si>
    <t>L01052</t>
  </si>
  <si>
    <t>https://vimeo.com/279923192</t>
  </si>
  <si>
    <t>The United States of Arms</t>
  </si>
  <si>
    <t>Will Geary</t>
  </si>
  <si>
    <t>U.S. weapons exports from 1950 to 2017. Data from the Stockholm International Peace Research Institute's Arms Transfers Database. Units are expressed in trend indicator values (TIV). Each dot on the map = one TIV. Visualization by Will Geary.</t>
  </si>
  <si>
    <t>video;data-viz;example;inspiration;weapons;export</t>
  </si>
  <si>
    <t>weapons</t>
  </si>
  <si>
    <t>L01053</t>
  </si>
  <si>
    <t>https://statnmap.com/2018-07-14-introduction-to-mapping-with-sf-and-co/</t>
  </si>
  <si>
    <t>Introduction to mapping with {sf} &amp; Co.</t>
  </si>
  <si>
    <t>Sébastien Rochette</t>
  </si>
  <si>
    <t>2018-07-14</t>
  </si>
  <si>
    <t>At the “Rencontres R 2018” in Rennes, I proposed a brief introduction to mapping using the recent {sf} package and some other interesting packages. This blog post is an extended version of my presentation allowing me to share the code of the different maps that appeared on it. It’s still a brief introduction.</t>
  </si>
  <si>
    <t>tutorial;how-to;geospatial;rstats;package</t>
  </si>
  <si>
    <t>https://statnmap.com</t>
  </si>
  <si>
    <t>https://statnmap.com/2018-07-14-introduction-to-mapping-with-sf-and-co//post/2018-07-14-introduction-to-mapping-with-sf-and-co/figure-html/Thinkr-with-library-sf_header.jpg</t>
  </si>
  <si>
    <t>L01054</t>
  </si>
  <si>
    <t>https://twitter.com/Fisher85M/status/1019222968344481793/photo/1</t>
  </si>
  <si>
    <t>What are some interesting #career paths in #BigData? https://t.co/vHb7evZjd9</t>
  </si>
  <si>
    <t>@Fisher85M</t>
  </si>
  <si>
    <t>2018-07-17</t>
  </si>
  <si>
    <t>What are some interesting #career paths in #BigData?
#Analytics #DataScience #dataviz #ML #BI #architect #Statistics #tech #Engineering https://t.co/vHb7evZjd9</t>
  </si>
  <si>
    <t>post;infographic;dubious</t>
  </si>
  <si>
    <t>http://pbs.twimg.com/profile_images/1542352197207343105/feB7nUx__normal.jpg</t>
  </si>
  <si>
    <t>https://www.linkedin.com/in/fisher85m/</t>
  </si>
  <si>
    <t>L01056</t>
  </si>
  <si>
    <t>https://tomaztsql.wordpress.com/2018/07/23/real-time-data-visualization-using-r-and-data-extracting-from-sql-server/</t>
  </si>
  <si>
    <t>Real-time data visualization using R and data extracting from SQL Server</t>
  </si>
  <si>
    <t>tomaztsql</t>
  </si>
  <si>
    <t>In the previous post, I have showed how to visualize near real-time data using Python and Dash module.  And it is time to see one of the many ways, how to do it in R. This time, I will not use any additional frames for visualization, like shiny, plotly or any others others, but will simply use base R functions and RODBC package to extract data from SQL Server.</t>
  </si>
  <si>
    <t>post;how-to;rstats;data-viz;real-time;database</t>
  </si>
  <si>
    <t>https://tomaztsql.wordpress.com</t>
  </si>
  <si>
    <t>real-time#database</t>
  </si>
  <si>
    <t>L01057</t>
  </si>
  <si>
    <t>https://jozef.io/r104-unit-testing-coverage/</t>
  </si>
  <si>
    <t>RStudio:addins part 4 - Unit testing coverage investigation and improvement, made easy</t>
  </si>
  <si>
    <t>Jozef's Rblog</t>
  </si>
  <si>
    <t>2018-07-21</t>
  </si>
  <si>
    <t>Today we will show how to efficiently investigate and improve unit test coverage for our R code, with focus on functions governing our RStudio addins, which have their own specifics.</t>
  </si>
  <si>
    <t>post;rstats;how-to;unit-test;package;overview</t>
  </si>
  <si>
    <t>https://jozef.io</t>
  </si>
  <si>
    <t>unit-test</t>
  </si>
  <si>
    <t>L01059</t>
  </si>
  <si>
    <t>http://www.datasketch.es/may/code/nadieh/</t>
  </si>
  <si>
    <t>Figures in the Sky</t>
  </si>
  <si>
    <t>No matter where you are on Earth, we all look up to the same sky during the dark nights. You might see a different section of it depending on your exact location, time &amp; season, nevertheless the stars have fascinated humans across time and continents.</t>
  </si>
  <si>
    <t>post;data-story;data-viz;inspiration;example</t>
  </si>
  <si>
    <t>http://www.datasketch.es</t>
  </si>
  <si>
    <t>L01062</t>
  </si>
  <si>
    <t>http://www.unece.org/stats/documents/writing/</t>
  </si>
  <si>
    <t>Making Data Meaningful</t>
  </si>
  <si>
    <t>UNECE</t>
  </si>
  <si>
    <t>Four practical guides to help managers, statisticians and media relations officers in statistical organizations use text and visualizations to bring statistics to life for non-statisticians; find the best way to get their message across or define strategies for improving statistical literacy.</t>
  </si>
  <si>
    <t>book;guide;data-story;storytelling;statistics;communication</t>
  </si>
  <si>
    <t>http://www.unece.org</t>
  </si>
  <si>
    <t>http://www.unece.org/stats/documents/writing//sites/default/files/_migrated/pics/MDM_Part2_cover_English.jpg</t>
  </si>
  <si>
    <t>data-story#statistics</t>
  </si>
  <si>
    <t>storytelling#communication</t>
  </si>
  <si>
    <t>L01065</t>
  </si>
  <si>
    <t>https://twitter.com/evankirstel/status/1019809181640085507/photo/1</t>
  </si>
  <si>
    <t>Visualizing The World's 20 Largest Tech Giants.
https://t.co/q83w1nrnkg</t>
  </si>
  <si>
    <t>van Kirstel #B2B #TechFluencer</t>
  </si>
  <si>
    <t>2018-07-19</t>
  </si>
  <si>
    <t>Visualizing The World's 20 Largest Tech Giants.
#dataviz #AI #innovation #fintech #bigdata https://t.co/q83w1nrnkg</t>
  </si>
  <si>
    <t>http://pbs.twimg.com/profile_images/1483222456563384321/wYCiARLh_normal.jpg</t>
  </si>
  <si>
    <t>https://linktr.ee/EvanKirstel</t>
  </si>
  <si>
    <t>L01068</t>
  </si>
  <si>
    <t>https://www.independent.co.uk/voices/tommy-hilfiger-data-smart-clothing-jeans-xplore-a8470221.html</t>
  </si>
  <si>
    <t>With Tommy Hilfiger’s ‘smart’ clothing range, data collection has reached dystopian levels</t>
  </si>
  <si>
    <t>Phoebe Moore</t>
  </si>
  <si>
    <t>2018-07-31</t>
  </si>
  <si>
    <t>Ambassadors’ will be rewarded for walking past Tommy Jeans stores. Based on how often they wear these items, they will be eligible for rewards. It is not too fantastical to say that we are becoming a new resource for quite different means of surveillance and profit making</t>
  </si>
  <si>
    <t>article;pitfall;ml;data;dystopian;general</t>
  </si>
  <si>
    <t>https://www.independent.co.uk</t>
  </si>
  <si>
    <t>https://static.independent.co.uk/s3fs-public/thumbnails/image/2018/07/30/17/tommy-hilfiger-smart.jpg?quality=75&amp;width=982&amp;height=726&amp;auto=webp</t>
  </si>
  <si>
    <t>dystopian</t>
  </si>
  <si>
    <t>L01069</t>
  </si>
  <si>
    <t>https://www.pyimagesearch.com/2018/07/30/opencv-object-tracking/</t>
  </si>
  <si>
    <t>OpenCV Object Tracking</t>
  </si>
  <si>
    <t>Adrian Rosebrock</t>
  </si>
  <si>
    <t>2018-07-30</t>
  </si>
  <si>
    <t>In last week’s blog post we got our feet wet by implementing a simple object tracking algorithm called “centroid tracking”. Today, we are going to take the next step and look at eight separate object tracking algorithms built right into OpenCV!</t>
  </si>
  <si>
    <t>post;ml;how-to;technique;vision;basics;getting-started</t>
  </si>
  <si>
    <t>https://www.pyimagesearch.com</t>
  </si>
  <si>
    <t>https://929687.smushcdn.com/2633864/wp-content/uploads/2018/10/multi_object_tracking_dlib_featured-300x168.jpg?lossy=1&amp;strip=1&amp;webp=1</t>
  </si>
  <si>
    <t>basics#getting-started</t>
  </si>
  <si>
    <t>ml#vision</t>
  </si>
  <si>
    <t>L01072</t>
  </si>
  <si>
    <t>https://blog.coursera.org/10-new-specializations-and-courses-in-cutting-edge-topics/</t>
  </si>
  <si>
    <t>10 New Specializations and Courses in Cutting-Edge Topics</t>
  </si>
  <si>
    <t>Coursera</t>
  </si>
  <si>
    <t>Here’s a roundup of new Specializations and courses on Coursera, brought to you by top universities and leading companies from all over the world. Learn foundational data science skills from IBM, machine learning with Google Cloud, and Blockchain from the experts at the University at Buffalo.</t>
  </si>
  <si>
    <t>course;list;ml</t>
  </si>
  <si>
    <t>https://blog.coursera.org</t>
  </si>
  <si>
    <t>L01074</t>
  </si>
  <si>
    <t>https://developers.google.com/machine-learning/crash-course/</t>
  </si>
  <si>
    <t>Machine Learning</t>
  </si>
  <si>
    <t>toju</t>
  </si>
  <si>
    <t xml:space="preserve">Google's fast-paced, practical introduction to machine learning, featuring a series of lessons with video lectures, real-world case studies, and hands-on practice exercises. </t>
  </si>
  <si>
    <t>course;ml;tensorflow</t>
  </si>
  <si>
    <t>https://developers.google.com</t>
  </si>
  <si>
    <t>tensorflow</t>
  </si>
  <si>
    <t>L01077</t>
  </si>
  <si>
    <t>http://bair.berkeley.edu/blog/2018/08/06/recurrent/</t>
  </si>
  <si>
    <t>When Recurrent Models Don't Need to be Recurrent</t>
  </si>
  <si>
    <t>John Miller</t>
  </si>
  <si>
    <t>2018-08-06</t>
  </si>
  <si>
    <t>When and why can feed-forward networks replace recurrent neural networks without a loss in performance? We discuss several proposed answers to this question and highlight our recent work that offers an explanation in terms of a fundamental stability property.</t>
  </si>
  <si>
    <t>ml;explainer;theory;technique</t>
  </si>
  <si>
    <t>http://bair.berkeley.edu</t>
  </si>
  <si>
    <t>theory#technique</t>
  </si>
  <si>
    <t>L01083</t>
  </si>
  <si>
    <t>https://ai.googleblog.com/2018/07/machine-learning-in-google-bigquery.html</t>
  </si>
  <si>
    <t>Machine Learning in Google BigQuery</t>
  </si>
  <si>
    <t>Umar Syed &amp; Sergei Vassilvitskii</t>
  </si>
  <si>
    <t>2018-07-25</t>
  </si>
  <si>
    <t>Today we’re announcing BigQuery ML, a capability inside BigQuery that allows data scientists and analysts to build and deploy machine learning models on massive structured or semi-structured datasets.</t>
  </si>
  <si>
    <t>post;ml;package;overview;google</t>
  </si>
  <si>
    <t>google</t>
  </si>
  <si>
    <t>L01084</t>
  </si>
  <si>
    <t>http://www.francescobailo.net/2018/08/how-to-quickly-enrich-a-map-with-natural-and-anthropic-details/</t>
  </si>
  <si>
    <t>How to (quickly) enrich a map with natural and anthropic details</t>
  </si>
  <si>
    <t>Francesco Bailo</t>
  </si>
  <si>
    <t>2018-08</t>
  </si>
  <si>
    <t>In this post I show how to enrich a ggplot map with data obtained from the Open Street Map (OSM) API.</t>
  </si>
  <si>
    <t>post;geospatial;tutorial;rstats;ggplot2</t>
  </si>
  <si>
    <t>http://www.francescobailo.net</t>
  </si>
  <si>
    <t>http://www.francescobailo.net/wordpress/wp-content/uploads/2016/01/me_squared-e1452697267486.jpg</t>
  </si>
  <si>
    <t>L01093</t>
  </si>
  <si>
    <t>http://news.mit.edu/2018/mit-developed-julia-programming-language-debuts-juliacon-0827</t>
  </si>
  <si>
    <t>MIT-created programming language Julia 1.0 debuts</t>
  </si>
  <si>
    <t>Sandi Miller</t>
  </si>
  <si>
    <t>2018-08-27</t>
  </si>
  <si>
    <t>The dynamic programming language, which is free and open source, combines the speed and popular features of the best scientific and technical software.</t>
  </si>
  <si>
    <t>post;general;</t>
  </si>
  <si>
    <t>http://news.mit.edu</t>
  </si>
  <si>
    <t>http://news.mit.edu/2018/mit-developed-julia-programming-language-debuts-juliacon-0827/themes/mit/src/img/placeholder/placeholder--news-article--image-gallery.jpg</t>
  </si>
  <si>
    <t>L01095</t>
  </si>
  <si>
    <t>https://roh.engineering/post/animating-a-monte-carlo-simulation/</t>
  </si>
  <si>
    <t>Animating a Monte Carlo Simulation</t>
  </si>
  <si>
    <t>Thomas Roh</t>
  </si>
  <si>
    <t xml:space="preserve"> 2018-05-19</t>
  </si>
  <si>
    <t>One such case is unboxing how sampling works based on your presumed population and using that sampling to build a monte carlo simulation. I’m a big fan of interactive visualizations or animations that break down in detail the underpinnings of an analysis. The basis of this post is to demonstrate using ggplot2 to construct the frames of the animation and ImageMagick to combine the frames into a gif of a simple monte carlo simulation.</t>
  </si>
  <si>
    <t>post;technique;animation;data-viz;rstats</t>
  </si>
  <si>
    <t>https://roh.engineering</t>
  </si>
  <si>
    <t>https://i.imgur.com/rxS8tPR.jpg</t>
  </si>
  <si>
    <t>L01099</t>
  </si>
  <si>
    <t>https://informationisbeautiful.net/visualizations/trillions-what-is-a-trillion-dollars/</t>
  </si>
  <si>
    <t>Trillions – What is a trillion dollars?</t>
  </si>
  <si>
    <t>2022-07-07</t>
  </si>
  <si>
    <t>How much is a trillion dollars? Exactly. Who knows? Nobody. But here are a load of trillion dollar values visualized so you can at least *see* what $trillion looks like. Data: bit.ly/IIB-TRILLIONS » The New York Times did a nice interactive on ...</t>
  </si>
  <si>
    <t>data-viz;visual;inspiration;</t>
  </si>
  <si>
    <t>https://informationisbeautiful.net</t>
  </si>
  <si>
    <t>L01101</t>
  </si>
  <si>
    <t>https://www.safaribooksonline.com/library/view/d3js-cutting-edge-data/9781787281776/</t>
  </si>
  <si>
    <t>D3.js: Cutting-edge Data Visualization</t>
  </si>
  <si>
    <t xml:space="preserve"> Ændrew H. Rininsland, Michael Heydt &amp; Pablo Navarro Castillo</t>
  </si>
  <si>
    <t>2017-03</t>
  </si>
  <si>
    <t>Turn your raw data into real knowledge by creating and deploying complex data visualizations with D3.js</t>
  </si>
  <si>
    <t>book;data-viz;d3js</t>
  </si>
  <si>
    <t>https://www.safaribooksonline.com</t>
  </si>
  <si>
    <t>https://cdn.oreillystatic.com/oreilly/images/report-software-architecture-patterns-553x420.jpg</t>
  </si>
  <si>
    <t>L01104</t>
  </si>
  <si>
    <t>https://source.opennews.org/articles/how-we-made-our-broadband-map-using-mapbox/</t>
  </si>
  <si>
    <t>How We Mapped 1.3m Data Points Using Mapbox</t>
  </si>
  <si>
    <t>David Blood &amp; Ændrew Rininsland</t>
  </si>
  <si>
    <t>2018-09-10</t>
  </si>
  <si>
    <t>Five things to learn from the Financial Times’ broadband map</t>
  </si>
  <si>
    <t>post;data-viz;geospatial;technique;guide;</t>
  </si>
  <si>
    <t>https://source.opennews.org</t>
  </si>
  <si>
    <t>https://media.opennews.org/cache/0e/83/0e83b45c68a0a05bb37f25b21cc2561d.jpg</t>
  </si>
  <si>
    <t>L01105</t>
  </si>
  <si>
    <t>https://towardsdatascience.com/combining-d3-with-kedion-graduating-from-toy-visuals-to-real-applications-92bf7c3cc713</t>
  </si>
  <si>
    <t>Graduating from Toy Visuals to Real Applications with D3.js</t>
  </si>
  <si>
    <t>Sean McClure</t>
  </si>
  <si>
    <t>2018-09-1o</t>
  </si>
  <si>
    <t>In this post I show how real applications can be built with your visualizations by combining D3 with Azle. What makes these applications real is the binding of D3 to UI elements in an application. It is this connection between elements and visuals that ensure visualizations are more than storytellers; they are an integral part of an application that solves a real problem.</t>
  </si>
  <si>
    <t>post;development;d3js;tutorial</t>
  </si>
  <si>
    <t>https://miro.medium.com/fit/c/40/40/0*xaVP9Q-z_cA_Z74u.jpg</t>
  </si>
  <si>
    <t>L01110</t>
  </si>
  <si>
    <t>https://chewett.co.uk/blog/1485/drawing-shapes-in-d3-js-version-5/</t>
  </si>
  <si>
    <t>Drawing shapes in D3.js Version 5</t>
  </si>
  <si>
    <t>2018-09-05</t>
  </si>
  <si>
    <t>This post goes over the various D3.js symbols typically used for scatter plots.</t>
  </si>
  <si>
    <t>post;how-to;d3js;basics</t>
  </si>
  <si>
    <t>https://i0.wp.com/chewett.co.uk/blog/wp-content/uploads/2018/08/d3_v5_drawing_shapes-1.jpg?resize=678%2C254</t>
  </si>
  <si>
    <t>L01113</t>
  </si>
  <si>
    <t>https://ai.googleblog.com/2018/09/the-what-if-tool-code-free-probing-of.html</t>
  </si>
  <si>
    <t>The What-If Tool: Code-Free Probing of Machine Learning Models</t>
  </si>
  <si>
    <t>ames Wexler</t>
  </si>
  <si>
    <t>2018-09-11</t>
  </si>
  <si>
    <t>Probing “what if” scenarios often means writing custom, one-off code to analyze a specific model. Not only is this process inefficient, it makes it hard for non-programmers to participate in the process of shaping and improving ML models. One focus of the Google AI PAIR initiative is making it easier for a broad set of people to examine, evaluate, and debug ML systems.</t>
  </si>
  <si>
    <t>post;mlops;tool;ml</t>
  </si>
  <si>
    <t>mlops#ml</t>
  </si>
  <si>
    <t>L01114</t>
  </si>
  <si>
    <t>https://boingboing.net/2018/09/20/12-ways-to-curve-fit-a-bunch-o.html</t>
  </si>
  <si>
    <t>12 ways to curve fit a bunch of random points</t>
  </si>
  <si>
    <t>Mark Frauenfelder</t>
  </si>
  <si>
    <t>2018-09-20</t>
  </si>
  <si>
    <t>This xkcd comic reminds me of the way I make up my mind about things, and also how easy it is for other people to convince me to change my mind based on their curve-fitting biases. There's nothing as relatable as a Star Wars analogy to explain so...</t>
  </si>
  <si>
    <t>post;humour;regression;general</t>
  </si>
  <si>
    <t>https://boingboing.net</t>
  </si>
  <si>
    <t>https://i0.wp.com/boingboing.net/wp-content/uploads/2020/04/Untitled-1-10.jpg?resize=250%2C190&amp;ssl=1</t>
  </si>
  <si>
    <t>L01119</t>
  </si>
  <si>
    <t>https://www.datacamp.com/courses/ab-testing-in-r</t>
  </si>
  <si>
    <t>A/B Testing in R</t>
  </si>
  <si>
    <t>Learn the basics of A/B testing in R, including how to design experiments, analyze data, predict outcomes, and present results through visualizations.</t>
  </si>
  <si>
    <t>course;rstats;ab-testing</t>
  </si>
  <si>
    <t>ab-testing</t>
  </si>
  <si>
    <t>L01121</t>
  </si>
  <si>
    <t>https://datascienceplus.com/analysis-of-los-angeles-crime-with-r/</t>
  </si>
  <si>
    <t>Analysis of Los Angeles Crime with R</t>
  </si>
  <si>
    <t>Chi Ting Low</t>
  </si>
  <si>
    <t>2018-08-23</t>
  </si>
  <si>
    <t>The current project is aimed to explore the crime rate in the year 2017. The dataset used in this project is found in this link which is provided by the Los Angeles Police Department.</t>
  </si>
  <si>
    <t>post;data-analysis;rstats;example</t>
  </si>
  <si>
    <t>L01122</t>
  </si>
  <si>
    <t>https://ntguardian.wordpress.com/2018/08/20/materials-for-teaching-applied-statistics/</t>
  </si>
  <si>
    <t>Materials for Teaching Applied Statistics</t>
  </si>
  <si>
    <t>Curtis Miller</t>
  </si>
  <si>
    <t>2018-08-20</t>
  </si>
  <si>
    <t>Today is the first day of the new academic year at the University of Utah. This semester I am teaching MATH 3070: Applied Statistics I, the fourth time I’ve taught this course.</t>
  </si>
  <si>
    <t>course;statistics;post</t>
  </si>
  <si>
    <t>https://ntguardian.wordpress.com</t>
  </si>
  <si>
    <t>course#post</t>
  </si>
  <si>
    <t>L01123</t>
  </si>
  <si>
    <t>https://www.r-exercises.com/2018/08/16/basic-generalized-linear-modelling-part-3-exercises/</t>
  </si>
  <si>
    <t>Basic Generalized Linear Modeling – Part 3: Exercises</t>
  </si>
  <si>
    <t>Hanif Kusuma</t>
  </si>
  <si>
    <t>2018-08-15</t>
  </si>
  <si>
    <t>In this exercise, we will continue to solve problems from the last exercise about GLM here. Therefore, the exercise number will start at 9. Please make sure you read and follow the previous exercise before you continue practicing.</t>
  </si>
  <si>
    <t>post;rstats;exercise;glm</t>
  </si>
  <si>
    <t>https://i0.wp.com/www.r-exercises.com/wp-content/uploads/2018/08/chart-2785886_1920-300x199.jpg?resize=339%2C225&amp;ssl=1</t>
  </si>
  <si>
    <t>glm</t>
  </si>
  <si>
    <t>L01124</t>
  </si>
  <si>
    <t>https://waterdata.usgs.gov/blog/beyond-basic-mapping/</t>
  </si>
  <si>
    <t>Beyond Basic R - Mapping</t>
  </si>
  <si>
    <t>The USGS OWI blog</t>
  </si>
  <si>
    <t>Spatial data manipulation can be quite complex, but creating some basic plots can be done with just a few commands. In this post, we will show simple examples of raster and vector spatial data for plotting a watershed and gage locations, and link to some other more complex examples.</t>
  </si>
  <si>
    <t>post;geospatial;rstats;basics;how-to;package</t>
  </si>
  <si>
    <t>https://waterdata.usgs.gov/blog</t>
  </si>
  <si>
    <t>L01126</t>
  </si>
  <si>
    <t>https://datascienceplus.com/weight-loss-in-the-u-s-an-analysis-of-nhanes-data-with-tidyverse/</t>
  </si>
  <si>
    <t>Weight loss in the U.S. – An analysis of NHANES data with tidyverse</t>
  </si>
  <si>
    <t>Anisa Dhana</t>
  </si>
  <si>
    <t>2018-07-27</t>
  </si>
  <si>
    <t>Logistic regression analysis was used to estimate the odds of trying to lose weight for different periods from 1988 to 2014. I would like to reproduce these findings with R, given that NHANES data is publically available.</t>
  </si>
  <si>
    <t>post;data-analysis;example;rstats;tidyverse</t>
  </si>
  <si>
    <t>https://datascienceplus.com/</t>
  </si>
  <si>
    <t>L01127</t>
  </si>
  <si>
    <t>https://www.displayr.com/smoothing-time-series-data/?utm_medium=Feed&amp;utm_source=Syndication</t>
  </si>
  <si>
    <t>Smoothing Time Series Data</t>
  </si>
  <si>
    <t>Carmen Chan</t>
  </si>
  <si>
    <t>You are conducting an exploratory analysis of time-series data. To make sure you have the best picture of your data, you'll want to separate long-trends and seasonal changes from the random fluctuations. In this article, we'll describe some of the time smoothers commonly used to help you do this.</t>
  </si>
  <si>
    <t>post;technique;how-to;timeseries;data-science;data-analysis</t>
  </si>
  <si>
    <t>https://www.displayr.com/</t>
  </si>
  <si>
    <t>data-science#data-analysis</t>
  </si>
  <si>
    <t>L01128</t>
  </si>
  <si>
    <t>https://rtask.thinkr.fr/the-ten-commandments-for-a-well-formatted-database/</t>
  </si>
  <si>
    <t>The Ten Commandments for a well-formatted database</t>
  </si>
  <si>
    <t>Marion Louveaux</t>
  </si>
  <si>
    <t>Our diligent readers already know how important having well formatted data is for efficient statistical analyses. Here we gathered some advice on how to make a well structured database, in order to perform accurate analyses, and avoid driving your fellow analysts crazy</t>
  </si>
  <si>
    <t>post;advice;recommendation;database;data-analysis</t>
  </si>
  <si>
    <t>https://rtask.thinkr.fr</t>
  </si>
  <si>
    <t>L01129</t>
  </si>
  <si>
    <t>https://staff.math.su.se/hoehle/blog/2018/07/02/factfulness.html</t>
  </si>
  <si>
    <t>Factfulness: Building Gapminder Income Mountains</t>
  </si>
  <si>
    <t>Michael Höhle</t>
  </si>
  <si>
    <t>2018-07-01</t>
  </si>
  <si>
    <t>We work out the math behind the so called income mountain plots used in the book “Factfulness” by Hans Rosling and use these insight to generate such plots using tidyverse code. The trip includes a mixture of log-normals, the density transformation theorem, histogram vs. density and then skipping all those details again to make nice moving mountain plots.</t>
  </si>
  <si>
    <t>post;data-viz;tidyverse;rstats;technique;how-to</t>
  </si>
  <si>
    <t>tidyverse#rstats</t>
  </si>
  <si>
    <t>L01130</t>
  </si>
  <si>
    <t>http://staff.math.su.se/hoehle/blog/2016/08/21/gapMedal.html</t>
  </si>
  <si>
    <t>The Olympic Medal Table Visualized Gapminder Style</t>
  </si>
  <si>
    <t>2016-08-21</t>
  </si>
  <si>
    <t>Following Hans Rosling’s Gapminder animation style we visualize the total number of medals a country wins during each olympic summer games in relation to the country’s gross domestic product (GDP) per capita. We illustrate how R’s data wrangling capabilities provide a useful toolbox to make such an analysis happen.</t>
  </si>
  <si>
    <t>http://staff.math.su.se</t>
  </si>
  <si>
    <t>L01132</t>
  </si>
  <si>
    <t>https://neogeografia.wordpress.com/2018/09/26/flourish-data-visualization-and-storytelling-no-coding-required/</t>
  </si>
  <si>
    <t>Flourish: Data Visualization and storytelling, No coding required</t>
  </si>
  <si>
    <t>Juan Carlos Méndez</t>
  </si>
  <si>
    <t>Flourish is a powerful, flexible and easy to use platform for data visualization  without coding.  It has some of the most popular visual widgets as parameterized «templates»  that use spreadsheets as data sources.</t>
  </si>
  <si>
    <t>post;data-viz;tool;overview;paid</t>
  </si>
  <si>
    <t>https://neogeografia.wordpress.com</t>
  </si>
  <si>
    <t>https://i0.wp.com/lh6.googleusercontent.com/-Ur5lPVvrjjA/AAAAAAAAAAI/AAAAAAAAAEA/JxfDC6JnR38/photo.jpg?resize=48%2C48&amp;ssl=1</t>
  </si>
  <si>
    <t>paid</t>
  </si>
  <si>
    <t>L01133</t>
  </si>
  <si>
    <t>https://blog.revolutionanalytics.com/2018/09/r-developers-guide-to-azure.html</t>
  </si>
  <si>
    <t>R developer's guide to Azure</t>
  </si>
  <si>
    <t>2018-09-25</t>
  </si>
  <si>
    <t>If you want to run R in the cloud, you can of course run it in a virtual machine in the cloud provider of your choice. And you can do that in Azure too. But Azure provides seven dedicated services that provide the ability to run R code, and you can learn all about them in the new R Developer's Guide to Azure at Microsoft Docs.</t>
  </si>
  <si>
    <t>post;how-to;rstats;azure;infrastructure</t>
  </si>
  <si>
    <t>infrastructure</t>
  </si>
  <si>
    <t>rstats#azure</t>
  </si>
  <si>
    <t>L01134</t>
  </si>
  <si>
    <t>https://www.r-bloggers.com/time-series-deep-learning-part-2-predicting-sunspot-frequency-with-keras-lstm-in-r/</t>
  </si>
  <si>
    <t>Time Series Deep Learning, Part 2: Predicting Sunspot Frequency with Keras LSTM In R</t>
  </si>
  <si>
    <t>In this article, we teamed up with RStudio to take another look at the Sunspots data set, this time implementing some really advanced Deep Learning functionality available with TensorFlow for R. Sigrid Keydana, TF Developer Advocate at RStudio, put together an amazing Deep Learning tutorial using keras for implementing Keras in R and tfruns, a suite of tools for trackingtracking, visualizing, and managing TensorFlow training runs and experiments from R.</t>
  </si>
  <si>
    <t>post;technique;tutorial;rstats;dl;timeseries</t>
  </si>
  <si>
    <t>https://i2.wp.com/www.business-science.io/assets/2018-04-18-keras-lstm-sunspots/sunspot_nasa.jpg?w=578</t>
  </si>
  <si>
    <t>dl#timeseries</t>
  </si>
  <si>
    <t>L01135</t>
  </si>
  <si>
    <t>https://www.brodrigues.co/blog/2018-07-01-tidy_ive/</t>
  </si>
  <si>
    <t>Missing data imputation and instrumental variables regression: the tidy approach</t>
  </si>
  <si>
    <t>Bruno Rodrigues</t>
  </si>
  <si>
    <t>2018-06-30</t>
  </si>
  <si>
    <t>In this blog post I will discuss missing data imputation and instrumental variables regression. This is based on a short presentation I will give at my job. You can find the data used here on this website: http://eclr.humanities.manchester.ac.uk/index.php/IV_in_R.</t>
  </si>
  <si>
    <t>post;technique;how-to;imputation;data-analysis;data-science</t>
  </si>
  <si>
    <t>https://www.brodrigues.co/blog</t>
  </si>
  <si>
    <t>https://i0.wp.com/www.brodrigues.co/blog/2018-07-01-tidy_ive/img/trumpet_boy.jpg?w=450</t>
  </si>
  <si>
    <t>data-analysis#data-science</t>
  </si>
  <si>
    <t>imputation</t>
  </si>
  <si>
    <t>L01136</t>
  </si>
  <si>
    <t>https://shirinsplayground.netlify.app/2018/06/intro_to_ml_workshop_heidelberg/</t>
  </si>
  <si>
    <t>Code for Workshop: Introduction to Machine Learning with R</t>
  </si>
  <si>
    <t>Dr. Shirin Glander</t>
  </si>
  <si>
    <t>2018-06-28</t>
  </si>
  <si>
    <t>These are the slides from my workshop: Introduction to Machine Learning with R which I gave at the University of Heidelberg, Germany on June 28th 2018. The entire code accompanying the workshop can be found below the video</t>
  </si>
  <si>
    <t>code;ml;rstats;introduction</t>
  </si>
  <si>
    <t>https://shirinsplayground.netlify.app</t>
  </si>
  <si>
    <t>L01137</t>
  </si>
  <si>
    <t>https://blog.revolutionanalytics.com/2018/06/ft-bbc-uses-r.html</t>
  </si>
  <si>
    <t>The Financial Times and BBC use R for publication graphics</t>
  </si>
  <si>
    <t>2018-06-27</t>
  </si>
  <si>
    <t>The BBC has been creating graphics "purely in R" for some time, with a typography style matching that of the BBC website. Senior BBC Data Journalist Christine Jeavans offers several examples, including this chart of life expectancy differences between men and women</t>
  </si>
  <si>
    <t>post;example;data-viz;rstats;inspiration</t>
  </si>
  <si>
    <t>L01138</t>
  </si>
  <si>
    <t>https://datascienceplus.com/creating-slopegraphs-with-r/</t>
  </si>
  <si>
    <t>Creating Slopegraphs with R</t>
  </si>
  <si>
    <t>Chuck Powell</t>
  </si>
  <si>
    <t>2018-06-22</t>
  </si>
  <si>
    <t>This article will focus on my efforts to develop an R function that is designed to automate the process of producing a Tufte style slopegraph using ggplot2 and dplyr.</t>
  </si>
  <si>
    <t>post;technique;how-to;data-viz;slopegraph</t>
  </si>
  <si>
    <t>slopegraph</t>
  </si>
  <si>
    <t>L01139</t>
  </si>
  <si>
    <t>https://blog.revolutionanalytics.com/2018/06/handling-strings-with-r.html</t>
  </si>
  <si>
    <t>A guide to working with character data in R</t>
  </si>
  <si>
    <t xml:space="preserve">Whether it's formatting text for reports, or analyzing natural language data, R provides a number of facilities for working with character data. Handling Strings with R, a free (CC-BY-NC-SA) e-book by UC Berkeley's Gaston Sanchez, provides an overview of the ways you can manipulate characters and strings with R. </t>
  </si>
  <si>
    <t>post;book;description;data-analysis;text-mining</t>
  </si>
  <si>
    <t>description</t>
  </si>
  <si>
    <t>L01140</t>
  </si>
  <si>
    <t>https://www.r-exercises.com/2018/06/20/intro-to-time-series-analysis-part-2-exercises/</t>
  </si>
  <si>
    <t>Intro To Time Series Analysis – Part 2: Exercises</t>
  </si>
  <si>
    <t>Biswarup Ghosh</t>
  </si>
  <si>
    <t>2018-06-19</t>
  </si>
  <si>
    <t>In the exercises below, we will explore more in the Time Series analysis. The previous exercise can be found here. Please follow this in sequence.</t>
  </si>
  <si>
    <t>post;exercise;rstats;timeseries;data-analysis</t>
  </si>
  <si>
    <t>L01141</t>
  </si>
  <si>
    <t>https://ropensci.org/blog/2018/06/14/essurvey/</t>
  </si>
  <si>
    <t>Exploring European attitudes and behaviours using the European Social Survey</t>
  </si>
  <si>
    <t>Jorge Cimentada</t>
  </si>
  <si>
    <t>2018-06-13</t>
  </si>
  <si>
    <t>After seeing a niche in the R package community, I created the package essurvey (previously ess in CRAN) to access this data easily from R. The package was accepted in CRAN in September 2017 and was well received among social scientists.</t>
  </si>
  <si>
    <t>post;package;description;how-to;data-analysis</t>
  </si>
  <si>
    <t>description#how-to</t>
  </si>
  <si>
    <t>L01142</t>
  </si>
  <si>
    <t>https://rviews.rstudio.com/2018/06/05/monte-carlo/</t>
  </si>
  <si>
    <t>Monte Carlo</t>
  </si>
  <si>
    <t>Monte Carlo relies on repeated, random sampling. We will sample based on two parameters: mean and standard deviation of portfolio returns. Our long-term goal (long-term == over the next two or three blog posts) is to build a Shiny app that allows an end user to build a custom portfolio, simulate returns and visualize the results.</t>
  </si>
  <si>
    <t>post;how-to;monte-carlo;statistics;simulation;technique;rstats</t>
  </si>
  <si>
    <t>monte-carlo#statistics#simulation</t>
  </si>
  <si>
    <t>L01144</t>
  </si>
  <si>
    <t>http://appliedpredictivemodeling.com/blog/2018/5/13/early-draft-of-our-feature-engineering-and-selection-book</t>
  </si>
  <si>
    <t>Early draft of our "Feature Engineering and Selection" book</t>
  </si>
  <si>
    <t>Max Kuhn</t>
  </si>
  <si>
    <t>Kjell and I are writing another book on predictive modeling, this time focused on all the things that you can do with predictors. It's about 60% done and we'd love to get feedback. You cna take a look at http://feat.engineering and provide feedback at https://github.com/topepo/FES/issues.</t>
  </si>
  <si>
    <t>book;ml;feature-engineering</t>
  </si>
  <si>
    <t>http://appliedpredictivemodeling.com</t>
  </si>
  <si>
    <t>ml#feature-engineering</t>
  </si>
  <si>
    <t>L01145</t>
  </si>
  <si>
    <t>https://www.r-bloggers.com/machine-learning-explained-vectorization-and-matrix-operations/</t>
  </si>
  <si>
    <t>Machine Learning Explained: Vectorization and matrix operations</t>
  </si>
  <si>
    <t>2018-05-07</t>
  </si>
  <si>
    <t>Today in Machine Learning Explained, we will tackle a central (yet under-looked) aspect of Machine Learning: vectorization. Let’s say you want to compute the sum of the values of an array. The naive way to do so is to loop over the elements and to sequentially sum them. This naive way is slow and tends to get even slower with large amounts of data and large data structures.</t>
  </si>
  <si>
    <t>post;ml;technique;data-science;python;rstats</t>
  </si>
  <si>
    <t>python#rstats</t>
  </si>
  <si>
    <t>L01147</t>
  </si>
  <si>
    <t>https://m.soundcloud.com/theaipodcast/ai-finance</t>
  </si>
  <si>
    <t>Ep. 26: Deep Learning Promises to Bring Algorithmic Investing Smarts to the Rest of Us</t>
  </si>
  <si>
    <t>The AI Podcast</t>
  </si>
  <si>
    <t>In recent years hedge funds have taken the lead in algorithmic investing - or robo-trading as it’s sometimes called. But there’s no reason the hedge fund world should have all the good stuff. In this episode of the AI Podcast, we speak with Gaurav Chakravorty, co-founder of qplum, a startup that’s working to bring that same machine learning investing approach to the rest of us.</t>
  </si>
  <si>
    <t>podcast;interview;ai;investing;general</t>
  </si>
  <si>
    <t>https://m.soundcloud.com</t>
  </si>
  <si>
    <t>https://i1.sndcdn.com/avatars-000073120599-46q7im-t240x240.jpg</t>
  </si>
  <si>
    <t>investing</t>
  </si>
  <si>
    <t>L01153</t>
  </si>
  <si>
    <t>https://flowingdata.com/2018/09/20/tiled-bar-chart-d3-js/</t>
  </si>
  <si>
    <t>How to Make a Tiled Bar Chart with D3.js</t>
  </si>
  <si>
    <t>Peter Cook</t>
  </si>
  <si>
    <t>Show individual data points by splitting bars into smaller cells. Bar charts are one of the most effective ways of conveying quantitative data, be it size of population, GDPs or life expectancy. However, while they’re excellent for comparing valu...</t>
  </si>
  <si>
    <t>post;tutorial;technique;d3js</t>
  </si>
  <si>
    <t>L01154</t>
  </si>
  <si>
    <t>http://blog.avenuecode.com/creating-a-data-visualization-from-scratch-using-d3.js</t>
  </si>
  <si>
    <t>Creating A Data Visualization From Scratch Using d3.js</t>
  </si>
  <si>
    <t>André Gonzaga</t>
  </si>
  <si>
    <t>2017-07-27</t>
  </si>
  <si>
    <t>Deriving information from data can be a big challenge. In this post, we will learn how to create a simple data visualization using d3.js. Moreover, we will try to understand the basic concepts under this amazing library as well as go through a brief overview of javascript, css, and svg.</t>
  </si>
  <si>
    <t>tutorial;d3js;introduction</t>
  </si>
  <si>
    <t>http://blog.avenuecode.com</t>
  </si>
  <si>
    <t>L01157</t>
  </si>
  <si>
    <t>https://towardsdatascience.com/deep-neural-networks-for-regression-problems-81321897ca33</t>
  </si>
  <si>
    <t>Deep Neural Networks for Regression Problems</t>
  </si>
  <si>
    <t>Mohammed AL-Ma'amari</t>
  </si>
  <si>
    <t>2018-09-29</t>
  </si>
  <si>
    <t>Neural networks are well known for classification problems, for example, they are used in handwritten digits classification, but the question is will it be fruitful if we used them for regression problems? In this article I will use a deep neural network to predict house pricing using a dataset from Kaggle .</t>
  </si>
  <si>
    <t>post;how-to;regression;ml;python;keras</t>
  </si>
  <si>
    <t>https://miro.medium.com/fit/c/40/40/0*7cd9AUMB5k8T6cD0.jpg</t>
  </si>
  <si>
    <t>regression#ml</t>
  </si>
  <si>
    <t>python#keras</t>
  </si>
  <si>
    <t>L01158</t>
  </si>
  <si>
    <t>https://r-posts.com/whys-and-hows-of-apply-family-of-functions-in-r/</t>
  </si>
  <si>
    <t>Whys and Hows of Apply Family of Functions in R</t>
  </si>
  <si>
    <t>Perceptive Analytics</t>
  </si>
  <si>
    <t>Based on the concept of vectorization is a family of functions in R called ‘apply’ family function.</t>
  </si>
  <si>
    <t>post;function;explainer;rstats;data-preparation</t>
  </si>
  <si>
    <t>https://r-posts.com</t>
  </si>
  <si>
    <t>function</t>
  </si>
  <si>
    <t>L01160</t>
  </si>
  <si>
    <t>https://blog.insightdatascience.com/how-to-deliver-on-machine-learning-projects-c8d82ce642b0</t>
  </si>
  <si>
    <t>How to deliver on Machine Learning projects</t>
  </si>
  <si>
    <t>Emmanuel Ameisen</t>
  </si>
  <si>
    <t>2018-10-04</t>
  </si>
  <si>
    <t>Many types of professionals face similar situations: software and business developers, startups looking for product-market fit, or pilots maneuvering with limited information. Each of these professions has adapted a common framework to help their teams work productively through the uncertainty: agile/scrum for software development, “lean” startups, and the US Air Force’s OODA loop. MLEs can follow a similar framework to cope with uncertainty and deliver great products quickly.</t>
  </si>
  <si>
    <t>post;ml-project-management;methodology;perspective;recommendation</t>
  </si>
  <si>
    <t>https://blog.insightdatascience.com</t>
  </si>
  <si>
    <t>perspective#recommendation</t>
  </si>
  <si>
    <t>ml-project-management</t>
  </si>
  <si>
    <t>L01161</t>
  </si>
  <si>
    <t>https://juliasilge.com/blog/tensorflow-generation/</t>
  </si>
  <si>
    <t>TensorFlow, Jane Austen, and Text Generation</t>
  </si>
  <si>
    <t>Julia Silge</t>
  </si>
  <si>
    <t>2018-10-03</t>
  </si>
  <si>
    <t>TensorFlow for R has changed that for me. Not only is the R interface that RStudio has developed just beautiful, but now these fun text generation projects provide a step into understanding how these neural networks model work at all, and deal with text in particular. Let’s step through how to take the text of Pride and Prejudice and generate 🙌 new 🙌 Jane-Austen-esque text.</t>
  </si>
  <si>
    <t>post;nlp;how-to;tensorflow;introduction</t>
  </si>
  <si>
    <t>https://juliasilge.com</t>
  </si>
  <si>
    <t>nlp</t>
  </si>
  <si>
    <t>L01164</t>
  </si>
  <si>
    <t>https://betterfigures.org/2015/06/23/picking-a-colour-scale-for-scientific-graphics/</t>
  </si>
  <si>
    <t>Better Figures</t>
  </si>
  <si>
    <t>Doug McNeall</t>
  </si>
  <si>
    <t>2015-07-23</t>
  </si>
  <si>
    <t xml:space="preserve">Here are some recommendations for making scientific graphics which help your audience understand your data as easily as possible. </t>
  </si>
  <si>
    <t>post;data-viz;colour;recommendation</t>
  </si>
  <si>
    <t>https://betterfigures.org</t>
  </si>
  <si>
    <t>https://betterfigures.files.wordpress.com/2015/06/evapotranspiration-map.jpg?w=640&amp;h=516</t>
  </si>
  <si>
    <t>L01165</t>
  </si>
  <si>
    <t>https://www.datacamp.com/courses/factor-analysis-in-r</t>
  </si>
  <si>
    <t>Factor Analysis in R</t>
  </si>
  <si>
    <t>Jennifer Brussow</t>
  </si>
  <si>
    <t>Current</t>
  </si>
  <si>
    <t>Explore latent variables, such as personality, using exploratory and confirmatory factor analyses.</t>
  </si>
  <si>
    <t>course;rstats;technique</t>
  </si>
  <si>
    <t>https://assets.datacamp.com/users/avatars/000/285/191/medium/IMG_20180301_082230_314_-_Jennifer_Brussow.jpg?1531168548</t>
  </si>
  <si>
    <t>L01166</t>
  </si>
  <si>
    <t>https://www.esri.com/arcgis-blog/products/arcgis-pro/imagery/deep-learning-in-arcgis-story-map/</t>
  </si>
  <si>
    <t>Deep Learning in ArcGIS Pro: Integrating Hierarchical Models with the ArcGIS Platform</t>
  </si>
  <si>
    <t>Julia Lenhardt</t>
  </si>
  <si>
    <t>In this Story Map, we tell two applied Platform Stories, where we used deep learning tools to detect objects, then published the results to the cloud for verification, task assignment, and job monitoring. We used ArcGIS Online, Configurable Apps (including the new Image Visit app), Workforce for ArcGIS and Operations Dashboard to tell a full story of how you can use the ArcGIS Platform to get the job done.</t>
  </si>
  <si>
    <t>post;technique;dl;geospatial;example</t>
  </si>
  <si>
    <t>https://www.esri.com</t>
  </si>
  <si>
    <t>https://www.esri.com/arcgis-blog/wp-content/uploads/2018/05/arcgis-blog-default-card-pro-card-1-826x465.jpg</t>
  </si>
  <si>
    <t>dl#geospatial</t>
  </si>
  <si>
    <t>L01172</t>
  </si>
  <si>
    <t>http://blog.schochastics.net/post/analyzing-the-greatest-strikers-in-football-ii-visualizing-data/</t>
  </si>
  <si>
    <t>Analyzing the Greatest Strikers in Football II: Visualizing Data</t>
  </si>
  <si>
    <t>David Schoch</t>
  </si>
  <si>
    <t>2018-10-06</t>
  </si>
  <si>
    <t>This is the second part of Analyzing the Greatest Strikers in Football. In the first part, we created the function get_goals() which allows us to conveniently scrape detailed information of players career goals from transfermarkt.co.uk. In this part, we are going to explore the data.</t>
  </si>
  <si>
    <t>post;tutorial;sports;rstats;data-analysis</t>
  </si>
  <si>
    <t>http://blog.schochastics.net</t>
  </si>
  <si>
    <t>L01177</t>
  </si>
  <si>
    <t>https://www.tychobra.com/posts/2018_10_09_nn_from_scratch/</t>
  </si>
  <si>
    <t>How to build your own Neural Network from scratch in R</t>
  </si>
  <si>
    <t>Andy Merlino</t>
  </si>
  <si>
    <t>2018-10-08</t>
  </si>
  <si>
    <t>In this post we recreate the above-mentioned Python neural network from scratch in R. Our R refactor is focused on simplicity and understandability; we are not concerned with writing the most efficient or elegant code.</t>
  </si>
  <si>
    <t>post;technique;ml;how-to</t>
  </si>
  <si>
    <t>https://www.tychobra.com</t>
  </si>
  <si>
    <t>L01178</t>
  </si>
  <si>
    <t>https://towardsdatascience.com/the-gold-standard-of-data-science-project-management-13d68c9e85d6</t>
  </si>
  <si>
    <t>The “Gold Standard” for Data Science Project Management</t>
  </si>
  <si>
    <t>Matt.0</t>
  </si>
  <si>
    <t>However, this has been a topic I’ve been thinking about for some time. A number of other great resources I’d read in the past (1,2,3,4) inspired me to create a Github repo for a Gold Standard workflow for setting up a new data science project directory.</t>
  </si>
  <si>
    <t>post;workflow;data-science;process;methodology;recommendation</t>
  </si>
  <si>
    <t>workflow#process#methodology</t>
  </si>
  <si>
    <t>L01180</t>
  </si>
  <si>
    <t>https://win-vector.com/2018/10/10/some-r-guides-tidyverse-and-data-table-versions/</t>
  </si>
  <si>
    <t>Some R Guides: tidyverse and data.table Versions</t>
  </si>
  <si>
    <t>2018-10-10</t>
  </si>
  <si>
    <t>Saghir Bashir of ilustat recently shared a nice getting started with R and tidyverse guide.</t>
  </si>
  <si>
    <t>post;list;guide;tidyverse;rstats</t>
  </si>
  <si>
    <t>https://win-vector.com</t>
  </si>
  <si>
    <t>L01181</t>
  </si>
  <si>
    <t>https://www.datacamp.com/courses/mixture-models-in-r</t>
  </si>
  <si>
    <t>Mixture Models in R</t>
  </si>
  <si>
    <t>Learn mixture models: a convenient and formal statistical framework for probabilistic clustering and classification.</t>
  </si>
  <si>
    <t>course;rstats;ml;technique;data-science</t>
  </si>
  <si>
    <t>L01182</t>
  </si>
  <si>
    <t>https://www.r-bloggers.com/review-excel-tvs-data-science-with-power-bi-and-r/</t>
  </si>
  <si>
    <t>Review: Excel TV’s Data Science with Power BI and R</t>
  </si>
  <si>
    <t>George Mount</t>
  </si>
  <si>
    <t>2018-10-12</t>
  </si>
  <si>
    <t>The course, entitled “Data Science with R and Power BI,” is a well-researched course on combining these applications to deliver insight from data.</t>
  </si>
  <si>
    <t>post;course;data-science;rstats;excel</t>
  </si>
  <si>
    <t>https://i1.wp.com/georgejmount.com/wp-content/uploads/2018/10/RyanWade.jpg?resize=300%2C300&amp;ssl=1</t>
  </si>
  <si>
    <t>rstats#excel</t>
  </si>
  <si>
    <t>L01183</t>
  </si>
  <si>
    <t>https://homepage.univie.ac.at/noichlm94/posts/structure-of-recent-philosophy-ii/</t>
  </si>
  <si>
    <t xml:space="preserve">I'm Max Noichl! I'm a doctoral researcher working at the borders of philosophy, computational social science and digital humanities – all about doing philosophy with computers! </t>
  </si>
  <si>
    <t>Max Noichl</t>
  </si>
  <si>
    <t xml:space="preserve">I'm a doctoral researcher working at the borders of philosophy, computational social science and digital humanities – all about doing philosophy with computers! </t>
  </si>
  <si>
    <t>blog;project;digital-art;interesting</t>
  </si>
  <si>
    <t>https://homepage.univie.ac.at</t>
  </si>
  <si>
    <t>project</t>
  </si>
  <si>
    <t>digital-art#interesting</t>
  </si>
  <si>
    <t>L01185</t>
  </si>
  <si>
    <t>http://varianceexplained.org/r/tidy-tuesday-college-major/</t>
  </si>
  <si>
    <t>Exploring college major and income: a live data analysis in R</t>
  </si>
  <si>
    <t>David Robinson</t>
  </si>
  <si>
    <t>I’ve now released my first such screencast, exploring this week’s Tidy Tuesday dataset on (the data behind The Economic Guide to Picking a College Major). You can also find the R Markdown I produced here.</t>
  </si>
  <si>
    <t>video;example;technique;data-analysis;rstats</t>
  </si>
  <si>
    <t>http://varianceexplained.org</t>
  </si>
  <si>
    <t>L01186</t>
  </si>
  <si>
    <t>https://charticulator.com/</t>
  </si>
  <si>
    <t>What people say about Charticulator</t>
  </si>
  <si>
    <t>Bongshin Lee et al.</t>
  </si>
  <si>
    <t>2022</t>
  </si>
  <si>
    <t>Create Bespoke Chart Designs without Programming Launch Charticulator Charticulator requires the use of a mouse or touch screen. Compatible with Microsoft Edge, Google Chrome, and Mozilla Firefox. Free and Open Source from Microsoft Research ...</t>
  </si>
  <si>
    <t>tool;data-viz;chart;design</t>
  </si>
  <si>
    <t>https://charticulator.com</t>
  </si>
  <si>
    <t>https://charticulator.azureedge.net/images/tweets/tweet2.800x800.jpg</t>
  </si>
  <si>
    <t>L01187</t>
  </si>
  <si>
    <t>https://news.microsoft.com/en-nz/2018/10/18/politico-europe-elects-microsoft-technology-to-power-its-innovative-new-elections-hub/</t>
  </si>
  <si>
    <t>POLITICO Europe elects Microsoft technology to power its innovative new Elections hub</t>
  </si>
  <si>
    <t>Ben Rudolph</t>
  </si>
  <si>
    <t>2018-10-18</t>
  </si>
  <si>
    <t>In collaboration with Microsoft, POLITICO Europe launched a new Elections hub to report on the upcoming 2019 European Parliamentary elections. One of the key features of the hub is a stunning interactive data visualisation – built with Microsoft Power BI and Enlighten Designs.</t>
  </si>
  <si>
    <t>dubious;pr;data-viz;powerbi</t>
  </si>
  <si>
    <t>https://news.microsoft.com</t>
  </si>
  <si>
    <t>https://news.microsoft.com/wp-content/uploads/prod/sites/433/2018/10/flag-3370970_1920-960x640.jpg</t>
  </si>
  <si>
    <t>L01188</t>
  </si>
  <si>
    <t>https://flowingdata.com/2018/10/17/ask-the-question-visualize-the-answer/</t>
  </si>
  <si>
    <t>Ask the Question, Visualize the Answer</t>
  </si>
  <si>
    <t>2018-10-17</t>
  </si>
  <si>
    <t>A practical example for how asking and answering questions helps guide you towards more focused data graphics.</t>
  </si>
  <si>
    <t>post;data-viz;perspective;technique;inspiration;process</t>
  </si>
  <si>
    <t>technique#process</t>
  </si>
  <si>
    <t>L01191</t>
  </si>
  <si>
    <t>https://www.sarasoueidan.com/blog/hex-rgb-to-hsl/</t>
  </si>
  <si>
    <t>On Switching from HEX &amp; RGB to HSL</t>
  </si>
  <si>
    <t>Sara Soueidan</t>
  </si>
  <si>
    <t>2018-08-12</t>
  </si>
  <si>
    <t xml:space="preserve"> Published on 12 Aug, 2018, and takes approximately 7 min to read  A couple of weeks ago I tweeted about a feature that I didn’t know existed in VS Code: the visual color editor that pops up when you hover over color values in a style sheet. I...</t>
  </si>
  <si>
    <t>post;development;colour;advice;how-to</t>
  </si>
  <si>
    <t>https://www.sarasoueidan.com</t>
  </si>
  <si>
    <t>advice#how-to</t>
  </si>
  <si>
    <t>development#colour</t>
  </si>
  <si>
    <t>L01193</t>
  </si>
  <si>
    <t>https://opensciencemooc.eu/</t>
  </si>
  <si>
    <t>Open Science Courses</t>
  </si>
  <si>
    <t>Open Science MOOC</t>
  </si>
  <si>
    <t xml:space="preserve">We want to help make open the default setting for all global research. Open Science is for everyone. Help us spread the word by joining our open Slack channel and invite your friends and colleagues to be part of our community. </t>
  </si>
  <si>
    <t>course;open;science;free</t>
  </si>
  <si>
    <t>https://opensciencemooc.eu</t>
  </si>
  <si>
    <t>open</t>
  </si>
  <si>
    <t>science#free</t>
  </si>
  <si>
    <t>L01195</t>
  </si>
  <si>
    <t>https://susanli2016.github.io/Inferential-Statistics/</t>
  </si>
  <si>
    <t>Statistical inference with the General Social Survey Data</t>
  </si>
  <si>
    <t>Susan Li</t>
  </si>
  <si>
    <t>The General Social Survey (GSS) is a sociological survey used to collect information and keep a historical record of the concerns, experiences, attitudes, and practices of residents of the United States. GSS questions cover a diverse range of issues including national spending priorities, marijuana use, crime and punishment, race relations, quality of life, confidence in institutions, and sexual behavior.</t>
  </si>
  <si>
    <t>post;data-analysis;inference;example;rstats</t>
  </si>
  <si>
    <t>https://susanli2016.github.io</t>
  </si>
  <si>
    <t>inference</t>
  </si>
  <si>
    <t>L01196</t>
  </si>
  <si>
    <t>http://www.deeplytrivial.com/2018/10/statistics-sunday-what-fast-food-can.html</t>
  </si>
  <si>
    <t>Statistics Sunday: What Fast Food Can Tell Us About a Community and the World</t>
  </si>
  <si>
    <t>Sara Locatelli</t>
  </si>
  <si>
    <t>2018-10-21</t>
  </si>
  <si>
    <t>Two statistical indices crossed my inbox in the last week, both of which use fast food restaurants to measure a concept indirectly.</t>
  </si>
  <si>
    <t>post;example;statistics</t>
  </si>
  <si>
    <t>http://www.deeplytrivial.com</t>
  </si>
  <si>
    <t>https://i2.wp.com/3.bp.blogspot.com/-gbBMpUA8EOw/W8x-HrgLNGI/AAAAAAAAOHQ/RxebYB0qdeEjq-PwL-fCBPSbcXGz62PegCLcBGAs/s320/waffle-984499_1920.jpg?resize=450%2C1067&amp;ssl=1</t>
  </si>
  <si>
    <t>L01197</t>
  </si>
  <si>
    <t>http://www.deeplytrivial.com/2017/08/statistics-sunday-how-does-consumer.html</t>
  </si>
  <si>
    <t>Statistics Sunday: How Does the Consumer Price Index Work?</t>
  </si>
  <si>
    <t>2017-08-13</t>
  </si>
  <si>
    <t>The CPI is a great demonstration of sampling and statistical analysis, so for today's Statistics Sunday, we'll delve into the history and process of the CPI.</t>
  </si>
  <si>
    <t>post;statistics;overview;general;technique;cpi</t>
  </si>
  <si>
    <t>https://3.bp.blogspot.com/-ibhQIJMDdwg/WY822koqW8I/AAAAAAAAIw4/7Pmz1t6Rz5kauZYhYN1yP7bWzKNn2YMlgCLcBGAs/s320/basket-918416_1920.jpg</t>
  </si>
  <si>
    <t>statistics#cpi</t>
  </si>
  <si>
    <t>L01198</t>
  </si>
  <si>
    <t>https://blog.dataiku.com/mvp-for-data-projects</t>
  </si>
  <si>
    <t>MVP for Data Projects</t>
  </si>
  <si>
    <t xml:space="preserve">Lynn Heidmann </t>
  </si>
  <si>
    <t>2018-1o-22</t>
  </si>
  <si>
    <t>Often when companies get started with data projects (especially when the initiatives come from the C-suite or from the top down), they bite off more than they can chew and end up with less-than-optimal results. But organizations can avoid this frustration by taking a cue from the lean startup thinking popularized by Eric Ries and applying the principles of the Minimal Viable Product (MVP) to data projects.</t>
  </si>
  <si>
    <t>post;definition;data;project;recommendation</t>
  </si>
  <si>
    <t>https://blog.dataiku.com</t>
  </si>
  <si>
    <t>https://blog.dataiku.com/hs-fs/hubfs/teamwork.jpg?width=600&amp;name=teamwork.jpg</t>
  </si>
  <si>
    <t>project#recommendation</t>
  </si>
  <si>
    <t>L01200</t>
  </si>
  <si>
    <t>https://clhenrick.io/d3-for-print-carto/</t>
  </si>
  <si>
    <t>D3JS for Print Cartography</t>
  </si>
  <si>
    <t>Chris Henrick</t>
  </si>
  <si>
    <t>2018-09-17</t>
  </si>
  <si>
    <t xml:space="preserve">Towards a D3JS Web to Print Cartography Workflow </t>
  </si>
  <si>
    <t>post;d3js;geospatial;workflow</t>
  </si>
  <si>
    <t>https://clhenrick.io</t>
  </si>
  <si>
    <t>L01202</t>
  </si>
  <si>
    <t>https://alper.datav.is/publications/dashboards/</t>
  </si>
  <si>
    <t>What Do We Talk About When We Talk About Dashboards?</t>
  </si>
  <si>
    <t>Alper Sarikaya et al.</t>
  </si>
  <si>
    <t>In this paper, we explore the genre of dashboards through a two-prong approach. We survey the existing literature in business, marketing, and related fields to capture the relevant factors to consider when designing appropriate dashboards and their tools for consumption by different parties, all of which have differing levels of visualization literacy, data literacy, and decision agency. We also collect examples of dashboard designs based on the dimensions derived from our literature search, and identify different clusters of dashboard designs with similar analysis goals, audiences, and decision support.</t>
  </si>
  <si>
    <t>paper;talk;data-viz;dashboard;example;perspective</t>
  </si>
  <si>
    <t>https://alper.datav.is</t>
  </si>
  <si>
    <t>paper#talk</t>
  </si>
  <si>
    <t>dashboard</t>
  </si>
  <si>
    <t>L01203</t>
  </si>
  <si>
    <t>https://blogs.scientificamerican.com/sa-visual/visualizing-science-illustration-and-beyond/</t>
  </si>
  <si>
    <t>Visualizing Science: Illustration and Beyond</t>
  </si>
  <si>
    <t xml:space="preserve"> Jen Christiansen</t>
  </si>
  <si>
    <t>2018-10-25</t>
  </si>
  <si>
    <t>Where does the illustrator end and the infographer begin? How does data visualization fit in? And what does science have to say about the design decisions we make?</t>
  </si>
  <si>
    <t>https://static.scientificamerican.com/blogs/assets/Image/saw090618SA_Visual022.jpg</t>
  </si>
  <si>
    <t>L01204</t>
  </si>
  <si>
    <t>https://twitter.com/NadiehBremer/status/1057378232654327809/photo/1</t>
  </si>
  <si>
    <t>Really, @sxywu has really outdone herself this time! Her latest project with @SFMOMA literally looks like something that I didn’t think was possible with #dataviz &amp;amp; programming, so artistic and subtle 😍🤩 https://t.co/eynD1TR2tx</t>
  </si>
  <si>
    <t>@NadiehBremer</t>
  </si>
  <si>
    <t>2018-10-30</t>
  </si>
  <si>
    <t>L01205</t>
  </si>
  <si>
    <t>https://statisticaloddsandends.wordpress.com/2018/10/25/getting-started-stamen-maps-with-ggmap/</t>
  </si>
  <si>
    <t>Getting started: Stamen maps with ggmap</t>
  </si>
  <si>
    <t>&gt;</t>
  </si>
  <si>
    <t xml:space="preserve">Spatial visualizations really come to life when you have a real map as a background. In R, ggmap is the package that you’ll want to use to get these maps. In what follows, we’ll demonstrate how to use ggmap with the Sacramento dataset in the caret package. </t>
  </si>
  <si>
    <t>tutorial;geospatial;ggmap;package;getting-started;stamen-maps</t>
  </si>
  <si>
    <t>https://statisticaloddsandends.wordpress.com</t>
  </si>
  <si>
    <t>ggmap#stamen-maps</t>
  </si>
  <si>
    <t>L01208</t>
  </si>
  <si>
    <t>https://www.littlemissdata.com/blog/simple-eda</t>
  </si>
  <si>
    <t>Explore Your Dataset in R</t>
  </si>
  <si>
    <t>Laura Ellis</t>
  </si>
  <si>
    <t>2018-11-05</t>
  </si>
  <si>
    <t>As person who works with data, one of the most exciting activities is to explore a fresh new dataset.  You’re looking to understand what variables you have, how many records the data set contains, how many missing values, what is the variable structure, what are the variable relationships and more.   While there is a ton you can do to get up and running, I want to show you a few simple commands to help you get a fast overview of the data set you are working with.</t>
  </si>
  <si>
    <t>post;example;how-to;data-science;data-preparation;data-analysis</t>
  </si>
  <si>
    <t>https://www.littlemissdata.com</t>
  </si>
  <si>
    <t>L01209</t>
  </si>
  <si>
    <t>https://freakonometrics.hypotheses.org/56264</t>
  </si>
  <si>
    <t>THE “PROBABILITY TO WIN” IS HARD TO ESTIMATE…</t>
  </si>
  <si>
    <t>arthur charpentier</t>
  </si>
  <si>
    <t>2018-11-06</t>
  </si>
  <si>
    <t>Real-time computation (or estimation) of the “probability to win” is difficult. We’ve seem that in soccer games, in elections… but actually, as a professor, I see that frequently when I grade my students.</t>
  </si>
  <si>
    <t>post;technique;statistics;rstats</t>
  </si>
  <si>
    <t>https://freakonometrics.hypotheses.org</t>
  </si>
  <si>
    <t>L01210</t>
  </si>
  <si>
    <t>https://blog.revolutionanalytics.com/2018/11/working-with-us-census-data-in-r.html</t>
  </si>
  <si>
    <t>Working with US Census Data in R</t>
  </si>
  <si>
    <t>To help R users access this rich source of data, Ari Lamstein and Logan Powell have published A Guide to Working with US Census Data in R, a publication of the R Consortium Census Working Group.</t>
  </si>
  <si>
    <t>post;dataset;data-analysis;package;overview</t>
  </si>
  <si>
    <t>L01213</t>
  </si>
  <si>
    <t>https://policyviz.com/2018/08/07/dataviz-cheatsheet/</t>
  </si>
  <si>
    <t>DataViz Cheatsheet</t>
  </si>
  <si>
    <t>2018-08-07</t>
  </si>
  <si>
    <t>When it comes to learning how to best visualize your data, there is a plethora of great books, websites, blogs, and podcasts. In my Core Principles classes and workshops, I provide this cheat sheet as a summary of some of the core lessons. Obviously, this doesn’t cover everything, but I think it serves as a good reminder of best practices and core things to keep in mind.</t>
  </si>
  <si>
    <t>post;data-viz;cheatsheet;principle</t>
  </si>
  <si>
    <t>cheatsheet</t>
  </si>
  <si>
    <t>principle</t>
  </si>
  <si>
    <t>L01216</t>
  </si>
  <si>
    <t>https://www.esri.com/arcgis-blog/products/arcgis-pro/mapping/take-your-map-to-the-next-level/</t>
  </si>
  <si>
    <t>Take your map to the next cartographic level, Part 1</t>
  </si>
  <si>
    <t>Heather Smith</t>
  </si>
  <si>
    <t>2018-11-10</t>
  </si>
  <si>
    <t>This tutorial shares some easy tips for improving the cartography of your map using ArcGIS Pro. It comes with a project package that you can follow along with, but the skills and ideas shared here are transferable to most mapping projects.</t>
  </si>
  <si>
    <t>tutorial;geospatial;arcgis;technique;tool</t>
  </si>
  <si>
    <t>arcgis</t>
  </si>
  <si>
    <t>L01218</t>
  </si>
  <si>
    <t>https://en.wikipedia.org/wiki/Cross-industry_standard_process_for_data_mining</t>
  </si>
  <si>
    <t>Cross-industry standard process for data mining</t>
  </si>
  <si>
    <t>Wikipedia</t>
  </si>
  <si>
    <t xml:space="preserve"> Cross-industry standard process for data mining, known as CRISP-DM,[1] is an open standard process model that describes common approaches used by data mining experts. It is the most widely-used analytics model.[2] In 2015, IBM released a new me...</t>
  </si>
  <si>
    <t>data-mining;data-science;process;overview</t>
  </si>
  <si>
    <t>https://en.wikipedia.org</t>
  </si>
  <si>
    <t>process</t>
  </si>
  <si>
    <t>data-mining</t>
  </si>
  <si>
    <t>L01219</t>
  </si>
  <si>
    <t>https://www.interaction-design.org/literature/article/design-thinking-a-quick-overview</t>
  </si>
  <si>
    <t>10 Insightful Design Thinking Frameworks: A Quick Overview</t>
  </si>
  <si>
    <t xml:space="preserve">Rikke Friis Dam &amp; Teo Yu Siang </t>
  </si>
  <si>
    <t>If you’ve just started to embark on your journey into the field of design thinking, you may have noticed different frameworks cropping up here and there. This is nothing to worry about—it’s simply the result of different people’s perceptions of the design thinking process. To help you get your head around these interpretations, we’ve prepared a useful summary of the most popular design thinking frameworks used by global design firms and national design agencies.</t>
  </si>
  <si>
    <t>post;design;framework;introduction;interaction</t>
  </si>
  <si>
    <t>https://www.interaction-design.org</t>
  </si>
  <si>
    <t>https://public-images.interaction-design.org/literature/articles/heros/article_130806_hero_6284d49a9b08e0.50808848.jpg</t>
  </si>
  <si>
    <t>design#framework</t>
  </si>
  <si>
    <t>interaction</t>
  </si>
  <si>
    <t>L01224</t>
  </si>
  <si>
    <t>https://www.visualcapitalist.com/measuring-perceptions-of-uncertainty/</t>
  </si>
  <si>
    <t>Measuring Perceptions of Uncertainty</t>
  </si>
  <si>
    <t>What is the difference between an event that is probable and one that is highly likely?</t>
  </si>
  <si>
    <t>post;probability;data-viz;example;perception</t>
  </si>
  <si>
    <t>https://www.visualcapitalist.com</t>
  </si>
  <si>
    <t>https://www.visualcapitalist.com/wp-content/uploads/2022/06/ports-receiving-russia-fossil-fuel-prev-1-400x240.jpg</t>
  </si>
  <si>
    <t>probability</t>
  </si>
  <si>
    <t>L01225</t>
  </si>
  <si>
    <t>https://hackernoon.com/why-adopting-nosql-is-difficult-for-beginners-511659fb79d9</t>
  </si>
  <si>
    <t>Why Adopting NoSQL is Difficult for Beginners</t>
  </si>
  <si>
    <t>Ashan Frenando</t>
  </si>
  <si>
    <t>2018-11-24</t>
  </si>
  <si>
    <t>With the adoption of NoSQL by industry giants and the ever-increasing NoSQL database options, it is becoming a trend in considering NoSQL as alternatives to Relational Databases for mainstream software development.</t>
  </si>
  <si>
    <t>post;general;nosql</t>
  </si>
  <si>
    <t>nosql</t>
  </si>
  <si>
    <t>L01230</t>
  </si>
  <si>
    <t>https://blog.revolutionanalytics.com/2018/11/r-support-in-azure-sql-database.html</t>
  </si>
  <si>
    <t>R now supported in Azure SQL Database</t>
  </si>
  <si>
    <t>2018-11-28</t>
  </si>
  <si>
    <t>Azure SQL Database, the database-as-a-service based on Microsoft SQL Server, now offers R integration.</t>
  </si>
  <si>
    <t>post;feature;overview;rstats</t>
  </si>
  <si>
    <t>L01232</t>
  </si>
  <si>
    <t>https://github.com/afshinea/stanford-cs-230-deep-learning</t>
  </si>
  <si>
    <t>Deep Learning cheatsheets for Stanford's CS 230</t>
  </si>
  <si>
    <t xml:space="preserve">Afshine Amidi &amp; Shervine Amidi </t>
  </si>
  <si>
    <t>This repository aims at summing up in the same place all the important notions that are covered in Stanford's CS 230 Deep Learning course</t>
  </si>
  <si>
    <t>repo;cheatsheet;dl;resource</t>
  </si>
  <si>
    <t>repo#cheatsheet#resource</t>
  </si>
  <si>
    <t>L01233</t>
  </si>
  <si>
    <t>https://www.datascienceblog.net/post/machine-learning/linear-discriminant-analysis/</t>
  </si>
  <si>
    <t>Linear, Quadratic, and Regularized Discriminant Analysis</t>
  </si>
  <si>
    <t>Matthias Döring</t>
  </si>
  <si>
    <t>2018-11-29</t>
  </si>
  <si>
    <t>This post focuses mostly on LDA and explores its use as a classification and visualization technique, both in theory and in practice. Since QDA and RDA are related techniques, I shortly describe their main properties and how they can be used in R.</t>
  </si>
  <si>
    <t>post;technique;explainer;rstats;lda</t>
  </si>
  <si>
    <t>https://www.datascienceblog.net</t>
  </si>
  <si>
    <t>lda</t>
  </si>
  <si>
    <t>L01234</t>
  </si>
  <si>
    <t>https://www.infoworld.com/article/3323006/r-language/do-more-with-r-quick-lookup-tables-using-named-vectors.html</t>
  </si>
  <si>
    <t>Do more with R: Quick lookup tables using named vectors</t>
  </si>
  <si>
    <t>2018-11-30</t>
  </si>
  <si>
    <t>Learn how named vectors give R developers an easy to use key-value pairs</t>
  </si>
  <si>
    <t>post;rstats;technique;tip;how-to</t>
  </si>
  <si>
    <t>https://www.infoworld.com</t>
  </si>
  <si>
    <t>tip#how-to</t>
  </si>
  <si>
    <t>L01237</t>
  </si>
  <si>
    <t>https://twitter.com/nickchk/status/1067136325751529472/photo/1</t>
  </si>
  <si>
    <t>I've been getting used to gganimate and thought it would be useful to put together some illustrations of what various causal inference methods *actually do to data* and how they work. Here, for example, is what it means to control for a (binary) variable https://t.co/lmEvJSPQgY</t>
  </si>
  <si>
    <t>@nickchk</t>
  </si>
  <si>
    <t>2018-11-26</t>
  </si>
  <si>
    <t>post;animation;data-viz;example;ggplot2;rstats</t>
  </si>
  <si>
    <t>http://pbs.twimg.com/profile_images/1147132313/av_normal.jpg</t>
  </si>
  <si>
    <t>http://nickchk.com</t>
  </si>
  <si>
    <t>L01240</t>
  </si>
  <si>
    <t>https://shirinsplayground.netlify.app/2018/11/ml_basics_gbm/</t>
  </si>
  <si>
    <t>Machine Learning Basics - Gradient Boosting &amp; XGBoost</t>
  </si>
  <si>
    <t>Like Random Forest, Gradient Boosting is another technique for performing supervised machine learning tasks, like classification and regression. The implementations of this technique can have different names, most commonly you encounter Gradient Boosting machines (abbreviated GBM) and XGBoost.</t>
  </si>
  <si>
    <t>post;technique;ml;explainer;how-to</t>
  </si>
  <si>
    <t>L01242</t>
  </si>
  <si>
    <t>https://www.diyphotography.net/nasa-makes-entire-media-library-publicly-accessible-copyright-free/</t>
  </si>
  <si>
    <t>NASA makes their entire media library publicly accessible and copyright free</t>
  </si>
  <si>
    <t>Dunja Djudjic</t>
  </si>
  <si>
    <t>No matter if you enjoy taking or just watching images of space, NASA has a treat for you. They have made their entire collection of images, sounds, and video available and publicly searchable online. It’s 140,000 photos and other resources available for you to see, or even download and use it any way you like.</t>
  </si>
  <si>
    <t>image;nasa;free;resource</t>
  </si>
  <si>
    <t>https://www.diyphotography.net</t>
  </si>
  <si>
    <t>https://www.diyphotography.net/wp-content/uploads/2017/04/nasa-gallery-768x646.jpg?ezimgfmt=rs%3Adevice%2Frscb1-1</t>
  </si>
  <si>
    <t>nasa</t>
  </si>
  <si>
    <t>image#free</t>
  </si>
  <si>
    <t>L01244</t>
  </si>
  <si>
    <t>https://powerbi.tips/2018/12/respect-layers/</t>
  </si>
  <si>
    <t>Respect Layers</t>
  </si>
  <si>
    <t>Seth Bauer</t>
  </si>
  <si>
    <t>2018-12-04</t>
  </si>
  <si>
    <t>An end user can mistakenly click on that background layer and the entire object pops from the background to the foreground. In this quick tutorial, we’ll show you how to STOP this from happening! We learned the technique through a webinar given by Miguel Myers and wanted to make sure we spread the word because it will have a huge impact on how we can build reports!</t>
  </si>
  <si>
    <t>video;tutorial;technique;powerbi;dashboard;design</t>
  </si>
  <si>
    <t>https://powerbi.tips</t>
  </si>
  <si>
    <t>technique#design</t>
  </si>
  <si>
    <t>L01247</t>
  </si>
  <si>
    <t>https://appsilon.com/deep-learning-in-satellite-imagery/</t>
  </si>
  <si>
    <t>Deep learning in Satellite imagery</t>
  </si>
  <si>
    <t>Damian Rodziewicz</t>
  </si>
  <si>
    <t>In this article, I hope to inspire you to start exploring satellite imagery datasets.</t>
  </si>
  <si>
    <t>post;dataset;data-viz;technique;tutorial</t>
  </si>
  <si>
    <t>https://appsilon.com</t>
  </si>
  <si>
    <t>https://i1.wp.com/appsilon.com/assets/uploads/2018/12/sydney_beach.jpg?w=450&amp;ssl=1</t>
  </si>
  <si>
    <t>dataset#tutorial</t>
  </si>
  <si>
    <t>L01248</t>
  </si>
  <si>
    <t>https://kieranhealy.org/blog/archives/2018/12/04/heatmaps-of-mortality-rates/</t>
  </si>
  <si>
    <t>Heatmaps of Mortality Rates</t>
  </si>
  <si>
    <t>kieran healy</t>
  </si>
  <si>
    <t>I’ve been playing with graphing different kinds of data. One great source of rich time-series data is mortality.org, which hosts a collection of standardized demographic data for a large number of countries.</t>
  </si>
  <si>
    <t>post;data-viz;rstats;mortality;technique</t>
  </si>
  <si>
    <t>https://kieranhealy.org</t>
  </si>
  <si>
    <t>mortality</t>
  </si>
  <si>
    <t>L01251</t>
  </si>
  <si>
    <t>https://arxiv.org/abs/1312.6199</t>
  </si>
  <si>
    <t>Intriguing properties of neural networks</t>
  </si>
  <si>
    <t>Christian Szegedy et al.</t>
  </si>
  <si>
    <t>2013-12-21</t>
  </si>
  <si>
    <t>First, we find that there is no distinction between individual high level units and random linear combinations of high level units, according to various methods of unit analysis. It suggests that it is the space, rather than the individual units, that contains of the semantic information in the high layers of neural networks. Second, we find that deep neural networks learn input-output mappings that are fairly discontinuous to a significant extend.</t>
  </si>
  <si>
    <t>paper;research;ml;advanced</t>
  </si>
  <si>
    <t>https://arxiv.org</t>
  </si>
  <si>
    <t>L01252</t>
  </si>
  <si>
    <t>http://datastori.es/132-a-new-generation-of-dataviz-tools/</t>
  </si>
  <si>
    <t xml:space="preserve"> 132  |  A New Generation of DataViz Tools</t>
  </si>
  <si>
    <t xml:space="preserve">Enrico Bertini &amp; Moritz Stefaner </t>
  </si>
  <si>
    <t>2018-12-06</t>
  </si>
  <si>
    <t>We have data visualization freelancer and old friend-of-the-podcast Andy Kirk with us to talk about a new generation of data viz tools.</t>
  </si>
  <si>
    <t>podcast;data-viz;tool;advice;inspiration</t>
  </si>
  <si>
    <t>http://datastori.es</t>
  </si>
  <si>
    <t>http://datastori.es/wp-content/uploads/2018/11/IMG_3492-copy-150x150.jpg</t>
  </si>
  <si>
    <t>L01256</t>
  </si>
  <si>
    <t>https://datajournalismhandbook.org/handbook/two</t>
  </si>
  <si>
    <t>The Data Journalism Handbook 2</t>
  </si>
  <si>
    <t>Jonathan Gray &amp; Liliana Bounegru</t>
  </si>
  <si>
    <t>When you combine the sheer scale and range of digital information now available with a journalist’s "nose for news" and her ability to tell a compelling story, a new world of possibility opens up. Explore the potential, limits, and applied uses of this new and fascinating field.</t>
  </si>
  <si>
    <t>book;data-story;guide;practice;journalism;technique</t>
  </si>
  <si>
    <t>https://datajournalismhandbook.org</t>
  </si>
  <si>
    <t>practice#technique</t>
  </si>
  <si>
    <t>data-story#journalism</t>
  </si>
  <si>
    <t>L01259</t>
  </si>
  <si>
    <t>https://paulvanderlaken.com/2018/12/05/learning-functional-programming-purrr/</t>
  </si>
  <si>
    <t>Learning Functional Programming &amp; purrr</t>
  </si>
  <si>
    <t>Paul van der Laken</t>
  </si>
  <si>
    <t>2018-12-05</t>
  </si>
  <si>
    <t>The purpose of this blog post is twofold. First, I wanted to share these new resources I came across, along with the other resources I already have collected over time on functional programming. Second, I wanted to demonstrate via code why functional programming is so powerful, and how it can speed up, clean, and improve your own workflow.</t>
  </si>
  <si>
    <t>post;tutorial;technique;package;rstats;data-science;development</t>
  </si>
  <si>
    <t>https://paulvanderlaken.com</t>
  </si>
  <si>
    <t>https://paulvanderlaken.files.wordpress.com/2018/12/pp550x5501.jpg?w=475&amp;h=550&amp;crop=1</t>
  </si>
  <si>
    <t>L01260</t>
  </si>
  <si>
    <t>https://www.creativebloq.com/news/stunning-dataviz-project-maps-the-worlds-population</t>
  </si>
  <si>
    <t>Stunning dataviz project maps the world's population</t>
  </si>
  <si>
    <t xml:space="preserve"> Jim McCauley</t>
  </si>
  <si>
    <t>2018-12-12</t>
  </si>
  <si>
    <t>Spot population mountains with this amazing 3D map.</t>
  </si>
  <si>
    <t>https://cdn.mos.cms.futurecdn.net/ePcBWrcSQoAo9WZYTbktB3-320-80.jpg</t>
  </si>
  <si>
    <t>L01261</t>
  </si>
  <si>
    <t>http://sqljason.com/2018/12/financial-times-visual-vocabulary-power-bi-edition.html</t>
  </si>
  <si>
    <t>Financial Times Visual Vocabulary: Power BI Edition</t>
  </si>
  <si>
    <t>SQL Jason</t>
  </si>
  <si>
    <t>The Financial Times Graphics team created the Visual Vocabulary poster to help all of us make better chart choices. And based on this, Andy Kriebel created the interactive Tableau Edition of the the same. I was so inspired by it that I decided to create the Power BI Edition, and tried to make it as similar as possible.</t>
  </si>
  <si>
    <t>data-viz;template;powerbi;guide</t>
  </si>
  <si>
    <t>http://sqljason.com</t>
  </si>
  <si>
    <t>template#guide</t>
  </si>
  <si>
    <t>L01262</t>
  </si>
  <si>
    <t>https://pudding.cool/2018/12/3d-cities-story/</t>
  </si>
  <si>
    <t>Population Mountains</t>
  </si>
  <si>
    <t>Matt Daniels</t>
  </si>
  <si>
    <t>2018-12</t>
  </si>
  <si>
    <t xml:space="preserve">This is a story about how to perceive the population of cities. </t>
  </si>
  <si>
    <t>article;data-viz;data-story;storytelling;example;inspiration</t>
  </si>
  <si>
    <t>L01264</t>
  </si>
  <si>
    <t>https://kieranhealy.org/blog/archives/2018/12/12/teaching-and-learning-materials-for-data-visualization/</t>
  </si>
  <si>
    <t>Teaching and Learning Materials for Data Visualization</t>
  </si>
  <si>
    <t>Kieran Healy</t>
  </si>
  <si>
    <t>Data Visualization: A Practical Introduction will begin shipping next week. I’ve written an R package that contains datasets, functions, and a course packet to go along with the book. The socviz package contains about twenty five datasets and a number of utility and convenience functions.</t>
  </si>
  <si>
    <t>post;getting-started;data-viz;package;book;rstats</t>
  </si>
  <si>
    <t>https://kieranhealy.org/files/misc/dv-cover-pupress.jpg</t>
  </si>
  <si>
    <t>post#package#book</t>
  </si>
  <si>
    <t>L01265</t>
  </si>
  <si>
    <t>http://socviz.co/</t>
  </si>
  <si>
    <t>Data Visualization - A practical introduction</t>
  </si>
  <si>
    <t>2018-04-25</t>
  </si>
  <si>
    <t>My main goal is to introduce you to both the ideas and the methods of data visualization in a sensible, comprehensible, reproducible way.</t>
  </si>
  <si>
    <t>book;data-viz;guide;concept;principle;method;rstats</t>
  </si>
  <si>
    <t>http://socviz.co</t>
  </si>
  <si>
    <t>http://socviz.co/assets/dv-cover-pupress.jpg</t>
  </si>
  <si>
    <t>concept#principle#method</t>
  </si>
  <si>
    <t>L01266</t>
  </si>
  <si>
    <t>https://statnmap.com/2018-04-18-draw-maps-like-paintings/</t>
  </si>
  <si>
    <t>Draw maps like paintings</t>
  </si>
  <si>
    <t>Romain Lesur reminded us about this nice R-package on Github called ggpomological. I found these maps really nice. As I like drawing maps, indeed, I was drawing French regional maps to prepare a tutorial, I decided to take a few minutes to install the library and change the look of my maps.</t>
  </si>
  <si>
    <t>post;geospatial;rstats;design;art</t>
  </si>
  <si>
    <t>https://statnmap.com/images/logo_S_hexa.jpg</t>
  </si>
  <si>
    <t>L01268</t>
  </si>
  <si>
    <t>https://blog.revolutionanalytics.com/2018/12/azurestor.html</t>
  </si>
  <si>
    <t>AzureStor: an R package for working with Azure storage</t>
  </si>
  <si>
    <t>Hong Ooi</t>
  </si>
  <si>
    <t>2018-12-18</t>
  </si>
  <si>
    <t>AzureStor implements an interface to Azure Resource Manager, which you can use manage storage accounts: creating them, retrieving them, deleting them, and so forth. This is done via the appropriate methods of the az_resource_group class.</t>
  </si>
  <si>
    <t>post;tool;rstats;how-to;introduction</t>
  </si>
  <si>
    <t>L01269</t>
  </si>
  <si>
    <t>https://docs.microsoft.com/en-us/azure/architecture/reference-architectures/ai/realtime-scoring-r</t>
  </si>
  <si>
    <t>Real-time scoring of R machine learning models</t>
  </si>
  <si>
    <t>This reference architecture shows how to implement a real-time web service in R using Azure Machine Learning running in Azure Kubernetes Service (AKS). This architecture is intended to be generic and suited for any predictive model built in R that...</t>
  </si>
  <si>
    <t>architecture;rstats;ml</t>
  </si>
  <si>
    <t>architecture</t>
  </si>
  <si>
    <t>L01273</t>
  </si>
  <si>
    <t>https://www.eurekalert.org/pub_releases/2018-12/mali-hib122018.php</t>
  </si>
  <si>
    <t>How is big data impacting sports analytics?</t>
  </si>
  <si>
    <t>Mary Ann Liebert</t>
  </si>
  <si>
    <t>2018-12-20</t>
  </si>
  <si>
    <t xml:space="preserve">Entitled "Big Data in Sports Analytics ," the special issue was led by co-Guest Editors Renato Assunção, PhD, Universidade Federal de Minas Gerais (Brazil), and Konstantinos Pelechrinis, PhD, University of Pittsburgh (PA). </t>
  </si>
  <si>
    <t>post;sports;research;paper</t>
  </si>
  <si>
    <t>https://www.eurekalert.org</t>
  </si>
  <si>
    <t>L01274</t>
  </si>
  <si>
    <t>https://twitter.com/garymarcus/status/1068898577261322240</t>
  </si>
  <si>
    <t>Long discussion of deep learning’s great shortcoming now post on Medium: https://t.co/sjUUhi7Gv5</t>
  </si>
  <si>
    <t>@GaryMarcus</t>
  </si>
  <si>
    <t>2018-12-01</t>
  </si>
  <si>
    <t>post;dl;pitfall;cautionary-tale;perspective</t>
  </si>
  <si>
    <t>http://pbs.twimg.com/profile_images/1501714358644051970/2qQM-yMC_normal.jpg</t>
  </si>
  <si>
    <t>http://garymarcus.com</t>
  </si>
  <si>
    <t>L01276</t>
  </si>
  <si>
    <t>https://paulvanderlaken.com/2017/08/10/r-resources-cheatsheets-tutorials-books/</t>
  </si>
  <si>
    <t>R resources (free courses, books, tutorials, &amp; cheat sheets)</t>
  </si>
  <si>
    <t>2021-09-24</t>
  </si>
  <si>
    <t>Help yourself to these free books, tutorials, packages, cheat sheets, and many more materials for R programming. There’s a separate overview for handy R programming tricks.</t>
  </si>
  <si>
    <t>list;book;tutorial;cheatsheet;rstats;resource</t>
  </si>
  <si>
    <t>list#tutorial#cheatsheet#resource</t>
  </si>
  <si>
    <t>L01278</t>
  </si>
  <si>
    <t>https://www.tidyverse.org/articles/2018/11/parsnip-0-0-1/</t>
  </si>
  <si>
    <t>parsnip</t>
  </si>
  <si>
    <t xml:space="preserve">Max Kuhn </t>
  </si>
  <si>
    <t>The parsnip package is now on CRAN. It is designed to solve a specific problem related to model fitting in R, the interface. Many functions have different interfaces and arguments names and parsnip standardizes the interface for fitting models as well as the return values. When using parsnip, you don’t have to remember each interface and its unique set of argument names to easily move between R packages.</t>
  </si>
  <si>
    <t>post;introduction;package;model;tool;technique</t>
  </si>
  <si>
    <t>https://d33wubrfki0l68.cloudfront.net/d4d37bb8cd7bebacbb81f539bf7add7c1bc4216e/1a840/blog/2018/11/parsnip-0-0-1/parsnip-0-0-1-wd.jpg</t>
  </si>
  <si>
    <t>model</t>
  </si>
  <si>
    <t>L01284</t>
  </si>
  <si>
    <t>https://www.jessesadler.com/post/gis-with-r-intro/</t>
  </si>
  <si>
    <t>Introduction to GIS with R</t>
  </si>
  <si>
    <t>2018-02-07</t>
  </si>
  <si>
    <t>Spatial data with the sp and sf packages</t>
  </si>
  <si>
    <t>post;introduction;rstats;geospatial;technique;tutorial</t>
  </si>
  <si>
    <t>L01286</t>
  </si>
  <si>
    <t>https://blogs.rstudio.com/tensorflow/posts/2018-12-18-object-detection-concepts/</t>
  </si>
  <si>
    <t>Concepts in object detection</t>
  </si>
  <si>
    <t>Sigrid Keydana</t>
  </si>
  <si>
    <t>2018-12'18</t>
  </si>
  <si>
    <t>In this post, we want to detail one viable approach, explaining (and coding) the steps involved. We won’t, however, end up with a production-ready model.</t>
  </si>
  <si>
    <t>post;technique;overview;tensorflow;image-recognition;explainer</t>
  </si>
  <si>
    <t>https://blogs.rstudio.com</t>
  </si>
  <si>
    <t>https://blogs.rstudio.com/tensorflow/posts/2018-12-18-object-detection-concepts/images/results.jpg</t>
  </si>
  <si>
    <t>overview#explainer</t>
  </si>
  <si>
    <t>image-recognition</t>
  </si>
  <si>
    <t>L01287</t>
  </si>
  <si>
    <t>https://twitter.com/apreshill/status/1075841858939510784/photo/1</t>
  </si>
  <si>
    <t>My `knitr::include_url("link")` trick continues to delight in #rstats #xaringan: look at this #bookdown book! 🤓
(all this prep is for our @rstudio::conf Advanced R Markdown workshop in January, if you are curious- all slides and materials will be shared!) https://t.co/yzDtw0DF7d</t>
  </si>
  <si>
    <t>@apreshill</t>
  </si>
  <si>
    <t>My `knitr::include_url("link")` trick continues to delight in #rstats #xaringan: look at this #bookdown book! 🤓
(all this prep is for our @rstudio::conf Advanced R Markdown workshop in January, if you are curious- all slides and materials will be shared!) https://t.co/yzDtw0DF7d</t>
  </si>
  <si>
    <t>post;tip;rstats</t>
  </si>
  <si>
    <t>http://pbs.twimg.com/profile_images/1515179295416598530/_nm6VqOG_normal.jpg</t>
  </si>
  <si>
    <t>http://www.apreshill.com</t>
  </si>
  <si>
    <t>L01288</t>
  </si>
  <si>
    <t>https://rviews.rstudio.com/2016/11/11/easy-tricks-you-mightve-missed/</t>
  </si>
  <si>
    <t>RStudio IDE Easy Tricks You Might've Missed</t>
  </si>
  <si>
    <t>Sean Lopp</t>
  </si>
  <si>
    <t>2016-11-11</t>
  </si>
  <si>
    <t>The RStudio IDE reached version 1.0 this month. The IDE has come a long way since the initial release 5 and a half years ago. Many major features have been built: projects, package building tools, notebooks. During that same period, often hidden in the shadows, a growing list of smaller features has been changing lives. In celebration of version 1.0 this post hopes to spread fanfare for a few of these easy-to-miss tools.</t>
  </si>
  <si>
    <t>post;tip;rstats;</t>
  </si>
  <si>
    <t>L01289</t>
  </si>
  <si>
    <t>https://www.thenewatlantis.com/publications/why-data-is-never-raw</t>
  </si>
  <si>
    <t>Why Data Is Never Raw</t>
  </si>
  <si>
    <t>Nick Barrowman</t>
  </si>
  <si>
    <t>On the seductive myth of information free of human judgment</t>
  </si>
  <si>
    <t>essay;article;data;pitfall;peril</t>
  </si>
  <si>
    <t>https://www.thenewatlantis.com</t>
  </si>
  <si>
    <t>https://www.thenewatlantis.com/wp-content/uploads/legacy/20181220_TNA56Barrowmanbanner.jpg</t>
  </si>
  <si>
    <t>essay</t>
  </si>
  <si>
    <t>peril</t>
  </si>
  <si>
    <t>L01290</t>
  </si>
  <si>
    <t>https://foreignpolicy.com/2018/12/25/the-welfare-state-is-committing-suicide-by-artificial-intelligence/</t>
  </si>
  <si>
    <t>The Welfare State Is Committing Suicide by Artificial Intelligence</t>
  </si>
  <si>
    <t>Jacob Mchangama, Hin-Yan Liu</t>
  </si>
  <si>
    <t>2018-12-25</t>
  </si>
  <si>
    <t>Everyone likes to talk about the ways that liberalism might be killed off, whether by populism at home or adversaries abroad. Fewer talk about the growing indications in places like Denmark that liberal democracy might accidentally commit suicide.</t>
  </si>
  <si>
    <t>article;ai;pitfall;peril</t>
  </si>
  <si>
    <t>https://foreignpolicy.com</t>
  </si>
  <si>
    <t>https://foreignpolicy.com/wp-content/uploads/2022/07/zhengzhou-henan-bank-protest-china-2022-07-10T154913Z_324484214_RC239V98XFBI_RTRMADP_3_CHINA-BANK-PROTESTS.jpg?w=1500?quality=90</t>
  </si>
  <si>
    <t>L01292</t>
  </si>
  <si>
    <t>https://m.soundcloud.com/exponentialview/the-state-of-artificial</t>
  </si>
  <si>
    <t>The State of Artificial intelligence: Jack Clark and Azeem Azhar in Conversation</t>
  </si>
  <si>
    <t>Azeem Azhar &amp; Jack Clark</t>
  </si>
  <si>
    <t>AI. Azeem and Jack discuss the state of artificial intelligence development, the geopolitics of technology, and the implications of automation on the society.</t>
  </si>
  <si>
    <t>podcast;interview;ai;opinion;perspective;general</t>
  </si>
  <si>
    <t>https://i1.sndcdn.com/avatars-000275421863-jrjj9j-t240x240.jpg</t>
  </si>
  <si>
    <t>opinion#perspective#general</t>
  </si>
  <si>
    <t>L01294</t>
  </si>
  <si>
    <t>https://statisticaloddsandends.wordpress.com/2018/12/28/using-emojis-as-scatterplot-points/</t>
  </si>
  <si>
    <t>Using emojis as scatterplot points</t>
  </si>
  <si>
    <t>kjytay</t>
  </si>
  <si>
    <t>2018-12-27</t>
  </si>
  <si>
    <t>Recently I wanted to learn how to use emojis as points in a scatterplot points.The other package I found was emoGG; this post shows how to use this package.</t>
  </si>
  <si>
    <t>post;package;technique;how-to;overview</t>
  </si>
  <si>
    <t>L01295</t>
  </si>
  <si>
    <t>https://en.wikipedia.org/wiki/Barnsley_fern</t>
  </si>
  <si>
    <t>Barnsley fern</t>
  </si>
  <si>
    <t>Sokenbichacoffee</t>
  </si>
  <si>
    <t>The Barnsley fern is a fractal named after the British mathematician Michael Barnsley who first described it in his book Fractals Everywhere.[1] He made it to resemble the black spleenwort, Asplenium adiantum-nigrum. The fern is one of the basic ...</t>
  </si>
  <si>
    <t>post;general;mathematics;inspiration</t>
  </si>
  <si>
    <t>https://en.wikipedia.org/wiki/Barnsley_fern//upload.wikimedia.org/wikipedia/commons/thumb/e/ee/Sa-fern.jpg/220px-Sa-fern.jpg</t>
  </si>
  <si>
    <t>L01297</t>
  </si>
  <si>
    <t>https://hackernoon.com/deep-dream-with-tensorflow-a-practical-guide-to-build-your-first-deep-dream-experience-f91df601f479</t>
  </si>
  <si>
    <t>Deep Dream with TensorFlow: A Practical guide to build your first Deep Dream Experience</t>
  </si>
  <si>
    <t>Naveen Manwani</t>
  </si>
  <si>
    <t>Follow this step-by-step practical guide for creating your first Deep Dream experiences, but before starting this coding journey with me, have a look over my Deep Dream images which are heavily psychedelic.</t>
  </si>
  <si>
    <t>post;tutorial;guide;ai;image-generation</t>
  </si>
  <si>
    <t>ai#image-generation</t>
  </si>
  <si>
    <t>L01300</t>
  </si>
  <si>
    <t>2018-12-31</t>
  </si>
  <si>
    <t>https://www.maartenlambrechts.com/assets/images/best18/strava-heatmap.jpg</t>
  </si>
  <si>
    <t>L01302</t>
  </si>
  <si>
    <t>https://twitter.com/clairemcwhite/status/1079895521446293505/photo/1</t>
  </si>
  <si>
    <t>This morning I attacked my problem of showing hierarchical clusters without just making a dendrogram tree (left pic). Lots of plots were made in through the course of the day to get to the plot on the right, so I decided to show the whole process #dataviz 1/5 https://t.co/molF6YC2ux</t>
  </si>
  <si>
    <t>@clairemcwhite</t>
  </si>
  <si>
    <t>2019-01-01</t>
  </si>
  <si>
    <t>post;data-viz;dendogram;example;inspiration</t>
  </si>
  <si>
    <t>http://pbs.twimg.com/profile_images/1478002354138062850/631-ttl9_normal.jpg</t>
  </si>
  <si>
    <t>http://clairemcwhite.github.io</t>
  </si>
  <si>
    <t>dendogram</t>
  </si>
  <si>
    <t>L01304</t>
  </si>
  <si>
    <t>https://www.amazon.com/gp/product/0393347281%3Fie%3DUTF8%26camp%3D213733%26creative%3D393185%26creativeASIN%3D0393347281%26linkCode%3Dshr%26tag%3Damz0e61-20%26linkId%3DERBW7AVLEIBD5GXV%26</t>
  </si>
  <si>
    <t>The Wall Street Journal Guide to Information Graphics: The Dos and Don'ts of Presenting Data, Facts, and Figures</t>
  </si>
  <si>
    <t>Dona M. Wong</t>
  </si>
  <si>
    <t>2013-12-16</t>
  </si>
  <si>
    <t>In today’s data-driven world, professionals need to know how to express themselves in the language of graphics effectively and eloquently. Yet information graphics is rarely taught in schools or is the focus of on-the-job training. Now, for the first time, Dona M. Wong, a student of the information graphics pioneer Edward Tufte, makes this material available for all of us.</t>
  </si>
  <si>
    <t>book;data-viz;guide;principle;technique</t>
  </si>
  <si>
    <t>https://images-na.ssl-images-amazon.com/images/I/71EN1l+uQKL._AC_UL116_SR116,116_.jpg</t>
  </si>
  <si>
    <t>principle#technique</t>
  </si>
  <si>
    <t>L01305</t>
  </si>
  <si>
    <t>https://docs.microsoft.com/en-us/power-bi/developer/custom-visual-develop-tutorial</t>
  </si>
  <si>
    <t>Tutorial: Develop a Power BI circle card visual</t>
  </si>
  <si>
    <t>2022-12-27</t>
  </si>
  <si>
    <t>In this tutorial, you develop a Power BI visual named circle card that displays a formatted measure value inside a circle. The circle card visual supports customization of fill color and outline thickness.</t>
  </si>
  <si>
    <t>tutorial;powerbi;data-viz;how-to;technique;d3js</t>
  </si>
  <si>
    <t>powerbi#d3js</t>
  </si>
  <si>
    <t>L01307</t>
  </si>
  <si>
    <t>https://opensource.com/article/19/1/why-data-scientists-love-kubernetes</t>
  </si>
  <si>
    <t>Why data scientists love Kubernetes</t>
  </si>
  <si>
    <t>Sophie Watson</t>
  </si>
  <si>
    <t>2019-01-04</t>
  </si>
  <si>
    <t>Kubernetes' features that streamline the software development workflow also support the data science workflow.</t>
  </si>
  <si>
    <t>post;explainer;data-science;tool;workflow;kubernetes</t>
  </si>
  <si>
    <t>https://opensource.com</t>
  </si>
  <si>
    <t>https://opensource.com/article/19/1/why-data-scientists-love-kubernetes/sites/default/files/styles/150x150/public/pictures/45898693132_648e365092_m.jpg?itok=xbUzW0Bj</t>
  </si>
  <si>
    <t>tool#workflow</t>
  </si>
  <si>
    <t>kubernetes</t>
  </si>
  <si>
    <t>L01308</t>
  </si>
  <si>
    <t>https://www.dataquest.io/blog/advanced-jupyter-notebooks-tutorial/</t>
  </si>
  <si>
    <t>Tutorial: Advanced Jupyter Notebooks</t>
  </si>
  <si>
    <t>Benjamin Pryke</t>
  </si>
  <si>
    <t>-2019-01-02</t>
  </si>
  <si>
    <t>Following on from Jupyter Notebook for Beginners: A Tutorial, this guide will be a Jupyter Notebooks tutorial that takes you on a journey from the truly vanilla to the downright dangerous.</t>
  </si>
  <si>
    <t>post;tutorial;advanced;python;jupyter;tool</t>
  </si>
  <si>
    <t>https://www.dataquest.io/wp-content/uploads/2022/03/headshot_0023_aaron_melton.jpg</t>
  </si>
  <si>
    <t>L01309</t>
  </si>
  <si>
    <t>http://documents.worldbank.org/curated/en/226121546531748578/The-Use-of-Data-Analytics-Techniques-to-Assess-the-Functioning-of-a-Governments-Financial-Management-Information-System-An-Application-to-Pakistan-and-Cambodia</t>
  </si>
  <si>
    <t>The Use of Data Analytics Techniques to Assess the Functioning of a Government's Financial Management Information System : An Application to Pakistan and Cambodia (English)</t>
  </si>
  <si>
    <t>Ali Hashim et al.</t>
  </si>
  <si>
    <t>2019-01-03</t>
  </si>
  <si>
    <t>This paper puts the spotlight on the foundation of expenditure data and advocates for a transparent, methodical and evidenced based approach to FMIS deployment and expenditure management reform.</t>
  </si>
  <si>
    <t>paper;data;analytics;example;inspiration</t>
  </si>
  <si>
    <t>http://documents.worldbank.org</t>
  </si>
  <si>
    <t>L01312</t>
  </si>
  <si>
    <t>https://www.webdesignerdepot.com/2018/07/10-data-visualization-best-practices-for-the-web/</t>
  </si>
  <si>
    <t>10 Data Visualization Best Practices for the Web</t>
  </si>
  <si>
    <t>Midori Nediger</t>
  </si>
  <si>
    <t xml:space="preserve">With so many tools and frameworks now available for building these graphics, it’s time to go back to basics. What makes data visualizations effective? What guiding principles should we follow when designing with data? The following best practices will help you design rich, insightful data experiences. </t>
  </si>
  <si>
    <t>post;principle;data-viz;opinion</t>
  </si>
  <si>
    <t>https://www.webdesignerdepot.com/cdn-origin/uploads/2021/03/featured_poll-scaled.jpg</t>
  </si>
  <si>
    <t>L01313</t>
  </si>
  <si>
    <t>https://gijn.org/2018/12/27/the-25-best-data-visualizations-of-2018/</t>
  </si>
  <si>
    <t>The 25 Best Data Visualizations of 2018</t>
  </si>
  <si>
    <t>Orana Velarde</t>
  </si>
  <si>
    <t>In honor of all the artists and designers making amazing data visualizations around the world, here is a collection of the best data visualizations of 2018. We included a few from 2017 and earlier, because they were just too good to pass up.</t>
  </si>
  <si>
    <t>list;data-viz;inspiration;example</t>
  </si>
  <si>
    <t>https://4djy83s2swr22ty8mwjq954a-wpengine.netdna-ssl.com/wp-content/uploads/2018/12/best-dv-crazy-rich-asian-771x644.jpg</t>
  </si>
  <si>
    <t>L01314</t>
  </si>
  <si>
    <t>https://seankross.com/2019/01/08/The-Front-Lines-of-Teaching-Data-Science.html</t>
  </si>
  <si>
    <t>The Front Lines of Teaching Data Science</t>
  </si>
  <si>
    <t>2019-01-08</t>
  </si>
  <si>
    <t>Short version: Philip Guo and I wrote a paper about challenges facing data science instructors for the 2019 CHI conference. The paper won a Best Paper Honorable Mention award (top 5% of papers).</t>
  </si>
  <si>
    <t>post;paper;training;data-science;challenge;pitfall</t>
  </si>
  <si>
    <t>https://seankross.com</t>
  </si>
  <si>
    <t>challenge</t>
  </si>
  <si>
    <t>L01316</t>
  </si>
  <si>
    <t>https://animejs.com/</t>
  </si>
  <si>
    <t>anime.js</t>
  </si>
  <si>
    <t>Julian Garnier</t>
  </si>
  <si>
    <t xml:space="preserve">Anime.js (/ˈæn.ə.meɪ/) is a lightweight JavaScript animation library with a simple, yet powerful API. It works with CSS properties, SVG, DOM attributes and JavaScript Objects. </t>
  </si>
  <si>
    <t>package;animation;development;data-viz</t>
  </si>
  <si>
    <t>https://animejs.com</t>
  </si>
  <si>
    <t>animation#development</t>
  </si>
  <si>
    <t>L01318</t>
  </si>
  <si>
    <t>https://www.smashingmagazine.com/2014/03/design-principles-visual-perception-and-the-principles-of-gestalt/</t>
  </si>
  <si>
    <t>Design Principles: Visual Perception And The Principles Of Gestalt</t>
  </si>
  <si>
    <t>Steven Bradley</t>
  </si>
  <si>
    <t>2014-02-29</t>
  </si>
  <si>
    <t>This article is part of a new series about design principles that can serve both as a refresher for seasoned designers and reference for newcomers to the industry.</t>
  </si>
  <si>
    <t>post;design;principle;introduction;data-viz</t>
  </si>
  <si>
    <t>L01319</t>
  </si>
  <si>
    <t>https://districtdatalabs.silvrback.com/conditional-probability-with-r</t>
  </si>
  <si>
    <t>Conditional Probability with R</t>
  </si>
  <si>
    <t>Abhijit Dasgupta</t>
  </si>
  <si>
    <t>2014-1023</t>
  </si>
  <si>
    <t>What we will explore is the concept of conditional probability, which is the probability of seeing some event knowing that some other event has actually occurred.</t>
  </si>
  <si>
    <t>post;introduction;concept;statistics</t>
  </si>
  <si>
    <t>https://districtdatalabs.silvrback.com</t>
  </si>
  <si>
    <t>L01320</t>
  </si>
  <si>
    <t>http://gradientdescending.com/generating-synthetic-data-sets-with-synthpop-in-r/</t>
  </si>
  <si>
    <t>Generating Synthetic Data Sets with ‘synthpop’ in R</t>
  </si>
  <si>
    <t>Daniel Oehm</t>
  </si>
  <si>
    <t>2019-01-12</t>
  </si>
  <si>
    <t>Synthpop – A great music genre and an aptly named R package for synthesising population data.</t>
  </si>
  <si>
    <t>post;package;dataset;overview;how-to;rstats</t>
  </si>
  <si>
    <t>L01322</t>
  </si>
  <si>
    <t>https://www.zeileis.org/news/colorspace/</t>
  </si>
  <si>
    <t>colorspace: New Tools for Colors and Palettes</t>
  </si>
  <si>
    <t>Achim Zeileis</t>
  </si>
  <si>
    <t>2019-01-13</t>
  </si>
  <si>
    <t>The colorspace package provides a broad toolbox for selecting individual colors or color palettes, manipulating these colors, and employing them in various kinds of visualizations.</t>
  </si>
  <si>
    <t>post;package;colour;rstats;introduction</t>
  </si>
  <si>
    <t>L01323</t>
  </si>
  <si>
    <t>https://shirinsplayground.netlify.app/2019/01/lecture_slides_real_world_ds/</t>
  </si>
  <si>
    <t>Lecture slides: Real-World Data Science (Fraud Detection, Customer Churn &amp; Predictive Maintenance)</t>
  </si>
  <si>
    <t>2019-01-15</t>
  </si>
  <si>
    <t>These are slides from a lecture I gave at the School of Applied Sciences in Münster. In this lecture, I talked about Real-World Data Science and showed examples on Fraud Detection, Customer Churn &amp; Predictive Maintenance.</t>
  </si>
  <si>
    <t>slides;data-science;lecture;rstats;training</t>
  </si>
  <si>
    <t>slides#lecture</t>
  </si>
  <si>
    <t>L01325</t>
  </si>
  <si>
    <t>https://blog.datascienceheroes.com/feature-selection-using-genetic-algorithms-in-r/</t>
  </si>
  <si>
    <t>Feature Selection using Genetic Algorithms in R</t>
  </si>
  <si>
    <t>This is a post about feature selection using genetic algorithms in R.</t>
  </si>
  <si>
    <t>post;technique;overview;feature-selection;rstats</t>
  </si>
  <si>
    <t>feature-selection</t>
  </si>
  <si>
    <t>L01328</t>
  </si>
  <si>
    <t>https://medium.freecodecamp.org/https-medium-freecodecamp-org-best-free-open-data-sources-anyone-can-use-a65b514b0f2d</t>
  </si>
  <si>
    <t>These Are The Best Free Open Data Sources Anyone Can Use</t>
  </si>
  <si>
    <t>Hiren Patel</t>
  </si>
  <si>
    <t>So here’s my list of 15 awesome Open Data sources</t>
  </si>
  <si>
    <t>list;dataset</t>
  </si>
  <si>
    <t>L01329</t>
  </si>
  <si>
    <t>https://smorbieu.gitlab.io/chaining-effect-in-clustering/</t>
  </si>
  <si>
    <t>Chaining effect in clustering</t>
  </si>
  <si>
    <t>Stanislas Morbieu</t>
  </si>
  <si>
    <t>2019-01-21</t>
  </si>
  <si>
    <t>In a previous blog post, I explained how we can leverage the k-means clustering algorithm to count the number of red baubles on a Christmas tree. This method fails however if we put Christmas tinsels on it. Let’s find a solution for this more difficult case.</t>
  </si>
  <si>
    <t>post;technique;rstats;how-to;clustering</t>
  </si>
  <si>
    <t>https://smorbieu.gitlab.io</t>
  </si>
  <si>
    <t>https://i2.wp.com/smorbieu.gitlab.io/images/clustering/christmas2/red.jpg?w=578&amp;ssl=1</t>
  </si>
  <si>
    <t>L01330</t>
  </si>
  <si>
    <t>https://codingclubuc3m.rbind.io/post/2018-11-06/</t>
  </si>
  <si>
    <t>Online resources for teaching</t>
  </si>
  <si>
    <t>R on Coding Club</t>
  </si>
  <si>
    <t>In this session I will try to show some utilities present in the web. One of them will help us to execute R code from the web, using an online compiler, without installing any kind of software in our computers. The other one, it can help us to solve optimization problems by a graphics way.</t>
  </si>
  <si>
    <t>post;list;resource;rstats</t>
  </si>
  <si>
    <t>https://codingclubuc3m.rbind.io</t>
  </si>
  <si>
    <t>L01331</t>
  </si>
  <si>
    <t>http://advances.sciencemag.org/content/5/1/eaat7550.full</t>
  </si>
  <si>
    <t>Typical physics Ph.D. admissions criteria limit access to underrepresented groups but fail to predict doctoral completion</t>
  </si>
  <si>
    <t>Casey W. Miller et al.</t>
  </si>
  <si>
    <t>2019-01-23</t>
  </si>
  <si>
    <t>This study aims to understand the effectiveness of typical admissions criteria in identifying students who will complete the Physics Ph.D. Multivariate statistical analysis of roughly one in eight physics Ph.D. students from 2000 to 2010 indicates that the traditional admissions metrics of undergraduate grade point average (GPA) and the Graduate Record Examination (GRE) Quantitative, Verbal, and Physics Subject Tests do not predict completion as effectively admissions committees presume.</t>
  </si>
  <si>
    <t>paper;research;statistics;example;inspiration</t>
  </si>
  <si>
    <t>http://advances.sciencemag.org</t>
  </si>
  <si>
    <t>http://advances.sciencemag.org/content/5/1/eaat7550.full/cms/asset/758c7f7d-8e93-4894-8503-439f10685d87/sciadv.2022.8.issue-30.cover.jpg</t>
  </si>
  <si>
    <t>L01334</t>
  </si>
  <si>
    <t>http://blog.schochastics.net/post/an-rstudio-addin-for-network-analysis-and-visualization/</t>
  </si>
  <si>
    <t>An Rstudio Addin for Network Analysis and Visualization</t>
  </si>
  <si>
    <t>schochastics</t>
  </si>
  <si>
    <t>2019-01-25</t>
  </si>
  <si>
    <t>The ggraph package provides a ggplot-like grammar for plotting graphs and as such you can produce very neat network visualizations. But as with ggplot, it takes a while to get used to the grammar. There are already a few amazing Rstudio Addins that assist you with ggplot (for example ggplotAssist and ggThemeAssist), but there has not been any equivalent tools for ggraph. Till now. This post introduces snahelper, an Rstudio Addin which provides a tiny GUI for visualizing and analysing networks.</t>
  </si>
  <si>
    <t>post;package;rstats;how-to;data-viz;network-graph</t>
  </si>
  <si>
    <t>L01338</t>
  </si>
  <si>
    <t>https://tjukanov.org/vintage-isochrones/</t>
  </si>
  <si>
    <t>Vintage Isochrones</t>
  </si>
  <si>
    <t>Topi Tjukanov</t>
  </si>
  <si>
    <t>Travel time isochrones with some vintage cartography style. The starting point of the journey is in the center of the city and the biggest isoline shows 5½ hour driving distance from that point.</t>
  </si>
  <si>
    <t>visual;inspiration;geospatial;vintage</t>
  </si>
  <si>
    <t>https://tjukanov.org</t>
  </si>
  <si>
    <t>L01339</t>
  </si>
  <si>
    <t>https://www.r-bloggers.com/10-tips-for-choosing-the-optimal-number-of-clusters/</t>
  </si>
  <si>
    <t>10 Tips for Choosing the Optimal Number of Clusters</t>
  </si>
  <si>
    <t>2019-01-27</t>
  </si>
  <si>
    <t>My desire to write this post came mainly from reading about the clustree package, the dendextend documentation, and the Practical Guide to Cluster Analysis in R book written by Alboukadel Kassambara author of the factoextra package.</t>
  </si>
  <si>
    <t>post;rstats;tip;technique;clustering</t>
  </si>
  <si>
    <t>L01342</t>
  </si>
  <si>
    <t>https://www.worldometers.info/world-population/population-by-country/</t>
  </si>
  <si>
    <t>Countries in the world by population (2022)</t>
  </si>
  <si>
    <t>Worldometer</t>
  </si>
  <si>
    <t>2023</t>
  </si>
  <si>
    <t>This list includes both countries and dependent territories. Data based on the latest United Nations Population Division estimates. Click on the name of the country or dependency for current estimates (live population clock), historical data, and projected figures.</t>
  </si>
  <si>
    <t>data;dataset;population</t>
  </si>
  <si>
    <t>https://www.worldometers.info</t>
  </si>
  <si>
    <t>population</t>
  </si>
  <si>
    <t>L01343</t>
  </si>
  <si>
    <t>https://resources.rstudio.com/rstudio-conf-2019/using-r-the-tidyverse-h2o-and-shiny-to-reduce-employee-attrition</t>
  </si>
  <si>
    <t>Using R, the Tidyverse, H2O, and Shiny to reduce employee attrition</t>
  </si>
  <si>
    <t>This presentation showcases how several open source tools integrate to form a solution to the employee attrition problem. Specifically: (1) How the Tidyverse enables problem identification through visualization. (2) How recipes + H2O can be combined to explain key relationships to attrition and predict employee attrition. (3) How Shiny can be used to create a powerful dashboard that empowers business leaders to make data-driven decisions across the organization.</t>
  </si>
  <si>
    <t>video;how-to;technique;ml;classification</t>
  </si>
  <si>
    <t>https://resources.rstudio.com</t>
  </si>
  <si>
    <t>L01345</t>
  </si>
  <si>
    <t>https://fronkonstin.com/2019/02/01/mandalaxies/</t>
  </si>
  <si>
    <t>Mandalaxies</t>
  </si>
  <si>
    <t>Fronkonstin</t>
  </si>
  <si>
    <t>2019-02-01</t>
  </si>
  <si>
    <t>When I read something interesting, many times I feel the desire to try it by myself. That’s what happened to me when I discovered this fabolous book by Julien C. Sprott. I cannot stop doing images with the formulas that contains. Today I present you a mix of mandalas and galaxies that I called Mandalaxies:</t>
  </si>
  <si>
    <t>post;rstats;data-viz;mathematics;example</t>
  </si>
  <si>
    <t>https://fronkonstin.com</t>
  </si>
  <si>
    <t>L01347</t>
  </si>
  <si>
    <t>https://d3indepth.com/geographic/</t>
  </si>
  <si>
    <t>Making maps with D3</t>
  </si>
  <si>
    <t>D3's geo module helps you create maps from GeoJSON data. This article explains GeoJSON, projections and path generators. It also shows how to use these three concepts to create maps.</t>
  </si>
  <si>
    <t>guide;online;free;geospatial;d3js;intermediate</t>
  </si>
  <si>
    <t>https://d3indepth.com</t>
  </si>
  <si>
    <t>https://d3indepth.com/geographic//img/fundamentals.jpg</t>
  </si>
  <si>
    <t>online</t>
  </si>
  <si>
    <t>L01348</t>
  </si>
  <si>
    <t>https://style.tidyverse.org/</t>
  </si>
  <si>
    <t>The tidyverse style guide</t>
  </si>
  <si>
    <t>All style guides are fundamentally opinionated. Some decisions genuinely do make code easier to use (especially matching indenting to programming structure), but many decisions are arbitrary. The most important thing about a style guide is that it provides consistency, making code easier to write because you need to make fewer decisions</t>
  </si>
  <si>
    <t>guide;tidyverse;style</t>
  </si>
  <si>
    <t>https://style.tidyverse.org</t>
  </si>
  <si>
    <t>tidyverse</t>
  </si>
  <si>
    <t>L01349</t>
  </si>
  <si>
    <t>https://xxlbi.com/blog/power-bi-dataflows-considerations/</t>
  </si>
  <si>
    <t>Power BI dataflows considerations</t>
  </si>
  <si>
    <t>Daniil Maslyuk</t>
  </si>
  <si>
    <t xml:space="preserve"> 2019-01-22</t>
  </si>
  <si>
    <t>Recently I’ve been migrating quite a few M queries from .pbix files to dataflows. In this blog post, I’m sharing a few things I learned in the process.</t>
  </si>
  <si>
    <t>post;powerbi;perspective;opinion</t>
  </si>
  <si>
    <t>https://xxlbi.com</t>
  </si>
  <si>
    <t>perspective#opinion</t>
  </si>
  <si>
    <t>L01350</t>
  </si>
  <si>
    <t>https://spectrum.ieee.org/tech-talk/computing/software/artificial-intelligence-outperforms-human-data-scientists</t>
  </si>
  <si>
    <t>Artificial Intelligence Outperforms Human Data Scientists</t>
  </si>
  <si>
    <t>Jeremy Hsu</t>
  </si>
  <si>
    <t>2015-10-20</t>
  </si>
  <si>
    <t>Software that has proven itself as capable as many human data scientists could speed up the Big Data revolution</t>
  </si>
  <si>
    <t>post;data-science;automation;general;dubious</t>
  </si>
  <si>
    <t>https://spectrum.ieee.org</t>
  </si>
  <si>
    <t>https://spectrum.ieee.org/media-library/image.jpg?id=25579146&amp;width=1200&amp;height=900</t>
  </si>
  <si>
    <t>automation</t>
  </si>
  <si>
    <t>L01351</t>
  </si>
  <si>
    <t>https://blog.ephorie.de/learning-data-science-modelling-basics</t>
  </si>
  <si>
    <t>Learning Data Science: Modelling Basics</t>
  </si>
  <si>
    <t>Learning Machines</t>
  </si>
  <si>
    <t>2019-02-05</t>
  </si>
  <si>
    <t>Data Science is all about building good models, so let us start by building a very simple model: we want to predict monthly income from age</t>
  </si>
  <si>
    <t>post;rstats;data-science;basics</t>
  </si>
  <si>
    <t>https://blog.ephorie.de</t>
  </si>
  <si>
    <t>https://i1.wp.com/blog.ephorie.de/wp-content/uploads/2019/02/catwalk-1013864_1920-e1549357363379-203x300.jpg?resize=203%2C300</t>
  </si>
  <si>
    <t>L01352</t>
  </si>
  <si>
    <t>https://iyarlin.github.io/2019/02/08/correlation-is-not-causation-so-what-is/</t>
  </si>
  <si>
    <t>"Correlation does not imply causation". So what does?</t>
  </si>
  <si>
    <t>Iyar Lin</t>
  </si>
  <si>
    <t>2019-02-07</t>
  </si>
  <si>
    <t>What’s Causal inference, how is it different than plain good ole’ ML and when should you consider using it? In this post I try giving a short and concrete answer by using an example.</t>
  </si>
  <si>
    <t>post;statistics;rstats;causality;explainer</t>
  </si>
  <si>
    <t>https://iyarlin.github.io</t>
  </si>
  <si>
    <t>statistics#causality</t>
  </si>
  <si>
    <t>L01353</t>
  </si>
  <si>
    <t>https://datascienceplus.com/multilevel-modelling-in-r-analysing-vendor-data/</t>
  </si>
  <si>
    <t>Multilevel Modelling in R: Analysing Vendor Data</t>
  </si>
  <si>
    <t>Michael Grogan</t>
  </si>
  <si>
    <t>2019-02-10</t>
  </si>
  <si>
    <t>One of the main limitations of regression analysis is when one needs to examine changes in data across several categories. This problem can be resolved by using a multilevel model, i.e. one that varies at more than one level and allows for variation between different groups or categories.</t>
  </si>
  <si>
    <t>post;technique;rstats;regression;explainer;how-to</t>
  </si>
  <si>
    <t>L01354</t>
  </si>
  <si>
    <t>https://blog.dominodatalab.com/machine-learning-projects-challenges-best-practices/</t>
  </si>
  <si>
    <t>Machine Learning Projects: Challenges and Best Practices</t>
  </si>
  <si>
    <t>Lukas Biewald</t>
  </si>
  <si>
    <t>This blog post provides insights into why machine learning teams have challenges with managing machine learning projects. He also provides best practices on how to address these challenges.</t>
  </si>
  <si>
    <t>post;ml;project;pitfall;mlops</t>
  </si>
  <si>
    <t>https://blog.dominodatalab.com</t>
  </si>
  <si>
    <t>https://6816846.fs1.hubspotusercontent-na1.net/hub/6816846/hubfs/Imported_Blog_Media/Lukas-Feature-Image-1-1.jpg?length=560&amp;name=Lukas-Feature-Image-1-1.jpg</t>
  </si>
  <si>
    <t>ml#mlops</t>
  </si>
  <si>
    <t>L01355</t>
  </si>
  <si>
    <t>https://informationisbeautiful.net/2019/winners-of-the-world-data-visualization-prize/</t>
  </si>
  <si>
    <t>The Winners of the World Data Visualization Prize</t>
  </si>
  <si>
    <t>The results are in. After combing through hundreds of impressive, insightful and creative entries, we’ve decided on the winners of the World Data Visualization Prize 2019.</t>
  </si>
  <si>
    <t>https://infobeautiful4.s3.amazonaws.com/2019/02/interactive_winner.jpg</t>
  </si>
  <si>
    <t>L01356</t>
  </si>
  <si>
    <t>https://www.creativebloq.com/features/create-cool-ui-animations-with-css</t>
  </si>
  <si>
    <t>Create cool UI animations with CSS</t>
  </si>
  <si>
    <t>Steven Roberts</t>
  </si>
  <si>
    <t>2021-02-21</t>
  </si>
  <si>
    <t>Your guide to using CSS transitions, keyframes and SVG animation to create animations that delight.</t>
  </si>
  <si>
    <t>post;guide;css;development;animation;explainer</t>
  </si>
  <si>
    <t>https://cdn.mos.cms.futurecdn.net/pBVoAbFi97UvwqyMEgBarT-320-80.jpg</t>
  </si>
  <si>
    <t>L01357</t>
  </si>
  <si>
    <t>https://speakerdeck.com/hadley/welcome-to-the-tidyverse</t>
  </si>
  <si>
    <t>Welcome to the tidyverse</t>
  </si>
  <si>
    <t>2019-02-15</t>
  </si>
  <si>
    <t>Keynote presentation at ASA CSP conference. The tidyverse is a language for solving data science challenges with R code. This talk discusses how the tidyverse is a language that you can use to work with data with little programming knowledge; my ...</t>
  </si>
  <si>
    <t>presentation;tidyverse;rstats;overview</t>
  </si>
  <si>
    <t>L01359</t>
  </si>
  <si>
    <t>https://ciechanow.ski/color-spaces/</t>
  </si>
  <si>
    <t>Color Spaces</t>
  </si>
  <si>
    <t>Bartosz Ciechanowski</t>
  </si>
  <si>
    <t>This article is dedicated entirely to RGB values from RGB color spaces. It may seem fairly restrictive, but considering the domination of displays as the medium for color presentation, it is a pragmatic approach and it ultimately won’t prevent us from describing everything we can see.</t>
  </si>
  <si>
    <t>post;colour;basics;general;explainer</t>
  </si>
  <si>
    <t>https://ciechanow.ski</t>
  </si>
  <si>
    <t>L01360</t>
  </si>
  <si>
    <t>https://www.datacamp.com/community/podcast/data-science-gambling-bookmaking</t>
  </si>
  <si>
    <t>Data Science, Gambling and Bookmaking</t>
  </si>
  <si>
    <t>Hugo Bowne-Anderson</t>
  </si>
  <si>
    <t>2019-02</t>
  </si>
  <si>
    <t>Marco Blume, Trading Director at Pinnacle Sports talks about the role of data science in large-scale bets and bookmaking, how Marco is training an army of data scientists and much more.</t>
  </si>
  <si>
    <t>podcast;interview;data-science;betting</t>
  </si>
  <si>
    <t>https://res.cloudinary.com/dyd911kmh/image/upload/w_384/v1658155755/hugo_bowne_anderson_c8c5e5ebd6.jpg</t>
  </si>
  <si>
    <t>betting</t>
  </si>
  <si>
    <t>L01362</t>
  </si>
  <si>
    <t>https://towardsdatascience.com/data-science-for-decision-makers-7248beddf948</t>
  </si>
  <si>
    <t>Data Science for Decision Makers</t>
  </si>
  <si>
    <t>Jo Stichbury</t>
  </si>
  <si>
    <t>In this article, I’m interviewing a veteran data scientist, Dr Stylianos (Stelios) Kampakis, about his career to date and how he helps decision makers across a range of businesses understand how data science can benefit them.</t>
  </si>
  <si>
    <t>interview;data-science;benefit</t>
  </si>
  <si>
    <t>https://miro.medium.com/focal/112/112/50/50/0*PTql3iqKPzophmcv.jpg</t>
  </si>
  <si>
    <t>interview</t>
  </si>
  <si>
    <t>benefit</t>
  </si>
  <si>
    <t>L01364</t>
  </si>
  <si>
    <t>https://logicmag.io/05-the-automation-charade/</t>
  </si>
  <si>
    <t>The Automation Charade</t>
  </si>
  <si>
    <t>Astra Taylor</t>
  </si>
  <si>
    <t>2018-09-01</t>
  </si>
  <si>
    <t>Though automation is presented as a neutral process, the straightforward consequence of technological progress, one needn’t look that closely to see that this is hardly the case. Automation is both a reality and an ideology, and thus also a weapon wielded against poor and working people who have the audacity to demand better treatment, or just the right to subsist.</t>
  </si>
  <si>
    <t>article;automation;general;pitfall;peril;ai</t>
  </si>
  <si>
    <t>https://logicmag.io</t>
  </si>
  <si>
    <t>https://logicmag.io/05-the-automation-charade///images.ctfassets.net/e529ilab8frl/73Bftym7dvh8R7vpwHtR70/54cf739b0f936cce89d37ce5b6884475/taylor.jpg?w=962&amp;h=600&amp;fm=jpg&amp;fl=progressive</t>
  </si>
  <si>
    <t>automation#ai</t>
  </si>
  <si>
    <t>L01365</t>
  </si>
  <si>
    <t>https://hackernoon.com/perceptron-deep-learning-basics-3a938c5f84b6</t>
  </si>
  <si>
    <t>Perceptron — Deep Learning Basics</t>
  </si>
  <si>
    <t>Niranjan Kumar</t>
  </si>
  <si>
    <t>2019-02-16</t>
  </si>
  <si>
    <t>Perceptron is a fundamental unit of the neural network which takes weighted inputs, process it and capable of performing binary classifications. In this post, we will discuss the working of the Perceptron Model. This is a follow-up blog post to my previous post on McCulloch-Pitts Neuron.</t>
  </si>
  <si>
    <t>post;basics;explainer;general;ml</t>
  </si>
  <si>
    <t>L01366</t>
  </si>
  <si>
    <t>https://r-pkgs.org/</t>
  </si>
  <si>
    <t>R Packages (2e)</t>
  </si>
  <si>
    <t>Hadley Wickham &amp; Jennifer Bryan</t>
  </si>
  <si>
    <t>Learn how to create a package, the fundamental unit of shareable, reusable, and reproducible R code.</t>
  </si>
  <si>
    <t>book;online;free;rstats;package;development</t>
  </si>
  <si>
    <t>http://r-pkgs.had.co.nz</t>
  </si>
  <si>
    <t>book#online#package</t>
  </si>
  <si>
    <t>L01367</t>
  </si>
  <si>
    <t>https://www.woutervandooren.eu/post/20190222_map_rstat/</t>
  </si>
  <si>
    <t>Choropleth maps with R - the Belgian edition</t>
  </si>
  <si>
    <t>Wouter Vandooren</t>
  </si>
  <si>
    <t>One of my first successes was being able to draw maps. Many fantastic blogs are already available (for instance here and here) and I doubt I will do better in explaining how it works. The parochial purpose of this blog is to show how it’s done with some Belgian data.</t>
  </si>
  <si>
    <t>post;tutorial;geospatial;rstats</t>
  </si>
  <si>
    <t>https://www.woutervandooren.eu</t>
  </si>
  <si>
    <t>L01369</t>
  </si>
  <si>
    <t>https://whatis.techtarget.com/definition/fishbone-diagram</t>
  </si>
  <si>
    <t>fishbone diagram (Ishikawa cause and effect)</t>
  </si>
  <si>
    <t>Sarah Lewis</t>
  </si>
  <si>
    <t>A fishbone diagram is a visualization tool for categorizing the potential causes of a problem. This tool is used in order to identify a problem’s root causes. Typically used for root cause analysis, a fishbone diagram combines the practice of brai...</t>
  </si>
  <si>
    <t>post;explainer;technique;root-cause;analysis</t>
  </si>
  <si>
    <t>https://whatis.techtarget.com</t>
  </si>
  <si>
    <t>technique#root-cause</t>
  </si>
  <si>
    <t>analysis</t>
  </si>
  <si>
    <t>L01370</t>
  </si>
  <si>
    <t>https://betterexplained.com/articles/an-intuitive-and-short-explanation-of-bayes-theorem/</t>
  </si>
  <si>
    <t>An Intuitive (and Short) Explanation of Bayes’ Theorem</t>
  </si>
  <si>
    <t>Kalid Azad</t>
  </si>
  <si>
    <t>Bayes’ theorem was the subject of a detailed article. The essay is good, but over 15,000 words long — here’s the condensed version for Bayesian newcomers like myself: Tests are not the event. We have a cancer test, separate from the event of actu...</t>
  </si>
  <si>
    <t>post;overview;general;explainer;statistics;bayesian</t>
  </si>
  <si>
    <t>https://betterexplained.com</t>
  </si>
  <si>
    <t>L01372</t>
  </si>
  <si>
    <t>https://www.scientificamerican.com/article/what-is-bayess-theorem-an/</t>
  </si>
  <si>
    <t>What is Bayes's theorem, and how can it be used to assign probabilities to questions such as the existence of God? What scientific value does it have?</t>
  </si>
  <si>
    <t>Chris Wiggins</t>
  </si>
  <si>
    <t>2006-12-04</t>
  </si>
  <si>
    <t>Chris Wiggins, an associate professor of applied mathematics at Columbia University, offers this explanation.</t>
  </si>
  <si>
    <t>article;explainer;general;statistics;bayesian</t>
  </si>
  <si>
    <t>https://www.scientificamerican.com</t>
  </si>
  <si>
    <t>L01374</t>
  </si>
  <si>
    <t>https://www.asimovinstitute.org/author/fjodorvanveen/</t>
  </si>
  <si>
    <t>The Neural Network Zoo</t>
  </si>
  <si>
    <t>Fjodor van Veen</t>
  </si>
  <si>
    <t>2016-09-14</t>
  </si>
  <si>
    <t>I decided to compose a cheat sheet containing many of those architectures. Most of these are neural networks, some are completely different beasts. Though all of these architectures are presented as novel and unique, when I drew the node structures… their underlying relations started to make more sense.</t>
  </si>
  <si>
    <t>ml;visual;infographic;explainer;chart</t>
  </si>
  <si>
    <t>https://www.asimovinstitute.org</t>
  </si>
  <si>
    <t>https://miro.medium.com/fit/c/40/40/0*1GFUD4OgaVW1Pvrq.jpg</t>
  </si>
  <si>
    <t>ml#chart</t>
  </si>
  <si>
    <t>L01375</t>
  </si>
  <si>
    <t>https://towardsdatascience.com/activation-functions-neural-networks-1cbd9f8d91d6</t>
  </si>
  <si>
    <t>Activation Functions in Neural Networks</t>
  </si>
  <si>
    <t>SAGAR SHARMA</t>
  </si>
  <si>
    <t>2017-09-06</t>
  </si>
  <si>
    <t>Sigmoid, tanh, Softmax, ReLU, Leaky ReLU EXPLAINED !!!</t>
  </si>
  <si>
    <t>post;explainer;technique;ml;method</t>
  </si>
  <si>
    <t>https://miro.medium.com/fit/c/40/40/0*jt1LAmH9FN8uDrcD.jpg</t>
  </si>
  <si>
    <t>L01377</t>
  </si>
  <si>
    <t>https://distill.pub/2019/activation-atlas/</t>
  </si>
  <si>
    <t>Exploring Neural Networks with Activation Atlases</t>
  </si>
  <si>
    <t>Shan Carter et al.</t>
  </si>
  <si>
    <t>By using feature inversion to visualize millions of activations from an image classification network, we create an explorable activation atlas of features the network has learned which can reveal how the network typically represents some concepts.</t>
  </si>
  <si>
    <t>paper;research;ml;feature-visualization;concept;technique</t>
  </si>
  <si>
    <t>L01383</t>
  </si>
  <si>
    <t>https://www.freecodecamp.org/news/mongodb-crud-app/</t>
  </si>
  <si>
    <t>MongoDB Tutorial - CRUD app from scratch using Node.js</t>
  </si>
  <si>
    <t>Beau Carnes</t>
  </si>
  <si>
    <t>2018-12-28</t>
  </si>
  <si>
    <t>In this MongoDB Tutorial from NoobCoder, you will learn how to use MongoDB to create a complete Todo CRUD Application. This project uses MongoDB, Node.js, Express.js, jQuery, Bootstrap, and the Fetch API.</t>
  </si>
  <si>
    <t>tutorial;video;development;mongodb</t>
  </si>
  <si>
    <t>https://www.freecodecamp.org</t>
  </si>
  <si>
    <t>https://img.youtube.com/vi/CyTWPr_WwdI/maxresdefault.jpg</t>
  </si>
  <si>
    <t>mongodb</t>
  </si>
  <si>
    <t>L01384</t>
  </si>
  <si>
    <t>https://www.freecodecamp.org/news/learn-javascript-full-course/</t>
  </si>
  <si>
    <t>Learn JavaScript - Full 134-Part Course for Beginners</t>
  </si>
  <si>
    <t>2018-12-10</t>
  </si>
  <si>
    <t>This complete 134-part JavaScript course for beginners will teach you everything you need to know to get started with the JavaScript programming language. The font-size in this course is large, making it perfect for viewing on small screens.</t>
  </si>
  <si>
    <t>course;javascript;beginner;video</t>
  </si>
  <si>
    <t>https://img.youtube.com/vi/PkZNo7MFNFg/maxresdefault.jpg</t>
  </si>
  <si>
    <t>course#video</t>
  </si>
  <si>
    <t>beginner</t>
  </si>
  <si>
    <t>L01387</t>
  </si>
  <si>
    <t>https://twitter.com/neilrkaye/status/1050722881657864192/photo/1</t>
  </si>
  <si>
    <t>Map projections can be deceptive!
https://t.co/LAx6Ir9Dqq</t>
  </si>
  <si>
    <t>Neil Kaye</t>
  </si>
  <si>
    <t>post;data-viz;pitfall;dubious</t>
  </si>
  <si>
    <t>http://pbs.twimg.com/profile_images/842692247560863745/cafxnPtu_normal.jpg</t>
  </si>
  <si>
    <t>L01388</t>
  </si>
  <si>
    <t>https://blog.ippon.tech/plotting-with-d3/</t>
  </si>
  <si>
    <t>Plotting Points on Two Axes with D3.JS</t>
  </si>
  <si>
    <t>Justin Risch</t>
  </si>
  <si>
    <t>2019-03-12</t>
  </si>
  <si>
    <t>Welcome to this simple tutorial on how to plot a point on Two Axes using D3.js, a javascript library to visualize your data in an easy, modern way. As well, we'll be using both linear scaling and string interpolation.</t>
  </si>
  <si>
    <t>post;technique;d3js;how-to;data-viz</t>
  </si>
  <si>
    <t>https://blog.ippon.tech</t>
  </si>
  <si>
    <t>https://blog.ippon.tech/assets/images/sponsor.jpg?v=89c450c2ed</t>
  </si>
  <si>
    <t>L01389</t>
  </si>
  <si>
    <t>https://rpsychologist.com/d3/bayes/</t>
  </si>
  <si>
    <t>Bayesian Inference</t>
  </si>
  <si>
    <t>Kristoffer Magnusson</t>
  </si>
  <si>
    <t>2019-06</t>
  </si>
  <si>
    <t>The visualization shows a Bayesian two-sample t test, for simplicity the variance is assumed to be known. It illustrates both Bayesian estimation via the posterior distribution for the effect, and Bayesian hypothesis testing via Bayes factor. The frequentist p-value is also shown.</t>
  </si>
  <si>
    <t>data-viz;inference;technique;explainer;interactive</t>
  </si>
  <si>
    <t>https://rpsychologist.com</t>
  </si>
  <si>
    <t>L01390</t>
  </si>
  <si>
    <t>https://www.data-imaginist.com/2019/the-ggforce-awakens-again/</t>
  </si>
  <si>
    <t>The ggforce Awakens (again)</t>
  </si>
  <si>
    <t>Imaginist</t>
  </si>
  <si>
    <t>2019-03-07</t>
  </si>
  <si>
    <t xml:space="preserve">After what seems like a lifetime (at least to me), a new feature release of ggforce is available on CRAN. ggforce is my general purpose extension package for ggplot2, my first early success, what got me on twitter in the first place, and ultimately instrumental in my career move towards full-time software/R development. </t>
  </si>
  <si>
    <t>post;package;network-graph;ggplot2;overview;rstats</t>
  </si>
  <si>
    <t>L01396</t>
  </si>
  <si>
    <t>http://www.deeplytrivial.com/p/about.html</t>
  </si>
  <si>
    <t>Statistics Sunday: Scatterplots and Correlations with ggpairs§</t>
  </si>
  <si>
    <t>Sara Locatell</t>
  </si>
  <si>
    <t>2019-03-11</t>
  </si>
  <si>
    <t>As I conduct some analysis for a content validation study, I wanted to quickly blog about a fun plot I discovered today: ggpairs, which displays scatterplots and correlations in a grid for a set of variables.</t>
  </si>
  <si>
    <t>post;data-viz;package;rstats;method</t>
  </si>
  <si>
    <t>L01397</t>
  </si>
  <si>
    <t>https://irene.rbind.io/post/encoding-in-r/</t>
  </si>
  <si>
    <t>Encoding in R</t>
  </si>
  <si>
    <t>Irene Steves</t>
  </si>
  <si>
    <t>2019-03-16</t>
  </si>
  <si>
    <t>Every once in a while I complain on Twitter when I try to mix non-English letters with R. I am certainly not the first person to be frustrated by encoding issues, though I am (maybe too) hopeful that the problems won’t last for much longer. We live in the age of vacuum bots and 3D-printing, so what makes multi-language support so complicated?</t>
  </si>
  <si>
    <t>post;rstats;encoding;challenge</t>
  </si>
  <si>
    <t>https://irene.rbind.io</t>
  </si>
  <si>
    <t>https://irene.rbind.io/img/avatar.jpg</t>
  </si>
  <si>
    <t>encoding</t>
  </si>
  <si>
    <t>L01398</t>
  </si>
  <si>
    <t>https://jozef.io/r913-spin-with-style/</t>
  </si>
  <si>
    <t>How to create professional reports from R scripts, with custom styles.</t>
  </si>
  <si>
    <t>In this one, we will provide useful tips on advanced options for styling, using themes and producing light-weight HTML reports directly from R scripts. We will also provide a repository with example R script and rendering code to get different styled and sized outputs easily.</t>
  </si>
  <si>
    <t>post;technique;rstats;how-to;report</t>
  </si>
  <si>
    <t>how-to#report</t>
  </si>
  <si>
    <t>L01399</t>
  </si>
  <si>
    <t>https://rviews.rstudio.com/2019/03/21/how-to-avoid-publishing-credentials-in-your-code/</t>
  </si>
  <si>
    <t>How to Avoid Publishing Credentials in Your Code</t>
  </si>
  <si>
    <t>R Views</t>
  </si>
  <si>
    <t>2019-03-20</t>
  </si>
  <si>
    <t>So, how can we provide credentials without putting them in the script itself? There are a variety of options described in RStudio’s “Databases using R”.</t>
  </si>
  <si>
    <t>post;how-to;rstats;usage;technique</t>
  </si>
  <si>
    <t>usage</t>
  </si>
  <si>
    <t>L01401</t>
  </si>
  <si>
    <t>https://www.pyimagesearch.com/2019/03/25/building-a-raspberry-pi-security-camera-with-opencv/</t>
  </si>
  <si>
    <t>Building a Raspberry Pi security camera with OpenCV</t>
  </si>
  <si>
    <t>2019-03-25</t>
  </si>
  <si>
    <t>In this tutorial, you will learn how to build a Raspberry Pi security camera using OpenCV and computer vision. The Pi security camera will be IoT capable, making it possible for our Raspberry Pi to to send TXT/MMS message notifications, images, and video clips when the security camera is triggered.</t>
  </si>
  <si>
    <t>post;python;tutorial;hardware</t>
  </si>
  <si>
    <t>https://929687.smushcdn.com/2633864/wp-content/uploads/2019/09/opencv_stream_video_flask_browser_featured-300x165.jpg?lossy=1&amp;strip=1&amp;webp=1</t>
  </si>
  <si>
    <t>L01403</t>
  </si>
  <si>
    <t>https://gigadom.in/2019/03/30/analyzing-performances-of-cricketers-using-cricketr-template/</t>
  </si>
  <si>
    <t>Analyzing performances of cricketers using cricketr template</t>
  </si>
  <si>
    <t>Tinniam V Ganesh</t>
  </si>
  <si>
    <t>2019-03-30</t>
  </si>
  <si>
    <t>This post includes a template which you can use for analyzing the performances of cricketers, both batsmen and bowlers in Test, ODI and Twenty 20 cricket using my R package cricketr.</t>
  </si>
  <si>
    <t>post;package;rstats;how-to;usage;cricket;data-analysis</t>
  </si>
  <si>
    <t>https://gigadom.in</t>
  </si>
  <si>
    <t>cricket</t>
  </si>
  <si>
    <t>L01404</t>
  </si>
  <si>
    <t>https://www.creativebloq.com/features/create-perfect-user-flows</t>
  </si>
  <si>
    <t>Create perfect user flows</t>
  </si>
  <si>
    <t>Joshua Garity</t>
  </si>
  <si>
    <t>2020-12-16</t>
  </si>
  <si>
    <t>Anticipate visitors' moves and build better user experience into your sites from the start.</t>
  </si>
  <si>
    <t>post;design;development</t>
  </si>
  <si>
    <t>https://cdn.mos.cms.futurecdn.net/jvC5Pm872jsJ4wuG85ixYo-320-80.jpg</t>
  </si>
  <si>
    <t>L01407</t>
  </si>
  <si>
    <t>https://boingboing.net/2019/03/31/mote-in-cars-eye.html</t>
  </si>
  <si>
    <t>Small stickers on the ground trick Tesla autopilot into steering into opposing traffic lane</t>
  </si>
  <si>
    <t>Cory Doctrow</t>
  </si>
  <si>
    <t>2019-03-31</t>
  </si>
  <si>
    <t>Researchers from Tencent Keen Security Lab have published a report detailing their successful attacks on Tesla firmware, including remote control over the steering, and an adversarial example attack on the autopilot that confuses the car into driving into the oncoming traffic lane.</t>
  </si>
  <si>
    <t>ai;ml;pitfall;cautionary-tale;example</t>
  </si>
  <si>
    <t>https://i0.wp.com/boingboing.net/wp-content/uploads/2022/02/shutterstock_180735251-scaled.jpg?resize=250%2C190&amp;ssl=1</t>
  </si>
  <si>
    <t>L01408</t>
  </si>
  <si>
    <t>https://www.crcpress.com/Geocomputation-with-R/Lovelace-Nowosad-Muenchow/p/book/9781138304512</t>
  </si>
  <si>
    <t>Geocomputation with R</t>
  </si>
  <si>
    <t>Robin Lovelace, Jakub Nowosad &amp; Jannes Muenchow</t>
  </si>
  <si>
    <t>2019-03-21</t>
  </si>
  <si>
    <t>Geocomputation with R is for people who want to analyze, visualize and model geographic data with open source software.</t>
  </si>
  <si>
    <t>book;rstats;geospatial</t>
  </si>
  <si>
    <t>https://www.crcpress.com</t>
  </si>
  <si>
    <t>L01410</t>
  </si>
  <si>
    <t>http://learnjsdata.com/</t>
  </si>
  <si>
    <t>Learn JS Data</t>
  </si>
  <si>
    <t>Bocoup</t>
  </si>
  <si>
    <t>This guide teaches the basics of manipulating data using JavaScript in the browser, or in node.js. Specifically, these tasks are geared around preparing data for further analysis and visualization.</t>
  </si>
  <si>
    <t>post;guide;data-preparation;javascript;d3js;lodash</t>
  </si>
  <si>
    <t>http://learnjsdata.com</t>
  </si>
  <si>
    <t>javascript#d3js#lodash</t>
  </si>
  <si>
    <t>L01413</t>
  </si>
  <si>
    <t>https://twitter.com/ClausWilke/status/991542952802619392/photo/1</t>
  </si>
  <si>
    <t xml:space="preserve">The latest #ggplot2 has a `clip = "off"` option to allow drawing outside of the plot panel. </t>
  </si>
  <si>
    <t>Claus Wilke</t>
  </si>
  <si>
    <t>This allows for all sorts of neat plotting tricks. E.g., direct labeling. ("Toyota Corolla" extends beyond the plot area.) #rstats #dataviz https://t.co/kiqfj2M1iP</t>
  </si>
  <si>
    <t>post;example;technique;rstats;ggplot2</t>
  </si>
  <si>
    <t>http://pbs.twimg.com/profile_images/1520214079805210624/z5847LwH_normal.jpg</t>
  </si>
  <si>
    <t>https://clauswilke.com/art</t>
  </si>
  <si>
    <t>L01414</t>
  </si>
  <si>
    <t>https://rviews.rstudio.com/2019/04/04/sharing-r-visualizations-in-powerpoint/</t>
  </si>
  <si>
    <t>How to share R visualizations in Microsoft PowerPoint</t>
  </si>
  <si>
    <t>2019-04-03</t>
  </si>
  <si>
    <t>So, in addition to being a time-consuming task, copying and pasting also introduces a big reproducibility problem. R can help solve these problems by programmatically exporting your results to PowerPoint for you.</t>
  </si>
  <si>
    <t>post;technique;reproducible;workflow;powerpoint;rstats;data-analysis</t>
  </si>
  <si>
    <t>technique#workflow</t>
  </si>
  <si>
    <t>powerpoint#rstats</t>
  </si>
  <si>
    <t>L01415</t>
  </si>
  <si>
    <t>https://vimeo.com/286751571</t>
  </si>
  <si>
    <t>Arms Sales: USA vs. Russia</t>
  </si>
  <si>
    <t>U.S. and USSR/Russian arms sales from 1950 through 2017.</t>
  </si>
  <si>
    <t>data-viz;example;inspiration;animation</t>
  </si>
  <si>
    <t>L01416</t>
  </si>
  <si>
    <t>https://datascienceplus.com/how-to-build-animated-bar-plots-using-r/</t>
  </si>
  <si>
    <t>How to build Animated Bar Plots using R</t>
  </si>
  <si>
    <t>2019-04-04</t>
  </si>
  <si>
    <t>The objective of this post is to explain how to build such an Animated Bar Plot using R – R with the power of versatile packages.</t>
  </si>
  <si>
    <t>post;how-to;rstats;data-viz</t>
  </si>
  <si>
    <t>L01417</t>
  </si>
  <si>
    <t>https://speakerdeck.com/omaymas/interpreting-machine-learning-models-why-and-how</t>
  </si>
  <si>
    <t>Interpreting Machine Learning Models: Why and How!</t>
  </si>
  <si>
    <t>Omayma Said</t>
  </si>
  <si>
    <t>Invited talk at SatRday Johannesburg #satRday Joburg https://joburg2019.satrdays.org/</t>
  </si>
  <si>
    <t>presentation;ml;model;interpretation</t>
  </si>
  <si>
    <t>ml#model#interpretation</t>
  </si>
  <si>
    <t>L01418</t>
  </si>
  <si>
    <t>http://freerangestats.info/blog/2019/04/07/fonts-and-stuff</t>
  </si>
  <si>
    <t>Using svglite with web fonts</t>
  </si>
  <si>
    <t>Peter Ellis</t>
  </si>
  <si>
    <t>2019-04-07</t>
  </si>
  <si>
    <t>svglite is a great way for producing good graphics for the web but there's a small hack needed if you want to use web fonts with it. 07 Apr 2019 OK, no stats today, just fidgeting about with graphics devices and type faces. Caveat - the details ...</t>
  </si>
  <si>
    <t>post;package;how-to;graphics;design</t>
  </si>
  <si>
    <t>http://freerangestats.info</t>
  </si>
  <si>
    <t>graphics</t>
  </si>
  <si>
    <t>L01420</t>
  </si>
  <si>
    <t>https://www.business-science.io/business/2019/03/11/ab-testing-machine-learning.html</t>
  </si>
  <si>
    <t>A/B Testing with Machine Learning - A Step-by-Step Tutorial</t>
  </si>
  <si>
    <t>A major issue with traditional, statistical-inference approaches to A/B Testing is that it only compares 2 variables - an experiment/control to an outcome. The problem is that customer behavior is vastly more complex than this. This is where Machine Learning excels - generating insights from complex systems.</t>
  </si>
  <si>
    <t>course;data-science;ml;ab-testing</t>
  </si>
  <si>
    <t>https://www.business-science.io</t>
  </si>
  <si>
    <t>https://www.business-science.io/business/2019/03/11/ab-testing-machine-learning.html/assets/2019-03-11-ab-testing/ab_testing_retina.jpg</t>
  </si>
  <si>
    <t>ml#ab-testing</t>
  </si>
  <si>
    <t>L01421</t>
  </si>
  <si>
    <t>https://mike.place/</t>
  </si>
  <si>
    <t>mike.place</t>
  </si>
  <si>
    <t>Mike Place</t>
  </si>
  <si>
    <t>2016-2017</t>
  </si>
  <si>
    <t>Blog site with talks, posts, and advice. Data science, mainly python</t>
  </si>
  <si>
    <t>blog;talk;post;python;data-science;process;methodology</t>
  </si>
  <si>
    <t>https://mike.place</t>
  </si>
  <si>
    <t>blog#talk#post</t>
  </si>
  <si>
    <t>process#methodology</t>
  </si>
  <si>
    <t>L01424</t>
  </si>
  <si>
    <t>https://cfss.uchicago.edu/notes/supervised-text-classification/</t>
  </si>
  <si>
    <t xml:space="preserve">INFO 5940 - Computing for Information Science </t>
  </si>
  <si>
    <t>Benjamin Soltoff</t>
  </si>
  <si>
    <t>This is an applied course for data scientists with little-to-no programming experience who wish to harness growing digital and computational resources. The focus of the course is on generating reproducible research through the use of programming languages and version control software.</t>
  </si>
  <si>
    <t>course;data-science;research;methodology</t>
  </si>
  <si>
    <t>https://cfss.uchicago.edu</t>
  </si>
  <si>
    <t>L01425</t>
  </si>
  <si>
    <t>https://gigadom.in/2019/04/12/big-data-on-rdds-dataframeshive-ql-with-pyspark-and-sparkr-part-3/</t>
  </si>
  <si>
    <t>Big Data: On RDDs, Dataframes,Hive QL with Pyspark and SparkR-Part 3</t>
  </si>
  <si>
    <t>2019-04-12</t>
  </si>
  <si>
    <t>RDDs, are a fast way of processing data, as the data is operated on parallel based on the map-reduce paradigm. In this post I perform equivalent operations on a small dataset using RDDs, Dataframes in Pyspark &amp; SparkR and HiveQL.</t>
  </si>
  <si>
    <t>post;how-to;rstats;technique;spark</t>
  </si>
  <si>
    <t>rstats#spark</t>
  </si>
  <si>
    <t>L01426</t>
  </si>
  <si>
    <t>https://interface.fh-potsdam.de/butterfly/</t>
  </si>
  <si>
    <t>Shaping a butterfly</t>
  </si>
  <si>
    <t>Fabian Ehmel &amp; Boris Müller</t>
  </si>
  <si>
    <t>We created the Butterfly World Map using open-source data and tools. It displays Earth in a natural-inspired but abstracted color scheme with hillshades and beautiful typography.</t>
  </si>
  <si>
    <t>post;geospatial;d3js;inspiration;example</t>
  </si>
  <si>
    <t>https://interface.fh-potsdam.de</t>
  </si>
  <si>
    <t>https://interface.fh-potsdam.de/butterfly/hillshade_sea.65570fa4.jpg</t>
  </si>
  <si>
    <t>L01427</t>
  </si>
  <si>
    <t>https://www.r-bloggers.com/revisiting-world-bank-data-analysis-with-wdi-and-gvismotionchart/amp/</t>
  </si>
  <si>
    <t>Revisiting World Bank data analysis with WDI and gVisMotionChart</t>
  </si>
  <si>
    <t>2019-04-14</t>
  </si>
  <si>
    <t>In this post, I recreate some of the Gapminder charts with the help of R packages WDI and googleVis. The WDI  package of  Vincent Arel-Bundock, provides a set of really useful functions to get to data based on the World Bank Data indicators.  googleVis provides motion charts with which you can animate the data.</t>
  </si>
  <si>
    <t>post;tutorial;package;data-viz;data-analysis;example</t>
  </si>
  <si>
    <t>data-viz#data-analysis</t>
  </si>
  <si>
    <t>L01428</t>
  </si>
  <si>
    <t>https://geekcologist.wordpress.com/2019/04/13/r-as-gis-for-ecologists/</t>
  </si>
  <si>
    <t>R as GIS for ecologists</t>
  </si>
  <si>
    <t>Bruno Silva</t>
  </si>
  <si>
    <t>2019-04-13</t>
  </si>
  <si>
    <t>In this example I’ll use as my base data an altimetry contour line map, then I’ll compute a DEM (digital elevation model) from the altimetry contour lines, derive some maps with variables related to altimetry and finally I’ll measure the variables for sampling sites.</t>
  </si>
  <si>
    <t>post;how-to;rstats;geospatial</t>
  </si>
  <si>
    <t>https://geekcologist.wordpress.com</t>
  </si>
  <si>
    <t>L01432</t>
  </si>
  <si>
    <t>https://www.r-bloggers.com/explore-the-landscape-of-r-packages-for-automated-data-exploration/</t>
  </si>
  <si>
    <t>Explore the landscape of R packages for automated data exploration</t>
  </si>
  <si>
    <t>smarterpoland</t>
  </si>
  <si>
    <t>2019-04-17</t>
  </si>
  <si>
    <t>We compiled a list of R packages dedicated to automated EDA, where we describe twelve packages: their capabilities, their strong aspects and possible extensions. You can read our review paper on arxiv: https://arxiv.org/abs/1904.02101.</t>
  </si>
  <si>
    <t>post;description;paper;eda;rstats;automation</t>
  </si>
  <si>
    <t>eda#automation</t>
  </si>
  <si>
    <t>L01433</t>
  </si>
  <si>
    <t>https://codenebula.io/javascript/frontend/dataviz/2019/04/18/automatically-generate-chart-colors-with-chart-js-d3s-color-scales/</t>
  </si>
  <si>
    <t>Automatically Generate Chart Colors with Chart.js &amp; D3's Color Scales</t>
  </si>
  <si>
    <t>Amy Sitwala</t>
  </si>
  <si>
    <t>2019-04-18</t>
  </si>
  <si>
    <t>This tutorial is for Javascript developers who want to create beautiful charts but don’t want to manually pick the chart's colors.</t>
  </si>
  <si>
    <t>data-viz;tutorial;javascript;d3js;colour</t>
  </si>
  <si>
    <t>https://codenebula.io</t>
  </si>
  <si>
    <t>https://s3.amazonaws.com/stripemadeeasy/chart-color-generator%3AcolorScales.jpg</t>
  </si>
  <si>
    <t>L01434</t>
  </si>
  <si>
    <t>https://twitter.com/jeremiahbohr/status/1118946536921153536</t>
  </si>
  <si>
    <t>Here's a network version of the #MuellerReport. "ongoing matter" refers to redactions. Trump, Flynn, and Russia look central.</t>
  </si>
  <si>
    <t>Jeremiah Bohr</t>
  </si>
  <si>
    <t>data-viz;example;network-graph</t>
  </si>
  <si>
    <t>http://pbs.twimg.com/profile_images/1387486231857090563/_EJmdbk6_normal.jpg</t>
  </si>
  <si>
    <t>https://jeremiahbohr.github.io/</t>
  </si>
  <si>
    <t>L01435</t>
  </si>
  <si>
    <t>https://eagereyes.org/blog/2019/critiquing-and-redesigning</t>
  </si>
  <si>
    <t>Critiquing and Redesigning</t>
  </si>
  <si>
    <t>2019-04-19</t>
  </si>
  <si>
    <t>Criticizing visualizations is a cottage industry of sorts, and an activity I have indulged in in the past as well. Redesigning those charts is also not uncommon, though it’s usually other people’s charts, and that isn’t always welcome. Sarah Leo of The Economist has redesigned some of the charts made by that publication, and not only do her redesigns work better, her thoughts around some of the design issues are also very insightful</t>
  </si>
  <si>
    <t>post;data-viz;example;inspiration;recommendation</t>
  </si>
  <si>
    <t>L01436</t>
  </si>
  <si>
    <t>https://ig.ft.com/india-pollution/</t>
  </si>
  <si>
    <t>Dirty air: how India became the most polluted country on earth</t>
  </si>
  <si>
    <t xml:space="preserve">Steven Bernard &amp; Amy Kazmin </t>
  </si>
  <si>
    <t>Steven Bernard and Amy Kazmin Tuesday, 11 December 2018 Arvind Kumar, a chest surgeon at New Delhi’s Sir Ganga Ram Hospital, has a ringside view of the toll that northern India’s deteriorating air quality is taking on its residents. When he start...</t>
  </si>
  <si>
    <t>storytelling;data-analysis;data-viz;data-story;example;inspiration</t>
  </si>
  <si>
    <t>https://ig.ft.com</t>
  </si>
  <si>
    <t>L01437</t>
  </si>
  <si>
    <t>http://www.fabiocrameri.ch/colourmaps.php</t>
  </si>
  <si>
    <t>Scientific colour maps</t>
  </si>
  <si>
    <t>Fabio Crameri</t>
  </si>
  <si>
    <t>2023-06-14</t>
  </si>
  <si>
    <t>Suite of scientific, colour-vision deficiency friendly and perceptually-uniform colour maps (www.fabiocrameri.ch/colourmaps) that include all readers and significantly reduce visual errors.</t>
  </si>
  <si>
    <t>tool;colour;package</t>
  </si>
  <si>
    <t>http://www.fabiocrameri.ch</t>
  </si>
  <si>
    <t>http://www.fabiocrameri.ch/colourmaps.php/ws/resized-images/58b988546b8143b5b0f368032d5671c0/orosei_etal2018_science_scientificcolourmap_broc_2.jpg</t>
  </si>
  <si>
    <t>L01438</t>
  </si>
  <si>
    <t>https://www.d3-graph-gallery.com/index.html</t>
  </si>
  <si>
    <t>The D3.js</t>
  </si>
  <si>
    <t>Yan Holtz</t>
  </si>
  <si>
    <t>Welcome to the D3.js graph gallery: a collection of simple charts made with d3.js. D3.js is a JavaScript library for manipulating documents based on data. This gallery displays hundreds of chart, always providing reproducible &amp; editable source cod...</t>
  </si>
  <si>
    <t>data-viz;example;d3js;gallery</t>
  </si>
  <si>
    <t>https://www.d3-graph-gallery.com</t>
  </si>
  <si>
    <t>gallery</t>
  </si>
  <si>
    <t>L01439</t>
  </si>
  <si>
    <t>https://www.visualcinnamon.com/2019/04/mobile-vs-desktop-dataviz</t>
  </si>
  <si>
    <t>Techniques for Data Visualization on both Mobile &amp; Desktop</t>
  </si>
  <si>
    <t>post;technique;data-viz;recommendation</t>
  </si>
  <si>
    <t>L01442</t>
  </si>
  <si>
    <t>https://timogrossenbacher.ch/2019/04/bivariate-maps-with-ggplot2-and-sf/</t>
  </si>
  <si>
    <t>Bivariate maps with ggplot2 and sf</t>
  </si>
  <si>
    <t>Timo Grossenbacher</t>
  </si>
  <si>
    <t>This post guides you through creating a beautiful, bivariate thematic map using solely two R packages, ggplot2 and sf.</t>
  </si>
  <si>
    <t>post;technique;data-viz;ggplot;rstats;package</t>
  </si>
  <si>
    <t>https://timogrossenbacher.ch</t>
  </si>
  <si>
    <t>ggplot#rstats</t>
  </si>
  <si>
    <t>L01443</t>
  </si>
  <si>
    <t>https://michaeltoth.me/a-detailed-guide-to-plotting-line-graphs-in-r-using-ggplot-geom_line.html</t>
  </si>
  <si>
    <t>A Detailed Guide to Plotting Line Graphs in R using ggplot geom_line</t>
  </si>
  <si>
    <t>Michael Toth</t>
  </si>
  <si>
    <t>2019-04-16</t>
  </si>
  <si>
    <t>One of the most powerful ways to communicate the relationship between two variables is the simple line graph. There are many different ways to use R to plot line graphs, but the one I prefer is the ggplot geom_line function.</t>
  </si>
  <si>
    <t>post;technique;rstats;data-viz;ggplot</t>
  </si>
  <si>
    <t>https://michaeltoth.me</t>
  </si>
  <si>
    <t>rstats#ggplot</t>
  </si>
  <si>
    <t>L01444</t>
  </si>
  <si>
    <t>https://www.nature.com/articles/s41563-019-0360-1</t>
  </si>
  <si>
    <t>Ascent of machine learning in medicine</t>
  </si>
  <si>
    <t>Machine learning is swiftly infiltrating many areas within the healthcare industry, from diagnosis and prognosis to drug development and epidemiology, with significant potential to transform the medical landscape.</t>
  </si>
  <si>
    <t>paper;ml;usage;medicine</t>
  </si>
  <si>
    <t>https://www.nature.com</t>
  </si>
  <si>
    <t>https://www.nature.com/articles/s41563-019-0360-1//media.springernature.com/w300/springer-static/image/art%3A10.1038%2Fs41563-019-0360-1/MediaObjects/41563_2019_360_Figa_HTML.jpg</t>
  </si>
  <si>
    <t>ml#usage</t>
  </si>
  <si>
    <t>medicine</t>
  </si>
  <si>
    <t>L01445</t>
  </si>
  <si>
    <t>https://www.dataquest.io/blog/tutorial-text-classification-in-python-using-spacy/</t>
  </si>
  <si>
    <t>Tutorial: Text Classification in Python Using spaCy</t>
  </si>
  <si>
    <t>Avinash Navlani</t>
  </si>
  <si>
    <t>Text is an extremely rich source of information. Each minute, people send hundreds of millions of new emails and text messages. There’s a veritable mountain of text data waiting to be mined for insights. But data scientists who want to glean meani...</t>
  </si>
  <si>
    <t>post;how-to;package;python;getting-started</t>
  </si>
  <si>
    <t>L01447</t>
  </si>
  <si>
    <t>https://www.kdnuggets.com/2017/04/10-free-must-read-books-machine-learning-data-science.html</t>
  </si>
  <si>
    <t>10 Free Must-Read Books for Machine Learning and Data Science</t>
  </si>
  <si>
    <t>2017-04-10</t>
  </si>
  <si>
    <t>Spring. Rejuvenation. Rebirth. Everything’s blooming. And, of course, people want free ebooks. With that in mind, here's a list of 10 free machine learning and data science titles to get your spring reading started right. What better way to enjoy...</t>
  </si>
  <si>
    <t>post;book;list;recommendation</t>
  </si>
  <si>
    <t>L01448</t>
  </si>
  <si>
    <t>http://nlpprogress.com/english/text_classification.html</t>
  </si>
  <si>
    <t>Tracking Progress in Natural Language Processing</t>
  </si>
  <si>
    <t>Sebastian Ruder</t>
  </si>
  <si>
    <t>Repository to track the progress in Natural Language Processing (NLP), including the datasets and the current state-of-the-art for the most common NLP tasks.</t>
  </si>
  <si>
    <t>site;list;nlp;technique;method</t>
  </si>
  <si>
    <t>http://nlpprogress.com</t>
  </si>
  <si>
    <t>L01449</t>
  </si>
  <si>
    <t>https://distill.pub/2018/building-blocks/</t>
  </si>
  <si>
    <t>The Building Blocks of Interpretability</t>
  </si>
  <si>
    <t>Distll Pub</t>
  </si>
  <si>
    <t>2018-03-06</t>
  </si>
  <si>
    <t>Interpretability techniques are normally studied in isolation. We explore the powerful interfaces that arise when you combine them — and the rich structure of this combinatorial space.</t>
  </si>
  <si>
    <t>article;ml;technique;research;intermediate;interpretation</t>
  </si>
  <si>
    <t>ml#interpretation</t>
  </si>
  <si>
    <t>L01451</t>
  </si>
  <si>
    <t>https://michaeltoth.me/a-detailed-guide-to-the-ggplot-scatter-plot-in-r.html</t>
  </si>
  <si>
    <t>A Detailed Guide to the ggplot Scatter Plot in R</t>
  </si>
  <si>
    <t>2019-04-24</t>
  </si>
  <si>
    <t>In this article, I’m going to talk about creating a scatter plot in R. Specifically, we’ll be creating a ggplot scatter plot using ggplot‘s geom_point function.</t>
  </si>
  <si>
    <t>L01452</t>
  </si>
  <si>
    <t>https://modelplot.github.io/intro_modelplotr.html</t>
  </si>
  <si>
    <t>modelplotr v1.0 now on CRAN: Visualize the Business Value of your Predictive Models</t>
  </si>
  <si>
    <t>Jurriaan Nagelkerke</t>
  </si>
  <si>
    <t>2019-04-25</t>
  </si>
  <si>
    <t>In this blog we explain most valuable evaluation plots to assess the business value of a predictive model.</t>
  </si>
  <si>
    <t>post;technique;rstats;ml;data-viz;model;package;overview</t>
  </si>
  <si>
    <t>https://modelplot.github.io</t>
  </si>
  <si>
    <t>https://i2.wp.com/modelplot.github.io/img/cartoonrocplot.jpg?w=578&amp;ssl=1</t>
  </si>
  <si>
    <t>ml#model</t>
  </si>
  <si>
    <t>L01453</t>
  </si>
  <si>
    <t>https://win-vector.com/2019/04/22/practical-data-science-with-r-book-update-april-2019/</t>
  </si>
  <si>
    <t>Practical Data Science with R Book Update (April 2019)</t>
  </si>
  <si>
    <t>2019-04-22</t>
  </si>
  <si>
    <t>I thought I would give a personal update on our book: Practical Data Science with R 2nd edition; Zumel, Mount; Manning 2019.</t>
  </si>
  <si>
    <t>post;book;review;rstats;data-science</t>
  </si>
  <si>
    <t>L01454</t>
  </si>
  <si>
    <t>https://joachim-gassen.github.io/2019/04/11264-regressions-in-one-tidy-plot/</t>
  </si>
  <si>
    <t>11,264 Regressions in One Tidy Plot</t>
  </si>
  <si>
    <t>Joachim Gassen</t>
  </si>
  <si>
    <t>2019-04-28</t>
  </si>
  <si>
    <t>This post introduces a specification curve plot as suggested in Simonsohn, Simmons and Nelson. With this plot, you can eyeball how various researcher degrees of freedom affect your main outcome of interest.</t>
  </si>
  <si>
    <t>post;package;data-viz;technique;tool;how-to</t>
  </si>
  <si>
    <t>https://joachim-gassen.github.io</t>
  </si>
  <si>
    <t>L01455</t>
  </si>
  <si>
    <t>https://pdfs.semanticscholar.org/a5e3/cf9f7bfdbc227673a6d8f4d59112f1b5bb3a.pdf</t>
  </si>
  <si>
    <t>Visual comparison for information visualization</t>
  </si>
  <si>
    <t>Michael Gleicher et al.</t>
  </si>
  <si>
    <t>2011-10-01</t>
  </si>
  <si>
    <t>This paper proposes a general taxonomy of visual designs for comparison that groups designs into three basic categories, which can be combined, and provides a survey of work in information visualization related to comparison.</t>
  </si>
  <si>
    <t>paper;formal;data-viz;taxonomy</t>
  </si>
  <si>
    <t>https://pdfs.semanticscholar.org</t>
  </si>
  <si>
    <t>formal#taxonomy</t>
  </si>
  <si>
    <t>L01456</t>
  </si>
  <si>
    <t>https://m.phys.org/news/2019-04-senior-distrust-big.html%3Fmkt_tok%3DeyJpIjoiTldKbFkyUTFOREl5TW1OaSIsInQiOiI4VlhBUExBNkIxQ3l3SkhjZ3MwczR6V2w5QjZ0MUNkSDJjSVhtSGFLd1ZyQlkyWlFBeXBCWE1aVkNFTzBqenpDTTZ0QStZN1wvTzhTVHVuWTRtTmh1OFVyQU41V1ZuRmRiV1dIY0dHcElrMmZPVndROSttQ2JIRFljZEJyekxcL2twIn0%253D</t>
  </si>
  <si>
    <t>Study shows many senior managers distrust big data</t>
  </si>
  <si>
    <t>Massey University</t>
  </si>
  <si>
    <t>A new Massey University study shows many top executives are failing to capitalise on the benefits of big data, preferring to rely on their own intuition.</t>
  </si>
  <si>
    <t>article;data-science;big-data;peril;pitfall;challenge</t>
  </si>
  <si>
    <t>https://m.phys.org</t>
  </si>
  <si>
    <t>https://scx1.b-cdn.net/csz/news/800a/2019/bigdata.jpg</t>
  </si>
  <si>
    <t>peril#challenge</t>
  </si>
  <si>
    <t>L01461</t>
  </si>
  <si>
    <t>https://r4ds.hadley.nz/</t>
  </si>
  <si>
    <t>R for Data Science</t>
  </si>
  <si>
    <t>Hadley Wickham et al.</t>
  </si>
  <si>
    <t>This is the website for the 2nd edition of “R for Data Science”</t>
  </si>
  <si>
    <t>book;rstats;free;data-science</t>
  </si>
  <si>
    <t>https://r4ds.had.co.nz</t>
  </si>
  <si>
    <t>L01463</t>
  </si>
  <si>
    <t>https://pair.withgoogle.com/</t>
  </si>
  <si>
    <t>People + AI Guidebook</t>
  </si>
  <si>
    <t>People + AI</t>
  </si>
  <si>
    <t>The People + AI Guidebook is a set of methods, best practices and examples for designing with AI.</t>
  </si>
  <si>
    <t>site;guide;ai;resource</t>
  </si>
  <si>
    <t>https://pair.withgoogle.com</t>
  </si>
  <si>
    <t>guide#resource</t>
  </si>
  <si>
    <t>L01464</t>
  </si>
  <si>
    <t>https://mattansb.blogspot.com/2019/05/bootstraping-follow-up-contrasts-for.html</t>
  </si>
  <si>
    <t>(Bootstraping) Follow-Up Contrasts for Within-Subject ANOVAs</t>
  </si>
  <si>
    <t xml:space="preserve"> Mattan S. Ben-Shachar</t>
  </si>
  <si>
    <t>2019-05-09</t>
  </si>
  <si>
    <t>In this post I will demonstrate how to run a permutation test ANOVA (easy!) and how to run bootstrap follow-up analysis (a bit more challenging) in a mixed design (both within- and between-subject factors) ANOVA.</t>
  </si>
  <si>
    <t>post;data-science;technique;how-to;tutorial;explainer</t>
  </si>
  <si>
    <t>https://mattansb.blogspot.com</t>
  </si>
  <si>
    <t>L01465</t>
  </si>
  <si>
    <t>https://strengejacke.wordpress.com/2019/05/08/likert-plots-and-grouped-likert-plots-rstats/</t>
  </si>
  <si>
    <t>Likert-plots and grouped Likert-plots</t>
  </si>
  <si>
    <t>Daniel</t>
  </si>
  <si>
    <t>2019-05-08</t>
  </si>
  <si>
    <t>I’m pleased to anounce an update of my sjPlot-package, a package for Data Visualization for Statistics in Social Science. Thanks to the help of Alexander, it is now possible to create grouped Likert-plots.</t>
  </si>
  <si>
    <t>post;data-viz;technique;package;how-to;basics</t>
  </si>
  <si>
    <t>https://strengejacke.wordpress.com</t>
  </si>
  <si>
    <t>L01467</t>
  </si>
  <si>
    <t>https://datascienceplus.com/earthquake-analysis-3-4-visualizing-data-on-maps/</t>
  </si>
  <si>
    <t>Earthquake Analysis (3/4): Visualizing Data on Maps</t>
  </si>
  <si>
    <t>Giorgio Garziano</t>
  </si>
  <si>
    <t>2019-05-12</t>
  </si>
  <si>
    <t>This is the third part of our post series about the exploratory analysis of a publicly available dataset reporting earthquakes and similar events within a specific 30 days time span. In this post, we are going to show static, interactive and animated earthquakes maps of different flavors by using the functionalities provided by a pool of R packages as specifically explained herein below.</t>
  </si>
  <si>
    <t>rstats;geospatial;tutorial;tip</t>
  </si>
  <si>
    <t>tutorial#tip</t>
  </si>
  <si>
    <t>L01468</t>
  </si>
  <si>
    <t>https://stablemarkets.netlify.com/post/post3/gamma-process-prior/</t>
  </si>
  <si>
    <t>Gamma Process Prior for Semiparametric Survival Analysis</t>
  </si>
  <si>
    <t>Arman Oganisian</t>
  </si>
  <si>
    <t>2021-02-13</t>
  </si>
  <si>
    <t>This already works fine, so why go Bayesian? Here are just a few (hopefully) compelling reasons: We may want to nonparametrically estimate the baseline hazard itself. Posterior inference is exact, so we don’t need to rely on asymptotic uncertainty estimates (though we may want to evaluate the frequentist properties of resulting point and interval estimates).</t>
  </si>
  <si>
    <t>statistics;technique</t>
  </si>
  <si>
    <t>https://stablemarkets.netlify.com</t>
  </si>
  <si>
    <t>https://stablemarkets.netlify.app/author/arman-oganisian/avatar_hu7d5c641cd8148cef07f0d2e753ca0570_246305_270x270_fill_q75_lanczos_center.JPG</t>
  </si>
  <si>
    <t>L01470</t>
  </si>
  <si>
    <t>https://blog.datawrapper.de/newtables/</t>
  </si>
  <si>
    <t>Our new Tables: responsive, with sparklines, bar charts and sticky rows</t>
  </si>
  <si>
    <t>Lisa Charlotte Muth, Gregor Aisch</t>
  </si>
  <si>
    <t>2019-05-15</t>
  </si>
  <si>
    <t>We know that they’re close to your heart: Tables have had a place in Datawrapper since we launched seven years ago, and have been consistently among the top 5 visualizations our users use (while not even being a visualization, strictly speaking!). So it’s about time that our tables get a proper update.</t>
  </si>
  <si>
    <t>data-viz;tool;explainer</t>
  </si>
  <si>
    <t>https://blog.datawrapper.de/wp-content/uploads/2020/08/full-190508_tables5b-1.jpg</t>
  </si>
  <si>
    <t>L01472</t>
  </si>
  <si>
    <t>https://serialmentor.com/dataviz/image-file-formats.html</t>
  </si>
  <si>
    <t>Understanding the most commonly used image file formats</t>
  </si>
  <si>
    <t>Anybody who is making figures for data visualization will eventually have to know a few things about how figures are stored on the computer. TThere are many different image file formats, and each has its own set of benefits and disadvantages. Choosing the right file format and the right workflow can alleviate many figure-preparation headaches.</t>
  </si>
  <si>
    <t>data-viz;book;chart</t>
  </si>
  <si>
    <t>https://serialmentor.com</t>
  </si>
  <si>
    <t>/img/article_images/img-L01959.png</t>
  </si>
  <si>
    <t>L01473</t>
  </si>
  <si>
    <t>https://twitter.com/NicholasStrayer/status/1124034813156052998</t>
  </si>
  <si>
    <t xml:space="preserve">Finally figured out a good workflow for including results from my @observablehq notebooks in RMarkdown/Blogdown documents. </t>
  </si>
  <si>
    <t>@NicholasStrayer</t>
  </si>
  <si>
    <t>2019-05-02</t>
  </si>
  <si>
    <t>This is going to change my entire workflow of building #javascript #dataviz. Too excited to wait for the release of this next project to show it off! #rstats https://t.co/G6mvm08NCd</t>
  </si>
  <si>
    <t>rstats;data-viz;javascript</t>
  </si>
  <si>
    <t>http://pbs.twimg.com/profile_images/1333605518112399364/vKXvqd8K_normal.jpg</t>
  </si>
  <si>
    <t>L01474</t>
  </si>
  <si>
    <t>https://www.r-bloggers.com/fun-with-statistics-is-usain-bolt-really-the-fastest-man-on-earth/</t>
  </si>
  <si>
    <t>Fun with Statistics – Is Usain Bolt really the fastest man on earth?</t>
  </si>
  <si>
    <t>Anindya Mozumdar</t>
  </si>
  <si>
    <t>2019-05-17</t>
  </si>
  <si>
    <t>We know that a single data point does not necessarily prove anything and we should look at the distribution of timings for the top runners to check if Usain Bolt is truly the fastest man on earth. In this article, we will try to find an answer to this question using data.</t>
  </si>
  <si>
    <t>statistics;post;data-analysis;rstats;method</t>
  </si>
  <si>
    <t>L01475</t>
  </si>
  <si>
    <t>https://jaredforsyth.com/posts/intoducing-terraform/</t>
  </si>
  <si>
    <t>Terraform: generate 3-d models of geographic terrain</t>
  </si>
  <si>
    <t>Jared Forsyth</t>
  </si>
  <si>
    <t>2019-05-16</t>
  </si>
  <si>
    <t xml:space="preserve">I just spent the past two weeks building a GUI Rust app to help you generate a 3-d model of terrain from around the world, that can then be used for 3-d printing, rendering, or whatever you like. </t>
  </si>
  <si>
    <t>3d;geospatial;tool</t>
  </si>
  <si>
    <t>https://jaredforsyth.com</t>
  </si>
  <si>
    <t>https://www.gravatar.com/avatar/313878fc8f316fc3fe4443b13913d0a4.png?s=200</t>
  </si>
  <si>
    <t>3d#geospatial</t>
  </si>
  <si>
    <t>L01476</t>
  </si>
  <si>
    <t>https://visme.co/blog/best-data-visualizations/</t>
  </si>
  <si>
    <t>The 25 Best Data Visualizations of 2020 [Examples]</t>
  </si>
  <si>
    <t>Anna Glivinska</t>
  </si>
  <si>
    <t>2023-01-12</t>
  </si>
  <si>
    <t>Data is beautiful – it can inspire, improve lives and bring out the best in people. To keep you inspired, we’ve gathered the best data visualizations of 2023. The chosen works cover a variety of topics from Covid-19 healthcare to environmental issue statistics and futuristic LIDAR data graphs.</t>
  </si>
  <si>
    <t>https://visme.co</t>
  </si>
  <si>
    <t>L01479</t>
  </si>
  <si>
    <t>https://azure.microsoft.com/en-us/blog/simplifying-ai-with-automated-ml-no-code-web-interface/</t>
  </si>
  <si>
    <t>Simplifying AI with the new automated machine learning UI</t>
  </si>
  <si>
    <t>Tzvi Keisar</t>
  </si>
  <si>
    <t>Artificial Intelligence (AI) has become the hottest topic in tech. Executives and business managers, analysts and engineers, developers, and data scientists, all want to leverage the power of AI to gain better insights to their work and better predictions for accomplishing their goals</t>
  </si>
  <si>
    <t>ml;process</t>
  </si>
  <si>
    <t>L01480</t>
  </si>
  <si>
    <t>https://www.brodrigues.co/blog/2019-06-04-cosine_sim/</t>
  </si>
  <si>
    <t>Using cosine similarity to find matching documents: a tutorial using Seneca’s letters to his friend Lucilius</t>
  </si>
  <si>
    <t>Econometrics and Free Software</t>
  </si>
  <si>
    <t>2019-06-03</t>
  </si>
  <si>
    <t>Lately I’ve been interested in trying to cluster documents, and to find similar documents based on their contents. In this blog post, I will use Seneca’s Moral letters to Lucilius and compute the pairwise cosine similarity of his 124 letters.</t>
  </si>
  <si>
    <t>rstats;ml;technique;tutorial</t>
  </si>
  <si>
    <t>https://www.brodrigues.co</t>
  </si>
  <si>
    <t>L01481</t>
  </si>
  <si>
    <t>https://mailchi.mp/910a871c505c/d4s-01</t>
  </si>
  <si>
    <t>Data for Science Newsletter #1</t>
  </si>
  <si>
    <t>@dataf4sci</t>
  </si>
  <si>
    <t>2019-06-01</t>
  </si>
  <si>
    <t>A weekly newsletter with a quick overview of the world of Data, Science and Machine Learning.</t>
  </si>
  <si>
    <t>data-science;article</t>
  </si>
  <si>
    <t>https://mailchi.mp</t>
  </si>
  <si>
    <t>non</t>
  </si>
  <si>
    <t>L01482</t>
  </si>
  <si>
    <t>https://ropensci.org/technotes/2019/06/07/ropensci-docs/</t>
  </si>
  <si>
    <t>Introducing the new rOpenSci docs server</t>
  </si>
  <si>
    <t>2019-06-07</t>
  </si>
  <si>
    <t>As part of our continuous effort to improve rOpenSci infrastructure, we are rolling out a new service to automatically build and host documentation for all rOpenSci packages.</t>
  </si>
  <si>
    <t>post;rstats;general</t>
  </si>
  <si>
    <t>L01483</t>
  </si>
  <si>
    <t>https://www.vesselfinder.com/vessels/KOKUKA-COURAGEOUS-IMO-9568495-MMSI-371880000</t>
  </si>
  <si>
    <t>SAKURA ADVANCE</t>
  </si>
  <si>
    <t>VesselFinder</t>
  </si>
  <si>
    <t>A site that provides realtime ship locations</t>
  </si>
  <si>
    <t>data-viz;real-time;example;inspiration</t>
  </si>
  <si>
    <t>https://www.vesselfinder.com</t>
  </si>
  <si>
    <t>real-time</t>
  </si>
  <si>
    <t>L01484</t>
  </si>
  <si>
    <t>http://10qviz.org/timelines-revisited/</t>
  </si>
  <si>
    <t>Timelines, Revisited</t>
  </si>
  <si>
    <t>Matthew Brehme</t>
  </si>
  <si>
    <t>2019-06-14</t>
  </si>
  <si>
    <t>Throughout history, people have recorded events on timelines. This post is about the remarkably varied design space of timelines as explanation tools.</t>
  </si>
  <si>
    <t>post;data-viz;technique;general</t>
  </si>
  <si>
    <t>http://10qviz.org</t>
  </si>
  <si>
    <t>https://secureservercdn.net/198.71.233.72/302.e21.myftpupload.com/wp-content/uploads/2017/03/KeynoteScreen-Shot-Mar-6-2017-10.44.29-AM.jpg</t>
  </si>
  <si>
    <t>L01487</t>
  </si>
  <si>
    <t>https://www.r-bloggers.com/exploring-categorical-data-with-inspectdf/</t>
  </si>
  <si>
    <t>Exploring Categorical Data With Inspectdf</t>
  </si>
  <si>
    <t>Alastair Rushworth</t>
  </si>
  <si>
    <t>inspectdf is an R package designed to make common exploratory tools a bit more useful and easy to use. In this article, we’ll summarise how to use the inspect_cat() function from inspectdf for summarising and visualising categorical columns.</t>
  </si>
  <si>
    <t>rstats;data-processing;tool;tutorial</t>
  </si>
  <si>
    <t>data-processing</t>
  </si>
  <si>
    <t>L01488</t>
  </si>
  <si>
    <t>https://www.r-bloggers.com/interactive-network-visualization-with-r/</t>
  </si>
  <si>
    <t>Interactive Network Visualization with R</t>
  </si>
  <si>
    <t>Niklas Junker</t>
  </si>
  <si>
    <t>2019-06-12</t>
  </si>
  <si>
    <t>In the past, we used the tool Gephi to visualize our results in network analysis. Impressed by this outstanding pretty and interactive visualization, our idea was to find a way to do visualizations in the same quality directly in R and present it to our customers in an R Shiny app.</t>
  </si>
  <si>
    <t>rstats;data-viz;graph;technique;tutorial</t>
  </si>
  <si>
    <t>L01490</t>
  </si>
  <si>
    <t>https://jmarriott.com/posts/vlookup-in-r/</t>
  </si>
  <si>
    <t>VLOOKUP in R with Schwartau Beehive Data</t>
  </si>
  <si>
    <t>R on jmarriott.com</t>
  </si>
  <si>
    <t>2019-07-01</t>
  </si>
  <si>
    <t>Suffice it to say that dplyr merges are the ticket for 90% of what VLOOKUP gets used for and it’s way faster.</t>
  </si>
  <si>
    <t>rstats;tool;tidyverse;technique</t>
  </si>
  <si>
    <t>https://jmarriott.com</t>
  </si>
  <si>
    <t>L01491</t>
  </si>
  <si>
    <t>https://juliasilge.com/blog/reorder-within/</t>
  </si>
  <si>
    <t>Reordering and facetting for ggplot2</t>
  </si>
  <si>
    <t>I recently wrote about the release of tidytext 0.2.1, and one of the most useful new features in this release is a couple of helper functions for making plots with ggplot2. These helper functions address a class of challenges that often arises when dealing with text data, so we’ve included them in the tidytext package.</t>
  </si>
  <si>
    <t>rstats;ggplot;chart;tip;post</t>
  </si>
  <si>
    <t>L01492</t>
  </si>
  <si>
    <t>https://buzzrbeeline.blog/2019/06/30/an-introduction-to-reproducible-analyses-in-r/</t>
  </si>
  <si>
    <t>An Introduction to Reproducible Analyses in R</t>
  </si>
  <si>
    <t>Emma Rand</t>
  </si>
  <si>
    <t>2019-06-30</t>
  </si>
  <si>
    <t>Earlier this week I had a lot of fun running a one-day workshop for the Royal Society of Biology titled “An Introduction to Reproducible Analyses in R”. It was intended to introduce researchers at all stages of their careers to using R to make their analyses and figures more reproducible.</t>
  </si>
  <si>
    <t>rstats;data-analysis;technique;overview;article</t>
  </si>
  <si>
    <t>https://buzzrbeeline.blog</t>
  </si>
  <si>
    <t>https://buzzrbeeline.files.wordpress.com/2018/06/cropped-queen2.jpg</t>
  </si>
  <si>
    <t>L01493</t>
  </si>
  <si>
    <t>https://www.nature.com/articles/s41586-019-1335-8</t>
  </si>
  <si>
    <t>Unsupervised word embeddings capture latent knowledge from materials science literature</t>
  </si>
  <si>
    <t xml:space="preserve">Vahe Tshitoyan, John Dagdelen, Leigh Weston, Alexander Dunn, Ziqin Rong, Olga Kononova, Kristin A. Persson, Gerbrand Ceder, Anubhav Jain </t>
  </si>
  <si>
    <t>2019-07-03</t>
  </si>
  <si>
    <t>Several studies have focused on the retrieval of information from scientific literature using supervised natural language processing, which requires large hand-labelled datasets for training. Here we show that materials science knowledge present in the published literature can be efficiently encoded as information-dense word embeddings (vector representations of words) without human labelling or supervision.</t>
  </si>
  <si>
    <t>ml;research;nlp;paid</t>
  </si>
  <si>
    <t>ml#nlp</t>
  </si>
  <si>
    <t>L01495</t>
  </si>
  <si>
    <t>https://www.njtierney.com/post/2019/07/06/jq-bare-vars/</t>
  </si>
  <si>
    <t>Curly Curly: How to pass bare variable arguments to things?</t>
  </si>
  <si>
    <t>Nick Tierney</t>
  </si>
  <si>
    <t>2019-07-06</t>
  </si>
  <si>
    <t>I still remember when I had just learnt how to write a function in R, and I wanted to do the thing where you use a function argument that isn’t a string but it just didn’t work. Tthanks to the awesome recent work on rlang this is now super straightforward. I thought I’d share a bit about that.</t>
  </si>
  <si>
    <t>rstats;technique;development</t>
  </si>
  <si>
    <t>https://www.njtierney.com</t>
  </si>
  <si>
    <t>L01497</t>
  </si>
  <si>
    <t>https://machinelearningmastery.com/tour-of-generative-adversarial-network-models/</t>
  </si>
  <si>
    <t>A Tour of Generative Adversarial Network Models</t>
  </si>
  <si>
    <t>Jason Brownlee</t>
  </si>
  <si>
    <t>2019-07-12</t>
  </si>
  <si>
    <t>Generative Adversarial Networks, or GANs, are deep learning architecture generative models that have seen wide success. In this post, you will discover the Generative Adversarial Network models that you need to know to establish a useful and productive foundation in the field.</t>
  </si>
  <si>
    <t>dl;overview;explainer;article</t>
  </si>
  <si>
    <t>https://machinelearningmastery.com</t>
  </si>
  <si>
    <t>https://machinelearningmastery.com/wp-content/uploads/2019/06/A-Gentle-Introduction-to-General-Adversarial-Networks-GANs.jpg</t>
  </si>
  <si>
    <t>L01502</t>
  </si>
  <si>
    <t>https://www.pyimagesearch.com/2019/07/15/video-classification-with-keras-and-deep-learning/</t>
  </si>
  <si>
    <t>Video classification with Keras and Deep Learning</t>
  </si>
  <si>
    <t>2019-07-15</t>
  </si>
  <si>
    <t>In this tutorial, you will learn how to perform video classification using Keras, Python, and Deep Learning.</t>
  </si>
  <si>
    <t>dl;ml;python;tutorial</t>
  </si>
  <si>
    <t>https://929687.smushcdn.com/2633864/wp-content/uploads/2019/07/keras_video_classification_sports_dataset.jpg?lossy=1&amp;strip=1&amp;webp=1</t>
  </si>
  <si>
    <t>L01503</t>
  </si>
  <si>
    <t>https://multithreaded.stitchfix.com/blog/2019/07/15/give-me-jeans/</t>
  </si>
  <si>
    <t>Give Me Jeans not Shoes: How BERT Helps Us Deliver What Clients Want</t>
  </si>
  <si>
    <t>Reza Shorabi</t>
  </si>
  <si>
    <t>In this post, we will explore how state-of-the-art Natural Language Processing (NLP) models aid us in carrying out this complicated task.</t>
  </si>
  <si>
    <t>nlp;post;explainer</t>
  </si>
  <si>
    <t>https://multithreaded.stitchfix.com</t>
  </si>
  <si>
    <t>https://multithreaded.stitchfix.com/blog/2019/07/15/give-me-jeans//assets/images/team/reza-sohrabi.jpg</t>
  </si>
  <si>
    <t>L01504</t>
  </si>
  <si>
    <t>https://sandrarendgen.wordpress.com/2019/07/17/book-review-numbers-and-nerves-oregon-state-up/</t>
  </si>
  <si>
    <t>Review: Numbers and Nerves</t>
  </si>
  <si>
    <t>Sandra Rendgen</t>
  </si>
  <si>
    <t>2019-03-17</t>
  </si>
  <si>
    <t>“Numbers and Nerves. Information, Emotion and Meaning in a World of Data” introduces us to the problem of statistical numbing and suggests ways for dealing with it when trying to communicate statistics to a general audience.</t>
  </si>
  <si>
    <t>statistics;book;review;general;pitfall;peril</t>
  </si>
  <si>
    <t>https://sandrarendgen.wordpress.com</t>
  </si>
  <si>
    <t>https://sandrarendgen.files.wordpress.com/2019/07/9780870717765-us-300.jpg</t>
  </si>
  <si>
    <t>review#general</t>
  </si>
  <si>
    <t>L01505</t>
  </si>
  <si>
    <t>https://cran.r-project.org/web/packages/plotluck/vignettes/plotluck.html</t>
  </si>
  <si>
    <t>Plotluck - “I’m feeling lucky” for ggplot</t>
  </si>
  <si>
    <t>Stefan Schroedl</t>
  </si>
  <si>
    <t>2019-06-26</t>
  </si>
  <si>
    <t>We are aiming at an abstraction level of visualization where the user only specifies the “what” (data and variable relations) and leaves all other decisions about the “how” (e.g., choice of the type of diagram) to the software.</t>
  </si>
  <si>
    <t>rstats;tool;data-viz</t>
  </si>
  <si>
    <t>L01506</t>
  </si>
  <si>
    <t>https://www.createwithdata.com/enter-exit-with-d3-join/</t>
  </si>
  <si>
    <t>Handling entering and exiting elements with D3's .join() function</t>
  </si>
  <si>
    <t>2019-07-05</t>
  </si>
  <si>
    <t>Version 5 of D3 introduced a new function .join() which makes data binding much easier to understand. I wrote about it in D3.js has just got easier!.</t>
  </si>
  <si>
    <t>data-viz;d3js;tutorial</t>
  </si>
  <si>
    <t>https://www.createwithdata.com</t>
  </si>
  <si>
    <t>https://www.createwithdata.com/enter-exit-with-d3-join//img/fundamentals.jpg</t>
  </si>
  <si>
    <t>L01507</t>
  </si>
  <si>
    <t>https://www.visualcinnamon.com/portfolio/adyen-report-2019</t>
  </si>
  <si>
    <t>Adyen's Shareholder Report</t>
  </si>
  <si>
    <t>Created during January &amp; February 2019 Adyen Design Static Professional d3.js R Adyen's H2 2018 financial numbers Adyen wanted to feature more then just text and tables in their second ever shareholder letter &amp; annual report and reached ou...</t>
  </si>
  <si>
    <t>data-viz;storytelling;inspiration</t>
  </si>
  <si>
    <t>https://d33wubrfki0l68.cloudfront.net/6683f82ee525a88a4ccf02e562de27d4a2d7f918/620a0/img/portfolio/2019/adyen-report/adyen_report_detail_1.png</t>
  </si>
  <si>
    <t>L01508</t>
  </si>
  <si>
    <t>https://happygitwithr.com/workflows-browsability.html</t>
  </si>
  <si>
    <t>Happy Git and GitHub for the useR</t>
  </si>
  <si>
    <t>Jennifer Bryan</t>
  </si>
  <si>
    <t>Happy Git provides opinionated instructions on how to: Install Git and get it working smoothly with GitHub, in the shell and in the RStudio IDE. Develop a few key workflows that cover your most common tasks. Integrate Git and GitHub into your daily work with R and R Markdown.</t>
  </si>
  <si>
    <t>rstats;process;method;book;tool;free</t>
  </si>
  <si>
    <t>https://happygitwithr.com</t>
  </si>
  <si>
    <t>/img/article_images/img-L01508.png</t>
  </si>
  <si>
    <t>process#method#tool</t>
  </si>
  <si>
    <t>L01511</t>
  </si>
  <si>
    <t>https://blog.revolutionanalytics.com/2019/08/azure-sql-serverless.html</t>
  </si>
  <si>
    <t>Data on demand: Azure SQL Database in serverless mode</t>
  </si>
  <si>
    <t>2019-08-01</t>
  </si>
  <si>
    <t>Azure SQL Database has a new “serverless” mode in preview that eliminates compute costs when not in use. In this post, I’ll show how you can set up a serverless database instance, and access data stored in it from R</t>
  </si>
  <si>
    <t>rstats;sql;how-to</t>
  </si>
  <si>
    <t>rstats#sql</t>
  </si>
  <si>
    <t>L01512</t>
  </si>
  <si>
    <t>https://rviews.rstudio.com/2019/07/31/validating-type-i-and-ii-errors-in-a-b-tests-in-r/</t>
  </si>
  <si>
    <t>Validating Type I and II Errors in A/B Tests in R</t>
  </si>
  <si>
    <t>2019-07-30</t>
  </si>
  <si>
    <t>In this post, we seek to develop an intuitive sense of what type I (false-positive) and type II (false-negative) errors represent when comparing metrics in A/B tests, in order to gain an appreciation for “peeking”, one of the major problems plaguing the analysis of A/B test today.</t>
  </si>
  <si>
    <t>rstats;statistics;technique</t>
  </si>
  <si>
    <t>L01513</t>
  </si>
  <si>
    <t>https://pudding.cool/backlog/</t>
  </si>
  <si>
    <t>Pitch a Story</t>
  </si>
  <si>
    <t>The Pudding</t>
  </si>
  <si>
    <t>We are always looking to collaborate with freelancers on visual stories they are excited to tell. Each quarter, we commission a couple of essays (compensation details below), but we accept story pitches year-round.</t>
  </si>
  <si>
    <t>data-viz;journalism;storytelling</t>
  </si>
  <si>
    <t>journalism</t>
  </si>
  <si>
    <t>L01514</t>
  </si>
  <si>
    <t>https://datastori.es/the-pudding-with-matt-daniels/</t>
  </si>
  <si>
    <t>143  |  The Pudding with Matt Daniels</t>
  </si>
  <si>
    <t>Enrico Bertini, Moritz Stefaner</t>
  </si>
  <si>
    <t>2019-07-31</t>
  </si>
  <si>
    <t>We have Matt Daniels on the show again (after more than 3 years!). Matt is the CEO of The Pudding, a collective of journalist-engineers that create visual essays that explain ideas debated in culture. Their pieces are incredibly engaging, somewhat witty and always stunning from the visual point of view.</t>
  </si>
  <si>
    <t>data-viz;journalism;podcast</t>
  </si>
  <si>
    <t>https://datastori.es</t>
  </si>
  <si>
    <t>https://pudding.cool/common/assets/authors/matt.jpg</t>
  </si>
  <si>
    <t>L01516</t>
  </si>
  <si>
    <t>https://www.createwithdata.com/make-a-data-driven-map-part-three/</t>
  </si>
  <si>
    <t>How to make a data-driven map: Part Three</t>
  </si>
  <si>
    <t>2019-07-26</t>
  </si>
  <si>
    <t>This is Part Three of a four part tutorial on how to make a data-driven map using JavaScript. The end result is an web map visualising electric vehicle chargepoint locations.</t>
  </si>
  <si>
    <t>data-viz;geospatial;tutorial;d3js</t>
  </si>
  <si>
    <t>/img/article_images/img-L01516.png</t>
  </si>
  <si>
    <t>L01517</t>
  </si>
  <si>
    <t>https://recipescape.kixlab.org/</t>
  </si>
  <si>
    <t>RecipeScape: An Interactive Tool for Analyzing Cooking Instructions at Scale</t>
  </si>
  <si>
    <t>Minsuk Chang,  Leonore Guillain, Hyeungshik Jung, Vivian Hare, Juho Kim, Maneesh Agrawala</t>
  </si>
  <si>
    <t>We present RecipeScape, an interactive system for browsing and analyzing the hundreds of recipes of a single dish available online. We also introduce a computational pipeline that extracts cooking processes from recipe text and calculates a procedural similarity between them.</t>
  </si>
  <si>
    <t>research;tool;ml;nlp</t>
  </si>
  <si>
    <t>https://recipescape.kixlab.org</t>
  </si>
  <si>
    <t>/img/article_images/img-L01517.png</t>
  </si>
  <si>
    <t>L01519</t>
  </si>
  <si>
    <t>https://twitter.com/mjskay/status/1160706053903978502</t>
  </si>
  <si>
    <t>Finally getting around to building a ggplot geom that automatically figures out good dotplot settings... https://t.co/eTLtGZagsl</t>
  </si>
  <si>
    <t xml:space="preserve">
@mjskay</t>
  </si>
  <si>
    <t>2019-08-12</t>
  </si>
  <si>
    <t>ggplot;chart;tip</t>
  </si>
  <si>
    <t>/img/article_images/img-L01519.png</t>
  </si>
  <si>
    <t>http://pbs.twimg.com/profile_images/434122078850002944/GSgm8oHq_normal.jpeg</t>
  </si>
  <si>
    <t>http://www.mjskay.com/</t>
  </si>
  <si>
    <t>ggplot</t>
  </si>
  <si>
    <t>L01520</t>
  </si>
  <si>
    <t>http://www.abigailsee.com/2019/08/13/what-makes-a-good-conversation.html</t>
  </si>
  <si>
    <t>What makes a good conversation?</t>
  </si>
  <si>
    <t>Abigail See, Stephen Roller, Douwe Kiela, Jason Weston</t>
  </si>
  <si>
    <t>2019-08-13</t>
  </si>
  <si>
    <t xml:space="preserve">How controllable attributes affect human judgments. </t>
  </si>
  <si>
    <t>nlp;research;post;explainer</t>
  </si>
  <si>
    <t>http://www.abigailsee.com</t>
  </si>
  <si>
    <t>L01521</t>
  </si>
  <si>
    <t>https://twitter.com/janwillemtulp/status/1161733869604921344</t>
  </si>
  <si>
    <t>what's the simplest (usage and config) free public API to get a latitude and longitude for a certain address or city?</t>
  </si>
  <si>
    <t>@JanWillemTulp@vis.social</t>
  </si>
  <si>
    <t>2019-08-14</t>
  </si>
  <si>
    <t>dataset;tip;geospatial</t>
  </si>
  <si>
    <t>dataset#tip</t>
  </si>
  <si>
    <t>L01522</t>
  </si>
  <si>
    <t>https://twitter.com/hardmaru/status/1161906790763601921</t>
  </si>
  <si>
    <t>Teams of high school students built bottle-flipping robots for RoboCon 2018 in Japan https://t.co/7iFpRWU207</t>
  </si>
  <si>
    <t>@hardmaru</t>
  </si>
  <si>
    <t>2019-08-15</t>
  </si>
  <si>
    <t>post;general;ai</t>
  </si>
  <si>
    <t>/img/article_images/img-L01522.png</t>
  </si>
  <si>
    <t>http://pbs.twimg.com/profile_images/1244133811278852097/rxL5LqpS_normal.png</t>
  </si>
  <si>
    <t>https://otoro.net/</t>
  </si>
  <si>
    <t>L01523</t>
  </si>
  <si>
    <t>https://www.constellation-app.com/</t>
  </si>
  <si>
    <t>Constellation</t>
  </si>
  <si>
    <t>Australian Signals Directorate</t>
  </si>
  <si>
    <t>2022-12-16</t>
  </si>
  <si>
    <t>Constellation is a graph focused visualisation and data analysis application enabling data access, federation and manipulation activities across large and complex datasets.</t>
  </si>
  <si>
    <t>data-viz;data-analysis;tool;graph</t>
  </si>
  <si>
    <t>https://www.constellation-app.com</t>
  </si>
  <si>
    <t>L01524</t>
  </si>
  <si>
    <t>https://www.garrickadenbuie.com/blog/custom-discrete-color-scales-for-ggplot2/</t>
  </si>
  <si>
    <t>Custom Discrete Color Scales for ggplot2</t>
  </si>
  <si>
    <t>This is a quick post demonstrating a custom discrete color scale for ggplot2. The goal is to create a branded color scale that we can apply to a ggplot2 plot with + scale_color_branded().</t>
  </si>
  <si>
    <t>rstats;ggplot;tip;colour</t>
  </si>
  <si>
    <t>https://www.garrickadenbuie.com</t>
  </si>
  <si>
    <t>L01525</t>
  </si>
  <si>
    <t>https://danielleleong.com/recommended-readings/</t>
  </si>
  <si>
    <t>Making the internet better</t>
  </si>
  <si>
    <t>Danielle Leong</t>
  </si>
  <si>
    <t>This list is intended to be a set of resources to help one understand the sociological phenomenon that is online harassment, what causes it, and helpful tactics to dispel misinformation.</t>
  </si>
  <si>
    <t>https://danielleleong.com</t>
  </si>
  <si>
    <t>/img/article_images/img-L01525.png</t>
  </si>
  <si>
    <t>L01526</t>
  </si>
  <si>
    <t>http://ruder.io/state-of-transfer-learning-in-nlp/</t>
  </si>
  <si>
    <t>The State of Transfer Learning in NLP</t>
  </si>
  <si>
    <t>2019-08-18</t>
  </si>
  <si>
    <t>This post expands on the NAACL 2019 tutorial on Transfer Learning in NLP. It highlights key insights and takeaways and provides updates based on recent work.</t>
  </si>
  <si>
    <t>ml;nlp;explainer</t>
  </si>
  <si>
    <t>http://ruder.io</t>
  </si>
  <si>
    <t>http://ruder.io/state-of-transfer-learning-in-nlp/../content/images/size/w100/2019/02/new_profile_photo_square-1.jpg</t>
  </si>
  <si>
    <t>L01528</t>
  </si>
  <si>
    <t>https://peteratwoodprojects.wordpress.com/ships-log-maps-1740-1850/</t>
  </si>
  <si>
    <t>Ship’s Log Maps 1740-1850</t>
  </si>
  <si>
    <t>Peter Atwood</t>
  </si>
  <si>
    <t>Multiple</t>
  </si>
  <si>
    <t>Cartography examples</t>
  </si>
  <si>
    <t>data-viz;geospatial</t>
  </si>
  <si>
    <t>https://peteratwoodprojects.wordpress.com</t>
  </si>
  <si>
    <t>/img/article_images/img-L01528.png</t>
  </si>
  <si>
    <t>L01529</t>
  </si>
  <si>
    <t>https://observablehq.com/collection/%40uwdata/visualization-curriculum</t>
  </si>
  <si>
    <t>PublicVisualization Curriculum</t>
  </si>
  <si>
    <t>2019-03-28</t>
  </si>
  <si>
    <t>A data visualization curriculum of interactive notebooks, using Vega-Lite.</t>
  </si>
  <si>
    <t>data-viz;course</t>
  </si>
  <si>
    <t>https://observablehq.com</t>
  </si>
  <si>
    <t>https://static.observableusercontent.com/thumbnail/5949bc09e1abb13be23518c9a29287ab45a7f5b6c6985b1bc61c7dd4a7c0e8cb.jpg</t>
  </si>
  <si>
    <t>L01530</t>
  </si>
  <si>
    <t>https://www.classcentral.com/report/best-machine-learning-courses/</t>
  </si>
  <si>
    <t>The Best Machine Learning Courses — Class Central Career Guides</t>
  </si>
  <si>
    <t>David Venturi</t>
  </si>
  <si>
    <t>2017-05-08</t>
  </si>
  <si>
    <t>Your source for the latest news and trends in online education. Stay up to date Disclosure: Class Central is learner-supported. When you buy through links on our site, we may earn an affiliate commission. Part five of our six-piece series that ...</t>
  </si>
  <si>
    <t>ml;course</t>
  </si>
  <si>
    <t>https://www.classcentral.com</t>
  </si>
  <si>
    <t>https://www.classcentral.com/report/wp-content/uploads/2017/01/kirillclass-1024x574.jpg</t>
  </si>
  <si>
    <t>L01531</t>
  </si>
  <si>
    <t>https://machinelearningmastery.com/uncertainty-in-machine-learning/</t>
  </si>
  <si>
    <t>A Gentle Introduction to Uncertainty in Machine Learning</t>
  </si>
  <si>
    <t>2019-09-13</t>
  </si>
  <si>
    <t>There are many sources of uncertainty in a machine learning project, including variance in the specific data values, the sample of data collected from the domain, and in the imperfect nature of any models developed from such data. Managing the uncertainty that is inherent in machine learning for predictive modeling can be achieved via the tools and techniques from probability, a field specifically designed to handle uncertainty.</t>
  </si>
  <si>
    <t>ml;technique;data-processing</t>
  </si>
  <si>
    <t>https://machinelearningmastery.com/wp-content/uploads/2019/11/A-Gentle-Introduction-to-Stochastic-in-Machine-Learning.jpg</t>
  </si>
  <si>
    <t>ml#data-processing</t>
  </si>
  <si>
    <t>L01532</t>
  </si>
  <si>
    <t>https://towardsdatascience.com/automate-data-cleaning-with-unsupervised-learning-2046ef59ac17</t>
  </si>
  <si>
    <t>Automate Data Cleaning with Unsupervised Learning</t>
  </si>
  <si>
    <t>Marco Cerliani</t>
  </si>
  <si>
    <t>2019-09-12</t>
  </si>
  <si>
    <t>Cleaning text for your NLP projects has never been so fun and easy!</t>
  </si>
  <si>
    <t>data-processing;technique;ml</t>
  </si>
  <si>
    <t>https://miro.medium.com/fit/c/40/40/0*tOhejbMya27V1Pqx.jpg</t>
  </si>
  <si>
    <t>data-processing#ml</t>
  </si>
  <si>
    <t>L01533</t>
  </si>
  <si>
    <t>https://www.smashingmagazine.com/2019/09/machine-learning-front-end-developers-tensorflowjs/</t>
  </si>
  <si>
    <t>Machine Learning For Front-End Developers With Tensorflow.js</t>
  </si>
  <si>
    <t>Charlie Gerard</t>
  </si>
  <si>
    <t>2019-09-09</t>
  </si>
  <si>
    <t>Using JavaScript and frameworks like Tensorflow.js is a great way to get started and learn more about machine learning. In this article, Charlie Gerard covers the three main features currently available using Tensorflow.js and sheds light onto the limits of using machine learning in the frontend.</t>
  </si>
  <si>
    <t>ml;javascript;fundamentals</t>
  </si>
  <si>
    <t>https://cloud.netlifyusercontent.com/assets/344dbf88-fdf9-42bb-adb4-46f01eedd629/c5cad480-2852-4875-99fe-e5b29322cce7/charlie-gerard-profile.jpg</t>
  </si>
  <si>
    <t>L01534</t>
  </si>
  <si>
    <t>https://developer.here.com/blog/interactive-visualization-of-10m-3d-points-with-new-open-source-python-package-pptk</t>
  </si>
  <si>
    <t xml:space="preserve">Interactive Visualization of 10M+ 3D Points with New Open-Source Python Package PPTK </t>
  </si>
  <si>
    <t xml:space="preserve">Victor Lu </t>
  </si>
  <si>
    <t>2018-12-19</t>
  </si>
  <si>
    <t>High-precision data and advanced tooling in one place Build high-quality maps using fresh location data Create fresh, accurate maps and layer global information Explore industry-leading map content Help vehicles see beyond sensors with locatio...</t>
  </si>
  <si>
    <t>data-viz;python;tool</t>
  </si>
  <si>
    <t>https://developer.here.com</t>
  </si>
  <si>
    <t>https://developer.here.com/blog/interactive-visualization-of-10m-3d-points-with-new-open-source-python-package-pptk/sites/g/files/odxslz256/files/styles/author_avatar/public/2022-06/victorlu_pic-blog.jpg?h=b6e7146f&amp;itok=z1Iu3cK0</t>
  </si>
  <si>
    <t>L01535</t>
  </si>
  <si>
    <t>https://www.creativebloq.com/how-to/brainjs-neural-network</t>
  </si>
  <si>
    <t>Use brain.js to build a neural network</t>
  </si>
  <si>
    <t>Harry Gray</t>
  </si>
  <si>
    <t>2020-12-15</t>
  </si>
  <si>
    <t xml:space="preserve">Make a quiz with brain.js that can predict how respondents answer. Brain.js is a fantastic way to build a neural network. </t>
  </si>
  <si>
    <t>ml;javascript;tutorial;article</t>
  </si>
  <si>
    <t>https://cdn.mos.cms.futurecdn.net/UXF8PhNXdz74Us7CqhpkDG-970-80.jpg.webp</t>
  </si>
  <si>
    <t>L01539</t>
  </si>
  <si>
    <t>https://dev.to/b0nbon1/understanding-big-o-notation-with-javascript-25mc</t>
  </si>
  <si>
    <t>Understanding Big-O Notation With JavaScript</t>
  </si>
  <si>
    <t>Bonvic Bundi</t>
  </si>
  <si>
    <t>2019-10-10</t>
  </si>
  <si>
    <t>We're a place where coders share, stay up-to-date and grow their careers. Posted on Oct 10, 2019 • Updated on Feb 17, 2020 O(1) is holy. ~Hamid Tizhoosh The Big-O notation measures the worst-case complexity of an algorithm. In Big-O notation, n...</t>
  </si>
  <si>
    <t>mathematics;fundamentals;explainer;article;javascript</t>
  </si>
  <si>
    <t>https://res.cloudinary.com/practicaldev/image/fetch/s--SUDyBC6t--/c_imagga_scale,f_auto,fl_progressive,h_100,q_auto,w_100/https:/dev-to-uploads.s3.amazonaws.com/uploads/user/profile_image/753907/98a504b3-60e6-4aae-8062-d8ddf7555e20.jpg</t>
  </si>
  <si>
    <t>L01541</t>
  </si>
  <si>
    <t>https://www.nodebox.net/node/documentation/tutorial/animation.html</t>
  </si>
  <si>
    <t>Basic Animation</t>
  </si>
  <si>
    <t>Experimental Media Research Group</t>
  </si>
  <si>
    <t>undated</t>
  </si>
  <si>
    <t>Let’s create a moire effect and automate it by using a first simple animation procedure based on the framenumber.</t>
  </si>
  <si>
    <t>data-viz;animation;tool;how-to</t>
  </si>
  <si>
    <t>https://www.nodebox.net</t>
  </si>
  <si>
    <t>L01542</t>
  </si>
  <si>
    <t>http://plantuml.com/component-diagram</t>
  </si>
  <si>
    <t>Component DiagramEdit in DokuwikiEdit in AsciidocEdit in Markdown</t>
  </si>
  <si>
    <t>Group</t>
  </si>
  <si>
    <t>PlantUML is used to draw UML diagrams, using a simple and human readable text description. Be careful, because it does not prevent you from drawing inconsistent diagrams (such as having two classes inheriting from each other, for example). So it's more a drawing tool than a modeling tool.</t>
  </si>
  <si>
    <t>method;model;tool</t>
  </si>
  <si>
    <t>http://plantuml.com</t>
  </si>
  <si>
    <t>L01543</t>
  </si>
  <si>
    <t>https://mindmatters.ai/2019/08/why-was-ibm-watson-a-flop-in-medicine/</t>
  </si>
  <si>
    <t>Why Was IBM Watson a Flop in Medicine?</t>
  </si>
  <si>
    <t>Robert J. Marks, Gary S. Smith</t>
  </si>
  <si>
    <t>2019-08-09</t>
  </si>
  <si>
    <t>Economist Gary N. Smith and Bradley Center director Robert J. Marks continued their discussion of many things AI, including John Searle’s Chinese Room, but talk turned to why Watson couldn’t turn its famous 2011 Jeopardy win into usefulness in medicine.</t>
  </si>
  <si>
    <t>ai;cautionary-tale;podcast</t>
  </si>
  <si>
    <t>https://mindmatters.ai</t>
  </si>
  <si>
    <t>https://mindmatters.ai/wp-content/uploads/sites/2/2022/07/hacking-and-malware-concept-stockpack-adobe-stock-987x658.jpg</t>
  </si>
  <si>
    <t>L01544</t>
  </si>
  <si>
    <t>https://spectrum.ieee.org/biomedical/diagnostics/how-ibm-watson-overpromised-and-underdelivered-on-ai-health-care</t>
  </si>
  <si>
    <t>How IBM Watson Overpromised and Underdelivered on AI Health Care</t>
  </si>
  <si>
    <t>Eliza Strickland</t>
  </si>
  <si>
    <t>2019-04-02</t>
  </si>
  <si>
    <t>After its triumph on Jeopardy!, IBM’s AI seemed poised to revolutionize medicine. Doctors are still waiting</t>
  </si>
  <si>
    <t>ai;cautionary-tale;article</t>
  </si>
  <si>
    <t>https://spectrum.ieee.org/media-library/conceptual-photo-illustration-imagining-ibms-ai-watson-as-a-concerned-doctor-with-the-watson-logo-standing-in-for-the-doctors.jpg?id=25588154&amp;width=1200&amp;height=900</t>
  </si>
  <si>
    <t>L01547</t>
  </si>
  <si>
    <t>https://www.nature.com/articles/nmeth.4642</t>
  </si>
  <si>
    <t>Statistics versus machine learning</t>
  </si>
  <si>
    <t xml:space="preserve">Danilo Bzdok, Naomi Altman, Martin Krzywinski </t>
  </si>
  <si>
    <t>Statistics draws population inferences from a sample, and machine learning finds generalizable predictive patterns.</t>
  </si>
  <si>
    <t>statistics;ml;explainer;article</t>
  </si>
  <si>
    <t>/img/article_images/img-L01547.png</t>
  </si>
  <si>
    <t>statistics#ml</t>
  </si>
  <si>
    <t>L01548</t>
  </si>
  <si>
    <t>http://visjs.org/</t>
  </si>
  <si>
    <t>vis.js community edition</t>
  </si>
  <si>
    <t>Jeremy Zacharia, Jos de Jong, Alexander Wunschik, Tomina, Yotam Berkowitz</t>
  </si>
  <si>
    <t>A dynamic, browser based visualization library. The library is designed to be easy to use, to handle large amounts of dynamic data, and to enable manipulation of and interaction with the data. The library consists of the components DataSet, Timeline, Network, Graph2d and Graph3d.</t>
  </si>
  <si>
    <t>data-viz;tool;javascript;open-source</t>
  </si>
  <si>
    <t>http://visjs.org</t>
  </si>
  <si>
    <t>https://visjs.org/images/visjs_logo.png</t>
  </si>
  <si>
    <t>javascript#open-source</t>
  </si>
  <si>
    <t>L01549</t>
  </si>
  <si>
    <t>https://www.nature.com/articles/d41586-019-03013-5</t>
  </si>
  <si>
    <t>Why deep-learning AIs are so easy to fool</t>
  </si>
  <si>
    <t>Douglas Heaven</t>
  </si>
  <si>
    <t>2019-10-09</t>
  </si>
  <si>
    <t>Artificial-intelligence researchers are trying to fix the flaws of neural networks. A self-driving car approaches a stop sign, but instead of slowing down, it accelerates into the busy intersection. An accident report later reveals that four small rectangles had been stuck to the face of the sign. These fooled the car’s onboard artificial intelligence (AI) into misreading the word ‘stop’ as ‘speed limit 45’.</t>
  </si>
  <si>
    <t>ai;cautionary-tale;pitfall;paid</t>
  </si>
  <si>
    <t>https://images.nature.com/w140h79/magazine-assets/d41586-022-01949-9/d41586-022-01949-9_23263020.jpg</t>
  </si>
  <si>
    <t>L01551</t>
  </si>
  <si>
    <t>https://twitter.com/robinson_es/status/1193190944675381248/photo/1</t>
  </si>
  <si>
    <t>Great advice from @bj_bloom on working in data science in government/industry:</t>
  </si>
  <si>
    <t>Emily Robinson</t>
  </si>
  <si>
    <t>2019-11-09</t>
  </si>
  <si>
    <t>🔎Focus on problem, not technique 
👯‍♀️Engage subject matter experts 
🍎Add value by finding low-hanging fruit
🤝Build relationships 
📈Business needs &amp;gt; optimal tech
🗣Communication is crucial 
#rstatsdc https://t.co/YA4tiZJDU5</t>
  </si>
  <si>
    <t>http://pbs.twimg.com/profile_images/964177813745143808/pgqRMxxy_normal.jpg</t>
  </si>
  <si>
    <t>http://hookedondata.org</t>
  </si>
  <si>
    <t>L01552</t>
  </si>
  <si>
    <t>https://www.jwilber.me/permutationtest/</t>
  </si>
  <si>
    <t>The Permutation Test</t>
  </si>
  <si>
    <t>Jared Wilber</t>
  </si>
  <si>
    <t>2019-03-01</t>
  </si>
  <si>
    <t xml:space="preserve">A Visual Explanation of Statistical Testing. Statistical tests, also known as hypothesis tests, are used in the design of experiments to measure the effect of some treatment(s) on experimental units. </t>
  </si>
  <si>
    <t>statistics;technique;explainer</t>
  </si>
  <si>
    <t>https://www.jwilber.me</t>
  </si>
  <si>
    <t>/img/article_images/img-L01552.png</t>
  </si>
  <si>
    <t>L01556</t>
  </si>
  <si>
    <t>https://towardsdatascience.com/qrash-course-deep-q-networks-from-the-ground-up-1bbda41d3677</t>
  </si>
  <si>
    <t>Qrash Course: Reinforcement Learning 101 &amp; Deep Q Networks in 10 Minutes</t>
  </si>
  <si>
    <t>Shaked Zychlinski</t>
  </si>
  <si>
    <t>2019-01-09</t>
  </si>
  <si>
    <t xml:space="preserve">Learning the basics of Reinforcement Learning and Deep Q Networks from scratch. </t>
  </si>
  <si>
    <t>ml;fundamentals;explainer</t>
  </si>
  <si>
    <t>https://miro.medium.com/v2/resize:fit:720/format:webp/1*nGHmJWdK0-8UdnVax9hDuw.jpeg</t>
  </si>
  <si>
    <t>L01557</t>
  </si>
  <si>
    <t>https://tsibble.tidyverts.org/</t>
  </si>
  <si>
    <t>tsibble</t>
  </si>
  <si>
    <t>Earo Wang</t>
  </si>
  <si>
    <t>2022-10-09</t>
  </si>
  <si>
    <t>The tsibble package provides a data infrastructure for tidy temporal data with wrangling tools. Adapting the tidy data principles, tsibble is a data- and model-oriented object.</t>
  </si>
  <si>
    <t>tool;forecasting;rstats;data-processing</t>
  </si>
  <si>
    <t>https://tsibble.tidyverts.org</t>
  </si>
  <si>
    <t>https://tsibble.tidyverts.org/reference/figures/logo.png</t>
  </si>
  <si>
    <t>forecasting#data-processing</t>
  </si>
  <si>
    <t>L01558</t>
  </si>
  <si>
    <t>https://www.asimovinstitute.org/neural-network-zoo/</t>
  </si>
  <si>
    <t>With new neural network architectures popping up every now and then, it’s hard to keep track of them all. Knowing all the abbreviations being thrown around (DCIGN, BiLSTM, DCGAN, anyone?) can be a bit overwhelming at first. So I decided to compose a cheat sheet containing many of those architectures.</t>
  </si>
  <si>
    <t>ml;cheatsheet</t>
  </si>
  <si>
    <t>/img/article_images/img-L01558.png</t>
  </si>
  <si>
    <t>L01559</t>
  </si>
  <si>
    <t>https://blog.datawrapper.de/create-data-visualization-for-free/</t>
  </si>
  <si>
    <t>Create data viz with Datawrapper, with our new, strong free plan</t>
  </si>
  <si>
    <t>David Kokkelink, Lisa Charlotte Muth</t>
  </si>
  <si>
    <t>2019-12-02</t>
  </si>
  <si>
    <t>We’re excited to tell you that we just got a big step closer to that goal. Starting today, many Datawrapper features are free – features you previously had to pay for – that will help people to create more and better charts. Datawrapper’s free plan is now stronger than ever.</t>
  </si>
  <si>
    <t>data-viz;tool;article</t>
  </si>
  <si>
    <t>L01562</t>
  </si>
  <si>
    <t>https://thenewstack.io/amazon-web-services-launches-an-ide-to-manage-the-full-machine-learning-lifecycle/</t>
  </si>
  <si>
    <t>AWS Launches an IDE to Manage the Full Machine Learning Lifecycle</t>
  </si>
  <si>
    <t xml:space="preserve">Joab Jackson </t>
  </si>
  <si>
    <t>2019-12-03</t>
  </si>
  <si>
    <t>Perhaps most notably for developers, AWS has launched a fully integrated development environment (IDE), called SageMaker Studio, to manage the complete lifecycle of machine learning jobs that are being developed and run on the cloud service.</t>
  </si>
  <si>
    <t>ml;tool;ops;article</t>
  </si>
  <si>
    <t>https://thenewstack.io</t>
  </si>
  <si>
    <t>https://cdn.thenewstack.io/media/2019/12/05ba0e58-aws-matt-wood-1024x576.jpg</t>
  </si>
  <si>
    <t>ml#ops</t>
  </si>
  <si>
    <t>L01563</t>
  </si>
  <si>
    <t>http://snap.stanford.edu/gnnexplainer/</t>
  </si>
  <si>
    <t>Hyperbolic Graph Convolutional Neural Networks</t>
  </si>
  <si>
    <t>Jure Leskovec</t>
  </si>
  <si>
    <t>GNN-Explainer is a general tool for explaining predictions made by graph neural networks (GNNs). Given a trained GNN model and an instance as its input, the GNN-Explainer produces an explanation of the GNN model prediction via a compact subgraph s...</t>
  </si>
  <si>
    <t>tool;graph</t>
  </si>
  <si>
    <t>http://snap.stanford.edu</t>
  </si>
  <si>
    <t>http://snap.stanford.edu/gnnexplainer/files/explainer-introduction.jpg</t>
  </si>
  <si>
    <t>L01566</t>
  </si>
  <si>
    <t>https://www.nature.com/articles/s41598-019-56911-z</t>
  </si>
  <si>
    <t>Using transfer learning from prior reference knowledge to improve the clustering of single-cell RNA-Seq data</t>
  </si>
  <si>
    <t>Bettina Mieth, James R. F. Hockley, Nico Görnitz, Marina M.-C. Vidovic, Klaus-Robert Müller, Alex Gutteridge, Daniel Ziemek</t>
  </si>
  <si>
    <t>2019-12-30</t>
  </si>
  <si>
    <t>To improve the clustering of small disease- or tissue-specific datasets, for which the identification of rare cell types is often problematic, we propose a transfer learning method to utilize large and well-annotated reference datasets, such as those produced by the Human Cell Atlas. Our approach modifies the dataset of interest while incorporating key information from the larger reference dataset via Non-negative Matrix Factorization (NMF). The modified dataset is subsequently provided to a clustering algorithm.</t>
  </si>
  <si>
    <t>research;ml</t>
  </si>
  <si>
    <t>https://media.springernature.com/full/springer-static/image/art%3A10.1038%2Fs41598-019-56911-z/MediaObjects/41598_2019_56911_Fig1_HTML.png</t>
  </si>
  <si>
    <t>L01567</t>
  </si>
  <si>
    <t>http://www.jtoy.net/blog/deep-reinforcement-learning-is-a-waste-of-time.html</t>
  </si>
  <si>
    <t>Deep Reinforcement Learning is a waste of time</t>
  </si>
  <si>
    <t>Jason Toy</t>
  </si>
  <si>
    <t>As of now, the end of 2019, I still do not know of any success stories for production system that use Deep RL.</t>
  </si>
  <si>
    <t>dl;advice;dubious</t>
  </si>
  <si>
    <t>http://www.jtoy.net</t>
  </si>
  <si>
    <t>http://www.jtoy.net/blog/deep-reinforcement-learning-is-a-waste-of-time.html/images/blog/rl_current.jpg</t>
  </si>
  <si>
    <t>L01575</t>
  </si>
  <si>
    <t>https://arxiv.org/abs/2001.02600</t>
  </si>
  <si>
    <t>Deep Learning for Free-Hand Sketch: A Survey</t>
  </si>
  <si>
    <t>Peng Xu, Timothy M. Hospedales, Qiyue Yin, Yi-Zhe Song, Tao Xiang, Liang Wang</t>
  </si>
  <si>
    <t>2022-02-01</t>
  </si>
  <si>
    <t>he main contents of this survey include: (i) A discussion of the intrinsic traits and unique challenges of free-hand sketch, to highlight the essential differences between sketch data and other data modalities, e.g., natural photos. (ii) A review of the developments of free-hand sketch research in the deep learning era, by surveying existing datasets, research topics, and the state-of-the-art methods through a detailed taxonomy and experimental evaluation. (iii) Promotion of future work via a discussion of bottlenecks, open problems, and potential research directions for the community.</t>
  </si>
  <si>
    <t>dl;research;technique</t>
  </si>
  <si>
    <t>/img/logos/arxiv-logo.png</t>
  </si>
  <si>
    <t>L01577</t>
  </si>
  <si>
    <t>https://www.fast.ai/2020/01/18/gitblog/</t>
  </si>
  <si>
    <t>Syncing your blog with your PC, and using your word processor</t>
  </si>
  <si>
    <t>Jeremy Howard</t>
  </si>
  <si>
    <t>2020-01-18</t>
  </si>
  <si>
    <t>You’ve already seen how to create your own hosted blog, the easy, free, open way, with the help of fast_template. Now I’ll show you how to make life even easier, by syncing your blog with your computer, and writing posts with MS Word or Google Docs (especially useful if you’re including lots of images in your posts).</t>
  </si>
  <si>
    <t>post;how-to</t>
  </si>
  <si>
    <t>https://www.fast.ai</t>
  </si>
  <si>
    <t>L01580</t>
  </si>
  <si>
    <t>https://eloquentjavascript.net/</t>
  </si>
  <si>
    <t>Eloquent JavaScript3rd edition (2018)</t>
  </si>
  <si>
    <t>Marijn Haverbeke</t>
  </si>
  <si>
    <t>This is a book about JavaScript, programming, and the wonders of the digital. You can read it online here, or buy your own paperback copy.</t>
  </si>
  <si>
    <t>javascript;book;free</t>
  </si>
  <si>
    <t>https://eloquentjavascript.net</t>
  </si>
  <si>
    <t>https://eloquentjavascript.net/img/cover.jpg</t>
  </si>
  <si>
    <t>L01581</t>
  </si>
  <si>
    <t>https://blog.datawrapper.de/datawrapper-training-materials-for-workshops/</t>
  </si>
  <si>
    <t>Introducing materials for Datawrapper workshops</t>
  </si>
  <si>
    <t>2020-01-21</t>
  </si>
  <si>
    <t>We know that many of you teach Datawrapper in your own or in other organizations, to introduce more people to the wonderful world of chart &amp; map-making. That’s why we’re releasing training slides today, which – hopefully – make it easier for you to prepare and give Datawrapper workshops:</t>
  </si>
  <si>
    <t>data-viz;training</t>
  </si>
  <si>
    <t>https://blog.datawrapper.de/wp-content/uploads/2020/11/full-200121-slides-f-1024x512.png</t>
  </si>
  <si>
    <t>L01582</t>
  </si>
  <si>
    <t>https://blog.google/products/search/discovering-millions-datasets-web/</t>
  </si>
  <si>
    <t>Discovering millions of datasets on the web</t>
  </si>
  <si>
    <t>Natasha Noy</t>
  </si>
  <si>
    <t>2020-01-23</t>
  </si>
  <si>
    <t>Dataset Search has indexed almost 25 million of these datasets, giving you a single place to search for datasets and find links to where the data is. Over the past year, people have tried it out and provided feedback, and now Dataset Search is officially out of beta.</t>
  </si>
  <si>
    <t>dataset;tool</t>
  </si>
  <si>
    <t>https://blog.google</t>
  </si>
  <si>
    <t>L01583</t>
  </si>
  <si>
    <t>https://blogs.scientificamerican.com/observations/ai-isnt-a-solution-to-all-our-problems/</t>
  </si>
  <si>
    <t>AI Isn’t a Solution to All Our Problems</t>
  </si>
  <si>
    <t>Griffin McCutcheon, John Malloy, Caitlyn Hall, Nivedita Mahesh</t>
  </si>
  <si>
    <t>2020-01-24</t>
  </si>
  <si>
    <t>It’s simply a tool—and hardly a perfect one. From the esoteric worlds of predictive health care and cybersecurity to Google’s e-mail completion and translation apps, the impacts of AI are increasingly being felt in our everyday lived experience.</t>
  </si>
  <si>
    <t>ai;cautionary-tale</t>
  </si>
  <si>
    <t>https://static.scientificamerican.com/blogs/cache/file/8889DFCA-15C0-4FFE-AA16398749F87770_source.jpg?w=590&amp;h=800&amp;E057EEFE-79A2-4FD8-A03F6BDBAA90A37D</t>
  </si>
  <si>
    <t>cautionary-tale;ai</t>
  </si>
  <si>
    <t>L01584</t>
  </si>
  <si>
    <t>https://machinelearningmastery.com/data-sampling-methods-for-imbalanced-classification/</t>
  </si>
  <si>
    <t>Tour of Data Sampling Methods for Imbalanced Classification</t>
  </si>
  <si>
    <t>Machine learning techniques often fail or give misleadingly optimistic performance on classification datasets with an imbalanced class distribution. In this tutorial, you will discover a suite of data sampling techniques that can be used to balance an imbalanced classification dataset.</t>
  </si>
  <si>
    <t>ml;tutorial;rstats</t>
  </si>
  <si>
    <t>https://machinelearningmastery.com/wp-content/uploads/2019/12/A-Gentle-Introduction-to-Imbalanced-Classification.jpg</t>
  </si>
  <si>
    <t>L01585</t>
  </si>
  <si>
    <t>http://blog.crisp.se/2016/06/08/henrikkniberg/spotify-rhythm</t>
  </si>
  <si>
    <t>Spotify Rhythm – how we get aligned (slides from my talk at Agile Sverige)</t>
  </si>
  <si>
    <t>Henrik Kniberg</t>
  </si>
  <si>
    <t>Here are the slides from my talk about Spotify Rhythm at Agila Sverige. The talk is about Spotify’s current approach to getting aligned as a company. It covers: Holy crap how did I manage to cover all that in 10 minutes?! Guess I talked fast 🙂 ...</t>
  </si>
  <si>
    <t>talk;process;methodology;project-management</t>
  </si>
  <si>
    <t>http://blog.crisp.se</t>
  </si>
  <si>
    <t>https://blog.crisp.se/wp-content/uploads/2018/01/Mikael-Brodd_avatar_1517165277-60x60.jpg</t>
  </si>
  <si>
    <t>L01586</t>
  </si>
  <si>
    <t>https://twitter.com/Lub_Blub/status/1222200475128188928/video/1</t>
  </si>
  <si>
    <t>Over a million particles running real-time on the gpu.</t>
  </si>
  <si>
    <t>Eric Urban</t>
  </si>
  <si>
    <t>They’re attracted to each other while having a weaker desire to reassemble the image. https://t.co/MA3kGejxsR</t>
  </si>
  <si>
    <t>animation;technique;data-viz</t>
  </si>
  <si>
    <t>/img/article_images/img-L01586.png</t>
  </si>
  <si>
    <t>http://pbs.twimg.com/profile_images/1276944989830803456/w7FslgAj_normal.jpg</t>
  </si>
  <si>
    <t>http://www.lubblub.com</t>
  </si>
  <si>
    <t>L01588</t>
  </si>
  <si>
    <t>https://advances.sciencemag.org/content/6/5/eaay2378</t>
  </si>
  <si>
    <t>One-step regression and classification with cross-point resistive memory arrays</t>
  </si>
  <si>
    <t>Giacomo Pedretti, Alessandro Bricalli, and Daniele Ielmini</t>
  </si>
  <si>
    <t>2020-01-31</t>
  </si>
  <si>
    <t>Here, we show that a cross-point resistive memory circuit with feedback configuration can train traditional machine learning algorithms such as linear regression and logistic regression in just one step by computing the pseudoinverse matrix of the data within the memory.</t>
  </si>
  <si>
    <t>ml;research;technique;method</t>
  </si>
  <si>
    <t>https://advances.sciencemag.org</t>
  </si>
  <si>
    <t>L01589</t>
  </si>
  <si>
    <t>https://www.ted.com/talks/shakir_mohamed_machinery_of_grace</t>
  </si>
  <si>
    <t>Machinery of Grace</t>
  </si>
  <si>
    <t>Shakir Mohamed is a scientist and community-organiser in the field of Artificial Intelligence. Shakir is a senior staff scientist at DeepMind in London. His research focusses on the interface between probabilistic reasoning, deep learning and reinforcement learning, and how the solutions that emerge at that intersection can be used to develop general-purpose learning systems and in addressing global challenges.</t>
  </si>
  <si>
    <t>talk;video</t>
  </si>
  <si>
    <t>L01593</t>
  </si>
  <si>
    <t>https://www.fast.ai/2019/07/08/fastai-nlp/</t>
  </si>
  <si>
    <t>fast.ai course: A Code-First Introduction to Natural Language Processing</t>
  </si>
  <si>
    <t>2019-07-08</t>
  </si>
  <si>
    <t xml:space="preserve">fast.ai’s newest course is Code-First Intro to NLP. It covers a blend of traditional NLP techniques, recent deep learning approaches, and urgent ethical issues. </t>
  </si>
  <si>
    <t>ml;course;free;nlp;video;development</t>
  </si>
  <si>
    <t>ml#nlp#development</t>
  </si>
  <si>
    <t>L01594</t>
  </si>
  <si>
    <t>https://blog.datawrapper.de/datavis-papers/</t>
  </si>
  <si>
    <t>Read six data vis research papers with us! “The structure resembles a martini glass…”</t>
  </si>
  <si>
    <t>2020-02-21</t>
  </si>
  <si>
    <t>I chose six papers (thanks for everyone’s suggestions!) that hopefully will give us a good idea of the variety of research written on data vis that communicates insights to a broader public. You’ll read “old” and fresh papers, papers on visualization details (choropleth maps!) and overviews, papers that focus on the process and papers that focus on the results.</t>
  </si>
  <si>
    <t>data-viz;research</t>
  </si>
  <si>
    <t>https://blog.datawrapper.de/wp-content/uploads/2020/06/full-200221-bookclub-papers-f-1-1024x512.png</t>
  </si>
  <si>
    <t>L01595</t>
  </si>
  <si>
    <t>https://arxiv.org/abs/2002.08512</t>
  </si>
  <si>
    <t>The Problem with Metrics is a Fundamental Problem for AI</t>
  </si>
  <si>
    <t>Rachel Thomas, David Uminsky</t>
  </si>
  <si>
    <t>2020-02-20</t>
  </si>
  <si>
    <t>Through a series of real-world case studies, we look at various aspects of where metrics go wrong in practice and aspects of how our online environment and current business practices are exacerbating these failures. Finally, we propose a framework towards mitigating the harms caused by overemphasis of metrics within AI by: (1) using a slate of metrics to get a fuller and more nuanced picture, (2) combining metrics with qualitative accounts, and (3) involving a range of stakeholders, including those who will be most impacted.</t>
  </si>
  <si>
    <t>ml;research;technique</t>
  </si>
  <si>
    <t>L01596</t>
  </si>
  <si>
    <t>https://twitter.com/TrevorABranch/status/1231662871488032769/photo/1</t>
  </si>
  <si>
    <t>geom_text_repel() for fixing overlapping labels</t>
  </si>
  <si>
    <t>Trevor Branch</t>
  </si>
  <si>
    <t>2020-02-23</t>
  </si>
  <si>
    <t>In #Rstats ggplot, if you need to label all your points, go straight to the ggrepel package and use geom_text_repel(). Overlapping labels are fixed instantly and it just looks beautiful.  HT @LetsFishSmarter et al. https://t.co/DLktpjygdr</t>
  </si>
  <si>
    <t>rstats;tool;chart;design</t>
  </si>
  <si>
    <t>/img/article_pages/img-L01596.jpg</t>
  </si>
  <si>
    <t>http://pbs.twimg.com/profile_images/492544507590631424/2kbSxpKS_normal.png</t>
  </si>
  <si>
    <t>http://fish.washington.edu/people/branch/</t>
  </si>
  <si>
    <t>L01597</t>
  </si>
  <si>
    <t>https://onunicornsandgenes.blog/2020/03/07/using-r-simple-gantt-chart-with-ggplot2/</t>
  </si>
  <si>
    <t>Using R: simple Gantt chart with ggplot2</t>
  </si>
  <si>
    <t>mrtnj</t>
  </si>
  <si>
    <t>2020-03-07</t>
  </si>
  <si>
    <t>Jeremy Yoder’s code for a simple Gantt chart on the Molecular Ecologist blog uses geom_line and gather to prepare the data structure. I like using geom_linerange and a coord_flip, which lets you use start and end columns directly without pivoting.</t>
  </si>
  <si>
    <t>rstats;chart;technique;how-to</t>
  </si>
  <si>
    <t>https://onunicornsandgenes.blog</t>
  </si>
  <si>
    <t>L01598</t>
  </si>
  <si>
    <t>https://www.dolthub.com/blog/2020-02-03-dolt-and-dolthub-getting-started/</t>
  </si>
  <si>
    <t>Dolt and DoltHub: Getting Started</t>
  </si>
  <si>
    <t>Tim Sehn</t>
  </si>
  <si>
    <t>2020-02-03</t>
  </si>
  <si>
    <t>Dolt is a SQL database with Git-style versioning. In Git the unit of versioning is files. In Dolt, the unit of versioning is SQL tables. Dolt will eventually support 100% of the Git command line and 100% of MySQL SQL. Moreover, anything you can do on the Git command line, you will be able to do via SQL. Right now, we're at about 90% coverage of the Git command line and SQL.</t>
  </si>
  <si>
    <t>technology;sql;article</t>
  </si>
  <si>
    <t>https://www.dolthub.com</t>
  </si>
  <si>
    <t>sql</t>
  </si>
  <si>
    <t>L01599</t>
  </si>
  <si>
    <t>https://www.pragmatic.ml/a-survey-of-methods-for-incorporating-long-term-context/</t>
  </si>
  <si>
    <t>A Survey of Long-Term Context in Transformers</t>
  </si>
  <si>
    <t>Madison May</t>
  </si>
  <si>
    <t>It's no secret that multi-head self-attention is expensive -- the O(n²)  complexity with respect to sequence length means allowing vanilla transformers to attend to long sequences quickly becomes intractable. Over the past two years the NLP community has developed a veritable zoo of methods to combat this problematic complexity, but in this post we'll focus on a dozen promising approaches. You can click on any of the links below to jump directly to that section of the post.</t>
  </si>
  <si>
    <t>ml;explainer;review</t>
  </si>
  <si>
    <t>https://www.pragmatic.ml</t>
  </si>
  <si>
    <t>L01602</t>
  </si>
  <si>
    <t>https://datawookie.dev/blog/2020/03/retail-data-how-not-to-get-screwed-on-valentines-day/</t>
  </si>
  <si>
    <t>Retail Data: R Package</t>
  </si>
  <si>
    <t>datawookie</t>
  </si>
  <si>
    <t>2020-03-14</t>
  </si>
  <si>
    <t>Have you ever felt a bit ripped off when buying an over-priced bouquet of flowers or box of chocolates? Have you ever wondered just how much those prices have been inflated? Of course you have! But it’s always been a niggling suspicion, never a fact. Where’s the evidence? I set out to gather that evidence using the Retail Pricing Data API.</t>
  </si>
  <si>
    <t>rstats;tool;how-to;example</t>
  </si>
  <si>
    <t>https://datawookie.dev</t>
  </si>
  <si>
    <t>L01603</t>
  </si>
  <si>
    <t>https://kieranhealy.org/blog/archives/2020/03/14/animating-u.s.-population-distributions/</t>
  </si>
  <si>
    <t>Animating U.S. Population Distributions</t>
  </si>
  <si>
    <t>R on kieranhealy.org</t>
  </si>
  <si>
    <t>With the 2020 U.S. Census in motion already, I’ve been looking at various pieces of data from the Census Bureau. I decided I wanted to draw some population pyramids for the U.S. over as long a time series as I could. What’s needed for that are tables for, say, as many years as possible that show the number of males and females alive at every year of age from zero to the highest age you’re willing to track.</t>
  </si>
  <si>
    <t>rstats;animation;data-viz;tutorial</t>
  </si>
  <si>
    <t>L01607</t>
  </si>
  <si>
    <t>https://observablehq.com/collection/%40info474/teaching-process</t>
  </si>
  <si>
    <t>Spring 2020 Info Vis - Teaching Process</t>
  </si>
  <si>
    <t>Mike Freeman</t>
  </si>
  <si>
    <t>2020-03-18</t>
  </si>
  <si>
    <t>Notes on putting together the course using Observable. A set of notebooks on setting up a course through observable.</t>
  </si>
  <si>
    <t>https://static.observableusercontent.com/thumbnail/b1f31cfd80949a500f1a33c5c60df4b8057b9676d599a33fe8d3aad760abc671.jpg</t>
  </si>
  <si>
    <t>L01608</t>
  </si>
  <si>
    <t>https://towardsdatascience.com/variational-autoencoders-vaes-for-dummies-step-by-step-tutorial-69e6d1c9d8e9</t>
  </si>
  <si>
    <t>Variational Autoencoders (VAEs) for Dummies — Step By Step Tutorial</t>
  </si>
  <si>
    <t>Michel Kana, Ph.D.</t>
  </si>
  <si>
    <t>2020-03-28</t>
  </si>
  <si>
    <t>This article introduces everything you need to take off with generative models. We provide a step-by-step guide on how to train conditional VAEs on large image datasets and use them to generate new labeled images.</t>
  </si>
  <si>
    <t>generative;tutorial;technique;fundamentals</t>
  </si>
  <si>
    <t>generative</t>
  </si>
  <si>
    <t>L01609</t>
  </si>
  <si>
    <t>https://towardsdatascience.com/stream-learning-in-energy-iot-systems-11f6ef089390</t>
  </si>
  <si>
    <t>Stream Learning in Energy IoT Systems</t>
  </si>
  <si>
    <t>Jesus L. Lobo</t>
  </si>
  <si>
    <t>The business problem is how to predict power production as a function of these environmental conditions, in order to maximize the profit. The research community has solved this problem by applying Machine Learning techniques and has managed to reduce the computational and time costs in comparison with the traditional thermodynamical analysis. This article presents an approach closer to the Big Data and IoT paradigms, in which data are continuously arriving and where models learn incrementally, achieving significant enhancements in terms of data processing (time, memory and computational costs), and obtaining competitive performances.</t>
  </si>
  <si>
    <t>ml;analytics;technique;case;explainer</t>
  </si>
  <si>
    <t>https://miro.medium.com/fit/c/40/40/0*N3NrQGsFtyN4PipV.jpg</t>
  </si>
  <si>
    <t>ml#analytics</t>
  </si>
  <si>
    <t>L01610</t>
  </si>
  <si>
    <t>https://twitter.com/oliviacpaschal/status/1245711609890320386/photo/1</t>
  </si>
  <si>
    <t>Distorted map visualization</t>
  </si>
  <si>
    <t>Olivia Paschal</t>
  </si>
  <si>
    <t>2020-04-02</t>
  </si>
  <si>
    <t>here is what I have to say about these two maps: the first one lacks a ton of context that the second one includes. if you're using the first map to make sweeping judgments about the South, please rethink. I'll explain. https://t.co/crzBAPSd45</t>
  </si>
  <si>
    <t>data-viz;visual;viztortion;dubious</t>
  </si>
  <si>
    <t>/img/article_images/img-L01610.jpg</t>
  </si>
  <si>
    <t>http://pbs.twimg.com/profile_images/1545581694098575361/FGs2pdk0_normal.jpg</t>
  </si>
  <si>
    <t>http://www.oliviapaschal.com/</t>
  </si>
  <si>
    <t>viztortion</t>
  </si>
  <si>
    <t>L01613</t>
  </si>
  <si>
    <t>https://machinelearningmastery.com/clustering-algorithms-with-python/</t>
  </si>
  <si>
    <t>10 Clustering Algorithms With Python</t>
  </si>
  <si>
    <t>2020-04-06</t>
  </si>
  <si>
    <t>There are many clustering algorithms to choose from and no single best clustering algorithm for all cases. Instead, it is a good idea to explore a range of clustering algorithms and different configurations for each algorithm. In this tutorial, you will discover how to fit and use top clustering algorithms in python.</t>
  </si>
  <si>
    <t>python;tutorial;technique;method;ml</t>
  </si>
  <si>
    <t>https://machinelearningmastery.com/wp-content/uploads/2016/06/Save-and-Load-Machine-Learning-Models-in-Python-with-scikit-learn-150x150.jpg</t>
  </si>
  <si>
    <t>L01614</t>
  </si>
  <si>
    <t>https://graphics.reuters.com/HEALTH-CORONAVIRUS/CASUALTIES/gjnpwjmqvwr/</t>
  </si>
  <si>
    <t>Breaking the wave</t>
  </si>
  <si>
    <t>Jon McClure</t>
  </si>
  <si>
    <t>Measuring the death toll of COVID-19 and how far we are from stopping it.</t>
  </si>
  <si>
    <t>data-viz;news;inspiration</t>
  </si>
  <si>
    <t>https://graphics.reuters.com</t>
  </si>
  <si>
    <t>/img/article_images/img-L01614.png</t>
  </si>
  <si>
    <t>L01615</t>
  </si>
  <si>
    <t>https://joachim-gassen.github.io/2020/04/covid19-explore-your-visualier-dof/</t>
  </si>
  <si>
    <t>Covid-19: Explore Your Visualizer Degrees of Freedom</t>
  </si>
  <si>
    <t>An Accounting and Data Science Nerd's Corner</t>
  </si>
  <si>
    <t>2020-04-08</t>
  </si>
  <si>
    <t>Using the ‘Financial Times Plots’ graphs developed by John Burn-Murdoch as an example, I explore the visualizer degrees of freedom.</t>
  </si>
  <si>
    <t>rstats;exploration;method;tidyverse</t>
  </si>
  <si>
    <t>exploration</t>
  </si>
  <si>
    <t>L01616</t>
  </si>
  <si>
    <t>https://www.programmingwithr.com/need-a-good-rstudio-alternative-try-vscode-r/</t>
  </si>
  <si>
    <t>Need a good RStudio Alternative? Try VSCode R</t>
  </si>
  <si>
    <t>AbdulMajedRaja RS</t>
  </si>
  <si>
    <t xml:space="preserve">In this tutorial, you’ll learn to use VS Code (Visual Studio Code from Microsoft) as an alternative IDE to the most popular RStudio. You’ll start from enabling R programming within your VS Code environment and also briefly look at some features and shortcuts of VSCode R. </t>
  </si>
  <si>
    <t>rstats;concept;tutorial;video</t>
  </si>
  <si>
    <t>https://www.programmingwithr.com</t>
  </si>
  <si>
    <t>L01617</t>
  </si>
  <si>
    <t>https://blog.rmhogervorst.nl/blog/2020/04/08/scraping-gdpr-fines/</t>
  </si>
  <si>
    <t>Scraping Gdpr Fines</t>
  </si>
  <si>
    <t>Roel M. Hogervorst</t>
  </si>
  <si>
    <t>2020-04-07</t>
  </si>
  <si>
    <t>The website Privacy Affairs keeps a list of fines related to GDPR. I heard * that this might be an interesting dataset for TidyTuesdays. The dataset contains at this moment 250 fines given out for GDPR violations and is last updated (according to the website) on 31 March 2020.</t>
  </si>
  <si>
    <t>rstats;method;how-to;article</t>
  </si>
  <si>
    <t>https://blog.rmhogervorst.nl</t>
  </si>
  <si>
    <t>L01618</t>
  </si>
  <si>
    <t>https://gitlab.com/edouardklein/falsisign</t>
  </si>
  <si>
    <t>falsisign - fake sign pdf documents</t>
  </si>
  <si>
    <t>Eduard Klein</t>
  </si>
  <si>
    <t>For bureaucratic reasons, a colleague of mine had to print, sign, scan and send by email a high number of pages. To save trees, ink, time, and to stick it to the bureaucrats, I wrote this script.</t>
  </si>
  <si>
    <t>tool;development</t>
  </si>
  <si>
    <t>https://gitlab.com</t>
  </si>
  <si>
    <t>L01619</t>
  </si>
  <si>
    <t>https://twitter.com/antgrasso/status/1249004316775657472/photo/1</t>
  </si>
  <si>
    <t>An industrialized approach to data is quickly becoming a must-have capability.</t>
  </si>
  <si>
    <t>Antonio Grasso</t>
  </si>
  <si>
    <t>2020-04-11</t>
  </si>
  <si>
    <t>As enterprise data volume explodes and the number of potential data use cases grows exponentially, an industrialized approach is quickly becoming a must-have capability. @AccentureTech via @antgrasso &amp;gt;&amp;gt; #DigitalTransformation #Data #Analytics #BigData https://t.co/vhxriBP2nj</t>
  </si>
  <si>
    <t>visual;maturity;tool;data-driven-enterprise</t>
  </si>
  <si>
    <t>/img/article_images/img-L01619.jpg</t>
  </si>
  <si>
    <t>http://pbs.twimg.com/profile_images/1121360169319981058/1W13Y7Vi_normal.png</t>
  </si>
  <si>
    <t>https://www.linkedin.com/in/antgrasso</t>
  </si>
  <si>
    <t>maturity</t>
  </si>
  <si>
    <t>L01621</t>
  </si>
  <si>
    <t>https://twitter.com/owasow/status/1248750163658588162/photo/1</t>
  </si>
  <si>
    <t>I teach my stats students that data is rhetoric.</t>
  </si>
  <si>
    <t>Omar Wasow</t>
  </si>
  <si>
    <t>Rarely has the power of data visualization been more apparent as a means to inform or misinform. Incorporating Covid data into current #rstats lessons feels essential but also, given everything going on, better done together. https://t.co/JEPHSJPej7</t>
  </si>
  <si>
    <t>rstats;caution;concept</t>
  </si>
  <si>
    <t>http://pbs.twimg.com/profile_images/1246862153367207936/25jqbfWj_normal.jpg</t>
  </si>
  <si>
    <t>http://omarwasow.com</t>
  </si>
  <si>
    <t>L01622</t>
  </si>
  <si>
    <t>https://mindmatters.ai/2020/04/is-ai-really-better-than-physicians-at-diagnosis/</t>
  </si>
  <si>
    <t>Is AI really better than physicians at diagnosis?</t>
  </si>
  <si>
    <t>Brendan Dixon</t>
  </si>
  <si>
    <t>2020-04-12</t>
  </si>
  <si>
    <t>The British Medical Journal found a serious problem with the studies. Amid the hype and hope for AI, one area has seemed to have some promise: The use of AI systems to aid and assist overworked medical staff. And, unlike many of the AI promises, the hope was backed by research assessing its quality. Unfortunately, it appears that this too has been oversold.</t>
  </si>
  <si>
    <t>caution;ai;pitfall;dubious;article</t>
  </si>
  <si>
    <t>https://www.discovery.org/m/2019/03/Brendan-Dixon-2018.jpg</t>
  </si>
  <si>
    <t>L01623</t>
  </si>
  <si>
    <t>https://www.science.org/doi/10.1126/sciadv.aay2631</t>
  </si>
  <si>
    <t>AI Feynman: A physics-inspired method for symbolic regression</t>
  </si>
  <si>
    <t xml:space="preserve">Silviu-Marian Udrescu, Max Tegmark </t>
  </si>
  <si>
    <t>2020-04-15</t>
  </si>
  <si>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</si>
  <si>
    <t>research;method</t>
  </si>
  <si>
    <t>https://advances.sciencemag.org/content/6/16/eaay2631.full/cms/asset/758c7f7d-8e93-4894-8503-439f10685d87/sciadv.2022.8.issue-30.cover.jpg</t>
  </si>
  <si>
    <t>L01625</t>
  </si>
  <si>
    <t>https://www.science.org/doi/10.1126/sciadv.aaz4169</t>
  </si>
  <si>
    <t>Designing complex architectured materials with generative adversarial networks</t>
  </si>
  <si>
    <t xml:space="preserve">Yunwei Mao,  Qi He, Xuanhe Zhao </t>
  </si>
  <si>
    <t>2020-04-24</t>
  </si>
  <si>
    <t xml:space="preserve"> Here, we present an experience-free and systematic approach for the design of complex architectured materials with generative adversarial networks. The networks are trained using simulation data from millions of randomly generated architectures categorized based on different crystallographic symmetries. We demonstrate modeling and experimental results of more than 400 two-dimensional architectures that approach the Hashin-Shtrikman upper bounds on isotropic elastic stiffness with porosities from 0.05 to 0.75.</t>
  </si>
  <si>
    <t>research;ml;generative</t>
  </si>
  <si>
    <t>https://advances.sciencemag.org/content/6/17/eaaz4169.full/cms/asset/758c7f7d-8e93-4894-8503-439f10685d87/sciadv.2022.8.issue-30.cover.jpg</t>
  </si>
  <si>
    <t>L01626</t>
  </si>
  <si>
    <t>https://medium.com/analytics-vidhya/easy-api-building-for-data-scientists-with-r-673b381c4ae1</t>
  </si>
  <si>
    <t>Easy API building for Data Scientists with R</t>
  </si>
  <si>
    <t>Tim M. Schendzielorz</t>
  </si>
  <si>
    <t>2020-04-16</t>
  </si>
  <si>
    <t xml:space="preserve">Learn how to build a robust REST API with Docker and R Plumber. We will build a REST API in R with the Plumber package to enable easy access to data from the public Big Query Real-time Air Quality data set from openAQ. </t>
  </si>
  <si>
    <t>rstats;tutorial;data-science;package</t>
  </si>
  <si>
    <t>https://medium.com</t>
  </si>
  <si>
    <t>L01628</t>
  </si>
  <si>
    <t>https://twitter.com/simongerman600/status/1254022863725776896/photo/1</t>
  </si>
  <si>
    <t>I really like the way @jburnmurdoch from @FinancialTimes displays daily reported #covid19 deaths.</t>
  </si>
  <si>
    <t>2020-04-25</t>
  </si>
  <si>
    <t>Setting data in relation to previous data shows momentum change in a really powerful way. Simple #dataviz solution that works remarkably well. https://t.co/jFGupXguHw</t>
  </si>
  <si>
    <t>data-viz;inspiration;visual;case</t>
  </si>
  <si>
    <t>/img/article_images/img-L01628.png</t>
  </si>
  <si>
    <t>visual#case</t>
  </si>
  <si>
    <t>L01630</t>
  </si>
  <si>
    <t>http://samia.rbind.io/post/australia-wildfires-a-tidy-tuesday-project-from-january-2020/</t>
  </si>
  <si>
    <t>Visualizing Climate Data: A Tidy Tuesday Project from January 2020 using data from the Australia Wildfires</t>
  </si>
  <si>
    <t>Samia</t>
  </si>
  <si>
    <t>2020-04-18</t>
  </si>
  <si>
    <t>Using ggplot To Create Your Own Heatmaps. These heatmap visualizations were inspired by Nick Tierny’s tutorial on Github transform Australia’s Bureau of Meteorology’s heatmap data into viridis themed maps and plots.</t>
  </si>
  <si>
    <t>data-viz;how-to;ggplot;tool</t>
  </si>
  <si>
    <t>http://samia.rbind.io</t>
  </si>
  <si>
    <t>http://samia.rbind.io/img/main/logo2.png</t>
  </si>
  <si>
    <t>L01632</t>
  </si>
  <si>
    <t>https://ourworldindata.org/global-land-for-agriculture</t>
  </si>
  <si>
    <t>Half of the world’s habitable land is used for agriculture</t>
  </si>
  <si>
    <t>by Hannah Ritchie</t>
  </si>
  <si>
    <t>2019-11-11</t>
  </si>
  <si>
    <t>Half of the world’s habitable land is used for agriculture. More than three-quarters of this is used for livestock production, despite meat and dairy making up a much smaller share of the world’s protein and calorie supply.</t>
  </si>
  <si>
    <t>data-viz;inspiration;data-analysis</t>
  </si>
  <si>
    <t>https://ourworldindata.org</t>
  </si>
  <si>
    <t>https://ourworldindata.org/uploads/2020/01/Global-land-use-graphic-800x511.png</t>
  </si>
  <si>
    <t>data-viz;data-analysis;inspiration</t>
  </si>
  <si>
    <t>L01633</t>
  </si>
  <si>
    <t>https://shihn.ca/posts/2020/roughjs-algorithms/</t>
  </si>
  <si>
    <t>How to emulate hand-drawn shapes / Algorithms behind RoughJS</t>
  </si>
  <si>
    <t>2020-04-29</t>
  </si>
  <si>
    <t>RoughJS is a small-ish (&lt;9kB) JavaScript graphics library that lets you draw in a sketchy, hand-drawn-like style. It lets you draw on &lt;canvas&gt; and with SVG. This blog post is to address the most common issue filed with RoughJS: How does it work?</t>
  </si>
  <si>
    <t>data-viz;javascript;tool;guide</t>
  </si>
  <si>
    <t>https://shihn.ca</t>
  </si>
  <si>
    <t>https://shihn.ca/stuff/posts/roughjs/cover.png</t>
  </si>
  <si>
    <t>L01635</t>
  </si>
  <si>
    <t>https://heads0rtai1s.github.io/2020/04/30/animate-map-covid/</t>
  </si>
  <si>
    <t>Animations in the time of Coronavirus</t>
  </si>
  <si>
    <t xml:space="preserve"> R on head spin</t>
  </si>
  <si>
    <t>2020-04-30</t>
  </si>
  <si>
    <t>A reassuringly large fraction of governments around the world continue to take evidence-based approaches to this crisis that are grounded in large scale data collection efforts. Most of this data is being made publicly available and can be studied in real time. This post will describe how to extract and prepare the necessary data to animate the spread of the virus over time within my native country of Germany.</t>
  </si>
  <si>
    <t>animation;data-viz;tool;ggplot;rstats;tutorial;mlops</t>
  </si>
  <si>
    <t>https://heads0rtai1s.github.io</t>
  </si>
  <si>
    <t>animation#mlops</t>
  </si>
  <si>
    <t>L01637</t>
  </si>
  <si>
    <t>https://resources.rstudio.com/rstudio-conf-2020/mlops-for-r-with-azure-machine-learning-david-smith</t>
  </si>
  <si>
    <t>MLOps for R with Azure Machine Learning</t>
  </si>
  <si>
    <t xml:space="preserve">Azure Machine Learning service (Azure ML) is Microsoft’s cloud-based machine learning platform that enables data scientists and their teams to carry out end-to-end machine learning workflows at scale. </t>
  </si>
  <si>
    <t>mlops;rstats;talk;video</t>
  </si>
  <si>
    <t>mlops</t>
  </si>
  <si>
    <t>L01638</t>
  </si>
  <si>
    <t>https://twitter.com/jburnmurdoch/status/1257371748955275270</t>
  </si>
  <si>
    <t>NEW: fresh data from Italian stats agency @istat_en give the first full picture of Italy’s excess deaths.</t>
  </si>
  <si>
    <t>John Burn-Murdoch</t>
  </si>
  <si>
    <t>2020-05-04</t>
  </si>
  <si>
    <t>25,000 excess deaths in March alone. When April’s data land this will rise. Clear geographical pattern. Regions sorted North to South here; death tolls far higher up North https://t.co/t8i0nrR2gJ</t>
  </si>
  <si>
    <t>/img/article_images/img-L01638.jpg</t>
  </si>
  <si>
    <t>http://pbs.twimg.com/profile_images/922511756110557184/IDxUQ_rr_normal.jpg</t>
  </si>
  <si>
    <t>https://www.ft.com/jbm</t>
  </si>
  <si>
    <t>L01640</t>
  </si>
  <si>
    <t>https://towardsdatascience.com/the-7-steps-of-machine-learning-2877d7e5548e</t>
  </si>
  <si>
    <t>The 7 Steps of Machine Learning</t>
  </si>
  <si>
    <t>Yufeng G</t>
  </si>
  <si>
    <t>2017-08-31</t>
  </si>
  <si>
    <t>From detecting skin cancer, to sorting cucumbers, to detecting escalators in need of repairs, machine learning has granted computer systems entirely new abilities. But how does it really work under the hood? Let’s walk through a basic example, and use it as an excuse talk about the process of getting answers from your data using machine learning.</t>
  </si>
  <si>
    <t>data-science;ml;explainer</t>
  </si>
  <si>
    <t>https://miro.medium.com/v2/resize:fit:720/format:webp/1*JCllzgn6f49zUs9UjUmwPA.png</t>
  </si>
  <si>
    <t>L01641</t>
  </si>
  <si>
    <t>https://thenewstack.io/demystifying-deep-learning-and-artificial-intelligence/</t>
  </si>
  <si>
    <t>Demystifying Deep Learning and Artificial Intelligence</t>
  </si>
  <si>
    <t xml:space="preserve">Levon Paradzhanyan </t>
  </si>
  <si>
    <t>2020-05-08</t>
  </si>
  <si>
    <t>In part two of this series, we explored how computers can learn from data using machine learning (ML) — without explicit programming or instructing the flow and logic of learning processes. We also explained how computers can discover and learn patterns and correlations from any data — no matter where it comes from or what it is about.</t>
  </si>
  <si>
    <t>dl;ai;article</t>
  </si>
  <si>
    <t>https://cdn.thenewstack.io/media/2020/03/40fdb527-lp.jpg</t>
  </si>
  <si>
    <t>dl#ai</t>
  </si>
  <si>
    <t>L01646</t>
  </si>
  <si>
    <t>https://www.r-bloggers.com/how-to-set-up-tensorflow-2-in-r-in-5-minutes-bonus-image-recognition-tutorial/</t>
  </si>
  <si>
    <t>How to Set Up TensorFlow 2 in R in 5 Minutes (BONUS Image Recognition Tutorial)</t>
  </si>
  <si>
    <t>2020-05-14</t>
  </si>
  <si>
    <t>The 2 most popular data science languages – Python and R – are often pitted as rivals. This couldn’t be further from the truth. Data scientists that learn to use the strengths of both languages are valuable because they have NO LIMITS. With an image recognition tutorial.</t>
  </si>
  <si>
    <t>rstats;ml;tutorial;tool;method</t>
  </si>
  <si>
    <t>https://i2.wp.com/www.business-science.io/assets/2020-04-20-python/protip-repl_python.jpg?w=578&amp;ssl=1</t>
  </si>
  <si>
    <t>tool#method</t>
  </si>
  <si>
    <t>L01648</t>
  </si>
  <si>
    <t>https://malco.io/2020/05/16/replicating-an-nyt-table-of-swedish-covid-deaths-with-gt/</t>
  </si>
  <si>
    <t>Replicating a New York Times Table of Swedish COVID-19 deaths with gt</t>
  </si>
  <si>
    <t>Malcolm Barrett</t>
  </si>
  <si>
    <t>2020-05-18</t>
  </si>
  <si>
    <t>In the NYT article, the authors present a table of excess deaths for Sweden and other countries in Europe. I thought this table was remarkably good: it’s simple, clear, and beautiful. I’ve been working with the gt package for making tables (new to CRAN!), and I wondered if I could replicate this table in R. gt is a flexible tool with an excellent interface, and it’s particularly strong with HTML tables.</t>
  </si>
  <si>
    <t>design;rstats;tutorial</t>
  </si>
  <si>
    <t>https://malco.io</t>
  </si>
  <si>
    <t>https://d33wubrfki0l68.cloudfront.net/e21b4c97c5727f57a27a96c220f4d7c3c0934a1a/3162e/authors/malcolm-barrett/avatar_hu7cd8e03fae7dee7e08991da728c996e4_129746_250x250_fill_q100_lanczos_center.jpg</t>
  </si>
  <si>
    <t>L01650</t>
  </si>
  <si>
    <t>https://www.boredpanda.com/graphic-designer-redesigned-worst-logos-emanuele-abrate/</t>
  </si>
  <si>
    <t>Designer Fixes The ‘World’s Worst Logos’ (9 Pics) Interview With Artist</t>
  </si>
  <si>
    <t>Hidrėlėy</t>
  </si>
  <si>
    <t>Italian graphic designer Emanuele Abrate knows very well how bad logos can be. From unclear messages and typography gone wrong to designs that are just too far to be saved altogether, these are some of the problems Emanuele is targeting in his new project. And “The worst logos ever, redesigned” does exactly what it says.</t>
  </si>
  <si>
    <t>art;design</t>
  </si>
  <si>
    <t>https://www.boredpanda.com</t>
  </si>
  <si>
    <t>/img/article_images/img-L01650.jpg</t>
  </si>
  <si>
    <t>L01654</t>
  </si>
  <si>
    <t>https://twitter.com/sannykimchi/status/1263855707239206917</t>
  </si>
  <si>
    <t>Seminar series from MIT's Embodied Intelligence group</t>
  </si>
  <si>
    <t>@0xsanny</t>
  </si>
  <si>
    <t>2020-05-22</t>
  </si>
  <si>
    <t>If you're bored at home or just want to learn something new, check out these 15 amazing reading groups/virtual seminars covering topics such as Deep Learning, Computer Vision, Robotics, RL theory, NLP and Continual Learning 🖥️🎥👇</t>
  </si>
  <si>
    <t>post;list;lecture;ai;ml;dl</t>
  </si>
  <si>
    <t>/img/article_images/img-L01658.png</t>
  </si>
  <si>
    <t>http://pbs.twimg.com/profile_images/1490512033497845769/VzwynVy6_normal.jpg</t>
  </si>
  <si>
    <t>http://sanny.substack.com</t>
  </si>
  <si>
    <t>post#lecture</t>
  </si>
  <si>
    <t>L01656</t>
  </si>
  <si>
    <t>http://movevis.org/</t>
  </si>
  <si>
    <t>moveVis - Visualize movement data</t>
  </si>
  <si>
    <t>Jakob Schwalb-Willmann</t>
  </si>
  <si>
    <t>Vvisualize movement data (e.g. from GPS tracking) and temporal changes of environmental data (e.g. from remote sensing) by creating video animations. It works with move and raster class inputs and turns them into ggplot2 frames that can be further customized. moveVis uses gifski (wrapping the gifski cargo crate) and av (binding to FFmpeg) to render frames into animated GIF or video files.</t>
  </si>
  <si>
    <t>animation;data-viz;tool;ggplot;rstats</t>
  </si>
  <si>
    <t>http://movevis.org</t>
  </si>
  <si>
    <t>https://movevis.org/reference/figures/logo.png</t>
  </si>
  <si>
    <t>L01658</t>
  </si>
  <si>
    <t>https://tbaldw.in/nyc-buildings/</t>
  </si>
  <si>
    <t>All the Buildings in Manhattan</t>
  </si>
  <si>
    <t>Taylor Baldwin</t>
  </si>
  <si>
    <t>Interactive 3d data visualization of all the buildings in Manhattan, New York, USA. With Github site.</t>
  </si>
  <si>
    <t>3d;interactive;data-viz</t>
  </si>
  <si>
    <t>https://tbaldw.in</t>
  </si>
  <si>
    <t>3d</t>
  </si>
  <si>
    <t>L01661</t>
  </si>
  <si>
    <t>https://twitter.com/troondx1/status/1183657592062541824</t>
  </si>
  <si>
    <t xml:space="preserve">3D Data Visualization, Impressive to watch. </t>
  </si>
  <si>
    <t>@troondx1</t>
  </si>
  <si>
    <t>2019-10-14</t>
  </si>
  <si>
    <t>https://t.co/PCAsVonYkL</t>
  </si>
  <si>
    <t>data-viz;3d</t>
  </si>
  <si>
    <t>/img/article_images/img-L01661.png</t>
  </si>
  <si>
    <t>http://pbs.twimg.com/profile_images/1215519756922454017/drbJ0Cxb_normal.jpg</t>
  </si>
  <si>
    <t>https://www.troondx.com</t>
  </si>
  <si>
    <t>L01662</t>
  </si>
  <si>
    <t>https://www.sarasoueidan.com/blog/jekyll-ghpages-to-hugo-netlify/</t>
  </si>
  <si>
    <t>Migrating from Jekyll+Github Pages to Hugo+Netlify</t>
  </si>
  <si>
    <t>But what made me settle for Hugo out of all other options was seeing how incredibly fast it is compared to Jekyll. Not only has every single blog post I read online made a comparison and proved this, but I also got to experience this speed first hand while working on the Smashing Magazine redesign.</t>
  </si>
  <si>
    <t>post;development</t>
  </si>
  <si>
    <t>https://d33wubrfki0l68.cloudfront.net/0f4e1b36bd404314f8721d70b2196f021a8533b2/ff172/assets/images/sara/sara-soueidan.jpg</t>
  </si>
  <si>
    <t>L01663</t>
  </si>
  <si>
    <t>https://online-learning.harvard.edu/catalog/FRee</t>
  </si>
  <si>
    <t>Professional and Lifelong Learning - Free Courses</t>
  </si>
  <si>
    <t>Harvard University</t>
  </si>
  <si>
    <t>Catalog of free courses available at Harvard University</t>
  </si>
  <si>
    <t>https://online-learning.harvard.edu</t>
  </si>
  <si>
    <t>L01664</t>
  </si>
  <si>
    <t>http://space.ucmerced.edu/chapter</t>
  </si>
  <si>
    <t>Uncertainty Visualization, Computational Statistics in Data Science (pp. 405-421). Wiley.</t>
  </si>
  <si>
    <t>L. Padilla, Matthew Kay, Jessica Hullman</t>
  </si>
  <si>
    <t xml:space="preserve"> 2020</t>
  </si>
  <si>
    <t>While uncertainty is present in most data analysis pipelines, reasoning with uncertainty is challenging for novices and experts alike. Fortunately, researchers are making signiﬁcant advancements in the com-munication of uncertainty. In this chapter, we detail new visualization methods and emerging cognitive theories that describe how we reason with visual representations of uncertainty. We describe the best practices in uncertainty visualization and the psychology behind how each approach supports viewers’ judgments. This chapter begins with a brief overview of conventional and state-of-the-art uncertainty visualization techniques. Then we take an in-depth look at the pros and cons of each technique using cognitive theories that describe why and how the mind processes different types of uncertainty informa-tion.</t>
  </si>
  <si>
    <t>statistics;method;technique;book</t>
  </si>
  <si>
    <t>http://space.ucmerced.edu</t>
  </si>
  <si>
    <t>/img/article_images/img-L01664.png</t>
  </si>
  <si>
    <t>method#technique</t>
  </si>
  <si>
    <t>L01665</t>
  </si>
  <si>
    <t>https://www.techradar.com/news/ibm-publishes-wide-ranging-free-data-sets-to-assist-ai-developers</t>
  </si>
  <si>
    <t>IBM publishes wide-ranging free data sets to assist AI developers</t>
  </si>
  <si>
    <t>Jitendra Soni</t>
  </si>
  <si>
    <t>2020-05-27</t>
  </si>
  <si>
    <t>IBM has published a number of notebooks, datasets and more resources from IBM Research on their Data Asset eXchange (DAX) for developers to use free of cost. Three new Watson Studio projects included in major boost for developers.</t>
  </si>
  <si>
    <t>dataset;example</t>
  </si>
  <si>
    <t>https://www.techradar.com</t>
  </si>
  <si>
    <t>https://cdn.mos.cms.futurecdn.net/CMiifeoaPiwDD5NBNkXnuE-320-80.jpg</t>
  </si>
  <si>
    <t>L01666</t>
  </si>
  <si>
    <t>https://www.r-bloggers.com/reasons-why-data-science-projects-are-not-always-successful-part-1/</t>
  </si>
  <si>
    <t>Reasons why data science projects are not always successful – Part 1</t>
  </si>
  <si>
    <t>eoda GmbH</t>
  </si>
  <si>
    <t>People often think: the use case is defined, the hoped-for business value is clear – but it still happens that not all data science projects create the promised added value. What this may be due to, which factors need to be considered and how, for example, a tool must be set up to help in this case, will be discussed in the following.</t>
  </si>
  <si>
    <t>cautionary-tale;dubious;data-science;methodology;article;pitfall</t>
  </si>
  <si>
    <t>cautionary-tale#dubious</t>
  </si>
  <si>
    <t>L01667</t>
  </si>
  <si>
    <t>https://eos.org/features/visualizing-science-how-color-determines-what-we-see</t>
  </si>
  <si>
    <t>Visualizing Science: How Color Determines What We See</t>
  </si>
  <si>
    <t>S. Zeller and D. Rogers</t>
  </si>
  <si>
    <t>2020-05-21</t>
  </si>
  <si>
    <t>Color plays a major role in the analysis and communication of scientific information. New tools are helping to improve how color can be applied more accurately and effectively to data.</t>
  </si>
  <si>
    <t>science;colour;data-viz;explainer;tool</t>
  </si>
  <si>
    <t>https://eos.org</t>
  </si>
  <si>
    <t>https://i0.wp.com/eos.org/wp-content/uploads/2022/06/astropi.jpg?fit=1200%2C675&amp;ssl=1&amp;resize=350%2C200</t>
  </si>
  <si>
    <t>science</t>
  </si>
  <si>
    <t>L01669</t>
  </si>
  <si>
    <t>https://www.iep.utm.edu/pop-sci/</t>
  </si>
  <si>
    <t>Karl Popper: Philosophy of Science</t>
  </si>
  <si>
    <t>Brendan Shea</t>
  </si>
  <si>
    <t>Karl Popper (1902-1994) was one of the most influential philosophers of science of the 20th century. He made significant contributions to debates concerning general scientific methodology and theory choice, the demarcation of science from non-science, the nature of probability and quantum mechanics, and the methodology of the social sciences. His work is notable for its wide influence both within the philosophy of science, within science itself, and within a broader social context.</t>
  </si>
  <si>
    <t>science;art;reference</t>
  </si>
  <si>
    <t>https://www.iep.utm.edu</t>
  </si>
  <si>
    <t>https://iep.utm.edu/wp-content/media/popper.jpg</t>
  </si>
  <si>
    <t>reference</t>
  </si>
  <si>
    <t>L01672</t>
  </si>
  <si>
    <t>https://www.eurekalert.org/pub_releases/2020-06/danl-abm060520.php</t>
  </si>
  <si>
    <t>Artificial brains may need sleep too</t>
  </si>
  <si>
    <t>Press release</t>
  </si>
  <si>
    <t>2020-06-08</t>
  </si>
  <si>
    <t>States that resemble sleep-like cycles quell the instability that comes with uninterrupted self-learning in artificial analogs of brains.</t>
  </si>
  <si>
    <t>ai;article;review</t>
  </si>
  <si>
    <t>L01674</t>
  </si>
  <si>
    <t>https://syncedreview.com/2020/06/04/deepfacedrawing-generates-photorealistic-portraits-from-freehand-sketches/</t>
  </si>
  <si>
    <t>DeepFaceDrawing Generates Photorealistic Portraits from Freehand Sketches</t>
  </si>
  <si>
    <t>Synced</t>
  </si>
  <si>
    <t>2020-06-04</t>
  </si>
  <si>
    <t>A team of researchers from the Chinese Academy of Sciences and the City University of Hong Kong has introduced a local-to-global approach that can generate lifelike human portraits from relatively rudimentary sketches.</t>
  </si>
  <si>
    <t>generative;review</t>
  </si>
  <si>
    <t>https://syncedreview.com</t>
  </si>
  <si>
    <t>L01676</t>
  </si>
  <si>
    <t>https://www.geekstrick.com/world-map-using-d3-javascript-library/</t>
  </si>
  <si>
    <t>World Map Using D3 JavaScript library</t>
  </si>
  <si>
    <t>Rehmaanali</t>
  </si>
  <si>
    <t>2017-10-08</t>
  </si>
  <si>
    <t>In this tutorial, we will see how to create a world map using d3 JavaScript library. You can find many tutorials on this topic but after going through them, you will be left with some unanswered questions, which are very important to master the art of creating maps using d3.js. I am assuming that you are familiar with d3.js, SVG, and javascript.</t>
  </si>
  <si>
    <t>d3js;geospatial;tutorial</t>
  </si>
  <si>
    <t>https://www.geekstrick.com</t>
  </si>
  <si>
    <t>/img/logos/d3-logo.svg</t>
  </si>
  <si>
    <t>L01677</t>
  </si>
  <si>
    <t>https://levelup.gitconnected.com/d3-js-and-vue-js-7a6a721eb79f</t>
  </si>
  <si>
    <t>D3.js and Vue.JS</t>
  </si>
  <si>
    <t>Andre de Vries</t>
  </si>
  <si>
    <t>In this blog, I will describe how you can integrate D3 into Vue.js. D3 is a popular JavaScript library for visualising data using web standards (HTML, CSS, JavaScript, and SVG). Vue.js is a rising star in the front-end and has lately gained a lot of popularity in the web development scene. It’s a front-end framework similar to React and Angular and allows you to build scalable user interfaces.</t>
  </si>
  <si>
    <t>d3js;data-viz;exploration</t>
  </si>
  <si>
    <t>https://levelup.gitconnected.com</t>
  </si>
  <si>
    <t>https://miro.medium.com/fit/c/40/40/0*3IESLPm0bBnEVXq7.jpg</t>
  </si>
  <si>
    <t>L01678</t>
  </si>
  <si>
    <t>https://twitter.com/photoshop/status/1262413094262882304</t>
  </si>
  <si>
    <t>What's everyone's favorite font/typeface?</t>
  </si>
  <si>
    <t>@photoshop</t>
  </si>
  <si>
    <t>Great selection of fonts for various purposes in the responses</t>
  </si>
  <si>
    <t>development;design</t>
  </si>
  <si>
    <t>http://pbs.twimg.com/profile_images/1272878189736456192/46XJznR2_normal.png</t>
  </si>
  <si>
    <t>https://www.adobe.com/products/photoshop.html?sdid</t>
  </si>
  <si>
    <t>L01681</t>
  </si>
  <si>
    <t>https://twitter.com/equerystrian/status/1271825938553110528/photo/1</t>
  </si>
  <si>
    <t>@thepowerbiqueen lays out the basics of working with #PowerShell and #PowerBI REST API's so clearly, she's welcoming folks into what can seem scary for those who have never worked with web services. Well done! #PowerBIDays https://t.co/PXhJ0quoOa</t>
  </si>
  <si>
    <t>Gina Meronek</t>
  </si>
  <si>
    <t>2020-06-13</t>
  </si>
  <si>
    <t>analytics;method</t>
  </si>
  <si>
    <t>http://pbs.twimg.com/profile_images/986644791332028418/_Mc7gFEL_normal.jpg</t>
  </si>
  <si>
    <t>http://ginameronek.com</t>
  </si>
  <si>
    <t>L01690</t>
  </si>
  <si>
    <t>https://www.r-bloggers.com/how-to-become-a-data-scientist-in-30-days/</t>
  </si>
  <si>
    <t>How to become a data scientist in 30 days?</t>
  </si>
  <si>
    <t>Nagdev Amruthnath</t>
  </si>
  <si>
    <t>2020-06-29</t>
  </si>
  <si>
    <t>The text generation API is backed by a large-scale unsupervised language model that can generate paragraphs of text. This transformer-based language model, based on the GPT-2 model by OpenAI, intakes a sentence or partial sentence and predicts subsequent text from that input.</t>
  </si>
  <si>
    <t>nlp;rstats;exploration</t>
  </si>
  <si>
    <t>nlp#exploration</t>
  </si>
  <si>
    <t>L01691</t>
  </si>
  <si>
    <t>https://machinelearningmastery.com/books-on-data-cleaning-data-preparation-and-feature-engineering/</t>
  </si>
  <si>
    <t>8 Top Books on Data Cleaning and Feature Engineering</t>
  </si>
  <si>
    <t>2020-07-01</t>
  </si>
  <si>
    <t>Data preparation is the transformation of raw data into a form that is more appropriate for modeling. It is a challenging topic to discuss as the data differs in form, type, and structure from project to project. Nevertheless, there are common data preparation tasks across projects. It is a huge field of study and goes by many names, such as “data cleaning,” “data wrangling,” “data preprocessing,” “feature engineering,” and more. Some of these are distinct data preparation tasks, and some of the terms are used to describe the entire data preparation process.</t>
  </si>
  <si>
    <t>data-processing;book;ml</t>
  </si>
  <si>
    <t>https://machinelearningmastery.com/wp-content/uploads/2014/09/feature-engineering-is-hard.jpg</t>
  </si>
  <si>
    <t>L01692</t>
  </si>
  <si>
    <t>https://www.analyticsvidhya.com/blog/2020/07/machine-learning-study-clustering-transactions-text-descriptions/</t>
  </si>
  <si>
    <t>Real-World Machine Learning Case Study: Clustering Transactions Based on Text Descriptions</t>
  </si>
  <si>
    <t>Uncredited</t>
  </si>
  <si>
    <t>2020-07-12</t>
  </si>
  <si>
    <t>In this article, we’ll talk about a real-world use case of a financial institution using clustering (a popular machine learning algorithm) to customize their product offerings for its customer base.</t>
  </si>
  <si>
    <t>ml;analytics;technique</t>
  </si>
  <si>
    <t>https://www.analyticsvidhya.com</t>
  </si>
  <si>
    <t>https://av-identity.s3.amazonaws.com/users/user/1l1u7y8ORvuMMQlNitds9Q.jpg</t>
  </si>
  <si>
    <t>L01693</t>
  </si>
  <si>
    <t>https://techxplore.com/news/2020-07-ai-carbon-footprint-problem.html</t>
  </si>
  <si>
    <t>AI's carbon footprint problem</t>
  </si>
  <si>
    <t>Stanford University</t>
  </si>
  <si>
    <t>2020-07-03</t>
  </si>
  <si>
    <t>A study last year found that training an off-the-shelf AI language-processing system produced 1,400 pounds of emissions—about the amount produced by flying one person roundtrip between New York and San Francisco. The full suite of experiments needed to build and train that AI language system from scratch can generate even more: up to 78,000 pounds, depending on the source of power. That's twice as much as the average American exhales over an entire lifetime.</t>
  </si>
  <si>
    <t>ai;article;peril</t>
  </si>
  <si>
    <t>https://techxplore.com</t>
  </si>
  <si>
    <t>https://scx1.b-cdn.net/csz/news/800a/2020/aiscarbonfoo.jpg</t>
  </si>
  <si>
    <t>L01694</t>
  </si>
  <si>
    <t>https://sqlserverbi.blog/2020/05/24/demystifying-the-power-bi-xmla-endpoint/</t>
  </si>
  <si>
    <t>Demystifying the Power BI XMLA Endpoint</t>
  </si>
  <si>
    <t>Paul Turley</t>
  </si>
  <si>
    <t>2020-05-24</t>
  </si>
  <si>
    <t>When the Power BI product team began promoting the new XMLA endpoint connectivity for Power BI I thought that this could be a game changer for IT-driven, enterprise class BI solutions. Now that I have used it in a few real solutions and actively working with clients, I’m sharing my experience about how it works and what you can do with it. The read-only endpoint has been in GA for Premium capacities and the read/write endpoint is currently in preview.</t>
  </si>
  <si>
    <t>analytics;explainer;platform</t>
  </si>
  <si>
    <t>https://sqlserverbi.blog</t>
  </si>
  <si>
    <t>https://i0.wp.com/sqlserverbi.blog/wp-content/uploads/2011/03/rss_round_small.jpg?w=545</t>
  </si>
  <si>
    <t>platform</t>
  </si>
  <si>
    <t>L01697</t>
  </si>
  <si>
    <t>https://michaeltoth.me/a-detailed-guide-to-ggplot-colors.html</t>
  </si>
  <si>
    <t>A detailed guide to ggplot colors</t>
  </si>
  <si>
    <t>2019-05-14</t>
  </si>
  <si>
    <t>In this guide, you'll learn how to incorporate your own custom color palettes into your graphs by modifying the base ggplot colors.</t>
  </si>
  <si>
    <t>ggplot;colour;tutorial;video</t>
  </si>
  <si>
    <t>/img/logos/tidyverse-logo.png</t>
  </si>
  <si>
    <t>L01699</t>
  </si>
  <si>
    <t>https://archive.uea.ac.uk/jtm/contents.htm</t>
  </si>
  <si>
    <t>''JUST THE MATHS''</t>
  </si>
  <si>
    <t>A.J. Hobson</t>
  </si>
  <si>
    <t>2002-01</t>
  </si>
  <si>
    <t xml:space="preserve">"Just the Maths" is a collection of separate units, in chronological topic-order, intended to service foundation level and first year degree level courses in higher education, especially those delivered in a modular style. Each unit represents, on average, the work to be covered in a typical two-hour session consisting of a lecture and a tutorial. However, since each unit attempts to deal with self-contained and, where possible, independent topics, it may sometimes require either more than or less than two hours spent on it. </t>
  </si>
  <si>
    <t>mathematics;book;free</t>
  </si>
  <si>
    <t>https://archive.uea.ac.uk</t>
  </si>
  <si>
    <t>mathematics#free</t>
  </si>
  <si>
    <t>L01702</t>
  </si>
  <si>
    <t>https://neptune.ai/blog/image-segmentation-tips-and-tricks-from-kaggle-competitions</t>
  </si>
  <si>
    <t>Image Segmentation: Tips and Tricks from 39 Kaggle Competitions</t>
  </si>
  <si>
    <t>Derrick Mwiti</t>
  </si>
  <si>
    <t>2023-01-31</t>
  </si>
  <si>
    <t>Imagine if you could get all the tips and tricks you need to hammer a Kaggle competition. I have gone over 39 Kaggle competitions and extracted that knowledge for you. Dig in.</t>
  </si>
  <si>
    <t>ml;tip</t>
  </si>
  <si>
    <t>https://neptune.ai</t>
  </si>
  <si>
    <t>L01704</t>
  </si>
  <si>
    <t>https://www.r-bloggers.com/free-springer-books-during-covid19/</t>
  </si>
  <si>
    <t>Free Springer Books during COVID19</t>
  </si>
  <si>
    <t>Book publisher Springer just released over 400 book titles that can be downloaded free of charge following the corona-virus outbreak.</t>
  </si>
  <si>
    <t>book;data-science;ml</t>
  </si>
  <si>
    <t>L01706</t>
  </si>
  <si>
    <t>http://flowingdata.com/2016/07/15/square-pie-chart-beats-out-the-rest-in-perception-study/</t>
  </si>
  <si>
    <t>Square pie chart beats out the rest in perception study</t>
  </si>
  <si>
    <t>2016-07-15</t>
  </si>
  <si>
    <t>Many hate pie charts. Others love them. I think they’re useful but have limitations. Most of these are just feelings though, maybe accompanied by an Edward Tufte quote. We need facts. Robert Kosara and Drew Skau provide some in their recent studies on how we read pie charts. There appears to be a good chance people don’t read the things correctly.</t>
  </si>
  <si>
    <t>data-literacy;data-viz;research;chart</t>
  </si>
  <si>
    <t>https://flowingdata.com/wp-content/uploads/2016/07/simplevis-abserror-relative-720x445.png</t>
  </si>
  <si>
    <t>data-literacy#data-viz</t>
  </si>
  <si>
    <t>L01711</t>
  </si>
  <si>
    <t>https://course.fullstackdeeplearning.com/</t>
  </si>
  <si>
    <t>Full Stack Deep Learning</t>
  </si>
  <si>
    <t>Josh Tobin, Sergey Karayev, Pieter Abbeel, Stephanie Sher, James Le</t>
  </si>
  <si>
    <t>Full Stack Deep Learning helps you bridge the gap from training machine learning models to deploying AI systems in the real world. This course was originally taught as an in-person boot camp in Berkeley from 2018 - 2019. It was also taught as a University of Washington Computer Science PMP course in Spring 2020.</t>
  </si>
  <si>
    <t>dl;deployment;course</t>
  </si>
  <si>
    <t>https://course.fullstackdeeplearning.com</t>
  </si>
  <si>
    <t>dl#deployment</t>
  </si>
  <si>
    <t>L01712</t>
  </si>
  <si>
    <t>https://anitagraser.com/2020/07/12/spatial-on-air-2-spatiotemporal-everything/</t>
  </si>
  <si>
    <t>Spatial on air #2: spatiotemporal everything!</t>
  </si>
  <si>
    <t>Anita Graser</t>
  </si>
  <si>
    <t>We’ve done it again! This time, Daniel O’Donohue and I talked about spatiotemporal data in GIS, including – of course – Time Manager, the new QGIS temporal support, and MovingPandas.   Since we need both data and tools to do spatiotemporal anal...</t>
  </si>
  <si>
    <t>geospatial;podcast;python</t>
  </si>
  <si>
    <t>https://anitagraser.com</t>
  </si>
  <si>
    <t>/img/article_images//img-L01712.jpg</t>
  </si>
  <si>
    <t>L01713</t>
  </si>
  <si>
    <t>http://tabletopwhale.com/2019/07/08/an-animated-map-of-earth.html</t>
  </si>
  <si>
    <t>An Animated Map of the Earth</t>
  </si>
  <si>
    <t>Eleanor Lutz</t>
  </si>
  <si>
    <t>This is one of the very few animated maps I made for my space cartography project! NASA publishes many Earth datasets at monthly time scales, and this GIF uses one frame per month to show the fluctuating seasons. The animation focuses mainly on data about Arctic sea ice and vegetation, but it was hard to choose - NASA has many other beautiful seasonal datasets, like fire, temperature, or rainfall.</t>
  </si>
  <si>
    <t>geospatial;animation;inspiration;example;python</t>
  </si>
  <si>
    <t>http://tabletopwhale.com</t>
  </si>
  <si>
    <t>http://tabletopwhale.com/img/posts/19-07-08-01.gif</t>
  </si>
  <si>
    <t>geospatial#animation</t>
  </si>
  <si>
    <t>L01714</t>
  </si>
  <si>
    <t>https://twitter.com/SoSaysLucia/status/1282739845425750019</t>
  </si>
  <si>
    <t>Playing with fire but it looks so cool.</t>
  </si>
  <si>
    <t>Lucia Walinchus</t>
  </si>
  <si>
    <t>2020-07-13</t>
  </si>
  <si>
    <t>I knew that you could put anything into a vector that you wanted, But never found a situation where that would be useful. But this shows you how to do modeling with several embedded spreadsheets at once! Playing with fire but it looks so cool. https://t.co/QrgozgDTlD</t>
  </si>
  <si>
    <t>data-science;rstats;book;tool;technique</t>
  </si>
  <si>
    <t>http://pbs.twimg.com/profile_images/765613045066313729/0mD9mlHC_normal.jpg</t>
  </si>
  <si>
    <t>http://EyeOnOhio.com</t>
  </si>
  <si>
    <t>L01715</t>
  </si>
  <si>
    <t>https://towardsdatascience.com/knowledge-graphs-in-natural-language-processing-acl-2020-ebb1f0a6e0b1</t>
  </si>
  <si>
    <t>Knowledge Graphs in Natural Language Processing @ ACL 2020</t>
  </si>
  <si>
    <t>Michael Galkin</t>
  </si>
  <si>
    <t>2020-07-10</t>
  </si>
  <si>
    <t>This post commemorates the first anniversary of the series where we examine advancements in NLP and Graph ML powered by knowledge graphs! 🎂 1️⃣</t>
  </si>
  <si>
    <t>ml;graph;nlp;explainer;review</t>
  </si>
  <si>
    <t>https://miro.medium.com/fit/c/40/40/0*8dHyv9JUC-jKglU0.jpg</t>
  </si>
  <si>
    <t>ml#graph#nlp</t>
  </si>
  <si>
    <t>L01718</t>
  </si>
  <si>
    <t>https://mitsloan.mit.edu/ideas-made-to-matter/10-big-data-blunders-businesses-should-avoid</t>
  </si>
  <si>
    <t>10 big data blunders businesses should avoid</t>
  </si>
  <si>
    <t>Sara Brown</t>
  </si>
  <si>
    <t>2020-07-14</t>
  </si>
  <si>
    <t>Embrace machine learning and the cloud, don’t rely on data warehouses and legacy tech to solve your problems, and other advice from a data analytics expert.</t>
  </si>
  <si>
    <t>pitfall;advice;dubious;punditry</t>
  </si>
  <si>
    <t>https://mitsloan.mit.edu</t>
  </si>
  <si>
    <t>/img/article_images/img-L01718.png</t>
  </si>
  <si>
    <t>dubious#punditry</t>
  </si>
  <si>
    <t>L01719</t>
  </si>
  <si>
    <t>https://www.arnnet.com.au/article/681283/how-choose-data-analytics-platform/</t>
  </si>
  <si>
    <t>How to choose a data analytics platform</t>
  </si>
  <si>
    <t>Isaac Sacolick</t>
  </si>
  <si>
    <t>A brief guide to the analytics lifecycle, the expanding array of tools and technologies, and selecting the right data platform</t>
  </si>
  <si>
    <t>technology;platform;methodology</t>
  </si>
  <si>
    <t>https://www.arnnet.com.au</t>
  </si>
  <si>
    <t>technology#platform#methodology</t>
  </si>
  <si>
    <t>L01720</t>
  </si>
  <si>
    <t>https://spatialawareness.io/blog/thunderbolts-and-lightning/</t>
  </si>
  <si>
    <t>Thunderbolts and lightning, very very enlightening</t>
  </si>
  <si>
    <t>Robin Hawkes</t>
  </si>
  <si>
    <t>2020-08-03</t>
  </si>
  <si>
    <t>Craig Taylor and I recently collaborated on a series of spatial visualisations using global lightning strike location data. This is what we came up with!</t>
  </si>
  <si>
    <t>geospatial;data-viz;inspiration</t>
  </si>
  <si>
    <t>https://spatialawareness.io</t>
  </si>
  <si>
    <t>https://res-2.cloudinary.com/spatialawareness/image/upload/t_ghost_default/w_100/v1/ghost/ig8rfnrt57gzd7xnyadv.jpg</t>
  </si>
  <si>
    <t>L01722</t>
  </si>
  <si>
    <t>https://somethingaboutmaps.wordpress.com/blender-relief-tutorial-blender-basics/</t>
  </si>
  <si>
    <t>Blender Relief Tutorial: Blender Basics</t>
  </si>
  <si>
    <t>Daniel Huffman</t>
  </si>
  <si>
    <t>Previous Chapter: Getting Set Up Now you’ve got Blender and your heightmap, and so we’re ready to get started. First we’re just going to familiarize ourselves with some of the basics of how to get around the software. As I mentioned, this is a bi...</t>
  </si>
  <si>
    <t>geospatial;3d;tutorial</t>
  </si>
  <si>
    <t>https://somethingaboutmaps.wordpress.com</t>
  </si>
  <si>
    <t>https://somethingaboutmaps.files.wordpress.com/2019/09/save.jpg?w=900</t>
  </si>
  <si>
    <t>geospatial#3d</t>
  </si>
  <si>
    <t>L01725</t>
  </si>
  <si>
    <t>https://twitter.com/thantmyintu/status/1284010586209017861/photo/1</t>
  </si>
  <si>
    <t>Myanmar's thinking about race</t>
  </si>
  <si>
    <t>Thant Myint-U</t>
  </si>
  <si>
    <t>2020-07-17</t>
  </si>
  <si>
    <t>Myanmar's thinking about race and about the country as a home for indigenous races (as opposed to those who don't really belong) goes back to British rule and is very much influenced by the 1921 and 1931 censuses in particular #colonialism #race https://t.co/jSHsgFg8w7</t>
  </si>
  <si>
    <t>http://pbs.twimg.com/profile_images/1404776924149256199/-DJCJoPK_normal.jpg</t>
  </si>
  <si>
    <t>http://thantmyintu.com</t>
  </si>
  <si>
    <t>L01726</t>
  </si>
  <si>
    <t>https://twitter.com/CedScherer/status/1281475431707877377/photo/1</t>
  </si>
  <si>
    <t>Not my cup of coffee</t>
  </si>
  <si>
    <t>Cédric Scherer</t>
  </si>
  <si>
    <t>☕️ #Coffee Ratings. Motivated by the current attention on my boxplot animation, I aimed for an update with bar codes or beeswarms - and ended up using @mjskay's fantastic {ggdist} 📦 once again. https://t.co/rEmYEjuu2T</t>
  </si>
  <si>
    <t>rstats;tidyverse;ggplot;data-viz;inspiration;example</t>
  </si>
  <si>
    <t>http://pbs.twimg.com/profile_images/1517060207448313858/REBN9ALf_normal.jpg</t>
  </si>
  <si>
    <t>http://cedricscherer.com</t>
  </si>
  <si>
    <t>rstats#tidyverse#ggplot</t>
  </si>
  <si>
    <t>L01730</t>
  </si>
  <si>
    <t>https://towardsdatascience.com/five-tidyverse-tricks-you-may-not-know-about-c5026d5a19da</t>
  </si>
  <si>
    <t>Five Tidyverse Tricks You May Not Know About</t>
  </si>
  <si>
    <t>Keith McNulty</t>
  </si>
  <si>
    <t>2020-07-16</t>
  </si>
  <si>
    <t>These examples show why R is now the go to language for intuitive data manipulation.</t>
  </si>
  <si>
    <t>rstats;tidyverse;tip</t>
  </si>
  <si>
    <t>https://miro.medium.com/focal/112/112/50/50/0*NtosGRO7eU0yPQNx.jpg</t>
  </si>
  <si>
    <t>L01731</t>
  </si>
  <si>
    <t>https://tinkersynth.com/</t>
  </si>
  <si>
    <t>TinkerSynth</t>
  </si>
  <si>
    <t>Josh Comeau</t>
  </si>
  <si>
    <t>2019-05-24</t>
  </si>
  <si>
    <t>Tinkersynth is an experimental art project. It lets you create unique generative art
by making serendipitous discoveries through experimentation.</t>
  </si>
  <si>
    <t>art;generative</t>
  </si>
  <si>
    <t>https://tinkersynth.com</t>
  </si>
  <si>
    <t>/img/article_images/img-L01731.png</t>
  </si>
  <si>
    <t>L01734</t>
  </si>
  <si>
    <t>https://www.photo-mark.com/notes/color-theory-blender/</t>
  </si>
  <si>
    <t>Exploring Color Theory with Blender</t>
  </si>
  <si>
    <t>Mark Meyer</t>
  </si>
  <si>
    <t>With just a few lines of code and some open-source software, you can begin creating images that illuminate the world of color space and geometry.</t>
  </si>
  <si>
    <t>colour;3d;concept;example</t>
  </si>
  <si>
    <t>https://www.photo-mark.com</t>
  </si>
  <si>
    <t>https://lh4.ggpht.com/G9FRjzK8vJv8Jo0IbvskrEv0MzNTqz_NyjCBA_BN8gkOok-1RwNrQ5ZLENl7CzXj3p3VYx0g01OVTwxQZkcBLTdhl0Er=s650</t>
  </si>
  <si>
    <t>colour#3d</t>
  </si>
  <si>
    <t>L01740</t>
  </si>
  <si>
    <t>https://statisticaloddsandends.wordpress.com/2020/07/23/tidyrcomplete-to-show-all-possible-combinations-of-variables/</t>
  </si>
  <si>
    <t>tidyr::complete to show all possible combinations of variables</t>
  </si>
  <si>
    <t>Kenneth Tay</t>
  </si>
  <si>
    <t>2020-07-23</t>
  </si>
  <si>
    <t>This is an issue I often face, so I thought it best to write it down. When doing data analysis, we often want to known how many observations there are in each subgroup. These subgroups can be defined by multiple variables. In the code example below, I want to know how many vehicles there are for each (cyl, gear) combination:</t>
  </si>
  <si>
    <t>tidyverse;rstats;example</t>
  </si>
  <si>
    <t>https://statisticaloddsandends.files.wordpress.com/2018/02/cropped-header.png</t>
  </si>
  <si>
    <t>L01741</t>
  </si>
  <si>
    <t>https://tips4devs.com/articles/make-a-webgl-powered-us-counties-map-with-d3-and-three-js.html</t>
  </si>
  <si>
    <t>US Counties Map in WebGL using D3 and Three.js</t>
  </si>
  <si>
    <t>Mika I.</t>
  </si>
  <si>
    <t>2020-02-24</t>
  </si>
  <si>
    <t>So the elections are around the corner and you’re ready to create a kickass dataviz of the polls. Or maybe you’re prepared to map the extent of Corona virus across the US. Well no matter why you’re in for, please let me help out with it!</t>
  </si>
  <si>
    <t>geospatial;d3js;3d;tutorial</t>
  </si>
  <si>
    <t>https://tips4devs.com</t>
  </si>
  <si>
    <t>gif</t>
  </si>
  <si>
    <t>https://tips4devs.com/article-assets/make-a-webgl-powered-us-counties-map-with-d3-and-three-js/map.gif</t>
  </si>
  <si>
    <t>L01743</t>
  </si>
  <si>
    <t>https://lvngd.com/blog/using-ogr2ogr-convert-shapefiles-geojson/</t>
  </si>
  <si>
    <t>Using ogr2ogr to convert Shapefiles to GeoJSON</t>
  </si>
  <si>
    <t>Christina Levengood</t>
  </si>
  <si>
    <t>2020-06-20</t>
  </si>
  <si>
    <t>Fireworks are a great summer pastime, and another great pastime here in NYC is complaining.  Put the two together and you've got fireworks complaints. This map was created from NYC zip code boundaries GIS data, which comes as a shapefile that you can download from NYC Open Data. The focus of this post is just on preparing the zip code boundaries data, but not actually creating the map - you can find the code for the map here. We will use a command line tool called ogr2ogr from the GDAL library. If you're familiar with GIS data, feel free to skip right to the command.</t>
  </si>
  <si>
    <t>geospatial;tutorial</t>
  </si>
  <si>
    <t>https://lvngd.com</t>
  </si>
  <si>
    <t>https://lvngd.com/media/images/nyc_map_outline.2e16d0ba.fill-300x300.jpg</t>
  </si>
  <si>
    <t>L01747</t>
  </si>
  <si>
    <t>https://lvngd.com/blog/d3-multi-foci-force-layout-bubble-chart/</t>
  </si>
  <si>
    <t>Building a Multi-Foci Force Layout Bubble Chart in D3.js</t>
  </si>
  <si>
    <t>2020-06-12</t>
  </si>
  <si>
    <t>You might be familiar with force layouts in D3.js, which use physics-based forces to position elements in a visualization. Maybe you have a bunch of circles and want them to be clustered together, but you also don't want them to overlap. You can set up a simulation so that the circles will move into position, reflecting this.</t>
  </si>
  <si>
    <t>d3js;graph;tutorial</t>
  </si>
  <si>
    <t>https://lvngd.com/media/images/multi_foci_clusterchart.2e16d0ba.fill-300x300.png</t>
  </si>
  <si>
    <t>L01748</t>
  </si>
  <si>
    <t>https://third-bit.com/js4ds/</t>
  </si>
  <si>
    <t>JavaScript for Data Science V4.0</t>
  </si>
  <si>
    <t>Maya Gans, Toby Hodges, and Greg Wilson</t>
  </si>
  <si>
    <t>We hope we can convince you that modern JavaScript is usable as well as useful [for data science]. Scientists and engineers are who we were thinking of when we wrote this book but we hope that these lessons will also help librarians, digital humanists, and everyone else who uses computing in their research.</t>
  </si>
  <si>
    <t>book;free;data-science;javascript</t>
  </si>
  <si>
    <t>https://third-bit.com/</t>
  </si>
  <si>
    <t>L01749</t>
  </si>
  <si>
    <t>https://datavis.tech/datavis-2020/</t>
  </si>
  <si>
    <t>Datavis 2020</t>
  </si>
  <si>
    <t>Curran Kelleher</t>
  </si>
  <si>
    <t>Datavis 2020 is a free online course about how to conceptualize, design, and build interactive data visualizations with Web technologies. See also the previous iteration of this course, which used purely D3: Data Visualization Course 2018.</t>
  </si>
  <si>
    <t>data-viz;course;tutorial</t>
  </si>
  <si>
    <t>https://datavis.tech</t>
  </si>
  <si>
    <t>L01752</t>
  </si>
  <si>
    <t>https://www.freecodecamp.org/news/how-to-build-a-quiz-app-using-react-and-typescript/</t>
  </si>
  <si>
    <t>How to build a Quiz app using React and TypeScript</t>
  </si>
  <si>
    <t>Learn how to create quiz app with React and TypeScript. We've published a free course from Thomas Weibenfalk on the freeCodeCamp.org YouTube channel.</t>
  </si>
  <si>
    <t>https://www.freecodecamp.org/news/content/images/size/w2000/2020/09/quizapp.png</t>
  </si>
  <si>
    <t>L01753</t>
  </si>
  <si>
    <t>https://canvas.stanford.edu/courses/114221</t>
  </si>
  <si>
    <t>Value of Data and AI</t>
  </si>
  <si>
    <t>Matei Zaharia, James Zou, Steve Eglash</t>
  </si>
  <si>
    <t>In this graduate seminar, we will investigate these questions by studying recent research on these topics and by hosting in-depth discussions with experts from industry and academia. Key topics will include value of data quantity and quality in statistics and AI, business models around data, networks, scaling effects, economic theory around data, and emerging data protection regulations. Many of the most valuable companies in the world and the most innovative startups have business models based on data and AI, but our understanding about the economic value of data, networks and algorithmic assets remains at an early stage. For example, what is the value of a new dataset or an improved algorithm? How should investors value a data-centric business such as Netflix, Uber, Google, or Facebook? And what business models can best leverage data and algorithmic assets in settings as diverse as e-commerce, manufacturing, biotech and humanitarian organizations?</t>
  </si>
  <si>
    <t>https://canvas.stanford.edu</t>
  </si>
  <si>
    <t>L01754</t>
  </si>
  <si>
    <t>https://towardsdatascience.com/temporal-graph-networks-ab8f327f2efe</t>
  </si>
  <si>
    <t>Temporal Graph Networks</t>
  </si>
  <si>
    <t>Michael Bronstein</t>
  </si>
  <si>
    <t>2020-07-27</t>
  </si>
  <si>
    <t>Many real-world problems involving networks of transactions of various nature and social interactions and engagements are dynamic and can be modelled as graphs where nodes and edges appear over time. In this post, we describe Temporal Graph Network, a generic framework developed at Twitter for deep learning on dynamic graphs. Graph neural networks (GNNs) research has surged to become one of the hottest topics in machine learning this year.</t>
  </si>
  <si>
    <t>graph;data-viz;technique</t>
  </si>
  <si>
    <t>https://miro.medium.com/focal/112/112/50/50/0*YHOJeCQ5gaSi85bJ.jpg</t>
  </si>
  <si>
    <t>L01755</t>
  </si>
  <si>
    <t>https://www.anychart.com/blog/2020/07/22/network-graph-javascript/</t>
  </si>
  <si>
    <t>How to Create JavaScript Network Graph</t>
  </si>
  <si>
    <t>Wayde Herman</t>
  </si>
  <si>
    <t>2020-07-22</t>
  </si>
  <si>
    <t>Network graphs are a special, very interesting form of data visualization. Unlike more traditional chart types like bar graphs or pie charts, a network graph does a bit more than visualize numerical data. With these charts, you represent each object as a point, referred to as a node, and the connections between the objects as a line, referred to as either a link or an edge. Here, we do not focus on representing objects with the same precision we are typically used to. Instead, we are trying to discover relationships in a network or sections of a network and are less worried about individual nodes.</t>
  </si>
  <si>
    <t>graph;data-viz;chart;javascript;technique</t>
  </si>
  <si>
    <t>https://www.anychart.com</t>
  </si>
  <si>
    <t>https://www.anychart.com/blog/wp-content/uploads/2020/07/network-graph-js-html5.png</t>
  </si>
  <si>
    <t>L01757</t>
  </si>
  <si>
    <t>https://data-marc.com/2020/07/28/external-tools-document-your-power-bi-model/</t>
  </si>
  <si>
    <t>External Tools: Document your Power BI Model</t>
  </si>
  <si>
    <t>Marc</t>
  </si>
  <si>
    <t>2020-07-28</t>
  </si>
  <si>
    <t>In the Power BI Desktop July release, the External Tools capability was released (in preview). With that 3rd party tooling integration is now possible. Tools such as ALM Toolkit, DAX Studio and Tabular Editor integrate nicely with Power BI Desktop and are capable of writing data in your Power BI model (if new meta data preview is enabled).</t>
  </si>
  <si>
    <t>analytics;tool;data-processing</t>
  </si>
  <si>
    <t>https://data-marc.com</t>
  </si>
  <si>
    <t>analytics#data-processing</t>
  </si>
  <si>
    <t>L01758</t>
  </si>
  <si>
    <t>https://newatlas.com/physics/quantum-time-travel-simulator-butterfly-effect/</t>
  </si>
  <si>
    <t>Quantum time travel doesn't follow Back to the Future rules</t>
  </si>
  <si>
    <t xml:space="preserve">Michael Irving
</t>
  </si>
  <si>
    <t>2020-07-29</t>
  </si>
  <si>
    <t>Time travel movies have different rules about what happens when you start messing around with the timeline. If you’ve ever wondered which ones make the most sense, we may now have an answer. According to experiments using a quantum time travel simulator, reality is more or less “self-healing,” so changes made to the past won’t drastically alter the future you came from – at least, in the quantum realm.</t>
  </si>
  <si>
    <t>science;concept</t>
  </si>
  <si>
    <t>https://newatlas.com</t>
  </si>
  <si>
    <t>https://assets.newatlas.com/dims4/default/3afbeb5/2147483647/strip/true/crop/1800x1200+100+0/resize/1200x800!/quality/90/?url=http%3A%2F%2Fnewatlas-brightspot.s3.amazonaws.com%2F09%2Fa0%2F8ccb90ed42f5bef705116ae26d5c%2Fdepositphotos-175419248-l-2015.jpg</t>
  </si>
  <si>
    <t>L01759</t>
  </si>
  <si>
    <t>https://dennybritz.com/blog/deep-learning-most-important-ideas/</t>
  </si>
  <si>
    <t>Deep Learning's Most Important Ideas - A Brief Historical Review</t>
  </si>
  <si>
    <t>Denny Britz</t>
  </si>
  <si>
    <t>Deep Learning is such a fast-moving field and the huge number of research papers and ideas can be overwhelming. The goal of this post is to review ideas that have stood the test of time. These ideas, or improvements of them, have been used over and over again. They’re known to work.</t>
  </si>
  <si>
    <t>dl;concept;method</t>
  </si>
  <si>
    <t>https://dennybritz.com</t>
  </si>
  <si>
    <t>concept#method</t>
  </si>
  <si>
    <t>L01761</t>
  </si>
  <si>
    <t>https://twitter.com/yutannihilat_en/status/1287402204987396096/photo/1</t>
  </si>
  <si>
    <t>The latest version of ggplot2 allows you to set the default colour/fill scale functions via global options.</t>
  </si>
  <si>
    <t>2020-07-26</t>
  </si>
  <si>
    <t>Since the version was a minor update, there was no release blog post, so you might not notice this big news... Thanks so much @cpsievert! #rstats https://t.co/XN7yqFYvVX</t>
  </si>
  <si>
    <t>chart;rstats;tidyverse;ggplot;technique</t>
  </si>
  <si>
    <t>http://pbs.twimg.com/profile_images/1093891196487753728/Mpid4Ffw_normal.jpg</t>
  </si>
  <si>
    <t>https://yutani.rbind.io</t>
  </si>
  <si>
    <t>L01762</t>
  </si>
  <si>
    <t>https://www.highcharts.com/blog/tutorials/visualize-wikipedia-data-with-nodejs-and-highcharts/</t>
  </si>
  <si>
    <t>Visualize Wikipedia Data with NodeJS and Highcharts</t>
  </si>
  <si>
    <t>Mustapha Mekhatria</t>
  </si>
  <si>
    <t>In this tutorial, I will show you how to extract and visualize the Pageviews Analysis data using Wikipedia API, NodeJS, and Highcharts.</t>
  </si>
  <si>
    <t>data-viz;tutorial;javascript;tool</t>
  </si>
  <si>
    <t>https://wp-assets.highcharts.com/www-highcharts-com/blog/wp-content/uploads/2018/06/18162150/Visualizing-Wikipedia-Data-with-NodeJS-and-Highcharts1-760x380.jpg</t>
  </si>
  <si>
    <t>L01765</t>
  </si>
  <si>
    <t>https://asankap.wordpress.com/2020/08/02/how-to-create-a-power-bi-dataflow-programmatically-using-net/</t>
  </si>
  <si>
    <t>How to create a Power BI Dataflow Programmatically</t>
  </si>
  <si>
    <t>Asanka Padmakumara</t>
  </si>
  <si>
    <t>2020-08-02</t>
  </si>
  <si>
    <t>I wanted to implement a Power BI template which analyze data generate from a product. This product is a PaSS product and it uses SQL server as the back end system.Each customer has its own database and database schema is almost same for all the customers .</t>
  </si>
  <si>
    <t>analytics;data-processing;method;how-to</t>
  </si>
  <si>
    <t>https://asankap.wordpress.com</t>
  </si>
  <si>
    <t>https://asankap.files.wordpress.com/2021/07/capture-3.jpg?w=205</t>
  </si>
  <si>
    <t>L01766</t>
  </si>
  <si>
    <t>https://www.dataquest.io/blog/load-clean-data-r-tidyverse/</t>
  </si>
  <si>
    <t>Tidyverse Basics: Load and Clean Data with R tidyverse Tools</t>
  </si>
  <si>
    <t>Casey Bates</t>
  </si>
  <si>
    <t>2020-07-24</t>
  </si>
  <si>
    <t>Messy datasets are everywhere. If you want to analyze data, it’s inevitable that you will need to clean data. In this tutorial, we're going to take a look at how to do that using R and some nifty tidyverse tools.</t>
  </si>
  <si>
    <t>tidyverse;data-processing;tutorial;fundamentals;data-analysis</t>
  </si>
  <si>
    <t>L01768</t>
  </si>
  <si>
    <t>https://twitter.com/TheInsaneApp/status/1291396810162880515/photo/1</t>
  </si>
  <si>
    <t>🔥 Must Watch Ted Talks on Artificial Intelligence and Machine Learning</t>
  </si>
  <si>
    <t>@TheInsaneApp</t>
  </si>
  <si>
    <t>2020-08-06</t>
  </si>
  <si>
    <t>5 TED Talks on AI and Machine Learning
https://t.co/pb2Tn0PWqP</t>
  </si>
  <si>
    <t>ml;advice;inspiration;talk</t>
  </si>
  <si>
    <t>http://pbs.twimg.com/profile_images/1495057585799450624/wYTmzDA-_normal.jpg</t>
  </si>
  <si>
    <t>https://theinsaneapp.page.link/DownloadApp</t>
  </si>
  <si>
    <t>L01769</t>
  </si>
  <si>
    <t>https://www.scientificamerican.com/article/atheism-is-inconsistent-with-the-scientific-method-prizewinning-physicist-says/</t>
  </si>
  <si>
    <t>Atheism Is Inconsistent with the Scientific Method, Prizewinning Physicist Says</t>
  </si>
  <si>
    <t>Lee Billings</t>
  </si>
  <si>
    <t>In conversation, the 2019 Templeton Prize winner does not pull punches on the limits of science, the value of humility and the irrationality of nonbelief. Scientific American spoke with Gleiser about the award, how he plans to advance his message of consilience, the need for humility in science, why humans are special, and the fundamental source of his curiosity as a physicist.</t>
  </si>
  <si>
    <t>https://static.scientificamerican.com/sciam/cache/file/DECB26FE-96A5-4FDE-B21B2210701AA958_source.jpg?w=590&amp;h=800&amp;DDF13483-9552-4323-A17EF4A254378E53</t>
  </si>
  <si>
    <t>L01770</t>
  </si>
  <si>
    <t>https://twitter.com/jasemurphy/status/1291618755508703235</t>
  </si>
  <si>
    <t>A thread of mystifying and hilarious data visualisations from the "Australians" books, published in 1987 by the Australian Government.</t>
  </si>
  <si>
    <t>Jason Murphy</t>
  </si>
  <si>
    <t>2020-08-07</t>
  </si>
  <si>
    <t>1. Spikes https://t.co/yB0pjndYJ5</t>
  </si>
  <si>
    <t>data-viz;humour;viztortion;inspiration</t>
  </si>
  <si>
    <t>/img/article_images/img-L01770.png</t>
  </si>
  <si>
    <t>http://pbs.twimg.com/profile_images/1366604907315294210/4Hzv5QoI_normal.jpg</t>
  </si>
  <si>
    <t>http://smarturl.it/Incentivology</t>
  </si>
  <si>
    <t>L01772</t>
  </si>
  <si>
    <t>https://twitter.com/nick_bunker/status/1293602314285187075</t>
  </si>
  <si>
    <t>Percent job lossess in post WWII recessions</t>
  </si>
  <si>
    <t>Nick Bunker</t>
  </si>
  <si>
    <t>2020-08-12</t>
  </si>
  <si>
    <t xml:space="preserve">Just showed this graph to someone for the first time. Don't think I did enough to prepare them for what they were about to see. </t>
  </si>
  <si>
    <t>http://pbs.twimg.com/profile_images/1130846196866490370/_AGJR9Pw_normal.jpg</t>
  </si>
  <si>
    <t>L01774</t>
  </si>
  <si>
    <t>https://www.producthunt.com/posts/danfo-js</t>
  </si>
  <si>
    <t>Danfojs: powerful javascript data analysis toolkit</t>
  </si>
  <si>
    <t>Team</t>
  </si>
  <si>
    <t>2022-10-12</t>
  </si>
  <si>
    <t>Danfo.js is a javascript package that provides fast, flexible, and expressive data structures designed to make working with "relational" or "labeled" data both easy and intuitive. It is heavily inspired by Pandas library, and provides a similar API. This means that users familiar with Pandas, can easily pick up danfo.js.</t>
  </si>
  <si>
    <t>data-analysis;javascript;toolkit;data-processing;tool</t>
  </si>
  <si>
    <t>https://www.producthunt.com</t>
  </si>
  <si>
    <t>toolkit#tool</t>
  </si>
  <si>
    <t>L01775</t>
  </si>
  <si>
    <t>https://data-feminism.mitpress.mit.edu/</t>
  </si>
  <si>
    <t>Data Feminism</t>
  </si>
  <si>
    <t>Catherine D'Ignazio and Lauren F. Klein</t>
  </si>
  <si>
    <t>A new way of thinking about data science and data ethics that is informed by the ideas of intersectional feminism. Data Feminism offers strategies for data scientists seeking to learn how feminism can help them work toward justice, and for feminists who want to focus their efforts on the growing field of data science. But Data Feminism is about much more than gender. It is about power, about who has it and who doesn't, and about how those differentials of power can be challenged and changed.</t>
  </si>
  <si>
    <t>book;free;data-science;concept</t>
  </si>
  <si>
    <t>https://data-feminism.mitpress.mit.edu</t>
  </si>
  <si>
    <t>/img/article_images/img-L01775.png</t>
  </si>
  <si>
    <t>L01776</t>
  </si>
  <si>
    <t>https://stuffandnonsense.co.uk/blog/naming-layout-components</t>
  </si>
  <si>
    <t>Naming layout components</t>
  </si>
  <si>
    <t>Andy Clarke</t>
  </si>
  <si>
    <t>I know some people swear by frameworks and I do understand why, although my work rarely needs them. I also appreciate why some people find the grids component in frameworks useful. But, to me, including a framework just for its grid has always seemed excessive. Particularly when there are other ways to develop reusable layout components which are far less generic, but no less flexible than a framework.</t>
  </si>
  <si>
    <t>development;method</t>
  </si>
  <si>
    <t>https://stuffandnonsense.co.uk</t>
  </si>
  <si>
    <t>L01777</t>
  </si>
  <si>
    <t>https://towardsdatascience.com/what-makes-a-data-analyst-excellent-17ee4651c6db</t>
  </si>
  <si>
    <t>What makes a data analyst excellent?</t>
  </si>
  <si>
    <t>Cassie Kozyrkov</t>
  </si>
  <si>
    <t>2020-08-14</t>
  </si>
  <si>
    <t>Analysts look up facts and produce inspiration for you, while trying to waste as little of their own time (and yours!) in the process. To get the best time-to-inspiration payoff, they must master many different forms of speed.</t>
  </si>
  <si>
    <t>data-analysis;explainer;analytics;tool</t>
  </si>
  <si>
    <t>https://miro.medium.com/max/1400/0*f7KYEAhrMsC7tqOZ.jpg</t>
  </si>
  <si>
    <t>L01778</t>
  </si>
  <si>
    <t>https://towardsdatascience.com/temporal-convolutional-networks-the-next-revolution-for-time-series-8990af826567</t>
  </si>
  <si>
    <t>Temporal Convolutional Networks, The Next Revolution for Time-Series?</t>
  </si>
  <si>
    <t>Barak Or, PhD</t>
  </si>
  <si>
    <t>This post reviews the latest innovations of TCN based solutions. We first present a case study of motion detection and briefly review the TCN architecture and its advantages over conventional approaches such as Convolutional Neural Networks (CNN) and Recurrent Neural Network (RNN). Then, we introduce several novels using TCN, including improving traffic prediction, sound event localization &amp; detection, and probabilistic forecasting.</t>
  </si>
  <si>
    <t>ml;technique;forecasting;method</t>
  </si>
  <si>
    <t>https://miro.medium.com/fit/c/40/40/0*38DoEMlS_81eAJ6C.jpg</t>
  </si>
  <si>
    <t>ml#forecasting</t>
  </si>
  <si>
    <t>L01779</t>
  </si>
  <si>
    <t>https://devops.com/how-to-build-a-business-data-map/</t>
  </si>
  <si>
    <t>How To Build a Business Data Map</t>
  </si>
  <si>
    <t>Cillian Kieran</t>
  </si>
  <si>
    <t>2020-08-17</t>
  </si>
  <si>
    <t>In simple terms, a data map shows the personally identifiable information (PII) your business possesses, why you possess it, where it lives and how it’s being used. To answer these four questions, you’ll need to audit the databases in your business. Be sure to include those that are part of third-party SaaS applications as well as your own proprietary data systems; figure out the fields of information contained in each. Then you’ll need to coordinate with your team to understand the business purpose for which each of those data points is being used.</t>
  </si>
  <si>
    <t>process;tool</t>
  </si>
  <si>
    <t>https://devops.com</t>
  </si>
  <si>
    <t>https://devops.com/wp-content/uploads/2020/08/Data_Map_Devops.jpg</t>
  </si>
  <si>
    <t>process#tool</t>
  </si>
  <si>
    <t>L01782</t>
  </si>
  <si>
    <t>https://twitter.com/moritz_stefaner/status/1295733710403362817/photo/1</t>
  </si>
  <si>
    <t xml:space="preserve">✨ New project alert! ✨ We visualized the @sciam archive — 5’107 editions from 175 years containing over 100m words! </t>
  </si>
  <si>
    <t>Moritz Stefaner</t>
  </si>
  <si>
    <t>2020-08-18</t>
  </si>
  <si>
    <t>Thanks @laesser @ChristiansenJen @JenLSchwartz for the great collaboration! 🙌 (Thread) https://t.co/wCT5BicLQN</t>
  </si>
  <si>
    <t>data-viz;inspiration;example;interactive</t>
  </si>
  <si>
    <t>http://pbs.twimg.com/profile_images/482195076794556416/g_AJWbbZ_normal.jpeg</t>
  </si>
  <si>
    <t>https://truth-and-beauty.net</t>
  </si>
  <si>
    <t>L01783</t>
  </si>
  <si>
    <t>https://twitter.com/geo_spatialist/status/1295940970601762816/photo/1</t>
  </si>
  <si>
    <t>Coming soon.  Still trying some custom depth colors with blender nodes.
I'll put up one without my tinting also.</t>
  </si>
  <si>
    <t>Sean Conway</t>
  </si>
  <si>
    <t>2020-08-19</t>
  </si>
  <si>
    <t>https://t.co/UgMYXTOfa5</t>
  </si>
  <si>
    <t>3d;geospatial;data-viz</t>
  </si>
  <si>
    <t>/img/article_images/img-L01783.jpg</t>
  </si>
  <si>
    <t>http://pbs.twimg.com/profile_images/1397216770683981824/7Kyn03Z6_normal.jpg</t>
  </si>
  <si>
    <t>https://muir-way.com/collections/vintage-relief</t>
  </si>
  <si>
    <t>L01784</t>
  </si>
  <si>
    <t>https://dplyr.tidyverse.org/reference/case_when.html</t>
  </si>
  <si>
    <t>A general vectorised if-else</t>
  </si>
  <si>
    <t>dplyr</t>
  </si>
  <si>
    <t>This function allows you to vectorise multiple if_else() statements. Each case is evaluated sequentially and the first match for each element determines the corresponding value in the output vector. If no cases match, the .default is used.</t>
  </si>
  <si>
    <t>rstats;tidyverse;tool;data-processing</t>
  </si>
  <si>
    <t>https://dplyr.tidyverse.org</t>
  </si>
  <si>
    <t>https://dplyr.tidyverse.org/logo.png</t>
  </si>
  <si>
    <t>L01786</t>
  </si>
  <si>
    <t>https://www.w3.org/2020/06/machine-learning-workshop/talks/exploring_unsupervised_image_segmentation_results.html</t>
  </si>
  <si>
    <t>Exploring unsupervised image segmentation results</t>
  </si>
  <si>
    <t>Piotr Migdal &amp; Bartłomiej Olechno</t>
  </si>
  <si>
    <t>Unsupervised segmentation - inspecting examples, interactively.  I'd like to persuade you why it makes sense to investigate deep learning models.</t>
  </si>
  <si>
    <t>dl;methodology;technique;ml</t>
  </si>
  <si>
    <t>https://www.w3.org</t>
  </si>
  <si>
    <t>methodology#technique</t>
  </si>
  <si>
    <t>L01788</t>
  </si>
  <si>
    <t>https://www.fast.ai/2020/08/21/fastai2-launch/</t>
  </si>
  <si>
    <t>fast.ai releases new deep learning course, four libraries, and 600-page book</t>
  </si>
  <si>
    <t xml:space="preserve">Jeremy Howard </t>
  </si>
  <si>
    <t>2020-08-21</t>
  </si>
  <si>
    <t>fast.ai is a self-funded research, software development, and teaching lab, focused on making deep learning more accessible. We make all of our software, research papers, and courses freely available with no ads. We pay all of our costs out of our own pockets, and take no grants or donations, so you can be sure we’re truly independent.</t>
  </si>
  <si>
    <t>ml;course;free</t>
  </si>
  <si>
    <t>L01792</t>
  </si>
  <si>
    <t>https://www.amazon.com/dp/1492035645%3Ftag%3Dzippylab-20%26linkCode%3Dosi%26th%3D1%26psc%3D1</t>
  </si>
  <si>
    <t>Hands-On Unsupervised Learning Using Python: How to Build Applied Machine Learning Solutions from Unlabeled Data    1st Edition</t>
  </si>
  <si>
    <t>Ankur A. Patel</t>
  </si>
  <si>
    <t>Many industry experts consider unsupervised learning the next frontier in artificial intelligence, one that may hold the key to the holy grail in AI research, the so called general artificial intelligence. Since the majority of the world's data is unlabeled, conventional supervised learning cannot be applied; this is where unsupervised learning comes in. Unsupervised learning can be applied to unlabeled datasets to discover meaningful patterns buried deep in the data, patterns that may be near impossible for humans to uncover.</t>
  </si>
  <si>
    <t>book;ml;technique;paid</t>
  </si>
  <si>
    <t>https://images-na.ssl-images-amazon.com/images/I/516YvsJCS9L.__AC_SR166,182___.jpg</t>
  </si>
  <si>
    <t>L01793</t>
  </si>
  <si>
    <t>https://twitter.com/SourabhSKatoch/status/1297363178469437440/photo/1</t>
  </si>
  <si>
    <t>Python Debugging Cheat Sheet.</t>
  </si>
  <si>
    <t>Sourabh Singh Katoch</t>
  </si>
  <si>
    <t>2020-08-23</t>
  </si>
  <si>
    <t>https://t.co/0PV0tzromi</t>
  </si>
  <si>
    <t>python;cheatsheet;development</t>
  </si>
  <si>
    <t>http://pbs.twimg.com/profile_images/1394320101638217729/1-FEChGi_normal.jpg</t>
  </si>
  <si>
    <t>L01794</t>
  </si>
  <si>
    <t>https://twitter.com/PinakiLaskar/status/1298998657119707142/photo/1</t>
  </si>
  <si>
    <t>#ML Workflow</t>
  </si>
  <si>
    <t>Pinaki Laskar</t>
  </si>
  <si>
    <t>2020-08-27</t>
  </si>
  <si>
    <t>https://t.co/GFdjtL36YE</t>
  </si>
  <si>
    <t>ml;workflow;process</t>
  </si>
  <si>
    <t>http://pbs.twimg.com/profile_images/1277223966705192966/aIT6N-WJ_normal.jpg</t>
  </si>
  <si>
    <t>https://www.linkedin.com/in/pinakilaskar/</t>
  </si>
  <si>
    <t>L01795</t>
  </si>
  <si>
    <t>https://developers.google.com/machine-learning/recommendation</t>
  </si>
  <si>
    <t>Recommendation Systems - Advanced Course</t>
  </si>
  <si>
    <t>@google</t>
  </si>
  <si>
    <t>2022-07-18</t>
  </si>
  <si>
    <t>Welcome to Recommendation Systems! We've designed this course to expand your knowledge of recommendation systems and explain different models used in recommendation, including matrix factorization and deep neural networks</t>
  </si>
  <si>
    <t>L01797</t>
  </si>
  <si>
    <t>https://paperswithcode.com/task/unsupervised-anomaly-detection</t>
  </si>
  <si>
    <t>Unsupervised Anomaly Detection</t>
  </si>
  <si>
    <t>@paperswithcode</t>
  </si>
  <si>
    <t>The objective of Unsupervised Anomaly Detection is to detect previously unseen rare objects or events without any prior knowledge about these. The only information available is that the percentage of anomalies in the dataset is small, usually less than 1%. Since anomalies are rare and unknown to the user at training time, anomaly detection in most cases boils down to the problem of modelling the normal data distribution and defining a measurement in this space in order to classify samples as anomalous or normal. In high-dimensional data such as images, distances in the original space quickly lose descriptive power (curse of dimensionality) and a mapping to some more suitable space is required.</t>
  </si>
  <si>
    <t>ml;methodology</t>
  </si>
  <si>
    <t>https://paperswithcode.com</t>
  </si>
  <si>
    <t>https://production-media.paperswithcode.com/thumbnails/dataset/dataset-0000001543-5f636fdc_KmRVVdI.jpg</t>
  </si>
  <si>
    <t>L01798</t>
  </si>
  <si>
    <t>https://petapixel.com/2020/08/29/heres-a-free-1-hour-lesson-on-color-grading-your-photos/</t>
  </si>
  <si>
    <t>Want to learn the secrets of color grading in photography?</t>
  </si>
  <si>
    <t>Michael Zhang</t>
  </si>
  <si>
    <t>2020-08-29</t>
  </si>
  <si>
    <t>Photographer and retoucher Joanna Kustra recently gave an hour-long webinar on the subject, and she has now made it freely available for anyone to learn from.</t>
  </si>
  <si>
    <t>colour;theory;data-viz;visual</t>
  </si>
  <si>
    <t>https://petapixel.com</t>
  </si>
  <si>
    <t>https://petapixel.com/assets/uploads/2022/07/DALLEcopy-300x157.jpg</t>
  </si>
  <si>
    <t>theory</t>
  </si>
  <si>
    <t>L01800</t>
  </si>
  <si>
    <t>https://www.dataversity.net/going-beyond-data-driven-the-three-pillars-of-data-analytics/</t>
  </si>
  <si>
    <t>Going Beyond Data-Driven: The Three Pillars of Data Analytics</t>
  </si>
  <si>
    <t>Eva Murray</t>
  </si>
  <si>
    <t>2020-09-04</t>
  </si>
  <si>
    <t>Historically, being a data-driven business has been the goal. That was fine then, but times have changed. Today, companies have to be data-driven just to compete in the chaotic post-COVID-19 world. The ability to pivot and quickly change your business strategy as it relates to people, products, and/or processes based on current events — whether they are happening in the world market or internally — has never been more apparent than it is today. The goal now is going beyond data-driven, which means using advanced data analytics to drive real-time business strategy.</t>
  </si>
  <si>
    <t>https://www.dataversity.net</t>
  </si>
  <si>
    <t>https://dv-website.s3.amazonaws.com/uploads/2020/08/Eva_Murray_600x448.jpg</t>
  </si>
  <si>
    <t>L01801</t>
  </si>
  <si>
    <t>https://theprint.in/science/white-rice-linked-to-diabetes-especially-in-south-asia-says-21-nation-study-done-over-10-yrs/496879/</t>
  </si>
  <si>
    <t>White rice linked to diabetes, especially in South Asia, says 21-nation study done over 10 yrs</t>
  </si>
  <si>
    <t>Sandhya Ramesh</t>
  </si>
  <si>
    <t>2020-09-06</t>
  </si>
  <si>
    <t>Bengaluru: An analysis of over 1,30,000 adults from 21 countries over nearly a decade has indicated a high risk of diabetes linked with the consumption of white rice. The risk is most prominent for the South Asian population, according to findings...</t>
  </si>
  <si>
    <t>research;statistics;press</t>
  </si>
  <si>
    <t>https://theprint.in</t>
  </si>
  <si>
    <t>https://static.theprint.in/wp-content/uploads/2020/09/wrice.jpg?compress=true&amp;quality=80&amp;w=800&amp;dpr=1.0</t>
  </si>
  <si>
    <t>press</t>
  </si>
  <si>
    <t>L01802</t>
  </si>
  <si>
    <t>https://www.scientificamerican.com/article/the-idea-that-a-scientific-theory-can-be-falsified-is-a-myth/</t>
  </si>
  <si>
    <t>The Idea That a Scientific Theory Can Be ‘Falsified’ Is a Myth</t>
  </si>
  <si>
    <t>Mano Singham</t>
  </si>
  <si>
    <t>2020-09-07</t>
  </si>
  <si>
    <t>As expressed by astrophysicist Mario Livio in his book Brilliant Blunders: "[E]ver since the seminal work of philosopher of science Karl Popper, for a scientific theory to be worthy of its name, it has to be falsifiable by experiments or observations. This requirement has become the foundation of the ‘scientific method.’” But the field known as science studies (comprising the history, philosophy and sociology of science) has shown that falsification cannot work even in principle. It’s time we abandoned the notion.</t>
  </si>
  <si>
    <t>science;methodology;advice</t>
  </si>
  <si>
    <t>https://static.scientificamerican.com/sciam/cache/file/85EEBC19-AD3F-4E44-963C76A3E371CE86_source.jpg?w=590&amp;h=800&amp;FB9EDBBE-3262-4970-8219311E83C28B9C</t>
  </si>
  <si>
    <t>L01803</t>
  </si>
  <si>
    <t>https://www.inferentialthinking.com/chapters/intro.html</t>
  </si>
  <si>
    <t>Computational and Inferential Thinking: The Foundations of Data Science, 2nd Edition</t>
  </si>
  <si>
    <t>Ani Adhikari, John DeNero, David Wagner</t>
  </si>
  <si>
    <t>This text was originally developed for the UC Berkeley course Data 8: Foundations of Data Science.</t>
  </si>
  <si>
    <t>data-science;statistics;book;theory;practice;free</t>
  </si>
  <si>
    <t>https://www.inferentialthinking.com</t>
  </si>
  <si>
    <t>theory#practice</t>
  </si>
  <si>
    <t>L01805</t>
  </si>
  <si>
    <t>https://www.cambridge.org/core/services/aop-cambridge-core/content/view/74C6FD9FEB12038A52A95B9FBCA05A12/S2194588820000111a.pdf/ten_guidelines_for_better_tables.pdf</t>
  </si>
  <si>
    <t>Ten Guidelines for Better Tables</t>
  </si>
  <si>
    <t>Jonathan A. Schwabish</t>
  </si>
  <si>
    <t>2020-07-30</t>
  </si>
  <si>
    <t>Tables are a unique form of visualizing data because, unlike many charts, they are not usually intended to give a quick, visual representation of data. Instead, tables are useful when you want to show the exact values of your data or estimates. They are not the best solution if you want to show a lot of data or if you want to show the data in a compact space, but a well-designed table can help your reader find specific numbers and discover patterns and outliers. In this article, I present 10 guide_x0002_lines for creating better, more effective tables; I then model these lessons by redesigning six tables from articles previously published in the Journal of Benefit-Cost Analysis</t>
  </si>
  <si>
    <t>data-analysis;data-processing;method;technique</t>
  </si>
  <si>
    <t>/docs/ten-guidelines-for-better-tables.pdf</t>
  </si>
  <si>
    <t>L01806</t>
  </si>
  <si>
    <t>https://arxiv.org/abs/2009.03051</t>
  </si>
  <si>
    <t>Visual Sentiment Analysis from Disaster Images in Social Media</t>
  </si>
  <si>
    <t>Syed Zohaib Hassan, Kashif Ahmad, Steven Hicks, Paal Halvorsen, Ala Al-Fuqaha, Nicola Conci, Michael Riegler</t>
  </si>
  <si>
    <t xml:space="preserve">his article focuses on visual sentiment analysis in a societal important domain, namely disaster analysis in social media. To this aim, we propose a deep visual sentiment analyzer for disaster related images, covering different aspects of visual sentiment analysis starting from data collection, annotation, model selection, implementation, and evaluations. For data annotation, and analyzing peoples' sentiments towards natural disasters and associated images in social media, a crowd-sourcing study has been conducted with a large number of participants worldwide. The crowd-sourcing study resulted in a large-scale benchmark dataset with four different sets of annotations, each aiming a separate task. The presented analysis and the associated dataset will provide a baseline/benchmark for future research in the domain. We believe the proposed system can contribute toward more livable communities by helping different stakeholders, such as news broadcasters, humanitarian organizations, as well as the general public. </t>
  </si>
  <si>
    <t>data-science;technique;ml;research</t>
  </si>
  <si>
    <t>L01807</t>
  </si>
  <si>
    <t>https://machinelearningmastery.com/tpot-for-automated-machine-learning-in-python/</t>
  </si>
  <si>
    <t>TPOT for Automated Machine Learning in Python</t>
  </si>
  <si>
    <t>2020-09-09</t>
  </si>
  <si>
    <t>Automated Machine Learning (AutoML) refers to techniques for automatically discovering well-performing models for predictive modeling tasks with very little user involvement. TPOT is an open-source library for performing AutoML in Python. It make...</t>
  </si>
  <si>
    <t>ml;python;tool</t>
  </si>
  <si>
    <t>https://machinelearningmastery.com/wp-content/uploads/2021/02/Why-Optimization-Is-Important-in-Machine-Learning.jpg</t>
  </si>
  <si>
    <t>L01808</t>
  </si>
  <si>
    <t>https://bdtechtalks.com/2020/08/24/ai-blog-gpt-3-fake-news/</t>
  </si>
  <si>
    <t>An AI-written blog highlights bad human judgment on GPT-3</t>
  </si>
  <si>
    <t>Ben Dickson</t>
  </si>
  <si>
    <t>2020-08-24</t>
  </si>
  <si>
    <t xml:space="preserve"> This article is part of Demystifying AI, a series of posts that (try to) disambiguate the jargon and myths surrounding AI. LLast week, many tech publications broke news about a blog generated by artificial intelligence that fooled thousands of users and landed on top of the Hacker News forum. GPT-3, the massive language model developed by AI research lab OpenAI, had written the articles.</t>
  </si>
  <si>
    <t>ai;nlp;advice;news</t>
  </si>
  <si>
    <t>https://bdtechtalks.com</t>
  </si>
  <si>
    <t>https://i0.wp.com/bdtechtalks.com/wp-content/uploads/2020/08/openai-gpt-3-blog-substack.jpg?resize=696%2C392&amp;ssl=1</t>
  </si>
  <si>
    <t>advice#news</t>
  </si>
  <si>
    <t>ai#nlp</t>
  </si>
  <si>
    <t>L01809</t>
  </si>
  <si>
    <t>https://python-data-science.readthedocs.io/en/latest/engineering.html</t>
  </si>
  <si>
    <t>6. Feature Engineering</t>
  </si>
  <si>
    <t>Jake Teo</t>
  </si>
  <si>
    <t>Feature Engineering is one of the most important part of model building. Collecting and creating of relevant features from existing ones are most often the determinant of a high prediction value</t>
  </si>
  <si>
    <t>ml;python;data-science</t>
  </si>
  <si>
    <t>https://python-data-science.readthedocs.io</t>
  </si>
  <si>
    <t>L01810</t>
  </si>
  <si>
    <t>Forecasting: Principles and Practice (3rd ed)</t>
  </si>
  <si>
    <t>forecasting;book;technique;theory;practice;rstats;data-science;free</t>
  </si>
  <si>
    <t>https://otexts.com</t>
  </si>
  <si>
    <t>https://otexts.com/fpp3/figs/fpp3_front_cover.jpg</t>
  </si>
  <si>
    <t>technique#theory#practice</t>
  </si>
  <si>
    <t>L01811</t>
  </si>
  <si>
    <t>https://distill.pub/2020/communicating-with-interactive-articles/</t>
  </si>
  <si>
    <t>Communicating with Interactive Articles</t>
  </si>
  <si>
    <t xml:space="preserve"> Fred Hohman et al.</t>
  </si>
  <si>
    <t>2020-09-11</t>
  </si>
  <si>
    <t xml:space="preserve">Examining the design of interactive articles by synthesizing theory from disciplines such as education, journalism, and visualization. In this work, for the the first time, we connect the dots between interactive articles such as those featured in this journal and publications like The New York Times and the techniques, theories, and empirical evaluations put forth by academic researchers across the fields of education, human-computer interaction, information visualization, and digital journalism. We show how digital designers are operationalizing these ideas to create interactive articles that help boost learning and engagement for their readers compared to static alternatives. </t>
  </si>
  <si>
    <t>design;interactive;data-viz;theory;practice</t>
  </si>
  <si>
    <t>https://distill.pub/2020/communicating-with-interactive-articles/images/teaser/jpeg/fallen.jpeg</t>
  </si>
  <si>
    <t>design#theory#practice</t>
  </si>
  <si>
    <t>L01812</t>
  </si>
  <si>
    <t>http://multiverseaccordingtoben.blogspot.com/2020/09/gpt-f-one-more-funky-experiment-in.html</t>
  </si>
  <si>
    <t xml:space="preserve">GPT-f -- One More Funky Experiment in Guiding Theorem-Proving without Understanding </t>
  </si>
  <si>
    <t>Ben Goertzel</t>
  </si>
  <si>
    <t>2020-09-14</t>
  </si>
  <si>
    <t xml:space="preserve"> … and some Thoughts on Syntactic vs. Semantic Approaches to Guiding Automated Theorem Proving. Quite a few people have been asking me these last few days about GPT-f, OpenAI's new foray into the domain of automated theorem proving (ATP). My own sense is that, just as GPT-3 is not the right research direction to get to real human-level language facility, GPT-f is not the right research direction to get to real human-level (let alone superhuman) mathematical theorem-proving.</t>
  </si>
  <si>
    <t>ai;cautionary-tale;dubious</t>
  </si>
  <si>
    <t>http://multiverseaccordingtoben.blogspot.com</t>
  </si>
  <si>
    <t>L01813</t>
  </si>
  <si>
    <t>https://engineering.shopify.com/blogs/engineering/solving-data-discovery-challenges-shopify</t>
  </si>
  <si>
    <t>How We’re Solving Data Discovery Challenges at Shopify</t>
  </si>
  <si>
    <t>Ranko Cupovic</t>
  </si>
  <si>
    <t>2020-07-21</t>
  </si>
  <si>
    <t>To make sense of all of these data assets at Shopify, we built a data discovery and management tool named Artifact. It aims to increase productivity, provide greater accessibility to data, and allow for a higher level of data governance.</t>
  </si>
  <si>
    <t>data-discovery;tool</t>
  </si>
  <si>
    <t>https://engineering.shopify.com</t>
  </si>
  <si>
    <t>https://cdn.shopify.com/s/files/1/0779/4361/articles/ArtifactHighLevelArchitecture.jpeg?v=1595354400&amp;width=1024</t>
  </si>
  <si>
    <t>data-discovery</t>
  </si>
  <si>
    <t>L01816</t>
  </si>
  <si>
    <t>https://www.exploringdata.org/post/how-to-explore-data-dataexplorer-package/</t>
  </si>
  <si>
    <t>How to Explore Data: {DataExplorer} Package</t>
  </si>
  <si>
    <t>Exploring Data</t>
  </si>
  <si>
    <t>2020-09-15</t>
  </si>
  <si>
    <t>You can tell by the name of my blog that {DataExplorer} is perfectly suited for this series on R packages. Boxuan Cui is the developer and maintainer of {DataExplorer}, a package which at it’s core is designed to “simplify and automate EDA.”</t>
  </si>
  <si>
    <t>tool;rstats;analysis;technique;how-to;package</t>
  </si>
  <si>
    <t>https://www.exploringdata.org</t>
  </si>
  <si>
    <t>https://i2.wp.com/www.exploringdata.org/post/2020-09-16-how-to-explore-data-dataexplorer-package_files/DataExplorer-180x180.png</t>
  </si>
  <si>
    <t>L01818</t>
  </si>
  <si>
    <t>https://twitter.com/Niaa89/status/1307091835505053697</t>
  </si>
  <si>
    <t>"Which industry grew up during the pandemic?"* Issue September 2020 for Grupo Expansion.</t>
  </si>
  <si>
    <t>@Niaa89</t>
  </si>
  <si>
    <t>2020-09-19</t>
  </si>
  <si>
    <t>My latest data visualization for @expansionmx ...  https://t.co/hrqkb3Ooik</t>
  </si>
  <si>
    <t>http://pbs.twimg.com/profile_images/1506181702841880576/Igb0duVc_normal.jpg</t>
  </si>
  <si>
    <t>https://www.domestika.org/es/courses/1701-visualizacion-de-datos-para-proyectos-editoriales/diana_es</t>
  </si>
  <si>
    <t>L01819</t>
  </si>
  <si>
    <t>https://datacrayon.com/shop/product/visualisation-with-d3/</t>
  </si>
  <si>
    <t>Visualisation with D3.js v7</t>
  </si>
  <si>
    <t>Dr. Shahin Rostami</t>
  </si>
  <si>
    <t>A practical book on visualisation with D3.js that shows you how to create visualisations from the ground up that are engaging and beautiful. £49.99 £7.99 — OR —   A practical book on visualisation with D3.js that shows you how to create visua...</t>
  </si>
  <si>
    <t>d3js;book;tool;data-viz;paid</t>
  </si>
  <si>
    <t>https://datacrayon.com</t>
  </si>
  <si>
    <t>/img/article_images/img-L01819.png</t>
  </si>
  <si>
    <t>L01821</t>
  </si>
  <si>
    <t>https://www.buzzfeednews.com/article/tomwarren/deutsche-bank-money-laundering-mirror-trades</t>
  </si>
  <si>
    <t>Documents Show Deutsche Bank’s Top Executives Were Warned It Had A Dirty Money Problem. Then A $10 Billion Scandal Broke.</t>
  </si>
  <si>
    <t>Tom Warren et al.</t>
  </si>
  <si>
    <t>2020-09-20</t>
  </si>
  <si>
    <t>The FinCEN Files investigation reveals that Deutsche managers, including top executives, had direct knowledge for years of serious failings that left the bank vulnerable to money launderers. Documents show two warnings sent to committees that included Paul Achleitner, Deutsche’s chair, and one sent to the bank's supervisory board.</t>
  </si>
  <si>
    <t>article;general;peril;storytelling</t>
  </si>
  <si>
    <t>https://www.buzzfeednews.com</t>
  </si>
  <si>
    <t>L01822</t>
  </si>
  <si>
    <t>https://www.visualcinnamon.com/</t>
  </si>
  <si>
    <t>A place for unique &amp; beautiful data visualizations and data art</t>
  </si>
  <si>
    <t>My projects include web-based (subtly) interactive visualizations. However, they are mostly focused on static visualizations that allow more freedom in their design, and creating data art where the final result could be framed on a wall, or can be used as branding or marketing material.</t>
  </si>
  <si>
    <t>data-viz;inspiration;art;technique;method</t>
  </si>
  <si>
    <t>https://d33wubrfki0l68.cloudfront.net/2357b286a1d47e48a9039c19a91deea0597fe816/49227/img/home/shop_print_3.jpg</t>
  </si>
  <si>
    <t>L01824</t>
  </si>
  <si>
    <t>http://clrs.cc/</t>
  </si>
  <si>
    <t>COLORS</t>
  </si>
  <si>
    <t>MRMRS</t>
  </si>
  <si>
    <t>2015-12-26</t>
  </si>
  <si>
    <t>Skinning your prototypes just got easier - colors.css is a collection of skin classes to use while prototyping in the browser. 647B minified and gzipped. Includes classes to set text and or border color. Easily set the color of inline svg elemen...</t>
  </si>
  <si>
    <t>data-viz;colour;tool</t>
  </si>
  <si>
    <t>http://clrs.cc</t>
  </si>
  <si>
    <t>L01825</t>
  </si>
  <si>
    <t>https://petapixel.com/2020/09/23/how-to-make-an-auto-35mm-film-scanner-with-arduino-nano-and-python/</t>
  </si>
  <si>
    <t>How to Make an Auto 35mm Film Scanner with Arduino Nano and Python</t>
  </si>
  <si>
    <t>Seckin Sinan Isik</t>
  </si>
  <si>
    <t>2020-09-23</t>
  </si>
  <si>
    <t xml:space="preserve">Waiting while flatbed scanners scan a color negative film is nothing to be excited about. This process and the subsequent color precorrection can take anywhere from an hour to two. Tools available today, such as Negative Lab Pro, make it easy to achieve great color negative conversions. So fastening the scanning process using a camera makes more sense than ever before. However, the software to automate this process so far did not exist. Until today! </t>
  </si>
  <si>
    <t>L01826</t>
  </si>
  <si>
    <t>https://1stwebdesigner.com/css-text-effects/</t>
  </si>
  <si>
    <t>25+ Interesting CSS Text Effects</t>
  </si>
  <si>
    <t>@1stWebDesigner</t>
  </si>
  <si>
    <t>In today’s post, we’re sharing some of the most interesting and unusual CSS text effects – some with the help of JavaScript – that we’ve found on CodePen for your inspiration as well as to possibly use in any of your upcoming projects. These examples range from animations, to hover interactions, to simply unique. Maybe you’ve seen some before, or maybe they are all new to you. Regardless, we hope you find them useful and inspirational.</t>
  </si>
  <si>
    <t>https://1stwebdesigner.com</t>
  </si>
  <si>
    <t>https://1stwebdesigner.com/wp-content/uploads/2022/04/daisy-ui-850x510.jpg</t>
  </si>
  <si>
    <t>L01827</t>
  </si>
  <si>
    <t>https://dev.to/dr_sam_walpole/getting-started-with-docker-3k63</t>
  </si>
  <si>
    <t>Getting started with Docker</t>
  </si>
  <si>
    <t>Sam Walpole</t>
  </si>
  <si>
    <t>If you've been into software or web development for any amount of time, chances are that you at least heard of Docker. Maybe you're like me and have avoided using it because it seems complicated or difficult to set up. Well the good news is, it's actually super-simple. In this article, I will show you a few ways that you can get started with docker from what I've learnt so far.</t>
  </si>
  <si>
    <t>development;fundamentals</t>
  </si>
  <si>
    <t>https://res.cloudinary.com/practicaldev/image/fetch/s--EIOu4SEP--/c_imagga_scale,f_auto,fl_progressive,h_100,q_auto,w_100/https:/dev-to-uploads.s3.amazonaws.com/uploads/user/profile_image/366422/8f783117-647a-4e6d-8ce0-f4314185c3f0.jpg</t>
  </si>
  <si>
    <t>L01828</t>
  </si>
  <si>
    <t>https://www.taniarascia.com/asynchronous-javascript-event-loop-callbacks-promises-async-await/</t>
  </si>
  <si>
    <t>Understanding the Event Loop, Callbacks, Promises, and Async/Await in JavaScript</t>
  </si>
  <si>
    <t>Tania Rascia</t>
  </si>
  <si>
    <t>2020-09-10</t>
  </si>
  <si>
    <t>In the early days of the internet, websites often consisted of static data in an HTML page. But now that web applications have become more interactive and dynamic, it has become increasingly necessary to do intensive operations like make external network requests to retrieve API data. To handle these operations in JavaScript, a developer must use asynchronous programming techniques.</t>
  </si>
  <si>
    <t>development;javascript;concept;method;fundamentals</t>
  </si>
  <si>
    <t>https://www.taniarascia.com</t>
  </si>
  <si>
    <t>https://www.taniarascia.com/static/tania2020small-2e26928e592931dfb9698970daff8edc.jpg</t>
  </si>
  <si>
    <t>L01831</t>
  </si>
  <si>
    <t>https://www.tandfonline.com/doi/full/10.1080/00031305.2017.1375989</t>
  </si>
  <si>
    <t>Data Organization in Spreadsheets</t>
  </si>
  <si>
    <t>Karl W. Broman &amp; Kara H. Woo</t>
  </si>
  <si>
    <t>2018-04-24</t>
  </si>
  <si>
    <t>Spreadsheets are widely used software tools for data entry, storage, analysis, and visualization. Focusing on the data entry and storage aspects, this article offers practical recommendations for organizing spreadsheet data to reduce errors and ease later analyses.</t>
  </si>
  <si>
    <t>data-processing;methodology;data-analysis</t>
  </si>
  <si>
    <t>https://www.tandfonline.com</t>
  </si>
  <si>
    <t>/img/logos/the-american-statistician-logo.png</t>
  </si>
  <si>
    <t>L01832</t>
  </si>
  <si>
    <t>https://www.cesargamboasanabria.com/en/post/2019-06-23-exploraci%C3%B3n-de-datos-categ%C3%B3ricos-con-el-paquete-inspectdf/</t>
  </si>
  <si>
    <t>Exploratory data analysis with categorical data</t>
  </si>
  <si>
    <t>2019-06-23</t>
  </si>
  <si>
    <t>It is a common task to find datasets which have different types of variables, and they could be numeric, time data, or even categorical. The inspectdf package offers a set of functions to analyze the behavior of this kind of data.</t>
  </si>
  <si>
    <t>tool;rstats;data-analysis;package;how-to</t>
  </si>
  <si>
    <t>https://www.cesargamboasanabria.com</t>
  </si>
  <si>
    <t>L01833</t>
  </si>
  <si>
    <t>https://www.tylermw.com/3d-ggplots-with-rayshader/</t>
  </si>
  <si>
    <t>Introducing 3D ggplots with rayshader</t>
  </si>
  <si>
    <t>Tyler Morgan-Wall</t>
  </si>
  <si>
    <t>2019-06-10</t>
  </si>
  <si>
    <t>As rayshader gracefully rotates into its second year, I’m happy to announce the release of a feature I've been teasing for a while: 3D ggplots! It's been a long time coming, but the wait was worth it I promise. Creating this feature was a logical...</t>
  </si>
  <si>
    <t>rstats;3d;ggplot;geospatial</t>
  </si>
  <si>
    <t>https://www.tylermw.com</t>
  </si>
  <si>
    <t>https://www.tylermw.com/wp-content/uploads/2021/11/saturn_web-500x383.jpg</t>
  </si>
  <si>
    <t>L01834</t>
  </si>
  <si>
    <t>https://arxiv.org/abs/2009.11698</t>
  </si>
  <si>
    <t>Principles and Practice of Explainable Machine Learning</t>
  </si>
  <si>
    <t>Vaishak Belle, Ioannis Papantonis</t>
  </si>
  <si>
    <t>2020-09-18</t>
  </si>
  <si>
    <t>Artificial intelligence (AI) provides many opportunities to improve private and public life. Discovering patterns and structures in large troves of data in an automated manner is a core component of data science, and currently drives applications in diverse areas such as computational biology, law and finance. However, such a highly positive impact is coupled with significant challenges: how do we understand the decisions suggested by these systems in order that we can trust them? In this report, we focus specifically on data-driven methods -- machine learning (ML) and pattern recognition models in particular -- so as to survey and distill the results and observations from the literature.</t>
  </si>
  <si>
    <t>ml;fundamentals</t>
  </si>
  <si>
    <t>L01835</t>
  </si>
  <si>
    <t>https://datageeek.com/2020/09/29/time-series-forecasting-knn-vs-arima/</t>
  </si>
  <si>
    <t>Time Series Forecasting: KNN vs. ARIMA</t>
  </si>
  <si>
    <t>Selcuk Disci</t>
  </si>
  <si>
    <t>2020-09-29</t>
  </si>
  <si>
    <t>It is always hard to find a proper model to forecast time series data. One of the reasons is that models that use time-series data often expose to serial correlation. In this article, we will compare k nearest neighbor (KNN) regression which is a supervised machine learning method, with a more classical and stochastic process, autoregressive integrated moving average (ARIMA).</t>
  </si>
  <si>
    <t>data-science;forecasting;tutorial;rstats;technique</t>
  </si>
  <si>
    <t>https://datageeek.com</t>
  </si>
  <si>
    <t>L01836</t>
  </si>
  <si>
    <t>https://twitter.com/NatlParkService/status/1306234769437532160</t>
  </si>
  <si>
    <t>National parks are sporting hues of the season. What are some of your favorite park palettes?</t>
  </si>
  <si>
    <t>National Park Service</t>
  </si>
  <si>
    <t>2020-09-16</t>
  </si>
  <si>
    <t>colour;data-viz</t>
  </si>
  <si>
    <t>/img/article_images/img-L01836.png</t>
  </si>
  <si>
    <t>http://pbs.twimg.com/profile_images/1487073875229917184/B6lRrumY_normal.jpg</t>
  </si>
  <si>
    <t>http://www.nps.gov</t>
  </si>
  <si>
    <t>L01837</t>
  </si>
  <si>
    <t>https://twitter.com/ref_sys/status/1310032684886884354</t>
  </si>
  <si>
    <t>Some folks might ya find themselves tangled in python so here is a Comprehensive Python Cheatsheet for Beginners.</t>
  </si>
  <si>
    <t>Anmol Rana</t>
  </si>
  <si>
    <t>2020-09-27</t>
  </si>
  <si>
    <t>Some folks might ya find themselves tangled in python so here is a Comprehensive Python Cheatsheet for Beginners. https://t.co/4rXBnGTzoQ</t>
  </si>
  <si>
    <t>python;cheatsheet</t>
  </si>
  <si>
    <t>http://pbs.twimg.com/profile_images/1268461281314512896/DynOVSPQ_normal.jpg</t>
  </si>
  <si>
    <t>L01838</t>
  </si>
  <si>
    <t>https://magenta.tensorflow.org/ddsp</t>
  </si>
  <si>
    <t>DDSP: Differentiable Digital Signal Processing</t>
  </si>
  <si>
    <t>Jesse Engel, Hanoi Hantrakul Chenjie Gu, Adam Roberts</t>
  </si>
  <si>
    <t>2020-01-15</t>
  </si>
  <si>
    <t>Today, we’re pleased to introduce the Differentiable Digital Signal Processing (DDSP) library. DDSP lets you combine the interpretable structure of classical DSP elements (such as filters, oscillators, reverberation, etc.) with the expressivity of deep learning.</t>
  </si>
  <si>
    <t>dl;toolkit;ml</t>
  </si>
  <si>
    <t>https://magenta.tensorflow.org</t>
  </si>
  <si>
    <t>https://magenta.tensorflow.org/assets/magenta-logo.png</t>
  </si>
  <si>
    <t>toolkit</t>
  </si>
  <si>
    <t>L01840</t>
  </si>
  <si>
    <t>https://prototypr.io/post/how-to-pick-more-beautiful-colors-for-your-data-visualizations/</t>
  </si>
  <si>
    <t>How to Pick More Beautiful Colors for your Data Visualizations</t>
  </si>
  <si>
    <t>Lisa Charlotte Rost</t>
  </si>
  <si>
    <t>Common color mistakes and how to avoid them. Choosing good colors for your charts is hard. This article tries to make it easier.</t>
  </si>
  <si>
    <t>data-viz;colour;chart</t>
  </si>
  <si>
    <t>https://prototypr.io</t>
  </si>
  <si>
    <t>https://prototypr-media.sfo2.digitaloceanspaces.com/wp-content/uploads/2020/09/21223612/full-200805_goodcolors24.jpg?w=700&amp;dpr=2.0</t>
  </si>
  <si>
    <t>colour#chart</t>
  </si>
  <si>
    <t>L01841</t>
  </si>
  <si>
    <t>https://en.wikipedia.org/wiki/Rose</t>
  </si>
  <si>
    <t>Rose</t>
  </si>
  <si>
    <t xml:space="preserve"> See List of Rosa species A rose is either a woody perennial flowering plant of the genus Rosa, in the family Rosaceae, or the flower it bears. There are over three hundred species and tens of thousands of cultivars.[citation needed] They form a...</t>
  </si>
  <si>
    <t>article;general</t>
  </si>
  <si>
    <t>https://en.wikipedia.org/wiki/Rose//upload.wikimedia.org/wikipedia/commons/thumb/9/9b/Redoute_-_Rosa_gallica_purpuro-violacea_magna.jpg/170px-Redoute_-_Rosa_gallica_purpuro-violacea_magna.jpg</t>
  </si>
  <si>
    <t>L01843</t>
  </si>
  <si>
    <t>https://www.intotheminds.com/blog/en/podcast-data-art-data-visualisation/</t>
  </si>
  <si>
    <t>The essence of Data Art and Data Visualisation</t>
  </si>
  <si>
    <t>Nicholas Rougeux</t>
  </si>
  <si>
    <t>2020-10-09</t>
  </si>
  <si>
    <t>What is the relationship between data visualisation and data art?</t>
  </si>
  <si>
    <t>interview;data-viz;design;art;inspiration</t>
  </si>
  <si>
    <t>https://www.intotheminds.com</t>
  </si>
  <si>
    <t>https://www.intotheminds.com/blog/app/uploads/work-travail-banner-470x157.jpg</t>
  </si>
  <si>
    <t>L01844</t>
  </si>
  <si>
    <t>https://cloud.google.com/solutions/machine-learning/mlops-continuous-delivery-and-automation-pipelines-in-machine-learning</t>
  </si>
  <si>
    <t>MLOps: Continuous delivery and automation pipelines in machine learning</t>
  </si>
  <si>
    <t>Google</t>
  </si>
  <si>
    <t>This document discusses techniques for implementing and automating continuous integration (CI), continuous delivery (CD), and continuous training (CT) for machine learning (ML) systems. Data science and ML are becoming core capabilities for solving complex real-world problems, transforming industries, and delivering value in all domains.</t>
  </si>
  <si>
    <t>ml;mlops;methodology;process;ops</t>
  </si>
  <si>
    <t>https://cloud.google.com</t>
  </si>
  <si>
    <t>methodology#process</t>
  </si>
  <si>
    <t>ml#mlops#ops</t>
  </si>
  <si>
    <t>L01845</t>
  </si>
  <si>
    <t>https://www.nodebox.net/node/</t>
  </si>
  <si>
    <t>Meet NodeBox 3.</t>
  </si>
  <si>
    <t>NodeBox makes it easy to do data visualisations, generative design and complex production challenges. NodeBox is a node-based software application for generative design. It's built from the ground up by designers to be easy-to-use, efficient, and fast.</t>
  </si>
  <si>
    <t>data-viz;tool;design</t>
  </si>
  <si>
    <t>L01846</t>
  </si>
  <si>
    <t>https://datavis.blog/2020/10/12/creating-charts-within-a-hexmap/</t>
  </si>
  <si>
    <t>Creating Charts within a Hexmap</t>
  </si>
  <si>
    <t>Tamas Varga</t>
  </si>
  <si>
    <t>2020-10-12</t>
  </si>
  <si>
    <t>Tamás produced a tile map visualisation which had individual charts for each of the US states within it. This is a useful technique to geographically associate trends in data to the location in which those trends occur.</t>
  </si>
  <si>
    <t>data-viz;design;process;method</t>
  </si>
  <si>
    <t>https://datavis.blog</t>
  </si>
  <si>
    <t>design#process#method</t>
  </si>
  <si>
    <t>L01848</t>
  </si>
  <si>
    <t>https://aosmith.rbind.io/2018/08/20/automating-exploratory-plots/</t>
  </si>
  <si>
    <t>Automating exploratory plots with ggplot2 and purrr</t>
  </si>
  <si>
    <t>2'020-08-18</t>
  </si>
  <si>
    <t>When you have a lot of variables and need to make a lot exploratory plots it’s usually worthwhile to automate the process in R instead of manually copying and pasting code for every plot. However, the coding approach needed to automate plots can look pretty daunting to a beginner R user.</t>
  </si>
  <si>
    <t>rstats;data-viz;chart;tutorial;method</t>
  </si>
  <si>
    <t>L01849</t>
  </si>
  <si>
    <t>https://arma.ac.uk/rethinking-the-rankings/</t>
  </si>
  <si>
    <t>Rethinking the rankings</t>
  </si>
  <si>
    <t>Lizzie Gadd &amp; Richard Holmes</t>
  </si>
  <si>
    <t>2020-10-15</t>
  </si>
  <si>
    <t>The world university rankings. Although research managers are not always the ones in their institutions that deal with the world university rankers, they are one of the groups that feel their effect most keenly: exclusion from certain funding sources based on ranking position; requests to reverse engineer various indicators to understand their scores, and calls to introduce policies that may lead to better ranking outcomes.</t>
  </si>
  <si>
    <t>statistics;misuse;pitfall</t>
  </si>
  <si>
    <t>https://arma.ac.uk</t>
  </si>
  <si>
    <t>misuse</t>
  </si>
  <si>
    <t>L01850</t>
  </si>
  <si>
    <t>https://www.nature.com/articles/s41598-020-74215-5</t>
  </si>
  <si>
    <t>Understanding deep learning in land use classification based on Sentinel-2 time series</t>
  </si>
  <si>
    <t>Manuel Campos-Taberner, Francisco Javier García-Haro, Beatriz Martínez, Emma Izquierdo-Verdiguier, Clement Atzberger, Gustau Camps-Valls, María Amparo Gilabert</t>
  </si>
  <si>
    <t>2020-10-14</t>
  </si>
  <si>
    <t>This work aims to deepen the understanding of a recurrent neural network for land use classification based on Sentinel-2 time series in the context of the European Common Agricultural Policy (CAP). This permits to address the relevance of predictors in the classification process leading to an improved understanding of the behaviour of the network. The conducted analysis demonstrates that the red and near infrared Sentinel-2 bands convey the most useful information. With respect to the temporal information, the features derived from summer acquisitions were the most influential. These results contribute to the understanding of models used for decision making in the CAP to accomplish the European Green Deal (EGD) designed in order to counteract climate change, to protect biodiversity and ecosystems, and to ensure a fair economic return for farmers.</t>
  </si>
  <si>
    <t>dl;example;ml</t>
  </si>
  <si>
    <t>L01851</t>
  </si>
  <si>
    <t>https://www.nybooks.com/articles/2020/07/02/just-use-your-thinking-pump/</t>
  </si>
  <si>
    <t>Just Use Your Thinking Pump!</t>
  </si>
  <si>
    <t>Jessica Riskin</t>
  </si>
  <si>
    <t>2020-07-02</t>
  </si>
  <si>
    <t>What is the scientific method, and when, where, and how did it become, as the kids say, a thing?</t>
  </si>
  <si>
    <t>science;methodology</t>
  </si>
  <si>
    <t>https://www.nybooks.com</t>
  </si>
  <si>
    <t>https://www.nybooks.com/wp-content/uploads/2020/06/riskin_1-070220.jpg</t>
  </si>
  <si>
    <t>L01852</t>
  </si>
  <si>
    <t>https://cloud.google.com/blog/products/ai-machine-learning/create-a-model-card-with-scikit-learn</t>
  </si>
  <si>
    <t>How to create and deploy a model card in the cloud with Scikit-Learn</t>
  </si>
  <si>
    <t>Karl Weinmeister</t>
  </si>
  <si>
    <t>2020-10-17</t>
  </si>
  <si>
    <t>Model cards aim to provide a concise, holistic picture of a machine learning model. To start, a model card explains what a model does, its intended audience, and who maintains it. A model card also provides insight into the construction of the model, including its architecture and the training data used.</t>
  </si>
  <si>
    <t>ml;methodology;process</t>
  </si>
  <si>
    <t>https://storage.googleapis.com/gweb-cloudblog-publish/images/6_A_generated_model_card_for_the_Breast_Ca.max-1400x1400.jpg</t>
  </si>
  <si>
    <t>L01855</t>
  </si>
  <si>
    <t>https://blog.dataiku.com/deep-beers-improving-the-performance-of-deep-recommendation-engines-using-keras</t>
  </si>
  <si>
    <t>Deep Beers: Playing with Deep Recommendation Engines Using Keras</t>
  </si>
  <si>
    <t>Pierre Gutierrez</t>
  </si>
  <si>
    <t>2020-08-28</t>
  </si>
  <si>
    <t xml:space="preserve"> I was advised to follow this excellent class by Charles Ollion (Heuritech) and Olivier Grisel to learn more about some specific aspects of deep learning. When I came across the second lab on factorization machine and deep recommendations, I remembered my old beer dataset and decided to give it a shot. </t>
  </si>
  <si>
    <t>data-science;ml;example</t>
  </si>
  <si>
    <t>https://blog.dataiku.com/hs-fs/hubfs/closeup%20of%20beer.jpg?width=5879&amp;name=closeup%20of%20beer.jpg</t>
  </si>
  <si>
    <t>L01856</t>
  </si>
  <si>
    <t>https://www.nature.com/articles/s41467-020-19160-7</t>
  </si>
  <si>
    <t>The misuse of colour in science communication</t>
  </si>
  <si>
    <t>Fabio Crameri, Grace E. Shephard &amp; Philip J. Heron</t>
  </si>
  <si>
    <t>2020-10-28</t>
  </si>
  <si>
    <t>We present a simple guide for the scientific use of colour. We show how scientifically derived colour maps report true data variations, reduce complexity, and are accessible for people with colour-vision deficiencies. We highlight ways for the scientific community to identify and prevent the misuse of colour in science, and call for a proactive step away from colour misuse among the community, publishers, and the press.</t>
  </si>
  <si>
    <t>colour;misuse;science;pitfall;dubious</t>
  </si>
  <si>
    <t>misuse#science</t>
  </si>
  <si>
    <t>L01857</t>
  </si>
  <si>
    <t>https://twitter.com/3XS0/status/1321897126369075200/photo/1</t>
  </si>
  <si>
    <t>A Cheat Sheet for all the data structures in Python. https://t.co/OdhIAtlBb7</t>
  </si>
  <si>
    <t>@3XS0</t>
  </si>
  <si>
    <t>2020-10-29</t>
  </si>
  <si>
    <t>http://pbs.twimg.com/profile_images/1232543850461368320/0HD_1RjH_normal.jpg</t>
  </si>
  <si>
    <t>https://www.Hacker.com.se</t>
  </si>
  <si>
    <t>L01858</t>
  </si>
  <si>
    <t>https://sloanreview.mit.edu/article/make-your-data-insights-visually-consumable/</t>
  </si>
  <si>
    <t>Make Your Data Insights Visually Consumable</t>
  </si>
  <si>
    <t>Nancy Duarte</t>
  </si>
  <si>
    <t>2020-10-05</t>
  </si>
  <si>
    <t>When faced with a slide that presents a lot of new information, our brains instantaneously assess how much effort we’ll have to exert to make sense of it. Does the slide have too much information or look difficult to process? If it does, we disengage. This is because of perceived cognitive load, or the amount of mental effort we believe is required for us to learn new information.</t>
  </si>
  <si>
    <t>data-viz;design;advice</t>
  </si>
  <si>
    <t>https://sloanreview.mit.edu</t>
  </si>
  <si>
    <t>L01859</t>
  </si>
  <si>
    <t>https://sloanreview.mit.edu/article/to-succeed-with-data-science-first-build-the-bridge/</t>
  </si>
  <si>
    <t>To Succeed With Data Science, First Build the ‘Bridge’</t>
  </si>
  <si>
    <t>Roger W. Hoerl, Diego Kuonen, and Thomas C. Redman</t>
  </si>
  <si>
    <t>2020-10-22</t>
  </si>
  <si>
    <t>Much has been written about the high failure rate of data science projects. Data science teams often have difficulty moving their insights and algorithms into business processes. At the same time, business teams often can’t articulate the problems they need solved. And they ignore their cultural resistance to data science.</t>
  </si>
  <si>
    <t>data-science;advice</t>
  </si>
  <si>
    <t>L01861</t>
  </si>
  <si>
    <t>https://www.routledge.com/blog/article/overcoming-adversity-and-practical-steps-to-create-a-powerful-textbook%3Futm_source%3Dindividuals%26utm_medium%3Dshared_link%26utm_campaign%3DB009303_dm1_1au_4cm_d282_9780367898755</t>
  </si>
  <si>
    <t>Overcoming adversity with practical steps to create a powerful textbook</t>
  </si>
  <si>
    <t>Christian Tominski</t>
  </si>
  <si>
    <t>2020-10-27</t>
  </si>
  <si>
    <t>The idea for the book was born in a discussion between Heidrun and Tamara Munzner (Series Editor of the AK Peters Visualization Series) at the IEEE Visualization Conference in Paris in 2014. In June 2015 we signed the contract with CRC Press.</t>
  </si>
  <si>
    <t>data-viz;book</t>
  </si>
  <si>
    <t>https://www.routledge.com</t>
  </si>
  <si>
    <t>https://tandfbis.s3-us-west-2.amazonaws.com/rt-files/Images/Christian+Tominski.jpg</t>
  </si>
  <si>
    <t>book;data-viz</t>
  </si>
  <si>
    <t>L01862</t>
  </si>
  <si>
    <t>https://home.cern/news/announcement/computing/online-introductory-lectures-quantum-computing-6-november</t>
  </si>
  <si>
    <t>Online introductory lectures on quantum computing from 6 November</t>
  </si>
  <si>
    <t>CERN</t>
  </si>
  <si>
    <t>2020-11-02</t>
  </si>
  <si>
    <t>Quantum computing is one the most promising new trends in information processing. This course introduces basic concepts of the quantum circuit model (qubits, gates and measures) and important quantum algorithms and protocols, including those that can be implemented with a few qubits (BB84, quantum teleportation, superdense coding, etc.), as well as those that require multi-qubit systems (Deutsch-Jozsa, Grover, Shor, etc.).</t>
  </si>
  <si>
    <t>lecture;concept</t>
  </si>
  <si>
    <t>https://home.cern</t>
  </si>
  <si>
    <t>img/article_images/img-L01862.jpg</t>
  </si>
  <si>
    <t>lecture</t>
  </si>
  <si>
    <t>L01863</t>
  </si>
  <si>
    <t>https://datascienceguts.com/2020/10/nuclei-segmentation-in-r-with-platypus/</t>
  </si>
  <si>
    <t>Nucleci segmentation in R with Platypus.</t>
  </si>
  <si>
    <t>Michał Maj</t>
  </si>
  <si>
    <t>In my previous post I’ve introduced you to my latest project platypus – R package for object detection and image segmentation. This time I will go into more details and show you how to use it on biomedical data.</t>
  </si>
  <si>
    <t>rstats;tool;ml;technique;package;how-to</t>
  </si>
  <si>
    <t>https://datascienceguts.com</t>
  </si>
  <si>
    <t>L01864</t>
  </si>
  <si>
    <t>https://www.adweek.com/performance-marketing/an-election-lesson-how-to-eliminate-emotional-factors-from-predictive-analytics/</t>
  </si>
  <si>
    <t>An Election Lesson: How to Eliminate Emotional Factors From Predictive Analytics</t>
  </si>
  <si>
    <t>Stephen H. Yu</t>
  </si>
  <si>
    <t>2020-11-09</t>
  </si>
  <si>
    <t>Polling errors show why data models need to reach beyond human surveys, In a tight race, it is very difficult to predict a winner with confidence. The trouble in this election cycle is that most pollsters didn’t even predict that the race would be this tight. Regardless of the actual outcome of the election, one might say that the biggest losers in the 2016 and 2020 election cycles are the pollsters and pundits</t>
  </si>
  <si>
    <t>forecasting;statistics;cautionary-tale</t>
  </si>
  <si>
    <t>https://www.adweek.com</t>
  </si>
  <si>
    <t>https://static-prod.adweek.com/wp-content/uploads/2020/11/emotional-factors-predictive-analytics-PAGE-2020-652x367.jpg</t>
  </si>
  <si>
    <t>forecasting#statistics</t>
  </si>
  <si>
    <t>L01865</t>
  </si>
  <si>
    <t>https://www.amazon.science/latest-news/machine-learning-course-free-online-from-amazon-machine-learning-university</t>
  </si>
  <si>
    <t>Amazon's Machine Learning University is making its online courses available to the public</t>
  </si>
  <si>
    <t>Douglas Gantenbein</t>
  </si>
  <si>
    <t>Machine learning is a field in computational science that analyzes patterns and structures in data to help with learning, reasoning, and decision-making—all without human interaction. Data is the lifeblood of business, and machine learning helps i...</t>
  </si>
  <si>
    <t>https://www.amazon.science</t>
  </si>
  <si>
    <t>https://assets.amazon.science/dims4/default/29c19bf/2147483647/strip/true/crop/1014x877+4+346/resize/326x282!/quality/90/?url=http%3A%2F%2Famazon-topics-brightspot.s3.amazonaws.com%2Fscience%2F20%2Fc4%2Fc36de9f643dab18e2f27ea071590%2Famazon-science-newsletter-project-kuiper.jpg</t>
  </si>
  <si>
    <t>L01867</t>
  </si>
  <si>
    <t>https://www.scientificamerican.com/article/a-cosmic-video-mini-series-to-ponder-gravity-the-universe-and-everything/</t>
  </si>
  <si>
    <t>A Cosmic Video Miniseries to Ponder Gravity, the Universe and Everything</t>
  </si>
  <si>
    <t>Emily V. Driscoll, Jared Kaplan</t>
  </si>
  <si>
    <t xml:space="preserve"> Earthly matters got you stressed? Here is an opportunity to elevate your mind above the terrestrial din with three cosmic questions.</t>
  </si>
  <si>
    <t>science;video</t>
  </si>
  <si>
    <t>https://static.scientificamerican.com/sciam/cache/file/4E4C77B4-1AFB-4498-B7A7B1C46EE59CC2_small.jpg?h=60&amp;w=60</t>
  </si>
  <si>
    <t>L01868</t>
  </si>
  <si>
    <t>https://a16z.com/2020/11/12/a16z-podcast-the-great-data-debate/</t>
  </si>
  <si>
    <t>The Great Data Debate</t>
  </si>
  <si>
    <t>Bob Muglia, Michell Ufford et al.</t>
  </si>
  <si>
    <t>Lakes v. warehouses, analytics v. AI/ML, SQL v. everything else… As the technical capabilities of data lakes and data warehouses converge, are the separate tools and teams that run AI/ML and analytics converging as well?</t>
  </si>
  <si>
    <t>advice;technology;organization;methodology</t>
  </si>
  <si>
    <t>https://a16z.com</t>
  </si>
  <si>
    <t>https://future.com/wp-content/uploads/2022/04/M100-Social-Share-Facebook.jpg</t>
  </si>
  <si>
    <t>technology#organization#methodology</t>
  </si>
  <si>
    <t>L01870</t>
  </si>
  <si>
    <t>https://datacrayon.com/posts/visualisation/visualisation-with-d3/looping-animated-transitions/</t>
  </si>
  <si>
    <t>Looping Animated Transitions</t>
  </si>
  <si>
    <t>2020-11-05</t>
  </si>
  <si>
    <t>A practical book on visualisation with D3.js version 7 that shows you how to create visualisations from the ground up. Dr. Shahin Rostami 2020-11-05 4 min read Source Contents Chat Share Follow Download Source Highlight We've introduced thi...</t>
  </si>
  <si>
    <t>d3js;tutorial;methodology;animation;book</t>
  </si>
  <si>
    <t>https://datacrayon.com/posts/visualisation/visualisation-with-d3/looping-animated-transitions/../../../../images/datacrayon/shop/covershort_visd3.jpg</t>
  </si>
  <si>
    <t>L01872</t>
  </si>
  <si>
    <t>https://www.reflectionsindesign.com/2020/12/viz-for-social-good-part-1-why.html?m=1</t>
  </si>
  <si>
    <t>Blog post | Viz for social good</t>
  </si>
  <si>
    <t>Sam Parsons</t>
  </si>
  <si>
    <t>2020-11-23</t>
  </si>
  <si>
    <t>Creating an award winning radial chart for social good.</t>
  </si>
  <si>
    <t>data-viz;art;inspiration;chart</t>
  </si>
  <si>
    <t>https://www.reflectionsindesign.com</t>
  </si>
  <si>
    <t>/img/article_images/img-L01872.png</t>
  </si>
  <si>
    <t>http://www.reflectionsindesign.com</t>
  </si>
  <si>
    <t>L01875</t>
  </si>
  <si>
    <t>https://www.poetryfoundation.org/poems/43650/auguries-of-innocence</t>
  </si>
  <si>
    <t>Auguries of Innocence</t>
  </si>
  <si>
    <t>William Blake</t>
  </si>
  <si>
    <t>1950</t>
  </si>
  <si>
    <t>Poet, painter, engraver, and visionary William Blake worked to bring about a change both in the social order and in the minds of men. Though in his lifetime his work was largely neglected or dismissed, he is now considered one of the leading lights of English poetry, and his work has only grown in popularity.</t>
  </si>
  <si>
    <t>art;inspiration</t>
  </si>
  <si>
    <t>https://www.poetryfoundation.org</t>
  </si>
  <si>
    <t>/img/article_images/william_blake_portrait.jpg</t>
  </si>
  <si>
    <t>L01878</t>
  </si>
  <si>
    <t>https://twitter.com/rawgraphs/status/1334523573906665474/video/1</t>
  </si>
  <si>
    <t xml:space="preserve">🍾 Brand new on RAWGraphs 2.0 (beta)🍾 </t>
  </si>
  <si>
    <t>Rawgraphs</t>
  </si>
  <si>
    <t>2020-12-03</t>
  </si>
  <si>
    <t>Save and open PROJECTS! Never start from scratch again and share your work with other people. Data, mapping and chart options are stored in a single .rawgraphs file. 😯😯😯
https://t.co/iseerK8DdX</t>
  </si>
  <si>
    <t>data-viz;open-source;tool</t>
  </si>
  <si>
    <t>open-source</t>
  </si>
  <si>
    <t>L01879</t>
  </si>
  <si>
    <t>https://cedricscherer.netlify.app/2019/08/05/a-ggplot2-tutorial-for-beautiful-plotting-in-r/</t>
  </si>
  <si>
    <t>A ggplot2 Tutorial for Beautiful Plotting in R</t>
  </si>
  <si>
    <t>2023-04-04</t>
  </si>
  <si>
    <t>Since the blog entry by Zev Ross was not updated for some years and step by step this became a unique version of a tutorial, I decided to host the updated version on my GitHub. Now it finds its proper place on this homepage.</t>
  </si>
  <si>
    <t>data-viz;ggplot;tutorial</t>
  </si>
  <si>
    <t>https://cedricscherer.netlify.app</t>
  </si>
  <si>
    <t>https://d33wubrfki0l68.cloudfront.net/8c4f8d80813b30c55d7220734f1fe1e4d82aaeb4/50127/img/ggplot-tutorial/overview.png</t>
  </si>
  <si>
    <t>L01882</t>
  </si>
  <si>
    <t>https://chartio.com/blog/the-best-charts-for-our-customers-why-chartio-chose-vega/</t>
  </si>
  <si>
    <t>The Best Charts for Our Customers – Why Chartio Chose Vega</t>
  </si>
  <si>
    <t>Brian Hartsock</t>
  </si>
  <si>
    <t>2020-11-24</t>
  </si>
  <si>
    <t>Visualizations have taken many twists and turns since Chartio began 10 years ago. Our first library was built using protovis, the precursor to D3. As soon as D3 was launched, we moved to it and built a few different libraries (iterations on top of that). Eventually, we found that the harder parts of making the visualizations was using smart defaults and having them aware of what (and how much) data was going to be shown.</t>
  </si>
  <si>
    <t>data-viz;tool;news</t>
  </si>
  <si>
    <t>https://chartio.com</t>
  </si>
  <si>
    <t>L01883</t>
  </si>
  <si>
    <t>http://implicit-layers-tutorial.org/</t>
  </si>
  <si>
    <t>Deep Implicit Layers - Neural ODEs, Deep Equilibirum Models, and Beyond</t>
  </si>
  <si>
    <t xml:space="preserve"> Zico Kolter, David Duvenaud &amp;Matt Johnson</t>
  </si>
  <si>
    <t>This web page is the companion website to our NeurIPS 2020 tutorial, created by Zico Kolter, David Duvenaud, and Matt Johnson. The page constain notes to accompany our tutorial (all created via Colab notebooks, which you can experiment with as you like), as well as links to our video presentation as slides. This web page will be under development until the official scheduled time of the tutorial (December 7, 1:30pm PT), and may undergo additional changes after that time.</t>
  </si>
  <si>
    <t>dl;course</t>
  </si>
  <si>
    <t>http://implicit-layers-tutorial.org</t>
  </si>
  <si>
    <t>http://implicit-layers-tutorial.org/logo.png</t>
  </si>
  <si>
    <t>L01884</t>
  </si>
  <si>
    <t>https://informationisbeautiful.net/visualizations/vitamin-d/</t>
  </si>
  <si>
    <t>Vitamin D Visualization</t>
  </si>
  <si>
    <t>David McCandless &amp; Stephanie Starling</t>
  </si>
  <si>
    <t>What is Vitamin D? How do you get it? Might you have Vitamin D deficiency? Which foods have it? Do supplements work? Can Vitamin D protect against COVID-19 and other diseases? All the key Vitamin D questions answered with the latest data in one i...</t>
  </si>
  <si>
    <t>data-viz;inspiration;example</t>
  </si>
  <si>
    <t>/img/article_images/img-L01884.png</t>
  </si>
  <si>
    <t>L01889</t>
  </si>
  <si>
    <t>https://phys.org/news/2020-12-immersive-reality-affect-implicit-racial.html</t>
  </si>
  <si>
    <t>How does immersive reality affect implicit racial bias?</t>
  </si>
  <si>
    <t>University of Barcelona</t>
  </si>
  <si>
    <t>2020-12-17</t>
  </si>
  <si>
    <t xml:space="preserve">A study carried out by researchers of the University of Barcelona shows that when the virtual scenario is affectively negative, implicit bias increases, and even the illusion of owning a virtual body is lessened. Researchers argue that negative affect prevents the formation of new positive associations with black, and distress leads to disownership of the virtual body. These results, published in the journal Royal Society Open Science, challenge the vision of virtual reality as an empathy machine and may have implications in the way virtual reality should be used to reduce implicit biases. </t>
  </si>
  <si>
    <t>post;general;research</t>
  </si>
  <si>
    <t>https://phys.org</t>
  </si>
  <si>
    <t>https://scx1.b-cdn.net/csz/news/800a/2020/1-howdoesimmer.jpg</t>
  </si>
  <si>
    <t>general#research</t>
  </si>
  <si>
    <t>L01890</t>
  </si>
  <si>
    <t>https://opensource.com/article/20/12/virtual-reality-server</t>
  </si>
  <si>
    <t>Why I rewrote my open source virtual reality server</t>
  </si>
  <si>
    <t>Josip Almasi</t>
  </si>
  <si>
    <t>2020-12-24</t>
  </si>
  <si>
    <t>Well, I'm your typical introverted hacker. I like to play with technology. Whenever something new comes out, I have to lay my hands on it and get them dirty. So, when I gifted myself Oculus Quest last year, I played a few games before I wanted to code something myself. And guess what? Everything is proprietary!</t>
  </si>
  <si>
    <t>post;open-source;opinion;perspective</t>
  </si>
  <si>
    <t>https://opensource.com/sites/default/files/uploads/vrspace_old.jpg</t>
  </si>
  <si>
    <t>opinion#perspective</t>
  </si>
  <si>
    <t>L01892</t>
  </si>
  <si>
    <t>https://gijn.org/2020/12/21/data-journalism-top-10-for-2020/</t>
  </si>
  <si>
    <t>Data Journalism Top 10 for 2020: COVID-19, Saving the Nile, Shape of Dreams, Visualizations for the Colorblind</t>
  </si>
  <si>
    <t>Eunice Au &amp; Connected Action</t>
  </si>
  <si>
    <t>2020-12-21</t>
  </si>
  <si>
    <t>This year — the year of the pandemic — in which the coronavirus dominated public conversation and news headlines, our mapping from January 1 to December 13 reflects that reality. We found popular data journalism pieces covering different facets of the COVID-19 crisis produced by The New York Times, The Financial Times, Süddeutsche Zeitung and Mediapart. There were also in-depth interactive explainers by Al Jazeera, an imaginative and beautiful exploration of dreams by data visualization designer Federica Fragapane, and a guide to visualizing data for colorblind readers by Datawrapper’s Lisa Charlotte Rost.</t>
  </si>
  <si>
    <t>data-literacy;journalism;example;inspiration</t>
  </si>
  <si>
    <t>data-literacy</t>
  </si>
  <si>
    <t>L01894</t>
  </si>
  <si>
    <t>https://courses.cs.washington.edu/courses/cse599i/20au/</t>
  </si>
  <si>
    <t>CSE 599,  Autumn 2020 Generative Models</t>
  </si>
  <si>
    <t>John Thickstun</t>
  </si>
  <si>
    <t xml:space="preserve">This course explores a variety of modern techniques for learning to sample from an unknown probability distribution given examples. Generative models are an active area of research: most of the techniques we discuss in this course have been developed in the last 10 years. This course is integrated tightly with the current research literature, and will provide the context needed to read papers on the most recent developments in the field. The lectures will focus on the theoretical and mathematical foundations of generative modeling techniques. The homeworks will consist a mix of analytical and computational exercises. The course project is intended to offer an opportunity to apply these ideas to your own research, or to more deeply investigate one of the topics discussed in the course. </t>
  </si>
  <si>
    <t>dl;generative;course</t>
  </si>
  <si>
    <t>L01895</t>
  </si>
  <si>
    <t>https://juliasilge.com/blog/cocktail-recipes-umap/</t>
  </si>
  <si>
    <t>PCA and UMAP with tidymodels and #TidyTuesday cocktail recipes</t>
  </si>
  <si>
    <t>Lately I’ve been publishing screencasts demonstrating how to use the tidymodels framework, from first steps in modeling to how to evaluate complex models. Today’s screencast isn’t about predictive modeling, but about unsupervised machine learning using with this week’s #TidyTuesday dataset on cocktail recipes.</t>
  </si>
  <si>
    <t>tidyverse;statistics;tutorial;rstats</t>
  </si>
  <si>
    <t>L01897</t>
  </si>
  <si>
    <t>https://dataviztoday.com/blog/37</t>
  </si>
  <si>
    <t>A background color that works with black and white elements</t>
  </si>
  <si>
    <t>Alli Torban</t>
  </si>
  <si>
    <t>2020-02-10</t>
  </si>
  <si>
    <t>Last year I attended a talk by Carni Klirs at a Data Viz DC meetup about his History of Fugazi project. He worked so hard on this passion project (he even won Gold at the IIB Awards!), and I learned a lot hearing about his design process. But the...</t>
  </si>
  <si>
    <t>data-viz;colour;design</t>
  </si>
  <si>
    <t>https://dataviztoday.com</t>
  </si>
  <si>
    <t>https://images.squarespace-cdn.com/content/v1/59b82daff14aa11bc9910930/1581296441250-7R6L8ZCSXHOYGY7P6O6Z/IMG_7543.PNG?format=500w</t>
  </si>
  <si>
    <t>L01898</t>
  </si>
  <si>
    <t>http://introtodeeplearning.com/2020/index.html</t>
  </si>
  <si>
    <t>MIT 6.S191 | Intro do Deep Learning</t>
  </si>
  <si>
    <t>Alexander Amini, Ava Soleimany</t>
  </si>
  <si>
    <t>MIT's introductory course on deep learning methods with applications to computer vision, natural language processing, biology, and more! Students will gain foundational knowledge of deep learning algorithms and get practical experience in building neural networks in TensorFlow. Course concludes with a project proposal competition with feedback from staff and panel of industry sponsors. Prerequisites assume calculus (i.e. taking derivatives) and linear algebra (i.e. matrix multiplication), we'll try to explain everything else along the way! Experience in Python is helpful but not necessary. Listeners are welcome!</t>
  </si>
  <si>
    <t>http://introtodeeplearning.com</t>
  </si>
  <si>
    <t>L01900</t>
  </si>
  <si>
    <t>https://www.producthunt.com/posts/public-apis-3-0</t>
  </si>
  <si>
    <t>A collection of public APIs for your next project</t>
  </si>
  <si>
    <t>Universal Micro Services</t>
  </si>
  <si>
    <t>A collective list of more than 1000 Free Public and Open REST APIs for developers like movie APIs, Anime APIs, weather APIs, music APIs, games and comics APIs, currency APIs, sports APIs, science APIs, open data APIs, etc.</t>
  </si>
  <si>
    <t>development;list</t>
  </si>
  <si>
    <t>L01902</t>
  </si>
  <si>
    <t>https://leanpub.com/d3-t-and-t-v6</t>
  </si>
  <si>
    <t>D3 tips &amp; tricks v6.x | Interactive visualization in a web browser</t>
  </si>
  <si>
    <t>Malcolm Maclean</t>
  </si>
  <si>
    <t>2021-02-14</t>
  </si>
  <si>
    <t>Tips and tricks for using d3.js (version 6), one of the leading data visualization tools for the web. It's aimed at getting you started and moving you forward. You can download for FREE or donate to encourage further development if you wish :-).</t>
  </si>
  <si>
    <t>data-viz;d3js;book</t>
  </si>
  <si>
    <t>/img/article_images/img-L01902.png</t>
  </si>
  <si>
    <t>L01906</t>
  </si>
  <si>
    <t>https://theathletic.com/2370243/2021/02/07/how-has-your-clubs-manager-used-their-premier-league-squad/</t>
  </si>
  <si>
    <t>How has your club’s manager used their Premier League squad?</t>
  </si>
  <si>
    <t>Tom Worville</t>
  </si>
  <si>
    <t>Did you know that this is the oldest Liverpool team in Premier League history, with a weighted average age of 27 years and 40 days? Or that Fulham’s summer spending spree has resulted in them being just the second side ever to field eight new (or...</t>
  </si>
  <si>
    <t>data-analysis;data-viz;example;inspiration</t>
  </si>
  <si>
    <t>https://theathletic.com</t>
  </si>
  <si>
    <t>/img/article_images/img-L01906.png</t>
  </si>
  <si>
    <t>L01908</t>
  </si>
  <si>
    <t>https://thenewstack.io/microsoft-excel-becomes-a-programming-language/</t>
  </si>
  <si>
    <t>Microsoft Excel Becomes a Proper Programming Language</t>
  </si>
  <si>
    <t xml:space="preserve">David Cassel </t>
  </si>
  <si>
    <t xml:space="preserve">Researchers believe they've now finally transformed Excel into a full-fledged programming language, thanks to the introduction of a new feature called LAMBDA.  "With LAMBDA, Excel has become Turing-complete. You can now, in principle, write any computation in the Excel formula language," a Microsoft blog proclaimed. </t>
  </si>
  <si>
    <t>article;development</t>
  </si>
  <si>
    <t>/img/icons/ms-excel-svgrepo-com.svg</t>
  </si>
  <si>
    <t>L01909</t>
  </si>
  <si>
    <t>http://www.chartjs.org/</t>
  </si>
  <si>
    <t>Simple yet flexible JavaScript charting library for the modern web</t>
  </si>
  <si>
    <t>2020-2023</t>
  </si>
  <si>
    <t>Chart.js provides a set of frequently used chart types, plugins, and customization options. In addition to a reasonable set of built-in chart types, you can use additional community-maintained chart types . On top of that, it’s possible to combine several chart types into a mixed chart (essentially, blending multiple chart types into one on the same canvas).</t>
  </si>
  <si>
    <t>http://www.chartjs.org</t>
  </si>
  <si>
    <t>L01910</t>
  </si>
  <si>
    <t>https://www.heshameissa.com/blog/learn-d3</t>
  </si>
  <si>
    <t>How to learn D3.js with no coding experience</t>
  </si>
  <si>
    <t>Lindsey Poulter &amp; Hesham Issa</t>
  </si>
  <si>
    <t>2021-01</t>
  </si>
  <si>
    <t xml:space="preserve">We decided we wanted to learn D3.js but realized we needed to learn web development first, as we both had no coding experience to start. On January 1, 2020 we began our journey. We spent January through March doing structured learning, watching videos and reading books. Then, we spent two months experimenting with D3.js, creating as many different chart types as we could, with different datasets, in order to get really comfortable with it. </t>
  </si>
  <si>
    <t>d3js;methodology</t>
  </si>
  <si>
    <t>https://www.heshameissa.com</t>
  </si>
  <si>
    <t>L01911</t>
  </si>
  <si>
    <t>https://thenewstack.io/delivering-production-grade-machine-learning-outcomes-with-mlops/</t>
  </si>
  <si>
    <t>Delivering Production-Grade Machine Learning Outcomes with MLOps</t>
  </si>
  <si>
    <t xml:space="preserve">Nick Heudecker </t>
  </si>
  <si>
    <t>2021-02-11</t>
  </si>
  <si>
    <t>With machine learning (ML) models taking an average of ninety days or longer to deploy, enterprises are exploring MLOps to improve deployment speed, reliability and success rates.</t>
  </si>
  <si>
    <t>mlops;methodology</t>
  </si>
  <si>
    <t>https://cdn.thenewstack.io/media/2021/02/3fd4c3a9-architecture-2267789_1280-1024x682.jpg</t>
  </si>
  <si>
    <t>L01913</t>
  </si>
  <si>
    <t>https://twitter.com/jlamat/status/1360299406579367940/photo/1</t>
  </si>
  <si>
    <t>Why is #datascience so hard in the real world ? https://t.co/p2wQnWBUi2</t>
  </si>
  <si>
    <t>Jean-Louis Amat, PhD</t>
  </si>
  <si>
    <t>2021-02-12</t>
  </si>
  <si>
    <t>cautionary-tale;advice;data-science</t>
  </si>
  <si>
    <t>http://pbs.twimg.com/profile_images/1230597102675386369/FiuT4CU4_normal.jpg</t>
  </si>
  <si>
    <t>http://linkedin.com/in/jlamat</t>
  </si>
  <si>
    <t>L01914</t>
  </si>
  <si>
    <t>https://observablehq.com/collection/%40oliviafvane/watermarks</t>
  </si>
  <si>
    <t>PublicWaterlines collection</t>
  </si>
  <si>
    <t>Olivia Vane</t>
  </si>
  <si>
    <t>2021-02-17</t>
  </si>
  <si>
    <t>4 notebooks about drawing and animating 'waterlines'—an old technique for showing water in maps—in JavaScript.</t>
  </si>
  <si>
    <t>data-viz;art;inspiration;d3js</t>
  </si>
  <si>
    <t>https://static.observableusercontent.com/thumbnail/3c0aedb8f111fdcd1d08d6fcae62d0c7b521e675f601d7e2a358b9696ff9ca16.jpg</t>
  </si>
  <si>
    <t>L01916</t>
  </si>
  <si>
    <t>https://solutionsreview.com/business-intelligence/the-best-data-literacy-courses-and-online-training/</t>
  </si>
  <si>
    <t>The 9 Best Data Literacy Courses and Online Training for 2022</t>
  </si>
  <si>
    <t>Tim King</t>
  </si>
  <si>
    <t>2022-10-19</t>
  </si>
  <si>
    <t xml:space="preserve"> The editors at Solutions Review have compiled this list of the best data literacy courses and online training to consider.</t>
  </si>
  <si>
    <t>data-literacy;course</t>
  </si>
  <si>
    <t>https://solutionsreview.com</t>
  </si>
  <si>
    <t>https://i2.wp.com/solutionsreview.com/business-intelligence/files/2021/04/Best-Power-BI-Training-and-Courses-Custom.jpg?resize=40%2C40&amp;ssl=1</t>
  </si>
  <si>
    <t>L01917</t>
  </si>
  <si>
    <t>https://newatlas.com/telecommunications/zoom-fatigue-video-exhaustion-tips-help-stanford/</t>
  </si>
  <si>
    <t>Stanford study into “Zoom Fatigue” explains why video chats are so tiring</t>
  </si>
  <si>
    <t>Rich Haridy</t>
  </si>
  <si>
    <t>2021-02-23</t>
  </si>
  <si>
    <t>A new study from Stanford University communications expert Jeremy Bailenson is investigating the very modern phenomenon of "Zoom Fatigue." Bailenson suggests there are four key factors that make videoconferencing so uniquely tiring, and he recommends some simple solutions to reduce exhaustion.</t>
  </si>
  <si>
    <t>post;research;general</t>
  </si>
  <si>
    <t>https://assets.newatlas.com/dims4/default/cc298fd/2147483647/strip/true/crop/1970x1313+15+0/resize/720x480!/quality/90/?url=http%3A%2F%2Fnewatlas-brightspot.s3.amazonaws.com%2F7f%2F55%2Faae0cf6246afbfd3216ece5af301%2Falcohol-aging.jpg</t>
  </si>
  <si>
    <t>research#general</t>
  </si>
  <si>
    <t>L01918</t>
  </si>
  <si>
    <t>https://www.csail.mit.edu/news/helping-data-journalists-create-interactive-graphics</t>
  </si>
  <si>
    <t>Helping data journalists create interactive graphics</t>
  </si>
  <si>
    <t>Adam Conner-Simons</t>
  </si>
  <si>
    <t>2021-02-22</t>
  </si>
  <si>
    <t>The rise of big data has led to an explosion in visualizations used in news articles and scientific papers. In particular, there’s been growing interest in interactive visualizations that allow readers to dig into the data themselves.</t>
  </si>
  <si>
    <t>data-viz;news;article</t>
  </si>
  <si>
    <t>https://www.csail.mit.edu</t>
  </si>
  <si>
    <t>/img/logos/mit-logo.png</t>
  </si>
  <si>
    <t>L01919</t>
  </si>
  <si>
    <t>https://palettegenerator.com/</t>
  </si>
  <si>
    <t>Palette Generator</t>
  </si>
  <si>
    <t>Find design inspiration with natural image palletes extracted using k-means algorithm. This palette generator will create a color palette based on the predominant colors in your image.</t>
  </si>
  <si>
    <t>https://palettegenerator.com</t>
  </si>
  <si>
    <t>https://palettegenerator.com/images/palettegenerator/logo.png</t>
  </si>
  <si>
    <t>L01920</t>
  </si>
  <si>
    <t>https://idyll-lang.org/gallery</t>
  </si>
  <si>
    <t xml:space="preserve"> We introduce Idyll, a novel "compile-to- the-web" language for web-based interactive narratives.</t>
  </si>
  <si>
    <t>Periodic</t>
  </si>
  <si>
    <t>Idyll can be used to create explorable explanations, write data-driven stories, and add interactivity to blog engines and content management systems. The tool can generate standalone webpages or be embedded in existing pages. Choose from built-in themes or provide custom CSS.</t>
  </si>
  <si>
    <t>tool;storytelling;data-viz</t>
  </si>
  <si>
    <t>https://idyll-lang.org</t>
  </si>
  <si>
    <t>https://idyll-lang.org/static/images/fugazi.gif</t>
  </si>
  <si>
    <t>L01922</t>
  </si>
  <si>
    <t>https://www.vis4.net/blog/2017/03/in-defense-of-interactive-graphics/</t>
  </si>
  <si>
    <t>vis4.net | In Defense of Interactive Graphics</t>
  </si>
  <si>
    <t xml:space="preserve"> Gregor Aisch</t>
  </si>
  <si>
    <t>No, interactive graphics are not dead. It is also not true that “85% of the Times‘ page visitors online simply ignore interactive infographics altogether”. But since I sort of helped creating[1] this confusion, I think it’s time to set this straight: Interactive graphics are still great, and there are a lot of good reasons to make them!</t>
  </si>
  <si>
    <t>chart;interactive;advice</t>
  </si>
  <si>
    <t>https://www.vis4.net</t>
  </si>
  <si>
    <t>https://www.vis4.net/blog/images/old/bf9c55c6acbccbc4fa7d44eb085bc77f.png</t>
  </si>
  <si>
    <t>L01927</t>
  </si>
  <si>
    <t>https://petewarden.com/2021/02/28/how-screen-scraping-and-tinyml-can-turn-any-dial-into-an-api/</t>
  </si>
  <si>
    <t>How screen scraping and TinyML can turn any dial into an API</t>
  </si>
  <si>
    <t>Pete Warden</t>
  </si>
  <si>
    <t>2021-02-28</t>
  </si>
  <si>
    <t>This image shows a traditional water meter that’s been converted into a web API, using a cheap ESP32 camera and machine learning to understand the dials and numbers. I expect there are going to be billions of devices like this deployed over the next decade, not only for water meters but for any older device that has a dial, counter, or display.</t>
  </si>
  <si>
    <t>https://petewarden.com</t>
  </si>
  <si>
    <t>https://raw.githubusercontent.com/jomjol/AI-on-the-edge-device/master/images/watermeter.jpg</t>
  </si>
  <si>
    <t>L01928</t>
  </si>
  <si>
    <t>https://www.mapbox.com/blog/outdoor-cartography-textual-labeling-in-studio</t>
  </si>
  <si>
    <t>Outdoor Cartography Textual Labeling in Studio</t>
  </si>
  <si>
    <t>Jonni Walker</t>
  </si>
  <si>
    <t>2021-01-14</t>
  </si>
  <si>
    <t>The textual aspect of the label is critical for map legibility, and can be customized in Studio to drive better engagement. Open the Natural Label Layer and style as a “Symbol”. (In this case I filtered the layer)</t>
  </si>
  <si>
    <t>geospatial;tool;guide</t>
  </si>
  <si>
    <t>https://www.mapbox.com</t>
  </si>
  <si>
    <t>https://assets-global.website-files.com/5f2a93fe880654a977c51043/62d0499fa03a8bcacc6db834_pexels-asif-methar-946841.jpg</t>
  </si>
  <si>
    <t>L01929</t>
  </si>
  <si>
    <t>https://vuejsdevelopers.com/2021/02/23/vue-highcharts/</t>
  </si>
  <si>
    <t>Build A Data Visualization App with Vue</t>
  </si>
  <si>
    <t>Yuliia Nikitina</t>
  </si>
  <si>
    <t>2021-03-02</t>
  </si>
  <si>
    <t xml:space="preserve"> When we talk about visualization, we know we will deal with the front end. And in order for the development to go quickly and pleasantly, we need to choose the suitable tools. As for me - Vue is definitely the right one.</t>
  </si>
  <si>
    <t>data-viz;tutorial</t>
  </si>
  <si>
    <t>https://vuejsdevelopers.com</t>
  </si>
  <si>
    <t>https://vuejsdevelopers.com/images/yulli_nikitina.png</t>
  </si>
  <si>
    <t>L01931</t>
  </si>
  <si>
    <t>https://simonwillison.net/2021/Mar/5/git-scraping/</t>
  </si>
  <si>
    <t>Git scraping, the five minute lightning talk</t>
  </si>
  <si>
    <t>Simon Willison</t>
  </si>
  <si>
    <t>2019-10-27</t>
  </si>
  <si>
    <t>I prepared a lightning talk about Git scraping for the NICAR 2021 data journalism conference. In the talk I explain the idea of running scheduled scrapers in GitHub Actions, show some examples and then live code a new scraper for the CDC’s vaccination data using the GitHub web interface. Here’s the video.</t>
  </si>
  <si>
    <t>dataset;how-to;video</t>
  </si>
  <si>
    <t>https://simonwillison.net</t>
  </si>
  <si>
    <t>/img/images/geometric-pattern-10.jpg</t>
  </si>
  <si>
    <t>L01932</t>
  </si>
  <si>
    <t>https://automaticknowledge.co.uk/resources/</t>
  </si>
  <si>
    <t>Geodata for researchers, analysts and journalists</t>
  </si>
  <si>
    <t>Automatic Knowledge</t>
  </si>
  <si>
    <t>We’ve put this page together as a way of sharing some open data that researchers, analysts, journalists and others may find useful. All the files listed below can be used, with attribution, in commercial work and you’re free to adapt the data as y...</t>
  </si>
  <si>
    <t>geospatial;open-data</t>
  </si>
  <si>
    <t>https://automaticknowledge.co.uk</t>
  </si>
  <si>
    <t>geospatial#open-data</t>
  </si>
  <si>
    <t>L01937</t>
  </si>
  <si>
    <t>https://jpalmer.dev/2021/03/the-2013-felton-histogram-variant-2/</t>
  </si>
  <si>
    <t>The 2013 Felton Histogram - Variant 2</t>
  </si>
  <si>
    <t>Jeff Palmer</t>
  </si>
  <si>
    <t>2021-03-15</t>
  </si>
  <si>
    <t>Nicholas Felton’s 2013 Annual Report contained two distinct histogram variants. This post covers how I created the second variant, which looks like this: Histogram (Variant 2) detail from 2013 Annual Report (Nicholas Felton). This histogram variant adds a second measure that has its y-axis pointing downward, in opposition to the y-axis of the top measure. Since the y-axis in SVG increases from top to bottom, the range of the top scale will be from the y midpoint to the top margin (from x-axis upwards), and the range of the bottom scale will be from the y midpoint to the height minus the bottom margin (from x-axis downwards).</t>
  </si>
  <si>
    <t>data-viz;graph;tutorial;d3js</t>
  </si>
  <si>
    <t>https://jpalmer.dev</t>
  </si>
  <si>
    <t>https://jpalmer.dev/2021/03/the-2013-felton-histogram-variant-2/original-felton-histogram-2.png</t>
  </si>
  <si>
    <t>L01938</t>
  </si>
  <si>
    <t>https://blog.datawrapper.de/which-color-scale-to-use-in-data-vis/</t>
  </si>
  <si>
    <t>Which color scale to use when visualizing data</t>
  </si>
  <si>
    <t>2021-03-16</t>
  </si>
  <si>
    <t>This is part 1 of a series on “Which color scale to use when visualizing data” (Part 2 / Part 3 / Part 4). If you already have a good understanding of color scales, skip to the end of this article, “It’s not as clear-cut as it seems”.</t>
  </si>
  <si>
    <t>https://blog.datawrapper.de/wp-content/uploads/2021/10/20210827-D81_2273-200x200.jpg</t>
  </si>
  <si>
    <t>L01939</t>
  </si>
  <si>
    <t>https://www.creativebloq.com/reviews/davinci-resolve</t>
  </si>
  <si>
    <t>DaVinci Resolve review</t>
  </si>
  <si>
    <t>Nikshep Myle</t>
  </si>
  <si>
    <t>This DaVinci Resolve review will discuss the software’s various features and help you figure out if this editor is right for you.</t>
  </si>
  <si>
    <t>video;tool</t>
  </si>
  <si>
    <t>https://cdn.mos.cms.futurecdn.net/WX9SmYrYXDcXVBenXjxXuW-480-80.jpg</t>
  </si>
  <si>
    <t>L01940</t>
  </si>
  <si>
    <t>https://engaging-data.com/country-centered-map-projections/</t>
  </si>
  <si>
    <t>Country Centered Map Projections</t>
  </si>
  <si>
    <t>Chris</t>
  </si>
  <si>
    <t>World maps are used to show the geographic relationships between the countries and regions of the world. Their design shapes our perception of the world and those relationships. Two of the important aspects of map design are the choice of map projection and what is centered in the map. The idea for this map dataviz is to let users create their own country centered map by centering the map where you choose (on a country of your choice or a specific point) and the map projection.</t>
  </si>
  <si>
    <t>geospatial;tool</t>
  </si>
  <si>
    <t>https://engaging-data.com</t>
  </si>
  <si>
    <t>https://engaging-data.com/wp-content/uploads/2022/02/countypop-150x150.jpg</t>
  </si>
  <si>
    <t>L01943</t>
  </si>
  <si>
    <t>https://www.aup.nl/en/book/9789462989511/the-data-journalism-handbook</t>
  </si>
  <si>
    <t>The Data Journalism Handbook: Towards A Critical Data Practice</t>
  </si>
  <si>
    <t>Liliana Bounegru, Jonathan Gray (eds)</t>
  </si>
  <si>
    <t>2021-03-21</t>
  </si>
  <si>
    <t>The Data Journalism Handbook: Towards a Critical Data Practice provides a rich and panoramic introduction to data journalism, combining both critical reflection and practical insight. It offers a diverse collection of perspectives on how data journalism is done around the world and the broader consequences of datafication in the news, serving as both a textbook and a sourcebook for this emerging field. With more than 50 chapters from leading researchers and practitioners of data journalism, it explores the work needed to render technologies and data productive for journalistic purposes.</t>
  </si>
  <si>
    <t>data-literacy;book;technique</t>
  </si>
  <si>
    <t>https://www.aup.nl</t>
  </si>
  <si>
    <t>img/article_images/img-L01943.png</t>
  </si>
  <si>
    <t>L01946</t>
  </si>
  <si>
    <t>https://emilyriederer.netlify.app/post/team-of-packages/</t>
  </si>
  <si>
    <t>Building a team of internal R packages</t>
  </si>
  <si>
    <t>Emily Riederer</t>
  </si>
  <si>
    <t>2021-01-21</t>
  </si>
  <si>
    <t xml:space="preserve"> In an organization, there are more things that we absolutely know to be true (e.g. the location of a server) or required (e.g. the right way to authenticate.) Thus, for internal tools, sometimes less flexible functions are useful; these don’t require users to input things that will not change or that they may not completely understand (e.g. encryption).</t>
  </si>
  <si>
    <t>rstats;process;methodology</t>
  </si>
  <si>
    <t>https://emilyriederer.netlify.app</t>
  </si>
  <si>
    <t>https://emilyriederer.netlify.app/authors/admin/avatar_hu38dc25cf429ba0e49769d4944761936d_1665102_270x270_fill_q90_lanczos_center.jpg</t>
  </si>
  <si>
    <t>L01947</t>
  </si>
  <si>
    <t>https://powerbi.microsoft.com/en-us/blog/guide-to-enabling-your-organization-to-use-power-bi-in-microsoft-teams/</t>
  </si>
  <si>
    <t>Guide to enabling your organization to use Power BI in Microsoft Teams</t>
  </si>
  <si>
    <t>Lukasz Pawlowski</t>
  </si>
  <si>
    <t>2021-03-24</t>
  </si>
  <si>
    <t>Digital transformation is accelerating because of the digitization of processes, productivity through remote work, and increased collaboration in new tools like Microsoft Teams.</t>
  </si>
  <si>
    <t>analytics;how-to;process</t>
  </si>
  <si>
    <t>L01949</t>
  </si>
  <si>
    <t>https://lvngd.com/blog/building-pictogram-grids-d3js/</t>
  </si>
  <si>
    <t>Building Pictogram Grids in D3.js</t>
  </si>
  <si>
    <t>2020-11-22</t>
  </si>
  <si>
    <t>A pictogram, also called an isotype, is a type of infographic that uses icons or symbols to convey information. The icons might be arranged in a grid or a straight line, or any other way you fancy.</t>
  </si>
  <si>
    <t>d3js;technique;chart;data-viz</t>
  </si>
  <si>
    <t>/img/article_images/img-L01949.png</t>
  </si>
  <si>
    <t>L01950</t>
  </si>
  <si>
    <t>https://newatlas.com/biology/synthetic-organism-cell-division/</t>
  </si>
  <si>
    <t>Synthetic organism undergoes cell division in breakthrough study</t>
  </si>
  <si>
    <t>2021-03-30</t>
  </si>
  <si>
    <t>For the first time, a team of scientists has created a synthetic single-celled organism that can divide and grow like a regular living cell. This breakthrough could lead to designer cells that can produce useful chemicals on demand or treat disease from inside the body.</t>
  </si>
  <si>
    <t>post;science;research;general</t>
  </si>
  <si>
    <t>L01954</t>
  </si>
  <si>
    <t>https://spectrum.ieee.org/the-institute/ieee-member-news/stop-calling-everything-ai-machinelearning-pioneer-says</t>
  </si>
  <si>
    <t>Stop Calling Everything AI, Machine-Learning Pioneer Says</t>
  </si>
  <si>
    <t>Kathy Pretz</t>
  </si>
  <si>
    <t>2021-03-31</t>
  </si>
  <si>
    <t>Artificial-intelligence systems are nowhere near advanced enough to replace humans in many tasks involving reasoning, real-world knowledge, and social interaction. They are showing human-level competence in low-level pattern recognition skills, but at the cognitive level they are merely imitating human intelligence, not engaging deeply and creatively, says Michael I. Jordan, a leading researcher in AI and machine learning. Jordan is a professor in the department of electrical engineering and computer science, and the department of statistics, at the University of California, Berkeley.</t>
  </si>
  <si>
    <t>cautionary-tale;dubious;ai;ml</t>
  </si>
  <si>
    <t>https://spectrum.ieee.org/media-library/michael-i-jordan.jpg?id=26145125&amp;width=1200&amp;height=900</t>
  </si>
  <si>
    <t>L01957</t>
  </si>
  <si>
    <t>https://tinytools.directory/</t>
  </si>
  <si>
    <t>✨ Open source, experimental, and tiny tools roundup</t>
  </si>
  <si>
    <t>Everest Pipkin</t>
  </si>
  <si>
    <t xml:space="preserve">This is a list of small, free, or experimental tools that might be useful in building your game / website / interactive project. Although I’ve included ‘standards’, this list has a focus on artful tools and toys that are as fun to use as they are functional. The goal of this list is to enable making entirely outside of closed production ecosystems or walled software gardens. </t>
  </si>
  <si>
    <t>tool;open-source</t>
  </si>
  <si>
    <t>https://tinytools.directory</t>
  </si>
  <si>
    <t>L01958</t>
  </si>
  <si>
    <t>https://www.creativebloq.com/news/googles-new-3d-tool</t>
  </si>
  <si>
    <t>Google's new 3D tool is fun, creative and surprisingly useful</t>
  </si>
  <si>
    <t>Georgia Coggan</t>
  </si>
  <si>
    <t>2021-04-14</t>
  </si>
  <si>
    <t>Hurrah! Yup, Google's latest offering is a tool which simplifies the animation process – making the artform more accessible for anyone wanting to have a go. Surprisingly, though, it's also a super-useful tool for professionals. Disbelieving? Bear with us and we'll explain.</t>
  </si>
  <si>
    <t>3d;animation;tool</t>
  </si>
  <si>
    <t>https://cdn.mos.cms.futurecdn.net/TX9vPTYiJ6nZtbg2TRBCHC-320-80.jpg</t>
  </si>
  <si>
    <t>3d#animation</t>
  </si>
  <si>
    <t>L01959</t>
  </si>
  <si>
    <t>https://clauswilke.com/dataviz/</t>
  </si>
  <si>
    <t>The book attempts to cover the key principles, methods, and concepts required to visualize data for publications, reports, or presentations. Because data visualization is a vast field, and in its broadest definition could include topics as varied as schematic technical drawings, 3D animations, and user interfaces, I necessarily had to limit my scope for this book. I am specifically covering the case of static visualizations presented in print, online, or as slides.</t>
  </si>
  <si>
    <t>book;free;data-viz;rstats;ggplot;guide</t>
  </si>
  <si>
    <t>https://clauswilke.com</t>
  </si>
  <si>
    <t>L01960</t>
  </si>
  <si>
    <t>https://news.mit.edu/2021/mit-launches-data-privacy-focused-initiative-fod-0420</t>
  </si>
  <si>
    <t>MIT launches new data privacy-focused initiative</t>
  </si>
  <si>
    <t xml:space="preserve"> Adam Conner-Simons</t>
  </si>
  <si>
    <t>2021-04-20</t>
  </si>
  <si>
    <t>Future of Data, Trust, and Privacy initiative aims to address AI-driven analytics and changing attitudes about personal data.</t>
  </si>
  <si>
    <t>post;ai;ml;privacy;peril</t>
  </si>
  <si>
    <t>https://news.mit.edu</t>
  </si>
  <si>
    <t>privacy</t>
  </si>
  <si>
    <t>L01961</t>
  </si>
  <si>
    <t>https://anchor.fm/ddjpodcast</t>
  </si>
  <si>
    <t>The Data Journalism Podcast</t>
  </si>
  <si>
    <t>Alberto Cairo &amp; Simon Rogers</t>
  </si>
  <si>
    <t>2021-2023</t>
  </si>
  <si>
    <t>Hosts Alberto Cairo and Simon Rogers will explore the latest in data journalism. You will meet the world’s top data journalists - and you will find out how they do what they do.</t>
  </si>
  <si>
    <t>data-literacy;podcast</t>
  </si>
  <si>
    <t>https://anchor.fm</t>
  </si>
  <si>
    <t>https://d3t3ozftmdmh3i.cloudfront.net/production/podcast_uploaded_nologo400/11923737/11923737-1619121180274-0a18e07c8e421.jpg</t>
  </si>
  <si>
    <t>L01963</t>
  </si>
  <si>
    <t>https://r-charts.com/</t>
  </si>
  <si>
    <t>R CHARTS</t>
  </si>
  <si>
    <t xml:space="preserve">José Carlos Soage González </t>
  </si>
  <si>
    <t>Welcome to R CHARTS! On this site you will find code examples of R graphs made with base R graphics, ggplot2 and other packages. Feel free to contribute suggesting new visualizations or fixing any bug via GitHub.</t>
  </si>
  <si>
    <t>chart;rstats;example;technique</t>
  </si>
  <si>
    <t>https://r-charts.com</t>
  </si>
  <si>
    <t>L01964</t>
  </si>
  <si>
    <t>https://www.r-bloggers.com/2021/04/designing-data-driven-decision-making-kaggle-coleridge/</t>
  </si>
  <si>
    <t>Designing data driven decision making; Kaggle ColeRidge</t>
  </si>
  <si>
    <t>Onno</t>
  </si>
  <si>
    <t>2021-04-25</t>
  </si>
  <si>
    <t xml:space="preserve"> What is the key to making better decisions? Use the most up to date scientific research and data. Data Science can help here to make this process more efficient. Specifically we can use Natural Language Processing (NLP) techniques to predict what papers use a dataset. This is the essence of the Kaggle challenge. If it succeeds, it can facilitate government decision making transparency.</t>
  </si>
  <si>
    <t>data-driven-decision;method;tutorial;pitfall;introduction</t>
  </si>
  <si>
    <t>data-driven-decision</t>
  </si>
  <si>
    <t>L01970</t>
  </si>
  <si>
    <t>https://anchor.fm/datacated/episodes/Results-driven-data-literacy-with-QuantHub-e100aqv</t>
  </si>
  <si>
    <t>Results-driven data literacy with QuantHub - Podcast</t>
  </si>
  <si>
    <t>Kate Strachnyi</t>
  </si>
  <si>
    <t>2021-04-30</t>
  </si>
  <si>
    <t xml:space="preserve">The DATAcated On Air podcast is focused on providing the audience with interesting content for the data community. Episodes will include interviews with experts in the space, as well as presentations on various data science, analytics, machine learning and artificial intelligence topics. </t>
  </si>
  <si>
    <t>https://d3t3ozftmdmh3i.cloudfront.net/production/podcast_uploaded_episode400/13248438/13248438-1615316045324-e21a0cd808d9f.jpg</t>
  </si>
  <si>
    <t>L01972</t>
  </si>
  <si>
    <t>Visual design innovator Gladys Orteza turns stock market charts into stunning data landscapes.</t>
  </si>
  <si>
    <t>Katherine Guimapang</t>
  </si>
  <si>
    <t>data-viz;inspiration;art</t>
  </si>
  <si>
    <t>https://dataidedesign.com</t>
  </si>
  <si>
    <t>L01974</t>
  </si>
  <si>
    <t>https://georgefrancis.dev/writing/a-generative-svg-starter-kit/</t>
  </si>
  <si>
    <t>A Generative SVG Starter Kit</t>
  </si>
  <si>
    <t>George Francis</t>
  </si>
  <si>
    <t>2021-03-11</t>
  </si>
  <si>
    <t>SVG is a fantastic medium for generative art. It can scale to any resolution, is a joy to debug, and has a multitude of incredible filters/effects built-in. This post aims to provide you with all the tools you need to start creating your own generative art.</t>
  </si>
  <si>
    <t>generative;data-viz</t>
  </si>
  <si>
    <t>https://georgefrancis.dev</t>
  </si>
  <si>
    <t>L01975</t>
  </si>
  <si>
    <t>https://dataliteracy.com/how-to-make-a-beeswarm-plot-in-rawgraphs/</t>
  </si>
  <si>
    <t>How to Make a Beeswarm Plot in RAWGraphs and Then Edit in PowerPoint</t>
  </si>
  <si>
    <t>2021-05-25</t>
  </si>
  <si>
    <t>Do you want to create more complex chart types, but you feel like you don’t have the skills or the time to learn a new tool? I’m here to help! Let me show you how to make a beeswarm plot using RawGraphs and PowerPoint.</t>
  </si>
  <si>
    <t>chart;technique;method</t>
  </si>
  <si>
    <t>https://dataliteracy.com</t>
  </si>
  <si>
    <t>https://dataliteracy.com/wp-content/uploads/2022/06/Dead-end-data-set-header-image-500x383.jpg</t>
  </si>
  <si>
    <t>L01977</t>
  </si>
  <si>
    <t>https://d3gt.com/</t>
  </si>
  <si>
    <t>D3 Graph Theory</t>
  </si>
  <si>
    <t>Avinash Pandey</t>
  </si>
  <si>
    <t>D3 Graph Theory is a project aimed at anyone who wants to learn graph theory. It provides quick and interactive introduction to the subject. The visuals used in the project makes it an effective learning tool.</t>
  </si>
  <si>
    <t>d3js;graph;fundamentals</t>
  </si>
  <si>
    <t>https://d3gt.com</t>
  </si>
  <si>
    <t>L01986</t>
  </si>
  <si>
    <t>https://aws.amazon.com/blogs/machine-learning/deeplearning-ai-coursera-and-aws-launch-the-new-practical-data-science-specialization-with-amazon-sagemaker/</t>
  </si>
  <si>
    <t>DeepLearning.AI, Coursera, and AWS launch the new Practical Data Science Specialization with Amazon SageMaker</t>
  </si>
  <si>
    <t xml:space="preserve"> Antje Barth, Chris Fregly et al.</t>
  </si>
  <si>
    <t>2021-06-02</t>
  </si>
  <si>
    <t>Amazon Web Services (AWS), Coursera, and DeepLearning.AI are excited to announce Practical Data Science, a three-course, 10-week, hands-on specialization designed for data professionals to quickly learn the essentials of machine learning (ML) in the AWS Cloud.</t>
  </si>
  <si>
    <t>course;tutorial;certification;ml</t>
  </si>
  <si>
    <t>https://aws.amazon.com</t>
  </si>
  <si>
    <t>https://d2908q01vomqb2.cloudfront.net/f1f836cb4ea6efb2a0b1b99f41ad8b103eff4b59/2021/06/01/Chris-Fregly.jpg</t>
  </si>
  <si>
    <t>L01987</t>
  </si>
  <si>
    <t>https://casualr.netlify.app/posts/knowledge_distillation_post/</t>
  </si>
  <si>
    <t>Knowledge distillation with R and tensorflow</t>
  </si>
  <si>
    <t>Etienne Rolland</t>
  </si>
  <si>
    <t>As presented in this discussion thread on kaggle, knowledge distillation is defined as simply trains another individual model to match the output of an ensemble. Source. It is in fact slightly more complicated : the second neural net (student) will made predictions on the images, but then, the losses will be a function of its own loss as well as a loss based on the difference between his prediction and the one of its teacher or the ensemble.</t>
  </si>
  <si>
    <t>rstats;tutorial;ml;method;knowledge-management</t>
  </si>
  <si>
    <t>https://casualr.netlify.app</t>
  </si>
  <si>
    <t>method#knowledge-management</t>
  </si>
  <si>
    <t>L01989</t>
  </si>
  <si>
    <t>https://gabors-data-analysis.com/</t>
  </si>
  <si>
    <t>Data Analysis for Business, Economics, and Policy</t>
  </si>
  <si>
    <t>Gábor Békés, Gábor Kézdi</t>
  </si>
  <si>
    <t xml:space="preserve">This textbook provides future data analysts with the tools, methods, and skills needed to answer data-focused, real life questions, to choose and apply appropriate methods to answer those questions, and to visualize and interpret results to support better decisions in business, economics, and public policy. </t>
  </si>
  <si>
    <t>book;data-analysis</t>
  </si>
  <si>
    <t>https://gabors-data-analysis.com</t>
  </si>
  <si>
    <t>https://gabors-data-analysis.com/images/merced.jpg</t>
  </si>
  <si>
    <t>L01990</t>
  </si>
  <si>
    <t>https://www.statnews.com/2021/06/02/machine-learning-ai-methodology-research-flaws/</t>
  </si>
  <si>
    <t>Machine learning is booming in medicine. It’s also facing a credibility crisis</t>
  </si>
  <si>
    <t>Casey Ross</t>
  </si>
  <si>
    <t>The mad dash accelerated as quickly as the pandemic. Researchers sprinted to see whether artificial intelligence could unravel Covid-19’s many secrets — and for good reason. There was a shortage of tests and treatments for a skyrocketing number of patients. Maybe AI could detect the illness earlier on lung images, and predict which patients were most likely to become severely ill.</t>
  </si>
  <si>
    <t>ml;cautionary-tale;paid</t>
  </si>
  <si>
    <t>https://www.statnews.com</t>
  </si>
  <si>
    <t>https://www.statnews.com/wp-content/uploads/2021/05/AI_gaps_f3_2000x1125-645x645.jpg</t>
  </si>
  <si>
    <t>L01991</t>
  </si>
  <si>
    <t>https://www.gislounge.com/open-geospatial-standards/</t>
  </si>
  <si>
    <t>Open Geospatial Standards</t>
  </si>
  <si>
    <t>Mark Altaweel</t>
  </si>
  <si>
    <t>2021-04-19</t>
  </si>
  <si>
    <t>The Open geospatial Consortium (OGC) has been around since 1994, where the organization effectively encourages and assists with the development of open geospatial standards that are widely used by the geospatial community. This MapScaping podcast discussess where OGC has been and where it is going is discussed, along with the hurdles and need for geospatial standards.</t>
  </si>
  <si>
    <t>geospatial;standard</t>
  </si>
  <si>
    <t>standard</t>
  </si>
  <si>
    <t>L01993</t>
  </si>
  <si>
    <t>https://medium.datadriveninvestor.com/90-free-ml-web-development-data-computer-science-books-for-all-part-1-a83ed888cef5</t>
  </si>
  <si>
    <t>90+ Free ML, Web Development, Data, Computer Science Books for All — Part 1</t>
  </si>
  <si>
    <t>Naina Chaturvedi</t>
  </si>
  <si>
    <t>Because education should be free…( download today!!)</t>
  </si>
  <si>
    <t>ml;data-science;book</t>
  </si>
  <si>
    <t>https://medium.datadriveninvestor.com</t>
  </si>
  <si>
    <t>https://miro.medium.com/max/1200/0*OHCERvFUhvfNLW7d.jpg</t>
  </si>
  <si>
    <t>L01994</t>
  </si>
  <si>
    <t>https://mitsloan.mit.edu/ideas-made-to-matter/decisions-not-data-should-drive-analytics-programs</t>
  </si>
  <si>
    <t>Decisions, not data, should drive analytics programs</t>
  </si>
  <si>
    <t>Beth Stackpole</t>
  </si>
  <si>
    <t>2021-06-29</t>
  </si>
  <si>
    <t>Data-driven decision-making can fail to meet expectations. Decision-driven data analytics may fare better.</t>
  </si>
  <si>
    <t>data-driven-enterprise;data-driven-decision;advice;punditry</t>
  </si>
  <si>
    <t>punditry</t>
  </si>
  <si>
    <t>L01995</t>
  </si>
  <si>
    <t>https://nightingaledvs.com/perceptual-uniformity-with-hcl-wizard/</t>
  </si>
  <si>
    <t>Perceptual Uniformity with HCL Wizard</t>
  </si>
  <si>
    <t>Theresa-Marie Rhyne</t>
  </si>
  <si>
    <t>2021-07-06</t>
  </si>
  <si>
    <t>In this writing, I discuss how to build a Color Scheme for your data visualization with the freely accessible web app called HCL Wizard. HCL Wizard is a perceptually uniform color selection tool based on the Hue Chroma Luminance (HCL) color model that I discussed in a previous writing on “Color in a Perceptual Uniform Way”. Here,</t>
  </si>
  <si>
    <t>colour;guide;data-viz;tool</t>
  </si>
  <si>
    <t>https://nightingaledvs.com</t>
  </si>
  <si>
    <t>https://i0.wp.com/nightingaledvs.com/wp-content/uploads/2022/06/nightingale_coververt.jpg?fit=1455%2C1820&amp;ssl=1</t>
  </si>
  <si>
    <t>L01997</t>
  </si>
  <si>
    <t>https://coderzcolumn.com/tutorials/data-science/how-to-convert-static-pandas-plot-matplotlib-to-interactive-hvplot</t>
  </si>
  <si>
    <t>hvplot - Interactive Charts from Pandas DataFrame with One Line Of Code</t>
  </si>
  <si>
    <t xml:space="preserve">Sunny Solanki </t>
  </si>
  <si>
    <t>As a part of this tutorial, we have explained how to create interactive charts from pandas dataframe using Python library "hvplot". Tutorial covers many different chart types like scatter charts, bar charts, line charts, histograms, etc. Tutorial also covers how to modify chart properties (axes labels, title, etc) to improve look and feel of it.</t>
  </si>
  <si>
    <t>python;tutorial;data-viz;interactive</t>
  </si>
  <si>
    <t>https://coderzcolumn.com</t>
  </si>
  <si>
    <t>https://storage.googleapis.com/coderzcolumn/static/tutorials/data_science/pandas-hvplot-10.jpg</t>
  </si>
  <si>
    <t>L01998</t>
  </si>
  <si>
    <t>https://www.openculture.com/2021/08/take-an-intellectual-odyssey-with-a-free-mit-course-on-douglas-hofstadters-pulitzer-prize-winning-book-godel-escher-bach-an-eternal-golden-braid.html</t>
  </si>
  <si>
    <t>Take an Intellectual Odyssey with a Free MIT Course on Douglas Hofstadter’s Pulitzer Prize-Winning Book Gödel, Escher, Bach: An Eternal Golden Braid</t>
  </si>
  <si>
    <t>Josh Jones</t>
  </si>
  <si>
    <t>2021-08-02</t>
  </si>
  <si>
    <t>In 1979, mathematician Kurt Gödel, artist M.C. Escher, and composer J.S. Bach walked into a book title, and you may well know the rest. Douglas R. Hofstadter won a Pulitzer Prize for Gödel, Escher, Bach: an Eternal Golden Braid, his first book, thenceforth (and henceforth) known as GEB.</t>
  </si>
  <si>
    <t>course;art</t>
  </si>
  <si>
    <t>L02001</t>
  </si>
  <si>
    <t>https://www.snowflake.com/blog/data-visualization/</t>
  </si>
  <si>
    <t>How to foster an environment where data visualization can thrive.</t>
  </si>
  <si>
    <t>Thought Leadership</t>
  </si>
  <si>
    <t>2021-06-18</t>
  </si>
  <si>
    <t>Data is growing like mad. Internet traffic alone will reach 400 exabytes per month by 2022.1 Trends such as edge computing and the Internet of Things mean both creation of and demand for data are only accelerating.</t>
  </si>
  <si>
    <t>data-viz;pr;advice</t>
  </si>
  <si>
    <t>https://www.snowflake.com</t>
  </si>
  <si>
    <t>https://www.snowflake.com/wp-content/uploads/2020/08/2020-asset-scale-tree-trunks.jpg</t>
  </si>
  <si>
    <t>pr#advice</t>
  </si>
  <si>
    <t>L02007</t>
  </si>
  <si>
    <t>https://community.rstudio.com/t/how-to-label-lines-obtained-using-split-with-ggrepel/113066</t>
  </si>
  <si>
    <t>How to label lines obtained using split with ggrepel</t>
  </si>
  <si>
    <t>sbac</t>
  </si>
  <si>
    <t>2021-08-18</t>
  </si>
  <si>
    <t>I am trying to label 4 lines grouped by the value of variable cc . To label the lines I use ggrepel but I get all the 4 labels instead of 2 for each graph. How to correct this error?</t>
  </si>
  <si>
    <t>rstats;tutorial;method;ggplot;chart</t>
  </si>
  <si>
    <t>https://community.rstudio.com</t>
  </si>
  <si>
    <t>https://community.rstudio.com/uploads/default/original/3X/5/d/5dc960154a129282ba4283771da2fab6fde146fb.png</t>
  </si>
  <si>
    <t>L02008</t>
  </si>
  <si>
    <t>https://opentopography.org/blog/creating-2d-and-3d-visualizations-rayshader</t>
  </si>
  <si>
    <t>Creating 2D and 3D Visualizations with Rayshader</t>
  </si>
  <si>
    <t>Nat Quinn</t>
  </si>
  <si>
    <t>2021-08-17</t>
  </si>
  <si>
    <t>Recently, OpenTopography has seen considerable growth in users leveraging our data combined with tools such as rayshader, an open source package for producing 2D and 3D data visualizations in the R software environment, to create beautiful visualizations of landscapes. We didn't want to miss out on the fun, so we created a Jupyter Notebook (also available in RStudio format) for OpenTopography users to explore and learn about rayshader.</t>
  </si>
  <si>
    <t>geospatial;tutorial;rstats</t>
  </si>
  <si>
    <t>https://opentopography.org</t>
  </si>
  <si>
    <t>https://object.cloud.sdsc.edu/v1/AUTH_opentopography/www/images/RayShader/crested_butte2.png</t>
  </si>
  <si>
    <t>L02009</t>
  </si>
  <si>
    <t>https://robinhawkes.com/blog/qgis-monochrome-hachures/</t>
  </si>
  <si>
    <t>How to create a tasty monochrome hachure map in QGIS</t>
  </si>
  <si>
    <t>2021-08-15</t>
  </si>
  <si>
    <t>Detailed tutorial on creating a relief map in the hachure style using the latest features in QGIS. How to create a tasty monochrome hachure map in QGIS.</t>
  </si>
  <si>
    <t>https://robinhawkes.com</t>
  </si>
  <si>
    <t>https://media.robinhawkes.com/upload/t_ghost_default/v1629058613/robinhawkes.com/blog/qgis-hachures/q4nhitejbirg3hzpu7ww.jpg</t>
  </si>
  <si>
    <t>L02011</t>
  </si>
  <si>
    <t>https://mitsloan.mit.edu/ideas-made-to-matter/ai-road-not-taken</t>
  </si>
  <si>
    <t>The AI road not taken</t>
  </si>
  <si>
    <t>Daron Acemoglu</t>
  </si>
  <si>
    <t>2021-08-31</t>
  </si>
  <si>
    <t>Advances in artificial intelligence are leading to job loss and increased surveillance. It’s not too late to change course.</t>
  </si>
  <si>
    <t>/img/article_images/img-l02011.png</t>
  </si>
  <si>
    <t>L02012</t>
  </si>
  <si>
    <t>https://lareviewofbooks.org/article/ai-critique-2-0/</t>
  </si>
  <si>
    <t>A.I. Critique 2.0</t>
  </si>
  <si>
    <t>Leif Weatherby</t>
  </si>
  <si>
    <t>2021-09-01</t>
  </si>
  <si>
    <t>PATTERN AND PREDICTION might be taken as the keywords of the young 21st century. Finding patterns automatically, in the “ocean” of data we hear so much about today, falls increasingly to avant-garde algorithms called “neural nets,” which “learn” patterns in consumer data, traffic data, image data.</t>
  </si>
  <si>
    <t>https://lareviewofbooks.org</t>
  </si>
  <si>
    <t>https://larb-main-img-cdn.azureedge.net/unsafe/1280x0/filters:format(jpeg)/https%3A%2F%2Fdev.lareviewofbooks.org%2Fwp-content%2Fuploads%2F2021%2F07%2Fnew-laws.jpg</t>
  </si>
  <si>
    <t>L02013</t>
  </si>
  <si>
    <t>https://pandas.pydata.org/pandas-docs/stable/user_guide/dsintro.html</t>
  </si>
  <si>
    <t>Intro to data structures</t>
  </si>
  <si>
    <t>Pandas Development Team</t>
  </si>
  <si>
    <t>We’ll start with a quick, non-comprehensive overview of the fundamental data structures in pandas to get you started. The fundamental behavior about data types, indexing, and axis labeling / alignment apply across all of the objects.</t>
  </si>
  <si>
    <t>python;guide</t>
  </si>
  <si>
    <t>https://pandas.pydata.org</t>
  </si>
  <si>
    <t>https://pandas.pydata.org/pandas-docs/stable/_static/pandas.svg</t>
  </si>
  <si>
    <t>L02014</t>
  </si>
  <si>
    <t>https://mitsloan.mit.edu/ideas-made-to-matter/case-building-a-data-sharing-culture-your-company</t>
  </si>
  <si>
    <t>The case for building a data-sharing culture in your company</t>
  </si>
  <si>
    <t>Brian Eastwood</t>
  </si>
  <si>
    <t>2021-09-09</t>
  </si>
  <si>
    <t>Companies that succeed at data sharing get more value from analytics initiatives – and chief data officers who facilitate sharing play a more strategic business role.</t>
  </si>
  <si>
    <t>organization;process;advice;data-driven-enterprise</t>
  </si>
  <si>
    <t>/img/article_images/img-l02014.png</t>
  </si>
  <si>
    <t>organization#process</t>
  </si>
  <si>
    <t>L02015</t>
  </si>
  <si>
    <t>https://netflixtechblog.com/scheduling-notebooks-348e6c14cfd6</t>
  </si>
  <si>
    <t>Part 2: Scheduling Notebooks at Netflix</t>
  </si>
  <si>
    <t>Matthew Seal, Kyle Kelley, Michelle Ufford</t>
  </si>
  <si>
    <t>2018-08-22</t>
  </si>
  <si>
    <t>At Netflix we’ve put substantial effort into adopting notebooks as an integrated development platform.</t>
  </si>
  <si>
    <t>method;deployment;python</t>
  </si>
  <si>
    <t>https://netflixtechblog.com</t>
  </si>
  <si>
    <t>https://miro.medium.com/fit/c/40/40/0*7YlZXFlGYU9Sfclh.jpg</t>
  </si>
  <si>
    <t>deployment</t>
  </si>
  <si>
    <t>L02016</t>
  </si>
  <si>
    <t>https://www.creativebloq.com/colour/colour-theory-11121290</t>
  </si>
  <si>
    <t>Colour theory: A jargon-free designer's guide</t>
  </si>
  <si>
    <t>Sam Hampton-Smith</t>
  </si>
  <si>
    <t>2021-09-20</t>
  </si>
  <si>
    <t>Everything you need to know about colour theory, from concepts to terminology.</t>
  </si>
  <si>
    <t>colour;guide</t>
  </si>
  <si>
    <t>https://cdn.mos.cms.futurecdn.net/UGv4fu4EQgUwuf2biaE6sH-320-80.jpg</t>
  </si>
  <si>
    <t>L02019</t>
  </si>
  <si>
    <t>https://blog.revolutionanalytics.com/2021/09/using-microsoft365r-with-shiny.html</t>
  </si>
  <si>
    <t>Using Microsoft365R with Shiny</t>
  </si>
  <si>
    <t>2021-09-27</t>
  </si>
  <si>
    <t>We describe how to incorporate Microsoft365R and interactive authentication with Azure Active Directory (AAD) into a Shiny web app.</t>
  </si>
  <si>
    <t>/img/article_images/img-l02019.png</t>
  </si>
  <si>
    <t>L02020</t>
  </si>
  <si>
    <t>https://www.cedricscherer.com/2019/08/05/a-ggplot2-tutorial-for-beautiful-plotting-in-r/</t>
  </si>
  <si>
    <t>Cedric Scherer</t>
  </si>
  <si>
    <t>2022-03-24</t>
  </si>
  <si>
    <t>Back in 2016, I had to prepare my PhD introductory talk and I started using {ggplot2} to visualize my data. I never liked the syntax and style of base plots in R, so I was quickly in love with ggplot.</t>
  </si>
  <si>
    <t>data-viz;rstats;ggplot;tutorial;tool</t>
  </si>
  <si>
    <t>https://www.cedricscherer.com</t>
  </si>
  <si>
    <t>https://d33wubrfki0l68.cloudfront.net/fee1aac66736145c97a8e42c33199c4851b7fb95/fe254/post/2019-08-05_ggplot2-tutorial_files/figure-html/ggrepel-filled-1.png</t>
  </si>
  <si>
    <t>L02021</t>
  </si>
  <si>
    <t>https://cloudblogs.microsoft.com/sqlserver/2021/06/30/looking-to-the-future-for-r-in-azure-sql-and-sql-server/</t>
  </si>
  <si>
    <t>Looking to the future for R in Azure SQL and SQL Server</t>
  </si>
  <si>
    <t>James Rowland-Jones</t>
  </si>
  <si>
    <t>2021-06-30</t>
  </si>
  <si>
    <t>Data science, machine learning, and analytics have re-defined how we look at the world. The R community plays a vital role in that transformation and the R language continues to be the de-facto choice for statistical computing, data analysis, and many machine learning scenarios.</t>
  </si>
  <si>
    <t>rstats;tool</t>
  </si>
  <si>
    <t>https://cloudblogs.microsoft.com</t>
  </si>
  <si>
    <t>https://cloudblogs.microsoft.com/sqlserver/wp-content/uploads/sites/32/2021/06/James-Rowland-Jones-150x150.jpg</t>
  </si>
  <si>
    <t>L02022</t>
  </si>
  <si>
    <t>https://machinelearningmastery.com/time-series-forecast-uncertainty-using-confidence-intervals-python/</t>
  </si>
  <si>
    <t>Understand Time Series Forecast Uncertainty Using Prediction Intervals with Python</t>
  </si>
  <si>
    <t>2017-02-10</t>
  </si>
  <si>
    <t>Time series forecast models can both make predictions and provide a prediction interval for those predictions. Prediction intervals provide an upper and lower expectation for the real observation.</t>
  </si>
  <si>
    <t>forecasting;ml;rstats;tutorial</t>
  </si>
  <si>
    <t>https://machinelearningmastery.com/wp-content/uploads/2016/12/Time-Series-Forecasting-as-Supervised-Learning-150x150.jpg</t>
  </si>
  <si>
    <t>L02024</t>
  </si>
  <si>
    <t>https://marp.app/blog</t>
  </si>
  <si>
    <t>Marp lets you create HTML slides from markdown (like this!).</t>
  </si>
  <si>
    <t>Yuki Hattori</t>
  </si>
  <si>
    <t>2022-05-28</t>
  </si>
  <si>
    <t>Marp CLI v2 has supported brand-new page transitions for a bespoke HTML template as experimental.</t>
  </si>
  <si>
    <t>post;development;tool</t>
  </si>
  <si>
    <t>https://marp.app</t>
  </si>
  <si>
    <t>https://marp.app/blog/og-images/202205-ecosystem-update.jpg</t>
  </si>
  <si>
    <t>L02027</t>
  </si>
  <si>
    <t>https://hi.stamen.com/some-thoughts-on-multivariate-maps-ffe364342415</t>
  </si>
  <si>
    <t>Some Thoughts on Multivariate Maps</t>
  </si>
  <si>
    <t>2021-03-23</t>
  </si>
  <si>
    <t>Showing multiple variables on a map is an age old challenge in data visualization and cartography. Here we review this design space.</t>
  </si>
  <si>
    <t>geospatial;method;concept</t>
  </si>
  <si>
    <t>https://stamen.com/medium-images/0*imRhA9VwFh2HDeRy.png</t>
  </si>
  <si>
    <t>method#concept</t>
  </si>
  <si>
    <t>L02028</t>
  </si>
  <si>
    <t>https://thebreakthrough.org/issues/energy/absolute-decoupling-of-economic-growth-and-emissions-in-32-countries</t>
  </si>
  <si>
    <t>Absolute Decoupling of Economic Growth and Emissions in 32 Countries</t>
  </si>
  <si>
    <t>Zeke Hausfather</t>
  </si>
  <si>
    <t>2021-04-06</t>
  </si>
  <si>
    <t>The past 30 years have seen immense progress in improving the quality of life for much of humanity. Extreme poverty — the number of people living on less than $1.90 per day — has fallen by nearly two-thirds, from 1.9 billion to around 650 million. Life expectancy has risen in most of the world, along with literacy and access to education, while infant mortality has fallen.</t>
  </si>
  <si>
    <t>data-viz;example;news</t>
  </si>
  <si>
    <t>https://thebreakthrough.org</t>
  </si>
  <si>
    <t>https://thebreakthrough.org/people/zeke-hausfather</t>
  </si>
  <si>
    <t>L02031</t>
  </si>
  <si>
    <t>https://hai.stanford.edu/news/how-bodies-get-smarts-simulating-evolution-embodied-intelligence</t>
  </si>
  <si>
    <t>How Bodies Get Smarts: Simulating the Evolution of Embodied Intelligence</t>
  </si>
  <si>
    <t>Katharine Miller</t>
  </si>
  <si>
    <t>2021-10-06</t>
  </si>
  <si>
    <t>An in silico playground for creatures that learn, mutate, and evolve establishes the importance of morphological intelligence and suggests a new way to optimize embodied AIs.</t>
  </si>
  <si>
    <t>https://hai.stanford.edu</t>
  </si>
  <si>
    <t>https://hai.stanford.edu/sites/default/files/styles/media/public/2021-10/unimal%20running.png?itok=fdxHP4DT</t>
  </si>
  <si>
    <t>L02033</t>
  </si>
  <si>
    <t>https://prodata.ie/2021/10/23/shrinking-azure-repos-bloat-due-to-powerbi/</t>
  </si>
  <si>
    <t>Shrinking Azure Repos Bloat due to PowerBI</t>
  </si>
  <si>
    <t>Bob Duffy</t>
  </si>
  <si>
    <t>2021-10-23</t>
  </si>
  <si>
    <t xml:space="preserve">The world of source control for PowerBI is kinda in conflict. If you have put Power BI files into GIT in and Azure Repos, then over time with a lot of changes the repos will become very large and bloated as GIT keeps the history of all changes. Here are the 9 steps to compress the Azure repos if this does get out of control. </t>
  </si>
  <si>
    <t>analytics;pitfall;methodology</t>
  </si>
  <si>
    <t>https://prodata.ie</t>
  </si>
  <si>
    <t>https://i0.wp.com/prodata.ie/wp-content/uploads/2020/12/Prodata-Logo-for-website-no-background.png?fit=240%2C80&amp;ssl=1</t>
  </si>
  <si>
    <t>L02035</t>
  </si>
  <si>
    <t>https://clauswilke.com/dataviz/index.html</t>
  </si>
  <si>
    <t>2019-04-30</t>
  </si>
  <si>
    <t>This is the website for the book “Fundamentals of Data Visualization,” published by O’Reilly Media, Inc. The website contains the complete author manuscript before final copy-editing and other quality control.</t>
  </si>
  <si>
    <t>https://clauswilke.com/dataviz/cover.png</t>
  </si>
  <si>
    <t>L02036</t>
  </si>
  <si>
    <t>https://visualthinking.psych.northwestern.edu/projects/DeclutterFocus/</t>
  </si>
  <si>
    <t>Visual Thinking Lab: Declutter and Focus: Empirically Evaluating Design Guidelines for Effective Data Communication</t>
  </si>
  <si>
    <t>Kiran Ajani, Elsie Lee, Cindy Xiong, Cole Nussbaumer Knaflic, William Kemper, Steven Franconeri</t>
  </si>
  <si>
    <t>We study visual thinking: how it works, and how education + design can make it work better.</t>
  </si>
  <si>
    <t>https://visualthinking.psych.northwestern.edu</t>
  </si>
  <si>
    <t>https://visualthinking.psych.northwestern.edu/images/_banner.svg</t>
  </si>
  <si>
    <t>L02037</t>
  </si>
  <si>
    <t>https://www.tensorflow.org/addons/api_docs/python/tfa/optimizers/MultiOptimizer</t>
  </si>
  <si>
    <t>tfa.optimizers.MultiOptimizer</t>
  </si>
  <si>
    <t>2022-06-03</t>
  </si>
  <si>
    <t xml:space="preserve"> Multi Optimizer Wrapper for Discriminative Layer Training. Creates a wrapper around a set of instantiated optimizer layer pairs. Generally useful for transfer learning of deep networks. </t>
  </si>
  <si>
    <t>ml;tool</t>
  </si>
  <si>
    <t>https://www.tensorflow.org</t>
  </si>
  <si>
    <t>https://www.gstatic.com/devrel-devsite/prod/v2b5bf1e5ee8024729fd84fa886683128e430eb1b3bb22f0cfc7a808f093a3934/tensorflow/images/lockup.svg</t>
  </si>
  <si>
    <t>L02038</t>
  </si>
  <si>
    <t>https://data.europa.eu/en/academy/data-visualisation</t>
  </si>
  <si>
    <t>Introducing data visualisation</t>
  </si>
  <si>
    <t xml:space="preserve">Do you want to learn how to design state-of-the art data visualisations? This course is for you! Our webinars and reading materials showcase how you can use data to create inspiring and practical visualisations, and how it can be used to tell a story and take your audience on a journey. </t>
  </si>
  <si>
    <t>data-viz;course;video</t>
  </si>
  <si>
    <t>https://data.europa.eu</t>
  </si>
  <si>
    <t>https://data.europa.eu/sites/default/files/course/EU%20data%20viz.png</t>
  </si>
  <si>
    <t>L02042</t>
  </si>
  <si>
    <t>https://somethingaboutmaps.wordpress.com/2017/11/16/creating-shaded-relief-in-blender/</t>
  </si>
  <si>
    <t>Creating Shaded Relief in Blender</t>
  </si>
  <si>
    <t>2022-01-13</t>
  </si>
  <si>
    <t>Welcome! This is the long-awaited text version of my Blender relief tutorial, following on the video series I did a few years back. If you’ve already seen the videos and are returning for a refresher, note that I use a somewhat different method now, so don’t be surprised if you encounter unfamiliar settings.</t>
  </si>
  <si>
    <t>https://somethingaboutmaps.files.wordpress.com/2017/11/blended.jpg?w=900</t>
  </si>
  <si>
    <t>L02043</t>
  </si>
  <si>
    <t>https://blog.datawrapper.de/data-vis-dispatch-june-22-2021/</t>
  </si>
  <si>
    <t>Data Vis Dispatch, June 22</t>
  </si>
  <si>
    <t>Rose Mintzer-Sweeney, Lisa Charlotte Muth</t>
  </si>
  <si>
    <t>2021-06-22</t>
  </si>
  <si>
    <t>The best of last week’s big and small data visualizations. Welcome to the very first edition of the Data Vis Dispatch! Starting today, we will publish a collection of the best small and large data visualizations (that we find) every week, especially — but not exclusively — from news organizations.</t>
  </si>
  <si>
    <t>data-viz;example;inspiration</t>
  </si>
  <si>
    <t>https://blog.datawrapper.de/wp-content/uploads/2021/06/E4al_vgWQA48oLq-1-1024x944.jpg</t>
  </si>
  <si>
    <t>L02044</t>
  </si>
  <si>
    <t>https://nightingaledvs.com/noisy-cities-behind-the-scenes-with-karim-douieb/</t>
  </si>
  <si>
    <t>Noisy Cities: Behind the Scenes with Karim Douïeb</t>
  </si>
  <si>
    <t>Claire Santoro</t>
  </si>
  <si>
    <t>Karim Douïeb is a Brussels-based data scientist and co-founder of Jetpack.ai. He is also the creator of an unexpectedly-viral U.S. election map that he spoke about at Outlier 2021. He spoke with Claire Santoro from Nightingale about his recent visualization, Noisy Cities, which was also featured in the Washington Post’s How To Read This Chart newsletter.</t>
  </si>
  <si>
    <t>data-viz;inspiration;example;interview</t>
  </si>
  <si>
    <t>https://i0.wp.com/nightingaledvs.com/wp-content/uploads/2021/12/patrick-tomasso-Oaqk7qqNh_c-unsplash_small-scaled.jpg?fit=450%2C300&amp;ssl=1</t>
  </si>
  <si>
    <t>L02046</t>
  </si>
  <si>
    <t>http://www.icodeguru.com/webserver/Python-Programming-on-Win32/ch05.htm</t>
  </si>
  <si>
    <t>Introduction to COM</t>
  </si>
  <si>
    <t>Mark Hammond, Andy Robinson</t>
  </si>
  <si>
    <t>2000-01</t>
  </si>
  <si>
    <t xml:space="preserve">In this chapter, we provide an introduction to using the Microsoft Component Object Model (COM) from Python. We will present enough introductory material so you can understand the key concepts and some simple examples that use Python and COM. </t>
  </si>
  <si>
    <t>http://www.icodeguru.com</t>
  </si>
  <si>
    <t>L02047</t>
  </si>
  <si>
    <t>https://vimeo.com/571217327</t>
  </si>
  <si>
    <t>London Under The Microscope</t>
  </si>
  <si>
    <t>Valentina D'Efilippo</t>
  </si>
  <si>
    <t xml:space="preserve">The Covid-19 pandemic has brought unprecedented challenges both for people and society. As the world is reshaped by the coronavirus, this project attempts to document through the lense of data art the change, and loss, that London and its inhabitants have experienced – from 1st March 2020 until 28th February 2021. </t>
  </si>
  <si>
    <t>/img/article_images/img-l02047.png</t>
  </si>
  <si>
    <t>L02050</t>
  </si>
  <si>
    <t>https://twitter.com/Doxyaxone/status/1457246395409260552/photo/1</t>
  </si>
  <si>
    <t>All about Artificial intelligence.</t>
  </si>
  <si>
    <t>ǝuoxɐʎxoᗡ</t>
  </si>
  <si>
    <t>2021-11-07</t>
  </si>
  <si>
    <t>Some kind of cheatsheet? Seems useless.  https://t.co/FC3pbSV26C</t>
  </si>
  <si>
    <t>ml;dubious</t>
  </si>
  <si>
    <t>http://pbs.twimg.com/profile_images/1488508314329796614/kvKb8fev_normal.jpg</t>
  </si>
  <si>
    <t>L02054</t>
  </si>
  <si>
    <t>https://www.datasciencecentral.com/profiles/blogs/free-2-900-page-book-about-pandas</t>
  </si>
  <si>
    <t>Free 2,900-page Manual about Pandas</t>
  </si>
  <si>
    <t>CapriGranville733</t>
  </si>
  <si>
    <t xml:space="preserve">Pandas is an open source, BSD-licensed library providing high-performance, easy-to-use data structures and data analysis tools for the Python programming language. </t>
  </si>
  <si>
    <t>python;book</t>
  </si>
  <si>
    <t>https://www.datasciencecentral.com/wp-content/uploads/2021/10/3695508333.png</t>
  </si>
  <si>
    <t>L02057</t>
  </si>
  <si>
    <t>https://rpubs.com/dieghernan/beautifulmaps_I</t>
  </si>
  <si>
    <t>Beautiful Maps with R (I): Fishnets, Honeycombs and Pixels</t>
  </si>
  <si>
    <t>Diego HH</t>
  </si>
  <si>
    <t>2019-06-02</t>
  </si>
  <si>
    <t>Sometimes you want to produce maps with special layouts. I specially like maps with modified geometries, e.g. simplifiying the original shapes to squares or dots.</t>
  </si>
  <si>
    <t>geospatial;rstats;tutorial</t>
  </si>
  <si>
    <t>https://rpubs.com</t>
  </si>
  <si>
    <t>/img/article_images/img-l02057.png</t>
  </si>
  <si>
    <t>L02058</t>
  </si>
  <si>
    <t>https://www.propublica.org/article/how-propublica-used-genomic-sequencing-data-to-track-an-ongoing-salmonella-outbreak</t>
  </si>
  <si>
    <t>How ProPublica Used Genomic Sequencing Data to Track an Ongoing Salmonella Outbreak</t>
  </si>
  <si>
    <t xml:space="preserve"> Irena Hwang</t>
  </si>
  <si>
    <t>2021-11-05</t>
  </si>
  <si>
    <t>For a ProPublica reporter who did Ph.D. work in bioinformatics, data on bacterial DNA helped reveal how a once-rare salmonella strain spread through the chicken industry. Salmonella infantis is multidrug-resistant and is still making people sick.</t>
  </si>
  <si>
    <t>research;inspiration;news;data-analysis;example</t>
  </si>
  <si>
    <t>https://www.propublica.org</t>
  </si>
  <si>
    <t>https://assets-d.propublica.org/v5/images/20211105-salmonella-science-2.jpg</t>
  </si>
  <si>
    <t>research#news</t>
  </si>
  <si>
    <t>L02060</t>
  </si>
  <si>
    <t>https://plato.stanford.edu/entries/necessary-sufficient/</t>
  </si>
  <si>
    <t>Necessary and Sufficient Conditions</t>
  </si>
  <si>
    <t>Andrew Brennan</t>
  </si>
  <si>
    <t>2022-07-06</t>
  </si>
  <si>
    <t>A handy tool in the search for precise definitions is the specification of necessary and/or sufficient conditions for the application of a term, the use of a concept, or the occurrence of some phenomenon or event.</t>
  </si>
  <si>
    <t>article;definition;art;logic</t>
  </si>
  <si>
    <t>https://plato.stanford.edu</t>
  </si>
  <si>
    <t>https://plato.stanford.edu/entries/necessary-sufficient/../../symbols/sepman-icon.jpg</t>
  </si>
  <si>
    <t>logic</t>
  </si>
  <si>
    <t>L02063</t>
  </si>
  <si>
    <t>https://blog.datawrapper.de/data-vis-dispatch-november-30-2021/</t>
  </si>
  <si>
    <t>Data Vis Dispatch, November 30</t>
  </si>
  <si>
    <t>2021-11-31</t>
  </si>
  <si>
    <t>Welcome back to the 24th edition of Data Vis Dispatch! Every week, we’ll be publishing a collection of the best small and large data visualizations we find, especially from news organizations — to celebrate data journalism, data visualization, simple charts, elaborate maps, and their creators.</t>
  </si>
  <si>
    <t>https://blog.datawrapper.de/wp-content/uploads/2021/11/FE5Wt7EVEAIahM0-1024x576.jpg</t>
  </si>
  <si>
    <t>L02065</t>
  </si>
  <si>
    <t>https://gaphor.org/</t>
  </si>
  <si>
    <t>Modeling for Everyone</t>
  </si>
  <si>
    <t>Arjan Molenaar, Dan Yeaw</t>
  </si>
  <si>
    <t>A picture is worth a thousand words. Describe and document your applications and systems with Gaphor to enhance knowledge sharing.</t>
  </si>
  <si>
    <t>tool;model;method</t>
  </si>
  <si>
    <t>https://gaphor.org</t>
  </si>
  <si>
    <t>/img/article_images/img-l02065.png</t>
  </si>
  <si>
    <t>L02068</t>
  </si>
  <si>
    <t>https://arxiv.org/abs/2112.04324</t>
  </si>
  <si>
    <t>Deep Learning and Mathematical Intuition: A Review of (Davies et al. 2021)</t>
  </si>
  <si>
    <t>Ernest Davis et al.</t>
  </si>
  <si>
    <t>2021-12-01</t>
  </si>
  <si>
    <t xml:space="preserve">A recent paper by Davies et al (2021) describes how deep learning (DL) technology was used to find plausible hypotheses that have led to two original mathematical results: one in knot theory, one in representation theory. I argue here that the significance and novelty of this application of DL technology to mathematics is significantly overstated in the paper under review and has been wildly overstated in some of the accounts in the popular science press. </t>
  </si>
  <si>
    <t>ml;research;cautionary-tale</t>
  </si>
  <si>
    <t>/img/article_images/img-l02068.png</t>
  </si>
  <si>
    <t>L02070</t>
  </si>
  <si>
    <t>https://twitter.com/neilrkaye/status/1161610119165161473/photo/1</t>
  </si>
  <si>
    <t>Showing the Mercator Map Projection with the true size and shape of the country overlaid https://t.co/Gqr1Dd8YrM</t>
  </si>
  <si>
    <t>-</t>
  </si>
  <si>
    <t>L02072</t>
  </si>
  <si>
    <t>https://ml-ops.org/content/end-to-end-ml-workflow</t>
  </si>
  <si>
    <t>An Overview of the End-to-End Machine Learning Workflow</t>
  </si>
  <si>
    <t>Dr. Larysa Visengeriyeva et al.</t>
  </si>
  <si>
    <t>In this section, we provide a high-level overview of a typical workflow for machine learning-based software development. Generally, the goal of a machine learning project is to build a statistical model by using collected data and applying machine learning algorithms to them.</t>
  </si>
  <si>
    <t>https://ml-ops.org</t>
  </si>
  <si>
    <t>/img/article_images/img-l02072.png</t>
  </si>
  <si>
    <t>L02073</t>
  </si>
  <si>
    <t>https://www.weforum.org/agenda/2021/12/breaking-through-the-barriers-of-data-exchanges-why-measuring-value-will-really-matter/</t>
  </si>
  <si>
    <t>Why measuring the value of data really matters</t>
  </si>
  <si>
    <t>2021-12-15</t>
  </si>
  <si>
    <t>How data is monetized, measured and managed presents an opportunity, as well as a risk.   So far, there is very little agreement on how to quantify the value of data. If the definition of value was transformed beyond revenue to include positive socioeconomic impacts in society, businesses will enjoy an array of collective social, commercial, and environmental benefits that will come with it.</t>
  </si>
  <si>
    <t>https://assets.weforum.org/article/image/5Dh4uICe5c0mBuSM3RlsqpHa_3FBZxZKhaothuvn6Cs.jpg</t>
  </si>
  <si>
    <t>L02074</t>
  </si>
  <si>
    <t>https://cacm.acm.org/magazines/2022/1/257448-fifty-years-of-p-vs-np-and-the-possibility-of-the-impossible/fulltext</t>
  </si>
  <si>
    <t>Communications of the ACM</t>
  </si>
  <si>
    <t>Lance Fortnow</t>
  </si>
  <si>
    <t>2022-01</t>
  </si>
  <si>
    <t>On May 4, 1971, computer scientist/mathematician Steve Cook introduced the P vs. NP problem to the world in his paper, "The Complexity of Theorem Proving Procedures." More than 50 years later, the world is still trying to solve it. In fact, I addressed the subject 12 years ago in a Communications article, "The Status of the P versus NP Problem."</t>
  </si>
  <si>
    <t>https://cacm.acm.org</t>
  </si>
  <si>
    <t>https://dl.acm.org/cms/attachment/d96dca57-bc83-4e05-a700-9cfad9238d3d/uf1.jpg</t>
  </si>
  <si>
    <t>L02075</t>
  </si>
  <si>
    <t>https://javascript.info/</t>
  </si>
  <si>
    <t>The Modern JavaScript Tutorial</t>
  </si>
  <si>
    <t xml:space="preserve">Ilya Kantor, Alexey Maximov, Artem Beztsinniy, Sergey Zelenov, Stepan Suvorov
</t>
  </si>
  <si>
    <t>2022-08-05</t>
  </si>
  <si>
    <t>The Modern JavaScript Tutorial was created in 2007 by Ilya Kantor, and regularly updated since then. New chapters were added, outdated ones - removed, to stay fresh. The PDF version is about 1300 pages, starting from the beginning, and then to advanced topics.</t>
  </si>
  <si>
    <t>javascript;book;tutorial</t>
  </si>
  <si>
    <t>https://javascript.info</t>
  </si>
  <si>
    <t>/img/article_images/img-l02075.png</t>
  </si>
  <si>
    <t>L02077</t>
  </si>
  <si>
    <t>https://nethackchallenge.com/report.html</t>
  </si>
  <si>
    <t>The NetHack Challenge:Dungeons, Dragons, and Tourists</t>
  </si>
  <si>
    <t>Eric Hambro et al.</t>
  </si>
  <si>
    <t>At the start of June, we announced the NetHack Challenge 2021, hosted at NeurIPS 2021, as a partnership between Facebook (now Meta) AI Research, AI Crowd, Oxford, UCL, and NYU. The competition has ended, and in this post, we will present and discuss the results, having first briefly recapped why this challenge matters for AI research, and what the rules and stakes were.</t>
  </si>
  <si>
    <t>https://nethackchallenge.com</t>
  </si>
  <si>
    <t>https://nethackchallenge.com/images/logo.png</t>
  </si>
  <si>
    <t>L02078</t>
  </si>
  <si>
    <t>https://www.openculture.com/free_film_noir_movies</t>
  </si>
  <si>
    <t>60 Free Film Noir Movies</t>
  </si>
  <si>
    <t xml:space="preserve"> During the 1940s and 50s, Hollywood entered a “noir” period, producing riveting films based on hard-boiled fiction. These films were set in dark locations and shot in a black &amp; white aesthetic that fit like a glove.</t>
  </si>
  <si>
    <t>list;film;general</t>
  </si>
  <si>
    <t>https://cdn8.openculture.com/wp-content/uploads/2014/08/08154654/noir-film-pic.jpg</t>
  </si>
  <si>
    <t>film</t>
  </si>
  <si>
    <t>L02080</t>
  </si>
  <si>
    <t>https://www.techtarget.com/searchenterpriseai/feature/Why-TinyML-use-cases-are-taking-off</t>
  </si>
  <si>
    <t>Why TinyML use cases are taking off</t>
  </si>
  <si>
    <t>Lisa Morgan</t>
  </si>
  <si>
    <t>2021-12-21</t>
  </si>
  <si>
    <t>TinyML technology can successfully collect and analyze data in real scenarios, as demonstrated in various use cases. Machine learning is commonly associated with big data, but that's changing quickly. While IoT, edge computing and intelligent edge devices arguably make big data even bigger, not all data at the edge is useful. Therefore, the data needs to be analyzed at the edge to separate the signal from the noise.</t>
  </si>
  <si>
    <t>ml;article</t>
  </si>
  <si>
    <t>https://www.techtarget.com</t>
  </si>
  <si>
    <t>https://cdn.ttgtmedia.com/rms/onlineImages/lawton_george.jpg</t>
  </si>
  <si>
    <t>L02081</t>
  </si>
  <si>
    <t>https://www.hsph.harvard.edu/miguel-hernan/causal-inference-book/</t>
  </si>
  <si>
    <t>Causal Inference: What If (the book)</t>
  </si>
  <si>
    <t>Miguel A. Hernan &amp; James M. Robins</t>
  </si>
  <si>
    <t>2020-12-31</t>
  </si>
  <si>
    <t xml:space="preserve">Jamie Robins and I have written a book that provides a cohesive presentation of concepts of, and methods for, causal inference. </t>
  </si>
  <si>
    <t>book;statistics</t>
  </si>
  <si>
    <t>https://www.hsph.harvard.edu</t>
  </si>
  <si>
    <t>https://cdn1.sph.harvard.edu/wp-content/uploads/2022/07/cropped-man-smoking_800x600.jpg</t>
  </si>
  <si>
    <t>L02082</t>
  </si>
  <si>
    <t>http://bubbles.databrewery.org/</t>
  </si>
  <si>
    <t>Bubbles, a data Python framework for data processing and data quality measurement</t>
  </si>
  <si>
    <t xml:space="preserve">Stefan Urbanek </t>
  </si>
  <si>
    <t>Bubbles is a Python framework for data processing and data quality measurement. Basic concept are abstract data objects, operations and dynamic operation dispatch.</t>
  </si>
  <si>
    <t>python;tool;quality;data-processing</t>
  </si>
  <si>
    <t>http://bubbles.databrewery.org</t>
  </si>
  <si>
    <t>http://bubbles.databrewery.org/theme/img/logo_bubbles.png</t>
  </si>
  <si>
    <t>quality#data-processing</t>
  </si>
  <si>
    <t>L02086</t>
  </si>
  <si>
    <t>https://luigi.readthedocs.io/en/stable/</t>
  </si>
  <si>
    <t>Getting Started with luigi</t>
  </si>
  <si>
    <t>Gram</t>
  </si>
  <si>
    <t>2018-11</t>
  </si>
  <si>
    <t>Luigi is a Python (2.7, 3.6, 3.7 tested) package that helps you build complex pipelines of batch jobs. It handles dependency resolution, workflow management, visualization, handling failures, command line integration, and much more.</t>
  </si>
  <si>
    <t>python;tool</t>
  </si>
  <si>
    <t>https://luigi.readthedocs.io</t>
  </si>
  <si>
    <t>https://raw.githubusercontent.com/spotify/luigi/master/doc/luigi.png</t>
  </si>
  <si>
    <t>L02089</t>
  </si>
  <si>
    <t>https://petewarden.com/2021/12/24/why-are-ml-compilers-so-hard/</t>
  </si>
  <si>
    <t>Pete Warden's blog</t>
  </si>
  <si>
    <t>2021-12-14</t>
  </si>
  <si>
    <t>Even before the first version of TensorFlow was released, the XLA project was integrated as a “domain-specific compiler” for its machine learning graphs. Since then there have been a lot of other compilers aimed at ML problems, like TVM, MLIR, EON, and GLOW. They have all been very successful in different areas, but they’re still not the primary way for most users to run machine learning models. In this post I want to talk about some of the challenges that face ML compiler writers, and some approaches I think may help in the future.</t>
  </si>
  <si>
    <t>ml;tool;pitfall</t>
  </si>
  <si>
    <t>https://upload.wikimedia.org/wikipedia/commons/0/00/Modern_Loose_Reed_Power_Loom-marsden.png</t>
  </si>
  <si>
    <t>L02093</t>
  </si>
  <si>
    <t>https://plotparade.com/gallery_sunrise.html</t>
  </si>
  <si>
    <t>How long are the nights?</t>
  </si>
  <si>
    <t xml:space="preserve"> Krisztina Szucs</t>
  </si>
  <si>
    <t>This data visualization created by Krisztina Szucs shows the sunrise and sunset times around the world. See how the night and daylight areas change during a two year period. To focus on the length of nights the y axis for hours starts at noon.</t>
  </si>
  <si>
    <t>https://plotparade.com</t>
  </si>
  <si>
    <t>/img/article_images/img-l02093.png</t>
  </si>
  <si>
    <t>L02095</t>
  </si>
  <si>
    <t>https://spectrum.ieee.org/deep-learning-cant-be-trusted</t>
  </si>
  <si>
    <t>Deep Learning Can’t Be Trusted, Brain Modeling Pioneer Says</t>
  </si>
  <si>
    <t>2021-12-30</t>
  </si>
  <si>
    <t xml:space="preserve">During the past 20 years, deep learning has come to dominate artificial intelligence research and applications through a series of useful commercial applications. But underneath the dazzle are some deep-rooted problems that threaten the technology’s ascension. </t>
  </si>
  <si>
    <t>ml;pitfall;cautionary-tale</t>
  </si>
  <si>
    <t>https://spectrum.ieee.org/media-library/photo-of-a-man-in-glasses-and-a-blue-checkered-shirt.jpg?id=28601631&amp;width=1200&amp;height=834</t>
  </si>
  <si>
    <t>L02096</t>
  </si>
  <si>
    <t>https://bostonreview.net/articles/rachel-thomas-medicines-machine-learning-problem/</t>
  </si>
  <si>
    <t>Medicine’s Machine Learning Problem</t>
  </si>
  <si>
    <t xml:space="preserve">2021-01-04 </t>
  </si>
  <si>
    <t>Data science is remaking countless aspects of society, and medicine is no exception. The sense of excitement has been captured in popular books such as Eric Topol’s Deep Medicine: How Artificial Intelligence Can Make Healthcare Human Again (2019). But despite the promise of these data-based innovations, proponents often overlook the special risks of datafying medicine in the age of artificial intelligence.</t>
  </si>
  <si>
    <t>ml;cautionary-tale</t>
  </si>
  <si>
    <t>https://bostonreview.net</t>
  </si>
  <si>
    <t>https://bostonreview.net/wp-content/uploads/2022/05/Marco-Ramos-BR-150x150.jpg</t>
  </si>
  <si>
    <t>L02098</t>
  </si>
  <si>
    <t>https://twitter.com/imArun100/status/1451360138997108740/photo/1</t>
  </si>
  <si>
    <t>#Python #NumPy basics cheat sheet</t>
  </si>
  <si>
    <t>K Arun</t>
  </si>
  <si>
    <t>2021-10-22</t>
  </si>
  <si>
    <t>Python NumPy basics cheat sheet. https://t.co/3E14LN0P03</t>
  </si>
  <si>
    <t>python;tool;cheatsheet</t>
  </si>
  <si>
    <t>http://pbs.twimg.com/profile_images/1461524382921084932/9ugTJbKd_normal.jpg</t>
  </si>
  <si>
    <t>L02101</t>
  </si>
  <si>
    <t>https://www.gov.uk/government/publications/composition-of-foods-integrated-dataset-cofid</t>
  </si>
  <si>
    <t>Composition of foods integrated dataset (CoFID)</t>
  </si>
  <si>
    <t>McCance and Widdowson</t>
  </si>
  <si>
    <t>McCance and Widdowson’s 'composition of foods integrated dataset' on the nutrient content of the UK food supply.</t>
  </si>
  <si>
    <t>dataset;inspiration;open-data</t>
  </si>
  <si>
    <t>https://www.gov.uk</t>
  </si>
  <si>
    <t>/img/article_images/img-l02101.png</t>
  </si>
  <si>
    <t>L02102</t>
  </si>
  <si>
    <t>https://benadam.me/thoughts/my-experience-at-amazon/</t>
  </si>
  <si>
    <t>I took a job at Amazon, only to leave after 10 months.</t>
  </si>
  <si>
    <t>Ben Adam</t>
  </si>
  <si>
    <t>2021-01-29</t>
  </si>
  <si>
    <t>After working at GoDaddy for 5.5 years, I was ready to make a change. Amazon recruited me to work in their devices org, and after joining learned that specifically, I was joining a centralized UX team within the sales and marketing division within devices.</t>
  </si>
  <si>
    <t>process;organization</t>
  </si>
  <si>
    <t>https://benadam.me</t>
  </si>
  <si>
    <t>https://benadam.me/winter-building.jpg</t>
  </si>
  <si>
    <t>process#organization</t>
  </si>
  <si>
    <t>L02103</t>
  </si>
  <si>
    <t>https://twitter.com/YuHelenYu/status/1479722579862638594/photo/1</t>
  </si>
  <si>
    <t>Here Are the 145 HTML Elements</t>
  </si>
  <si>
    <t>Helen Yu</t>
  </si>
  <si>
    <t>2022-01-08</t>
  </si>
  <si>
    <t>Here Are the 145 HTML Elements. https://t.co/gx7if7FaEW</t>
  </si>
  <si>
    <t>development;data-viz</t>
  </si>
  <si>
    <t>http://pbs.twimg.com/profile_images/1421532831839399944/c-Wl32LB_normal.jpg</t>
  </si>
  <si>
    <t>https://www.linkedin.com/in/tigonhyu/</t>
  </si>
  <si>
    <t>L02104</t>
  </si>
  <si>
    <t>https://80000hours.org/podcast/episodes/max-roser-our-world-in-data/</t>
  </si>
  <si>
    <t>Max Roser on building the world’s first great source of COVID-19 data at Our World in Data</t>
  </si>
  <si>
    <t>Robert Wiblin and Keiran Harris</t>
  </si>
  <si>
    <t>202106-21</t>
  </si>
  <si>
    <t>Max runs Our World in Data, a small education nonprofit which began the pandemic with just six staff. But since last February his team has supplied essential COVID statistics to over 130 million users — among them BBC, the Financial Times, The New York Times, the OECD, the World Bank, the IMF, Donald Trump, Tedros Adhanom, and Dr. Anthony Fauci, just to name a few.</t>
  </si>
  <si>
    <t>dataset;data-viz;process;podcast</t>
  </si>
  <si>
    <t>https://80000hours.org</t>
  </si>
  <si>
    <t>https://80000hours.org/wp-content/uploads/2014/08/UK_Department_for_International_Development_-_Displaced_Ivorians_queue_for_food_at_a_UNHCR_distribution_site_in_Liberia-720x448.jpg</t>
  </si>
  <si>
    <t>L02105</t>
  </si>
  <si>
    <t>https://dataviztoday.com/shownotes/71</t>
  </si>
  <si>
    <t>Episode 71: Demystifying the Freelance Dataviz Process</t>
  </si>
  <si>
    <t>2022-01-11</t>
  </si>
  <si>
    <t>Welcome to episode 71 of Data Viz Today. I invited a few of the best dataviz designers and freelancers I know on the show today (Duncan Geere, Gabrielle Merite, and Will Chase) and we absolutely stuffed the hour with as many dataviz freelancing tips as we possibly could!</t>
  </si>
  <si>
    <t>data-viz;organization;process;podcast</t>
  </si>
  <si>
    <t>https://images.squarespace-cdn.com/content/v1/59b82daff14aa11bc9910930/27fa7aea-3065-4a42-ba4d-957853a6e9fb/Elevate+Headshots.png?format=750w</t>
  </si>
  <si>
    <t>L02107</t>
  </si>
  <si>
    <t>https://flowingdata.com/2022/01/10/a-quick-and-easy-way-to-make-spiral-charts-in-r/</t>
  </si>
  <si>
    <t>A Quick and Easy Way to Make Spiral Charts in R</t>
  </si>
  <si>
    <t>Now that we’ve discovered another way to annoy chart snobs, here’s how you can make your own spirals.</t>
  </si>
  <si>
    <t>rstats;method;data-viz</t>
  </si>
  <si>
    <t>https://flowingdata.com/wp-content/uploads/2022/01/spiral-graph-750x797.png</t>
  </si>
  <si>
    <t>L02108</t>
  </si>
  <si>
    <t>https://svelte.recipes/components/spiral/</t>
  </si>
  <si>
    <t>Spiral</t>
  </si>
  <si>
    <t>Amelia Wattenberger</t>
  </si>
  <si>
    <t>reate a chart that spirals out from the center — great for showing yearly trends, not great for accurate comparisons. Inspired by this NYTimes chart from Gus Wezerek and Sara Chodosh.</t>
  </si>
  <si>
    <t>development;method;data-viz</t>
  </si>
  <si>
    <t>https://svelte.recipes</t>
  </si>
  <si>
    <t>/img/article_images/img-l02108.png</t>
  </si>
  <si>
    <t>L02109</t>
  </si>
  <si>
    <t>https://www.creativebloq.com/news/logo-design-infographic</t>
  </si>
  <si>
    <t>Are these the 10 commandments of logo design?</t>
  </si>
  <si>
    <t>Amelia Bamsey</t>
  </si>
  <si>
    <t xml:space="preserve">Infographic claims to have the answers. We love a good infographic here at Creative Bloq, especially when they're full of nifty tips and tricks to perfect our creative process. And this vibrant graphic is no exception. Created by DesignMantic, this infographic has 10 fool-proof steps to designing a great logo. </t>
  </si>
  <si>
    <t>design;inspiration</t>
  </si>
  <si>
    <t>https://cdn.mos.cms.futurecdn.net/MzgabQxuWDHuqtPmujJYUc-320-80.jpg</t>
  </si>
  <si>
    <t>L02112</t>
  </si>
  <si>
    <t>https://wellcome.org/reports/wellcome-global-monitor/2018</t>
  </si>
  <si>
    <t>Wellcome Global Monitor 2018</t>
  </si>
  <si>
    <t>Wellcome Group</t>
  </si>
  <si>
    <t>2019-06-18</t>
  </si>
  <si>
    <t>The Wellcome Global Monitor is the world’s largest study into how people around the world think and feel about science and major health challenges.</t>
  </si>
  <si>
    <t>research;dataset;data-analysis;example;inspiration</t>
  </si>
  <si>
    <t>https://wellcome.org</t>
  </si>
  <si>
    <t>https://cms.wellcome.org/sites/default/files/styles/gallery_thumbnail_square_mobile/public/wellcome-global-monitor-engagement-science-1600x1067.jpg?itok=C3DUaMgu</t>
  </si>
  <si>
    <t>research#dataset</t>
  </si>
  <si>
    <t>L02113</t>
  </si>
  <si>
    <t>https://www.openculture.com/2022/01/read-the-cias-simple-sabotage-field-manual.html</t>
  </si>
  <si>
    <t>Read the CIA’s Simple Sabotage Field Manual</t>
  </si>
  <si>
    <t>2022-01-19</t>
  </si>
  <si>
    <t xml:space="preserve"> A Timeless Guide to Subverting Any Organization with “Purposeful Stupidity” (1944).</t>
  </si>
  <si>
    <t>https://cdn8.openculture.com/2022/01/18223141/simple-sabotage.jpeg</t>
  </si>
  <si>
    <t>L02114</t>
  </si>
  <si>
    <t>https://www.creativebloq.com/graphic-design-tips/information-graphics-1232836</t>
  </si>
  <si>
    <t>63 of the best infographics</t>
  </si>
  <si>
    <t>2021-09-16</t>
  </si>
  <si>
    <t>Looking for the best infographics to inspire your own designs? We've brought them together in one place.</t>
  </si>
  <si>
    <t>https://cdn.mos.cms.futurecdn.net/tLzALnaAA9yCioLdTcVwhm-320-80.jpg</t>
  </si>
  <si>
    <t>L02115</t>
  </si>
  <si>
    <t>http://www.creativebloq.com/design-tools/data-visualization-712402</t>
  </si>
  <si>
    <t>35 incredible dataviz tools</t>
  </si>
  <si>
    <t>Brian Suda , Sam Hampton-Smith</t>
  </si>
  <si>
    <t>2019-02-12</t>
  </si>
  <si>
    <t>Data isn't a thing that's easy for the average person to grasp. While some can look through a spreadsheet and instinctively find the information they need within a mass of figures, the rest of us need a little help, and that's where data visualisation can be a real help.</t>
  </si>
  <si>
    <t>data-viz;tool;review</t>
  </si>
  <si>
    <t>/img/article_images/img-l02115.png</t>
  </si>
  <si>
    <t>L02116</t>
  </si>
  <si>
    <t>https://www.computerweekly.com/feature/Fuzzy-logic-the-challenge-of-building-data-science-teams</t>
  </si>
  <si>
    <t>Fuzzy logic: The challenge of building data science teams</t>
  </si>
  <si>
    <t>Marc Ambasna-Jones</t>
  </si>
  <si>
    <t>2022-01-06</t>
  </si>
  <si>
    <t>“There is no doubt that data science is one of the most challenging areas to recruit and retain teams,” says Richard James, senior data recruiter at tech recruitment and outsourcing consultancy Harvey Nash.</t>
  </si>
  <si>
    <t>organization;process;pitfall</t>
  </si>
  <si>
    <t>https://www.computerweekly.com</t>
  </si>
  <si>
    <t>https://cdn.ttgtmedia.com/Editorial/2019/Marc-Ambasna-Jones-CW-contributor.jpg</t>
  </si>
  <si>
    <t>L02117</t>
  </si>
  <si>
    <t>https://arxiv.org/abs/2103.10292</t>
  </si>
  <si>
    <t>How I failed machine learning in medical imaging -- shortcomings and recommendations</t>
  </si>
  <si>
    <t>Gaël Varoquaux, Veronika Cheplygina</t>
  </si>
  <si>
    <t>2022-05-12</t>
  </si>
  <si>
    <t>Medical imaging is an important research field with many opportunities for improving patients' health. However, there are a number of challenges that are slowing down the progress of the field as a whole, such optimizing for publication. In this paper we reviewed several problems related to choosing datasets, methods, evaluation metrics, and publication strategies.</t>
  </si>
  <si>
    <t>/img/article_images/img-l02117.png</t>
  </si>
  <si>
    <t>L02118</t>
  </si>
  <si>
    <t>https://cloud.google.com/training/data-engineering-and-analytics</t>
  </si>
  <si>
    <t>Data engineering and smart analytics</t>
  </si>
  <si>
    <t xml:space="preserve">The need for data analysis skills grew by 86% from 2013 to 2018. 1 Become data-driven with Google Cloud. Leverage data and gain real-time insights that improve your decision-making and accelerate innovation. Learn how to design and build data processing systems. </t>
  </si>
  <si>
    <t>training;certification;analytics</t>
  </si>
  <si>
    <t>/img/article_images/img-l02118.png</t>
  </si>
  <si>
    <t>L02121</t>
  </si>
  <si>
    <t>https://statisticsglobe.com/draw-ggplot2-barplot-round-corners-r</t>
  </si>
  <si>
    <t>Draw ggplot2 Barplot with Round Corners in R (2 Examples) | ggchicklet Package</t>
  </si>
  <si>
    <t>Joachim Schork</t>
  </si>
  <si>
    <t>In this tutorial, I’ll demonstrate how to create a ggplot2 barchart with rounded bars using the ggchicklet package in the R programming language.</t>
  </si>
  <si>
    <t>statistics;rstats;data-viz;tool;tutorial</t>
  </si>
  <si>
    <t>https://statisticsglobe.com</t>
  </si>
  <si>
    <t>https://statisticsglobe.com/wp-content/uploads/2020/08/Joachim-Schork-Statistics-Globe-tiny.jpg</t>
  </si>
  <si>
    <t>L02122</t>
  </si>
  <si>
    <t>https://www.statlearning.com/</t>
  </si>
  <si>
    <t>An Introduction to Statistical Learning</t>
  </si>
  <si>
    <t>Gareth James et al.</t>
  </si>
  <si>
    <t>As the scale and scope of data collection continue to increase across virtually all fields, statistical learning has become a critical toolkit for anyone who wishes to understand data. An Introduction to Statistical Learning provides a broad and less technical treatment of key topics in statistical learning. This book is appropriate for anyone who wishes to use contemporary tools for data analysis.</t>
  </si>
  <si>
    <t>statistics;ml;book</t>
  </si>
  <si>
    <t>https://www.statlearning.com</t>
  </si>
  <si>
    <t>https://images.squarespace-cdn.com/content/v1/5ff2adbe3fe4fe33db902812/1628117040643-Y8N1UKVM6B3TRA0J608P/DanielaWitten_300x300_2.jpg</t>
  </si>
  <si>
    <t>L02123</t>
  </si>
  <si>
    <t>https://nightingaledvs.com/how-can-we-use-comics-to-tell-data-stories/</t>
  </si>
  <si>
    <t>REVIEW: How Can We Use Comics to Tell Data Stories?</t>
  </si>
  <si>
    <t>Neil Richards</t>
  </si>
  <si>
    <t>2022-01-26</t>
  </si>
  <si>
    <t>This post is a review of From Data to Stories, a book from Richie Lionell and Ramya Mylavarapu of Gramener, described on its front page as, “an end to end guide to Storytelling with Data Comics for the absolute beginner.”</t>
  </si>
  <si>
    <t>data-viz;inspiration;storytelling;review</t>
  </si>
  <si>
    <t>https://i0.wp.com/nightingaledvs.com/wp-content/uploads/2022/05/Necessity-Tiziana-Alocci-Victoria-2-scaled.jpg</t>
  </si>
  <si>
    <t>L02124</t>
  </si>
  <si>
    <t>https://leafmap.org/notebooks/46_edit_vector/</t>
  </si>
  <si>
    <t>46 edit vector</t>
  </si>
  <si>
    <t>Leafmap</t>
  </si>
  <si>
    <t xml:space="preserve">2022-07-22 </t>
  </si>
  <si>
    <t>Uncomment the following line to install leafmap if needed. Create an interactive map. Add existing vector data to the map. Edit the existing vector data using the drawing tools and save the resulting vector data as GeoJSON, Shapefile, or GeoP...</t>
  </si>
  <si>
    <t>geospatial;python;how-to</t>
  </si>
  <si>
    <t>https://leafmap.org</t>
  </si>
  <si>
    <t>/img/article_images/img-l02124.png</t>
  </si>
  <si>
    <t>L02127</t>
  </si>
  <si>
    <t>https://nightingaledvs.com/the-dubois-challenge/</t>
  </si>
  <si>
    <t>The #DuBois Challenge</t>
  </si>
  <si>
    <t>Anthony Starks</t>
  </si>
  <si>
    <t>In February 2021, people on Twitter were challenged to re-create the historical data visualizations of W.E.B. Du Bois. The goal of the challenge was to celebrate his data visualization legacy by recreating the visualizations showcased at the 1900 Paris Exposition using modern tools.</t>
  </si>
  <si>
    <t>https://i0.wp.com/nightingaledvs.com/wp-content/uploads/2022/02/AJStarks.jpg</t>
  </si>
  <si>
    <t>L02128</t>
  </si>
  <si>
    <t>https://www.tidyverse.org/blog/2022/02/tidyr-1-2-0/</t>
  </si>
  <si>
    <t>tidyr 1.2.0</t>
  </si>
  <si>
    <t>Davis Vaughan</t>
  </si>
  <si>
    <t>We’re chuffed to announce the release of tidyr 1.2.0. tidyr provides a set of tools for transforming data frames to and from tidy data, where each variable is a column and each observation is a row. Tidy data is a conventio...</t>
  </si>
  <si>
    <t>rstats;tidyverse;tool;post;package;data-preparation</t>
  </si>
  <si>
    <t>https://d33wubrfki0l68.cloudfront.net/3a5cc5eb1fdf56863118216c8b13a3cf1ac681c4/f432f/blog/2022/02/tidyr-1-2-0/thumbnail-wd.jpg</t>
  </si>
  <si>
    <t>L02129</t>
  </si>
  <si>
    <t>https://www.infoworld.com/article/3648458/how-to-create-powerpoint-slides-from-r.html</t>
  </si>
  <si>
    <t>How to create PowerPoint slides from R</t>
  </si>
  <si>
    <t>2022-02-23</t>
  </si>
  <si>
    <t>Learn how to generate PowerPoint slides straight from an R Markdown document. Plus, create interactive HTML slides in R with the xaringan package.</t>
  </si>
  <si>
    <t>rstats;how-to</t>
  </si>
  <si>
    <t>https://images.idgesg.net/images/article/2018/11/sharon-machlis_150x150px-100780511-byline.gif?auto=webp&amp;quality=85,70</t>
  </si>
  <si>
    <t>https://www.infoworld.com/author/Sharon-Machlis/</t>
  </si>
  <si>
    <t>L02130</t>
  </si>
  <si>
    <t>https://www.infoworld.com/article/3607068/plot-in-r-with-echarts4r.html</t>
  </si>
  <si>
    <t>Plot in R with echarts4r</t>
  </si>
  <si>
    <t>Learn how to make everything from basic line graphs to racing bar charts — all interactive and easily animated — with the echarts4r R package.</t>
  </si>
  <si>
    <t>rstats;data-viz;chart;how-to</t>
  </si>
  <si>
    <t>L02131</t>
  </si>
  <si>
    <t>https://book.javascript-for-r.com/intro-overview.html</t>
  </si>
  <si>
    <t>JavaScript for R</t>
  </si>
  <si>
    <t>John Coene</t>
  </si>
  <si>
    <t>This book starts with a rationale for integrating JavaScript with R and supports it with examples, namely packages that use JavaScript and are available on CRAN. Then, we list the various ways in which one might go about making both languages work together. In the next chapter, we go over prerequisites and a review of concepts fundamental to fully understand the more advanced topics residing in the forthcoming chapters.</t>
  </si>
  <si>
    <t>javascript;rstats;book</t>
  </si>
  <si>
    <t>https://book.javascript-for-r.com</t>
  </si>
  <si>
    <t>/img/article_images/img-l02131.png</t>
  </si>
  <si>
    <t>javascript#rstats</t>
  </si>
  <si>
    <t>L02132</t>
  </si>
  <si>
    <t>https://docs.ropensci.org/geojson/</t>
  </si>
  <si>
    <t>geojson</t>
  </si>
  <si>
    <t>Scott Chamberlain</t>
  </si>
  <si>
    <t>2020-06-23</t>
  </si>
  <si>
    <t xml:space="preserve"> geojson aims to deal only with geojson data, without requiring any of the sp/rgdal/rgeos stack. That means this package is light weight. We’ve defined classes (S3) following the GeoJSON spec.</t>
  </si>
  <si>
    <t>geospatial;rstats;tool</t>
  </si>
  <si>
    <t>https://docs.ropensci.org</t>
  </si>
  <si>
    <t>/img/article_images/img-l02132.png</t>
  </si>
  <si>
    <t>L02135</t>
  </si>
  <si>
    <t>https://twitter.com/CatherineAdenle/status/1479171733965918214/photo/1</t>
  </si>
  <si>
    <t>Infographic: The ecosystem of data science tools.</t>
  </si>
  <si>
    <t>Catherine Adenle</t>
  </si>
  <si>
    <t>Infographic: The ecosystem of data science tools. https://t.co/nV7l6gXmAx</t>
  </si>
  <si>
    <t>data-science;visual;dubious;tool</t>
  </si>
  <si>
    <t>/img/icons/twitter.svg</t>
  </si>
  <si>
    <t>http://pbs.twimg.com/profile_images/476740017432584192/f_Wc8SVX_normal.jpeg</t>
  </si>
  <si>
    <t>https://catherinescareercorner.com</t>
  </si>
  <si>
    <t>L02136</t>
  </si>
  <si>
    <t>https://twitter.com/CatherineAdenle/status/1488073425826590724/photo/1</t>
  </si>
  <si>
    <t>Infographic: 20 cognitive biases that screw up your decisions</t>
  </si>
  <si>
    <t>2022-01-31</t>
  </si>
  <si>
    <t>Infographic: Cognitive Bias in Data Science https://t.co/PeCfBEOPCv</t>
  </si>
  <si>
    <t>data-science;visual;dubious;data-literacy;peril</t>
  </si>
  <si>
    <t>dubious#peril</t>
  </si>
  <si>
    <t>data-science#data-literacy</t>
  </si>
  <si>
    <t>L02137</t>
  </si>
  <si>
    <t>https://raminrastin.com/uncategorized/simple-machine-learning-workflow/</t>
  </si>
  <si>
    <t>Simple Machine Learning Workflow</t>
  </si>
  <si>
    <t>Ramin Rastin</t>
  </si>
  <si>
    <t>I have been asked in many conferences to describe Machine Learning and how it work flows in a technology environment, thus I decided to write this:</t>
  </si>
  <si>
    <t>ml;workflow</t>
  </si>
  <si>
    <t>https://raminrastin.com</t>
  </si>
  <si>
    <t>https://raminrastin.com/wp-content/uploads/2021/03/ML-WF.jpg</t>
  </si>
  <si>
    <t>L02138</t>
  </si>
  <si>
    <t>https://www.apollo-magazine.com/open-access-image-libraries-a-handy-list/</t>
  </si>
  <si>
    <t>Open access image libraries – a handy list</t>
  </si>
  <si>
    <t>Samuel Reilly</t>
  </si>
  <si>
    <t>2020-02-18</t>
  </si>
  <si>
    <t>Apollo supports open access to images of artworks that are out of copyright. Below is a list of museums and other archives that provide unrestricted downloads of high-resolution images.</t>
  </si>
  <si>
    <t>art;visual</t>
  </si>
  <si>
    <t>https://www.apollo-magazine.com</t>
  </si>
  <si>
    <t>L02139</t>
  </si>
  <si>
    <t>https://docs.microsoft.com/en-us/azure/architecture/data-science-process/overview</t>
  </si>
  <si>
    <t>What is the Team Data Science Process?</t>
  </si>
  <si>
    <t>2022-02-18</t>
  </si>
  <si>
    <t>We’re chuffed to announce the release of tidyr 1.2.0. tidyr provides a set of tools for transforming data frames to and from tidy data, where each variable is a column and each observation is a row. Tidy data is a convention for matching the semantics and structure of your data that makes using the rest of the tidyverse (and many other R packages) much easier.</t>
  </si>
  <si>
    <t>data-science;process</t>
  </si>
  <si>
    <t>/img/article_images/img-l02139.png</t>
  </si>
  <si>
    <t>L02140</t>
  </si>
  <si>
    <t>https://uclab.fh-potsdam.de/vikus/</t>
  </si>
  <si>
    <t>Visualizing Cultural Collections</t>
  </si>
  <si>
    <t>VIKUS</t>
  </si>
  <si>
    <t>2014-2022</t>
  </si>
  <si>
    <t>At the University of Applied Sciences Potsdam, »Visualizing Cultural Collections« is a cross-disciplinary research theme that started with the research project VIKUS (Visualisierung kultureller Sammlungen) in 2014-2017. The aim of this research has been to study new forms of graphical user interfaces to support the exploration of digital cultural heritage.</t>
  </si>
  <si>
    <t>art;data-viz;animation</t>
  </si>
  <si>
    <t>https://uclab.fh-potsdam.de</t>
  </si>
  <si>
    <t>https://uclab.fh-potsdam.de/vikus/content/2-students/20-conchylia/0.jpg</t>
  </si>
  <si>
    <t>L02141</t>
  </si>
  <si>
    <t>Create amazing PowerPoint slides using R - Part 1 - The basics</t>
  </si>
  <si>
    <t>Asif Salam</t>
  </si>
  <si>
    <t>2023-07-10</t>
  </si>
  <si>
    <t>How to automate the creation of PowerPoint presentations with R, reticulate, python and pywin. This post, the first of three, introduces the basics.</t>
  </si>
  <si>
    <t>post;tutorial;technique;rstats;powerpoint;animation;web-scraping;my-post</t>
  </si>
  <si>
    <t>https://asifsalam.me</t>
  </si>
  <si>
    <t>my-post</t>
  </si>
  <si>
    <t>/img/images/geometric-pattern-01.jpg</t>
  </si>
  <si>
    <t>animation#web-scraping</t>
  </si>
  <si>
    <t>rstats#powerpoint</t>
  </si>
  <si>
    <t>L02142</t>
  </si>
  <si>
    <t>https://datafloq.com/</t>
  </si>
  <si>
    <t>Data and technology insights</t>
  </si>
  <si>
    <t>Datafloq</t>
  </si>
  <si>
    <t>Datafloq is the one-stop source for big data, blockchain and artificial intelligence. We offer information, insights and opportunities to drive innovation with emerging technologies.</t>
  </si>
  <si>
    <t>site;big-data;ai;news;article;opinion</t>
  </si>
  <si>
    <t>L02143</t>
  </si>
  <si>
    <t>https://blog.revolutionanalytics.com/</t>
  </si>
  <si>
    <t>Revolutions</t>
  </si>
  <si>
    <t>2008-</t>
  </si>
  <si>
    <t>Milestones in AI, Machine Learning, Data Science, and visualization with R and Python since 2008</t>
  </si>
  <si>
    <t>blog;ml;ai;data-science;data-viz;rstats;python</t>
  </si>
  <si>
    <t>L02144</t>
  </si>
  <si>
    <t>https://simplystatistics.org/</t>
  </si>
  <si>
    <t>Simply Statistics</t>
  </si>
  <si>
    <t>Jeff Leek, Roger Peng, Rafa Irizarry</t>
  </si>
  <si>
    <t>2023-07-17</t>
  </si>
  <si>
    <t>Using simple statistics to solve real, important problems.</t>
  </si>
  <si>
    <t>L02145</t>
  </si>
  <si>
    <t>https://algobeans.com/all-posts/</t>
  </si>
  <si>
    <t>Algobeans - Layman Tutorials in Machine Learning</t>
  </si>
  <si>
    <t>Annalyn Ng, Kenneth Soo</t>
  </si>
  <si>
    <t>2023-07-18</t>
  </si>
  <si>
    <t xml:space="preserve">Algobeans is authored by Annalyn Ng (University of Cambridge) and Kenneth Soo (Stanford University). We noticed that while data science is increasingly used to improve workplace decisions, many people do not have a good understanding of how it works. Our goal is to support anyone who wants to get started in data science. </t>
  </si>
  <si>
    <t>blog;ml;data-science;technique;tutorial</t>
  </si>
  <si>
    <t>L02146</t>
  </si>
  <si>
    <t>L02147</t>
  </si>
  <si>
    <t>Amazing data visualizations, data art, tutorials and inspiration</t>
  </si>
  <si>
    <t>site;data-viz;data-art;inspiration;technique:d3js</t>
  </si>
  <si>
    <t>L02148</t>
  </si>
  <si>
    <t>https://drsimonj.svbtle.com/</t>
  </si>
  <si>
    <t>BLOGR</t>
  </si>
  <si>
    <t>2023-07-23</t>
  </si>
  <si>
    <t>Walkthroughs and projects using R for data science.</t>
  </si>
  <si>
    <t>blog;tutorial;how-to;rstats;data-science</t>
  </si>
  <si>
    <t>L02149</t>
  </si>
  <si>
    <t>https://blog.hubspot.com/marketing/free-content-marketing-tools-list</t>
  </si>
  <si>
    <t>45 Free Content Writing Tools to Love [for Writing, Editing &amp; Content Creation]</t>
  </si>
  <si>
    <t>Lindsay Kolowich Cox</t>
  </si>
  <si>
    <t>2023-02-23</t>
  </si>
  <si>
    <t>Creating content isn't always a walk in the park. That being said, there are plenty of tools out there to make creating content much easier.</t>
  </si>
  <si>
    <t>post;general;list;design;writing</t>
  </si>
  <si>
    <t>https://blog.hubspot.com/</t>
  </si>
  <si>
    <t>general#list</t>
  </si>
  <si>
    <t>writing</t>
  </si>
  <si>
    <t>L02150</t>
  </si>
  <si>
    <t>https://yanirseroussi.com/</t>
  </si>
  <si>
    <t>Data &amp; AI Expert*</t>
  </si>
  <si>
    <t>2014-</t>
  </si>
  <si>
    <t>I mostly write to better understand specific topics and for future reference. My interests may change over time, but you can subscribe to my mailing list at the bottom of any page for new post notifications.</t>
  </si>
  <si>
    <t>blog;data-science;ai;technique</t>
  </si>
  <si>
    <t>L02151</t>
  </si>
  <si>
    <t>2023-07-30</t>
  </si>
  <si>
    <t>How to automate the creation of PowerPoint presentations with R, reticulate, python and pywin. In this third post, we create the slide.</t>
  </si>
  <si>
    <t>L02152</t>
  </si>
  <si>
    <t>https://www.yudkowsky.net/rational/bayes</t>
  </si>
  <si>
    <t>An Intuitive Explanation of Bayes’ Theorem</t>
  </si>
  <si>
    <t>Eliezer S. Yudkowsky</t>
  </si>
  <si>
    <t>2006</t>
  </si>
  <si>
    <t>Bayes’ Theorem for the curious and bewildered; an excruciatingly gentle introduction.</t>
  </si>
  <si>
    <t>article;explainer;general;statistics;bayesian;concept</t>
  </si>
  <si>
    <t>https://www.yudkowsky.net/</t>
  </si>
  <si>
    <t>L02153</t>
  </si>
  <si>
    <t>https://arbital.com/p/bayes_rule/?l=1zq</t>
  </si>
  <si>
    <t>Bayes' rule; Guide</t>
  </si>
  <si>
    <t>Arbital</t>
  </si>
  <si>
    <t>Bayes' rule or Bayes' theorem is the law of probability governing the strength of evidence - the rule saying how much to revise our probabilities (change our minds) when we learn a new fact or observe new evidence.</t>
  </si>
  <si>
    <t>tutorial;statistics;bayesian;interactive;general</t>
  </si>
  <si>
    <t>https://arbital.com/</t>
  </si>
  <si>
    <t>tutorial#general</t>
  </si>
  <si>
    <t>L02154</t>
  </si>
  <si>
    <t>The Data-Driven Enterprise: What is it?</t>
  </si>
  <si>
    <t>2023-08-15</t>
  </si>
  <si>
    <t>What is a data-driven enterprise?</t>
  </si>
  <si>
    <t>post;perspective;data-driven-enterprise;opinion</t>
  </si>
  <si>
    <t>L02155</t>
  </si>
  <si>
    <t>https://sprott.physics.wisc.edu/fractals/booktext/SABOOK.PDF</t>
  </si>
  <si>
    <t>Strange Attractors: Creating Patterns in Chaos</t>
  </si>
  <si>
    <t>Julien Sprott</t>
  </si>
  <si>
    <t>2023-07-12</t>
  </si>
  <si>
    <t>Art and science sometimes appear in juxtaposition, one aesthetic, the other analytical. This book bridges the two cultures. I have written it for the artist who is willing to devote a modicum of effort to understanding the mathematical world of the scientist and for the  scientist who often overlooks the beauty that lurks just beneath even the simplest equations.</t>
  </si>
  <si>
    <t>book;formula;data-viz;mathematics;free;pdf</t>
  </si>
  <si>
    <t>https://sprott.physics.wisc.edu</t>
  </si>
  <si>
    <t>book#pdf</t>
  </si>
  <si>
    <t>formula#mathematics#free</t>
  </si>
  <si>
    <t>count</t>
  </si>
  <si>
    <t>Area</t>
  </si>
  <si>
    <t>bayesian</t>
  </si>
  <si>
    <t>bi</t>
  </si>
  <si>
    <t>reproducible-research</t>
  </si>
  <si>
    <t>k-means</t>
  </si>
  <si>
    <t>predictive-maintenance</t>
  </si>
  <si>
    <t>classification</t>
  </si>
  <si>
    <t>api</t>
  </si>
  <si>
    <t>vision</t>
  </si>
  <si>
    <t>uncertainty</t>
  </si>
  <si>
    <t>predictive-modeling</t>
  </si>
  <si>
    <t>feature-engineering</t>
  </si>
  <si>
    <t>quality</t>
  </si>
  <si>
    <t>ops</t>
  </si>
  <si>
    <t>effect</t>
  </si>
  <si>
    <t>coding</t>
  </si>
  <si>
    <t>data-driven</t>
  </si>
  <si>
    <t>cpi</t>
  </si>
  <si>
    <t>drl</t>
  </si>
  <si>
    <t>monte-carlo</t>
  </si>
  <si>
    <t>interpretation</t>
  </si>
  <si>
    <t>scientific-method</t>
  </si>
  <si>
    <t>unsupervised</t>
  </si>
  <si>
    <t>image-generation</t>
  </si>
  <si>
    <t>feature-visualization</t>
  </si>
  <si>
    <t>causality</t>
  </si>
  <si>
    <t>lingtypology</t>
  </si>
  <si>
    <t>palette</t>
  </si>
  <si>
    <t>polling</t>
  </si>
  <si>
    <t>gam</t>
  </si>
  <si>
    <t>search</t>
  </si>
  <si>
    <t>optimization</t>
  </si>
  <si>
    <t>stats</t>
  </si>
  <si>
    <t>zero-inflated</t>
  </si>
  <si>
    <t>testing</t>
  </si>
  <si>
    <t>Category</t>
  </si>
  <si>
    <t>organization</t>
  </si>
  <si>
    <t>practice</t>
  </si>
  <si>
    <t>guideline</t>
  </si>
  <si>
    <t>knowledge-management</t>
  </si>
  <si>
    <t>toolbox</t>
  </si>
  <si>
    <t>root-cause</t>
  </si>
  <si>
    <t>roadmap</t>
  </si>
  <si>
    <t>framework</t>
  </si>
  <si>
    <t>Format</t>
  </si>
  <si>
    <t>pdf</t>
  </si>
  <si>
    <t>poetry</t>
  </si>
  <si>
    <t>app</t>
  </si>
  <si>
    <t>multiformat</t>
  </si>
  <si>
    <t>audio</t>
  </si>
  <si>
    <t>Level</t>
  </si>
  <si>
    <t>speculation</t>
  </si>
  <si>
    <t>Other</t>
  </si>
  <si>
    <t>formula</t>
  </si>
  <si>
    <t>digital-art</t>
  </si>
  <si>
    <t>export</t>
  </si>
  <si>
    <t>communication</t>
  </si>
  <si>
    <t>image</t>
  </si>
  <si>
    <t>vintage</t>
  </si>
  <si>
    <t>unique</t>
  </si>
  <si>
    <t>geometric</t>
  </si>
  <si>
    <t>environment</t>
  </si>
  <si>
    <t>award</t>
  </si>
  <si>
    <t>Style</t>
  </si>
  <si>
    <t>promise</t>
  </si>
  <si>
    <t>Technology</t>
  </si>
  <si>
    <t>plot</t>
  </si>
  <si>
    <t>chord</t>
  </si>
  <si>
    <t>svelte</t>
  </si>
  <si>
    <t>jupyter</t>
  </si>
  <si>
    <t>radial-tree</t>
  </si>
  <si>
    <t>html</t>
  </si>
  <si>
    <t>ggmap</t>
  </si>
  <si>
    <t>keras</t>
  </si>
  <si>
    <t>stamen-maps</t>
  </si>
  <si>
    <t>ggplot2</t>
  </si>
  <si>
    <t>bezier</t>
  </si>
  <si>
    <t>software</t>
  </si>
  <si>
    <t>azure</t>
  </si>
  <si>
    <t>looker</t>
  </si>
  <si>
    <t>matplotlib</t>
  </si>
  <si>
    <t>storage</t>
  </si>
  <si>
    <t>lasso</t>
  </si>
  <si>
    <t>highchart</t>
  </si>
  <si>
    <t>lodash</t>
  </si>
  <si>
    <t>vega</t>
  </si>
  <si>
    <t>postgres</t>
  </si>
  <si>
    <t>kibana</t>
  </si>
  <si>
    <t>highcharter</t>
  </si>
  <si>
    <t>rl</t>
  </si>
  <si>
    <t>spark</t>
  </si>
  <si>
    <t>leaflet</t>
  </si>
  <si>
    <t>word</t>
  </si>
  <si>
    <t>dax</t>
  </si>
  <si>
    <t>canvas</t>
  </si>
  <si>
    <t>pandas</t>
  </si>
  <si>
    <t>Theme</t>
  </si>
  <si>
    <t>Topic</t>
  </si>
  <si>
    <t>Type</t>
  </si>
  <si>
    <t>template</t>
  </si>
  <si>
    <t>repo</t>
  </si>
  <si>
    <t>docs</t>
  </si>
  <si>
    <t>taxonomy</t>
  </si>
  <si>
    <t>formal</t>
  </si>
  <si>
    <t>recipe</t>
  </si>
  <si>
    <t>source</t>
  </si>
  <si>
    <t>area</t>
  </si>
  <si>
    <t>tag-01</t>
  </si>
  <si>
    <t>tag-02</t>
  </si>
  <si>
    <t>tag-03</t>
  </si>
  <si>
    <t>tag-04</t>
  </si>
  <si>
    <t>tag-05</t>
  </si>
  <si>
    <t>tag-06</t>
  </si>
  <si>
    <t>tag-07</t>
  </si>
  <si>
    <t>tag-08</t>
  </si>
  <si>
    <t>tag-09</t>
  </si>
  <si>
    <t>tag-10</t>
  </si>
  <si>
    <t>tag-n-01</t>
  </si>
  <si>
    <t>tag-n-02</t>
  </si>
  <si>
    <t>tag-n-03</t>
  </si>
  <si>
    <t>tag-n-04</t>
  </si>
  <si>
    <t>tag-n-05</t>
  </si>
  <si>
    <t>tag-n-06</t>
  </si>
  <si>
    <t>tag-n-07</t>
  </si>
  <si>
    <t>tag-n-08</t>
  </si>
  <si>
    <t>tag-n-09</t>
  </si>
  <si>
    <t>tag-n-10</t>
  </si>
  <si>
    <t>id</t>
  </si>
  <si>
    <t>tableau#radial-tree</t>
  </si>
  <si>
    <t>how-to#repo</t>
  </si>
  <si>
    <t>visual#demo</t>
  </si>
  <si>
    <t>tool#framework</t>
  </si>
  <si>
    <t>list#research</t>
  </si>
  <si>
    <t>explainer#introduction</t>
  </si>
  <si>
    <t>method#tool#technique</t>
  </si>
  <si>
    <t>graph#ml</t>
  </si>
  <si>
    <t>concept#benefit</t>
  </si>
  <si>
    <t>graph#network-graph</t>
  </si>
  <si>
    <t>graph#chart#network-graph</t>
  </si>
  <si>
    <t>interview#post</t>
  </si>
  <si>
    <t>reference#docs</t>
  </si>
  <si>
    <t>ml#unsupervised</t>
  </si>
  <si>
    <t>site#blog</t>
  </si>
  <si>
    <t>site#app</t>
  </si>
  <si>
    <t>app#site</t>
  </si>
  <si>
    <t>generative#svg</t>
  </si>
  <si>
    <t>review#perspective#general</t>
  </si>
  <si>
    <t>tool#roadmap</t>
  </si>
  <si>
    <t>rstats#sql#azure</t>
  </si>
  <si>
    <t>how-to#recommendation</t>
  </si>
  <si>
    <t>site#application</t>
  </si>
  <si>
    <t>statistics#causality#inference</t>
  </si>
  <si>
    <t>interview#article</t>
  </si>
  <si>
    <t>code#demo</t>
  </si>
  <si>
    <t>data-viz#inspiration</t>
  </si>
  <si>
    <t>site#article</t>
  </si>
  <si>
    <t>news#opinion</t>
  </si>
  <si>
    <t>big-data#ai</t>
  </si>
  <si>
    <t>data-art#technique</t>
  </si>
  <si>
    <t>/blog/2023-06-12-r-and-powerpoint-part-1</t>
  </si>
  <si>
    <t>/blog/2023-06-16-r-and-powerpoint-part-2</t>
  </si>
  <si>
    <t>/blog/2023-06-21-r-and-powerpoint-part-3</t>
  </si>
  <si>
    <t>/blog/2023-07-15-the-data-driven-enterprise-part-1</t>
  </si>
  <si>
    <t>blog;statistics;rstats</t>
  </si>
  <si>
    <t>Sub-category</t>
  </si>
  <si>
    <t>all</t>
  </si>
  <si>
    <t>Title</t>
  </si>
  <si>
    <t>tools</t>
  </si>
  <si>
    <t>methods</t>
  </si>
  <si>
    <t>foundations</t>
  </si>
  <si>
    <t>/img/icons/book-svgrepo-com-2.svg</t>
  </si>
  <si>
    <t>Inspiration</t>
  </si>
  <si>
    <t>organization &amp; process</t>
  </si>
  <si>
    <t>cautionary tale</t>
  </si>
  <si>
    <t>books</t>
  </si>
  <si>
    <t>my posts</t>
  </si>
  <si>
    <t>/img/icons/method-chemistry-svgrepo-com.svg</t>
  </si>
  <si>
    <t>/img/icons/organization-people-group-public-svgrepo-com.svg</t>
  </si>
  <si>
    <t>/img/icons/inspiration-art-svgrepo-com.svg</t>
  </si>
  <si>
    <t>/img/icons/caution-svgrepo-com.svg</t>
  </si>
  <si>
    <t>/img/icons/universe-svgrepo-com.svg</t>
  </si>
  <si>
    <t>/img/icons/r-svgrepo-com.svg</t>
  </si>
  <si>
    <t>/img/icons/python-svgrepo-com.svg</t>
  </si>
  <si>
    <t>/img/icons/tools-svgrepo-com.svg</t>
  </si>
  <si>
    <t>/img/icons/technology</t>
  </si>
  <si>
    <t>/img/icons/sprout-tree-svgrepo-com.svg</t>
  </si>
  <si>
    <t>/img/icons/analytics-graph-svgrepo-com-3.svg</t>
  </si>
  <si>
    <t>/img/icons/analytics-marketing-svgrepo-com.svg</t>
  </si>
  <si>
    <t>/img/icons/analytics-graph-svgrepo-com.svg</t>
  </si>
  <si>
    <t>/img/icons/ai-svgrepo-com.svg</t>
  </si>
  <si>
    <t>/img/icons/data-science-probability-distribution.svg</t>
  </si>
  <si>
    <t>/img/logos/geometric-pattern-my-post.jpg</t>
  </si>
  <si>
    <t>topic</t>
  </si>
  <si>
    <t>icon</t>
  </si>
  <si>
    <t>num_articles</t>
  </si>
  <si>
    <t>article_n</t>
  </si>
  <si>
    <t>art#geometric</t>
  </si>
  <si>
    <t>data-analysis#data-viz#inspiration</t>
  </si>
  <si>
    <t>data-literacy#inspiration</t>
  </si>
  <si>
    <t>data-viz#data-analysis#inspiration</t>
  </si>
  <si>
    <t>humour#viztortion</t>
  </si>
  <si>
    <t>data-analysis#inspiration</t>
  </si>
  <si>
    <t>title</t>
  </si>
  <si>
    <t>icon_url</t>
  </si>
  <si>
    <t>category</t>
  </si>
  <si>
    <t>sub_category</t>
  </si>
  <si>
    <t>articles_n</t>
  </si>
  <si>
    <t>tag_group</t>
  </si>
  <si>
    <t>tag</t>
  </si>
  <si>
    <t>/img/icons/industrial-robot-robot-svgrepo-com.svg</t>
  </si>
  <si>
    <t>L02015  https://bubbles.databrewery.org/theme/img/logo_bubbles.png</t>
  </si>
  <si>
    <t>XXX     http://implicit-layers-tutorial.org/logo.png</t>
  </si>
  <si>
    <t>XXX     http://tabletopwhale.com/img/posts/19-07-08-01.gif</t>
  </si>
  <si>
    <t>L01630  https://samia.rbind.io/img/main/logo2.png</t>
  </si>
  <si>
    <t>L01534  https://www.here.com/company/blog/interactive-visualization-of-10m-3d-points-with-new-open-source-python-package-pptk/sites/g/files/odxslz256/files/styles/author_avatar/public/2022-06/victorlu_pic-blog.jpg?h=b6e7146f&amp;itok=z1Iu3cK0</t>
  </si>
  <si>
    <t xml:space="preserve">L01506  https://929687.smushcdn.com/2633864/wp-content/uploads/2019/07/keras_video_classification_sports_dataset.jpg?lossy=1&amp;strip=1&amp;webp=1 </t>
  </si>
  <si>
    <t>L01503  https://multithreaded.stitchfix.com/blog/2019/07/15/give-me-jeans//assets/images/team/reza-sohrabi.jpg</t>
  </si>
  <si>
    <t>L01502  https://www.createwithdata.com/enter-exit-with-d3-join//img/fundamentals.jpg</t>
  </si>
  <si>
    <t>L01444   https://www.nature.com/articles/s41563-019-0360-1//media.springernature.com/w300/springer-static/image/art%3A10.1038%2Fs41563-019-0360-1/MediaObjects/41563_2019_360_Figa_HTML.jpg</t>
  </si>
  <si>
    <t>L01437  https://929687.smushcdn.com/2633864/wp-content/uploads/2019/09/opencv_stream_video_flask_browser_featured-300x165.jpg?lossy=1&amp;strip=1&amp;webp=1</t>
  </si>
  <si>
    <t>L01426   https://www.business-science.io/business/2019/03/11/ab-testing-machine-learning.html/assets/2019-03-11-ab-testing/ab_testing_retina.jpg</t>
  </si>
  <si>
    <t>L01420  https://interface.fh-potsdam.de/butterfly/hillshade_sea.65570fa4.jpg</t>
  </si>
  <si>
    <t xml:space="preserve">L01401  https://www.fabiocrameri.ch/colourmaps.php/ws/resized-images/58b988546b8143b5b0f368032d5671c0/orosei_etal2018_science_scientificcolourmap_broc_2.jpg </t>
  </si>
  <si>
    <t>L01364  https://logicmag.io/05-the-automation-charade///images.ctfassets.net/e529ilab8frl/73Bftym7dvh8R7vpwHtR70/54cf739b0f936cce89d37ce5b6884475/taylor.jpg?w=962&amp;h=600&amp;fm=jpg&amp;fl=progressive</t>
  </si>
  <si>
    <t>L01347  https://www.d3indepth.com/geographic//img/fundamentals.jpg</t>
  </si>
  <si>
    <t>L01331  https://4djy83s2swr22ty8mwjq954a-wpengine.netdna-ssl.com/wp-content/uploads/2018/12/best-dv-crazy-rich-asian-771x644.jpg</t>
  </si>
  <si>
    <t>L01313  https://www.science.org/doi/10.1126/sciadv.aat7550</t>
  </si>
  <si>
    <t>L01307  https://opensource.com/article/19/1/why-data-scientists-love-kubernetes/sites/default/files/styles/150x150/public/pictures/45898693132_648e365092_m.jpg?itok=xbUzW0Bj</t>
  </si>
  <si>
    <t>L01295  https://en.wikipedia.org/wiki/Barnsley_fern//upload.wikimedia.org/wikipedia/commons/thumb/e/ee/Sa-fern.jpg/220px-Sa-fern.jpg</t>
  </si>
  <si>
    <t>L01247  https://i1.wp.com/appsilon.com/assets/uploads/2018/12/sydney_beach.jpg?w=450&amp;ssl=1</t>
  </si>
  <si>
    <t>L01135  https://i0.wp.com/www.brodrigues.co/blog/2018-07-01-tidy_ive/img/trumpet_boy.jpg?w=450</t>
  </si>
  <si>
    <t>L01093  https://929687.smushcdn.com/2633864/wp-content/uploads/2018/10/multi_object_tracking_dlib_featured-300x168.jpg?lossy=1&amp;strip=1&amp;webp=1</t>
  </si>
  <si>
    <t>L01084  https://statnmap.com/2018-07-14-introduction-to-mapping-with-sf-and-co//post/2018-07-14-introduction-to-mapping-with-sf-and-co/figure-html/Thinkr-with-library-sf_header.jpg</t>
  </si>
  <si>
    <t>L01069  https://news.mit.edu/2018/mit-developed-julia-programming-language-debuts-juliacon-0827/themes/mit/src/img/placeholder/placeholder--news-article--image-gallery.jpg</t>
  </si>
  <si>
    <t>L01062  https://francescobailo.net/wordpress/wp-content/uploads/2016/01/me_squared-e1452697267486.jpg</t>
  </si>
  <si>
    <t>L01053  https://unece.org/stats/documents/writing//sites/default/files/_migrated/pics/MDM_Part2_cover_English.jpg</t>
  </si>
  <si>
    <t xml:space="preserve">L01040  </t>
  </si>
  <si>
    <t>L00982  https://www.alexirpan.com/2018/02/14/rl-hard.html/public/rl-hard/bender-70.jpg</t>
  </si>
  <si>
    <t>L00959  https://style.org/ku//images/ku/ku_137.jpg</t>
  </si>
  <si>
    <t>L00921  https://www1.lehigh.edu/news/a-history-of-data-visualization/sites/www2/files/2020-05/CivilWar_Hero.jpg</t>
  </si>
  <si>
    <t>L00880  https://www.kdnuggets.com/2015/09/free-data-science-books.html/wp-content/uploads/free-data-science-books8.jpg</t>
  </si>
  <si>
    <t>L00877  https://robocrop.realpython.net/?url=https%3A/files.realpython.com/media/Screen_Shot_2021-09-28_at_3.13.21_PM.3310c56e90bd.jpg&amp;w=1188&amp;h=1188&amp;mode=crop&amp;sig=3fe35fc</t>
  </si>
  <si>
    <t xml:space="preserve">L00874  </t>
  </si>
  <si>
    <t>L00872  https://www.science.org/doi/10.1126/science.aat4382</t>
  </si>
  <si>
    <t>L00859  https://zuguang.de/circlize/example/bi_directional.small.jpg?149284316731298</t>
  </si>
  <si>
    <t>L00832  https://blog.datascienceheroes.com/exploratory-data-analysis-data-preparation-with-funmodeling/content/images/2016/06/1-3300c2a7.jpg</t>
  </si>
  <si>
    <t>L00800  https://www.garrickadenbuie.com/project/ggpomological//images/project/ggpomological/pom-examples.jpg</t>
  </si>
  <si>
    <t>L00796   https://blogs.worldbank.org/opendata/data-science-competition-predicting-poverty-hard-can-you-do-it-better/sites/default/files/styles/blogger_profile_image/public/bloggers/pictures/picture-539-1462995320.jpg</t>
  </si>
  <si>
    <t>L00792  https://yourlogicalfallacyis.com/poster//cdn.shopify.com/s/files/1/0318/1808/8492/products/TTS_Bundle_3xCriticalCards_Mock1_Hero_4to3Ratio_1440x1080px_620x.jpg?v=1639172114</t>
  </si>
  <si>
    <t>L00788  https://www.johndcook.com/blog/2017/01/04/cover-time-of-a-graph-cliques-chains-and-lollipops/www.johndcook.com/jdc_20170630.jpg</t>
  </si>
  <si>
    <t>L00762  https://www.kdnuggets.com/2017/11/bayesian-networks-understanding-effects-variables.html/wp-content/uploads/self-assebled-bayes-net.jpg</t>
  </si>
  <si>
    <t>L00746  https://hackernoon.com/pushpin-an-open-source-library-that-turns-rest-apis-into-realtime-apis-ebb3253e63ce/_next/image?url=https%3A%2F%2Fcdn.hackernoon.com%2Fhn-images%2F0*3ZNczU5CXLhrdB6F.jpg&amp;w=1920&amp;q=75</t>
  </si>
  <si>
    <t>L00730  https://cdn.datasciencecentral.com/graphics/blogs/10586/3.jpg</t>
  </si>
  <si>
    <t>L00720  https://www.esri.com/software/arcgis/arcgis-maps-for-power-bi/content/dam/esrisites/en-us/arcgis/products/arcgis-for-powerbi/assets/overview-location-analytics-two-thirds-tile.jpg</t>
  </si>
  <si>
    <t>L00693  https://www.business-science.io/timeseries-analysis/2017/07/30/tidy-timeseries-analysis-pt-3.html/img/courses/5_course_r_track.jpg</t>
  </si>
  <si>
    <t>L00681  https://cran.r-project.org/web/packages/magick/vignette</t>
  </si>
  <si>
    <t>L00673   https://www.datamake.io/project/film-money/static/4a97eabf6e5628b88f41263844a9819f/6aca1/film_money_archie_tse_quote.jpg</t>
  </si>
  <si>
    <t>trumpet_boy.jpg</t>
  </si>
  <si>
    <t>/resources/img-L01821.png</t>
  </si>
  <si>
    <t>/img/article_images/img-L00050.png</t>
  </si>
  <si>
    <t>/img/article_images/img-L01821.png</t>
  </si>
  <si>
    <t>/img/article_images/img-L01947.png</t>
  </si>
  <si>
    <t>/img/article_images/img-L01932.png</t>
  </si>
  <si>
    <t>https://www.thisiscolossal.com/2020/08/gladys-orteza-stock-landscapes/</t>
  </si>
  <si>
    <t>A visual insights designer at Nike by day, Gladys Orteza spends her off-hours transforming otherwise dull stock market charts into brilliant landscapes. The dips and rises of companies like Ford, Tesla, Apple, and Disney become rocky gorges and distant city skylines</t>
  </si>
  <si>
    <t>https://www.thisiscolossal.com/wp-content/uploads/2020/08/orteza-4.jpg</t>
  </si>
  <si>
    <t>/img/article_images/img-L01898.png</t>
  </si>
  <si>
    <t>/img/article_images/img-L01859.jpg</t>
  </si>
  <si>
    <t>/img/article_images/img-L01858.jpg</t>
  </si>
  <si>
    <t>/img/article_images/img-L01857.jpg</t>
  </si>
  <si>
    <t>Create amazing PowerPoint slides using R - Part 3 - Create a stellar slide</t>
  </si>
  <si>
    <t>Create amazing PowerPoint slides using R - Part 2(3) - Getting data</t>
  </si>
  <si>
    <t>2023-08-40</t>
  </si>
  <si>
    <t>How to automate the creation of PowerPoint presentations with R, reticulate, python and pywin. In this second post (of three) we scrape data and create a dataset of Clint Eastwood's movies.</t>
  </si>
  <si>
    <t>https://asifsalam.se</t>
  </si>
  <si>
    <t>/blog/2023-08-30-r-and-powerpoint-part-2</t>
  </si>
  <si>
    <t>article;news;geospatial</t>
  </si>
  <si>
    <t>post;data-viz;concept;technology;tableau;radial-tree</t>
  </si>
  <si>
    <t>post;infographic;data-viz;concept</t>
  </si>
  <si>
    <t>site;how-to;data-viz;technique</t>
  </si>
  <si>
    <t>post;how-to;data-viz;methodology;development</t>
  </si>
  <si>
    <t>video;list;technique;ml</t>
  </si>
  <si>
    <t>paper;research;technique;dl</t>
  </si>
  <si>
    <t>code;data-viz;tool;technique;feature;technology;development;d3js</t>
  </si>
  <si>
    <t>post;data-viz;technique;technology;svg</t>
  </si>
  <si>
    <t>post;how-to;data-viz;technique;technology;development;d3js;javascript</t>
  </si>
  <si>
    <t>post;opinion;data-viz</t>
  </si>
  <si>
    <t>post;data-viz;methodology;technique;technology;d3js</t>
  </si>
  <si>
    <t>book;data-science;technology;rstats</t>
  </si>
  <si>
    <t>package;data-viz;tool;technology;d3js</t>
  </si>
  <si>
    <t>post;general;coding;development</t>
  </si>
  <si>
    <t>post;article;visual;data-viz;technique;sankey</t>
  </si>
  <si>
    <t>book;list;data-science</t>
  </si>
  <si>
    <t>post;data-analysis;methodology;technique;process;data-preparation</t>
  </si>
  <si>
    <t>paper;technique;statistics;effect</t>
  </si>
  <si>
    <t>post;methodology;ml;automation</t>
  </si>
  <si>
    <t>post;book;technique;methodology;technology;d3js</t>
  </si>
  <si>
    <t>package;technology;graph;d3js</t>
  </si>
  <si>
    <t>post;tutorial;data-viz;technology;rstats;google-viz</t>
  </si>
  <si>
    <t>post;workflow;process;technology;data-preparation;python</t>
  </si>
  <si>
    <t>package;technology;chart;rstats;ggplot2</t>
  </si>
  <si>
    <t>video;lecture;technique;statistics;experiment</t>
  </si>
  <si>
    <t>post;visual;data-viz;colour</t>
  </si>
  <si>
    <t>post;visual;cheatsheet;list;ml;ai</t>
  </si>
  <si>
    <t>site;course;methodology;technology;rstats;reproducability</t>
  </si>
  <si>
    <t>post;opinion;technology;d3js</t>
  </si>
  <si>
    <t>paper;resource;research;list;data-viz</t>
  </si>
  <si>
    <t>post;data-viz;workflow;process</t>
  </si>
  <si>
    <t>post;data-viz;technique;observable</t>
  </si>
  <si>
    <t>podcast;advice;opinion;data-viz</t>
  </si>
  <si>
    <t>code;data-viz;method;chart</t>
  </si>
  <si>
    <t>post;data-viz;inspiration;competition</t>
  </si>
  <si>
    <t>interactive;visual;general;data-viz;inspiration;technique</t>
  </si>
  <si>
    <t>how-to;repo;data-analysis;technique;data-preparation</t>
  </si>
  <si>
    <t>post;how-to;data-analysis;technique;technology;rstats</t>
  </si>
  <si>
    <t>interactive;site;data-viz;tool</t>
  </si>
  <si>
    <t>interactive;data-viz;tool;colour</t>
  </si>
  <si>
    <t>post;dataset;data-analysis;data-preparation</t>
  </si>
  <si>
    <t>interactive;data-viz;tool;chart</t>
  </si>
  <si>
    <t>video;tutorial;data-science;technique;technology;rstats;random-forest</t>
  </si>
  <si>
    <t>visual;data-viz;inspiration;chart</t>
  </si>
  <si>
    <t>paper;research;advanced;data-science;technique;ml</t>
  </si>
  <si>
    <t>visual;example;data-analysis;design</t>
  </si>
  <si>
    <t>paper;package;research;data-science;technology;python;t-sne</t>
  </si>
  <si>
    <t>list;data-viz;inspiration;award</t>
  </si>
  <si>
    <t>post;inspiration;art;geometric</t>
  </si>
  <si>
    <t>visual;data-viz;inspiration;sports</t>
  </si>
  <si>
    <t>package;technology;geospatial;python</t>
  </si>
  <si>
    <t>book;online;data-viz;technique;technology;python</t>
  </si>
  <si>
    <t>article;visual;example;data-viz;inspiration;environment</t>
  </si>
  <si>
    <t>lecture;video;list;introduction;philosophy;art</t>
  </si>
  <si>
    <t>course;book;list;free</t>
  </si>
  <si>
    <t>post;explainer;data-science</t>
  </si>
  <si>
    <t>book;data-viz;technique;technology;d3js</t>
  </si>
  <si>
    <t>interactive;app;data-science;tool;technique;technology;rstats;outlier</t>
  </si>
  <si>
    <t>book;technology;rstats;free</t>
  </si>
  <si>
    <t>post;basics;technique;technology;data-preparation;rstats;tidyverse</t>
  </si>
  <si>
    <t>post;infographic;advice;data-viz</t>
  </si>
  <si>
    <t>post;how-to;data-viz;technology;colour;excel</t>
  </si>
  <si>
    <t>package;data-viz;component;technology;d3js</t>
  </si>
  <si>
    <t>post;how-to;data-viz;technology;graph;d3js</t>
  </si>
  <si>
    <t>package;data-viz;component;technology;graph;d3js</t>
  </si>
  <si>
    <t>post;presentation;list;tool</t>
  </si>
  <si>
    <t>package;site;data-viz;tool;chart</t>
  </si>
  <si>
    <t>post;how-to;explainer;data-science;technique;technology;rstats</t>
  </si>
  <si>
    <t>visual;example;data-viz;inspiration</t>
  </si>
  <si>
    <t>post;fundamentals;explainer;technique;function;technology;rstats</t>
  </si>
  <si>
    <t>paper;review;explainer;data-science;methodology;feature-engineering;ml</t>
  </si>
  <si>
    <t>post;discussion;technique;technology;rstats;lasso</t>
  </si>
  <si>
    <t>article;fundamentals;explainer;technology;ml;chat-bot</t>
  </si>
  <si>
    <t>post;data-viz;technique;tool;technology;graph;rstats;ggplot2</t>
  </si>
  <si>
    <t>post;data-science;technique;forecasting</t>
  </si>
  <si>
    <t>article;opinion;viewpoint;data-viz</t>
  </si>
  <si>
    <t>article;tutorial;guide;intermediate;data-viz;technique;technology;network-graph;d3js</t>
  </si>
  <si>
    <t>article;tutorial;basics;data-viz;technique;technology;geospatial;rstats</t>
  </si>
  <si>
    <t>article;tutorial;explainer;advanced;data-science;technique;technology;pca</t>
  </si>
  <si>
    <t>course;list</t>
  </si>
  <si>
    <t>list;guide;technology;development;css</t>
  </si>
  <si>
    <t>article;guide;overview;data-viz;tool;technology;python</t>
  </si>
  <si>
    <t>book;guide;data-viz;technique;technology;rstats</t>
  </si>
  <si>
    <t>interactive;list;example;data-viz;inspiration;technology;rstats</t>
  </si>
  <si>
    <t>article;how-to;overview;basics;data-viz;technology;powerbi</t>
  </si>
  <si>
    <t>article;guide;explainer;intermediate;technology;javascript</t>
  </si>
  <si>
    <t>post;guide;explainer;technique;tool;technology;tableau</t>
  </si>
  <si>
    <t>package;data-viz;tool;technology;data-preparation;python</t>
  </si>
  <si>
    <t>post;presentation;guide;viewpoint;workflow</t>
  </si>
  <si>
    <t>post;how-to;data-viz;technique;technology;geospatial;rstats;ggplot2</t>
  </si>
  <si>
    <t>site;course;book;tutorial;resource;guide;technology;statistics;rstats;free</t>
  </si>
  <si>
    <t>post;how-to;viewpoint;data-viz;design;technology;rstats</t>
  </si>
  <si>
    <t>post;tutorial;intermediate;data-science;technology;text-mining;rstats</t>
  </si>
  <si>
    <t>post;how-to;data-science;technology;anomaly-detection;rstats</t>
  </si>
  <si>
    <t>post;tutorial;data-viz;technique;technology;d3js;python</t>
  </si>
  <si>
    <t>post;application;how-to;data-science;tool</t>
  </si>
  <si>
    <t>post;how-to;data-viz;technique;technology;d3js</t>
  </si>
  <si>
    <t>post;package;data-viz;technology;d3js</t>
  </si>
  <si>
    <t>package;data-viz;technology;svg;javascript</t>
  </si>
  <si>
    <t>package;overview;data-viz;technology;d3js</t>
  </si>
  <si>
    <t>paper;research;data-science;text-mining;semantic</t>
  </si>
  <si>
    <t>post;pr;dubious;data-viz</t>
  </si>
  <si>
    <t>post;guide;data-viz;technique;technology;animation;d3js</t>
  </si>
  <si>
    <t>application;guide;project-management</t>
  </si>
  <si>
    <t>post;advanced;data-viz;technique</t>
  </si>
  <si>
    <t>blog;development;mathematics</t>
  </si>
  <si>
    <t>post;tutorial;technique;ml;k-means;clustering</t>
  </si>
  <si>
    <t>post;guide;viewpoint;basics;data-science</t>
  </si>
  <si>
    <t>post;tutorial;technique;technology;ml;excel</t>
  </si>
  <si>
    <t>post;list;resource;data-viz;inspiration;tool</t>
  </si>
  <si>
    <t>post;visual;data-viz;inspiration</t>
  </si>
  <si>
    <t>post;list;data-viz;inspiration;geospatial</t>
  </si>
  <si>
    <t>code;technology;graph;d3js</t>
  </si>
  <si>
    <t>blog;data-viz;inspiration</t>
  </si>
  <si>
    <t>post;how-to;data-viz;technology;rstats;python;sankey</t>
  </si>
  <si>
    <t>article;general;cautionary-tale;pitfall;ai</t>
  </si>
  <si>
    <t>post;general;viewpoint;advice;data-viz</t>
  </si>
  <si>
    <t>post;list;general;data-viz;inspiration</t>
  </si>
  <si>
    <t>list;data-viz;inspiration;tool</t>
  </si>
  <si>
    <t>package;tutorial;data-viz</t>
  </si>
  <si>
    <t>post;how-to;example;data-science;technique;technology;text-mining;rstats</t>
  </si>
  <si>
    <t>post;tutorial;data-science;technique;technology;ml;rstats</t>
  </si>
  <si>
    <t>post;book;list;technology;finance;rstats</t>
  </si>
  <si>
    <t>course;online;certification;data-science;data-viz</t>
  </si>
  <si>
    <t>post;package;data-science;framework;technique;technology;ml;python</t>
  </si>
  <si>
    <t>post;tutorial;technique;technology;ml;dnn;microsoft</t>
  </si>
  <si>
    <t>post;data-viz;design;principle</t>
  </si>
  <si>
    <t>package;design;technology;d3js;annotation</t>
  </si>
  <si>
    <t>paper;tutorial;technique;technology;survival-analysis;rstats</t>
  </si>
  <si>
    <t>post;explainer;data-science;technique;technology;rstats</t>
  </si>
  <si>
    <t>post;overview;basics;data-science;technique</t>
  </si>
  <si>
    <t>post;data-viz;tool;technology;d3js</t>
  </si>
  <si>
    <t>post;package;tutorial;data-viz;technology;d3js</t>
  </si>
  <si>
    <t>post;explainer;data-science;data-viz;technique;technique</t>
  </si>
  <si>
    <t>site;book;online;fundamentals;introduction;data-science;statistics</t>
  </si>
  <si>
    <t>video;talk;viewpoint;inspiration;data-story</t>
  </si>
  <si>
    <t>post;tutorial;guide;intermediate;technique;technology;python;javascript</t>
  </si>
  <si>
    <t>post;guide;list;data-viz;design;tool</t>
  </si>
  <si>
    <t>post;opinion;explainer;statistics;bayesian</t>
  </si>
  <si>
    <t>post;tutorial;guide;introduction;design;technology;css</t>
  </si>
  <si>
    <t>post;guide;advice;data-viz;design</t>
  </si>
  <si>
    <t>post;list;design;tool;development</t>
  </si>
  <si>
    <t>post;general;opinion;data-viz;pitfall</t>
  </si>
  <si>
    <t>site;interactive;example;data-viz;technique;technology;animation;d3js</t>
  </si>
  <si>
    <t>post;article;general;cautionary-tale;peril;data-science;pitfall;abuse</t>
  </si>
  <si>
    <t>post;research;general;review;data-viz;perception</t>
  </si>
  <si>
    <t>application;post;technique;development;storytelling</t>
  </si>
  <si>
    <t>post;example;data-viz;inspiration;geospatial</t>
  </si>
  <si>
    <t>post;interactive;tutorial;guide;introduction;data-viz;technique;technology;d3js</t>
  </si>
  <si>
    <t>post;guide;tutorial;fundamentals;data-viz;technology;d3js</t>
  </si>
  <si>
    <t>post;tutorial;data-viz;technique;technology;d3js</t>
  </si>
  <si>
    <t>post;tutorial;data-analysis;technique;technology;rstats;tidyverse</t>
  </si>
  <si>
    <t>post;package;statement;data-science;technology;forecasting;rstats</t>
  </si>
  <si>
    <t>post;introduction;data-analysis;data-viz;technology;geospatial;rstats;training</t>
  </si>
  <si>
    <t>post;list;description;introduction;data-science;technique</t>
  </si>
  <si>
    <t>post;package;research;description;data-science;technology;rstats;reproducible</t>
  </si>
  <si>
    <t>site;course;tutorial;certification;data-science;ai;ml;microsoft</t>
  </si>
  <si>
    <t>post;dataset;tutorial;tutorial;introduction;technology;web-scraping;python</t>
  </si>
  <si>
    <t>article;general;promise;peril;big-data</t>
  </si>
  <si>
    <t>post;tutorial;data-viz;technique</t>
  </si>
  <si>
    <t>post;tutorial;intermediate;data-viz;technique;technology;d3js</t>
  </si>
  <si>
    <t>post;package;code;data-viz;technique;technology;d3js</t>
  </si>
  <si>
    <t>post;tutorial;explainer;data-science;technique;statistics</t>
  </si>
  <si>
    <t>post;design;development;free</t>
  </si>
  <si>
    <t>post;example;data-viz</t>
  </si>
  <si>
    <t>video;talk;introduction;tool;geospatial</t>
  </si>
  <si>
    <t>post;package;data-viz;geospatial</t>
  </si>
  <si>
    <t>post;tutorial;basics;data-viz;technology;timeseries;python</t>
  </si>
  <si>
    <t>post;example;data-viz;technology;d3js</t>
  </si>
  <si>
    <t>post;list;cheatsheet;data-viz;chart</t>
  </si>
  <si>
    <t>application;online;data-viz;chart</t>
  </si>
  <si>
    <t>post;list;tutorial;data-viz;technology;d3js</t>
  </si>
  <si>
    <t>course;data-viz;technology;d3js</t>
  </si>
  <si>
    <t>visual;example;data-viz;technology;d3js</t>
  </si>
  <si>
    <t>booklet;code;example;data-viz;technology;rstats</t>
  </si>
  <si>
    <t>post;list;data-viz;design</t>
  </si>
  <si>
    <t>post;how-to;design;tool;technique;development</t>
  </si>
  <si>
    <t>site;example;development</t>
  </si>
  <si>
    <t>post;tutorial;technique;technology;rstats;tidyverse</t>
  </si>
  <si>
    <t>post;tutorial;basics;technique;technology;regression;rstats;tidyverse</t>
  </si>
  <si>
    <t>post;podcast;list;recommendation;data-science</t>
  </si>
  <si>
    <t>post;tutorial;exercise;explainer;technique;technology;clustering;rstats</t>
  </si>
  <si>
    <t>post;book;review;technology;ml;rstats</t>
  </si>
  <si>
    <t>post;how-to;basics;technology;dl;rstats</t>
  </si>
  <si>
    <t>course;intermediate;technology;forecasting;timeseries;rstats</t>
  </si>
  <si>
    <t>post;general;dubious;use-case;big-data</t>
  </si>
  <si>
    <t>post;package;introduction;data-viz;technology;animation;javascript</t>
  </si>
  <si>
    <t>post;basics;overview;explainer;technique</t>
  </si>
  <si>
    <t>tutorial;advanced;technique;technology;network-graph;rstats</t>
  </si>
  <si>
    <t>post;overview;basics;data-viz;technique;storytelling</t>
  </si>
  <si>
    <t>post;list;resource;data-viz</t>
  </si>
  <si>
    <t>post;book;review;case;example;ml</t>
  </si>
  <si>
    <t>post;explainer;technique;ml</t>
  </si>
  <si>
    <t>post;list;tool;design;development</t>
  </si>
  <si>
    <t>tutorial;guide;technology;python;jupyter</t>
  </si>
  <si>
    <t>notebook;code;tutorial;ml</t>
  </si>
  <si>
    <t>post;package;how-to;data;technology;rstats</t>
  </si>
  <si>
    <t>post;exercise;explainer;technique;technology;rstats</t>
  </si>
  <si>
    <t>post;package;package;tutorial;data-analysis;technique;technology;timeseries;rstats</t>
  </si>
  <si>
    <t>post;article;list;general;technique;toread</t>
  </si>
  <si>
    <t>post;list;resource;data-science;technology;python</t>
  </si>
  <si>
    <t>post;tutorial;basics;concept;technique;technology;rstats</t>
  </si>
  <si>
    <t>resource;data-viz;training;storytelling</t>
  </si>
  <si>
    <t>post;fundamentals;basics;data-science;concept;statistics</t>
  </si>
  <si>
    <t>post;tutorial;how-to;data-viz;technique</t>
  </si>
  <si>
    <t>post;list;data-viz;data-science;humour</t>
  </si>
  <si>
    <t>post;course;technique;technology;mfa;rstats</t>
  </si>
  <si>
    <t>post;explainer;overview;data-viz;technique;method;concept</t>
  </si>
  <si>
    <t>post;explainer;overview;concept;technique</t>
  </si>
  <si>
    <t>post;list;design;development;animation</t>
  </si>
  <si>
    <t>post;overview;example;data-science;technique;statistics</t>
  </si>
  <si>
    <t>post;general;explainer;overview;technique;technology;t-sne</t>
  </si>
  <si>
    <t>post;package;tutorial;data-viz;technique;technology;rstats;ggplot2</t>
  </si>
  <si>
    <t>post;package;overview;data-analysis;tool;technology;rstats</t>
  </si>
  <si>
    <t>post;package;data-viz;technology;rstats</t>
  </si>
  <si>
    <t>post;tip;technology;development;javascript</t>
  </si>
  <si>
    <t>post;how-to;basics;feature;technology;excel</t>
  </si>
  <si>
    <t>book;how-to;data-analysis;data-viz;technology;statistics;rstats</t>
  </si>
  <si>
    <t>course;basics;data-analysis;data-viz;technology;python</t>
  </si>
  <si>
    <t>post;general;basics;statistics;inference</t>
  </si>
  <si>
    <t>post;basics;explainer;ml</t>
  </si>
  <si>
    <t>post;list;example;data-viz</t>
  </si>
  <si>
    <t>post;presentation;how-to;method;technology;powerpoint</t>
  </si>
  <si>
    <t>post;explainer;overview;technology;t-sne</t>
  </si>
  <si>
    <t>post;review;data-viz;tool</t>
  </si>
  <si>
    <t>post;tutorial;technique;technology;rstats;pca</t>
  </si>
  <si>
    <t>post;overview;data-viz;tool;ml</t>
  </si>
  <si>
    <t>post;how-to;basics;data-viz;technology;rstats</t>
  </si>
  <si>
    <t>package;how-to;data-viz;technology;chart;rstats</t>
  </si>
  <si>
    <t>post;recommendation;data-viz;design</t>
  </si>
  <si>
    <t>post;explainer;example;concept;ml</t>
  </si>
  <si>
    <t>post;book;review;data-viz;technology;ggplot2;rstats</t>
  </si>
  <si>
    <t>post;technique;technology;ml;predictive-modeling;rstats</t>
  </si>
  <si>
    <t>post;how-to;example;data-viz;technology;rstats</t>
  </si>
  <si>
    <t>post;resource;source;overview;ai</t>
  </si>
  <si>
    <t>post;example;data-analysis;technology;eda;rstats</t>
  </si>
  <si>
    <t>post;tutorial;technique;technology;statistics;rstats;t-sne</t>
  </si>
  <si>
    <t>post;example;data-viz;technology;chart;rstats</t>
  </si>
  <si>
    <t>post;package;overview;technology;rstats</t>
  </si>
  <si>
    <t>post;how-to;tutorial;example;data-viz;inspiration;technology;rstats</t>
  </si>
  <si>
    <t>post;package;overview;data-science;ml;data-preparation</t>
  </si>
  <si>
    <t>post;research;data-viz;technique;perception</t>
  </si>
  <si>
    <t>post;technique;technology;statistics;inference;rstats</t>
  </si>
  <si>
    <t>post;tutorial;technique;technology;statistics;rstats</t>
  </si>
  <si>
    <t>post;course;data-science;technology;timeseries;rstats</t>
  </si>
  <si>
    <t>paper;research;data-viz;storytelling</t>
  </si>
  <si>
    <t>book;guide;data-viz;technology;rstats;ggplot2</t>
  </si>
  <si>
    <t>book;basics;technology;rstats</t>
  </si>
  <si>
    <t>post;example;data-viz;inspiration;technique;method;technology;data-story;d3js;storytelling</t>
  </si>
  <si>
    <t>visual;demo;data-viz;technique;technology;svg;bezier</t>
  </si>
  <si>
    <t>post;list;data-viz;technique</t>
  </si>
  <si>
    <t>list;data-viz;inspiration;data-art;award</t>
  </si>
  <si>
    <t>post;package;technology;colour;rstats</t>
  </si>
  <si>
    <t>post;tutorial;data-viz;technology;d3js;canvas</t>
  </si>
  <si>
    <t>package;data-viz;technology;data-preparation;rstats;ggplot2</t>
  </si>
  <si>
    <t>article;tutorial;introduction;technique;technology;ml;classification;rstats</t>
  </si>
  <si>
    <t>package;technology;image-processing;rstats</t>
  </si>
  <si>
    <t>post;how-to;technique;technology;ml;rstats</t>
  </si>
  <si>
    <t>post;package;presentation;how-to;technique;technology;word;powerpoint</t>
  </si>
  <si>
    <t>post;package;dataset;how-to;data-analysis;geospatial</t>
  </si>
  <si>
    <t>post;how-to;technique;technology;web-scraping;rstats</t>
  </si>
  <si>
    <t>post;course;list;design;development</t>
  </si>
  <si>
    <t>post;course;list;tutorial;data-science</t>
  </si>
  <si>
    <t>post;book;review;ml</t>
  </si>
  <si>
    <t>post;tutorial;introduction;technology;ml;tensorflow;rstats</t>
  </si>
  <si>
    <t>book;review;recipe;technology;rstats</t>
  </si>
  <si>
    <t>post;introduction;technology;development;html;canvas</t>
  </si>
  <si>
    <t>post;explainer;data-viz;technique;hierarchichal-model</t>
  </si>
  <si>
    <t>post;data-viz;technique;technology;d3js</t>
  </si>
  <si>
    <t>site;interactive;online;book;basics;statistics</t>
  </si>
  <si>
    <t>post;list;dataset;technology;rstats</t>
  </si>
  <si>
    <t>article;guide;explainer;data-viz;concept;ml;feature-visualization</t>
  </si>
  <si>
    <t>post;intermediate;data-science;technique;statistics</t>
  </si>
  <si>
    <t>post;how-to;dataset;technology;web-scraping;rstats</t>
  </si>
  <si>
    <t>post;explainer;technique;ml;statistics</t>
  </si>
  <si>
    <t>post;tip;basics;technology;text-mining;python</t>
  </si>
  <si>
    <t>post;perspective;data-viz;technique</t>
  </si>
  <si>
    <t>post;package;how-to;data-science;technique;ml</t>
  </si>
  <si>
    <t>post;basics;pitfall;data-viz;statistics</t>
  </si>
  <si>
    <t>post;introduction;basics;introduction;ml;anomaly-detection</t>
  </si>
  <si>
    <t>article;general;data-viz;design</t>
  </si>
  <si>
    <t>post;book;review;data-driven-enterprise;analytics</t>
  </si>
  <si>
    <t>post;tutorial;introduction;technology;network-graph;rstats</t>
  </si>
  <si>
    <t>post;case;technology;data-preparation;rstats</t>
  </si>
  <si>
    <t>post;package;technique;technology;ml;rstats;validation</t>
  </si>
  <si>
    <t>app;tool;technology;geospatial;powerbi</t>
  </si>
  <si>
    <t>post;tutorial;technology;python;excel;pandas</t>
  </si>
  <si>
    <t>post;course;video;big-data</t>
  </si>
  <si>
    <t>post;package;how-to;colour</t>
  </si>
  <si>
    <t>post;how-to;data-viz;colour</t>
  </si>
  <si>
    <t>post;tip;advice;opinion;data-viz</t>
  </si>
  <si>
    <t>post;advice;perspective;data-viz;statistics;uncertainty</t>
  </si>
  <si>
    <t>post;infographic;dubious;data-viz;data-science;interesting</t>
  </si>
  <si>
    <t>post;list;data-viz;technique;standard</t>
  </si>
  <si>
    <t>talk;video;perspective;data-science;purpose</t>
  </si>
  <si>
    <t>general;visual;misc</t>
  </si>
  <si>
    <t>course;technology;powerbi;dax</t>
  </si>
  <si>
    <t>post;technology;ml;predictive-modeling;world-bank;competition</t>
  </si>
  <si>
    <t>service;ai;vision;classification;microsoft</t>
  </si>
  <si>
    <t>post;terminology;basics;network-graph</t>
  </si>
  <si>
    <t>post;package;technology;network-graph;rstats;tidyverse</t>
  </si>
  <si>
    <t>package;technology;survey;rstats;tidyverse</t>
  </si>
  <si>
    <t>post;how-to;example;data-analysis;data-viz;technology;text-mining;rstats</t>
  </si>
  <si>
    <t>package;introduction;technology;eda;data-preparation;rstats</t>
  </si>
  <si>
    <t>post;list;general;basics;data-science;technique;statistics</t>
  </si>
  <si>
    <t>post;project;list;ml</t>
  </si>
  <si>
    <t>post;book;list;data-science;ai;ml;free</t>
  </si>
  <si>
    <t>book;online;introduction;data-science;forecasting;ml;free</t>
  </si>
  <si>
    <t>post;audio;opinion;list;data-viz;expert</t>
  </si>
  <si>
    <t>book;application;technology;concept;data-driven;database</t>
  </si>
  <si>
    <t>post;interview;data-viz</t>
  </si>
  <si>
    <t>post;tutorial;data-science;technology;python;javascript</t>
  </si>
  <si>
    <t>post;guide;advice;colour;palette;development</t>
  </si>
  <si>
    <t>slides;how-to;technology;geospatial;rstats</t>
  </si>
  <si>
    <t>post;how-to;technology;pie-chart;javascript;d3js</t>
  </si>
  <si>
    <t>post;package;data-viz;design;technology;rstats;ggplot2</t>
  </si>
  <si>
    <t>talk;general;data-viz;design</t>
  </si>
  <si>
    <t>online;book;technology;powerbi;rstats</t>
  </si>
  <si>
    <t>post;tutorial;how-to;technology;hardware;python</t>
  </si>
  <si>
    <t>post;package;how-to;technology;colour;rstats</t>
  </si>
  <si>
    <t>course;data-analysis;technology;geospatial;rstats</t>
  </si>
  <si>
    <t>post;paper;review;technique;text-mining</t>
  </si>
  <si>
    <t>post;tutorial;basics;technology;data-preparation;rstats;tidyverse</t>
  </si>
  <si>
    <t>post;general;overview;data-governance</t>
  </si>
  <si>
    <t>post;how-to;tutorial;technology;geospatial;d3js;leaflet</t>
  </si>
  <si>
    <t>code;example;data-viz;technology;rstats;ggplot2</t>
  </si>
  <si>
    <t>post;package;overview;technology;rstats;tidyverse</t>
  </si>
  <si>
    <t>post;basics;technology;geospatial;rstats;highcharter</t>
  </si>
  <si>
    <t>post;how-to;basics;data-viz;technology;python;matplotlib</t>
  </si>
  <si>
    <t>post;list;general;data-science;technique</t>
  </si>
  <si>
    <t>talk;peril;cautionary-tale;pitfall;big-data</t>
  </si>
  <si>
    <t>article;example;data-viz;inspiration</t>
  </si>
  <si>
    <t>post;list;example;data-viz;inspiration</t>
  </si>
  <si>
    <t>visual;example;data-viz;inspiration;technology;sports;ggplot2;rstats</t>
  </si>
  <si>
    <t>post;example;data-viz;inspiration</t>
  </si>
  <si>
    <t>book;online;data-viz;free</t>
  </si>
  <si>
    <t>package;guide;data-viz;technique;technology;python;matplotlib</t>
  </si>
  <si>
    <t>article;general;overview;data-viz;data-art</t>
  </si>
  <si>
    <t>post;book;list;data-science;ml;ai</t>
  </si>
  <si>
    <t>post;package;tip;technology;data-preparation;rstats</t>
  </si>
  <si>
    <t>book;online;advanced;technology;rstats;free</t>
  </si>
  <si>
    <t>post;package;how-to;explainer;data-viz;technology;d3js</t>
  </si>
  <si>
    <t>post;explainer;basics;ml;optimization;model</t>
  </si>
  <si>
    <t>post;general;timeseries;gam</t>
  </si>
  <si>
    <t>video;list;tutorial;technology;powerbi</t>
  </si>
  <si>
    <t>post;feature;function;technology;powerbi</t>
  </si>
  <si>
    <t>post;overview;ecosystem;open-data</t>
  </si>
  <si>
    <t>article;health;food;eating</t>
  </si>
  <si>
    <t>article;technique;technology;development;javascript</t>
  </si>
  <si>
    <t>post;explainer;basics;technique;concept;technology;d3js</t>
  </si>
  <si>
    <t>list;how-to;pitfall;technique;concept;statistics</t>
  </si>
  <si>
    <t>post;tutorial;data-viz;technology;data-preparation;looker;postgres</t>
  </si>
  <si>
    <t>post;general;data-viz;concept;animation</t>
  </si>
  <si>
    <t>general;data-viz;history</t>
  </si>
  <si>
    <t>post;how-to;tutorial;data-viz;technology;vega;kibana;sankey</t>
  </si>
  <si>
    <t>app;tool;framework;technology;feature-engineering;ml;data-preparation;python</t>
  </si>
  <si>
    <t>post;list;dataset;data-science</t>
  </si>
  <si>
    <t>post;package;getting-started;technology;nlp;lingtypology;rstats</t>
  </si>
  <si>
    <t>post;data-viz;tool;colour;palette</t>
  </si>
  <si>
    <t>video;data-viz;tool;no-code</t>
  </si>
  <si>
    <t>post;recommendation;mistake;data-viz;technique</t>
  </si>
  <si>
    <t>post;tutorial;data-viz;technology;data-illustrator</t>
  </si>
  <si>
    <t>list;example;data-viz;inspiration;unique</t>
  </si>
  <si>
    <t>post;getting-started;data-science;technology;development;testing;docker</t>
  </si>
  <si>
    <t>post;general;basics;introduction;database</t>
  </si>
  <si>
    <t>talk;general;perspective;data-viz</t>
  </si>
  <si>
    <t>talk;list;general;perspective;data-viz</t>
  </si>
  <si>
    <t>post;tutorial;data-viz;technology;animation;rstats</t>
  </si>
  <si>
    <t>article;opinion;definition;data-viz</t>
  </si>
  <si>
    <t>list;data-analysis;technique;technology;statistics;rstats</t>
  </si>
  <si>
    <t>post;project;list;opinion;pitfall;data-science</t>
  </si>
  <si>
    <t>post;list;opinion;general;pitfall;data-viz</t>
  </si>
  <si>
    <t>post;technology;colour;palette;rstats</t>
  </si>
  <si>
    <t>site;tool;search;text-mining</t>
  </si>
  <si>
    <t>blog;data-viz;data-science;technology;ml;animation;rstats;javascript</t>
  </si>
  <si>
    <t>course;data-viz;technology;tableau</t>
  </si>
  <si>
    <t>post;data-viz;technique;technology;chart;excel</t>
  </si>
  <si>
    <t>post;exercise;how-to;technology;rstats</t>
  </si>
  <si>
    <t>post;package;tutorial;data-viz;technology;animation;rstats</t>
  </si>
  <si>
    <t>book;online;technology;text-mining;rstats;tidyverse</t>
  </si>
  <si>
    <t>post;tip;technique;technology;plot;ggplot2;rstats</t>
  </si>
  <si>
    <t>post;package;how-to;technique;simulation</t>
  </si>
  <si>
    <t>post;package;explainer;data-viz;technique;technology;ml;t-sne;tensorflow</t>
  </si>
  <si>
    <t>book;online;technology;rstats</t>
  </si>
  <si>
    <t>post;general;ai;biology</t>
  </si>
  <si>
    <t>course;research;ethics</t>
  </si>
  <si>
    <t>post;basics;data-analysis;technique;technology;rstats</t>
  </si>
  <si>
    <t>post;package;how-to;technique;data-preparation</t>
  </si>
  <si>
    <t>post;tutorial;example;data-viz;inspiration;technology;rstats;chord</t>
  </si>
  <si>
    <t>post;guide;general;advice;data-viz;periodic</t>
  </si>
  <si>
    <t>post;perspective;general;pitfall;drl;dl</t>
  </si>
  <si>
    <t>post;opinion;advice;general;data-viz;colour</t>
  </si>
  <si>
    <t>post;book;advice;ml;deployment</t>
  </si>
  <si>
    <t>course;data-analysis;technology;geospatial;rstats;leaflet</t>
  </si>
  <si>
    <t>post;example;data-viz;technology;rstats;ggplot2</t>
  </si>
  <si>
    <t>slides;package;data-viz;technique;technology;rstats;ggplot2</t>
  </si>
  <si>
    <t>course;data-analysis;technology;rstats;python</t>
  </si>
  <si>
    <t>presentation;how-to;data-viz;data-story</t>
  </si>
  <si>
    <t>video;example;data-viz;inspiration;technology;weapons;export</t>
  </si>
  <si>
    <t>package;tutorial;how-to;technology;geospatial;rstats</t>
  </si>
  <si>
    <t>post;how-to;data-viz;technology;real-time;database;rstats</t>
  </si>
  <si>
    <t>post;package;how-to;overview;technology;unit-test;rstats</t>
  </si>
  <si>
    <t>post;example;data-viz;inspiration;data-story</t>
  </si>
  <si>
    <t>book;guide;data-story;statistics;storytelling;communication</t>
  </si>
  <si>
    <t>article;general;dystopian;pitfall;data;ml</t>
  </si>
  <si>
    <t>post;how-to;basics;getting-started;technique;ml;vision</t>
  </si>
  <si>
    <t>course;technology;ml;tensorflow</t>
  </si>
  <si>
    <t>post;explainer;theory;technique;ml</t>
  </si>
  <si>
    <t>post;package;overview;technology;ml;google</t>
  </si>
  <si>
    <t>post;tutorial;technology;geospatial;rstats;ggplot2</t>
  </si>
  <si>
    <t>post;general</t>
  </si>
  <si>
    <t>post;data-viz;technique;technology;animation;rstats</t>
  </si>
  <si>
    <t>visual;data-viz;inspiration</t>
  </si>
  <si>
    <t>book;data-viz;technology;d3js</t>
  </si>
  <si>
    <t>post;guide;data-viz;technique;geospatial</t>
  </si>
  <si>
    <t>post;tutorial;technology;development;d3js</t>
  </si>
  <si>
    <t>post;how-to;basics;technology;d3js</t>
  </si>
  <si>
    <t>post;tool;mlops;ml</t>
  </si>
  <si>
    <t>post;general;regression;humour</t>
  </si>
  <si>
    <t>course;technology;ab-testing;rstats</t>
  </si>
  <si>
    <t>post;example;data-analysis;technology;rstats</t>
  </si>
  <si>
    <t>course;post;statistics</t>
  </si>
  <si>
    <t>post;exercise;technology;glm;rstats</t>
  </si>
  <si>
    <t>post;package;how-to;basics;technology;geospatial;rstats</t>
  </si>
  <si>
    <t>post;example;data-analysis;technology;rstats;tidyverse</t>
  </si>
  <si>
    <t>post;how-to;data-science;data-analysis;technique;timeseries</t>
  </si>
  <si>
    <t>post;advice;recommendation;data-analysis;database</t>
  </si>
  <si>
    <t>post;how-to;data-viz;technique;technology;tidyverse;rstats</t>
  </si>
  <si>
    <t>post;overview;data-viz;tool;paid</t>
  </si>
  <si>
    <t>post;how-to;infrastructure;technology;rstats;azure</t>
  </si>
  <si>
    <t>post;tutorial;technique;technology;dl;timeseries;rstats</t>
  </si>
  <si>
    <t>post;how-to;data-analysis;data-science;technique;imputation</t>
  </si>
  <si>
    <t>code;introduction;technology;ml;rstats</t>
  </si>
  <si>
    <t>post;example;data-viz;inspiration;technology;rstats</t>
  </si>
  <si>
    <t>post;how-to;data-viz;technique;technology;slopegraph</t>
  </si>
  <si>
    <t>post;exercise;data-analysis;technology;timeseries;rstats</t>
  </si>
  <si>
    <t>post;how-to;technique;technology;monte-carlo;statistics;simulation;rstats</t>
  </si>
  <si>
    <t>post;data-science;technique;technology;ml;python;rstats</t>
  </si>
  <si>
    <t>podcast;interview;general;ai;investing</t>
  </si>
  <si>
    <t>post;tutorial;technique;technology;d3js</t>
  </si>
  <si>
    <t>tutorial;introduction;technology;d3js</t>
  </si>
  <si>
    <t>post;how-to;technology;regression;ml;python;keras</t>
  </si>
  <si>
    <t>post;explainer;function;technology;data-preparation;rstats</t>
  </si>
  <si>
    <t>post;perspective;recommendation;methodology;ml-project-management</t>
  </si>
  <si>
    <t>post;how-to;introduction;technology;nlp;tensorflow</t>
  </si>
  <si>
    <t>post;recommendation;data-viz;colour</t>
  </si>
  <si>
    <t>course;technique;technology;rstats</t>
  </si>
  <si>
    <t>post;example;technique;dl;geospatial</t>
  </si>
  <si>
    <t>post;tutorial;data-analysis;technology;sports;rstats</t>
  </si>
  <si>
    <t>post;how-to;technique;ml</t>
  </si>
  <si>
    <t>post;recommendation;data-science;workflow;process;methodology</t>
  </si>
  <si>
    <t>post;list;guide;technology;tidyverse;rstats</t>
  </si>
  <si>
    <t>course;data-science;technique;technology;ml;rstats</t>
  </si>
  <si>
    <t>post;course;data-science;technology;rstats;excel</t>
  </si>
  <si>
    <t>video;example;data-analysis;technique;technology;rstats</t>
  </si>
  <si>
    <t>site;data-viz;tool;design;chart</t>
  </si>
  <si>
    <t>pr;dubious;data-viz;technology;powerbi</t>
  </si>
  <si>
    <t>post;perspective;data-viz;inspiration;technique;process</t>
  </si>
  <si>
    <t>post;advice;how-to;development;colour</t>
  </si>
  <si>
    <t>post;example;data-analysis;technology;inference;rstats</t>
  </si>
  <si>
    <t>post;general;overview;technique;statistics;cpi</t>
  </si>
  <si>
    <t>post;project;recommendation;definition;data</t>
  </si>
  <si>
    <t>post;workflow;technology;geospatial;d3js</t>
  </si>
  <si>
    <t>paper;talk;perspective;example;data-viz;dashboard</t>
  </si>
  <si>
    <t>package;tutorial;getting-started;technology;geospatial;ggmap;stamen-maps</t>
  </si>
  <si>
    <t>post;how-to;example;data-science;data-analysis;data-preparation</t>
  </si>
  <si>
    <t>post;technique;technology;statistics;rstats</t>
  </si>
  <si>
    <t>post;package;dataset;overview;data-analysis</t>
  </si>
  <si>
    <t>post;cheatsheet;data-viz;principle</t>
  </si>
  <si>
    <t>tutorial;technique;tool;technology;geospatial;arcgis</t>
  </si>
  <si>
    <t>article;overview;data-science;process;data-mining</t>
  </si>
  <si>
    <t>post;introduction;design;framework;interaction</t>
  </si>
  <si>
    <t>post;example;data-viz;probability;perception</t>
  </si>
  <si>
    <t>post;overview;feature;technology;rstats</t>
  </si>
  <si>
    <t>repo;cheatsheet;resource;dl</t>
  </si>
  <si>
    <t>post;explainer;technique;technology;lda;rstats</t>
  </si>
  <si>
    <t>post;tip;how-to;technique;technology;rstats</t>
  </si>
  <si>
    <t>post;example;data-viz;technology;animation;ggplot2;rstats</t>
  </si>
  <si>
    <t>post;how-to;explainer;technique;ml</t>
  </si>
  <si>
    <t>resource;technology;nasa;image;free</t>
  </si>
  <si>
    <t>video;tutorial;technique;design;technology;dashboard;powerbi</t>
  </si>
  <si>
    <t>post;dataset;tutorial;data-viz;technique</t>
  </si>
  <si>
    <t>post;data-viz;technique;technology;rstats;mortality</t>
  </si>
  <si>
    <t>paper;research;advanced;ml</t>
  </si>
  <si>
    <t>podcast;advice;data-viz;inspiration;tool</t>
  </si>
  <si>
    <t>book;guide;practice;technique;data-story;journalism</t>
  </si>
  <si>
    <t>post;package;tutorial;data-science;technique;technology;development;rstats</t>
  </si>
  <si>
    <t>template;guide;data-viz;technology;powerbi</t>
  </si>
  <si>
    <t>article;example;data-viz;inspiration;data-story;storytelling</t>
  </si>
  <si>
    <t>post;package;book;getting-started;data-viz;technology;rstats</t>
  </si>
  <si>
    <t>book;guide;data-viz;concept;principle;method;technology;rstats</t>
  </si>
  <si>
    <t>post;design;technology;geospatial;rstats;art</t>
  </si>
  <si>
    <t>post;how-to;introduction;tool;technology;rstats</t>
  </si>
  <si>
    <t>architecture;technology;ml;rstats</t>
  </si>
  <si>
    <t>post;paper;research;sports</t>
  </si>
  <si>
    <t>post;perspective;cautionary-tale;pitfall;dl</t>
  </si>
  <si>
    <t>book;list;tutorial;cheatsheet;resource;technology;rstats</t>
  </si>
  <si>
    <t>post;package;introduction;tool;technique;model</t>
  </si>
  <si>
    <t>post;tutorial;introduction;technique;technology;geospatial;rstats</t>
  </si>
  <si>
    <t>post;overview;explainer;technique;technology;image-recognition;tensorflow</t>
  </si>
  <si>
    <t>post;tip;technology;rstats</t>
  </si>
  <si>
    <t>article;essay;peril;pitfall;data</t>
  </si>
  <si>
    <t>article;peril;pitfall;ai</t>
  </si>
  <si>
    <t>podcast;interview;opinion;perspective;general;ai</t>
  </si>
  <si>
    <t>post;package;how-to;overview;technique</t>
  </si>
  <si>
    <t>post;general;inspiration;mathematics</t>
  </si>
  <si>
    <t>post;example;data-viz;inspiration;technology;dendogram</t>
  </si>
  <si>
    <t>book;guide;data-viz;principle;technique</t>
  </si>
  <si>
    <t>tutorial;how-to;data-viz;technique;technology;powerbi;d3js</t>
  </si>
  <si>
    <t>post;explainer;data-science;tool;workflow;technology;kubernetes</t>
  </si>
  <si>
    <t>post;tutorial;advanced;tool;technology;python;jupyter</t>
  </si>
  <si>
    <t>paper;example;inspiration;data;analytics</t>
  </si>
  <si>
    <t>post;opinion;data-viz;principle</t>
  </si>
  <si>
    <t>list;example;data-viz;inspiration</t>
  </si>
  <si>
    <t>post;paper;challenge;data-science;pitfall;training</t>
  </si>
  <si>
    <t>package;data-viz;animation;development</t>
  </si>
  <si>
    <t>post;introduction;data-viz;design;principle</t>
  </si>
  <si>
    <t>post;package;dataset;how-to;overview;technology;rstats</t>
  </si>
  <si>
    <t>post;package;introduction;technology;colour;rstats</t>
  </si>
  <si>
    <t>slides;lecture;data-science;technology;rstats;training</t>
  </si>
  <si>
    <t>post;overview;technique;technology;feature-selection;rstats</t>
  </si>
  <si>
    <t>post;how-to;technique;technology;clustering;rstats</t>
  </si>
  <si>
    <t>post;list;resource;technology;rstats</t>
  </si>
  <si>
    <t>paper;research;example;inspiration;statistics</t>
  </si>
  <si>
    <t>post;package;how-to;data-viz;technology;network-graph;rstats</t>
  </si>
  <si>
    <t>post;tip;technique;technology;clustering;rstats</t>
  </si>
  <si>
    <t>dataset;data;population</t>
  </si>
  <si>
    <t>post;example;data-viz;technology;rstats;mathematics</t>
  </si>
  <si>
    <t>online;guide;intermediate;technology;geospatial;d3js;free</t>
  </si>
  <si>
    <t>guide;technology;style;tidyverse</t>
  </si>
  <si>
    <t>post;perspective;opinion;technology;powerbi</t>
  </si>
  <si>
    <t>post;general;dubious;data-science;automation</t>
  </si>
  <si>
    <t>post;basics;data-science;technology;rstats</t>
  </si>
  <si>
    <t>post;explainer;technology;statistics;causality;rstats</t>
  </si>
  <si>
    <t>post;how-to;explainer;technique;technology;regression;rstats</t>
  </si>
  <si>
    <t>post;project;pitfall;ml;mlops</t>
  </si>
  <si>
    <t>post;guide;explainer;technology;development;animation;css</t>
  </si>
  <si>
    <t>presentation;overview;technology;tidyverse;rstats</t>
  </si>
  <si>
    <t>post;general;basics;explainer;colour</t>
  </si>
  <si>
    <t>article;general;peril;pitfall;automation;ai</t>
  </si>
  <si>
    <t>post;general;basics;explainer;ml</t>
  </si>
  <si>
    <t>book;online;package;technology;development;rstats;free</t>
  </si>
  <si>
    <t>post;tutorial;technology;geospatial;rstats</t>
  </si>
  <si>
    <t>post;general;overview;explainer;statistics;bayesian</t>
  </si>
  <si>
    <t>article;general;explainer;statistics;bayesian</t>
  </si>
  <si>
    <t>visual;infographic;explainer;ml;chart</t>
  </si>
  <si>
    <t>post;explainer;technique;method;ml</t>
  </si>
  <si>
    <t>paper;research;concept;technique;ml;feature-visualization</t>
  </si>
  <si>
    <t>video;tutorial;technology;development;mongodb</t>
  </si>
  <si>
    <t>course;video;beginner;technology;javascript</t>
  </si>
  <si>
    <t>post;dubious;data-viz;pitfall</t>
  </si>
  <si>
    <t>interactive;explainer;data-viz;technique;inference</t>
  </si>
  <si>
    <t>post;package;overview;technology;network-graph;ggplot2;rstats</t>
  </si>
  <si>
    <t>post;package;data-viz;method;technology;rstats</t>
  </si>
  <si>
    <t>post;challenge;technology;encoding;rstats</t>
  </si>
  <si>
    <t>post;how-to;report;technique;technology;rstats</t>
  </si>
  <si>
    <t>post;how-to;technique;technology;usage;rstats</t>
  </si>
  <si>
    <t>post;tutorial;technology;hardware;python</t>
  </si>
  <si>
    <t>post;package;how-to;data-analysis;technology;usage;rstats;cricket</t>
  </si>
  <si>
    <t>post;example;cautionary-tale;pitfall;ai;ml</t>
  </si>
  <si>
    <t>book;technology;geospatial;rstats</t>
  </si>
  <si>
    <t>post;guide;technology;data-preparation;javascript;d3js;lodash</t>
  </si>
  <si>
    <t>post;example;technique;technology;rstats;ggplot2</t>
  </si>
  <si>
    <t>post;data-analysis;technique;workflow;technology;powerpoint;rstats;reproducible</t>
  </si>
  <si>
    <t>video;example;data-viz;inspiration;animation</t>
  </si>
  <si>
    <t>post;how-to;data-viz;technology;rstats</t>
  </si>
  <si>
    <t>post;package;how-to;design;graphics</t>
  </si>
  <si>
    <t>blog;talk;post;data-science;process;methodology;technology;python</t>
  </si>
  <si>
    <t>course;research;data-science;methodology</t>
  </si>
  <si>
    <t>post;how-to;technique;technology;rstats;spark</t>
  </si>
  <si>
    <t>post;example;inspiration;technology;geospatial;d3js</t>
  </si>
  <si>
    <t>post;package;tutorial;example;data-viz;data-analysis</t>
  </si>
  <si>
    <t>post;how-to;technology;geospatial;rstats</t>
  </si>
  <si>
    <t>post;paper;description;technology;eda;automation;rstats</t>
  </si>
  <si>
    <t>tutorial;data-viz;technology;colour;javascript;d3js</t>
  </si>
  <si>
    <t>visual;example;data-viz;network-graph</t>
  </si>
  <si>
    <t>post;recommendation;example;data-viz;inspiration</t>
  </si>
  <si>
    <t>article;example;data-analysis;data-viz;inspiration;data-story;storytelling</t>
  </si>
  <si>
    <t>package;tool;colour</t>
  </si>
  <si>
    <t>gallery;example;data-viz;technology;d3js</t>
  </si>
  <si>
    <t>post;recommendation;data-viz;technique</t>
  </si>
  <si>
    <t>post;package;data-viz;technique;technology;ggplot;rstats</t>
  </si>
  <si>
    <t>post;data-viz;technique;technology;rstats;ggplot</t>
  </si>
  <si>
    <t>post;package;how-to;getting-started;technology;python</t>
  </si>
  <si>
    <t>site;list;technique;method;nlp</t>
  </si>
  <si>
    <t>article;research;intermediate;technique;ml;interpretation</t>
  </si>
  <si>
    <t>post;package;overview;data-viz;technique;technology;ml;model;rstats</t>
  </si>
  <si>
    <t>post;book;review;data-science;technology;rstats</t>
  </si>
  <si>
    <t>post;package;how-to;data-viz;technique;tool</t>
  </si>
  <si>
    <t>paper;formal;taxonomy;data-viz</t>
  </si>
  <si>
    <t>article;peril;challenge;data-science;pitfall;big-data</t>
  </si>
  <si>
    <t>book;data-science;technology;rstats;free</t>
  </si>
  <si>
    <t>site;guide;resource;ai</t>
  </si>
  <si>
    <t>post;how-to;tutorial;explainer;data-science;technique</t>
  </si>
  <si>
    <t>post;package;how-to;basics;data-viz;technique</t>
  </si>
  <si>
    <t>tutorial;tip;technology;geospatial;rstats</t>
  </si>
  <si>
    <t>post;explainer;technique;statistics</t>
  </si>
  <si>
    <t>post;explainer;data-viz;tool</t>
  </si>
  <si>
    <t>book;data-viz;chart</t>
  </si>
  <si>
    <t>post;data-viz;workflow;technology;rstats;javascript</t>
  </si>
  <si>
    <t>post;data-analysis;method;technology;statistics;rstats</t>
  </si>
  <si>
    <t>post;tool;3d;geospatial</t>
  </si>
  <si>
    <t>post;process;ml</t>
  </si>
  <si>
    <t>tutorial;technique;technology;ml;rstats</t>
  </si>
  <si>
    <t>article;data-science</t>
  </si>
  <si>
    <t>post;general;technology;rstats</t>
  </si>
  <si>
    <t>site;example;data-viz;inspiration;real-time</t>
  </si>
  <si>
    <t>post;general;data-viz;technique</t>
  </si>
  <si>
    <t>tutorial;tool;technology;data-processing;rstats</t>
  </si>
  <si>
    <t>tutorial;data-viz;technique;technology;graph;rstats</t>
  </si>
  <si>
    <t>post;tool;technique;technology;rstats;tidyverse</t>
  </si>
  <si>
    <t>post;tip;technology;chart;rstats;ggplot</t>
  </si>
  <si>
    <t>article;overview;data-analysis;technique;technology;rstats</t>
  </si>
  <si>
    <t>research;ml;nlp;paid</t>
  </si>
  <si>
    <t>post;how-to;technique;technology;development;rstats</t>
  </si>
  <si>
    <t>article;overview;explainer;dl</t>
  </si>
  <si>
    <t>tutorial;technology;dl;ml;python</t>
  </si>
  <si>
    <t>post;explainer;nlp</t>
  </si>
  <si>
    <t>book;review;general;peril;pitfall;statistics</t>
  </si>
  <si>
    <t>post;data-viz;tool;technology;rstats</t>
  </si>
  <si>
    <t>tutorial;data-viz;technology;d3js</t>
  </si>
  <si>
    <t>visual;data-viz;inspiration;storytelling</t>
  </si>
  <si>
    <t>book;process;method;tool;technology;rstats;free</t>
  </si>
  <si>
    <t>how-to;technology;rstats;sql</t>
  </si>
  <si>
    <t>post;how-to;explainer;technique;technology;statistics;rstats</t>
  </si>
  <si>
    <t>post;data-viz;journalism;storytelling</t>
  </si>
  <si>
    <t>podcast;data-viz;journalism</t>
  </si>
  <si>
    <t>tutorial;data-viz;technology;geospatial;d3js</t>
  </si>
  <si>
    <t>tip;technology;chart;ggplot</t>
  </si>
  <si>
    <t>post;research;explainer;nlp</t>
  </si>
  <si>
    <t>application;data-viz;data-analysis;tool;graph</t>
  </si>
  <si>
    <t>tip;technology;colour;rstats;ggplot</t>
  </si>
  <si>
    <t>list;research</t>
  </si>
  <si>
    <t>post;explainer;ml;nlp</t>
  </si>
  <si>
    <t>video;visual;data-viz;geospatial</t>
  </si>
  <si>
    <t>course;ml</t>
  </si>
  <si>
    <t>post;explainer;introduction;technique;ml;data-processing</t>
  </si>
  <si>
    <t>post;how-to;technique;data-processing;ml</t>
  </si>
  <si>
    <t>post;fundamentals;introduction;technology;ml;javascript</t>
  </si>
  <si>
    <t>post;package;data-viz;tool;technology;python</t>
  </si>
  <si>
    <t>article;tutorial;technology;ml;javascript</t>
  </si>
  <si>
    <t>article;fundamentals;explainer;technology;javascript;mathematics</t>
  </si>
  <si>
    <t>how-to;data-viz;tool;animation</t>
  </si>
  <si>
    <t>site;explainer;method;tool;technique;model</t>
  </si>
  <si>
    <t>podcast;cautionary-tale;ai</t>
  </si>
  <si>
    <t>article;cautionary-tale;ai</t>
  </si>
  <si>
    <t>article;explainer;statistics;ml</t>
  </si>
  <si>
    <t>site;data-viz;tool;technology;javascript;open-source</t>
  </si>
  <si>
    <t>article;cautionary-tale;pitfall;ai;paid</t>
  </si>
  <si>
    <t>post;advice;data-science</t>
  </si>
  <si>
    <t>post;interactive;explainer;technique;statistics</t>
  </si>
  <si>
    <t>post;fundamentals;explainer;technology;ml;rl</t>
  </si>
  <si>
    <t>package;tool;technology;forecasting;data-processing;rstats</t>
  </si>
  <si>
    <t>cheatsheet;ml</t>
  </si>
  <si>
    <t>article;data-viz;tool</t>
  </si>
  <si>
    <t>article;tool;ml;ops</t>
  </si>
  <si>
    <t>site;tool;graph;ml</t>
  </si>
  <si>
    <t>advice;dubious;dl</t>
  </si>
  <si>
    <t>research;technique;dl</t>
  </si>
  <si>
    <t>book;technology;javascript;free</t>
  </si>
  <si>
    <t>resource;data-viz;training</t>
  </si>
  <si>
    <t>post;cautionary-tale;pitfall;ai</t>
  </si>
  <si>
    <t>tutorial;technology;ml;rstats</t>
  </si>
  <si>
    <t>post;visual;data-viz;technique;animation</t>
  </si>
  <si>
    <t>research;technique;method;ml</t>
  </si>
  <si>
    <t>course;video;ml;nlp;development;free</t>
  </si>
  <si>
    <t>research;data-viz</t>
  </si>
  <si>
    <t>research;technique;ml</t>
  </si>
  <si>
    <t>post;visual;tool;design;technology;chart;rstats</t>
  </si>
  <si>
    <t>how-to;technique;technology;chart;rstats</t>
  </si>
  <si>
    <t>article;technology;technology;sql</t>
  </si>
  <si>
    <t>review;explainer;ml</t>
  </si>
  <si>
    <t>how-to;example;tool;technology;rstats</t>
  </si>
  <si>
    <t>tutorial;data-viz;technology;animation;rstats</t>
  </si>
  <si>
    <t>tutorial;fundamentals;technique;technology;generative</t>
  </si>
  <si>
    <t>case;explainer;technique;ml;analytics</t>
  </si>
  <si>
    <t>visual;dubious;data-viz;viztortion</t>
  </si>
  <si>
    <t>tutorial;technique;method;technology;ml;python</t>
  </si>
  <si>
    <t>news;data-viz;inspiration</t>
  </si>
  <si>
    <t>post;method;technology;exploration;rstats;tidyverse</t>
  </si>
  <si>
    <t>video;tutorial;concept;technology;rstats</t>
  </si>
  <si>
    <t>article;how-to;method;technology;rstats</t>
  </si>
  <si>
    <t>package;tool;development</t>
  </si>
  <si>
    <t>visual;data-driven-enterprise;tool;maturity</t>
  </si>
  <si>
    <t>post;peril;concept;technology;rstats</t>
  </si>
  <si>
    <t>article;dubious;pitfall;ai</t>
  </si>
  <si>
    <t>research;technology;ml;generative</t>
  </si>
  <si>
    <t>package;tutorial;data-science;technology;rstats</t>
  </si>
  <si>
    <t>visual;case;data-viz;inspiration</t>
  </si>
  <si>
    <t>how-to;data-viz;tool;technology;ggplot</t>
  </si>
  <si>
    <t>post;data-viz;data-analysis;inspiration;environment</t>
  </si>
  <si>
    <t>guide;data-viz;tool;technology;javascript</t>
  </si>
  <si>
    <t>tutorial;data-viz;tool;technology;animation;mlops;ggplot;rstats</t>
  </si>
  <si>
    <t>talk;video;technology;mlops;rstats</t>
  </si>
  <si>
    <t>post;data-viz;data-analysis;inspiration</t>
  </si>
  <si>
    <t>post;explainer;data-science;process;ml</t>
  </si>
  <si>
    <t>article;dl;ai</t>
  </si>
  <si>
    <t>tutorial;tool;method;technology;ml;rstats</t>
  </si>
  <si>
    <t>tutorial;design;technology;rstats</t>
  </si>
  <si>
    <t>post;visual;design;art</t>
  </si>
  <si>
    <t>post;lecture;list;ai;ml;dl</t>
  </si>
  <si>
    <t>package;data-viz;tool;technology;animation;ggplot;rstats</t>
  </si>
  <si>
    <t>interactive;data-viz;3d</t>
  </si>
  <si>
    <t>visual;data-viz;3d</t>
  </si>
  <si>
    <t>course;general</t>
  </si>
  <si>
    <t>book;method;technique;statistics</t>
  </si>
  <si>
    <t>article;cautionary-tale;dubious;data-science;pitfall;methodology</t>
  </si>
  <si>
    <t>article;explainer;data-viz;tool;colour;science</t>
  </si>
  <si>
    <t>reference;science;art</t>
  </si>
  <si>
    <t>article;review;ai</t>
  </si>
  <si>
    <t>review;technology;generative</t>
  </si>
  <si>
    <t>tutorial;technology;geospatial;d3js</t>
  </si>
  <si>
    <t>post;how-to;data-viz;technology;exploration;d3js</t>
  </si>
  <si>
    <t>post;method;analytics</t>
  </si>
  <si>
    <t>post;technology;nlp;exploration;rstats</t>
  </si>
  <si>
    <t>book;data-processing;ml</t>
  </si>
  <si>
    <t>post;technique;ml;analytics</t>
  </si>
  <si>
    <t>article;peril;ai</t>
  </si>
  <si>
    <t>post;explainer;platform;analytics</t>
  </si>
  <si>
    <t>video;tutorial;technology;colour;ggplot</t>
  </si>
  <si>
    <t>book;mathematics;free</t>
  </si>
  <si>
    <t>tip;ml</t>
  </si>
  <si>
    <t>research;data-literacy;data-viz;chart</t>
  </si>
  <si>
    <t>course;dl;deployment</t>
  </si>
  <si>
    <t>podcast;technology;geospatial;python</t>
  </si>
  <si>
    <t>post;example;inspiration;technology;geospatial;animation;python</t>
  </si>
  <si>
    <t>book;data-science;tool;technique;technology;rstats</t>
  </si>
  <si>
    <t>review;explainer;ml;graph;nlp</t>
  </si>
  <si>
    <t>advice;dubious;punditry;pitfall</t>
  </si>
  <si>
    <t>post;dubious;technology;platform;methodology</t>
  </si>
  <si>
    <t>post;visual;data-viz;inspiration;geospatial</t>
  </si>
  <si>
    <t>tutorial;geospatial;3d</t>
  </si>
  <si>
    <t>visual;data-viz</t>
  </si>
  <si>
    <t>visual;example;data-viz;inspiration;technology;rstats;tidyverse;ggplot</t>
  </si>
  <si>
    <t>tip;technology;rstats;tidyverse</t>
  </si>
  <si>
    <t>site;technology;generative;art</t>
  </si>
  <si>
    <t>post;example;concept;colour;3d</t>
  </si>
  <si>
    <t>post;example;technology;tidyverse;rstats</t>
  </si>
  <si>
    <t>tutorial;technology;geospatial;3d;d3js</t>
  </si>
  <si>
    <t>tutorial;geospatial</t>
  </si>
  <si>
    <t>tutorial;technology;graph;d3js</t>
  </si>
  <si>
    <t>book;data-science;technology;javascript;free</t>
  </si>
  <si>
    <t>course;tutorial;data-viz</t>
  </si>
  <si>
    <t>course;video;development</t>
  </si>
  <si>
    <t>course;concept;benefit;ai</t>
  </si>
  <si>
    <t>post;data-viz;technique;graph;network-graph</t>
  </si>
  <si>
    <t>post;how-to;data-viz;technique;technology;graph;chart;network-graph;javascript</t>
  </si>
  <si>
    <t>post;how-to;tool;analytics;data-processing</t>
  </si>
  <si>
    <t>post;general;concept;science</t>
  </si>
  <si>
    <t>post;concept;method;dl</t>
  </si>
  <si>
    <t>post;technique;technology;chart;rstats;tidyverse;ggplot</t>
  </si>
  <si>
    <t>tutorial;data-viz;tool;technology;javascript</t>
  </si>
  <si>
    <t>how-to;method;analytics;data-processing</t>
  </si>
  <si>
    <t>tutorial;fundamentals;data-analysis;technology;data-processing;tidyverse</t>
  </si>
  <si>
    <t>talk;advice;inspiration;ml</t>
  </si>
  <si>
    <t>interview;post;scientific-method;science</t>
  </si>
  <si>
    <t>visual;data-viz;inspiration;humour;viztortion</t>
  </si>
  <si>
    <t>list;dubious;data-analysis;toolkit;tool;technology;data-processing;javascript</t>
  </si>
  <si>
    <t>book;data-science;concept;free</t>
  </si>
  <si>
    <t>post;advice;method;development</t>
  </si>
  <si>
    <t>post;opinion;explainer;data-analysis;tool;analytics</t>
  </si>
  <si>
    <t>post;technique;method;ml;forecasting</t>
  </si>
  <si>
    <t>post;process;tool</t>
  </si>
  <si>
    <t>interactive;example;data-viz;inspiration</t>
  </si>
  <si>
    <t>visual;data-viz;3d;geospatial</t>
  </si>
  <si>
    <t>reference;docs;tool;technology;data-processing;rstats;tidyverse</t>
  </si>
  <si>
    <t>slides;methodology;technique;dl;ml</t>
  </si>
  <si>
    <t>course;ml;free</t>
  </si>
  <si>
    <t>book;technique;ml;paid</t>
  </si>
  <si>
    <t>cheatsheet;technology;development;python</t>
  </si>
  <si>
    <t>visual;workflow;process;ml</t>
  </si>
  <si>
    <t>paper;list;methodology;ml;unsupervised</t>
  </si>
  <si>
    <t>visual;data-viz;theory;colour</t>
  </si>
  <si>
    <t>post;dubious;data-science;data-driven</t>
  </si>
  <si>
    <t>advice;methodology;science</t>
  </si>
  <si>
    <t>book;data-science;theory;practice;statistics;free</t>
  </si>
  <si>
    <t>paper;data-analysis;method;technique;data-processing</t>
  </si>
  <si>
    <t>research;data-science;technique;ml</t>
  </si>
  <si>
    <t>post;how-to;tool;technology;ml;python</t>
  </si>
  <si>
    <t>advice;news;ai;nlp</t>
  </si>
  <si>
    <t>article;data-science;technology;ml;python</t>
  </si>
  <si>
    <t>book;data-science;technique;theory;practice;technology;forecasting;rstats;free</t>
  </si>
  <si>
    <t>interactive;data-viz;design;theory;practice</t>
  </si>
  <si>
    <t>post;cautionary-tale;dubious;ai</t>
  </si>
  <si>
    <t>post;how-to;tool;data-discovery</t>
  </si>
  <si>
    <t>package;how-to;tool;technique;technology;analysis;rstats</t>
  </si>
  <si>
    <t>book;data-viz;tool;technology;d3js;paid</t>
  </si>
  <si>
    <t>site;blog;data-viz;inspiration;technique;method;art</t>
  </si>
  <si>
    <t>site;app;data-viz;tool;colour</t>
  </si>
  <si>
    <t>post;how-to;technology;hardware;python</t>
  </si>
  <si>
    <t>post;example;design;development</t>
  </si>
  <si>
    <t>post;how-to;fundamentals;development</t>
  </si>
  <si>
    <t>post;fundamentals;explainer;concept;method;technology;development;javascript</t>
  </si>
  <si>
    <t>paper;data-analysis;methodology;data-processing</t>
  </si>
  <si>
    <t>package;how-to;data-analysis;tool;technology;rstats</t>
  </si>
  <si>
    <t>post;package;how-to;technology;3d;geospatial;rstats;ggplot</t>
  </si>
  <si>
    <t>paper;research;fundamentals;ml</t>
  </si>
  <si>
    <t>tutorial;data-science;technique;technology;forecasting;rstats</t>
  </si>
  <si>
    <t>visual;data-viz;colour</t>
  </si>
  <si>
    <t>cheatsheet;technology;python</t>
  </si>
  <si>
    <t>article;explainer;toolkit;dl;ml</t>
  </si>
  <si>
    <t>post;advice;data-viz;colour;chart</t>
  </si>
  <si>
    <t>interview;data-viz;inspiration;design;art</t>
  </si>
  <si>
    <t>site;docs;methodology;process;ml;mlops;ops</t>
  </si>
  <si>
    <t>app;data-viz;tool;design</t>
  </si>
  <si>
    <t>post;data-viz;design;process;method</t>
  </si>
  <si>
    <t>tutorial;data-viz;method;technology;chart;rstats</t>
  </si>
  <si>
    <t>post;pitfall;statistics;misuse</t>
  </si>
  <si>
    <t>article;example;dl;ml</t>
  </si>
  <si>
    <t>article;methodology;scientific-method;science</t>
  </si>
  <si>
    <t>post;methodology;process;ml</t>
  </si>
  <si>
    <t>post;example;data-science;ml</t>
  </si>
  <si>
    <t>paper;dubious;pitfall;colour;misuse;science</t>
  </si>
  <si>
    <t>advice;data-viz;design</t>
  </si>
  <si>
    <t>advice;data-science</t>
  </si>
  <si>
    <t>package;how-to;tool;technique;technology;ml;rstats</t>
  </si>
  <si>
    <t>post;perspective;cautionary-tale;forecasting;statistics</t>
  </si>
  <si>
    <t>video;science</t>
  </si>
  <si>
    <t>book;tutorial;methodology;technology;animation;d3js</t>
  </si>
  <si>
    <t>post;data-viz;inspiration;chart;art</t>
  </si>
  <si>
    <t>poetry;inspiration;art</t>
  </si>
  <si>
    <t>post;data-viz;tool;technology;open-source</t>
  </si>
  <si>
    <t>tutorial;data-viz;technology;ggplot</t>
  </si>
  <si>
    <t>news;data-viz;tool</t>
  </si>
  <si>
    <t>course;dl</t>
  </si>
  <si>
    <t>post;opinion;perspective;technology;open-source</t>
  </si>
  <si>
    <t>post;list;example;data-literacy;inspiration;journalism</t>
  </si>
  <si>
    <t>course;technology;dl;generative</t>
  </si>
  <si>
    <t>tutorial;technology;statistics;tidyverse;rstats</t>
  </si>
  <si>
    <t>post;advice;data-viz;design;colour</t>
  </si>
  <si>
    <t>list;development</t>
  </si>
  <si>
    <t>post;example;data-analysis;data-viz;inspiration</t>
  </si>
  <si>
    <t>app;data-viz;tool;technology;javascript;open-source</t>
  </si>
  <si>
    <t>post;how-to;methodology;technology;d3js</t>
  </si>
  <si>
    <t>post;methodology;mlops</t>
  </si>
  <si>
    <t>advice;cautionary-tale;data-science</t>
  </si>
  <si>
    <t>notebook;data-viz;inspiration;technology;d3js;art</t>
  </si>
  <si>
    <t>course;data-literacy</t>
  </si>
  <si>
    <t>article;news;data-viz</t>
  </si>
  <si>
    <t>site;data-viz;tool;colour</t>
  </si>
  <si>
    <t>application;data-viz;tool;design;storytelling</t>
  </si>
  <si>
    <t>interactive;advice;chart</t>
  </si>
  <si>
    <t>post;how-to;ml</t>
  </si>
  <si>
    <t>guide;tool;geospatial</t>
  </si>
  <si>
    <t>tutorial;data-viz</t>
  </si>
  <si>
    <t>video;dataset;how-to</t>
  </si>
  <si>
    <t>list;geospatial;open-data</t>
  </si>
  <si>
    <t>tutorial;data-viz;technology;graph;d3js</t>
  </si>
  <si>
    <t>post;advice;data-viz;colour</t>
  </si>
  <si>
    <t>app;site;tool;geospatial</t>
  </si>
  <si>
    <t>book;data-literacy;technique</t>
  </si>
  <si>
    <t>post;process;methodology;technology;development;rstats</t>
  </si>
  <si>
    <t>how-to;process;analytics</t>
  </si>
  <si>
    <t>post;how-to;data-viz;technique;technology;chart;d3js</t>
  </si>
  <si>
    <t>post;research;general;science</t>
  </si>
  <si>
    <t>opinion;perspective;cautionary-tale;dubious;ai;ml</t>
  </si>
  <si>
    <t>site;list;tool;design;technology;development;open-source</t>
  </si>
  <si>
    <t>post;tool;3d;animation</t>
  </si>
  <si>
    <t>book;guide;data-viz;technology;rstats;ggplot;free</t>
  </si>
  <si>
    <t>post;peril;privacy;ai;ml</t>
  </si>
  <si>
    <t>podcast;data-literacy</t>
  </si>
  <si>
    <t>site;example;technique;technology;chart;rstats</t>
  </si>
  <si>
    <t>tutorial;introduction;pitfall;method;data-driven-decision</t>
  </si>
  <si>
    <t>2020-08-20</t>
  </si>
  <si>
    <t>visual;data-viz;inspiration;art</t>
  </si>
  <si>
    <t>post;visual;data-viz;technology;development;generative;svg</t>
  </si>
  <si>
    <t>post;how-to;technique;method;chart</t>
  </si>
  <si>
    <t>site;interactive;fundamentals;technology;graph;d3js</t>
  </si>
  <si>
    <t>tutorial;method;knowledge-management;technology;ml;rstats</t>
  </si>
  <si>
    <t>post;cautionary-tale;ml;paid</t>
  </si>
  <si>
    <t>post;overview;standard;geospatial</t>
  </si>
  <si>
    <t>advice;punditry;data-driven-enterprise;data-driven-decision</t>
  </si>
  <si>
    <t>guide;data-viz;tool;colour</t>
  </si>
  <si>
    <t>interactive;tutorial;data-viz;technology;python</t>
  </si>
  <si>
    <t>pr;advice;data-viz</t>
  </si>
  <si>
    <t>tutorial;method;technology;chart;rstats;ggplot</t>
  </si>
  <si>
    <t>tutorial;technology;geospatial;rstats</t>
  </si>
  <si>
    <t>article;perspective;general;cautionary-tale;ai</t>
  </si>
  <si>
    <t>review;perspective;general;cautionary-tale;ai</t>
  </si>
  <si>
    <t>guide;technology;python</t>
  </si>
  <si>
    <t>advice;data-driven-enterprise;organization;process</t>
  </si>
  <si>
    <t>post;method;technique;technology;deployment;python</t>
  </si>
  <si>
    <t>guide;colour</t>
  </si>
  <si>
    <t>post;package;how-to;technology;rstats;azure</t>
  </si>
  <si>
    <t>tutorial;data-viz;tool;technology;rstats;ggplot</t>
  </si>
  <si>
    <t>post;tool;roadmap;technology;rstats;sql;azure</t>
  </si>
  <si>
    <t>tutorial;technology;forecasting;ml;rstats</t>
  </si>
  <si>
    <t>post;tool;development</t>
  </si>
  <si>
    <t>post;perspective;method;concept;geospatial</t>
  </si>
  <si>
    <t>news;example;data-viz</t>
  </si>
  <si>
    <t>post;overview;technology;concept</t>
  </si>
  <si>
    <t>how-to;recommendation;pitfall;methodology;analytics</t>
  </si>
  <si>
    <t>docs;tool;ml</t>
  </si>
  <si>
    <t>course;video;data-viz</t>
  </si>
  <si>
    <t>interview;example;data-viz;inspiration</t>
  </si>
  <si>
    <t>article;explainer;technology;development;python</t>
  </si>
  <si>
    <t>video;example;data-viz;inspiration</t>
  </si>
  <si>
    <t>visual;dubious;ml</t>
  </si>
  <si>
    <t>book;technology;python</t>
  </si>
  <si>
    <t>research;news;example;data-analysis;inspiration</t>
  </si>
  <si>
    <t>article;definition;logic;art</t>
  </si>
  <si>
    <t>post;data-viz;inspiration</t>
  </si>
  <si>
    <t>site;application;docs;tool;method;model</t>
  </si>
  <si>
    <t>research;cautionary-tale;ml</t>
  </si>
  <si>
    <t>visual;geospatial</t>
  </si>
  <si>
    <t>post;general;process;ml</t>
  </si>
  <si>
    <t>post;general;inspiration</t>
  </si>
  <si>
    <t>book;tutorial;technology;javascript</t>
  </si>
  <si>
    <t>site;challenge;ml</t>
  </si>
  <si>
    <t>list;general;film</t>
  </si>
  <si>
    <t>article;ml</t>
  </si>
  <si>
    <t>book;statistics;causality;inference</t>
  </si>
  <si>
    <t>package;tool;technology;quality;data-processing;python</t>
  </si>
  <si>
    <t>package;tool;technology;data-processing;python</t>
  </si>
  <si>
    <t>post;pitfall;tool;ml</t>
  </si>
  <si>
    <t>site;data-viz;inspiration</t>
  </si>
  <si>
    <t>interview;article;cautionary-tale;pitfall;ml</t>
  </si>
  <si>
    <t>article;cautionary-tale;health;ml</t>
  </si>
  <si>
    <t>cheatsheet;tool;technology;python</t>
  </si>
  <si>
    <t>post;process;organization</t>
  </si>
  <si>
    <t>post;data-viz;technology;development;html</t>
  </si>
  <si>
    <t>podcast;dataset;data-viz;process</t>
  </si>
  <si>
    <t>podcast;data-viz;organization;process</t>
  </si>
  <si>
    <t>post;how-to;data-viz;method;technology;rstats</t>
  </si>
  <si>
    <t>code;demo;data-viz;method;development</t>
  </si>
  <si>
    <t>post;inspiration;design</t>
  </si>
  <si>
    <t>research;dataset;example;data-analysis;inspiration</t>
  </si>
  <si>
    <t>post;general;cautionary-tale</t>
  </si>
  <si>
    <t>review;data-viz;tool</t>
  </si>
  <si>
    <t>post;pitfall;organization;process</t>
  </si>
  <si>
    <t>paper;cautionary-tale;pitfall;ml</t>
  </si>
  <si>
    <t>certification;analytics;training</t>
  </si>
  <si>
    <t>tutorial;data-viz;tool;technology;statistics;rstats</t>
  </si>
  <si>
    <t>book;statistics;ml</t>
  </si>
  <si>
    <t>review;data-viz;inspiration;storytelling</t>
  </si>
  <si>
    <t>how-to;technology;geospatial;python</t>
  </si>
  <si>
    <t>post;package;tool;technology;data-preparation;rstats;tidyverse</t>
  </si>
  <si>
    <t>how-to;technology;rstats</t>
  </si>
  <si>
    <t>how-to;data-viz;technology;chart;rstats</t>
  </si>
  <si>
    <t>book;technology;javascript;rstats</t>
  </si>
  <si>
    <t>package;tool;technology;geospatial;rstats</t>
  </si>
  <si>
    <t>visual;dubious;data-science;tool</t>
  </si>
  <si>
    <t>visual;dubious;peril;data-science;data-literacy</t>
  </si>
  <si>
    <t>post;workflow;ml</t>
  </si>
  <si>
    <t>visual;art</t>
  </si>
  <si>
    <t>post;data-science;process</t>
  </si>
  <si>
    <t>interactive;data-viz;animation;art</t>
  </si>
  <si>
    <t>post;tutorial;technique;technology;animation;web-scraping;rstats;powerpoint;my-post</t>
  </si>
  <si>
    <t>site;article;news;opinion;big-data;ai</t>
  </si>
  <si>
    <t>blog;data-science;data-viz;technology;ml;ai;rstats;python</t>
  </si>
  <si>
    <t>blog;technology;statistics;rstats</t>
  </si>
  <si>
    <t>blog;tutorial;data-science;technique;ml</t>
  </si>
  <si>
    <t>/blog/2023-08-05-r-and-powerpoint-part-1</t>
  </si>
  <si>
    <t>2023-08-30</t>
  </si>
  <si>
    <t>Create amazing PowerPoint slides using R — Part 1(3) — The basics</t>
  </si>
  <si>
    <t>Create amazing PowerPoint slides using R — Part 2(3) — Getting some data</t>
  </si>
  <si>
    <t>How to automate the creation of PowerPoint presentations with R, reticulate, python and pywin. In this second post (of three) we scrape some data to create a dataset of Clint Eastwood's movies.</t>
  </si>
  <si>
    <t>L02157</t>
  </si>
  <si>
    <t>/blog/2023-09-15-r-and-powerpoint-part-3</t>
  </si>
  <si>
    <t>Create amazing PowerPoint slides using R — Part 3(3) — Putting it together</t>
  </si>
  <si>
    <t>2023-09-15</t>
  </si>
  <si>
    <t>Automate the creation of PowerPoint presentations with R, reticulate, python and pywin32. The third and final post of this series, where we put everything together to create a stellar slide.</t>
  </si>
  <si>
    <t>L02207</t>
  </si>
  <si>
    <t>/blog/2023-11-15-al-kindi-cryptography</t>
  </si>
  <si>
    <t>Al-Kindi and the birth of statistical inference</t>
  </si>
  <si>
    <t>/img/article_images/img-L02207.jpg</t>
  </si>
  <si>
    <t>2023-11-15</t>
  </si>
  <si>
    <t>One such scholar was the 9th century polymath and philosopher Abu Yusuf Ya’qub ibn Ishaq Al-Kindi, a prominent member of the then newly established Bayt Al-Hikmat (House of Wisdom) in Baghdad. Al-Kindi made numerous contributions to many fields including optics, philosophy, mathematics, physics and, of course, statistics. He is considered the father of cryptology for his work in the field of cryptanalysis, and is the first person known to have used statistical inference.</t>
  </si>
  <si>
    <t>cryptograpy#encryption</t>
  </si>
  <si>
    <t>informative</t>
  </si>
  <si>
    <t>Author</t>
  </si>
  <si>
    <t>Excerpt</t>
  </si>
  <si>
    <t>Image_Url</t>
  </si>
  <si>
    <t>Link</t>
  </si>
  <si>
    <t>Tags</t>
  </si>
  <si>
    <t>created_date</t>
  </si>
  <si>
    <t>post-date-final</t>
  </si>
  <si>
    <t>SuperDuperDB: Bring AI to your favorite database!</t>
  </si>
  <si>
    <t>SuperDuperDB</t>
  </si>
  <si>
    <t>Build and manage AI applications easily without needing to move your data to complex pipelines and specialized vector databases. Integrate AI and vector search directly with your database including real-time inference and model training. Just using Python!</t>
  </si>
  <si>
    <t>/img/article_images/img-l02197.png</t>
  </si>
  <si>
    <t>https://www.superduperdb.com/</t>
  </si>
  <si>
    <t>2024-01-15</t>
  </si>
  <si>
    <t>Understanding “tokens” and tokenization in large language models | by Michael Humor | Medium</t>
  </si>
  <si>
    <t>Michael Humor</t>
  </si>
  <si>
    <t>In the context of Large Language Models (LLMs), the term “token” refers to a chunk of text that the model reads or generates. A token is typically not a word; it could be a smaller unit, like a character or a part of a word, or a larger one like a whole phrase. In  the GPT architecture, a sequence of tokens serves as the input and/or output during both training and inference (the stage where the model generates text based on a given prompt).</t>
  </si>
  <si>
    <t>https://medium.com/@michaelhumor/understanding-tokens-and-tokenization-in-large-language-models-1058cd24b944</t>
  </si>
  <si>
    <t>2023-09-10</t>
  </si>
  <si>
    <t xml:space="preserve">Machine learning with Umar Jamil. Some of the most clear explanations of complex concepts. </t>
  </si>
  <si>
    <t>https://umarjamil.org/</t>
  </si>
  <si>
    <t>Axel Polleres' Personal Web Page</t>
  </si>
  <si>
    <t>https://aic.ai.wu.ac.at/~polleres/</t>
  </si>
  <si>
    <t>21.3. Matrix Factorization — Dive into Deep Learning 1.0.3 documentation</t>
  </si>
  <si>
    <t>https://d2l.ai/chapter_recommender-systems/mf.html</t>
  </si>
  <si>
    <t xml:space="preserve">Google Releases 7 Free AI Courses: Master AI Skills Without Cost!
</t>
  </si>
  <si>
    <t>Paperless-ngx</t>
  </si>
  <si>
    <t>Paperless-ngx is a document management system that transforms your 
physical documents into a searchable online archive so you can keep, 
well, less paper.</t>
  </si>
  <si>
    <t>2023-11-30</t>
  </si>
  <si>
    <t>UN Statistics Division - Good Practices Database</t>
  </si>
  <si>
    <t>https://unstats.un.org/unsd/dnss/gp/searchgp.aspx</t>
  </si>
  <si>
    <t>Data demand and use tools</t>
  </si>
  <si>
    <t>https://www.measureevaluation.org/tools/data-demand-use.html</t>
  </si>
  <si>
    <t>Health Information Systems Interoperability Maturity Toolkit</t>
  </si>
  <si>
    <t>United Nations</t>
  </si>
  <si>
    <t>The kit contains three main pieces: a maturity model, an assessment tool, and a users’ guide. It also offers a complete list of the references consulted in a literature review that was conducted as part of the toolkit’s development.</t>
  </si>
  <si>
    <t>https://www.measureevaluation.org/tools/health-information-systems-interoperability-toolkit.html</t>
  </si>
  <si>
    <t>2023-01-01</t>
  </si>
  <si>
    <t>Data Interoperability: A Practitioner’s Guide</t>
  </si>
  <si>
    <t>Luis González Morales &amp; Tom Orrell</t>
  </si>
  <si>
    <t>Over the years, countless systems that do not talk to one another have been created within and across
organizations for the purposes of collecting, processing and disseminating data for development. With
the proliferation of different technology platforms, data definitions and institutional arrangements for
managing, sharing and using data, it has become increasingly necessary to dedicate resources to integrate
the data necessary to support policy-design and decision-making.</t>
  </si>
  <si>
    <t>https://www.data4sdgs.org/sites/default/files/services_files/Interoperability%20-%20A%20practitioner%E2%80%99s%20guide%20to%20joining-up%20data%20in%20the%20development%20sector.pdf</t>
  </si>
  <si>
    <t>UN Department of Economic &amp; Social Affairs - Statistics</t>
  </si>
  <si>
    <t>https://unstats.un.org/UNSDWebsite/</t>
  </si>
  <si>
    <t>UN Department of Statistics - Quality Assurance</t>
  </si>
  <si>
    <t>how to develop and implement a national quality assurance framework (NQAF). A NQAF is a coherent and holistic system for statistical quality management which assures trust and quality of official statistics across the entire national statistical system</t>
  </si>
  <si>
    <t>https://unstats.un.org/UNSDWebsite/data-quality</t>
  </si>
  <si>
    <t>Data Interoperability Guide</t>
  </si>
  <si>
    <t>Interoperability is a characteristic of good quality data, and it relates to broader concepts of value, knowledge creation, collaboration, and fitness-for-purpose. As one of the interviewees in The Frontiers of Data Interoperability for Sustainable Development put it, “the problem with interoperability is that it... means different things to different people.”</t>
  </si>
  <si>
    <t>https://unstats.un.org/wiki/display/InteropGuide/Home</t>
  </si>
  <si>
    <t>2018-Oc-20</t>
  </si>
  <si>
    <t xml:space="preserve">The Open Prison of the Big Data Revolution: False Consciousness, Faustian Bargains, and Digital Entrapment
</t>
  </si>
  <si>
    <t xml:space="preserve">Ibn Sina, Biruni, and the Lost Enlightenment
</t>
  </si>
  <si>
    <t xml:space="preserve">Teaching materials now available for Llaudet and Imai’s Data Analysis for Social Science! | Statistical Modeling, Causal Inference, and Social Science
</t>
  </si>
  <si>
    <t>Poetry</t>
  </si>
  <si>
    <t>@theworlddivine</t>
  </si>
  <si>
    <t>My lover bathes her soul beneath the moonlight’s glow,
And whispers secrets only a woman’s heart can know.</t>
  </si>
  <si>
    <t>https://x.com/theworddivine/status/1710747994285343191?s=12</t>
  </si>
  <si>
    <t>2023-10-07</t>
  </si>
  <si>
    <t>https://x.com/theworddivine/status/1710794351314399368?s=12</t>
  </si>
  <si>
    <t>RealFill: Reference-Driven Generation for Authentic Image Completion</t>
  </si>
  <si>
    <t>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t>
  </si>
  <si>
    <t>2023-09-28</t>
  </si>
  <si>
    <t>The "https://twitter.com/hashtag/FreeMarkets?src=hashtag_click" extolled by https://twitter.com/hashtag/AdamSmith?src=hashtag_click weren't free from *regulation* - they were free from *rents*:</t>
  </si>
  <si>
    <t>But rents, Varoufakis writes, "survived only parasitically on, and in the shadows of, profit.”</t>
  </si>
  <si>
    <t>https://x.com/doctorow/status/1707392394369564805?s=12</t>
  </si>
  <si>
    <t>LAVIE: High-Quality Video Generation with Cascaded Latent Diffusion Models</t>
  </si>
  <si>
    <t>This work aims to learn a high-quality text-to-video (T2V) generative model by leveraging a pre-trained text-to-image (T2I) model as a basis. It is a highly desirable yet challenging task to simultaneously a) accomplish the synthesis of visually realistic and temporally coherent videos while b) preserving the strong creative generation nature of the pre-trained T2I model.</t>
  </si>
  <si>
    <t>Vega-lite dataset</t>
  </si>
  <si>
    <t>Observable Plot</t>
  </si>
  <si>
    <t>https://x.com/observablehq/status/1706430802353913884?s=12</t>
  </si>
  <si>
    <t>One half-day of training using a few hundred dollars yields similar results to mainstream large models, open-source and commercial-free domain-specific LLM solution</t>
  </si>
  <si>
    <t>https://www.hpc-ai.tech/blog/one-half-day-of-training-using-a-few-hundred-dollars-yields-similar-results-to-mainstream-large-models-open-source-and-commercial-free-domain-specific-llm-solution</t>
  </si>
  <si>
    <t>Page title...</t>
  </si>
  <si>
    <t>https://x.com/worldof_beauty/status/1705272505278017655?s=12</t>
  </si>
  <si>
    <t>https://x.com/mbostock/status/1705336029639847949?s=12</t>
  </si>
  <si>
    <t>Hadley Wickham, Mine Çetinkaya-Rundel, and Garrett Grolemund</t>
  </si>
  <si>
    <t>The best place to start learning the tidyverse is 
https://r4ds.hadley.nz/
 (R4DS for short), an O’Reilly book written by Hadley Wickham, Mine 
Çetinkaya-Rundel, and Garrett Grolemund. It’s designed to take you from 
knowing nothing about R or the tidyverse to having all the basic tools 
of data science at your fingertips. You can read it online for free, or 
https://www.amazon.com/dp/1492097403?&amp;tag=hadlwick-20.’</t>
  </si>
  <si>
    <t>https://www.tidyverse.org/learn/</t>
  </si>
  <si>
    <t>ggplot2: Elegant graphics for data analaysis</t>
  </si>
  <si>
    <t>Hadley Wickham, Danielle Navarro, and Thomas Lin Pedersen</t>
  </si>
  <si>
    <t>This book provides a hands-on introduction to ggplot2 with lots of example code and graphics. It also explains the grammar on which ggplot2 is based. Like other formal systems, ggplot2 is useful even when you don’t understand the underlying model. However, the more you learn about it, the more effectively you’ll be able to use ggplot2.</t>
  </si>
  <si>
    <t>https://ggplot2-book.org/introduction</t>
  </si>
  <si>
    <t>Spaper svelte component</t>
  </si>
  <si>
    <t>https://x.com/mushtaqbilalphd/status/1668979264610353157?s=12</t>
  </si>
  <si>
    <t>Propainter - object removal in video</t>
  </si>
  <si>
    <t>Object tracking in video</t>
  </si>
  <si>
    <t>https://x.com/_akhaliq/status/1700030823926280448?s=12</t>
  </si>
  <si>
    <t>An Introduction to R</t>
  </si>
  <si>
    <t>Alex Douglas, Deon Roos, Francesca Mancini, Ana Couto &amp; David Lusseau</t>
  </si>
  <si>
    <t>The aim of this book is to introduce you to using R, a powerful and flexible interactive environment for statistical computing and research. R in itself is not difficult to learn, but as with learning any new language (spoken or computer) the initial learning curve can be a little steep and somewhat daunting. We have tried to simplify the content of this book as much as possible and have based it on our own personal experience of teaching (and learning) R over the last 15 years.</t>
  </si>
  <si>
    <t>https://intro2r.com/</t>
  </si>
  <si>
    <t>2023-04-14</t>
  </si>
  <si>
    <t>Scrum - don’t use it</t>
  </si>
  <si>
    <t>https://x.com/svpino/status/1695806027256475777?s=12</t>
  </si>
  <si>
    <t>2023-08-27</t>
  </si>
  <si>
    <t>https://x.com/alexkale17/status/1696205952486400381?s=12</t>
  </si>
  <si>
    <t>Bezier curves</t>
  </si>
  <si>
    <t>https://x.com/ekwonye/status/1693551771384172672?s=12</t>
  </si>
  <si>
    <t xml:space="preserve">The medieval mapmaker remembered for the wrong map
</t>
  </si>
  <si>
    <t>https://cran.r-project.org/web/packages/caret/index.html</t>
  </si>
  <si>
    <t>How A 1200-Year-Old Hacking Technique Can Already Crack Tomorrow's Encrypted Vaults</t>
  </si>
  <si>
    <t>https://www.forbes.com/sites/thomasbrewster/</t>
  </si>
  <si>
    <t>https://www.forbes.com/sites/thomasbrewster/2015/09/03/microsoft-dumb-attacks-cracks-next-gen-cryptography/</t>
  </si>
  <si>
    <t>2015-08-03</t>
  </si>
  <si>
    <t>Mughal Dynasty - British Museum</t>
  </si>
  <si>
    <t>The British Museum</t>
  </si>
  <si>
    <t>The Mughal Dynasty Collection at the British Museum</t>
  </si>
  <si>
    <t>https://www.britishmuseum.org/collection/object/W_1974-0617-0-11-21</t>
  </si>
  <si>
    <t>https://www.britishmuseum.org/collection/term/x23192?id=x23192&amp;page=2#page-top</t>
  </si>
  <si>
    <t>Using class in an element with svelte</t>
  </si>
  <si>
    <t>https://x.com/rohiddev/status/1688524376071892992?s=12</t>
  </si>
  <si>
    <t>Svelte + d3 bar chart race</t>
  </si>
  <si>
    <t>https://x.com/newlinedotco/status/1689275830415794177?s=12</t>
  </si>
  <si>
    <t>What is StableLM the open source language model from Stability AI</t>
  </si>
  <si>
    <t>TEN types of statistical averages. THREE simple frameworks for thinking about measures of central tendency. This thread has it all!</t>
  </si>
  <si>
    <t>Kareem Carr</t>
  </si>
  <si>
    <t>https://twitter.com/kareem_carr/status/1687481704225882113/photo/1</t>
  </si>
  <si>
    <t>https://twitter.com/kareem_carr/status/1687481704225882113?s=12</t>
  </si>
  <si>
    <t>2023-08-04</t>
  </si>
  <si>
    <t>Perspectives on diffusion</t>
  </si>
  <si>
    <t>Sander Dieleman</t>
  </si>
  <si>
    <t>Diffusion models appear to come in many shapes and forms. This blog post is an overview of the perspectives on diffusion I’ve found useful.</t>
  </si>
  <si>
    <t>https://sander.ai/2023/07/20/perspectives.html</t>
  </si>
  <si>
    <t>2023-07-20</t>
  </si>
  <si>
    <t>https://twitter.com/joshwcomeau/status/1682776645898326016?s=12</t>
  </si>
  <si>
    <t xml:space="preserve">18-Year-Old's Science Reporting Leads Stanford President to Quit
</t>
  </si>
  <si>
    <t>https://www.sciencealert.com/carly-cassella</t>
  </si>
  <si>
    <t>Within months of starting his undergraduate at Stanford University, 18-year-old Theo Baker was already on the trail of a story that would lead him to become the youngest George Polk award winner in American journalism history. His reporting for The Stanford Daily has now culminated in the resignation of Stanford's President: neuroscientist and billionaire Marc Tessier-Lavigne.</t>
  </si>
  <si>
    <t>https://www.sciencealert.com/18-year-olds-science-reporting-leads-stanford-president-to-quit</t>
  </si>
  <si>
    <t>2023-07-21</t>
  </si>
  <si>
    <t>https://twitter.com/dvruette/status/1681942402582425600?s=12</t>
  </si>
  <si>
    <t>Creating Web Applications with D3 Observable</t>
  </si>
  <si>
    <t>Privatization in germany</t>
  </si>
  <si>
    <t>http://www.ub.edu/graap/nazi.pdf</t>
  </si>
  <si>
    <t>Drawing beautiful maps programmatically with R, sf and ggplot2 — Part 1: Basics</t>
  </si>
  <si>
    <t>Mel Moreno &amp; Mathieu Basille</t>
  </si>
  <si>
    <t>In this part, we will cover the fundamentals of mapping using ggplot2 associated to sf, and presents the basics elements and parameters we can play with to prepare a map.</t>
  </si>
  <si>
    <t>https://r-spatial.org/r/2018/10/25/ggplot2-sf.html</t>
  </si>
  <si>
    <t>GitHub - allisonhorst/palmerpenguins: A great intro dataset for data exploration &amp; visualization (alternative to iris).</t>
  </si>
  <si>
    <t>https://github.com/allisonhorst/palmerpenguins</t>
  </si>
  <si>
    <t>The Deluge of Spurious Correlations in Big Data</t>
  </si>
  <si>
    <t>Cristian S. Calude &amp; Giuseppe Longo</t>
  </si>
  <si>
    <t>We prove that very large databases have to contain arbitrary correlations. These correlations appear only due to the size, not the nature, of data. They can be found in ‘‘randomly’’ generated, large enough databases, which—as we will prove—implies that most correlations are spurious. Too much information tends to behave like very little
information. The scientific method can be enriched by computer mining in immense databases, but not replaced by it.</t>
  </si>
  <si>
    <t>https://www.di.ens.fr/users/longo/files/BigData-Calude-LongoAug21.pdf</t>
  </si>
  <si>
    <t>2016-03-07</t>
  </si>
  <si>
    <t>Singular Versus Plural? Keyword and Tagging Vocabulary Best Practices</t>
  </si>
  <si>
    <t>Carleton CMS</t>
  </si>
  <si>
    <t>Today’s blog post will require you to remember your classroom grammar lessons (yea!) as we unravel the web-wide debate over which keyword metatag and post tag vocabulary forms to use to establish a consistent classification structure to help optimize your web site.</t>
  </si>
  <si>
    <t>https://carleton.ca/webservices/2010/singular-versus-plural-keyword-and-tagging-vocabulary-best-practices/</t>
  </si>
  <si>
    <t>2020-07-08</t>
  </si>
  <si>
    <t>https://twitter.com/mervenoyann/status/1680951366011822082?s=12</t>
  </si>
  <si>
    <t>How to Use AI to Do Stuff: An Opinionated Guide</t>
  </si>
  <si>
    <t>https://www.oneusefulthing.org/p/how-to-use-ai-to-do-stuff-an-opinionated</t>
  </si>
  <si>
    <t>Al biruni</t>
  </si>
  <si>
    <t>https://twitter.com/yakabikaj/status/1680225002015141892?s=12</t>
  </si>
  <si>
    <t>ByteMD | ByteMD</t>
  </si>
  <si>
    <t>https://bytemd.netlify.app/?ref=madewithsvelte.com</t>
  </si>
  <si>
    <t xml:space="preserve">1,500 Van Gogh Artworks Have Been Digitized and Put Online
</t>
  </si>
  <si>
    <t>https://mymodernmet.com/van-gogh-museum-art-digitized/</t>
  </si>
  <si>
    <t>2023-07-13</t>
  </si>
  <si>
    <t>Qgis training video</t>
  </si>
  <si>
    <t>https://twitter.com/undertheraedar/status/1675830365791854594?s=12</t>
  </si>
  <si>
    <t>Fullstack Svelte with SvelteKit by Rich Harris | Preview</t>
  </si>
  <si>
    <t>https://www.youtube.com/watch?v=futm3ru_ZZg</t>
  </si>
  <si>
    <t xml:space="preserve">Bot Zero prompt for video creation </t>
  </si>
  <si>
    <t>https://botzero.net/2023-07-pika-driving-bmw.php</t>
  </si>
  <si>
    <t>Al biruni multiverse</t>
  </si>
  <si>
    <t>https://twitter.com/mirchond/status/1677869982611304448?s=12</t>
  </si>
  <si>
    <t xml:space="preserve">Code Interpreter comes to all ChatGPT Plus users — ‘anyone can be a data analyst now’
</t>
  </si>
  <si>
    <t>https://flip.it/luVWeO</t>
  </si>
  <si>
    <t>Svelte-movable - powerful element transformations</t>
  </si>
  <si>
    <t>https://twitter.com/madewithsvelte/status/1677641194451480576?s=12</t>
  </si>
  <si>
    <t>Svelte Moveable - Element Transformation Component - Made with Svelte</t>
  </si>
  <si>
    <t>https://madewithsvelte.com/svelte-moveable</t>
  </si>
  <si>
    <t>htmlwidgets gallery</t>
  </si>
  <si>
    <t>http://gallery.htmlwidgets.org/</t>
  </si>
  <si>
    <t>2023-07-07</t>
  </si>
  <si>
    <t>Improving Your Statistical Inferences - 1  Using p-values to test a hypothesis</t>
  </si>
  <si>
    <t>https://lakens.github.io/statistical_inferences/01-pvalue.html</t>
  </si>
  <si>
    <t>Wannabe data rock star</t>
  </si>
  <si>
    <t>Matt Francis</t>
  </si>
  <si>
    <t>Blog about data and tableau</t>
  </si>
  <si>
    <t>http://wannabedatarockstar.blogspot.com/</t>
  </si>
  <si>
    <t>Awesome D3</t>
  </si>
  <si>
    <t>A list of D3 libraries, plugins and utilities</t>
  </si>
  <si>
    <t>https://github.com/wbkd/awesome-d3</t>
  </si>
  <si>
    <t>Pandas - Data analysis in Python - Part 1</t>
  </si>
  <si>
    <t>https://www.youtube.com/@coreyms</t>
  </si>
  <si>
    <t>In this Python Programming video, we will be learning how to get started with Pandas. Pandas is a Data Analysis Library that allows us to easily read, analyze, and modify data. Pandas is a fundamental tool to learn in the growing field of Data Science. So we'll start by learning how to install Pandas, how to load data into a Jupyter Notebook, and how to see basic information about the data we've loaded in. Let's get started.</t>
  </si>
  <si>
    <t>https://www.youtube.com/watch?v=ZyhVh-qRZPA&amp;list=RDCMUCCezIgC97PvUuR4_gbFUs5g&amp;start_radio=1&amp;rv=ZyhVh-qRZPA&amp;t=0</t>
  </si>
  <si>
    <t>2020-01-09</t>
  </si>
  <si>
    <t>What’s New in DHTMLX Gantt Libraries for React, Vue, and Svelte v1.1</t>
  </si>
  <si>
    <t>DHTMLX blog</t>
  </si>
  <si>
    <t>Just a few months ago, our product portfolio of UI components for project management apps was enriched with Gantt libraries for https://dhtmlx.com/docs/products/dhtmlxGantt-for-React/, https://dhtmlx.com/docs/products/dhtmlxGantt-for-Vuejs/, and https://dhtmlx.com/docs/products/dhtmlxGantt-for-Svelte/.
 With these Gantts, programmers can expand their technology stack for 
working with popular JavaScript frameworks more productively, while 
end-users receive an effective tool for handling projects with large 
amounts of tasks.</t>
  </si>
  <si>
    <t>https://itnext.io/whats-new-in-dhtmlx-gantt-libraries-for-react-vue-and-svelte-v1-1-aaa23868cf2c</t>
  </si>
  <si>
    <t>2021-06-08</t>
  </si>
  <si>
    <t>Share insights around data</t>
  </si>
  <si>
    <t>https://twitter.com/mafecafe/status/1674151078605062144?s=12&amp;t=yLx3I30FO8IpnS_bxfC8TA</t>
  </si>
  <si>
    <t>Ego depletion</t>
  </si>
  <si>
    <t>https://twitter.com/jprotzko/status/1673918727581048833?s=12&amp;t=yLx3I30FO8IpnS_bxfC8TA</t>
  </si>
  <si>
    <t xml:space="preserve">How can SMEs become data-driven enterprises?
</t>
  </si>
  <si>
    <t>https://flip.it/FiS2TI</t>
  </si>
  <si>
    <t>BFO 2020 - NCOR Wiki - Basic Formal Ontology</t>
  </si>
  <si>
    <t>https://ncorwiki.buffalo.edu/index.php/BFO_2020</t>
  </si>
  <si>
    <t>Point of View: Beware ‘persuasive communication devices’ when writing and reading scientific articles | eLife</t>
  </si>
  <si>
    <t>https://elifesciences.org/articles/88654</t>
  </si>
  <si>
    <t xml:space="preserve">Create beautiful slides with svelte </t>
  </si>
  <si>
    <t>https://twitter.com/joyofcodedev/status/1671621682438578176?s=12&amp;t=yLx3I30FO8IpnS_bxfC8TA</t>
  </si>
  <si>
    <t xml:space="preserve">Scriptas descendents from egyptian hieroglyphics </t>
  </si>
  <si>
    <t>https://twitter.com/sumerianhittite/status/1671030739511529472?s=12&amp;t=yLx3I30FO8IpnS_bxfC8TA</t>
  </si>
  <si>
    <t>How To Develop Good Taste, Pt. 1 — Die, Workwear!</t>
  </si>
  <si>
    <t>https://dieworkwear.com/2022/08/26/how-to-develop-good-taste-pt-1/</t>
  </si>
  <si>
    <t>Principles for Choosing Better Ties – Put This On</t>
  </si>
  <si>
    <t>https://putthison.com/principles-for-choosing-better-ties/</t>
  </si>
  <si>
    <t>[2306.09310] Infinite Photorealistic Worlds using Procedural Generation</t>
  </si>
  <si>
    <t>https://arxiv.org/abs/2306.09310</t>
  </si>
  <si>
    <t>From video to 3d render ml model</t>
  </si>
  <si>
    <t>https://twitter.com/jbhuang0604/status/1668306498500407315?s=12&amp;t=yLx3I30FO8IpnS_bxfC8TA</t>
  </si>
  <si>
    <t xml:space="preserve">Data design language </t>
  </si>
  <si>
    <t>https://twitter.com/moritz_stefaner/status/1669260538306519041?s=12&amp;t=yLx3I30FO8IpnS_bxfC8TA</t>
  </si>
  <si>
    <t>Al jazzari robotics</t>
  </si>
  <si>
    <t>https://twitter.com/baytalfann/status/1669279417145733120?s=12&amp;t=yLx3I30FO8IpnS_bxfC8TA</t>
  </si>
  <si>
    <t>Making with data</t>
  </si>
  <si>
    <t>https://twitter.com/explore_explain/status/1668149363489611779?s=12&amp;t=yLx3I30FO8IpnS_bxfC8TA</t>
  </si>
  <si>
    <t xml:space="preserve">Nassim Taleb </t>
  </si>
  <si>
    <t>https://twitter.com/nntaleb/status/1667880831384182784?s=12&amp;t=yLx3I30FO8IpnS_bxfC8TA</t>
  </si>
  <si>
    <t>New CSS color spaces and functions in all major engines</t>
  </si>
  <si>
    <t>https://web.dev/color-spaces-and-functions/</t>
  </si>
  <si>
    <t>Notes on the Birds of Barrackpore Menagerie - Untold lives blog</t>
  </si>
  <si>
    <t>https://blogs.bl.uk/untoldlives/2023/06/notes-on-the-birds-of-barrackpore-menagerie.html</t>
  </si>
  <si>
    <t>https://twitter.com/murraydata/status/1667092433581092865?s=12&amp;t=yLx3I30FO8IpnS_bxfC8TA</t>
  </si>
  <si>
    <t>kashmir</t>
  </si>
  <si>
    <t>https://twitter.com/lanzilloamanda/status/1666496437260017678?s=12&amp;t=yLx3I30FO8IpnS_bxfC8TA</t>
  </si>
  <si>
    <t>First Experiments with View Transitions for Multi-page Apps</t>
  </si>
  <si>
    <t>https://tylergaw.com/blog/view-transitions-first-experiments-mpa/</t>
  </si>
  <si>
    <t>Instagram-like page transitions with Svelte - DEV Community</t>
  </si>
  <si>
    <t>https://dev.to/grsmto/instagram-like-page-transitions-with-svelte-ohm</t>
  </si>
  <si>
    <t>https://twitter.com/baytalfann/status/1662402901690523648?s=12&amp;t=yLx3I30FO8IpnS_bxfC8TA</t>
  </si>
  <si>
    <t>Confidence intervals</t>
  </si>
  <si>
    <t>https://twitter.com/kareem_carr/status/1662102939144687617?s=12&amp;t=yLx3I30FO8IpnS_bxfC8TA</t>
  </si>
  <si>
    <t xml:space="preserve">ChatGPT hallucinations </t>
  </si>
  <si>
    <t>https://twitter.com/cwhowell123/status/1662501821133254656?s=12&amp;t=yLx3I30FO8IpnS_bxfC8TA</t>
  </si>
  <si>
    <t>Goldfish navigating a vehicle</t>
  </si>
  <si>
    <t>https://twitter.com/rainmaker1973/status/1662106314909143040?s=12&amp;t=yLx3I30FO8IpnS_bxfC8TA</t>
  </si>
  <si>
    <t>Fact checking complex claims with auto reasoning</t>
  </si>
  <si>
    <t>https://twitter.com/panliangming/status/1661992731789643776?s=12&amp;t=yLx3I30FO8IpnS_bxfC8TA</t>
  </si>
  <si>
    <t>https://twitter.com/vanessaspedding/status/1662048802222514176?s=12&amp;t=yLx3I30FO8IpnS_bxfC8TA</t>
  </si>
  <si>
    <t>Umm kulthum song to japanese and english</t>
  </si>
  <si>
    <t>https://twitter.com/annia/status/1662102192168267777?s=12&amp;t=yLx3I30FO8IpnS_bxfC8TA</t>
  </si>
  <si>
    <t>https://twitter.com/ylecun/status/1661994984952721409?s=12&amp;t=yLx3I30FO8IpnS_bxfC8TA</t>
  </si>
  <si>
    <t>https://twitter.com/xbresson/status/1662046692697575424?s=12&amp;t=yLx3I30FO8IpnS_bxfC8TA</t>
  </si>
  <si>
    <t>Uzbekistan treasures</t>
  </si>
  <si>
    <t>https://twitter.com/baytalfann/status/1661317609927606272?s=12&amp;t=yLx3I30FO8IpnS_bxfC8TA</t>
  </si>
  <si>
    <t>Beauty</t>
  </si>
  <si>
    <t>https://twitter.com/quwwattakhayyul/status/1661891774053269505?s=12&amp;t=yLx3I30FO8IpnS_bxfC8TA</t>
  </si>
  <si>
    <t>Quotable</t>
  </si>
  <si>
    <t>https://twitter.com/benjaminbranham/status/1661892926681563136?s=12&amp;t=yLx3I30FO8IpnS_bxfC8TA</t>
  </si>
  <si>
    <t>Svelte Bricks</t>
  </si>
  <si>
    <t>https://bricks.janosh.dev/?ref=madewithsvelte.com</t>
  </si>
  <si>
    <t>Graph | Unovis for Svelte</t>
  </si>
  <si>
    <t>https://unovis.dev/docs/networks-and-flows/Graph</t>
  </si>
  <si>
    <t xml:space="preserve">The Dunning-Kruger Effect Isn’t What You Think It Is
</t>
  </si>
  <si>
    <t>https://flip.it/00f4cm</t>
  </si>
  <si>
    <t>Factuality in long-form generation is hard to evaluate because</t>
  </si>
  <si>
    <t>https://twitter.com/kalpeshk2011/status/1661151332148084737?s=12&amp;t=yLx3I30FO8IpnS_bxfC8TA</t>
  </si>
  <si>
    <t>[2305.13048] RWKV: Reinventing RNNs for the Transformer Era</t>
  </si>
  <si>
    <t>https://arxiv.org/abs/2305.13048</t>
  </si>
  <si>
    <t>GitHub - finos/perspective: A data visualization and analytics component, especially well-suited for large and/or streaming datasets.</t>
  </si>
  <si>
    <t>https://github.com/finos/perspective</t>
  </si>
  <si>
    <t xml:space="preserve">Charts and Infographics
</t>
  </si>
  <si>
    <t>https://flip.it/bDKcm0</t>
  </si>
  <si>
    <t>Some great quotes</t>
  </si>
  <si>
    <t>https://twitter.com/moral_wisdom_/status/1657401129414819840?s=12&amp;t=yLx3I30FO8IpnS_bxfC8TA</t>
  </si>
  <si>
    <t>Causal Inference: What If (the book) | Miguel Hernan's Faculty Website | Harvard T.H. Chan School of Public Health</t>
  </si>
  <si>
    <t>Improving Your Statistical Inferences</t>
  </si>
  <si>
    <t>https://lakens.github.io/statistical_inferences/</t>
  </si>
  <si>
    <t>Mughal art</t>
  </si>
  <si>
    <t>https://twitter.com/baytalfann/status/1655880529202278400?s=12&amp;t=yLx3I30FO8IpnS_bxfC8TA</t>
  </si>
  <si>
    <t xml:space="preserve">Two talks about robust objectives for visualization design and evaluation | Statistical Modeling, Causal Inference, and Social Science
</t>
  </si>
  <si>
    <t>https://flip.it/QIavas</t>
  </si>
  <si>
    <t xml:space="preserve">South Asia Open Archives Hits a Million
</t>
  </si>
  <si>
    <t>https://flip.it/jcbPG7</t>
  </si>
  <si>
    <t>Data analysis example</t>
  </si>
  <si>
    <t>https://twitter.com/kareem_carr/status/1655614482432012289?s=12&amp;t=yLx3I30FO8IpnS_bxfC8TA</t>
  </si>
  <si>
    <t xml:space="preserve">HuggingChat Python API: Your No-Cost Alternative
</t>
  </si>
  <si>
    <t>https://flip.it/LXgqBc</t>
  </si>
  <si>
    <t>sfi-kit learn docs from hugging face</t>
  </si>
  <si>
    <t>https://twitter.com/mervenoyann/status/1653771963347742729?s=12&amp;t=yLx3I30FO8IpnS_bxfC8TA</t>
  </si>
  <si>
    <t>Llm explainer</t>
  </si>
  <si>
    <t>https://twitter.com/schattenmensch4/status/1651953071394545664?s=12&amp;t=yLx3I30FO8IpnS_bxfC8TA</t>
  </si>
  <si>
    <t>Data presentation masterclass</t>
  </si>
  <si>
    <t>https://twitter.com/jburnmurdoch/status/1651901173216038913?s=12&amp;t=yLx3I30FO8IpnS_bxfC8TA</t>
  </si>
  <si>
    <t>A list of public data repositories</t>
  </si>
  <si>
    <t>Rebecca Barter</t>
  </si>
  <si>
    <t>My go-to smaller, more curated repositories. Sources for lesser-known and better-known public datasets.</t>
  </si>
  <si>
    <t>https://www.rebeccabarter.com/blog/img/data/ivo-rainha-0rzUepBXHN0-unsplash.jpg</t>
  </si>
  <si>
    <t>https://www.rebeccabarter.com/blog/2023-03-28-data_sources.html</t>
  </si>
  <si>
    <t>The Rise of AI-Capitalism: An Interview with Nick Dyer-Witheford</t>
  </si>
  <si>
    <t>https://lareviewofbooks.org/contributor/brian-justie</t>
  </si>
  <si>
    <t>https://www.plutobooks.com/9780745338606/inhuman-power/,
 a new and urgent book co-authored by Dyer-Witheford, therefore arrives 
as a sort of skeleton key for unlocking this new mode of capitalist 
mystification. The contributions of Dyer-Witheford’s collaborators — 
Atle Mikkola Kjøsen and James Steinhoff — extend the scope of critique 
in daring ways. At times, this means fully departing from the 
theoretical paths forged by Dyer-Witheford in his earlier work. This is,
 to be sure, a boon for readers. Over an extended period of email 
correspondence, I asked Dyer-Witheford to discuss some of the 
theoretical contentions underlying this new text.</t>
  </si>
  <si>
    <t>https://img.lareviewofbooks.org/unsafe/1280x0/filters:format(jpeg)/https%3A%2F%2Fdev.lareviewofbooks.org%2Fwp-content%2Fuploads%2F2020%2F03%2FNick-Dyer-Witheford.png</t>
  </si>
  <si>
    <t>https://lareviewofbooks.org/article/the-rise-of-ai-capitalism-an-interview-with-nick-dyer-witheford/</t>
  </si>
  <si>
    <t>2020-06-11</t>
  </si>
  <si>
    <t>Blender-OSM will allow you to import a number of map services including Mapbox</t>
  </si>
  <si>
    <t>https://twitter.com/owenjpowell/status/1650861690047844358?s=12&amp;t=yLx3I30FO8IpnS_bxfC8TA</t>
  </si>
  <si>
    <t>Every piece of advice I could think of after 4 years as a Solopreneur.</t>
  </si>
  <si>
    <t>https://twitter.com/thejustinwelsh/status/1650473972612341767?s=12&amp;t=yLx3I30FO8IpnS_bxfC8TA</t>
  </si>
  <si>
    <t>Let's talk about methods for identifying the optimal number of clusters in cluster analysis!</t>
  </si>
  <si>
    <t>https://twitter.com/selcukorkmaz/status/1650501705920921602?s=12&amp;t=yLx3I30FO8IpnS_bxfC8TA</t>
  </si>
  <si>
    <t>ChartGPT</t>
  </si>
  <si>
    <t>https://twitter.com/whoiskatrin/status/1650245885127806976?s=12&amp;t=yLx3I30FO8IpnS_bxfC8TA</t>
  </si>
  <si>
    <t>Oxford Ancient History - Podcasts &amp; Videos</t>
  </si>
  <si>
    <t>https://www.carc.ox.ac.uk/carc/resources/Podcasts-videos</t>
  </si>
  <si>
    <t>Playing for Their Lives: The Death Row Baseball Team - YouTube</t>
  </si>
  <si>
    <t>https://www.youtube.com/watch?v=srCdP_c-kDE</t>
  </si>
  <si>
    <t>Robert Frost: “Mending Wall”</t>
  </si>
  <si>
    <t>https://www.poetryfoundation.org/poets/austin-allen</t>
  </si>
  <si>
    <t>Are borders necessary or regressive? Are humans naturally driven toward greater connection and cooperation, or does some old, mistrustful instinct always hold us back? These are among the questions that haunt the edges of “Mending Wall” like shade in a springtime pasture.</t>
  </si>
  <si>
    <t>https://www.poetryfoundation.org/articles/150774/robert-frost-mending-wall</t>
  </si>
  <si>
    <t>The AI native vector database</t>
  </si>
  <si>
    <t>https://weaviate.io/developers/weaviate</t>
  </si>
  <si>
    <t>Open-source vector similarity search for Postgres</t>
  </si>
  <si>
    <t>Supports
• exact and approximate nearest neighbor search
• L2 distance, inner product, and cosine distance
• any https://github.com/pgvector/pgvector#languages with a Postgres client</t>
  </si>
  <si>
    <t>https://github.com/pgvector/pgvector</t>
  </si>
  <si>
    <t>Queries, secondary indexing, and full-text search for Redis</t>
  </si>
  <si>
    <t>https://redis.io/docs/stack/search/</t>
  </si>
  <si>
    <t>Mindsdb: With MindsDB, you can build, train, optimize, and deploy your ML models without the need for other platforms.</t>
  </si>
  <si>
    <t>MindsDB brings machine learning into databases by employing the concept of AI Tables.
AI Tables are machine learning models stored as virtual tables inside a database. They facilitate making predictions based on your data. You can perform the time series, regression, and classification predictions within your database and get the output almost instantly by querying an AI Table with simple SQL statements.</t>
  </si>
  <si>
    <t>https://docs.mindsdb.com/quickstart</t>
  </si>
  <si>
    <t>Prompt Engineering Guide | Prompt Engineering Guide</t>
  </si>
  <si>
    <t>https://www.promptingguide.ai/</t>
  </si>
  <si>
    <t>Does high public debt consistently stifle economic growth? A critique of Reinhart and Rogoff | Cambridge Journal of Economics | Oxford Academic</t>
  </si>
  <si>
    <t>https://academic.oup.com/cje/article-abstract/38/2/257/1714018?redirectedFrom=fulltext</t>
  </si>
  <si>
    <t>Agenda Seeding: How 1960s Black Protests Moved Elites, Public Opinion and Voting</t>
  </si>
  <si>
    <t>https://www.cambridge.org/core/search?filters%5BauthorTerms%5D=OMAR%20WASOW&amp;eventCode=SE-AU</t>
  </si>
  <si>
    <t>https://www.cambridge.org/core/journals/american-political-science-review/article/agenda-seeding-how-1960s-black-protests-moved-elites-public-opinion-and-voting/136610C8C040C3D92F041BB2EFC3034C#</t>
  </si>
  <si>
    <t>Common methodological mistakes - ScienceDirect</t>
  </si>
  <si>
    <t>https://www.sciencedirect.com/science/article/pii/S1048984323000036</t>
  </si>
  <si>
    <t xml:space="preserve">A Step-by-Step Guide to Web Scraping with Python and Beautiful Soup
</t>
  </si>
  <si>
    <t>https://flip.it/n49.3F</t>
  </si>
  <si>
    <t>https://github.com/eleanorlutz</t>
  </si>
  <si>
    <t>This repository explains how to make an animated map of Earth using 
open-source code and data from NASA, USGS, and Natural Earth. Software 
used includes Python 3.7.1
, Illustrator CC 2019
 and Photoshop CC 2019
. If you have comments or suggestions for this tutorial, please let me know http://tabletopwhale.com/2019/07/08/an-animated-map-of-earth.html
! You can also buy the https://www.redbubble.com/people/eleanorlutz/works/39425726
 if you like.</t>
  </si>
  <si>
    <t>https://github.com/eleanorlutz/earth_atlas_of_space/blob/main/readme_figures/earth_animated.gif</t>
  </si>
  <si>
    <t>https://github.com/eleanorlutz/earth_atlas_of_space</t>
  </si>
  <si>
    <t>Data Science in Python</t>
  </si>
  <si>
    <t>This documentation summarises various machine learning techniques in Python. A lot of the content are compiled from various resources, so please cite them appropriately if you are using.</t>
  </si>
  <si>
    <t>https://python-data-science.readthedocs.io/en/latest/index.html</t>
  </si>
  <si>
    <t>Discover the Community | DEAL</t>
  </si>
  <si>
    <t>https://doughnuteconomics.org/discover-the-community</t>
  </si>
  <si>
    <t>Racism</t>
  </si>
  <si>
    <t>https://twitter.com/aljhlester/status/1647856752254132225?s=12&amp;t=yLx3I30FO8IpnS_bxfC8TA</t>
  </si>
  <si>
    <t xml:space="preserve">quotes </t>
  </si>
  <si>
    <t>https://twitter.com/ikhide/status/1647622630126632961?s=12&amp;t=yLx3I30FO8IpnS_bxfC8TA</t>
  </si>
  <si>
    <t>The mostly complete chart of Neural Networks, explained</t>
  </si>
  <si>
    <t>https://andrewtch.medium.com/?source=post_page-----3fb6f2367464--------------------------------</t>
  </si>
  <si>
    <t>In this story, I will go through every mentioned topology and try to explain how it works and where it is used. Ready? Let’s go!</t>
  </si>
  <si>
    <t>https://miro.medium.com/v2/resize:fit:640/format:webp/1*JLlHNhYjyY9h9y1D1sy8Zw.png</t>
  </si>
  <si>
    <t>https://towardsdatascience.com/the-mostly-complete-chart-of-neural-networks-explained-3fb6f2367464</t>
  </si>
  <si>
    <t>Artificial Intelligence—The Revolution Hasn’t Happened Yet</t>
  </si>
  <si>
    <t>https://hdsr.mitpress.mit.edu/user/michael-i-jordan</t>
  </si>
  <si>
    <t>As with many phrases that cross over from technical academic fields into general circulation, there is significant misunderstanding accompanying use of the phrase. However, this is not the classical case of the public not understanding the scientists—here the scientists are often as befuddled as the public. The idea that our era is somehow seeing the emergence of an intelligence in silicon that rivals our own entertains all of us, enthralling us and frightening us in equal measure. And, unfortunately, it distracts us.</t>
  </si>
  <si>
    <t>https://hdsr.mitpress.mit.edu/pub/wot7mkc1/release/10</t>
  </si>
  <si>
    <t>Generate videos with ai</t>
  </si>
  <si>
    <t>https://twitter.com/gradio/status/1646934687968010241?s=12&amp;t=yLx3I30FO8IpnS_bxfC8TA</t>
  </si>
  <si>
    <t>Ai for academic writing</t>
  </si>
  <si>
    <t>https://twitter.com/mushtaqbilalphd/status/1647142156002263040?s=12&amp;t=yLx3I30FO8IpnS_bxfC8TA</t>
  </si>
  <si>
    <t xml:space="preserve">Podcasts &amp; Videos Oxford University- India trade connection </t>
  </si>
  <si>
    <t>Deep Learning course: lecture slides and lab noteboo</t>
  </si>
  <si>
    <t>https://github.com/m2dsupsdlclass/lectures-labs/commits?author=ogrisel</t>
  </si>
  <si>
    <t>https://github.com/m2dsupsdlclass/lectures-labs</t>
  </si>
  <si>
    <t>Public APIs - Github</t>
  </si>
  <si>
    <t>https://github.com/public-apis/public-apis</t>
  </si>
  <si>
    <t>Art Institute of Chicago API</t>
  </si>
  <si>
    <t>scikit-learn Tutorials — scikit-learn 1.2.2 documentation</t>
  </si>
  <si>
    <t>https://scikit-learn.org/stable/tutorial/index.html</t>
  </si>
  <si>
    <t>Excel tutorials - YouTube</t>
  </si>
  <si>
    <t>https://www.youtube.com/playlist?list=PLwEff2aXpeWuz9fJrQLxmr5pnyoaESIka</t>
  </si>
  <si>
    <t>Imagify color gradients</t>
  </si>
  <si>
    <t>https://twitter.com/ankurpsinghal/status/1645145594749394945?s=12&amp;t=yLx3I30FO8IpnS_bxfC8TA</t>
  </si>
  <si>
    <t>GitHub - michael/editable-website: A SvelteKit template for building CMS-free editable websites</t>
  </si>
  <si>
    <t>https://github.com/michael/editable-website</t>
  </si>
  <si>
    <t>SvelteLab</t>
  </si>
  <si>
    <t>https://twitter.com/paoloricciuti/status/1646215717774323712?s=12&amp;t=yLx3I30FO8IpnS_bxfC8TA</t>
  </si>
  <si>
    <t>Self reflecting AI</t>
  </si>
  <si>
    <t>https://twitter.com/kevinafischer/status/1646009719314841601?s=12&amp;t=yLx3I30FO8IpnS_bxfC8TA</t>
  </si>
  <si>
    <t>Ellie.ai - Data Product Design and Collaboration</t>
  </si>
  <si>
    <t>https://www.ellie.ai/</t>
  </si>
  <si>
    <t>Bestoried</t>
  </si>
  <si>
    <t>https://twitter.com/hamelhusain/status/1646203026917691393?s=12&amp;t=yLx3I30FO8IpnS_bxfC8TA</t>
  </si>
  <si>
    <t>Single-page apps • Docs • SvelteKit</t>
  </si>
  <si>
    <t>https://kit.svelte.dev/docs/single-page-apps</t>
  </si>
  <si>
    <t>Svelte's lifecycle methods can be used anywhere - Geoff Rich</t>
  </si>
  <si>
    <t>https://geoffrich.net/posts/svelte-lifecycle-examples/</t>
  </si>
  <si>
    <t>If you're used to building client-only apps, state management in an app that spans server and client might seem intimidating</t>
  </si>
  <si>
    <t>https://twitter.com/dummdidumm_/status/1630930680006815786?s=12&amp;t=yLx3I30FO8IpnS_bxfC8TA</t>
  </si>
  <si>
    <t>What is Evidence? | Evidence Docs</t>
  </si>
  <si>
    <t>https://docs.evidence.dev/</t>
  </si>
  <si>
    <t>Introduction / Welcome to Svelte • Svelte Tutorial</t>
  </si>
  <si>
    <t>https://learn.svelte.dev/tutorial/welcome-to-svelte</t>
  </si>
  <si>
    <t>The Blind Spots: The highly inventive near-future detective mystery from the acclaimed author of Darktown https://www.amazon.se/dp/140871504X?ref_=cm_sw_r_apin_dp_PAGJ0CE8GYP35HGK0DQB</t>
  </si>
  <si>
    <t>https://www.amazon.se/dp/140871504X?ref_=cm_sw_r_apin_dp_PAGJ0CE8GYP35HGK0DQB</t>
  </si>
  <si>
    <t>Inside language models (from GPT-4 to PaLM) – Dr Alan D. Thompson – Life Architect</t>
  </si>
  <si>
    <t>https://lifearchitect.ai/models/</t>
  </si>
  <si>
    <t>Cerebras-GPT: A Family of Open, Compute-efficient, Large Language Models - Cerebras</t>
  </si>
  <si>
    <t>https://www.cerebras.net/blog/cerebras-gpt-a-family-of-open-compute-efficient-large-language-models/</t>
  </si>
  <si>
    <t>https://twitter.com/mattrickard/status/1645614429030195200?s=12&amp;t=yLx3I30FO8IpnS_bxfC8TA</t>
  </si>
  <si>
    <t>A List of 1 Billion+ Parameter LLMs</t>
  </si>
  <si>
    <t>https://matt-rickard.com/a-list-of-1-billion-parameter-llms</t>
  </si>
  <si>
    <t>Ai apps</t>
  </si>
  <si>
    <t>https://twitter.com/realchasecurtis/status/1645016750658813952?s=12&amp;t=yLx3I30FO8IpnS_bxfC8TA</t>
  </si>
  <si>
    <t>GitHub - jpmorganchase/python-training: Python training for business analysts and traders</t>
  </si>
  <si>
    <t>https://github.com/jpmorganchase/python-training</t>
  </si>
  <si>
    <t>midjourney thread</t>
  </si>
  <si>
    <t>https://twitter.com/daniel_eckler/status/1643954239721426944?s=12&amp;t=yLx3I30FO8IpnS_bxfC8TA</t>
  </si>
  <si>
    <t>Meta AI Image Segment AI</t>
  </si>
  <si>
    <t>https://twitter.com/mascobot/status/1643683161426235392?s=12&amp;t=yLx3I30FO8IpnS_bxfC8TA</t>
  </si>
  <si>
    <t>fast.ai - From Deep Learning Foundations to Stable Diffusion</t>
  </si>
  <si>
    <t>https://www.fast.ai/posts/part2-2023.html</t>
  </si>
  <si>
    <t>YouTube</t>
  </si>
  <si>
    <t>https://youtu.be/tIekAj-ussc</t>
  </si>
  <si>
    <t xml:space="preserve">Five prompts for Chat gpt </t>
  </si>
  <si>
    <t>https://twitter.com/khurramn1/status/1642579848303452160?s=12&amp;t=yLx3I30FO8IpnS_bxfC8TA</t>
  </si>
  <si>
    <t>quality workers</t>
  </si>
  <si>
    <t>https://twitter.com/thephilrivers/status/1642142124412923904?s=12&amp;t=yLx3I30FO8IpnS_bxfC8TA</t>
  </si>
  <si>
    <t>how to read a book</t>
  </si>
  <si>
    <t>https://twitter.com/kareem_carr/status/1642203352024088576?s=12&amp;t=yLx3I30FO8IpnS_bxfC8TA</t>
  </si>
  <si>
    <t>ColossalChat</t>
  </si>
  <si>
    <t>https://chat.colossalai.org/</t>
  </si>
  <si>
    <t>GitHub - huggingface/huggingface_hub: All the open source things related to the Hugging Face Hub.</t>
  </si>
  <si>
    <t>https://github.com/huggingface/huggingface_hub</t>
  </si>
  <si>
    <t>Free ML courses</t>
  </si>
  <si>
    <t>https://twitter.com/abacusai/status/1640368140466155520?s=12&amp;t=yLx3I30FO8IpnS_bxfC8TA</t>
  </si>
  <si>
    <t>How to write prompts</t>
  </si>
  <si>
    <t>https://twitter.com/dickiebush/status/1638906021635837952?s=12&amp;t=yLx3I30FO8IpnS_bxfC8TA</t>
  </si>
  <si>
    <t>AI snake oil book</t>
  </si>
  <si>
    <t>https://twitter.com/random_walker/status/1562828802266263553?s=12&amp;t=yLx3I30FO8IpnS_bxfC8TA</t>
  </si>
  <si>
    <t>Computer science &amp; programming with Python</t>
  </si>
  <si>
    <t>https://twitter.com/python_spaces/status/1637831446135177216?s=12&amp;t=yLx3I30FO8IpnS_bxfC8TA</t>
  </si>
  <si>
    <t>Gen-2 by Runway Generative AI</t>
  </si>
  <si>
    <t>https://research.runwayml.com/gen2</t>
  </si>
  <si>
    <t>4 chat gpt prompts</t>
  </si>
  <si>
    <t>https://twitter.com/thatroblennon/status/1637497370538827777?s=12&amp;t=yLx3I30FO8IpnS_bxfC8TA</t>
  </si>
  <si>
    <t xml:space="preserve">Model fit is important </t>
  </si>
  <si>
    <t>https://twitter.com/rexdouglass/status/1637268350186188805?s=12&amp;t=yLx3I30FO8IpnS_bxfC8TA</t>
  </si>
  <si>
    <t>Supertools - Find the best AI tools</t>
  </si>
  <si>
    <t>https://twitter.com/rowancheung/status/1636624844484759553?s=12&amp;t=yLx3I30FO8IpnS_bxfC8TA</t>
  </si>
  <si>
    <t>Create animation with chat gpt</t>
  </si>
  <si>
    <t>https://twitter.com/mengto/status/1636509268873560065?s=12&amp;t=yLx3I30FO8IpnS_bxfC8TA</t>
  </si>
  <si>
    <t>chatgpt</t>
  </si>
  <si>
    <t>https://twitter.com/mushtaqbilalphd/status/1636624945059880960?s=12&amp;t=yLx3I30FO8IpnS_bxfC8TA</t>
  </si>
  <si>
    <t>Causal Inference &amp; Bayesian Analysis</t>
  </si>
  <si>
    <t>https://twitter.com/rlmcelreath/status/1634908814876225537?s=12&amp;t=yLx3I30FO8IpnS_bxfC8TA</t>
  </si>
  <si>
    <t>bates theorem practical</t>
  </si>
  <si>
    <t>https://twitter.com/levikul09/status/1634860542333685761?s=12&amp;t=yLx3I30FO8IpnS_bxfC8TA</t>
  </si>
  <si>
    <t>Chatgpt prompts</t>
  </si>
  <si>
    <t>https://twitter.com/nickfloats/status/1635116672054079488?s=12&amp;t=yLx3I30FO8IpnS_bxfC8TA</t>
  </si>
  <si>
    <t>The ChatGPT list of lists: A collection of 3000+ prompts, examples, use-cases, tools, APIs, extensions, fails and other resources. | by Maximilian Vogel | MLearning.ai | Feb, 2023 | Medium</t>
  </si>
  <si>
    <t>https://medium.com/mlearning-ai/the-chatgpt-list-of-lists-a-collection-of-1500-useful-mind-blowing-and-strange-use-cases-8b14c35eb</t>
  </si>
  <si>
    <t>A Visual Guide to Using BERT for the First Time – Jay Alammar – Visualizing machine learning one concept at a time.</t>
  </si>
  <si>
    <t>http://jalammar.github.io/a-visual-guide-to-using-bert-for-the-first-time/</t>
  </si>
  <si>
    <t>Introducing OpenChatKit</t>
  </si>
  <si>
    <t>https://twitter.com/itakgol/status/1634590622286741504?s=12&amp;t=yLx3I30FO8IpnS_bxfC8TA</t>
  </si>
  <si>
    <t>ChatGPT on Laptop!</t>
  </si>
  <si>
    <t>https://twitter.com/sytelus/status/1634370038349303808?s=12&amp;t=yLx3I30FO8IpnS_bxfC8TA</t>
  </si>
  <si>
    <t>8 free AI tools that will save you tons of work</t>
  </si>
  <si>
    <t>https://twitter.com/hasantoxr/status/1633820125483630596?s=12&amp;t=yLx3I30FO8IpnS_bxfC8TA</t>
  </si>
  <si>
    <t>RIP video editors</t>
  </si>
  <si>
    <t>https://twitter.com/rowancheung/status/1633922250742087687?s=12&amp;t=yLx3I30FO8IpnS_bxfC8TA</t>
  </si>
  <si>
    <t>Make your own personal ChatGPT from pdf documents</t>
  </si>
  <si>
    <t>https://twitter.com/rowancheung/status/1633868758530883584?s=12&amp;t=yLx3I30FO8IpnS_bxfC8TA</t>
  </si>
  <si>
    <t>Propoganda Posters in Midjourney</t>
  </si>
  <si>
    <t>https://twitter.com/nickfloats/status/1633342761356218368?s=12&amp;t=yLx3I30FO8IpnS_bxfC8TA</t>
  </si>
  <si>
    <t>New AI tools can make you superhuman</t>
  </si>
  <si>
    <t>https://twitter.com/rowancheung/status/1633506802254979090?s=12&amp;t=yLx3I30FO8IpnS_bxfC8TA</t>
  </si>
  <si>
    <t>ML Engineer Interview Questions</t>
  </si>
  <si>
    <t>https://twitter.com/nicksinghtech/status/1633386647436795907?s=12&amp;t=yLx3I30FO8IpnS_bxfC8TA</t>
  </si>
  <si>
    <t>Open-source multi-modal LLMs</t>
  </si>
  <si>
    <t>https://twitter.com/drjimfan/status/1633179734803890177?s=12&amp;t=yLx3I30FO8IpnS_bxfC8TA</t>
  </si>
  <si>
    <t>https://twitter.com/rowancheung/status/1632472591389556737?s=12&amp;t=yLx3I30FO8IpnS_bxfC8TA</t>
  </si>
  <si>
    <t>https://twitter.com/drjimfan/status/1632810438919598080?s=12&amp;t=yLx3I30FO8IpnS_bxfC8TA</t>
  </si>
  <si>
    <t>https://twitter.com/rowancheung/status/1632380991200284711?s=12&amp;t=yLx3I30FO8IpnS_bxfC8TA</t>
  </si>
  <si>
    <t>https://twitter.com/emmacatnip/status/1632199451371528193?s=12&amp;t=yLx3I30FO8IpnS_bxfC8TA</t>
  </si>
  <si>
    <t>https://twitter.com/binxnet/status/1632033123469873158?s=12&amp;t=yLx3I30FO8IpnS_bxfC8TA</t>
  </si>
  <si>
    <t>https://twitter.com/emollick/status/1528586914097422336?s=12&amp;t=yLx3I30FO8IpnS_bxfC8TA</t>
  </si>
  <si>
    <t>https://twitter.com/minimaxir/status/1631717009108123648?s=12&amp;t=yLx3I30FO8IpnS_bxfC8TA</t>
  </si>
  <si>
    <t>https://twitter.com/hwchase17/status/1631791865136832513?s=12&amp;t=yLx3I30FO8IpnS_bxfC8TA</t>
  </si>
  <si>
    <t>https://twitter.com/wasimlorgat/status/1631926803827765250?s=12&amp;t=yLx3I30FO8IpnS_bxfC8TA</t>
  </si>
  <si>
    <t>https://twitter.com/clementdelangue/status/1631726804422598675?s=12&amp;t=yLx3I30FO8IpnS_bxfC8TA</t>
  </si>
  <si>
    <t>https://twitter.com/bilawalsidhu/status/1631043203515449344?s=12&amp;t=yLx3I30FO8IpnS_bxfC8TA</t>
  </si>
  <si>
    <t>https://twitter.com/rainmaker1973/status/1631274644173996032?s=12&amp;t=yLx3I30FO8IpnS_bxfC8TA</t>
  </si>
  <si>
    <t>The Machines of Mastery - by Ethan Mollick</t>
  </si>
  <si>
    <t>https://oneusefulthing.substack.com/p/the-machines-of-mastery</t>
  </si>
  <si>
    <t>https://twitter.com/jungofthewon/status/1621216780176986112?s=12&amp;t=syTA3fr__PRASuHBzo6i6g</t>
  </si>
  <si>
    <t>https://twitter.com/jerryjliu0/status/1629904453741723650?s=12&amp;t=syTA3fr__PRASuHBzo6i6g</t>
  </si>
  <si>
    <t xml:space="preserve">Modern Statistics with R
</t>
  </si>
  <si>
    <t>https://flip.it/yn00Zv</t>
  </si>
  <si>
    <t>video 2 video</t>
  </si>
  <si>
    <t>https://twitter.com/bilawalsidhu/status/1629632110456602631?s=12&amp;t=1whZmFHs24cT2GAv7tuexA</t>
  </si>
  <si>
    <t>Ray shader masterclass</t>
  </si>
  <si>
    <t>https://twitter.com/tylermorganwall/status/1629518924332105730?s=12&amp;t=s6ElZuZvhyjZGt0kG22w3g</t>
  </si>
  <si>
    <t>The future, soon: what I learned from Bing's AI</t>
  </si>
  <si>
    <t>https://oneusefulthing.substack.com/p/the-future-soon-what-i-learned-from</t>
  </si>
  <si>
    <t>Stefano Giomo - Searching the real images island</t>
  </si>
  <si>
    <t>https://artste.github.io/blog/posts/real-images-island/</t>
  </si>
  <si>
    <t>BLOOM</t>
  </si>
  <si>
    <t>https://bigscience.huggingface.co/blog/bloom</t>
  </si>
  <si>
    <t>extractgpt</t>
  </si>
  <si>
    <t>https://twitter.com/kasrak/status/1624515411973922816?s=12&amp;t=OD3VcADv39xv5gZrESziew</t>
  </si>
  <si>
    <t>Introducing the new JupyterLab Desktop! | by Mehmet Bektas | Feb, 2023 | Jupyter Blog</t>
  </si>
  <si>
    <t>https://blog.jupyter.org/introducing-the-new-jupyterlab-desktop-bca1982bdb23</t>
  </si>
  <si>
    <t>How ancient DNA may rewrite prehistory in India - BBC News</t>
  </si>
  <si>
    <t>https://www.bbc.com/news/world-asia-india-46616574.amp</t>
  </si>
  <si>
    <t>https://twitter.com/mosarwat/status/1623010805703909376?s=12&amp;t=mAKGk4KhvrpdIIATzvLRSA</t>
  </si>
  <si>
    <t xml:space="preserve">MotherDuck: Big Data is Dead
</t>
  </si>
  <si>
    <t>https://flip.it/Zy5w2U</t>
  </si>
  <si>
    <t>GitHub - LAION-AI/Open-Assistant: OpenAssistant is a chat-based assistant that understands tasks, can interact with third-party systems, and retrieve information dynamically to do so.</t>
  </si>
  <si>
    <t>https://github.com/LAION-AI/Open-Assistant</t>
  </si>
  <si>
    <t>https://twitter.com/hwchase17/status/1621927707570487299?s=12&amp;t=WC3O6ktrJhit5OVyXAVLEg</t>
  </si>
  <si>
    <t>https://twitter.com/razrazcle/status/1622033232232611841?s=12&amp;t=VKO1X7D6fi3-E-u8dO_sBA</t>
  </si>
  <si>
    <t>Do High Interest Rates Reduce Inflation? A Test of Monetary Faith – Economics from the Top Down</t>
  </si>
  <si>
    <t>https://economicsfromthetopdown.com/2023/02/04/do-high-interest-rates-reduce-inflation-a-test-of-monetary-faith/</t>
  </si>
  <si>
    <t>p-values</t>
  </si>
  <si>
    <t>https://twitter.com/evpatora/status/1564263727116984321?s=12&amp;t=DfejNSLvhWs6DQduRe7DJw</t>
  </si>
  <si>
    <t>GitHub - microsoft/ML-For-Beginners: 12 weeks, 26 lessons, 52 quizzes, classic Machine Learning for all</t>
  </si>
  <si>
    <t>https://github.com/microsoft/ML-For-Beginners</t>
  </si>
  <si>
    <t>GitHub - microsoft/Data-Science-For-Beginners: 10 Weeks, 20 Lessons, Data Science for All!</t>
  </si>
  <si>
    <t>https://github.com/microsoft/Data-Science-For-Beginners</t>
  </si>
  <si>
    <t>Text to speech</t>
  </si>
  <si>
    <t>https://twitter.com/alphasignalai/status/1619689142895640576?s=12&amp;t=cvf85yWwyKRTfOlghO-Lpw</t>
  </si>
  <si>
    <t>Excalidraw · GitHub</t>
  </si>
  <si>
    <t>https://github.com/excalidraw</t>
  </si>
  <si>
    <t>https://twitter.com/theseamouse/status/1619230465726218241?s=12&amp;t=bnWRzWBB3OpnrtprIdhSNw</t>
  </si>
  <si>
    <t>Kadoa</t>
  </si>
  <si>
    <t>https://www.kadoa.co/</t>
  </si>
  <si>
    <t>MusicLM</t>
  </si>
  <si>
    <t>https://google-research.github.io/seanet/musiclm/examples/</t>
  </si>
  <si>
    <t xml:space="preserve">Zero shot text classification </t>
  </si>
  <si>
    <t>https://twitter.com/mervenoyann/status/1614014123930521600?s=12&amp;t=ENk2b_PYP23UX5PPhZtJVA</t>
  </si>
  <si>
    <t>5 Approaches to Impute Missing Data in Time Series | by Ning Jia | Jan, 2023 | Medium</t>
  </si>
  <si>
    <t>https://medium.com/@ning.jia/5-approaches-to-impute-missing-data-in-time-series-d6c75227819b</t>
  </si>
  <si>
    <t>https://clauswilke.com/dataviz/visualizing-amounts.html</t>
  </si>
  <si>
    <t>CSE512: Data Visualization</t>
  </si>
  <si>
    <t>https://courses.cs.washington.edu/courses/cse512/21sp/</t>
  </si>
  <si>
    <t>https://twitter.com/maxcroser/status/1613923050000465920?s=12&amp;t=CRqjmEwEUbzReawNLxmCjg</t>
  </si>
  <si>
    <t>Introduction to web-based data visualization / Observable | Observable</t>
  </si>
  <si>
    <t>https://observablehq.com/@observablehq/workshop-intro-to-data-vis-plot-d3</t>
  </si>
  <si>
    <t>https://twitter.com/fasc1nate/status/1613588158771335175?s=12&amp;t=u7Cm3cUZgjRlooe1oXymVQ</t>
  </si>
  <si>
    <t>https://twitter.com/angrypenguinpng/status/1613594546138664960?s=12&amp;t=djmmIQwzUP3nbZ1R0xqyzA</t>
  </si>
  <si>
    <t>AI prompts sheet</t>
  </si>
  <si>
    <t>https://twitter.com/javilopen/status/1613322735719165953?s=12&amp;t=djmmIQwzUP3nbZ1R0xqyzA</t>
  </si>
  <si>
    <t>Dataviz Inspiration | Hundreds of chart examples</t>
  </si>
  <si>
    <t>https://www.dataviz-inspiration.com/</t>
  </si>
  <si>
    <t>https://twitter.com/tarikhistorias/status/1612876873289109509?s=12&amp;t=y-ElbIroRUL1oHH-4KW19w</t>
  </si>
  <si>
    <t xml:space="preserve">Interactive charts | the R Graph Gallery
</t>
  </si>
  <si>
    <t>https://flip.it/BtzKvZ</t>
  </si>
  <si>
    <t>The 10 Best Data Visualizations of 2022 | by Terence Shin | Towards Data Science</t>
  </si>
  <si>
    <t>https://towardsdatascience.com/the-10-best-data-visualizations-of-2022-3e49d7ccb832</t>
  </si>
  <si>
    <t xml:space="preserve">Blog
</t>
  </si>
  <si>
    <t>https://flip.it/YnEEYC</t>
  </si>
  <si>
    <t xml:space="preserve">Adding Chat GPT to RStudio with the GPT Studio add-in package
</t>
  </si>
  <si>
    <t>https://flip.it/uR-swP</t>
  </si>
  <si>
    <t xml:space="preserve">Tutorial Thread🧵 on how to create Climate maps using R Language specifically ClimateR🌧️🌤️ package created by Mike Johnson...In this tutorial I'm going to use The Kingdom of Saudi Arabia 🇸🇦#gischat #cartography #GIS  #geospatial #Remotesensing  #dataviz #R #rspatial  #mapping
</t>
  </si>
  <si>
    <t>https://flip.it/OWoNdU</t>
  </si>
  <si>
    <t>Self-assembling proteins can store cellular “memories” - MIT McGovern Institute</t>
  </si>
  <si>
    <t>https://mcgovern.mit.edu/2023/01/02/self-assembling-proteins-can-store-cellular-memories/</t>
  </si>
  <si>
    <t>https://twitter.com/r_graph_gallery/status/1610265460469006337?s=12&amp;t=mCMx0zxK6ZLKMoQbzMz1oA</t>
  </si>
  <si>
    <t>roads data</t>
  </si>
  <si>
    <t>https://twitter.com/willdeakin1/status/1610043269802491905?s=12&amp;t=kpS5yvpPyy32oozHEcYPYw</t>
  </si>
  <si>
    <t>Ahi debate gary marcus</t>
  </si>
  <si>
    <t>https://twitter.com/xsalaimartin/status/1610033263870869509?s=12&amp;t=EuG1VpctA1H6L50insUU4g</t>
  </si>
  <si>
    <t>100+ AI Prompts &amp; Resources | Prompt Lovers | Trello</t>
  </si>
  <si>
    <t>https://trello.com/b/4BPkSY1w/100-ai-prompts-resources-prompt-lovers?ref=producthunt</t>
  </si>
  <si>
    <t>QuickVid</t>
  </si>
  <si>
    <t>https://www.quickvid.ai/</t>
  </si>
  <si>
    <t xml:space="preserve">Forget text-to-image; this AI makes videos from your prompts
</t>
  </si>
  <si>
    <t>https://flip.it/D1FIsT</t>
  </si>
  <si>
    <t>Making Music From Images With Python | by Victor Murcia | Better Programming</t>
  </si>
  <si>
    <t>https://betterprogramming.pub/making-music-from-images-with-python-81db627fd549</t>
  </si>
  <si>
    <t>Refactoring a Python ETL Pipeline (With Example) | Pipeline: A Data Engineering Resource</t>
  </si>
  <si>
    <t>https://medium.com/pipeline-a-data-engineering-resource/refactoring-a-python-etl-pipeline-with-example-e82392e36bb1</t>
  </si>
  <si>
    <t>Edge detection ml model</t>
  </si>
  <si>
    <t>https://twitter.com/aibreakfast/status/1609360024274620416?s=12&amp;t=XnIGsrJYTw4LLimK3GEjDQ</t>
  </si>
  <si>
    <t xml:space="preserve">Ireland Road Trip: 7, 10 and 14 day Itinerary
</t>
  </si>
  <si>
    <t>https://flip.it/1mY2nd</t>
  </si>
  <si>
    <t>How to Implement Pagination with Vanilla JavaScript</t>
  </si>
  <si>
    <t>https://webdesign.tutsplus.com/tutorials/pagination-with-vanilla-javascript--cms-41896</t>
  </si>
  <si>
    <t>How To Paginate An Array In Javascript - I Like Kill Nerds</t>
  </si>
  <si>
    <t>https://ilikekillnerds.com/2020/09/how-to-paginate-an-array-in-javascript/</t>
  </si>
  <si>
    <t xml:space="preserve">The formation of human populations in South and Central Asia
</t>
  </si>
  <si>
    <t>https://flip.it/5VKHGv</t>
  </si>
  <si>
    <t>GitHub - tylermorganwall/rayshader: R Package for 2D and 3D mapping and data visualization</t>
  </si>
  <si>
    <t>https://github.com/tylermorganwall/rayshader</t>
  </si>
  <si>
    <t>Create an offline-first and installable PWA with SvelteKit and workbox-precaching | Antonio Sarcevic</t>
  </si>
  <si>
    <t>https://sarcevic.dev/offline-first-installable-pwa-sveltekit-workbox-precaching</t>
  </si>
  <si>
    <t>Backdooring a summarizerbot to shape opinion | by Cory Doctorow | Oct, 2022 | Medium</t>
  </si>
  <si>
    <t>https://doctorow.medium.com/backdooring-a-summarizerbot-to-shape-opinion-edf5e30752ce</t>
  </si>
  <si>
    <t>How Meta Trained an NLP Model to Translate Hokkein</t>
  </si>
  <si>
    <t>https://www.deeplearning.ai/the-batch/how-meta-trained-an-nlp-model-to-translate-hokkein/?utm_campaign=The%20Batch&amp;utm_content=230016632&amp;utm_medium=social&amp;utm_source=twitter&amp;hss_channel=tw-992153930095251456</t>
  </si>
  <si>
    <t>Data visualization podcasts - Baryon</t>
  </si>
  <si>
    <t>https://baryon.be/data-visualization-podcasts/</t>
  </si>
  <si>
    <t>diverging charts in excel</t>
  </si>
  <si>
    <t>https://twitter.com/storywithdata/status/1597285851280838656?s=12&amp;t=sVJgJuXiXeIz3xGGCQQDTw</t>
  </si>
  <si>
    <t>diffusion model class</t>
  </si>
  <si>
    <t>https://twitter.com/_lewtun/status/1597222439133802497?s=12&amp;t=sVJgJuXiXeIz3xGGCQQDTw</t>
  </si>
  <si>
    <t>What does Meta AI’s Diplomacy-winning Cicero Mean for AI?</t>
  </si>
  <si>
    <t>https://garymarcus.substack.com/p/what-does-meta-ais-diplomacy-winning</t>
  </si>
  <si>
    <t>https://twitter.com/sfbeyond/status/1594424141590851584?s=12&amp;t=vdkFwCZ1atLUgDGYI-MTfQ</t>
  </si>
  <si>
    <t>https://twitter.com/hamiltonulmer/status/1593655058347933696?s=12&amp;t=2PL5zGa0bsX9RgVGnPiHEw</t>
  </si>
  <si>
    <t xml:space="preserve">Worldwide dataset captures Earth in finest ever detail
</t>
  </si>
  <si>
    <t>https://flip.it/nstlTa</t>
  </si>
  <si>
    <t>https://twitter.com/bogind2/status/1592502315289923584?s=12&amp;t=p9HiVOYzzE9o8ZUXam6xCg</t>
  </si>
  <si>
    <t>sw-yx/swyxkit: An opinionated blog starter for SvelteKit + Tailwind + Netlify. Refreshed for the great SvelteKit refactor of 2022!</t>
  </si>
  <si>
    <t>https://github.com/sw-yx/swyxkit</t>
  </si>
  <si>
    <t>https://twitter.com/danielgalalb/status/1590287781430894592?s=12&amp;t=VjS53gTOFN6lpJxawMzKsw</t>
  </si>
  <si>
    <t>https://twitter.com/mbostock/status/1591579075197685760?s=12&amp;t=VjS53gTOFN6lpJxawMzKsw</t>
  </si>
  <si>
    <t>https://twitter.com/joyofcodedev/status/1591143873551925249?s=12&amp;t=ypqOJK6OtJqkxXCcz3UCBg</t>
  </si>
  <si>
    <t>Explainpaper</t>
  </si>
  <si>
    <t>https://www.explainpaper.com/</t>
  </si>
  <si>
    <t>Jack Rusher ☞ Classic HCI demos</t>
  </si>
  <si>
    <t>https://jackrusher.com/classic-ux/</t>
  </si>
  <si>
    <t>DevOps Course</t>
  </si>
  <si>
    <t>https://youtu.be/j5Zsa_eOXeY</t>
  </si>
  <si>
    <t>IEee vis 2022 talks</t>
  </si>
  <si>
    <t>https://twitter.com/jwolondon/status/1589496500966821889?s=12&amp;t=FrtKxsJgqVaqyuNX3eCYAA</t>
  </si>
  <si>
    <t>Runway frame interpolation video from stills</t>
  </si>
  <si>
    <t>https://twitter.com/runwayml/status/1587791749912662022?s=12&amp;t=eu3E8vgqX3oKinNtYgDLJQ</t>
  </si>
  <si>
    <t xml:space="preserve">Key terms and design considerations prompts for natural language prompts </t>
  </si>
  <si>
    <t>https://twitter.com/dynamicwebpaige/status/1586745834787348480?s=12&amp;t=AIt_dHTa-aaJ5TmsXtoAgA</t>
  </si>
  <si>
    <t>How to Visualize a Social Network in Python with a Graph Database: Flask + Docker + D3.js</t>
  </si>
  <si>
    <t>https://memgraph.com/blog/how-to-visualize-a-social-network-in-python-with-a-graph-database</t>
  </si>
  <si>
    <t>GitHub - nshiab/simple-data-analysis.js: Easy-to-use JavaScript library for most common data analysis tasks.</t>
  </si>
  <si>
    <t>https://github.com/nshiab/simple-data-analysis.js</t>
  </si>
  <si>
    <t>Podcast Player | Niche Pursuits</t>
  </si>
  <si>
    <t>https://www.nichepursuits.com/podcast-player/</t>
  </si>
  <si>
    <t>https://youtu.be/tnawWl7oe_s</t>
  </si>
  <si>
    <t>https://twitter.com/tamaramunzner/status/1582790767612809216?s=12&amp;t=_4VnhvxA_Laq1Ruj-9dYOg</t>
  </si>
  <si>
    <t>https://twitter.com/poetpradeep2211/status/1583698243766325248?s=12&amp;t=60sQscqyH16Vc4TU8CCbyA</t>
  </si>
  <si>
    <t>https://twitter.com/maxkreminski/status/1583514854823841793?s=12&amp;t=60sQscqyH16Vc4TU8CCbyA</t>
  </si>
  <si>
    <t>https://twitter.com/benjbach/status/1583072024104091649?s=12&amp;t=uxNYYplDKAzQJbqmpJhU0A</t>
  </si>
  <si>
    <t>https://hal.inria.fr/hal-03738500/document</t>
  </si>
  <si>
    <t xml:space="preserve">A guide to the 10 most common data modeling mistakes
</t>
  </si>
  <si>
    <t>https://flip.it/RVBIap</t>
  </si>
  <si>
    <t>https://twitter.com/undertheraedar/status/1546574264068874242?s=12&amp;t=-kzFLAetPc782_Kr0gjrZA</t>
  </si>
  <si>
    <t>Stats, Maps n Pix: Map animations with ffmpeg</t>
  </si>
  <si>
    <t>http://www.statsmapsnpix.com/2021/12/map-animations-with-ffmpeg.html</t>
  </si>
  <si>
    <t>Bonus Data</t>
  </si>
  <si>
    <t>https://automaticknowledge.org/training/bonusdata/</t>
  </si>
  <si>
    <t>https://twitter.com/noahamac/status/1579748989821685760?s=12&amp;t=lY3RTwDHPJx48BbNdzEe6g</t>
  </si>
  <si>
    <t>https://twitter.com/novaramedia/status/1579147276643340288?s=12&amp;t=8fsfjGe8igVnzOU0wz6-bA</t>
  </si>
  <si>
    <t>DuckDB - Guides</t>
  </si>
  <si>
    <t>https://duckdb.org/docs/guides/index</t>
  </si>
  <si>
    <t>Gentle Now, Doves (Poem) | Muhyiddin Ibn Arabi Society</t>
  </si>
  <si>
    <t>https://ibnarabisociety.org/poem-11-of-the-interpreter-of-desires-michael-sells/</t>
  </si>
  <si>
    <t>https://twitter.com/mervenoyann/status/1575143076879794181?s=12&amp;t=jNso40CQsF1VDY0hd7GZiw</t>
  </si>
  <si>
    <t>https://cartographicperspectives.org/index.php/journal/article/download/cp66-huffman/pdf</t>
  </si>
  <si>
    <t>SnowflakeProto / dbtunittest · GitLab</t>
  </si>
  <si>
    <t>https://gitlab.com/snowflakeproto/dbtunittest</t>
  </si>
  <si>
    <t>How to Implement CI/CD In Snowflake | phData</t>
  </si>
  <si>
    <t>https://www.phdata.io/blog/ci-cd-in-snowflake/</t>
  </si>
  <si>
    <t>How to do Unit Testing in dbt. Solve the challenge of testing data… | by Xiaoxu Gao | Towards Data Science</t>
  </si>
  <si>
    <t>https://medium.com/towards-data-science/how-to-do-unit-testing-in-dbt-cb5fb660fbd8</t>
  </si>
  <si>
    <t>What is a Process? • ProcessModel</t>
  </si>
  <si>
    <t>https://www.processmodel.com/blog/what-is-a-process/</t>
  </si>
  <si>
    <t>https://twitter.com/ai_fast_track/status/1575110579819544576?s=12&amp;t=IiMtHaQWKDEkQU6VL4pG9w</t>
  </si>
  <si>
    <t>Semantic Versioning 2.0.0 | Semantic Versioning</t>
  </si>
  <si>
    <t>https://semver.org/</t>
  </si>
  <si>
    <t>Fermat</t>
  </si>
  <si>
    <t>https://app.fermat.ws/permalink/?perma=6321f5de8c66aca8bd409fde</t>
  </si>
  <si>
    <t>stability-ai/stable-diffusion – Run with an API on Replicate</t>
  </si>
  <si>
    <t>https://replicate.com/stability-ai/stable-diffusion</t>
  </si>
  <si>
    <t xml:space="preserve">inequality </t>
  </si>
  <si>
    <t>https://twitter.com/jburnmurdoch/status/1570832839318605824?s=12&amp;t=rEtW7LL9ztMjvneX1ph9cw</t>
  </si>
  <si>
    <t>https://twitter.com/reniemeyerphd/status/1571843390379298816?s=12&amp;t=rEtW7LL9ztMjvneX1ph9cw</t>
  </si>
  <si>
    <t>GitHub - geoffrich/star-wars-demo-svelte: Quick demo showing off Svelte's animation/transition capabilities.</t>
  </si>
  <si>
    <t>https://github.com/geoffrich/star-wars-demo-svelte</t>
  </si>
  <si>
    <t xml:space="preserve">Creamy Pumpkin Pie Cupcakes Recipe Is OMG Good (and Easy) | Desserts | 30Seconds Food
</t>
  </si>
  <si>
    <t>https://flip.it/nGm2Bg</t>
  </si>
  <si>
    <t xml:space="preserve">You Lost Your Wi-Fi Password, but It's OK. Your Computer's Got Your Back
</t>
  </si>
  <si>
    <t>https://flip.it/qfbch6</t>
  </si>
  <si>
    <t>3 Signs You're Working with a Dead-End Dataset</t>
  </si>
  <si>
    <t>https://dataliteracy.com/3-signs-youre-working-with-a-dead-end-dataset/</t>
  </si>
  <si>
    <t>GitHub - fnzhan/MISE: Multimodal Image Synthesis and Editing: A Survey [Under Review]</t>
  </si>
  <si>
    <t>https://github.com/fnzhan/MISE</t>
  </si>
  <si>
    <t>customer journey maps</t>
  </si>
  <si>
    <t>https://twitter.com/evergreendata/status/1569715232997507074?s=12&amp;t=JwRY_j23aLSWee5P-Qeshw</t>
  </si>
  <si>
    <t>information is beautiful awards</t>
  </si>
  <si>
    <t>https://twitter.com/infobeautyaward/status/1569718130607374339?s=12&amp;t=JwRY_j23aLSWee5P-Qeshw</t>
  </si>
  <si>
    <t>tidyverse workshop</t>
  </si>
  <si>
    <t>https://twitter.com/rladiesparis/status/1568189582553878535?s=12&amp;t=JwRY_j23aLSWee5P-Qeshw</t>
  </si>
  <si>
    <t>keeping it tidy</t>
  </si>
  <si>
    <t>Keeping it Tidy workshop</t>
  </si>
  <si>
    <t>https://meghan.quarto.pub/keeping-it-tidy/</t>
  </si>
  <si>
    <t>Automated testing in the modern data warehouse | by Josh Temple | Medium</t>
  </si>
  <si>
    <t>https://medium.com/@josh.temple/automated-testing-in-the-modern-data-warehouse-d5a251a866af</t>
  </si>
  <si>
    <t>https://twitter.com/datarevelations/status/1570109834040680451?s=12&amp;t=DBPycTx8AQveUquN5YpU2w</t>
  </si>
  <si>
    <t>Avoid 5 Pitfalls When Building Data and Analytics Teams</t>
  </si>
  <si>
    <t>https://www.gartner.com/smarterwithgartner/avoid-5-pitfalls-when-building-data-and-analytics-teams</t>
  </si>
  <si>
    <t>FlexibleMeasures.com - Flexibility in Methods &amp; Measures of Social Science</t>
  </si>
  <si>
    <t>https://flexiblemeasures.com/</t>
  </si>
  <si>
    <t>Collective epistemic vice in science: Lessons from the credibility crisis - PhilSci-Archive</t>
  </si>
  <si>
    <t>http://philsci-archive.pitt.edu/21120/</t>
  </si>
  <si>
    <t>phd</t>
  </si>
  <si>
    <t>https://twitter.com/logodaedalus/status/1569355562575609858?s=12&amp;t=Mb0HqhEo4hl3wVlBv2Z4YQ</t>
  </si>
  <si>
    <t>https://twitter.com/historicaltale_/status/1568860875280338947?s=12&amp;t=Mb0HqhEo4hl3wVlBv2Z4YQ</t>
  </si>
  <si>
    <t>Recommend API - Slack Engineering</t>
  </si>
  <si>
    <t>https://slack.engineering/recommend-api/</t>
  </si>
  <si>
    <t>Which fonts to use for your charts and tables - Datawrapper Blog</t>
  </si>
  <si>
    <t>https://blog.datawrapper.de/fonts-for-data-visualization/</t>
  </si>
  <si>
    <t>https://twitter.com/wallelawal/status/1568689499005419521?s=12&amp;t=m1M0SOsYyv8yOjarP-fR_A</t>
  </si>
  <si>
    <t>the limits of your language</t>
  </si>
  <si>
    <t>https://twitter.com/theabhayk/status/1568557415846510595?s=12&amp;t=m1M0SOsYyv8yOjarP-fR_A</t>
  </si>
  <si>
    <t>Designing the world’s fastest website</t>
  </si>
  <si>
    <t>https://dev.to/tigt/making-the-worlds-fastest-website-and-other-mistakes-56na</t>
  </si>
  <si>
    <t>https://www.patterns.dev/posts/singleton-pattern/</t>
  </si>
  <si>
    <t>Svelte store recipes</t>
  </si>
  <si>
    <t>https://svelte-recipes.netlify.app/stores/</t>
  </si>
  <si>
    <t>Causal design patterns for data analysis</t>
  </si>
  <si>
    <t>Emily Reiderer</t>
  </si>
  <si>
    <t>https://docs.google.com/presentation/d/1_gItoNO4lfrgrPfRCSlq833hIrw1iNZ2RcltCCkPspc/edit#slide=id.gc016bbe344_0_22</t>
  </si>
  <si>
    <t>@emilyriederer</t>
  </si>
  <si>
    <t>Causal design patterns for data analysts</t>
  </si>
  <si>
    <t>https://emilyriederer.netlify.app/post/causal-design-patterns/</t>
  </si>
  <si>
    <t>The Art Divas / Divas of Verse: The More Loving One by W. H. Auden</t>
  </si>
  <si>
    <t>http://www.divasofverse.com/2020/01/the-more-loving-one-by-w-h-auden.html</t>
  </si>
  <si>
    <t>Baseten restor old photos</t>
  </si>
  <si>
    <t>https://app.baseten.co/apps/QPp4nPE/operator_views/RqgOnqV?utm_campaign=Recomendo&amp;utm_medium=email&amp;utm_source=Revue%20newsletter</t>
  </si>
  <si>
    <t>Course Intro – Vercel Docs</t>
  </si>
  <si>
    <t>https://vercel.com/docs/beginner-sveltekit</t>
  </si>
  <si>
    <t>How to Create Firefly Cartography with QGIS - GIS Lounge</t>
  </si>
  <si>
    <t>https://www.gislounge.com/how-to-create-firefly-cartography-with-qgis/</t>
  </si>
  <si>
    <t>historical maps of india</t>
  </si>
  <si>
    <t>https://twitter.com/seaarch/status/1564834170962067456?s=12&amp;t=E8T2Mao19mGF7D5uM9Aygg</t>
  </si>
  <si>
    <t>SvelteKit Path Based Navigation</t>
  </si>
  <si>
    <t>https://jumpwire.ai/blog/sveltekit-path-based-navigation</t>
  </si>
  <si>
    <t>https://twitter.com/mrpecners/status/1564410501135728642?s=12&amp;t=6hvqKU1bJyG462kf69gnqw</t>
  </si>
  <si>
    <t>How To Build a Modern Data Pipeline | by Patrik Braborec | GoodData Developers | Aug, 2022 | Medium</t>
  </si>
  <si>
    <t>https://medium.com/gooddata-developers/how-to-build-a-modern-data-pipeline-cfdd9d14fbea</t>
  </si>
  <si>
    <t>failure of ai models</t>
  </si>
  <si>
    <t>https://twitter.com/feizisoheil/status/1562476170117267459?s=12&amp;t=Z2HYQmtVvBifiKOUaqr1eA</t>
  </si>
  <si>
    <t>Natural history Museum Download and API - Data Portal</t>
  </si>
  <si>
    <t>https://data.nhm.ac.uk/about/download</t>
  </si>
  <si>
    <t>Bringing the best GraphQL experience to Svelte - The Guild Blog</t>
  </si>
  <si>
    <t>https://www.the-guild.dev/blog/houdini-and-kitql</t>
  </si>
  <si>
    <t>Managing fetch promises with actions • REPL • Svelte</t>
  </si>
  <si>
    <t>https://svelte.dev/repl/5c95e18702764aefa71ff2b4616a6c6e?version=3.20.1</t>
  </si>
  <si>
    <t>XKCD-style plots in d3 - bl.ocks.org</t>
  </si>
  <si>
    <t>http://bl.ocks.org/dfm/3914862</t>
  </si>
  <si>
    <t>data science interview questions</t>
  </si>
  <si>
    <t>https://twitter.com/ai_fast_track/status/1560612280114356232?s=12&amp;t=OoENxtqE2V8vlhatdM4i7A</t>
  </si>
  <si>
    <t>Cionic’s AI-Powered Neural Sleeve Helps Impaired Walking</t>
  </si>
  <si>
    <t>https://read.deeplearning.ai/the-batch/neural-sleeve/?utm_campaign=The%20Batch&amp;utm_content=218493800&amp;utm_medium=social&amp;utm_source=twitter&amp;hss_channel=tw-992153930095251456</t>
  </si>
  <si>
    <t>scottish rail</t>
  </si>
  <si>
    <t>https://twitter.com/jonbradyphoto/status/1560630522002321408?s=12&amp;t=JKv8u4hbtkKYXwOY52xhOA</t>
  </si>
  <si>
    <t>https://twitter.com/isabelizimm/status/1560637420244271112?s=12&amp;t=0GED_dmhFE11ypKc-rzDOQ</t>
  </si>
  <si>
    <t>html - How to affect other elements when one element is hovered - Stack Overflow</t>
  </si>
  <si>
    <t>https://stackoverflow.com/questions/4502633/how-to-affect-other-elements-when-one-element-is-hovered</t>
  </si>
  <si>
    <t>Machine Learning  |  Google Developers</t>
  </si>
  <si>
    <t>https://developers.google.com/machine-learning/foundational-courses</t>
  </si>
  <si>
    <t>Data Visualization: Going Beyond Charts | by TDS Editors | Aug, 2022 | Towards Data Science</t>
  </si>
  <si>
    <t>https://towardsdatascience.com/data-visualization-going-beyond-charts-49cb52c4e0d4</t>
  </si>
  <si>
    <t>favorite reads</t>
  </si>
  <si>
    <t>https://twitter.com/sarasoueidan/status/1559822284608634881?s=12&amp;t=vz-xwnoanJy_0O92RxzbAw</t>
  </si>
  <si>
    <t>Scatter plot with D3 and Svelte</t>
  </si>
  <si>
    <t>https://gist.github.com/AnupJoseph</t>
  </si>
  <si>
    <t>https://avatars.githubusercontent.com/u/43500348?v=4</t>
  </si>
  <si>
    <t>https://gist.github.com/AnupJoseph/27a5f91d4a1ae6fae0b51cbe4394debd</t>
  </si>
  <si>
    <t>outline is your friend - Manuel Matuzović</t>
  </si>
  <si>
    <t>https://www.matuzo.at/blog/2022/focus-outline/</t>
  </si>
  <si>
    <t>Welcome | Feature-Sliced Design</t>
  </si>
  <si>
    <t>https://feature-sliced.design//</t>
  </si>
  <si>
    <t>self driving fail</t>
  </si>
  <si>
    <t>https://twitter.com/isusmelj/status/1558912252119482368?s=12&amp;t=Q5HK6i23I5EkUwFcNdPIyQ</t>
  </si>
  <si>
    <t xml:space="preserve">Interactive Data Visualization with rbokeh. Learn rbokeh: a visualization library for interactive web-based plots https://t.co/1ZFx5yJoXg #rbokeh #dataviz #webbased
</t>
  </si>
  <si>
    <t>https://flip.it/PzpWmu</t>
  </si>
  <si>
    <t xml:space="preserve">RT @art_poon: For my #BioInformatics class, I wrote a #d3js interactive #dataviz to teach my students the difference between an unrooted and rooted phylogeny. This displays a simplified version of the @sabeti_lab's Ebola virus phylogeny - root-to-tip regression is next!
</t>
  </si>
  <si>
    <t>https://flip.it/htOGXa</t>
  </si>
  <si>
    <t xml:space="preserve">Another set of mindblowing talks in #vizscicomm session 5: Creative collaborations in #sciart #scicomm and #dataviz! We loved hearing about the nitty gritty details from Diogo Guerra and Maayan Harel.
Read below for their links and resources:
</t>
  </si>
  <si>
    <t>https://flip.it/uNqdPS</t>
  </si>
  <si>
    <t xml:space="preserve">Piyayut Chitchumnong - How to make an animated map using R and echarts
</t>
  </si>
  <si>
    <t>https://flip.it/E7kt0X</t>
  </si>
  <si>
    <t xml:space="preserve">How to Combine Animated Plots in R | Connor Rothschild
</t>
  </si>
  <si>
    <t>https://flip.it/Qd9Q17</t>
  </si>
  <si>
    <t xml:space="preserve">A tutorial on how to make an animate map using #rstats, #echarts and #echarts4r. How do GDP growth rates change from 1960-2021?
#datavizualization #dataviz
Data Source: The World Bank
link: https://t.co/CueYUQuGKA https://t.co/S5LPwj0qYc
</t>
  </si>
  <si>
    <t>https://flip.it/G4Z962</t>
  </si>
  <si>
    <t>D3js: Visualizing Social Networks | by John Goodman | Aug, 2022 | Medium</t>
  </si>
  <si>
    <t>https://medium.com/@john.goodman/d3js-visualizing-social-networks-f813f7528da4</t>
  </si>
  <si>
    <t>Logistic Regression</t>
  </si>
  <si>
    <t>https://mlu-explain.github.io/logistic-regression/</t>
  </si>
  <si>
    <t>The Gooey Effect | CSS-Tricks - CSS-Tricks</t>
  </si>
  <si>
    <t>https://css-tricks.com/gooey-effect/</t>
  </si>
  <si>
    <t>Deep Learning: A Critical Appraisal</t>
  </si>
  <si>
    <t>Gary Marcus</t>
  </si>
  <si>
    <t>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t>
  </si>
  <si>
    <t>https://static.arxiv.org/static/browse/0.3.4/images/icons/cu/cornell-reduced-white-SMALL.svg</t>
  </si>
  <si>
    <t>https://arxiv.org/abs/1801.00631</t>
  </si>
  <si>
    <t>Social network cohost lets users turn posts into games - The Verge</t>
  </si>
  <si>
    <t>https://www.theverge.com/2022/8/3/23288689/cohost-social-media-css-games</t>
  </si>
  <si>
    <t>The Data Journalism Handbook</t>
  </si>
  <si>
    <t>football-analytics · GitHub Topics · GitHub</t>
  </si>
  <si>
    <t>https://github.com/topics/football-analytics</t>
  </si>
  <si>
    <t>Demystifying MLOps</t>
  </si>
  <si>
    <t>https://twitter.com/isabelizimm/status/1552368881406197762?s=12&amp;t=76Cvfm8feyVqmL9Fo51RNQ</t>
  </si>
  <si>
    <t>GitHub - TencentARC/GFPGAN: GFPGAN aims at developing Practical Algorithms for Real-world Face Restoration.</t>
  </si>
  <si>
    <t>https://github.com/TencentARC/GFPGAN</t>
  </si>
  <si>
    <t>Dissecting the satellite-image-deep-learning repo | Blog of Robin Cole</t>
  </si>
  <si>
    <t>https://robmarkcole.com/markdown/2022/07/24/satellite-image-deep-learning.html</t>
  </si>
  <si>
    <t xml:space="preserve">The Trouble With Big Data by Jennifer Edmond, Nicola Horsley, Jörg Lehmann and Mike Priddy
</t>
  </si>
  <si>
    <t>https://flip.it/mF1utP</t>
  </si>
  <si>
    <t xml:space="preserve">What Would a Theory of Data Visualization Look Like?
</t>
  </si>
  <si>
    <t>https://flip.it/c0qI9M</t>
  </si>
  <si>
    <t>ML Python decorators</t>
  </si>
  <si>
    <t>https://twitter.com/thezachmueller/status/1544815027730907138?s=12&amp;t=QaujNLmjdGrYXrIwXrmkQA</t>
  </si>
  <si>
    <t>methods papers with code</t>
  </si>
  <si>
    <t>https://twitter.com/paperswithcode/status/1280817579964149760?s=12&amp;t=1vco6djBjn39I3mkjKgh8w</t>
  </si>
  <si>
    <t>degrowth</t>
  </si>
  <si>
    <t>https://twitter.com/jasonhickel/status/1542829693115801601?s=12&amp;t=AMokLCgt_RzWmSP8SAk0LQ</t>
  </si>
  <si>
    <t>ml pitfalls</t>
  </si>
  <si>
    <t>https://twitter.com/random_walker/status/1542879661331345408?s=12&amp;t=AMokLCgt_RzWmSP8SAk0LQ</t>
  </si>
  <si>
    <t xml:space="preserve">Visualizations of Distributions and Uncertainty
</t>
  </si>
  <si>
    <t>https://flip.it/YIOSy8</t>
  </si>
  <si>
    <t>https://youtu.be/kU4O1LXdz2Y</t>
  </si>
  <si>
    <t>poems al arabi</t>
  </si>
  <si>
    <t>https://twitter.com/faisalalyafai/status/1542124732253872129?s=12&amp;t=7anUF6MEoOk_EP1Up_iqrA</t>
  </si>
  <si>
    <t>Outward Remittance Schemes &amp; Documentation - ICICI Bank</t>
  </si>
  <si>
    <t>https://www.icicibank.com/Personal-Banking/onlineservice/online-services/FundsTransfer/outward-remittance/branch-transfer/remittance-schemes.page</t>
  </si>
  <si>
    <t xml:space="preserve">RT @data4change: If you want to make your own #dataviz gifs, here are some of our favourite tools so you can Gif Data A Chance! If you have any questions about how to communicate data for human rights send us a DM, we love to chat and make new friends 🤓😎👋🏽
</t>
  </si>
  <si>
    <t>https://flip.it/.8C7Ch</t>
  </si>
  <si>
    <t xml:space="preserve">Mona Chalabi: Sequence, Sequence… Surprise! Designing Data for Maximum Impact
</t>
  </si>
  <si>
    <t>https://flip.it/jCUdD5</t>
  </si>
  <si>
    <t xml:space="preserve">GitHub - filmicaesthetic/climate-change-mandala
</t>
  </si>
  <si>
    <t>https://flip.it/c3JB1g</t>
  </si>
  <si>
    <t>More livestock than people chart</t>
  </si>
  <si>
    <t>https://twitter.com/geokaramanis/status/1540335874881323009?s=20&amp;t=0oBjlHF1PktLfDFu9ONE0Q</t>
  </si>
  <si>
    <t xml:space="preserve">ETL with KNIME. Advanced Row Filtering
</t>
  </si>
  <si>
    <t>https://flip.it/ZYIwpy</t>
  </si>
  <si>
    <t xml:space="preserve">R Graphics Cookbook, 2nd edition
</t>
  </si>
  <si>
    <t>https://flip.it/_pmDRO</t>
  </si>
  <si>
    <t>Project planning example - Markwhen</t>
  </si>
  <si>
    <t>https://markwhen.com/</t>
  </si>
  <si>
    <t>Machine learning in your database with Montana Low &amp; Lev Kokotov of PostgresML (Practical AI #182) |&gt; Changelog</t>
  </si>
  <si>
    <t>https://changelog.com/practicalai/182</t>
  </si>
  <si>
    <t xml:space="preserve">Markwhen is like Markdown for timelines
</t>
  </si>
  <si>
    <t>https://flip.it/iMeoVp</t>
  </si>
  <si>
    <t xml:space="preserve">Data + Journalism
</t>
  </si>
  <si>
    <t>https://flip.it/RHXuUh</t>
  </si>
  <si>
    <t>Data visualization with Svelte and D3 - LogRocket Blog</t>
  </si>
  <si>
    <t>https://blog.logrocket.com/data-visualization-svelte-d3/</t>
  </si>
  <si>
    <t>childhood-mortality/App.svelte at master · higsch/childhood-mortality · GitHub</t>
  </si>
  <si>
    <t>https://github.com/higsch/childhood-mortality/blob/master/src/App.svelte</t>
  </si>
  <si>
    <t>Slowly Changing Dimensions (SCDs) In The Age of The Cloud Data Warehouse</t>
  </si>
  <si>
    <t>https://www-holistics-io.cdn.ampproject.org/c/s/www.holistics.io/blog/scd-cloud-data-warehouse/amp/</t>
  </si>
  <si>
    <t>geo</t>
  </si>
  <si>
    <t>https://twitter.com/opencholmes/status/1536911555551342592?s=12&amp;t=qu34-4HECU8JD_kLVWDEDw</t>
  </si>
  <si>
    <t xml:space="preserve">Abu al-Wafa Buzjani – Negative Numbers and Trigonometry
</t>
  </si>
  <si>
    <t>https://flip.it/-1nnEb</t>
  </si>
  <si>
    <t>https://twitter.com/twieguez/status/1535924987084824578?s=12&amp;t=_3_9lGH51nKS2WmcK4JPag</t>
  </si>
  <si>
    <t>Lightdash Docs | Documentation | Lightdash</t>
  </si>
  <si>
    <t>https://docs.lightdash.com/</t>
  </si>
  <si>
    <t xml:space="preserve">Fundamentals of Data Visualization website
</t>
  </si>
  <si>
    <t>https://flip.it/RH6zfo</t>
  </si>
  <si>
    <t xml:space="preserve">GitHub - clauswilke/dataviz: A book covering the fundamentals of data visualization
</t>
  </si>
  <si>
    <t>https://flip.it/fo515r</t>
  </si>
  <si>
    <t xml:space="preserve">ALA Labs: Multiple colour scales in choropleth maps with {ggnewscale}
</t>
  </si>
  <si>
    <t>https://flip.it/xB4T4S</t>
  </si>
  <si>
    <t xml:space="preserve">GitHub - gdagstn/swatcheR: Fast automatic selection of color swatches from images
</t>
  </si>
  <si>
    <t>https://flip.it/0VsNkp</t>
  </si>
  <si>
    <t xml:space="preserve">GitHub - easystats/performance: Models' quality and performance metrics (R2, ICC, LOO, AIC, BF, ...)
</t>
  </si>
  <si>
    <t>https://flip.it/J876et</t>
  </si>
  <si>
    <t xml:space="preserve">GitHub - jamesotto852/ggdensity: An R package for interpretable visualizations of bivariate density estimates
</t>
  </si>
  <si>
    <t>https://flip.it/snhcUP</t>
  </si>
  <si>
    <t>Rstudio connect</t>
  </si>
  <si>
    <t>https://twitter.com/_rachaeldempsey/status/1532830320516546562?s=12&amp;t=BK3GRu24Zo4Q7HruR9szHw</t>
  </si>
  <si>
    <t>Yihui Xie | One R Markdown Document, Fourteen Demos | RStudio (2020) - YouTube</t>
  </si>
  <si>
    <t>https://m.youtube.com/watch?v=qLEkUjxk7e8</t>
  </si>
  <si>
    <t>Data Science workflow at Microsoft</t>
  </si>
  <si>
    <t>pack11ty</t>
  </si>
  <si>
    <t>ALA Labs: Multiple colour scales in choropleth maps with {ggnewscale}</t>
  </si>
  <si>
    <t>https://labs.ala.org.au/posts/2022-05-23-ggnewscale/</t>
  </si>
  <si>
    <t>Data Quality and Testing Frameworks | by Kovid Rathee | May, 2022 | Servian</t>
  </si>
  <si>
    <t>https://servian.dev/data-quality-and-testing-frameworks-316c09436ab2</t>
  </si>
  <si>
    <t>GitHub - cube-js/cube.js: 📊 Cube — Headless Business Intelligence for Building Data Applications</t>
  </si>
  <si>
    <t>https://github.com/cube-js/cube.js</t>
  </si>
  <si>
    <t xml:space="preserve">Iceland bldg footprint </t>
  </si>
  <si>
    <t>New Test Compares AI Reasoning With Human Thinking</t>
  </si>
  <si>
    <t>https://spectrum.ieee.org/-2657216063</t>
  </si>
  <si>
    <t xml:space="preserve">A new state of the art for unsupervised computer vision
</t>
  </si>
  <si>
    <t>https://flip.it/e39Oyw</t>
  </si>
  <si>
    <t>Beautiful wind map of the world</t>
  </si>
  <si>
    <t>Simpson paradox - https://youtube.com/watch?v=ebEkn-BiW5k&amp;feature=share</t>
  </si>
  <si>
    <t>https://www.lifehacker.com.au/2013/10/how-to-find-evidence-to-support-any-argument/amp/</t>
  </si>
  <si>
    <t>https://en.m.wikipedia.org/wiki/Confirmation_bias</t>
  </si>
  <si>
    <t>https://oxford-review.com/blog-not-evidence-based/</t>
  </si>
  <si>
    <t>How To Sync Obsidian Notes Across Different Devices For Free | by Prakash Joshi Pax | Medium</t>
  </si>
  <si>
    <t>https://beingpax.medium.com/how-to-sync-obsidian-notes-across-different-devices-for-free-326423218597</t>
  </si>
  <si>
    <t>40 Open Source Audio Datasets</t>
  </si>
  <si>
    <t>OneNote email</t>
  </si>
  <si>
    <t>LINER | Search Less, Learn More</t>
  </si>
  <si>
    <t>https://getliner.com/en</t>
  </si>
  <si>
    <t>A Markdown Editor for the 21st Century | Zettlr</t>
  </si>
  <si>
    <t>https://www.zettlr.com/</t>
  </si>
  <si>
    <t>Latest Research From Stanford Introduces 'Domino':  A Python Tool for Identifying and Describing Underperforming Slices in Machine Learning Models</t>
  </si>
  <si>
    <t>GitHub - linkedin/feathr: Feathr – An Enterprise-Grade, High Performance Feature Store</t>
  </si>
  <si>
    <t>https://github.com/linkedin/feathr</t>
  </si>
  <si>
    <t>Product Owner vs Product Manager vs Scrum Master: What’s The Difference? – BMC Software | Blogs</t>
  </si>
  <si>
    <t>https://www.bmc.com/blogs/product-owner-product-manager-scrum-master/</t>
  </si>
  <si>
    <t>Contributions of Islamic scholars to the scientific enterprise</t>
  </si>
  <si>
    <t>https://files.eric.ed.gov/fulltext/EJ854295.pdf</t>
  </si>
  <si>
    <t>List of Islamic scholars described as father or founder of a field - Wikipedia</t>
  </si>
  <si>
    <t>https://en.wikipedia.org/wiki/List_of_Islamic_scholars_described_as_father_or_founder_of_a_field</t>
  </si>
  <si>
    <t>Internet Archive: Digital Library of Free &amp; Borrowable Books, Movies, Music &amp; Wayback Machine</t>
  </si>
  <si>
    <t>https://archive.org/</t>
  </si>
  <si>
    <t xml:space="preserve">The Economist Off the charts
</t>
  </si>
  <si>
    <t>A detailed guide to colors in data vis style guides - Datawrapper Blog</t>
  </si>
  <si>
    <t>https://blog.datawrapper.de/colors-for-data-vis-style-guides/</t>
  </si>
  <si>
    <t>How to collect dataviz from Twitter into your note-taking system – Albert Rapp</t>
  </si>
  <si>
    <t>https://albert-rapp.de/post/2022-04-11-get-twitter-posts-into-your-notetaking-system/</t>
  </si>
  <si>
    <t>Umar Jamil</t>
  </si>
  <si>
    <t>Axel Polleres</t>
  </si>
  <si>
    <t>Hi! I’m Umar Jamil 👨🏽, a machine learning engineer from Milan, Italy currently based in Suzhou, China. I speak Italian, English, Urdu and I am studying Mandarin as my fourth language. My wife’s family calls me 小乌 (xiǎowū).</t>
  </si>
  <si>
    <t>https://umarjamil.org/media/umar-huangshan.jpg</t>
  </si>
  <si>
    <t xml:space="preserve">Head of the Department of Information Systems and Operations Management , and full professor at the Institute for Institute for Data, Process and Knowledge Management at WU Wien (Vienna University of Economics &amp; Business). </t>
  </si>
  <si>
    <t>https://aic.ai.wu.ac.at/~polleres/images/AxelPolleres.jpg</t>
  </si>
  <si>
    <t>2023-06-15</t>
  </si>
  <si>
    <t>Matrix Factorization (Koren et al., 2009) is a well-established algorithm in the recommender systems literature. The first version of matrix factorization model is proposed by Simon Funk in a famous blog post in which he described the idea of factorizing the interaction matrix. It then became widely known due to the Netflix contest which was held in 2006.</t>
  </si>
  <si>
    <t>Aston Zhang, Zack C. Lipton, Mu Li, Alex J. Smola</t>
  </si>
  <si>
    <t>https://www.amazon.com/Dive-into-Learning-Aston-Zhang/dp/1009389432/</t>
  </si>
  <si>
    <t>https://yourstory.com/2023/12/google-free-ai-courses-master-artificial-intelligence</t>
  </si>
  <si>
    <t>course;ai;ml;free;article</t>
  </si>
  <si>
    <t>2023-12-05</t>
  </si>
  <si>
    <t>2023-10-26</t>
  </si>
  <si>
    <t>2023-09-26</t>
  </si>
  <si>
    <t>2023-09-25</t>
  </si>
  <si>
    <t>2023-09-12</t>
  </si>
  <si>
    <t>2023-08-24</t>
  </si>
  <si>
    <t>Nucleus_AI</t>
  </si>
  <si>
    <t>Step into the future of AI with Google's comprehensive free courses. Learn everything from image generation to ethical AI applications, all at no cost.</t>
  </si>
  <si>
    <t>https://images.yourstory.com/cs/2/96eabe90392211eb93f18319e8c07a74/Imageqdpt-1701747878802.jpg?w=1152&amp;fm=auto&amp;ar=2:1&amp;mode=crop&amp;crop=faces</t>
  </si>
  <si>
    <t>https://github.com/paperless-ngx/paperless-ngx/raw/main/resources/logo/web/png/Black%20logo%20-%20no%20background.png</t>
  </si>
  <si>
    <t>https://github.com/paperless-ngx/paperless-ngx/tree/main</t>
  </si>
  <si>
    <t>Paperless (many)</t>
  </si>
  <si>
    <t>The Good Practices Database, established in 2000, provides reference material from countries on the Fundamental Principles of Official Statistics, in particular examples of policies and practices in various national statistical systems for implementing the Principles.</t>
  </si>
  <si>
    <t>https://unstats.un.org/unsd/dnss/img/GoodPractices.jpg</t>
  </si>
  <si>
    <t>2014</t>
  </si>
  <si>
    <t>MEASURE Evaluation's data demand and use core tools can be utilized to stimulate data demand and capacity building and enhance evidence-based decision making.</t>
  </si>
  <si>
    <t>Measure Evaluation</t>
  </si>
  <si>
    <t>statistics;toolkit;guide;technique;resource</t>
  </si>
  <si>
    <t>https://www.measureevaluation.org/resources/tools/data-demand-use/Tools_DDU640.jpg</t>
  </si>
  <si>
    <t>https://www.measureevaluation.org/resources/tools/health-information-systems-interoperability-toolkit/tl-17-03a.jpg/@@images/94779ee2-585d-49d4-9749-1fc466cabb66.jpeg</t>
  </si>
  <si>
    <t>The United Nations Statistics Division is committed to the advancement of the global statistical system. We compile and disseminate global statistical information, develop standards and norms for statistical activities, and support countries' efforts to strengthen their national statistical systems. We facilitate the coordination of international statistical activities and support the functioning of the United Nations Statistical Commission as the apex entity of the global statistical system.</t>
  </si>
  <si>
    <t>https://unstats.un.org/UNSDWebsite/images/unlogo.png</t>
  </si>
  <si>
    <t>https://pubsonline.informs.org/doi/full/10.1287/isre.2020.0588?af=R</t>
  </si>
  <si>
    <t>2023-10-31</t>
  </si>
  <si>
    <t>Luis González Morales</t>
  </si>
  <si>
    <t xml:space="preserve">Ojelanki Ngwenyama, Frantz Rowe, Stefan Klein, Helle Zinner Henriksen </t>
  </si>
  <si>
    <t>n this research commentary, we interrogate how tech firms use social practices and platform design to strategically manipulate individuals into accepting datafication and data assetization that accrue positive data network effects for themselves and mostly negative data network effects (economic loss, social and privacy harm) for individuals. We draw on the ideas of Heidegger and Marcuse to critically question the Big Data paradigm in order to develop better understanding of the social implications for individuals and society.</t>
  </si>
  <si>
    <t>Ibn Sina and Biruni were two of the most outstanding thinkers to have lived between ancient Greece and the European Renaissance. These two giants of a lost era of enlightenment were born in Central Asia about the year 980. For six hundred years Ibn Sina's Canon of Medicine defined the field of medicine from Europe to India, while his thoughts on God and philosophy influenced Muslims, Jews, and Christians, including St. Thomas Aquinas.</t>
  </si>
  <si>
    <t>S. Frederick Starr</t>
  </si>
  <si>
    <t>https://www.worldhistory.org/article/2260/ibn-sina-biruni-and-the-lost-enlightenment/</t>
  </si>
  <si>
    <t>https://www.worldhistory.org/img/r/p/1000x1200/17691.jpg.webp?v=1698802568</t>
  </si>
  <si>
    <t>article;general;history</t>
  </si>
  <si>
    <t>Last year we discussed the exciting new introductory social-science statistics textbook by Elena Llaudet and Kosuke Imai. Since then, Llaudet has created a website with tons of materials for instructors. This is the book that I plan to teach from, next time I teach introductory statistics. As it is, I recommend it as a reference for students in more advanced classes such as Applied Regression and Causal Inference, if they want a clean refresher from first principles.</t>
  </si>
  <si>
    <t>Brighter than the gilded tears
shed by the Summer sun,
Shines the golden tapestry
two lovers with their touch have spun.</t>
  </si>
  <si>
    <t>Luming Tang et al.</t>
  </si>
  <si>
    <t>https://huggingface.co/papers/2309.16668</t>
  </si>
  <si>
    <t>\img\temp</t>
  </si>
  <si>
    <t>Yaohui Wang et al.</t>
  </si>
  <si>
    <t>https://huggingface.co/papers/2309.15103</t>
  </si>
  <si>
    <t>https://github.com/hyungkwonko/chart-llm</t>
  </si>
  <si>
    <t>Hyung-Kwon Ko et al.</t>
  </si>
  <si>
    <t>We introduce an LLM framework for generating various NL datasets from Vega-Lite specifications. Our framework comprises of two novel prompting techniques to synthesize relevant chart semantics accurately and to enhance syntactic diversity, respectively.We also present a new collection of 1,981 Vega-Lite specifications, which is used to demonstrate the generalizability and viability of our NL generation framework. This collection is the largest set of human-generated charts obtained from GitHub to date.</t>
  </si>
  <si>
    <t>observable;chart;tutorial;course</t>
  </si>
  <si>
    <t>Observable</t>
  </si>
  <si>
    <t>https://pbs.twimg.com/media/F651C7yW0AAyHRU?format=jpg&amp;name=900x900</t>
  </si>
  <si>
    <t>Discover core concepts and build interactive charts with our 4-part course series on Observable Plot with @allison_horst</t>
  </si>
  <si>
    <t>article;llm;ml;ai</t>
  </si>
  <si>
    <t>Being at the forefront of cost reduction and efficiency enhancement for large models, the Colossal-AI team maximizes the core capabilities of LLaMA-2. Through innovative training techniques, Colossal-AI has achieved remarkable results by utilizing only approximately 0.0085 trillion tokens of data, investing 15 hours, and incurring training costs in the range of a few hundred dollars. This strategy has yielded a high-performance Chinese LLaMA-2 model that consistently outperforms competitors across multiple evaluation benchmarks.</t>
  </si>
  <si>
    <t>Colossol</t>
  </si>
  <si>
    <t>Beautiful tile paterns</t>
  </si>
  <si>
    <t>@WorldOf_Beauty</t>
  </si>
  <si>
    <t>https://pbs.twimg.com/media/F6pYTUUWAAAf4co?format=jpg&amp;name=small</t>
  </si>
  <si>
    <t>2023-09-22</t>
  </si>
  <si>
    <t>Observable Plot's render transforms</t>
  </si>
  <si>
    <t>Mike Bostock</t>
  </si>
  <si>
    <t>Observable Plot’s render transforms are pretty powerful! Here, a filter render transform highlights the line closest to the pointer.</t>
  </si>
  <si>
    <t>/img/temp/mike-bostock.jpg</t>
  </si>
  <si>
    <t>https://statmodeling.stat.columbia.edu/2023/10/26/teaching-materials-now-available-for-llaudet-and-imais-data-analysis-for-social-science/</t>
  </si>
  <si>
    <t>https://www.tidyverse.org/images/cover.png</t>
  </si>
  <si>
    <t>https://oli8.github.io/spaper/?ref=madewithsvelte.com</t>
  </si>
  <si>
    <t>/img/temp/spaper.png</t>
  </si>
  <si>
    <t>PaperCSS components for Svelte</t>
  </si>
  <si>
    <t>Olivier, Jérôme, droege</t>
  </si>
  <si>
    <t>svelte;component;tool;package;repo;design;web;javascript</t>
  </si>
  <si>
    <t>https://ggplot2-book.org/cover.jpg</t>
  </si>
  <si>
    <t>Forget Google Scholar. Here are seven AI-powered apps to fast-track your literature review.
    Research Rabbit
    Connected Papers
    Inciteful
    Litmaps
    Elicit
    Iris
    Scite
Below is a comparison to help you choose the best one for your work:"
Please note that for a detailed comparison or further content, one would need to follow up on the tweet or the attached links (if any).</t>
  </si>
  <si>
    <t>Mushtaq Bilal, PhD</t>
  </si>
  <si>
    <t>A list of seven AI-powered apps for literature reviews</t>
  </si>
  <si>
    <t>CityDreamer: Compositional Generative Model of Unbounded 3D Cities</t>
  </si>
  <si>
    <t>Haozhe Xie et al.</t>
  </si>
  <si>
    <t>2023-09-01</t>
  </si>
  <si>
    <t>The paper discusses CityDreamer, an innovative generative model designed for creating extensive 3D cityscapes. This model addresses the complexity of generating urban environments that are varied and structurally sound, a task that's more challenging than generating natural scenes due to the diverse appearances of buildings. CityDreamer operates by separating the generation of buildings from other city elements like roads and parks. It utilizes two datasets, OSM and GoogleEarth, for enhancing the generated cities' realism in layout and appearance. Through extensive testing, CityDreamer has shown its effectiveness over existing methods, creating more lifelike and diverse 3D cities.</t>
  </si>
  <si>
    <t>https://huggingface.co/papers/2309.00610</t>
  </si>
  <si>
    <t>/img/temp/citydreamer.png</t>
  </si>
  <si>
    <t>AI; generative-model; 3D-cityscapes; CityDreamer; dataset; OSM; GoogleEarth;paper;research</t>
  </si>
  <si>
    <t>ai;research;methodology</t>
  </si>
  <si>
    <t>https://arxiv.org/abs/2309.03897</t>
  </si>
  <si>
    <t>https://bigthink.com/strange-maps/al-idrisi-map/</t>
  </si>
  <si>
    <t>https://www.geeky-gadgets.com/what-is-stablelm/</t>
  </si>
  <si>
    <t>/img/temp/propainter.png</t>
  </si>
  <si>
    <t>Shangchen Zhou et al.</t>
  </si>
  <si>
    <t>ProPainter introduces a novel framework aimed at enhancing video inpainting by improving upon traditional flow-based propagation and Transformer models. The paper proposes dual-domain propagation to exploit reliable global correspondences and a mask-guided sparse video Transformer for improved efficiency by filtering out unnecessary tokens.</t>
  </si>
  <si>
    <t>video-inpainting; ProPainter; flow-based propagation; Transformer model; dual-domain-propagation; spatiotemporal-attention; efficiency; PSNR; computational-performance;</t>
  </si>
  <si>
    <t>2023-09-07</t>
  </si>
  <si>
    <t>Frank Jacobs</t>
  </si>
  <si>
    <t>Muhammad al-Idrisi's detailed world maps based on combined Greek, Arab, and Viking knowledge are highlighted, alongside the misconception about his work due to a less accurate map.</t>
  </si>
  <si>
    <t>history; geography; cartography; medieval; mapmaking; exploration; culture;article;general</t>
  </si>
  <si>
    <t>Max Kuhn et al.</t>
  </si>
  <si>
    <t>The caret package (short for Classification And REgression Training) is a set of functions that streamline the process for creating predictive models. The package contains tools for data splitting, pre-processing, feature selection, model tuning using resampling, variable importance estimation, as well as other functionalities.</t>
  </si>
  <si>
    <t>2015-09-03</t>
  </si>
  <si>
    <t>cryptography;cybersecurity;history;statistics;article;general</t>
  </si>
  <si>
    <t>Julian Horsey</t>
  </si>
  <si>
    <t>In a groundbreaking move, Stability AI has unveiled StableLM, an open-source language model that is set to revolutionize the AI landscape. This innovative model, currently available in an Alpha version with 3 billion and 7 billion parameters, is just the beginning. Stability AI has plans to roll out models with a staggering 15 billion to 65 billion parameters in the near future.</t>
  </si>
  <si>
    <t>https://www.geeky-gadgets.com/wp-content/uploads/2023/08/What-is-StableLM-from-Stability-AI.webp</t>
  </si>
  <si>
    <t>llm;ai;article;general</t>
  </si>
  <si>
    <t>2023-08-10</t>
  </si>
  <si>
    <t>introductory;statistics;concepts;basics</t>
  </si>
  <si>
    <t>offline</t>
  </si>
  <si>
    <t>This article by Lisa Charlotte Muth offers a comprehensive guide on creating organizational color palettes for data visualizations. It discusses the significance of a well-defined color palette in building brand trust and ensuring consistency across various tools like Adobe Illustrator and Datawrapper. The guide includes practical tips on choosing colors for categories, shades, and common categories, while considering factors such as colorblindness, lightness, and saturation. Furthermore, the article explores different approaches to organizational color palettes, with examples and ideas for implementation.</t>
  </si>
  <si>
    <t>data-visualization;branding;style-guide;color-palette;design;consistency;accessibility;datawrapper;ad</t>
  </si>
  <si>
    <t>2022-03-30</t>
  </si>
  <si>
    <t>https://view.e.economist.com/?qs=47ab3ac6d352c46ac7318d7ce367556d7dd97ad337f8c0bd9584627d2072e25be7c052eda584f94b1154492e5b90b2aa4dd29f251253986ac11aacd0f5a6aece322558c7960c6cbb0457d840b80d5f7b</t>
  </si>
  <si>
    <t>The best of the data journalism from the Economist</t>
  </si>
  <si>
    <t>https://image.e.economist.com/lib/fe8d13727c650c7976/m/6/a486548f-c206-4d5b-ac13-e07ff56b8b1c.png</t>
  </si>
  <si>
    <t>storytelling;data-journalism;technique;inspiration</t>
  </si>
  <si>
    <t>2022-03-22</t>
  </si>
  <si>
    <t>Internet Archive is a non-profit library of millions of free books, movies, software, music, websites, and more.</t>
  </si>
  <si>
    <t>https://archive.org/offshoot_assets/assets/ia-logo-2c2c2c.03bd7e88c8814d63d0fcb35fc01f37c3.svg</t>
  </si>
  <si>
    <t>history;site;resource;general;archive</t>
  </si>
  <si>
    <t>Panel is an open-source library that lets you create custom interactive web apps and dashboards by connecting widgets to plots, images, tables, and text - all while writing only Python!</t>
  </si>
  <si>
    <t>https://blog.holoviz.org/posts/panel_release_0.13/index.html</t>
  </si>
  <si>
    <t>Panel 0.13.0 Release</t>
  </si>
  <si>
    <t>Philipp Rudiger</t>
  </si>
  <si>
    <t>https://blog.holoviz.org/posts/panel_release_0.13/images/collage_0.13.png</t>
  </si>
  <si>
    <t>python:package;tool;web-dev;development</t>
  </si>
  <si>
    <t>2022-03-18</t>
  </si>
  <si>
    <t>The following is a list of internationally recognized Muslim scholars of medieval Islamic civilization who have been described as the father or the founder of a field by some modern scholars.</t>
  </si>
  <si>
    <t>https://en.wikipedia.org/static/images/icons/wikipedia.png</t>
  </si>
  <si>
    <t>Yasmeen Mahnaz Faruqi</t>
  </si>
  <si>
    <t>islam;science;history</t>
  </si>
  <si>
    <t xml:space="preserve"> Joe Hertvik, Jonathan Johnson</t>
  </si>
  <si>
    <t>People are frequently confused about the differences between Product Owner, Project Manager, and Scrum Master in an Agile environment. This articles aims to answer that question.</t>
  </si>
  <si>
    <t>https://s7280.pcdn.co/wp-content/uploads/2022/03/Complimentary-Roles.png</t>
  </si>
  <si>
    <t>2022-03-09</t>
  </si>
  <si>
    <t>Feathr lets you: Define data and feature transformations based on raw data sources (batch and streaming) using Pythonic APIs,  Register transformations by names and get transformed data(features) for various use cases including AI modeling, compliance, go-to-market and more.  Share transformations and data(features) across team and company.</t>
  </si>
  <si>
    <t xml:space="preserve">This paper presents a discussion regarding the role that Muslim scholars played in the development of scientific thinking in the Middle Ages. It argues that the Muslims were not just the preservers of the ancient and Greek knowledge, but that they contributed original works to the different fields of science. </t>
  </si>
  <si>
    <t>https://github.com/feathr-ai/feathr/raw/main/docs/images/feathr_logo.png</t>
  </si>
  <si>
    <t>al;tool;package;feature-engineering</t>
  </si>
  <si>
    <t>https://arxiv.org/abs/2203.14960</t>
  </si>
  <si>
    <t>Sabri Eyuboglu et al.</t>
  </si>
  <si>
    <t xml:space="preserve">Machine learning models that achieve high overall accuracy often make systematic errors on important subsets (or slices) of data. Identifying underperforming slices is particularly challenging when working with high-dimensional inputs (e.g. images, audio), where important slices are often unlabeled. In order to address this issue, recent studies have proposed automated slice discovery methods (SDMs), which leverage learned model representations to mine input data for slices on which a model performs poorly. To be useful to a practitioner, these methods must identify slices that are both underperforming and coherent (i.e. united by a human-understandable concept). However, no quantitative evaluation framework currently exists for rigorously assessing SDMs with respect to these criteria. Additionally, prior qualitative evaluations have shown that SDMs often identify slices that are incoherent. In this work, we address these challenges by first designing a principled evaluation framework that enables a quantitative comparison of SDMs across 1,235 slice discovery settings in three input domains (natural images, medical images, and time-series data). Then, motivated by the recent development of powerful cross-modal representation learning approaches, we present Domino, an SDM that leverages cross-modal embeddings and a novel error-aware mixture model to discover and describe coherent slices. We find that Domino accurately identifies 36% of the 1,235 slices in our framework - a 12 percentage point improvement over prior methods. Further, Domino is the first SDM that can provide natural language descriptions of identified slices, correctly generating the exact name of the slice in 35% of settings. </t>
  </si>
  <si>
    <t>ml;ai;performance</t>
  </si>
  <si>
    <t>From idea to publication in one app: Zettlr accompanies you while writing your blog post, newspaper article, term paper, thesis, or entire book.</t>
  </si>
  <si>
    <t>writing;application</t>
  </si>
  <si>
    <t>Liner is powered by GPT-4 and tuned for your productivity. Get instant answers to questions, deep dive into any topic, and summarize websites and documents in seconds.</t>
  </si>
  <si>
    <t>/img/temp/liner.png</t>
  </si>
  <si>
    <t>2024</t>
  </si>
  <si>
    <t>https://pythonbooks.org/free-books/</t>
  </si>
  <si>
    <t>Free Python books</t>
  </si>
  <si>
    <t>List of python books</t>
  </si>
  <si>
    <t>https://www.mentalmodelsbox.com/</t>
  </si>
  <si>
    <t>https://www.mentalmodelsbox.com/static/logo.png</t>
  </si>
  <si>
    <t>Mental models are a way of explaining how things work. Throughout our lives, we build up a personal collection of mental models to understand the world around us</t>
  </si>
  <si>
    <t>Mental Models - the building blocks of making better decisions</t>
  </si>
  <si>
    <t>Mental Model Box</t>
  </si>
  <si>
    <t>tool;reasoning;framework</t>
  </si>
  <si>
    <t>Id</t>
  </si>
  <si>
    <t>N-0001</t>
  </si>
  <si>
    <t>N-0002</t>
  </si>
  <si>
    <t>N-0463</t>
  </si>
  <si>
    <t>N-0462</t>
  </si>
  <si>
    <t>N-0461</t>
  </si>
  <si>
    <t>N-0460</t>
  </si>
  <si>
    <t>N-0459</t>
  </si>
  <si>
    <t>N-0458</t>
  </si>
  <si>
    <t>N-0457</t>
  </si>
  <si>
    <t>N-0456</t>
  </si>
  <si>
    <t>N-0455</t>
  </si>
  <si>
    <t>N-0454</t>
  </si>
  <si>
    <t>N-0453</t>
  </si>
  <si>
    <t>N-0452</t>
  </si>
  <si>
    <t>N-0451</t>
  </si>
  <si>
    <t>N-0450</t>
  </si>
  <si>
    <t>N-0449</t>
  </si>
  <si>
    <t>N-0448</t>
  </si>
  <si>
    <t>N-0447</t>
  </si>
  <si>
    <t>N-0446</t>
  </si>
  <si>
    <t>N-0445</t>
  </si>
  <si>
    <t>N-0444</t>
  </si>
  <si>
    <t>N-0443</t>
  </si>
  <si>
    <t>N-0442</t>
  </si>
  <si>
    <t>N-0441</t>
  </si>
  <si>
    <t>N-0440</t>
  </si>
  <si>
    <t>N-0439</t>
  </si>
  <si>
    <t>N-0438</t>
  </si>
  <si>
    <t>N-0437</t>
  </si>
  <si>
    <t>N-0436</t>
  </si>
  <si>
    <t>N-0435</t>
  </si>
  <si>
    <t>N-0434</t>
  </si>
  <si>
    <t>N-0433</t>
  </si>
  <si>
    <t>N-0432</t>
  </si>
  <si>
    <t>N-0431</t>
  </si>
  <si>
    <t>N-0430</t>
  </si>
  <si>
    <t>N-0429</t>
  </si>
  <si>
    <t>N-0428</t>
  </si>
  <si>
    <t>N-0427</t>
  </si>
  <si>
    <t>N-0426</t>
  </si>
  <si>
    <t>N-0425</t>
  </si>
  <si>
    <t>N-0424</t>
  </si>
  <si>
    <t>N-0423</t>
  </si>
  <si>
    <t>N-0422</t>
  </si>
  <si>
    <t>N-0421</t>
  </si>
  <si>
    <t>N-0420</t>
  </si>
  <si>
    <t>N-0419</t>
  </si>
  <si>
    <t>N-0418</t>
  </si>
  <si>
    <t>N-0417</t>
  </si>
  <si>
    <t>N-0416</t>
  </si>
  <si>
    <t>N-0415</t>
  </si>
  <si>
    <t>N-0414</t>
  </si>
  <si>
    <t>N-0413</t>
  </si>
  <si>
    <t>N-0412</t>
  </si>
  <si>
    <t>N-0411</t>
  </si>
  <si>
    <t>N-0410</t>
  </si>
  <si>
    <t>N-0409</t>
  </si>
  <si>
    <t>N-0408</t>
  </si>
  <si>
    <t>N-0407</t>
  </si>
  <si>
    <t>N-0406</t>
  </si>
  <si>
    <t>N-0405</t>
  </si>
  <si>
    <t>N-0404</t>
  </si>
  <si>
    <t>N-0403</t>
  </si>
  <si>
    <t>N-0402</t>
  </si>
  <si>
    <t>N-0401</t>
  </si>
  <si>
    <t>N-0400</t>
  </si>
  <si>
    <t>N-0399</t>
  </si>
  <si>
    <t>N-0398</t>
  </si>
  <si>
    <t>N-0397</t>
  </si>
  <si>
    <t>N-0396</t>
  </si>
  <si>
    <t>N-0395</t>
  </si>
  <si>
    <t>N-0394</t>
  </si>
  <si>
    <t>N-0393</t>
  </si>
  <si>
    <t>N-0392</t>
  </si>
  <si>
    <t>N-0391</t>
  </si>
  <si>
    <t>N-0390</t>
  </si>
  <si>
    <t>N-0389</t>
  </si>
  <si>
    <t>N-0388</t>
  </si>
  <si>
    <t>N-0387</t>
  </si>
  <si>
    <t>N-0386</t>
  </si>
  <si>
    <t>N-0385</t>
  </si>
  <si>
    <t>N-0384</t>
  </si>
  <si>
    <t>N-0383</t>
  </si>
  <si>
    <t>N-0382</t>
  </si>
  <si>
    <t>N-0381</t>
  </si>
  <si>
    <t>N-0380</t>
  </si>
  <si>
    <t>N-0379</t>
  </si>
  <si>
    <t>N-0378</t>
  </si>
  <si>
    <t>N-0377</t>
  </si>
  <si>
    <t>N-0376</t>
  </si>
  <si>
    <t>N-0375</t>
  </si>
  <si>
    <t>N-0374</t>
  </si>
  <si>
    <t>N-0373</t>
  </si>
  <si>
    <t>N-0372</t>
  </si>
  <si>
    <t>N-0371</t>
  </si>
  <si>
    <t>N-0370</t>
  </si>
  <si>
    <t>N-0369</t>
  </si>
  <si>
    <t>N-0368</t>
  </si>
  <si>
    <t>N-0367</t>
  </si>
  <si>
    <t>N-0366</t>
  </si>
  <si>
    <t>N-0365</t>
  </si>
  <si>
    <t>N-0364</t>
  </si>
  <si>
    <t>N-0363</t>
  </si>
  <si>
    <t>N-0362</t>
  </si>
  <si>
    <t>N-0361</t>
  </si>
  <si>
    <t>N-0360</t>
  </si>
  <si>
    <t>N-0359</t>
  </si>
  <si>
    <t>N-0358</t>
  </si>
  <si>
    <t>N-0357</t>
  </si>
  <si>
    <t>N-0356</t>
  </si>
  <si>
    <t>N-0355</t>
  </si>
  <si>
    <t>N-0354</t>
  </si>
  <si>
    <t>N-0353</t>
  </si>
  <si>
    <t>N-0352</t>
  </si>
  <si>
    <t>N-0351</t>
  </si>
  <si>
    <t>N-0350</t>
  </si>
  <si>
    <t>N-0349</t>
  </si>
  <si>
    <t>N-0348</t>
  </si>
  <si>
    <t>N-0347</t>
  </si>
  <si>
    <t>N-0346</t>
  </si>
  <si>
    <t>N-0345</t>
  </si>
  <si>
    <t>N-0344</t>
  </si>
  <si>
    <t>N-0343</t>
  </si>
  <si>
    <t>N-0342</t>
  </si>
  <si>
    <t>N-0341</t>
  </si>
  <si>
    <t>N-0340</t>
  </si>
  <si>
    <t>N-0339</t>
  </si>
  <si>
    <t>N-0338</t>
  </si>
  <si>
    <t>N-0337</t>
  </si>
  <si>
    <t>N-0336</t>
  </si>
  <si>
    <t>N-0335</t>
  </si>
  <si>
    <t>N-0334</t>
  </si>
  <si>
    <t>N-0333</t>
  </si>
  <si>
    <t>N-0332</t>
  </si>
  <si>
    <t>N-0331</t>
  </si>
  <si>
    <t>N-0330</t>
  </si>
  <si>
    <t>N-0329</t>
  </si>
  <si>
    <t>N-0328</t>
  </si>
  <si>
    <t>N-0327</t>
  </si>
  <si>
    <t>N-0326</t>
  </si>
  <si>
    <t>N-0325</t>
  </si>
  <si>
    <t>N-0324</t>
  </si>
  <si>
    <t>N-0323</t>
  </si>
  <si>
    <t>N-0322</t>
  </si>
  <si>
    <t>N-0321</t>
  </si>
  <si>
    <t>N-0320</t>
  </si>
  <si>
    <t>N-0319</t>
  </si>
  <si>
    <t>N-0318</t>
  </si>
  <si>
    <t>N-0317</t>
  </si>
  <si>
    <t>N-0316</t>
  </si>
  <si>
    <t>N-0315</t>
  </si>
  <si>
    <t>N-0314</t>
  </si>
  <si>
    <t>N-0313</t>
  </si>
  <si>
    <t>N-0312</t>
  </si>
  <si>
    <t>N-0311</t>
  </si>
  <si>
    <t>N-0310</t>
  </si>
  <si>
    <t>N-0309</t>
  </si>
  <si>
    <t>N-0308</t>
  </si>
  <si>
    <t>N-0307</t>
  </si>
  <si>
    <t>N-0306</t>
  </si>
  <si>
    <t>N-0305</t>
  </si>
  <si>
    <t>N-0304</t>
  </si>
  <si>
    <t>N-0303</t>
  </si>
  <si>
    <t>N-0302</t>
  </si>
  <si>
    <t>N-0301</t>
  </si>
  <si>
    <t>N-0300</t>
  </si>
  <si>
    <t>N-0299</t>
  </si>
  <si>
    <t>N-0298</t>
  </si>
  <si>
    <t>N-0297</t>
  </si>
  <si>
    <t>N-0296</t>
  </si>
  <si>
    <t>N-0295</t>
  </si>
  <si>
    <t>N-0294</t>
  </si>
  <si>
    <t>N-0293</t>
  </si>
  <si>
    <t>N-0292</t>
  </si>
  <si>
    <t>N-0291</t>
  </si>
  <si>
    <t>N-0290</t>
  </si>
  <si>
    <t>N-0289</t>
  </si>
  <si>
    <t>N-0288</t>
  </si>
  <si>
    <t>N-0287</t>
  </si>
  <si>
    <t>N-0286</t>
  </si>
  <si>
    <t>N-0285</t>
  </si>
  <si>
    <t>N-0284</t>
  </si>
  <si>
    <t>N-0283</t>
  </si>
  <si>
    <t>N-0282</t>
  </si>
  <si>
    <t>N-0281</t>
  </si>
  <si>
    <t>N-0280</t>
  </si>
  <si>
    <t>N-0279</t>
  </si>
  <si>
    <t>N-0278</t>
  </si>
  <si>
    <t>N-0277</t>
  </si>
  <si>
    <t>N-0276</t>
  </si>
  <si>
    <t>N-0275</t>
  </si>
  <si>
    <t>N-0274</t>
  </si>
  <si>
    <t>N-0273</t>
  </si>
  <si>
    <t>N-0272</t>
  </si>
  <si>
    <t>N-0271</t>
  </si>
  <si>
    <t>N-0270</t>
  </si>
  <si>
    <t>N-0269</t>
  </si>
  <si>
    <t>N-0268</t>
  </si>
  <si>
    <t>N-0267</t>
  </si>
  <si>
    <t>N-0266</t>
  </si>
  <si>
    <t>N-0265</t>
  </si>
  <si>
    <t>N-0264</t>
  </si>
  <si>
    <t>N-0263</t>
  </si>
  <si>
    <t>N-0262</t>
  </si>
  <si>
    <t>N-0261</t>
  </si>
  <si>
    <t>N-0260</t>
  </si>
  <si>
    <t>N-0259</t>
  </si>
  <si>
    <t>N-0258</t>
  </si>
  <si>
    <t>N-0257</t>
  </si>
  <si>
    <t>N-0256</t>
  </si>
  <si>
    <t>N-0255</t>
  </si>
  <si>
    <t>N-0254</t>
  </si>
  <si>
    <t>N-0253</t>
  </si>
  <si>
    <t>N-0252</t>
  </si>
  <si>
    <t>N-0251</t>
  </si>
  <si>
    <t>N-0250</t>
  </si>
  <si>
    <t>N-0249</t>
  </si>
  <si>
    <t>N-0248</t>
  </si>
  <si>
    <t>N-0247</t>
  </si>
  <si>
    <t>N-0246</t>
  </si>
  <si>
    <t>N-0245</t>
  </si>
  <si>
    <t>N-0244</t>
  </si>
  <si>
    <t>N-0243</t>
  </si>
  <si>
    <t>N-0242</t>
  </si>
  <si>
    <t>N-0241</t>
  </si>
  <si>
    <t>N-0240</t>
  </si>
  <si>
    <t>N-0239</t>
  </si>
  <si>
    <t>N-0238</t>
  </si>
  <si>
    <t>N-0237</t>
  </si>
  <si>
    <t>N-0236</t>
  </si>
  <si>
    <t>N-0235</t>
  </si>
  <si>
    <t>N-0234</t>
  </si>
  <si>
    <t>N-0233</t>
  </si>
  <si>
    <t>N-0232</t>
  </si>
  <si>
    <t>N-0231</t>
  </si>
  <si>
    <t>N-0230</t>
  </si>
  <si>
    <t>N-0229</t>
  </si>
  <si>
    <t>N-0228</t>
  </si>
  <si>
    <t>N-0227</t>
  </si>
  <si>
    <t>N-0226</t>
  </si>
  <si>
    <t>N-0225</t>
  </si>
  <si>
    <t>N-0224</t>
  </si>
  <si>
    <t>N-0223</t>
  </si>
  <si>
    <t>N-0222</t>
  </si>
  <si>
    <t>N-0221</t>
  </si>
  <si>
    <t>N-0220</t>
  </si>
  <si>
    <t>N-0219</t>
  </si>
  <si>
    <t>N-0218</t>
  </si>
  <si>
    <t>N-0217</t>
  </si>
  <si>
    <t>N-0216</t>
  </si>
  <si>
    <t>N-0215</t>
  </si>
  <si>
    <t>N-0214</t>
  </si>
  <si>
    <t>N-0213</t>
  </si>
  <si>
    <t>N-0212</t>
  </si>
  <si>
    <t>N-0211</t>
  </si>
  <si>
    <t>N-0210</t>
  </si>
  <si>
    <t>N-0209</t>
  </si>
  <si>
    <t>N-0208</t>
  </si>
  <si>
    <t>N-0207</t>
  </si>
  <si>
    <t>N-0206</t>
  </si>
  <si>
    <t>N-0205</t>
  </si>
  <si>
    <t>N-0204</t>
  </si>
  <si>
    <t>N-0203</t>
  </si>
  <si>
    <t>N-0202</t>
  </si>
  <si>
    <t>N-0201</t>
  </si>
  <si>
    <t>N-0200</t>
  </si>
  <si>
    <t>N-0199</t>
  </si>
  <si>
    <t>N-0198</t>
  </si>
  <si>
    <t>N-0197</t>
  </si>
  <si>
    <t>N-0196</t>
  </si>
  <si>
    <t>N-0195</t>
  </si>
  <si>
    <t>N-0194</t>
  </si>
  <si>
    <t>N-0193</t>
  </si>
  <si>
    <t>N-0192</t>
  </si>
  <si>
    <t>N-0191</t>
  </si>
  <si>
    <t>N-0190</t>
  </si>
  <si>
    <t>N-0189</t>
  </si>
  <si>
    <t>N-0188</t>
  </si>
  <si>
    <t>N-0187</t>
  </si>
  <si>
    <t>N-0186</t>
  </si>
  <si>
    <t>N-0185</t>
  </si>
  <si>
    <t>N-0184</t>
  </si>
  <si>
    <t>N-0183</t>
  </si>
  <si>
    <t>N-0182</t>
  </si>
  <si>
    <t>N-0181</t>
  </si>
  <si>
    <t>N-0180</t>
  </si>
  <si>
    <t>N-0179</t>
  </si>
  <si>
    <t>N-0178</t>
  </si>
  <si>
    <t>N-0177</t>
  </si>
  <si>
    <t>N-0176</t>
  </si>
  <si>
    <t>N-0175</t>
  </si>
  <si>
    <t>N-0174</t>
  </si>
  <si>
    <t>N-0173</t>
  </si>
  <si>
    <t>N-0172</t>
  </si>
  <si>
    <t>N-0171</t>
  </si>
  <si>
    <t>N-0170</t>
  </si>
  <si>
    <t>N-0169</t>
  </si>
  <si>
    <t>N-0168</t>
  </si>
  <si>
    <t>N-0167</t>
  </si>
  <si>
    <t>N-0166</t>
  </si>
  <si>
    <t>N-0165</t>
  </si>
  <si>
    <t>N-0164</t>
  </si>
  <si>
    <t>N-0163</t>
  </si>
  <si>
    <t>N-0162</t>
  </si>
  <si>
    <t>N-0161</t>
  </si>
  <si>
    <t>N-0160</t>
  </si>
  <si>
    <t>N-0159</t>
  </si>
  <si>
    <t>N-0158</t>
  </si>
  <si>
    <t>N-0157</t>
  </si>
  <si>
    <t>N-0156</t>
  </si>
  <si>
    <t>N-0155</t>
  </si>
  <si>
    <t>N-0154</t>
  </si>
  <si>
    <t>N-0153</t>
  </si>
  <si>
    <t>N-0152</t>
  </si>
  <si>
    <t>N-0151</t>
  </si>
  <si>
    <t>N-0150</t>
  </si>
  <si>
    <t>N-0149</t>
  </si>
  <si>
    <t>N-0148</t>
  </si>
  <si>
    <t>N-0147</t>
  </si>
  <si>
    <t>N-0146</t>
  </si>
  <si>
    <t>N-0145</t>
  </si>
  <si>
    <t>N-0144</t>
  </si>
  <si>
    <t>N-0143</t>
  </si>
  <si>
    <t>N-0142</t>
  </si>
  <si>
    <t>N-0141</t>
  </si>
  <si>
    <t>N-0140</t>
  </si>
  <si>
    <t>N-0139</t>
  </si>
  <si>
    <t>N-0138</t>
  </si>
  <si>
    <t>N-0137</t>
  </si>
  <si>
    <t>N-0136</t>
  </si>
  <si>
    <t>N-0135</t>
  </si>
  <si>
    <t>N-0134</t>
  </si>
  <si>
    <t>N-0133</t>
  </si>
  <si>
    <t>N-0132</t>
  </si>
  <si>
    <t>N-0131</t>
  </si>
  <si>
    <t>N-0130</t>
  </si>
  <si>
    <t>N-0129</t>
  </si>
  <si>
    <t>N-0128</t>
  </si>
  <si>
    <t>N-0127</t>
  </si>
  <si>
    <t>N-0126</t>
  </si>
  <si>
    <t>N-0125</t>
  </si>
  <si>
    <t>N-0124</t>
  </si>
  <si>
    <t>N-0123</t>
  </si>
  <si>
    <t>N-0122</t>
  </si>
  <si>
    <t>N-0121</t>
  </si>
  <si>
    <t>N-0120</t>
  </si>
  <si>
    <t>N-0119</t>
  </si>
  <si>
    <t>N-0118</t>
  </si>
  <si>
    <t>N-0117</t>
  </si>
  <si>
    <t>N-0116</t>
  </si>
  <si>
    <t>N-0115</t>
  </si>
  <si>
    <t>N-0114</t>
  </si>
  <si>
    <t>N-0113</t>
  </si>
  <si>
    <t>N-0112</t>
  </si>
  <si>
    <t>N-0111</t>
  </si>
  <si>
    <t>N-0110</t>
  </si>
  <si>
    <t>N-0109</t>
  </si>
  <si>
    <t>N-0108</t>
  </si>
  <si>
    <t>N-0107</t>
  </si>
  <si>
    <t>N-0106</t>
  </si>
  <si>
    <t>N-0105</t>
  </si>
  <si>
    <t>N-0104</t>
  </si>
  <si>
    <t>N-0103</t>
  </si>
  <si>
    <t>N-0102</t>
  </si>
  <si>
    <t>N-0101</t>
  </si>
  <si>
    <t>N-0100</t>
  </si>
  <si>
    <t>N-0099</t>
  </si>
  <si>
    <t>N-0098</t>
  </si>
  <si>
    <t>N-0097</t>
  </si>
  <si>
    <t>N-0096</t>
  </si>
  <si>
    <t>N-0095</t>
  </si>
  <si>
    <t>N-0094</t>
  </si>
  <si>
    <t>N-0093</t>
  </si>
  <si>
    <t>N-0092</t>
  </si>
  <si>
    <t>N-0091</t>
  </si>
  <si>
    <t>N-0090</t>
  </si>
  <si>
    <t>N-0089</t>
  </si>
  <si>
    <t>N-0088</t>
  </si>
  <si>
    <t>N-0087</t>
  </si>
  <si>
    <t>N-0086</t>
  </si>
  <si>
    <t>N-0085</t>
  </si>
  <si>
    <t>N-0084</t>
  </si>
  <si>
    <t>N-0083</t>
  </si>
  <si>
    <t>N-0082</t>
  </si>
  <si>
    <t>N-0081</t>
  </si>
  <si>
    <t>N-0080</t>
  </si>
  <si>
    <t>N-0079</t>
  </si>
  <si>
    <t>N-0078</t>
  </si>
  <si>
    <t>N-0077</t>
  </si>
  <si>
    <t>N-0076</t>
  </si>
  <si>
    <t>N-0075</t>
  </si>
  <si>
    <t>N-0074</t>
  </si>
  <si>
    <t>N-0073</t>
  </si>
  <si>
    <t>N-0072</t>
  </si>
  <si>
    <t>N-0071</t>
  </si>
  <si>
    <t>N-0070</t>
  </si>
  <si>
    <t>N-0069</t>
  </si>
  <si>
    <t>N-0068</t>
  </si>
  <si>
    <t>N-0067</t>
  </si>
  <si>
    <t>N-0066</t>
  </si>
  <si>
    <t>N-0065</t>
  </si>
  <si>
    <t>N-0064</t>
  </si>
  <si>
    <t>N-0063</t>
  </si>
  <si>
    <t>N-0062</t>
  </si>
  <si>
    <t>N-0061</t>
  </si>
  <si>
    <t>N-0060</t>
  </si>
  <si>
    <t>N-0059</t>
  </si>
  <si>
    <t>N-0058</t>
  </si>
  <si>
    <t>N-0057</t>
  </si>
  <si>
    <t>N-0056</t>
  </si>
  <si>
    <t>N-0055</t>
  </si>
  <si>
    <t>N-0054</t>
  </si>
  <si>
    <t>N-0053</t>
  </si>
  <si>
    <t>N-0052</t>
  </si>
  <si>
    <t>N-0051</t>
  </si>
  <si>
    <t>N-0050</t>
  </si>
  <si>
    <t>N-0049</t>
  </si>
  <si>
    <t>N-0048</t>
  </si>
  <si>
    <t>N-0047</t>
  </si>
  <si>
    <t>N-0046</t>
  </si>
  <si>
    <t>N-0045</t>
  </si>
  <si>
    <t>N-0044</t>
  </si>
  <si>
    <t>N-0043</t>
  </si>
  <si>
    <t>N-0042</t>
  </si>
  <si>
    <t>N-0041</t>
  </si>
  <si>
    <t>N-0040</t>
  </si>
  <si>
    <t>N-0039</t>
  </si>
  <si>
    <t>N-0038</t>
  </si>
  <si>
    <t>N-0037</t>
  </si>
  <si>
    <t>N-0036</t>
  </si>
  <si>
    <t>N-0035</t>
  </si>
  <si>
    <t>N-0034</t>
  </si>
  <si>
    <t>N-0033</t>
  </si>
  <si>
    <t>N-0032</t>
  </si>
  <si>
    <t>N-0031</t>
  </si>
  <si>
    <t>N-0030</t>
  </si>
  <si>
    <t>N-0029</t>
  </si>
  <si>
    <t>N-0028</t>
  </si>
  <si>
    <t>N-0027</t>
  </si>
  <si>
    <t>N-0026</t>
  </si>
  <si>
    <t>N-0025</t>
  </si>
  <si>
    <t>N-0024</t>
  </si>
  <si>
    <t>N-0023</t>
  </si>
  <si>
    <t>N-0022</t>
  </si>
  <si>
    <t>N-0021</t>
  </si>
  <si>
    <t>N-0020</t>
  </si>
  <si>
    <t>N-0019</t>
  </si>
  <si>
    <t>N-0018</t>
  </si>
  <si>
    <t>N-0017</t>
  </si>
  <si>
    <t>N-0016</t>
  </si>
  <si>
    <t>N-0015</t>
  </si>
  <si>
    <t>N-0014</t>
  </si>
  <si>
    <t>N-0013</t>
  </si>
  <si>
    <t>N-0012</t>
  </si>
  <si>
    <t>N-0011</t>
  </si>
  <si>
    <t>N-0010</t>
  </si>
  <si>
    <t>N-0009</t>
  </si>
  <si>
    <t>N-0008</t>
  </si>
  <si>
    <t>N-0007</t>
  </si>
  <si>
    <t>N-0006</t>
  </si>
  <si>
    <t>N-0005</t>
  </si>
  <si>
    <t>N-0004</t>
  </si>
  <si>
    <t>N-0003</t>
  </si>
  <si>
    <t>L02156</t>
  </si>
  <si>
    <t>L02158</t>
  </si>
  <si>
    <t>L02159</t>
  </si>
  <si>
    <t>L02160</t>
  </si>
  <si>
    <t>Islam; science;history</t>
  </si>
  <si>
    <t>agile; product-manager; product-owner;article</t>
  </si>
  <si>
    <t>subscription; summarizer; tool; ai;application</t>
  </si>
  <si>
    <t>book; course; machine learning; ml; python; list</t>
  </si>
  <si>
    <t>d3; data-viz; svelte</t>
  </si>
  <si>
    <t>causal-inference; data-science; method; tutorial</t>
  </si>
  <si>
    <t>javascript; method; pattern</t>
  </si>
  <si>
    <t>api; development; product-owner</t>
  </si>
  <si>
    <t>animation; inspiration; map; python; tutorial</t>
  </si>
  <si>
    <t>application; database</t>
  </si>
  <si>
    <t>ai; cautionary-tale; interview</t>
  </si>
  <si>
    <t>data-viz; javascript; svelte</t>
  </si>
  <si>
    <t>bigdata; data-science; general; pdf; peril</t>
  </si>
  <si>
    <t>geospatial; ggplot2; post; rtats; tutorial</t>
  </si>
  <si>
    <t>application; d3js; data-viz; guide; post</t>
  </si>
  <si>
    <t>art; inspiration</t>
  </si>
  <si>
    <t>ml; package; rstats; ml;data-analysis;predictive-modeling;regression;classification;model-tuning;package</t>
  </si>
  <si>
    <t>book; free; introductory; online; rstats</t>
  </si>
  <si>
    <t>book; data-viz; ggplot2; rstats</t>
  </si>
  <si>
    <t>book; data-science; rstats; free</t>
  </si>
  <si>
    <t>data-viz; javascript; observable; plot; technique</t>
  </si>
  <si>
    <t>nlp;framework;llm;vega-lite;chart;dataset</t>
  </si>
  <si>
    <t>ml; paper; video-generation</t>
  </si>
  <si>
    <t>capitalism; economics; general; inspiration</t>
  </si>
  <si>
    <t>ml; paper; technique</t>
  </si>
  <si>
    <t>data-analysis; teaching; resources; statistics;post</t>
  </si>
  <si>
    <t>cautionary-tale; paper;pitfall;research</t>
  </si>
  <si>
    <t>data-management; open-source</t>
  </si>
  <si>
    <t>data-management; data-quality; framework; standard;took; toolkit</t>
  </si>
  <si>
    <t>methodology; statistics; website; standard;tool; toolkit</t>
  </si>
  <si>
    <t>data-management; interoperability; methodology; guide</t>
  </si>
  <si>
    <t>data-management; interoperability; methodology; toolkit; website</t>
  </si>
  <si>
    <t>data-driven;tool;resource;technique</t>
  </si>
  <si>
    <t>application; toolkit</t>
  </si>
  <si>
    <t>dl;book;free;online;technique; intermediate; foundation</t>
  </si>
  <si>
    <t>ai; ml; explainer;blog</t>
  </si>
  <si>
    <t>ai; explainer; introductory; llm; post; technique</t>
  </si>
  <si>
    <t>ai; application; search; technology; tool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</si>
</sst>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4"/>
      <color theme="1"/>
      <name val="Calibri"/>
      <family val="2"/>
      <scheme val="minor"/>
    </font>
    <font>
      <sz val="8"/>
      <name val="Calibri"/>
      <family val="2"/>
      <scheme val="minor"/>
    </font>
    <font>
      <u/>
      <sz val="11"/>
      <color theme="10"/>
      <name val="Calibri"/>
      <family val="2"/>
      <scheme val="minor"/>
    </font>
    <font>
      <b/>
      <sz val="11"/>
      <color theme="0"/>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3" fillId="0" borderId="0" applyNumberFormat="0" applyFill="0" applyBorder="0" applyAlignment="0" applyProtection="0"/>
  </cellStyleXfs>
  <cellXfs count="28">
    <xf numFmtId="0" fontId="0" fillId="0" borderId="0" xfId="0"/>
    <xf numFmtId="0" fontId="1" fillId="2" borderId="0" xfId="0" applyFont="1" applyFill="1" applyAlignment="1">
      <alignment vertical="top"/>
    </xf>
    <xf numFmtId="0" fontId="1" fillId="2" borderId="0" xfId="0" applyFont="1" applyFill="1"/>
    <xf numFmtId="0" fontId="1" fillId="0" borderId="0" xfId="0" applyFont="1" applyAlignment="1">
      <alignment vertical="top"/>
    </xf>
    <xf numFmtId="0" fontId="1" fillId="0" borderId="0" xfId="0" applyFont="1"/>
    <xf numFmtId="0" fontId="0" fillId="0" borderId="0" xfId="0" applyAlignment="1">
      <alignment wrapText="1"/>
    </xf>
    <xf numFmtId="0" fontId="0" fillId="0" borderId="0" xfId="0" quotePrefix="1"/>
    <xf numFmtId="0" fontId="1" fillId="3" borderId="1" xfId="0" applyFont="1" applyFill="1" applyBorder="1"/>
    <xf numFmtId="0" fontId="1" fillId="0" borderId="1" xfId="0" applyFont="1" applyBorder="1" applyAlignment="1">
      <alignment vertical="top"/>
    </xf>
    <xf numFmtId="0" fontId="1" fillId="3" borderId="1" xfId="0" applyFont="1" applyFill="1" applyBorder="1" applyAlignment="1">
      <alignment vertical="top"/>
    </xf>
    <xf numFmtId="0" fontId="1" fillId="0" borderId="0" xfId="0" quotePrefix="1" applyFont="1"/>
    <xf numFmtId="0" fontId="3" fillId="0" borderId="0" xfId="1"/>
    <xf numFmtId="14" fontId="0" fillId="0" borderId="0" xfId="0" applyNumberFormat="1"/>
    <xf numFmtId="0" fontId="4" fillId="4" borderId="2" xfId="0" applyFont="1" applyFill="1" applyBorder="1"/>
    <xf numFmtId="0" fontId="4" fillId="4" borderId="1" xfId="0" applyFont="1" applyFill="1" applyBorder="1"/>
    <xf numFmtId="0" fontId="4" fillId="4" borderId="3" xfId="0" applyFont="1" applyFill="1" applyBorder="1"/>
    <xf numFmtId="14" fontId="0" fillId="0" borderId="0" xfId="0" quotePrefix="1" applyNumberFormat="1"/>
    <xf numFmtId="0" fontId="0" fillId="0" borderId="0" xfId="0" applyNumberFormat="1"/>
    <xf numFmtId="0" fontId="0" fillId="0" borderId="2" xfId="0" applyFont="1" applyBorder="1"/>
    <xf numFmtId="0" fontId="0" fillId="0" borderId="1" xfId="0" applyFont="1" applyBorder="1"/>
    <xf numFmtId="0" fontId="3" fillId="0" borderId="0" xfId="1" applyNumberFormat="1"/>
    <xf numFmtId="0" fontId="0" fillId="0" borderId="3" xfId="0" applyFont="1" applyBorder="1"/>
    <xf numFmtId="0" fontId="0" fillId="0" borderId="0" xfId="0" quotePrefix="1" applyNumberFormat="1"/>
    <xf numFmtId="0" fontId="0" fillId="0" borderId="0" xfId="0" applyNumberFormat="1" applyAlignment="1">
      <alignment wrapText="1"/>
    </xf>
    <xf numFmtId="15" fontId="0" fillId="0" borderId="0" xfId="0" quotePrefix="1" applyNumberFormat="1"/>
    <xf numFmtId="14" fontId="0" fillId="0" borderId="1" xfId="0" applyNumberFormat="1" applyFont="1" applyBorder="1"/>
    <xf numFmtId="0" fontId="3" fillId="0" borderId="1" xfId="1" applyFont="1" applyBorder="1"/>
    <xf numFmtId="0" fontId="0" fillId="0" borderId="1" xfId="0" applyNumberFormat="1" applyFont="1" applyBorder="1"/>
  </cellXfs>
  <cellStyles count="2">
    <cellStyle name="Hyperlink" xfId="1" builtinId="8"/>
    <cellStyle name="Normal" xfId="0" builtinId="0"/>
  </cellStyles>
  <dxfs count="72">
    <dxf>
      <numFmt numFmtId="0" formatCode="General"/>
    </dxf>
    <dxf>
      <fill>
        <patternFill>
          <bgColor theme="0" tint="-0.14996795556505021"/>
        </patternFill>
      </fill>
    </dxf>
    <dxf>
      <fill>
        <patternFill>
          <bgColor theme="5" tint="0.39994506668294322"/>
        </patternFill>
      </fill>
    </dxf>
    <dxf>
      <fill>
        <patternFill>
          <bgColor theme="4" tint="0.79998168889431442"/>
        </patternFill>
      </fil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4"/>
        <color rgb="FF000000"/>
        <name val="Calibri"/>
        <family val="2"/>
        <scheme val="none"/>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0" formatCode="Genera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rgb="FF000000"/>
        <name val="Calibri"/>
        <family val="2"/>
        <scheme val="none"/>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0" formatCode="Genera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fill>
        <patternFill patternType="solid">
          <fgColor indexed="64"/>
          <bgColor theme="4" tint="0.59999389629810485"/>
        </patternFill>
      </fil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5FDC44-F2B3-4D31-8CE5-14E615E9E491}" autoFormatId="16" applyNumberFormats="0" applyBorderFormats="0" applyFontFormats="0" applyPatternFormats="0" applyAlignmentFormats="0" applyWidthHeightFormats="0">
  <queryTableRefresh nextId="27">
    <queryTableFields count="26">
      <queryTableField id="1" name="link_id" tableColumnId="1"/>
      <queryTableField id="2" name="link" tableColumnId="2"/>
      <queryTableField id="3" name="article_title" tableColumnId="3"/>
      <queryTableField id="4" name="article_author" tableColumnId="4"/>
      <queryTableField id="5" name="post_date" tableColumnId="5"/>
      <queryTableField id="6" name="article_excerpt" tableColumnId="6"/>
      <queryTableField id="7" name="categories" tableColumnId="7"/>
      <queryTableField id="8" name="site_manual" tableColumnId="8"/>
      <queryTableField id="9" name="link_type" tableColumnId="9"/>
      <queryTableField id="10" name="img_type" tableColumnId="10"/>
      <queryTableField id="11" name="img_url" tableColumnId="11"/>
      <queryTableField id="12" name="author_image" tableColumnId="12"/>
      <queryTableField id="13" name="author_url" tableColumnId="13"/>
      <queryTableField id="14" name="create_date" tableColumnId="14"/>
      <queryTableField id="15" name="format" tableColumnId="15"/>
      <queryTableField id="16" name="type" tableColumnId="16"/>
      <queryTableField id="17" name="level" tableColumnId="17"/>
      <queryTableField id="18" name="style" tableColumnId="18"/>
      <queryTableField id="19" name="theme" tableColumnId="19"/>
      <queryTableField id="20" name="topic" tableColumnId="20"/>
      <queryTableField id="21" name="area" tableColumnId="21"/>
      <queryTableField id="22" name="technology" tableColumnId="22"/>
      <queryTableField id="23" name="other" tableColumnId="23"/>
      <queryTableField id="24" name="misc" tableColumnId="24"/>
      <queryTableField id="25" name="concatenate" tableColumnId="25"/>
      <queryTableField id="26" name="tag_count"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FBFB37E5-39A5-4AA7-A0C6-A523E52227CE}" autoFormatId="16" applyNumberFormats="0" applyBorderFormats="0" applyFontFormats="0" applyPatternFormats="0" applyAlignmentFormats="0" applyWidthHeightFormats="0">
  <queryTableRefresh nextId="12" unboundColumnsLeft="1">
    <queryTableFields count="11">
      <queryTableField id="11" dataBound="0" tableColumnId="11"/>
      <queryTableField id="1" name="Title" tableColumnId="1"/>
      <queryTableField id="2" name="Author" tableColumnId="2"/>
      <queryTableField id="3" name="Excerpt" tableColumnId="3"/>
      <queryTableField id="4" name="Image_Url" tableColumnId="4"/>
      <queryTableField id="5" name="Link" tableColumnId="5"/>
      <queryTableField id="6" name="Tags" tableColumnId="6"/>
      <queryTableField id="10" dataBound="0" tableColumnId="10"/>
      <queryTableField id="7" name="author_url" tableColumnId="7"/>
      <queryTableField id="8" name="created_date" tableColumnId="8"/>
      <queryTableField id="9" name="post-date-final"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C5778F11-BE32-47DD-A710-5F0AB36F50AE}" autoFormatId="16" applyNumberFormats="0" applyBorderFormats="0" applyFontFormats="0" applyPatternFormats="0" applyAlignmentFormats="0" applyWidthHeightFormats="0">
  <queryTableRefresh nextId="4" unboundColumnsRight="1">
    <queryTableFields count="3">
      <queryTableField id="1" name="Attribute" tableColumnId="1"/>
      <queryTableField id="2" name="Value" tableColumnId="2"/>
      <queryTableField id="3" dataBound="0" tableColumnId="3"/>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217D09-D52C-4837-AE67-34BC6B6DF756}" name="source_data" displayName="source_data" ref="A1:Z1099" totalsRowShown="0">
  <autoFilter ref="A1:Z1099" xr:uid="{77217D09-D52C-4837-AE67-34BC6B6DF756}"/>
  <tableColumns count="26">
    <tableColumn id="1" xr3:uid="{F81F680C-10BD-4375-8EBA-DE03B05B6720}" name="link_id"/>
    <tableColumn id="2" xr3:uid="{C915042A-48CE-48C3-B7DE-C91E87A69068}" name="link"/>
    <tableColumn id="3" xr3:uid="{7D98B31F-84A2-4906-B288-9CB8B188F324}" name="article_title"/>
    <tableColumn id="4" xr3:uid="{58A4A4EF-F3DA-458F-8B27-D61B71854051}" name="article_author"/>
    <tableColumn id="5" xr3:uid="{767793DB-DC5C-4DB4-85A1-A691F35CB26C}" name="post_date"/>
    <tableColumn id="6" xr3:uid="{5721EE3E-FF31-4E17-BBD3-225A47A0024A}" name="article_excerpt"/>
    <tableColumn id="7" xr3:uid="{1E0B0FA5-8C19-47C9-9C3A-9FADDA2E74D0}" name="categories"/>
    <tableColumn id="8" xr3:uid="{E5E6E9C6-51DD-43D5-ABE0-EC321FEB9DE5}" name="site_manual"/>
    <tableColumn id="9" xr3:uid="{D57F4738-A06B-40B0-856E-693F2E6AFA2E}" name="link_type"/>
    <tableColumn id="10" xr3:uid="{5C52A96C-9CC4-42C4-A1F7-5EB37F4CE128}" name="img_type"/>
    <tableColumn id="11" xr3:uid="{0B2A35AF-9938-447F-81E4-043D66D5CA6E}" name="img_url"/>
    <tableColumn id="12" xr3:uid="{99D018D3-3499-41D0-839D-E6C182E0806F}" name="author_image"/>
    <tableColumn id="13" xr3:uid="{2E3613F4-37B5-42EB-99A1-140058874D13}" name="author_url"/>
    <tableColumn id="14" xr3:uid="{59A27AD1-7AD1-4FB8-9FA2-972B7DA0AAE7}" name="create_date"/>
    <tableColumn id="15" xr3:uid="{55D7CEB5-BBDD-4381-A2AE-ACFA4839C988}" name="format"/>
    <tableColumn id="16" xr3:uid="{461513B8-EDBA-403E-8CD7-572D801D7B6E}" name="type"/>
    <tableColumn id="17" xr3:uid="{04C5486E-BEBE-4A14-A57A-7A9663F68903}" name="level"/>
    <tableColumn id="18" xr3:uid="{5A6DD9FE-EA81-44DD-8CD3-3E02EF8D67DD}" name="style"/>
    <tableColumn id="19" xr3:uid="{49C7EF88-0416-4CF3-98F9-5CF39272D3D2}" name="theme"/>
    <tableColumn id="20" xr3:uid="{D708E4AB-F7BC-43CD-91F0-DE51E8F99406}" name="topic"/>
    <tableColumn id="21" xr3:uid="{652091D7-6F00-47F0-9E4D-9F4B833E6B9A}" name="area"/>
    <tableColumn id="22" xr3:uid="{83EFA6DF-5B65-44EF-99E1-E5D6290612BF}" name="technology"/>
    <tableColumn id="23" xr3:uid="{164A2EA9-E0AA-4460-9EB8-97533BB2B59F}" name="other"/>
    <tableColumn id="26" xr3:uid="{728EEC78-CBEC-4F74-B879-B5DA57CF891C}" name="misc" dataDxfId="71">
      <calculatedColumnFormula>IF(LEN(source_data[[#This Row],[technology]])=0,"","technology")</calculatedColumnFormula>
    </tableColumn>
    <tableColumn id="24" xr3:uid="{5A0AB04E-A8CC-4A45-A833-C442EF9F4D50}" name="concatenate" dataDxfId="70">
      <calculatedColumnFormula>SUBSTITUTE(_xlfn.TEXTJOIN(";",TRUE,source_data[[#This Row],[format]:[topic]],source_data[[#This Row],[misc]],source_data[[#This Row],[area]:[other]],),"#",";")</calculatedColumnFormula>
    </tableColumn>
    <tableColumn id="25" xr3:uid="{7F18F00E-F8D1-41CC-AB06-14D7CF3B631B}" name="tag_count" dataDxfId="0">
      <calculatedColumnFormula>10-COUNTBLANK(source_data[[#This Row],[format]:[other]])</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06F1ED-C54D-4CF1-9B60-A6265A39E0FB}" name="link_data_full_v2" displayName="link_data_full_v2" ref="A1:Z1084" tableType="queryTable" totalsRowShown="0">
  <autoFilter ref="A1:Z1084" xr:uid="{BE06F1ED-C54D-4CF1-9B60-A6265A39E0FB}"/>
  <tableColumns count="26">
    <tableColumn id="1" xr3:uid="{E2B4FB00-61C0-415D-A547-C79EB62C1F9E}" uniqueName="1" name="link_id" queryTableFieldId="1" dataDxfId="69"/>
    <tableColumn id="2" xr3:uid="{F1FB7377-6C08-40B6-8587-22A115721F80}" uniqueName="2" name="link" queryTableFieldId="2" dataDxfId="68"/>
    <tableColumn id="3" xr3:uid="{F9C0AC48-D328-4701-B551-9415637A3114}" uniqueName="3" name="article_title" queryTableFieldId="3" dataDxfId="67"/>
    <tableColumn id="4" xr3:uid="{B84FCD4E-39A6-4B82-877A-2D63DF5DCA35}" uniqueName="4" name="article_author" queryTableFieldId="4" dataDxfId="66"/>
    <tableColumn id="5" xr3:uid="{1772B1C4-B530-437B-B177-C828C1429BBB}" uniqueName="5" name="post_date" queryTableFieldId="5" dataDxfId="65"/>
    <tableColumn id="6" xr3:uid="{5D73E162-CDEB-486B-94F0-7118007FAA1B}" uniqueName="6" name="article_excerpt" queryTableFieldId="6" dataDxfId="64"/>
    <tableColumn id="7" xr3:uid="{967586A2-373B-44D9-BAEC-50B587A94ADC}" uniqueName="7" name="categories" queryTableFieldId="7" dataDxfId="63"/>
    <tableColumn id="8" xr3:uid="{B4E9AC2E-B0A5-4CB2-BEB5-4D89ABD5024B}" uniqueName="8" name="site_manual" queryTableFieldId="8" dataDxfId="62"/>
    <tableColumn id="9" xr3:uid="{7CEADB9C-0E52-4326-8F01-E58D9088F712}" uniqueName="9" name="link_type" queryTableFieldId="9" dataDxfId="61"/>
    <tableColumn id="10" xr3:uid="{6B27145C-BC5D-475A-83C0-678B0447E955}" uniqueName="10" name="img_type" queryTableFieldId="10" dataDxfId="60"/>
    <tableColumn id="11" xr3:uid="{B8172206-6DDF-4465-8E46-098E7F81EACA}" uniqueName="11" name="img_url" queryTableFieldId="11" dataDxfId="59"/>
    <tableColumn id="12" xr3:uid="{C74F16BF-B876-4FAC-B39C-040A6D8DB551}" uniqueName="12" name="author_image" queryTableFieldId="12" dataDxfId="58"/>
    <tableColumn id="13" xr3:uid="{AF01FE1E-5B9C-4969-BC0B-76971EAD0B4B}" uniqueName="13" name="author_url" queryTableFieldId="13" dataDxfId="57"/>
    <tableColumn id="14" xr3:uid="{62A198E2-83EB-4DE7-92B2-575A406B8F32}" uniqueName="14" name="create_date" queryTableFieldId="14" dataDxfId="56"/>
    <tableColumn id="15" xr3:uid="{C32E4C4A-EDBC-482D-A6F8-D7857D7119BB}" uniqueName="15" name="format" queryTableFieldId="15" dataDxfId="55"/>
    <tableColumn id="16" xr3:uid="{1B048FA4-42E8-405E-AEE1-97F5687AC207}" uniqueName="16" name="type" queryTableFieldId="16" dataDxfId="54"/>
    <tableColumn id="17" xr3:uid="{E4CE4C98-8E3C-4A21-848B-E33076AD759E}" uniqueName="17" name="level" queryTableFieldId="17" dataDxfId="53"/>
    <tableColumn id="18" xr3:uid="{330A45E0-4F67-4EA6-8D6D-C957E84B15C7}" uniqueName="18" name="style" queryTableFieldId="18" dataDxfId="52"/>
    <tableColumn id="19" xr3:uid="{612027DC-B355-459F-8187-ACE7968FB02D}" uniqueName="19" name="theme" queryTableFieldId="19" dataDxfId="51"/>
    <tableColumn id="20" xr3:uid="{83AA823D-41F9-4D4D-A317-FBB7A26AD88D}" uniqueName="20" name="topic" queryTableFieldId="20" dataDxfId="50"/>
    <tableColumn id="21" xr3:uid="{648CB5BC-772E-4A4A-8CE8-6F9B002D56BE}" uniqueName="21" name="area" queryTableFieldId="21" dataDxfId="49"/>
    <tableColumn id="22" xr3:uid="{8EDE4F06-3586-4708-93A5-8FB1C2111E09}" uniqueName="22" name="technology" queryTableFieldId="22" dataDxfId="48"/>
    <tableColumn id="23" xr3:uid="{8EB7182F-92E2-4D41-9054-8FDB0503B31B}" uniqueName="23" name="other" queryTableFieldId="23" dataDxfId="47"/>
    <tableColumn id="24" xr3:uid="{FD7068D4-E137-492D-B9BA-88E012E2E737}" uniqueName="24" name="misc" queryTableFieldId="24" dataDxfId="46"/>
    <tableColumn id="25" xr3:uid="{B4715BC6-4B43-4DDB-A4B1-FC27D941DC37}" uniqueName="25" name="concatenate" queryTableFieldId="25" dataDxfId="45"/>
    <tableColumn id="26" xr3:uid="{A57EB9B3-FE4D-4C50-B987-841539191B9A}" uniqueName="26" name="tag_count" queryTableFieldId="2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135E3D-84D4-4024-8285-0355BF1FF23F}" name="notion_export_2024_01_15" displayName="notion_export_2024_01_15" ref="A1:K464" tableType="queryTable" totalsRowShown="0">
  <autoFilter ref="A1:K464" xr:uid="{44135E3D-84D4-4024-8285-0355BF1FF23F}"/>
  <sortState xmlns:xlrd2="http://schemas.microsoft.com/office/spreadsheetml/2017/richdata2" ref="A2:K464">
    <sortCondition ref="A1:A464"/>
  </sortState>
  <tableColumns count="11">
    <tableColumn id="11" xr3:uid="{500C7F60-67E4-46AB-9416-8285E6755D89}" uniqueName="11" name="Id" queryTableFieldId="11" dataDxfId="4"/>
    <tableColumn id="1" xr3:uid="{BB0E110D-910C-4F9E-B0C1-85242DA117E8}" uniqueName="1" name="Title" queryTableFieldId="1" dataDxfId="44"/>
    <tableColumn id="2" xr3:uid="{EBD34D33-DBC9-4388-902B-AFA52C2FE0AA}" uniqueName="2" name="Author" queryTableFieldId="2" dataDxfId="43"/>
    <tableColumn id="3" xr3:uid="{EEC91608-94C7-497E-B107-B6B79552925D}" uniqueName="3" name="Excerpt" queryTableFieldId="3" dataDxfId="42"/>
    <tableColumn id="4" xr3:uid="{E0F50D26-A980-4FC2-8331-1CCCBAA47952}" uniqueName="4" name="Image_Url" queryTableFieldId="4" dataDxfId="41"/>
    <tableColumn id="5" xr3:uid="{2E6FBB40-5126-4D22-901A-146581925608}" uniqueName="5" name="Link" queryTableFieldId="5" dataDxfId="40"/>
    <tableColumn id="6" xr3:uid="{F8AB2F98-BA09-4D2C-BEC5-332F4014FDA3}" uniqueName="6" name="Tags" queryTableFieldId="6" dataDxfId="39"/>
    <tableColumn id="10" xr3:uid="{943CC941-1E59-4B37-9756-760F4037DF89}" uniqueName="10" name="link_type" queryTableFieldId="10" dataDxfId="38"/>
    <tableColumn id="7" xr3:uid="{8644343E-47CC-4898-AFE5-109AFDB47AB4}" uniqueName="7" name="author_url" queryTableFieldId="7" dataDxfId="37"/>
    <tableColumn id="8" xr3:uid="{71686F4E-CF68-4CEA-8A85-E5FBC348F4DE}" uniqueName="8" name="created_date" queryTableFieldId="8" dataDxfId="36"/>
    <tableColumn id="9" xr3:uid="{016816EE-D29C-41F8-AC2C-89D56FC49F8C}" uniqueName="9" name="post-date-final" queryTableFieldId="9" dataDxfId="3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A0AB9BE-8152-4B54-81AA-F55878F3ABAA}" name="tag_list" displayName="tag_list" ref="A1:C396" tableType="queryTable" totalsRowShown="0">
  <autoFilter ref="A1:C396" xr:uid="{D0E19830-506A-4CD0-857E-C58EBEDA46BE}"/>
  <tableColumns count="3">
    <tableColumn id="1" xr3:uid="{D44A74D4-9C75-412E-9201-A5468769FB22}" uniqueName="1" name="tag_group" queryTableFieldId="1" dataDxfId="34"/>
    <tableColumn id="2" xr3:uid="{DB46ED43-A7B9-460E-940C-2F37CCF556BE}" uniqueName="2" name="tag" queryTableFieldId="2" dataDxfId="33"/>
    <tableColumn id="3" xr3:uid="{7EF8656D-5053-4507-B572-0CB0864965FC}" uniqueName="3" name="article_n" queryTableFieldId="3" dataDxfId="32">
      <calculatedColumnFormula>COUNTIFS(source_data[concatenate],"*"&amp;B2&amp;"*")</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AEAE1DD-CEF7-40FF-876C-A5E9ECC41C97}" name="all_tags" displayName="all_tags" ref="A1:J111" totalsRowShown="0" headerRowDxfId="31">
  <autoFilter ref="A1:J111" xr:uid="{599C24CF-C243-4EEC-A81C-41793D9699D6}"/>
  <tableColumns count="10">
    <tableColumn id="1" xr3:uid="{569AD63A-C1DB-4623-B7A6-66D7E5318072}" name="format"/>
    <tableColumn id="2" xr3:uid="{0AF868C6-E0B1-41EC-8C14-5DABAC7B7C24}" name="type"/>
    <tableColumn id="3" xr3:uid="{62F8FD4B-7AEF-4B10-8B55-9748F47968AD}" name="level"/>
    <tableColumn id="4" xr3:uid="{4A24C046-2FF6-4AEC-80DA-79B04ADA8596}" name="style"/>
    <tableColumn id="5" xr3:uid="{9E5989C9-3C8D-4310-8EDC-EB98863EA086}" name="theme"/>
    <tableColumn id="6" xr3:uid="{FA6D68D5-0FEB-4AD9-935D-DFB8B434FDAE}" name="topic"/>
    <tableColumn id="7" xr3:uid="{8406CE99-DE89-4437-8AEB-70C367B87B58}" name="area" dataDxfId="30"/>
    <tableColumn id="8" xr3:uid="{320AC27F-E2FE-421D-ACE2-C597822C4EE2}" name="technology"/>
    <tableColumn id="9" xr3:uid="{85599FD9-D795-411B-B3C4-B7D653D42EC4}" name="other"/>
    <tableColumn id="10" xr3:uid="{755FD23A-C9E3-4F67-846C-3EC7775009C5}" name="category" dataDxfId="29">
      <calculatedColumnFormula>all_tags[[#This Row],[topic]]</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F48C03D-638F-4023-BC22-702C69424A7F}" name="categories_detail" displayName="categories_detail" ref="A1:F46" totalsRowShown="0" headerRowDxfId="28" dataDxfId="27">
  <autoFilter ref="A1:F46" xr:uid="{BF48C03D-638F-4023-BC22-702C69424A7F}"/>
  <tableColumns count="6">
    <tableColumn id="1" xr3:uid="{E4487669-62B8-479E-9E46-23BCDD4A32D2}" name="category" dataDxfId="26"/>
    <tableColumn id="2" xr3:uid="{D5D483F1-D32D-430B-9157-EADFA64BEDB8}" name="sub_category" dataDxfId="25"/>
    <tableColumn id="3" xr3:uid="{CAA27E89-90AD-4193-A61B-CA290F3ACAF3}" name="title" dataDxfId="24"/>
    <tableColumn id="4" xr3:uid="{A59B4D3F-76DA-4A48-8735-F19786C69A92}" name="icon" dataDxfId="23"/>
    <tableColumn id="5" xr3:uid="{559538FA-A780-45EF-94E9-BBEED0345020}" name="id" dataDxfId="22">
      <calculatedColumnFormula>IF(A2=A1,E1,E1+10)</calculatedColumnFormula>
    </tableColumn>
    <tableColumn id="6" xr3:uid="{F96FD242-3DFA-4EF2-958B-7CBA92A066D1}" name="num_articles" dataDxfId="21">
      <calculatedColumnFormula>COUNTIFS(source_data[concatenate],"*"&amp;B2&amp;"*")</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E51DE79-DFFE-4905-8DE9-1B91F62EADC9}" name="categories" displayName="categories" ref="A1:E13" totalsRowShown="0" headerRowDxfId="20" dataDxfId="19">
  <autoFilter ref="A1:E13" xr:uid="{8DB8040A-FFA4-4B99-9C63-7CBAD9296B54}"/>
  <tableColumns count="5">
    <tableColumn id="1" xr3:uid="{4CF0E295-EE56-4BFD-9E93-280E80200813}" name="category" dataDxfId="18"/>
    <tableColumn id="2" xr3:uid="{949F8457-5556-4C0D-9DB5-87D941171FF5}" name="title" dataDxfId="17"/>
    <tableColumn id="3" xr3:uid="{089C7DEC-CD46-46DA-AA51-3928D5655D11}" name="icon_url" dataDxfId="16"/>
    <tableColumn id="4" xr3:uid="{410D2EFD-18DC-4BB3-815E-ECE2948C7F97}" name="id" dataDxfId="15"/>
    <tableColumn id="5" xr3:uid="{66D06957-91AA-4F3F-B319-E1CE667F9257}" name="articles_n" dataDxfId="14">
      <calculatedColumnFormula>SUMIF(categories_detail[category],A2,categories_detail[num_articles])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4C3C01B-2CAC-45B2-AE2C-39EBBDC91EEF}" name="themes" displayName="themes" ref="A1:D9" totalsRowShown="0" headerRowDxfId="13" dataDxfId="12">
  <autoFilter ref="A1:D9" xr:uid="{D1378628-2478-45A9-A92F-F185E0ED73F0}"/>
  <tableColumns count="4">
    <tableColumn id="1" xr3:uid="{4D58ECE6-B23B-4E6D-8DB2-52B59C043F57}" name="theme" dataDxfId="11"/>
    <tableColumn id="2" xr3:uid="{44F2DE1E-7858-421B-94FA-E39EB31AD2E9}" name="icon_url" dataDxfId="10"/>
    <tableColumn id="3" xr3:uid="{E0474F65-4B29-4A20-B873-3344CC4B9D9F}" name="id" dataDxfId="9">
      <calculatedColumnFormula>IF(A2=A1,C1,C1+10)</calculatedColumnFormula>
    </tableColumn>
    <tableColumn id="4" xr3:uid="{ADCB30CC-E372-4F23-B4FF-B2DCDBD2E76B}" name="articles_n" dataDxfId="8">
      <calculatedColumnFormula>COUNTIFS(source_data[theme],_xlfn.CONCAT("*",themes!A2,"*"))</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2564026-F932-4CFE-9DC4-BBAC9B144AFA}" name="Table5" displayName="Table5" ref="A1:E1094" totalsRowShown="0">
  <autoFilter ref="A1:E1094" xr:uid="{52564026-F932-4CFE-9DC4-BBAC9B144AFA}"/>
  <tableColumns count="5">
    <tableColumn id="1" xr3:uid="{51F1B056-6210-4D8E-8742-B346F5857914}" name="link_id" dataDxfId="7">
      <calculatedColumnFormula>source_data[[#This Row],[link_id]]</calculatedColumnFormula>
    </tableColumn>
    <tableColumn id="2" xr3:uid="{911413B8-98B6-48E6-93AD-9178C5316D82}" name="link" dataDxfId="6">
      <calculatedColumnFormula>source_data[[#This Row],[link]]</calculatedColumnFormula>
    </tableColumn>
    <tableColumn id="3" xr3:uid="{B2C22141-6490-4D5D-AB6B-EB2A4133CC0C}" name="article_title" dataDxfId="5">
      <calculatedColumnFormula>source_data[[#This Row],[article_title]]</calculatedColumnFormula>
    </tableColumn>
    <tableColumn id="4" xr3:uid="{B3B58C0A-F0A3-4FBE-9BCA-A604D6EA0148}" name="concatenate">
      <calculatedColumnFormula>source_data[[#This Row],[concatenate]]</calculatedColumnFormula>
    </tableColumn>
    <tableColumn id="5" xr3:uid="{89B47C0F-8B38-4C91-AA81-D31821511350}" name="tag_count">
      <calculatedColumnFormula>source_data[[#This Row],[tag_count]]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sifsalam.se/" TargetMode="External"/><Relationship Id="rId7" Type="http://schemas.openxmlformats.org/officeDocument/2006/relationships/table" Target="../tables/table1.xml"/><Relationship Id="rId2" Type="http://schemas.openxmlformats.org/officeDocument/2006/relationships/hyperlink" Target="https://www.thisiscolossal.com/wp-content/uploads/2020/08/orteza-4.jpg" TargetMode="External"/><Relationship Id="rId1" Type="http://schemas.openxmlformats.org/officeDocument/2006/relationships/hyperlink" Target="https://www.thisiscolossal.com/2020/08/gladys-orteza-stock-landscapes/" TargetMode="External"/><Relationship Id="rId6" Type="http://schemas.openxmlformats.org/officeDocument/2006/relationships/printerSettings" Target="../printerSettings/printerSettings1.bin"/><Relationship Id="rId5" Type="http://schemas.openxmlformats.org/officeDocument/2006/relationships/hyperlink" Target="https://asifsalam.se/" TargetMode="External"/><Relationship Id="rId4" Type="http://schemas.openxmlformats.org/officeDocument/2006/relationships/hyperlink" Target="https://asifsalam.s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3" Type="http://schemas.openxmlformats.org/officeDocument/2006/relationships/hyperlink" Target="https://www.measureevaluation.org/tools/data-demand-use.html" TargetMode="External"/><Relationship Id="rId18" Type="http://schemas.openxmlformats.org/officeDocument/2006/relationships/hyperlink" Target="https://unstats.un.org/UNSDWebsite/images/unlogo.png" TargetMode="External"/><Relationship Id="rId26" Type="http://schemas.openxmlformats.org/officeDocument/2006/relationships/hyperlink" Target="https://arxiv.org/abs/2309.03897" TargetMode="External"/><Relationship Id="rId39" Type="http://schemas.openxmlformats.org/officeDocument/2006/relationships/hyperlink" Target="https://pythonbooks.org/free-books/" TargetMode="External"/><Relationship Id="rId21" Type="http://schemas.openxmlformats.org/officeDocument/2006/relationships/hyperlink" Target="https://pbs.twimg.com/media/F651C7yW0AAyHRU?format=jpg&amp;name=900x900" TargetMode="External"/><Relationship Id="rId34" Type="http://schemas.openxmlformats.org/officeDocument/2006/relationships/hyperlink" Target="https://blog.holoviz.org/posts/panel_release_0.13/images/collage_0.13.png" TargetMode="External"/><Relationship Id="rId42" Type="http://schemas.openxmlformats.org/officeDocument/2006/relationships/printerSettings" Target="../printerSettings/printerSettings2.bin"/><Relationship Id="rId7" Type="http://schemas.openxmlformats.org/officeDocument/2006/relationships/hyperlink" Target="https://www.amazon.com/Dive-into-Learning-Aston-Zhang/dp/1009389432/" TargetMode="External"/><Relationship Id="rId2" Type="http://schemas.openxmlformats.org/officeDocument/2006/relationships/hyperlink" Target="https://umarjamil.org/media/umar-huangshan.jpg" TargetMode="External"/><Relationship Id="rId16" Type="http://schemas.openxmlformats.org/officeDocument/2006/relationships/hyperlink" Target="https://unstats.un.org/UNSDWebsite/images/unlogo.png" TargetMode="External"/><Relationship Id="rId20" Type="http://schemas.openxmlformats.org/officeDocument/2006/relationships/hyperlink" Target="https://www.worldhistory.org/img/r/p/1000x1200/17691.jpg.webp?v=1698802568" TargetMode="External"/><Relationship Id="rId29" Type="http://schemas.openxmlformats.org/officeDocument/2006/relationships/hyperlink" Target="https://www.geeky-gadgets.com/wp-content/uploads/2023/08/What-is-StableLM-from-Stability-AI.webp" TargetMode="External"/><Relationship Id="rId41" Type="http://schemas.openxmlformats.org/officeDocument/2006/relationships/hyperlink" Target="https://www.mentalmodelsbox.com/static/logo.png" TargetMode="External"/><Relationship Id="rId1" Type="http://schemas.openxmlformats.org/officeDocument/2006/relationships/hyperlink" Target="https://umarjamil.org/" TargetMode="External"/><Relationship Id="rId6" Type="http://schemas.openxmlformats.org/officeDocument/2006/relationships/hyperlink" Target="https://d2l.ai/chapter_recommender-systems/mf.html" TargetMode="External"/><Relationship Id="rId11" Type="http://schemas.openxmlformats.org/officeDocument/2006/relationships/hyperlink" Target="https://github.com/paperless-ngx/paperless-ngx/raw/main/resources/logo/web/png/Black%20logo%20-%20no%20background.png" TargetMode="External"/><Relationship Id="rId24" Type="http://schemas.openxmlformats.org/officeDocument/2006/relationships/hyperlink" Target="https://oli8.github.io/spaper/?ref=madewithsvelte.com" TargetMode="External"/><Relationship Id="rId32" Type="http://schemas.openxmlformats.org/officeDocument/2006/relationships/hyperlink" Target="https://archive.org/offshoot_assets/assets/ia-logo-2c2c2c.03bd7e88c8814d63d0fcb35fc01f37c3.svg" TargetMode="External"/><Relationship Id="rId37" Type="http://schemas.openxmlformats.org/officeDocument/2006/relationships/hyperlink" Target="https://github.com/feathr-ai/feathr/raw/main/docs/images/feathr_logo.png" TargetMode="External"/><Relationship Id="rId40" Type="http://schemas.openxmlformats.org/officeDocument/2006/relationships/hyperlink" Target="https://www.mentalmodelsbox.com/" TargetMode="External"/><Relationship Id="rId5" Type="http://schemas.openxmlformats.org/officeDocument/2006/relationships/hyperlink" Target="https://aic.ai.wu.ac.at/~polleres/images/AxelPolleres.jpg" TargetMode="External"/><Relationship Id="rId15" Type="http://schemas.openxmlformats.org/officeDocument/2006/relationships/hyperlink" Target="https://www.measureevaluation.org/resources/tools/health-information-systems-interoperability-toolkit/tl-17-03a.jpg/@@images/94779ee2-585d-49d4-9749-1fc466cabb66.jpeg" TargetMode="External"/><Relationship Id="rId23" Type="http://schemas.openxmlformats.org/officeDocument/2006/relationships/hyperlink" Target="https://www.tidyverse.org/images/cover.png" TargetMode="External"/><Relationship Id="rId28" Type="http://schemas.openxmlformats.org/officeDocument/2006/relationships/hyperlink" Target="https://www.geeky-gadgets.com/what-is-stablelm/" TargetMode="External"/><Relationship Id="rId36" Type="http://schemas.openxmlformats.org/officeDocument/2006/relationships/hyperlink" Target="https://s7280.pcdn.co/wp-content/uploads/2022/03/Complimentary-Roles.png" TargetMode="External"/><Relationship Id="rId10" Type="http://schemas.openxmlformats.org/officeDocument/2006/relationships/hyperlink" Target="https://github.com/paperless-ngx/paperless-ngx/tree/main" TargetMode="External"/><Relationship Id="rId19" Type="http://schemas.openxmlformats.org/officeDocument/2006/relationships/hyperlink" Target="https://unstats.un.org/wiki/display/~gonzalezmorales" TargetMode="External"/><Relationship Id="rId31" Type="http://schemas.openxmlformats.org/officeDocument/2006/relationships/hyperlink" Target="https://image.e.economist.com/lib/fe8d13727c650c7976/m/6/a486548f-c206-4d5b-ac13-e07ff56b8b1c.png" TargetMode="External"/><Relationship Id="rId4" Type="http://schemas.openxmlformats.org/officeDocument/2006/relationships/hyperlink" Target="https://aic.ai.wu.ac.at/~polleres/" TargetMode="External"/><Relationship Id="rId9" Type="http://schemas.openxmlformats.org/officeDocument/2006/relationships/hyperlink" Target="https://images.yourstory.com/cs/2/96eabe90392211eb93f18319e8c07a74/Imageqdpt-1701747878802.jpg?w=1152&amp;fm=auto&amp;ar=2:1&amp;mode=crop&amp;crop=faces" TargetMode="External"/><Relationship Id="rId14" Type="http://schemas.openxmlformats.org/officeDocument/2006/relationships/hyperlink" Target="https://www.measureevaluation.org/resources/tools/data-demand-use/Tools_DDU640.jpg" TargetMode="External"/><Relationship Id="rId22" Type="http://schemas.openxmlformats.org/officeDocument/2006/relationships/hyperlink" Target="https://statmodeling.stat.columbia.edu/2023/10/26/teaching-materials-now-available-for-llaudet-and-imais-data-analysis-for-social-science/" TargetMode="External"/><Relationship Id="rId27" Type="http://schemas.openxmlformats.org/officeDocument/2006/relationships/hyperlink" Target="https://bigthink.com/strange-maps/al-idrisi-map/" TargetMode="External"/><Relationship Id="rId30" Type="http://schemas.openxmlformats.org/officeDocument/2006/relationships/hyperlink" Target="https://view.e.economist.com/?qs=47ab3ac6d352c46ac7318d7ce367556d7dd97ad337f8c0bd9584627d2072e25be7c052eda584f94b1154492e5b90b2aa4dd29f251253986ac11aacd0f5a6aece322558c7960c6cbb0457d840b80d5f7b" TargetMode="External"/><Relationship Id="rId35" Type="http://schemas.openxmlformats.org/officeDocument/2006/relationships/hyperlink" Target="https://en.wikipedia.org/static/images/icons/wikipedia.png" TargetMode="External"/><Relationship Id="rId43" Type="http://schemas.openxmlformats.org/officeDocument/2006/relationships/table" Target="../tables/table3.xml"/><Relationship Id="rId8" Type="http://schemas.openxmlformats.org/officeDocument/2006/relationships/hyperlink" Target="https://yourstory.com/2023/12/google-free-ai-courses-master-artificial-intelligence" TargetMode="External"/><Relationship Id="rId3" Type="http://schemas.openxmlformats.org/officeDocument/2006/relationships/hyperlink" Target="https://umarjamil.org/" TargetMode="External"/><Relationship Id="rId12" Type="http://schemas.openxmlformats.org/officeDocument/2006/relationships/hyperlink" Target="https://unstats.un.org/unsd/dnss/img/GoodPractices.jpg" TargetMode="External"/><Relationship Id="rId17" Type="http://schemas.openxmlformats.org/officeDocument/2006/relationships/hyperlink" Target="https://unstats.un.org/UNSDWebsite/images/unlogo.png" TargetMode="External"/><Relationship Id="rId25" Type="http://schemas.openxmlformats.org/officeDocument/2006/relationships/hyperlink" Target="https://ggplot2-book.org/cover.jpg" TargetMode="External"/><Relationship Id="rId33" Type="http://schemas.openxmlformats.org/officeDocument/2006/relationships/hyperlink" Target="https://blog.holoviz.org/posts/panel_release_0.13/index.html" TargetMode="External"/><Relationship Id="rId38" Type="http://schemas.openxmlformats.org/officeDocument/2006/relationships/hyperlink" Target="https://arxiv.org/abs/2203.14960"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hyperlink" Target="https://asifsalam.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68009-8550-4650-845E-B2263AC2B7DB}">
  <dimension ref="A1:Z1100"/>
  <sheetViews>
    <sheetView tabSelected="1" workbookViewId="0">
      <pane xSplit="1" ySplit="1" topLeftCell="M1088" activePane="bottomRight" state="frozen"/>
      <selection pane="topRight" activeCell="B1" sqref="B1"/>
      <selection pane="bottomLeft" activeCell="A2" sqref="A2"/>
      <selection pane="bottomRight" activeCell="M1097" sqref="M1097"/>
    </sheetView>
  </sheetViews>
  <sheetFormatPr defaultRowHeight="15" x14ac:dyDescent="0.25"/>
  <cols>
    <col min="1" max="1" width="11.5703125" customWidth="1"/>
    <col min="2" max="2" width="55.42578125" customWidth="1"/>
    <col min="3" max="3" width="13.42578125" customWidth="1"/>
    <col min="4" max="4" width="15.5703125" customWidth="1"/>
    <col min="5" max="5" width="12" customWidth="1"/>
    <col min="6" max="6" width="39.5703125" customWidth="1"/>
    <col min="7" max="7" width="30.5703125" customWidth="1"/>
    <col min="8" max="8" width="21" customWidth="1"/>
    <col min="9" max="10" width="11.42578125" customWidth="1"/>
    <col min="11" max="11" width="36.140625" customWidth="1"/>
    <col min="12" max="12" width="15.42578125" customWidth="1"/>
    <col min="13" max="13" width="12.42578125" customWidth="1"/>
    <col min="14" max="14" width="13.7109375" customWidth="1"/>
    <col min="19" max="19" width="25.140625" bestFit="1" customWidth="1"/>
    <col min="20" max="20" width="10.7109375" customWidth="1"/>
    <col min="21" max="21" width="12.140625" customWidth="1"/>
    <col min="22" max="22" width="25.140625" customWidth="1"/>
    <col min="23" max="23" width="28.7109375" bestFit="1" customWidth="1"/>
    <col min="24" max="24" width="32.7109375" customWidth="1"/>
    <col min="25" max="25" width="74.5703125" bestFit="1" customWidth="1"/>
    <col min="26" max="26" width="11.85546875" customWidth="1"/>
    <col min="29" max="29" width="31.85546875" bestFit="1" customWidth="1"/>
    <col min="30" max="30" width="26.42578125" bestFit="1" customWidth="1"/>
    <col min="31" max="31" width="19.28515625"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9097</v>
      </c>
      <c r="U1" t="s">
        <v>9011</v>
      </c>
      <c r="V1" t="s">
        <v>20</v>
      </c>
      <c r="W1" t="s">
        <v>21</v>
      </c>
      <c r="X1" t="s">
        <v>2859</v>
      </c>
      <c r="Y1" t="s">
        <v>22</v>
      </c>
      <c r="Z1" t="s">
        <v>23</v>
      </c>
    </row>
    <row r="2" spans="1:26" x14ac:dyDescent="0.25">
      <c r="A2" t="s">
        <v>24</v>
      </c>
      <c r="B2" t="s">
        <v>25</v>
      </c>
      <c r="C2" t="s">
        <v>26</v>
      </c>
      <c r="D2" t="s">
        <v>27</v>
      </c>
      <c r="E2" t="s">
        <v>28</v>
      </c>
      <c r="F2" t="s">
        <v>26</v>
      </c>
      <c r="G2" t="s">
        <v>29</v>
      </c>
      <c r="H2" t="s">
        <v>30</v>
      </c>
      <c r="I2" t="s">
        <v>31</v>
      </c>
      <c r="J2" t="s">
        <v>32</v>
      </c>
      <c r="K2" t="s">
        <v>33</v>
      </c>
      <c r="L2" t="s">
        <v>34</v>
      </c>
      <c r="M2" t="s">
        <v>35</v>
      </c>
      <c r="N2" t="s">
        <v>36</v>
      </c>
      <c r="O2" t="s">
        <v>37</v>
      </c>
      <c r="P2" t="s">
        <v>38</v>
      </c>
      <c r="Q2" t="s">
        <v>39</v>
      </c>
      <c r="R2" t="s">
        <v>39</v>
      </c>
      <c r="S2" t="s">
        <v>39</v>
      </c>
      <c r="T2" t="s">
        <v>39</v>
      </c>
      <c r="U2" t="s">
        <v>40</v>
      </c>
      <c r="V2" t="s">
        <v>39</v>
      </c>
      <c r="W2" t="s">
        <v>39</v>
      </c>
      <c r="X2" t="str">
        <f>IF(LEN(source_data[[#This Row],[technology]])=0,"","technology")</f>
        <v/>
      </c>
      <c r="Y2" t="str">
        <f>SUBSTITUTE(_xlfn.TEXTJOIN(";",TRUE,source_data[[#This Row],[format]:[topic]],source_data[[#This Row],[misc]],source_data[[#This Row],[area]:[other]],),"#",";")</f>
        <v>article;news;geospatial</v>
      </c>
      <c r="Z2">
        <f>10-COUNTBLANK(source_data[[#This Row],[format]:[other]])</f>
        <v>4</v>
      </c>
    </row>
    <row r="3" spans="1:26" x14ac:dyDescent="0.25">
      <c r="A3" t="s">
        <v>41</v>
      </c>
      <c r="B3" t="s">
        <v>42</v>
      </c>
      <c r="C3" t="s">
        <v>43</v>
      </c>
      <c r="D3" t="s">
        <v>44</v>
      </c>
      <c r="E3" t="s">
        <v>45</v>
      </c>
      <c r="F3" t="s">
        <v>43</v>
      </c>
      <c r="G3" t="s">
        <v>46</v>
      </c>
      <c r="H3" t="s">
        <v>30</v>
      </c>
      <c r="I3" t="s">
        <v>31</v>
      </c>
      <c r="J3" t="s">
        <v>47</v>
      </c>
      <c r="K3" t="s">
        <v>48</v>
      </c>
      <c r="L3" t="s">
        <v>49</v>
      </c>
      <c r="M3" t="s">
        <v>50</v>
      </c>
      <c r="N3" t="s">
        <v>36</v>
      </c>
      <c r="O3" t="s">
        <v>51</v>
      </c>
      <c r="P3" t="s">
        <v>39</v>
      </c>
      <c r="Q3" t="s">
        <v>39</v>
      </c>
      <c r="R3" t="s">
        <v>39</v>
      </c>
      <c r="S3" t="s">
        <v>52</v>
      </c>
      <c r="T3" t="s">
        <v>53</v>
      </c>
      <c r="U3" t="s">
        <v>39</v>
      </c>
      <c r="V3" t="s">
        <v>9033</v>
      </c>
      <c r="W3" t="s">
        <v>39</v>
      </c>
      <c r="X3" t="str">
        <f>IF(LEN(source_data[[#This Row],[technology]])=0,"","technology")</f>
        <v>technology</v>
      </c>
      <c r="Y3" t="str">
        <f>SUBSTITUTE(_xlfn.TEXTJOIN(";",TRUE,source_data[[#This Row],[format]:[topic]],source_data[[#This Row],[misc]],source_data[[#This Row],[area]:[other]],),"#",";")</f>
        <v>post;data-viz;concept;technology;tableau;radial-tree</v>
      </c>
      <c r="Z3">
        <f>10-COUNTBLANK(source_data[[#This Row],[format]:[other]])</f>
        <v>5</v>
      </c>
    </row>
    <row r="4" spans="1:26" x14ac:dyDescent="0.25">
      <c r="A4" t="s">
        <v>54</v>
      </c>
      <c r="B4" t="s">
        <v>55</v>
      </c>
      <c r="C4" t="s">
        <v>56</v>
      </c>
      <c r="D4" t="s">
        <v>57</v>
      </c>
      <c r="E4" t="s">
        <v>58</v>
      </c>
      <c r="F4" t="s">
        <v>56</v>
      </c>
      <c r="G4" t="s">
        <v>59</v>
      </c>
      <c r="H4" t="s">
        <v>30</v>
      </c>
      <c r="I4" t="s">
        <v>31</v>
      </c>
      <c r="J4" t="s">
        <v>47</v>
      </c>
      <c r="K4" t="s">
        <v>60</v>
      </c>
      <c r="L4" t="s">
        <v>61</v>
      </c>
      <c r="M4" t="s">
        <v>62</v>
      </c>
      <c r="N4" t="s">
        <v>36</v>
      </c>
      <c r="O4" t="s">
        <v>51</v>
      </c>
      <c r="P4" t="s">
        <v>63</v>
      </c>
      <c r="Q4" t="s">
        <v>39</v>
      </c>
      <c r="R4" t="s">
        <v>39</v>
      </c>
      <c r="S4" t="s">
        <v>52</v>
      </c>
      <c r="T4" t="s">
        <v>53</v>
      </c>
      <c r="U4" t="s">
        <v>39</v>
      </c>
      <c r="V4" t="s">
        <v>39</v>
      </c>
      <c r="W4" t="s">
        <v>39</v>
      </c>
      <c r="X4" t="str">
        <f>IF(LEN(source_data[[#This Row],[technology]])=0,"","technology")</f>
        <v/>
      </c>
      <c r="Y4" t="str">
        <f>SUBSTITUTE(_xlfn.TEXTJOIN(";",TRUE,source_data[[#This Row],[format]:[topic]],source_data[[#This Row],[misc]],source_data[[#This Row],[area]:[other]],),"#",";")</f>
        <v>post;infographic;data-viz;concept</v>
      </c>
      <c r="Z4">
        <f>10-COUNTBLANK(source_data[[#This Row],[format]:[other]])</f>
        <v>5</v>
      </c>
    </row>
    <row r="5" spans="1:26" x14ac:dyDescent="0.25">
      <c r="A5" t="s">
        <v>64</v>
      </c>
      <c r="B5" t="s">
        <v>65</v>
      </c>
      <c r="C5" t="s">
        <v>66</v>
      </c>
      <c r="D5" t="s">
        <v>67</v>
      </c>
      <c r="E5" t="s">
        <v>68</v>
      </c>
      <c r="F5" t="s">
        <v>66</v>
      </c>
      <c r="G5" t="s">
        <v>59</v>
      </c>
      <c r="H5" t="s">
        <v>30</v>
      </c>
      <c r="I5" t="s">
        <v>31</v>
      </c>
      <c r="J5" t="s">
        <v>47</v>
      </c>
      <c r="K5" t="s">
        <v>69</v>
      </c>
      <c r="L5" t="s">
        <v>70</v>
      </c>
      <c r="M5" t="s">
        <v>71</v>
      </c>
      <c r="N5" t="s">
        <v>36</v>
      </c>
      <c r="O5" t="s">
        <v>51</v>
      </c>
      <c r="P5" t="s">
        <v>63</v>
      </c>
      <c r="Q5" t="s">
        <v>39</v>
      </c>
      <c r="R5" t="s">
        <v>39</v>
      </c>
      <c r="S5" t="s">
        <v>52</v>
      </c>
      <c r="T5" t="s">
        <v>53</v>
      </c>
      <c r="U5" t="s">
        <v>39</v>
      </c>
      <c r="V5" t="s">
        <v>39</v>
      </c>
      <c r="W5" t="s">
        <v>39</v>
      </c>
      <c r="X5" t="str">
        <f>IF(LEN(source_data[[#This Row],[technology]])=0,"","technology")</f>
        <v/>
      </c>
      <c r="Y5" t="str">
        <f>SUBSTITUTE(_xlfn.TEXTJOIN(";",TRUE,source_data[[#This Row],[format]:[topic]],source_data[[#This Row],[misc]],source_data[[#This Row],[area]:[other]],),"#",";")</f>
        <v>post;infographic;data-viz;concept</v>
      </c>
      <c r="Z5">
        <f>10-COUNTBLANK(source_data[[#This Row],[format]:[other]])</f>
        <v>5</v>
      </c>
    </row>
    <row r="6" spans="1:26" x14ac:dyDescent="0.25">
      <c r="A6" t="s">
        <v>72</v>
      </c>
      <c r="B6" t="s">
        <v>73</v>
      </c>
      <c r="C6" t="s">
        <v>74</v>
      </c>
      <c r="D6" t="s">
        <v>75</v>
      </c>
      <c r="E6" t="s">
        <v>68</v>
      </c>
      <c r="F6" t="s">
        <v>74</v>
      </c>
      <c r="G6" t="s">
        <v>76</v>
      </c>
      <c r="H6" t="s">
        <v>30</v>
      </c>
      <c r="I6" t="s">
        <v>31</v>
      </c>
      <c r="J6" t="s">
        <v>47</v>
      </c>
      <c r="K6" t="s">
        <v>48</v>
      </c>
      <c r="L6" t="s">
        <v>70</v>
      </c>
      <c r="M6" t="s">
        <v>71</v>
      </c>
      <c r="N6" t="s">
        <v>36</v>
      </c>
      <c r="O6" t="s">
        <v>77</v>
      </c>
      <c r="P6" t="s">
        <v>78</v>
      </c>
      <c r="Q6" t="s">
        <v>39</v>
      </c>
      <c r="R6" t="s">
        <v>39</v>
      </c>
      <c r="S6" t="s">
        <v>52</v>
      </c>
      <c r="T6" t="s">
        <v>19</v>
      </c>
      <c r="U6" t="s">
        <v>39</v>
      </c>
      <c r="V6" t="s">
        <v>39</v>
      </c>
      <c r="W6" t="s">
        <v>39</v>
      </c>
      <c r="X6" t="str">
        <f>IF(LEN(source_data[[#This Row],[technology]])=0,"","technology")</f>
        <v/>
      </c>
      <c r="Y6" t="str">
        <f>SUBSTITUTE(_xlfn.TEXTJOIN(";",TRUE,source_data[[#This Row],[format]:[topic]],source_data[[#This Row],[misc]],source_data[[#This Row],[area]:[other]],),"#",";")</f>
        <v>site;how-to;data-viz;technique</v>
      </c>
      <c r="Z6">
        <f>10-COUNTBLANK(source_data[[#This Row],[format]:[other]])</f>
        <v>5</v>
      </c>
    </row>
    <row r="7" spans="1:26" x14ac:dyDescent="0.25">
      <c r="A7" t="s">
        <v>79</v>
      </c>
      <c r="B7" t="s">
        <v>80</v>
      </c>
      <c r="C7" t="s">
        <v>81</v>
      </c>
      <c r="D7" t="s">
        <v>82</v>
      </c>
      <c r="E7" t="s">
        <v>83</v>
      </c>
      <c r="F7" t="s">
        <v>81</v>
      </c>
      <c r="G7" t="s">
        <v>84</v>
      </c>
      <c r="H7" t="s">
        <v>30</v>
      </c>
      <c r="I7" t="s">
        <v>31</v>
      </c>
      <c r="J7" t="s">
        <v>47</v>
      </c>
      <c r="K7" t="s">
        <v>48</v>
      </c>
      <c r="L7" t="s">
        <v>85</v>
      </c>
      <c r="M7" t="s">
        <v>86</v>
      </c>
      <c r="N7" t="s">
        <v>36</v>
      </c>
      <c r="O7" t="s">
        <v>51</v>
      </c>
      <c r="P7" t="s">
        <v>78</v>
      </c>
      <c r="Q7" t="s">
        <v>39</v>
      </c>
      <c r="R7" t="s">
        <v>39</v>
      </c>
      <c r="S7" t="s">
        <v>52</v>
      </c>
      <c r="T7" t="s">
        <v>87</v>
      </c>
      <c r="U7" t="s">
        <v>865</v>
      </c>
      <c r="V7" t="s">
        <v>39</v>
      </c>
      <c r="W7" t="s">
        <v>39</v>
      </c>
      <c r="X7" t="str">
        <f>IF(LEN(source_data[[#This Row],[technology]])=0,"","technology")</f>
        <v/>
      </c>
      <c r="Y7" t="str">
        <f>SUBSTITUTE(_xlfn.TEXTJOIN(";",TRUE,source_data[[#This Row],[format]:[topic]],source_data[[#This Row],[misc]],source_data[[#This Row],[area]:[other]],),"#",";")</f>
        <v>post;how-to;data-viz;methodology;development</v>
      </c>
      <c r="Z7">
        <f>10-COUNTBLANK(source_data[[#This Row],[format]:[other]])</f>
        <v>6</v>
      </c>
    </row>
    <row r="8" spans="1:26" x14ac:dyDescent="0.25">
      <c r="A8" t="s">
        <v>88</v>
      </c>
      <c r="B8" t="s">
        <v>89</v>
      </c>
      <c r="C8" t="s">
        <v>90</v>
      </c>
      <c r="D8" t="s">
        <v>91</v>
      </c>
      <c r="E8" t="s">
        <v>83</v>
      </c>
      <c r="F8" t="s">
        <v>92</v>
      </c>
      <c r="G8" t="s">
        <v>93</v>
      </c>
      <c r="H8" t="s">
        <v>30</v>
      </c>
      <c r="I8" t="s">
        <v>31</v>
      </c>
      <c r="J8" t="s">
        <v>47</v>
      </c>
      <c r="K8" t="s">
        <v>48</v>
      </c>
      <c r="L8" t="s">
        <v>85</v>
      </c>
      <c r="M8" t="s">
        <v>86</v>
      </c>
      <c r="N8" t="s">
        <v>36</v>
      </c>
      <c r="O8" t="s">
        <v>94</v>
      </c>
      <c r="P8" t="s">
        <v>95</v>
      </c>
      <c r="Q8" t="s">
        <v>39</v>
      </c>
      <c r="R8" t="s">
        <v>39</v>
      </c>
      <c r="S8" t="s">
        <v>39</v>
      </c>
      <c r="T8" t="s">
        <v>19</v>
      </c>
      <c r="U8" t="s">
        <v>96</v>
      </c>
      <c r="V8" t="s">
        <v>39</v>
      </c>
      <c r="W8" t="s">
        <v>39</v>
      </c>
      <c r="X8" t="str">
        <f>IF(LEN(source_data[[#This Row],[technology]])=0,"","technology")</f>
        <v/>
      </c>
      <c r="Y8" t="str">
        <f>SUBSTITUTE(_xlfn.TEXTJOIN(";",TRUE,source_data[[#This Row],[format]:[topic]],source_data[[#This Row],[misc]],source_data[[#This Row],[area]:[other]],),"#",";")</f>
        <v>video;list;technique;ml</v>
      </c>
      <c r="Z8">
        <f>10-COUNTBLANK(source_data[[#This Row],[format]:[other]])</f>
        <v>5</v>
      </c>
    </row>
    <row r="9" spans="1:26" x14ac:dyDescent="0.25">
      <c r="A9" t="s">
        <v>97</v>
      </c>
      <c r="B9" t="s">
        <v>98</v>
      </c>
      <c r="C9" t="s">
        <v>99</v>
      </c>
      <c r="D9" t="s">
        <v>100</v>
      </c>
      <c r="E9" t="s">
        <v>68</v>
      </c>
      <c r="F9" t="s">
        <v>99</v>
      </c>
      <c r="G9" t="s">
        <v>101</v>
      </c>
      <c r="H9" t="s">
        <v>30</v>
      </c>
      <c r="I9" t="s">
        <v>31</v>
      </c>
      <c r="J9" t="s">
        <v>47</v>
      </c>
      <c r="K9" t="s">
        <v>48</v>
      </c>
      <c r="L9" t="s">
        <v>85</v>
      </c>
      <c r="M9" t="s">
        <v>86</v>
      </c>
      <c r="N9" t="s">
        <v>36</v>
      </c>
      <c r="O9" t="s">
        <v>102</v>
      </c>
      <c r="P9" t="s">
        <v>103</v>
      </c>
      <c r="Q9" t="s">
        <v>39</v>
      </c>
      <c r="R9" t="s">
        <v>39</v>
      </c>
      <c r="S9" t="s">
        <v>39</v>
      </c>
      <c r="T9" t="s">
        <v>19</v>
      </c>
      <c r="U9" t="s">
        <v>104</v>
      </c>
      <c r="V9" t="s">
        <v>39</v>
      </c>
      <c r="W9" t="s">
        <v>39</v>
      </c>
      <c r="X9" t="str">
        <f>IF(LEN(source_data[[#This Row],[technology]])=0,"","technology")</f>
        <v/>
      </c>
      <c r="Y9" t="str">
        <f>SUBSTITUTE(_xlfn.TEXTJOIN(";",TRUE,source_data[[#This Row],[format]:[topic]],source_data[[#This Row],[misc]],source_data[[#This Row],[area]:[other]],),"#",";")</f>
        <v>paper;research;technique;dl</v>
      </c>
      <c r="Z9">
        <f>10-COUNTBLANK(source_data[[#This Row],[format]:[other]])</f>
        <v>5</v>
      </c>
    </row>
    <row r="10" spans="1:26" x14ac:dyDescent="0.25">
      <c r="A10" t="s">
        <v>105</v>
      </c>
      <c r="B10" t="s">
        <v>106</v>
      </c>
      <c r="C10" t="s">
        <v>107</v>
      </c>
      <c r="D10" t="s">
        <v>108</v>
      </c>
      <c r="E10" t="s">
        <v>58</v>
      </c>
      <c r="F10" t="s">
        <v>109</v>
      </c>
      <c r="G10" t="s">
        <v>110</v>
      </c>
      <c r="H10" t="s">
        <v>30</v>
      </c>
      <c r="I10" t="s">
        <v>31</v>
      </c>
      <c r="J10" t="s">
        <v>47</v>
      </c>
      <c r="K10" t="s">
        <v>48</v>
      </c>
      <c r="L10" t="s">
        <v>111</v>
      </c>
      <c r="M10" t="s">
        <v>112</v>
      </c>
      <c r="N10" t="s">
        <v>36</v>
      </c>
      <c r="O10" t="s">
        <v>39</v>
      </c>
      <c r="P10" t="s">
        <v>1159</v>
      </c>
      <c r="Q10" t="s">
        <v>39</v>
      </c>
      <c r="R10" t="s">
        <v>39</v>
      </c>
      <c r="S10" t="s">
        <v>52</v>
      </c>
      <c r="T10" t="s">
        <v>113</v>
      </c>
      <c r="U10" t="s">
        <v>865</v>
      </c>
      <c r="V10" t="s">
        <v>114</v>
      </c>
      <c r="W10" t="s">
        <v>39</v>
      </c>
      <c r="X10" t="str">
        <f>IF(LEN(source_data[[#This Row],[technology]])=0,"","technology")</f>
        <v>technology</v>
      </c>
      <c r="Y10" t="str">
        <f>SUBSTITUTE(_xlfn.TEXTJOIN(";",TRUE,source_data[[#This Row],[format]:[topic]],source_data[[#This Row],[misc]],source_data[[#This Row],[area]:[other]],),"#",";")</f>
        <v>code;data-viz;tool;technique;feature;technology;development;d3js</v>
      </c>
      <c r="Z10">
        <f>10-COUNTBLANK(source_data[[#This Row],[format]:[other]])</f>
        <v>6</v>
      </c>
    </row>
    <row r="11" spans="1:26" x14ac:dyDescent="0.25">
      <c r="A11" t="s">
        <v>115</v>
      </c>
      <c r="B11" t="s">
        <v>116</v>
      </c>
      <c r="C11" t="s">
        <v>117</v>
      </c>
      <c r="D11" t="s">
        <v>118</v>
      </c>
      <c r="E11" t="s">
        <v>119</v>
      </c>
      <c r="F11" t="s">
        <v>117</v>
      </c>
      <c r="G11" t="s">
        <v>120</v>
      </c>
      <c r="H11" t="s">
        <v>30</v>
      </c>
      <c r="I11" t="s">
        <v>31</v>
      </c>
      <c r="J11" t="s">
        <v>47</v>
      </c>
      <c r="K11" t="s">
        <v>48</v>
      </c>
      <c r="L11" t="s">
        <v>121</v>
      </c>
      <c r="M11" t="s">
        <v>122</v>
      </c>
      <c r="N11" t="s">
        <v>36</v>
      </c>
      <c r="O11" t="s">
        <v>51</v>
      </c>
      <c r="P11" t="s">
        <v>39</v>
      </c>
      <c r="Q11" t="s">
        <v>39</v>
      </c>
      <c r="R11" t="s">
        <v>39</v>
      </c>
      <c r="S11" t="s">
        <v>52</v>
      </c>
      <c r="T11" t="s">
        <v>19</v>
      </c>
      <c r="U11" t="s">
        <v>39</v>
      </c>
      <c r="V11" t="s">
        <v>123</v>
      </c>
      <c r="W11" t="s">
        <v>39</v>
      </c>
      <c r="X11" t="str">
        <f>IF(LEN(source_data[[#This Row],[technology]])=0,"","technology")</f>
        <v>technology</v>
      </c>
      <c r="Y11" t="str">
        <f>SUBSTITUTE(_xlfn.TEXTJOIN(";",TRUE,source_data[[#This Row],[format]:[topic]],source_data[[#This Row],[misc]],source_data[[#This Row],[area]:[other]],),"#",";")</f>
        <v>post;data-viz;technique;technology;svg</v>
      </c>
      <c r="Z11">
        <f>10-COUNTBLANK(source_data[[#This Row],[format]:[other]])</f>
        <v>5</v>
      </c>
    </row>
    <row r="12" spans="1:26" x14ac:dyDescent="0.25">
      <c r="A12" t="s">
        <v>124</v>
      </c>
      <c r="B12" t="s">
        <v>125</v>
      </c>
      <c r="C12" t="s">
        <v>126</v>
      </c>
      <c r="D12" t="s">
        <v>127</v>
      </c>
      <c r="E12" t="s">
        <v>128</v>
      </c>
      <c r="F12" t="s">
        <v>126</v>
      </c>
      <c r="G12" t="s">
        <v>129</v>
      </c>
      <c r="H12" t="s">
        <v>30</v>
      </c>
      <c r="I12" t="s">
        <v>31</v>
      </c>
      <c r="J12" t="s">
        <v>47</v>
      </c>
      <c r="K12" t="s">
        <v>48</v>
      </c>
      <c r="L12" t="s">
        <v>130</v>
      </c>
      <c r="M12" t="s">
        <v>131</v>
      </c>
      <c r="N12" t="s">
        <v>36</v>
      </c>
      <c r="O12" t="s">
        <v>51</v>
      </c>
      <c r="P12" t="s">
        <v>78</v>
      </c>
      <c r="Q12" t="s">
        <v>39</v>
      </c>
      <c r="R12" t="s">
        <v>39</v>
      </c>
      <c r="S12" t="s">
        <v>52</v>
      </c>
      <c r="T12" t="s">
        <v>19</v>
      </c>
      <c r="U12" t="s">
        <v>865</v>
      </c>
      <c r="V12" t="s">
        <v>132</v>
      </c>
      <c r="W12" t="s">
        <v>39</v>
      </c>
      <c r="X12" t="str">
        <f>IF(LEN(source_data[[#This Row],[technology]])=0,"","technology")</f>
        <v>technology</v>
      </c>
      <c r="Y12" t="str">
        <f>SUBSTITUTE(_xlfn.TEXTJOIN(";",TRUE,source_data[[#This Row],[format]:[topic]],source_data[[#This Row],[misc]],source_data[[#This Row],[area]:[other]],),"#",";")</f>
        <v>post;how-to;data-viz;technique;technology;development;d3js;javascript</v>
      </c>
      <c r="Z12">
        <f>10-COUNTBLANK(source_data[[#This Row],[format]:[other]])</f>
        <v>7</v>
      </c>
    </row>
    <row r="13" spans="1:26" x14ac:dyDescent="0.25">
      <c r="A13" t="s">
        <v>133</v>
      </c>
      <c r="B13" t="s">
        <v>134</v>
      </c>
      <c r="C13" t="s">
        <v>135</v>
      </c>
      <c r="D13" t="s">
        <v>136</v>
      </c>
      <c r="E13" t="s">
        <v>137</v>
      </c>
      <c r="F13" t="s">
        <v>135</v>
      </c>
      <c r="G13" t="s">
        <v>138</v>
      </c>
      <c r="H13" t="s">
        <v>30</v>
      </c>
      <c r="I13" t="s">
        <v>31</v>
      </c>
      <c r="J13" t="s">
        <v>47</v>
      </c>
      <c r="K13" t="s">
        <v>48</v>
      </c>
      <c r="L13" t="s">
        <v>139</v>
      </c>
      <c r="M13" t="s">
        <v>140</v>
      </c>
      <c r="N13" t="s">
        <v>36</v>
      </c>
      <c r="O13" t="s">
        <v>51</v>
      </c>
      <c r="P13" t="s">
        <v>141</v>
      </c>
      <c r="Q13" t="s">
        <v>39</v>
      </c>
      <c r="R13" t="s">
        <v>39</v>
      </c>
      <c r="S13" t="s">
        <v>52</v>
      </c>
      <c r="T13" t="s">
        <v>39</v>
      </c>
      <c r="U13" t="s">
        <v>39</v>
      </c>
      <c r="V13" t="s">
        <v>39</v>
      </c>
      <c r="W13" t="s">
        <v>39</v>
      </c>
      <c r="X13" t="str">
        <f>IF(LEN(source_data[[#This Row],[technology]])=0,"","technology")</f>
        <v/>
      </c>
      <c r="Y13" t="str">
        <f>SUBSTITUTE(_xlfn.TEXTJOIN(";",TRUE,source_data[[#This Row],[format]:[topic]],source_data[[#This Row],[misc]],source_data[[#This Row],[area]:[other]],),"#",";")</f>
        <v>post;opinion;data-viz</v>
      </c>
      <c r="Z13">
        <f>10-COUNTBLANK(source_data[[#This Row],[format]:[other]])</f>
        <v>4</v>
      </c>
    </row>
    <row r="14" spans="1:26" x14ac:dyDescent="0.25">
      <c r="A14" t="s">
        <v>142</v>
      </c>
      <c r="B14" t="s">
        <v>143</v>
      </c>
      <c r="C14" t="s">
        <v>144</v>
      </c>
      <c r="D14" t="s">
        <v>145</v>
      </c>
      <c r="E14" t="s">
        <v>58</v>
      </c>
      <c r="F14" t="s">
        <v>144</v>
      </c>
      <c r="G14" t="s">
        <v>146</v>
      </c>
      <c r="H14" t="s">
        <v>30</v>
      </c>
      <c r="I14" t="s">
        <v>31</v>
      </c>
      <c r="J14" t="s">
        <v>47</v>
      </c>
      <c r="K14" t="s">
        <v>48</v>
      </c>
      <c r="L14" t="s">
        <v>147</v>
      </c>
      <c r="M14" t="s">
        <v>148</v>
      </c>
      <c r="N14" t="s">
        <v>36</v>
      </c>
      <c r="O14" t="s">
        <v>51</v>
      </c>
      <c r="P14" t="s">
        <v>39</v>
      </c>
      <c r="Q14" t="s">
        <v>39</v>
      </c>
      <c r="R14" t="s">
        <v>39</v>
      </c>
      <c r="S14" t="s">
        <v>52</v>
      </c>
      <c r="T14" t="s">
        <v>7148</v>
      </c>
      <c r="U14" t="s">
        <v>39</v>
      </c>
      <c r="V14" t="s">
        <v>114</v>
      </c>
      <c r="W14" t="s">
        <v>39</v>
      </c>
      <c r="X14" t="str">
        <f>IF(LEN(source_data[[#This Row],[technology]])=0,"","technology")</f>
        <v>technology</v>
      </c>
      <c r="Y14" t="str">
        <f>SUBSTITUTE(_xlfn.TEXTJOIN(";",TRUE,source_data[[#This Row],[format]:[topic]],source_data[[#This Row],[misc]],source_data[[#This Row],[area]:[other]],),"#",";")</f>
        <v>post;data-viz;methodology;technique;technology;d3js</v>
      </c>
      <c r="Z14">
        <f>10-COUNTBLANK(source_data[[#This Row],[format]:[other]])</f>
        <v>5</v>
      </c>
    </row>
    <row r="15" spans="1:26" x14ac:dyDescent="0.25">
      <c r="A15" t="s">
        <v>149</v>
      </c>
      <c r="B15" t="s">
        <v>150</v>
      </c>
      <c r="C15" t="s">
        <v>151</v>
      </c>
      <c r="D15" t="s">
        <v>152</v>
      </c>
      <c r="E15" t="s">
        <v>153</v>
      </c>
      <c r="F15" t="s">
        <v>151</v>
      </c>
      <c r="G15" t="s">
        <v>154</v>
      </c>
      <c r="H15" t="s">
        <v>30</v>
      </c>
      <c r="I15" t="s">
        <v>31</v>
      </c>
      <c r="J15" t="s">
        <v>47</v>
      </c>
      <c r="K15" t="s">
        <v>48</v>
      </c>
      <c r="L15" t="s">
        <v>155</v>
      </c>
      <c r="M15" t="s">
        <v>156</v>
      </c>
      <c r="N15" t="s">
        <v>36</v>
      </c>
      <c r="O15" t="s">
        <v>157</v>
      </c>
      <c r="P15" t="s">
        <v>39</v>
      </c>
      <c r="Q15" t="s">
        <v>39</v>
      </c>
      <c r="R15" t="s">
        <v>39</v>
      </c>
      <c r="S15" t="s">
        <v>158</v>
      </c>
      <c r="T15" t="s">
        <v>39</v>
      </c>
      <c r="U15" t="s">
        <v>39</v>
      </c>
      <c r="V15" t="s">
        <v>159</v>
      </c>
      <c r="W15" t="s">
        <v>39</v>
      </c>
      <c r="X15" t="str">
        <f>IF(LEN(source_data[[#This Row],[technology]])=0,"","technology")</f>
        <v>technology</v>
      </c>
      <c r="Y15" t="str">
        <f>SUBSTITUTE(_xlfn.TEXTJOIN(";",TRUE,source_data[[#This Row],[format]:[topic]],source_data[[#This Row],[misc]],source_data[[#This Row],[area]:[other]],),"#",";")</f>
        <v>book;data-science;technology;rstats</v>
      </c>
      <c r="Z15">
        <f>10-COUNTBLANK(source_data[[#This Row],[format]:[other]])</f>
        <v>4</v>
      </c>
    </row>
    <row r="16" spans="1:26" x14ac:dyDescent="0.25">
      <c r="A16" t="s">
        <v>160</v>
      </c>
      <c r="B16" t="s">
        <v>161</v>
      </c>
      <c r="C16" t="s">
        <v>162</v>
      </c>
      <c r="D16" t="s">
        <v>163</v>
      </c>
      <c r="E16" t="s">
        <v>164</v>
      </c>
      <c r="F16" t="s">
        <v>162</v>
      </c>
      <c r="G16" t="s">
        <v>165</v>
      </c>
      <c r="H16" t="s">
        <v>30</v>
      </c>
      <c r="I16" t="s">
        <v>31</v>
      </c>
      <c r="J16" t="s">
        <v>47</v>
      </c>
      <c r="K16" t="s">
        <v>48</v>
      </c>
      <c r="L16" t="s">
        <v>166</v>
      </c>
      <c r="M16" t="s">
        <v>167</v>
      </c>
      <c r="N16" t="s">
        <v>36</v>
      </c>
      <c r="O16" t="s">
        <v>256</v>
      </c>
      <c r="P16" t="s">
        <v>39</v>
      </c>
      <c r="Q16" t="s">
        <v>39</v>
      </c>
      <c r="R16" t="s">
        <v>39</v>
      </c>
      <c r="S16" t="s">
        <v>52</v>
      </c>
      <c r="T16" t="s">
        <v>168</v>
      </c>
      <c r="U16" t="s">
        <v>39</v>
      </c>
      <c r="V16" t="s">
        <v>114</v>
      </c>
      <c r="W16" t="s">
        <v>39</v>
      </c>
      <c r="X16" t="str">
        <f>IF(LEN(source_data[[#This Row],[technology]])=0,"","technology")</f>
        <v>technology</v>
      </c>
      <c r="Y16" t="str">
        <f>SUBSTITUTE(_xlfn.TEXTJOIN(";",TRUE,source_data[[#This Row],[format]:[topic]],source_data[[#This Row],[misc]],source_data[[#This Row],[area]:[other]],),"#",";")</f>
        <v>package;data-viz;tool;technology;d3js</v>
      </c>
      <c r="Z16">
        <f>10-COUNTBLANK(source_data[[#This Row],[format]:[other]])</f>
        <v>5</v>
      </c>
    </row>
    <row r="17" spans="1:26" x14ac:dyDescent="0.25">
      <c r="A17" t="s">
        <v>169</v>
      </c>
      <c r="B17" t="s">
        <v>170</v>
      </c>
      <c r="C17" t="s">
        <v>171</v>
      </c>
      <c r="D17" t="s">
        <v>172</v>
      </c>
      <c r="E17" t="s">
        <v>173</v>
      </c>
      <c r="F17" t="s">
        <v>171</v>
      </c>
      <c r="G17" t="s">
        <v>174</v>
      </c>
      <c r="H17" t="s">
        <v>30</v>
      </c>
      <c r="I17" t="s">
        <v>31</v>
      </c>
      <c r="J17" t="s">
        <v>47</v>
      </c>
      <c r="K17" t="s">
        <v>48</v>
      </c>
      <c r="L17" t="s">
        <v>175</v>
      </c>
      <c r="M17" t="s">
        <v>176</v>
      </c>
      <c r="N17" t="s">
        <v>36</v>
      </c>
      <c r="O17" t="s">
        <v>51</v>
      </c>
      <c r="P17" t="s">
        <v>177</v>
      </c>
      <c r="Q17" t="s">
        <v>39</v>
      </c>
      <c r="R17" t="s">
        <v>39</v>
      </c>
      <c r="S17" t="s">
        <v>39</v>
      </c>
      <c r="T17" t="s">
        <v>39</v>
      </c>
      <c r="U17" t="s">
        <v>178</v>
      </c>
      <c r="V17" t="s">
        <v>39</v>
      </c>
      <c r="W17" t="s">
        <v>39</v>
      </c>
      <c r="X17" t="str">
        <f>IF(LEN(source_data[[#This Row],[technology]])=0,"","technology")</f>
        <v/>
      </c>
      <c r="Y17" t="str">
        <f>SUBSTITUTE(_xlfn.TEXTJOIN(";",TRUE,source_data[[#This Row],[format]:[topic]],source_data[[#This Row],[misc]],source_data[[#This Row],[area]:[other]],),"#",";")</f>
        <v>post;general;coding;development</v>
      </c>
      <c r="Z17">
        <f>10-COUNTBLANK(source_data[[#This Row],[format]:[other]])</f>
        <v>4</v>
      </c>
    </row>
    <row r="18" spans="1:26" x14ac:dyDescent="0.25">
      <c r="A18" t="s">
        <v>179</v>
      </c>
      <c r="B18" t="s">
        <v>180</v>
      </c>
      <c r="C18" t="s">
        <v>181</v>
      </c>
      <c r="D18" t="s">
        <v>182</v>
      </c>
      <c r="E18" t="s">
        <v>173</v>
      </c>
      <c r="F18" t="s">
        <v>181</v>
      </c>
      <c r="G18" t="s">
        <v>183</v>
      </c>
      <c r="H18" t="s">
        <v>30</v>
      </c>
      <c r="I18" t="s">
        <v>31</v>
      </c>
      <c r="J18" t="s">
        <v>47</v>
      </c>
      <c r="K18" t="s">
        <v>48</v>
      </c>
      <c r="L18" t="s">
        <v>184</v>
      </c>
      <c r="M18" t="s">
        <v>185</v>
      </c>
      <c r="N18" t="s">
        <v>36</v>
      </c>
      <c r="O18" t="s">
        <v>186</v>
      </c>
      <c r="P18" t="s">
        <v>187</v>
      </c>
      <c r="Q18" t="s">
        <v>39</v>
      </c>
      <c r="R18" t="s">
        <v>39</v>
      </c>
      <c r="S18" t="s">
        <v>52</v>
      </c>
      <c r="T18" t="s">
        <v>19</v>
      </c>
      <c r="U18" t="s">
        <v>39</v>
      </c>
      <c r="V18" t="s">
        <v>39</v>
      </c>
      <c r="W18" t="s">
        <v>188</v>
      </c>
      <c r="X18" t="str">
        <f>IF(LEN(source_data[[#This Row],[technology]])=0,"","technology")</f>
        <v/>
      </c>
      <c r="Y18" t="str">
        <f>SUBSTITUTE(_xlfn.TEXTJOIN(";",TRUE,source_data[[#This Row],[format]:[topic]],source_data[[#This Row],[misc]],source_data[[#This Row],[area]:[other]],),"#",";")</f>
        <v>post;article;visual;data-viz;technique;sankey</v>
      </c>
      <c r="Z18">
        <f>10-COUNTBLANK(source_data[[#This Row],[format]:[other]])</f>
        <v>6</v>
      </c>
    </row>
    <row r="19" spans="1:26" x14ac:dyDescent="0.25">
      <c r="A19" t="s">
        <v>189</v>
      </c>
      <c r="B19" t="s">
        <v>190</v>
      </c>
      <c r="C19" t="s">
        <v>191</v>
      </c>
      <c r="D19" t="s">
        <v>192</v>
      </c>
      <c r="E19" t="s">
        <v>193</v>
      </c>
      <c r="F19" t="s">
        <v>191</v>
      </c>
      <c r="G19" t="s">
        <v>194</v>
      </c>
      <c r="H19" t="s">
        <v>30</v>
      </c>
      <c r="I19" t="s">
        <v>31</v>
      </c>
      <c r="J19" t="s">
        <v>47</v>
      </c>
      <c r="K19" t="s">
        <v>48</v>
      </c>
      <c r="L19" t="s">
        <v>195</v>
      </c>
      <c r="M19" t="s">
        <v>196</v>
      </c>
      <c r="N19" t="s">
        <v>36</v>
      </c>
      <c r="O19" t="s">
        <v>157</v>
      </c>
      <c r="P19" t="s">
        <v>95</v>
      </c>
      <c r="Q19" t="s">
        <v>39</v>
      </c>
      <c r="R19" t="s">
        <v>39</v>
      </c>
      <c r="S19" t="s">
        <v>158</v>
      </c>
      <c r="T19" t="s">
        <v>39</v>
      </c>
      <c r="U19" t="s">
        <v>39</v>
      </c>
      <c r="V19" t="s">
        <v>39</v>
      </c>
      <c r="W19" t="s">
        <v>39</v>
      </c>
      <c r="X19" t="str">
        <f>IF(LEN(source_data[[#This Row],[technology]])=0,"","technology")</f>
        <v/>
      </c>
      <c r="Y19" t="str">
        <f>SUBSTITUTE(_xlfn.TEXTJOIN(";",TRUE,source_data[[#This Row],[format]:[topic]],source_data[[#This Row],[misc]],source_data[[#This Row],[area]:[other]],),"#",";")</f>
        <v>book;list;data-science</v>
      </c>
      <c r="Z19">
        <f>10-COUNTBLANK(source_data[[#This Row],[format]:[other]])</f>
        <v>4</v>
      </c>
    </row>
    <row r="20" spans="1:26" x14ac:dyDescent="0.25">
      <c r="A20" t="s">
        <v>197</v>
      </c>
      <c r="B20" t="s">
        <v>198</v>
      </c>
      <c r="C20" t="s">
        <v>199</v>
      </c>
      <c r="D20" t="s">
        <v>200</v>
      </c>
      <c r="E20" t="s">
        <v>201</v>
      </c>
      <c r="F20" t="s">
        <v>199</v>
      </c>
      <c r="G20" t="s">
        <v>202</v>
      </c>
      <c r="H20" t="s">
        <v>30</v>
      </c>
      <c r="I20" t="s">
        <v>31</v>
      </c>
      <c r="J20" t="s">
        <v>47</v>
      </c>
      <c r="K20" t="s">
        <v>48</v>
      </c>
      <c r="L20" t="s">
        <v>85</v>
      </c>
      <c r="M20" t="s">
        <v>86</v>
      </c>
      <c r="N20" t="s">
        <v>36</v>
      </c>
      <c r="O20" t="s">
        <v>51</v>
      </c>
      <c r="P20" t="s">
        <v>39</v>
      </c>
      <c r="Q20" t="s">
        <v>39</v>
      </c>
      <c r="R20" t="s">
        <v>39</v>
      </c>
      <c r="S20" t="s">
        <v>158</v>
      </c>
      <c r="T20" t="s">
        <v>19</v>
      </c>
      <c r="U20" t="s">
        <v>203</v>
      </c>
      <c r="V20" t="s">
        <v>39</v>
      </c>
      <c r="W20" t="s">
        <v>39</v>
      </c>
      <c r="X20" t="str">
        <f>IF(LEN(source_data[[#This Row],[technology]])=0,"","technology")</f>
        <v/>
      </c>
      <c r="Y20" t="str">
        <f>SUBSTITUTE(_xlfn.TEXTJOIN(";",TRUE,source_data[[#This Row],[format]:[topic]],source_data[[#This Row],[misc]],source_data[[#This Row],[area]:[other]],),"#",";")</f>
        <v>post;data-science;technique;clustering</v>
      </c>
      <c r="Z20">
        <f>10-COUNTBLANK(source_data[[#This Row],[format]:[other]])</f>
        <v>5</v>
      </c>
    </row>
    <row r="21" spans="1:26" x14ac:dyDescent="0.25">
      <c r="A21" t="s">
        <v>204</v>
      </c>
      <c r="B21" t="s">
        <v>205</v>
      </c>
      <c r="C21" t="s">
        <v>206</v>
      </c>
      <c r="D21" t="s">
        <v>207</v>
      </c>
      <c r="E21" t="s">
        <v>208</v>
      </c>
      <c r="F21" t="s">
        <v>209</v>
      </c>
      <c r="G21" t="s">
        <v>210</v>
      </c>
      <c r="H21" t="s">
        <v>30</v>
      </c>
      <c r="I21" t="s">
        <v>31</v>
      </c>
      <c r="J21" t="s">
        <v>211</v>
      </c>
      <c r="K21" t="s">
        <v>9164</v>
      </c>
      <c r="L21" t="s">
        <v>212</v>
      </c>
      <c r="M21" t="s">
        <v>213</v>
      </c>
      <c r="N21" t="s">
        <v>36</v>
      </c>
      <c r="O21" t="s">
        <v>51</v>
      </c>
      <c r="P21" t="s">
        <v>39</v>
      </c>
      <c r="Q21" t="s">
        <v>39</v>
      </c>
      <c r="R21" t="s">
        <v>39</v>
      </c>
      <c r="S21" t="s">
        <v>214</v>
      </c>
      <c r="T21" t="s">
        <v>215</v>
      </c>
      <c r="U21" t="s">
        <v>216</v>
      </c>
      <c r="V21" t="s">
        <v>39</v>
      </c>
      <c r="W21" t="s">
        <v>39</v>
      </c>
      <c r="X21" t="str">
        <f>IF(LEN(source_data[[#This Row],[technology]])=0,"","technology")</f>
        <v/>
      </c>
      <c r="Y21" t="str">
        <f>SUBSTITUTE(_xlfn.TEXTJOIN(";",TRUE,source_data[[#This Row],[format]:[topic]],source_data[[#This Row],[misc]],source_data[[#This Row],[area]:[other]],),"#",";")</f>
        <v>post;data-analysis;methodology;technique;process;data-preparation</v>
      </c>
      <c r="Z21">
        <f>10-COUNTBLANK(source_data[[#This Row],[format]:[other]])</f>
        <v>5</v>
      </c>
    </row>
    <row r="22" spans="1:26" x14ac:dyDescent="0.25">
      <c r="A22" t="s">
        <v>217</v>
      </c>
      <c r="B22" t="s">
        <v>218</v>
      </c>
      <c r="C22" t="s">
        <v>219</v>
      </c>
      <c r="D22" t="s">
        <v>220</v>
      </c>
      <c r="E22" t="s">
        <v>221</v>
      </c>
      <c r="F22" t="s">
        <v>222</v>
      </c>
      <c r="G22" t="s">
        <v>223</v>
      </c>
      <c r="H22" t="s">
        <v>224</v>
      </c>
      <c r="I22" t="s">
        <v>225</v>
      </c>
      <c r="J22" t="s">
        <v>47</v>
      </c>
      <c r="K22" t="s">
        <v>48</v>
      </c>
      <c r="L22" t="s">
        <v>212</v>
      </c>
      <c r="M22" t="s">
        <v>213</v>
      </c>
      <c r="N22" t="s">
        <v>36</v>
      </c>
      <c r="O22" t="s">
        <v>102</v>
      </c>
      <c r="P22" t="s">
        <v>39</v>
      </c>
      <c r="Q22" t="s">
        <v>39</v>
      </c>
      <c r="R22" t="s">
        <v>39</v>
      </c>
      <c r="S22" t="s">
        <v>39</v>
      </c>
      <c r="T22" t="s">
        <v>19</v>
      </c>
      <c r="U22" t="s">
        <v>226</v>
      </c>
      <c r="V22" t="s">
        <v>39</v>
      </c>
      <c r="W22" t="s">
        <v>39</v>
      </c>
      <c r="X22" t="str">
        <f>IF(LEN(source_data[[#This Row],[technology]])=0,"","technology")</f>
        <v/>
      </c>
      <c r="Y22" t="str">
        <f>SUBSTITUTE(_xlfn.TEXTJOIN(";",TRUE,source_data[[#This Row],[format]:[topic]],source_data[[#This Row],[misc]],source_data[[#This Row],[area]:[other]],),"#",";")</f>
        <v>paper;technique;statistics;effect</v>
      </c>
      <c r="Z22">
        <f>10-COUNTBLANK(source_data[[#This Row],[format]:[other]])</f>
        <v>4</v>
      </c>
    </row>
    <row r="23" spans="1:26" x14ac:dyDescent="0.25">
      <c r="A23" t="s">
        <v>227</v>
      </c>
      <c r="B23" t="s">
        <v>228</v>
      </c>
      <c r="C23" t="s">
        <v>229</v>
      </c>
      <c r="D23" t="s">
        <v>230</v>
      </c>
      <c r="E23" t="s">
        <v>231</v>
      </c>
      <c r="F23" t="s">
        <v>232</v>
      </c>
      <c r="G23" t="s">
        <v>233</v>
      </c>
      <c r="H23" t="s">
        <v>30</v>
      </c>
      <c r="I23" t="s">
        <v>31</v>
      </c>
      <c r="J23" t="s">
        <v>47</v>
      </c>
      <c r="K23" t="s">
        <v>48</v>
      </c>
      <c r="L23" t="s">
        <v>234</v>
      </c>
      <c r="M23" t="s">
        <v>235</v>
      </c>
      <c r="N23" t="s">
        <v>36</v>
      </c>
      <c r="O23" t="s">
        <v>51</v>
      </c>
      <c r="P23" t="s">
        <v>39</v>
      </c>
      <c r="Q23" t="s">
        <v>39</v>
      </c>
      <c r="R23" t="s">
        <v>39</v>
      </c>
      <c r="S23" t="s">
        <v>39</v>
      </c>
      <c r="T23" t="s">
        <v>87</v>
      </c>
      <c r="U23" t="s">
        <v>236</v>
      </c>
      <c r="V23" t="s">
        <v>39</v>
      </c>
      <c r="W23" t="s">
        <v>39</v>
      </c>
      <c r="X23" t="str">
        <f>IF(LEN(source_data[[#This Row],[technology]])=0,"","technology")</f>
        <v/>
      </c>
      <c r="Y23" t="str">
        <f>SUBSTITUTE(_xlfn.TEXTJOIN(";",TRUE,source_data[[#This Row],[format]:[topic]],source_data[[#This Row],[misc]],source_data[[#This Row],[area]:[other]],),"#",";")</f>
        <v>post;methodology;ml;automation</v>
      </c>
      <c r="Z23">
        <f>10-COUNTBLANK(source_data[[#This Row],[format]:[other]])</f>
        <v>4</v>
      </c>
    </row>
    <row r="24" spans="1:26" x14ac:dyDescent="0.25">
      <c r="A24" t="s">
        <v>237</v>
      </c>
      <c r="B24" t="s">
        <v>238</v>
      </c>
      <c r="C24" t="s">
        <v>239</v>
      </c>
      <c r="D24" t="s">
        <v>240</v>
      </c>
      <c r="E24" t="s">
        <v>241</v>
      </c>
      <c r="F24" t="s">
        <v>242</v>
      </c>
      <c r="G24" t="s">
        <v>243</v>
      </c>
      <c r="H24" t="s">
        <v>244</v>
      </c>
      <c r="I24" t="s">
        <v>225</v>
      </c>
      <c r="J24" t="s">
        <v>47</v>
      </c>
      <c r="K24" t="s">
        <v>48</v>
      </c>
      <c r="L24" t="s">
        <v>245</v>
      </c>
      <c r="M24" t="s">
        <v>246</v>
      </c>
      <c r="N24" t="s">
        <v>36</v>
      </c>
      <c r="O24" t="s">
        <v>247</v>
      </c>
      <c r="P24" t="s">
        <v>39</v>
      </c>
      <c r="Q24" t="s">
        <v>39</v>
      </c>
      <c r="R24" t="s">
        <v>39</v>
      </c>
      <c r="S24" t="s">
        <v>39</v>
      </c>
      <c r="T24" t="s">
        <v>248</v>
      </c>
      <c r="U24" t="s">
        <v>39</v>
      </c>
      <c r="V24" t="s">
        <v>114</v>
      </c>
      <c r="W24" t="s">
        <v>39</v>
      </c>
      <c r="X24" t="str">
        <f>IF(LEN(source_data[[#This Row],[technology]])=0,"","technology")</f>
        <v>technology</v>
      </c>
      <c r="Y24" t="str">
        <f>SUBSTITUTE(_xlfn.TEXTJOIN(";",TRUE,source_data[[#This Row],[format]:[topic]],source_data[[#This Row],[misc]],source_data[[#This Row],[area]:[other]],),"#",";")</f>
        <v>post;book;technique;methodology;technology;d3js</v>
      </c>
      <c r="Z24">
        <f>10-COUNTBLANK(source_data[[#This Row],[format]:[other]])</f>
        <v>4</v>
      </c>
    </row>
    <row r="25" spans="1:26" x14ac:dyDescent="0.25">
      <c r="A25" t="s">
        <v>249</v>
      </c>
      <c r="B25" t="s">
        <v>250</v>
      </c>
      <c r="C25" t="s">
        <v>251</v>
      </c>
      <c r="D25" t="s">
        <v>252</v>
      </c>
      <c r="E25" t="s">
        <v>253</v>
      </c>
      <c r="F25" t="s">
        <v>251</v>
      </c>
      <c r="G25" t="s">
        <v>254</v>
      </c>
      <c r="H25" t="s">
        <v>30</v>
      </c>
      <c r="I25" t="s">
        <v>31</v>
      </c>
      <c r="J25" t="s">
        <v>47</v>
      </c>
      <c r="K25" t="s">
        <v>48</v>
      </c>
      <c r="L25" t="s">
        <v>255</v>
      </c>
      <c r="M25" t="s">
        <v>50</v>
      </c>
      <c r="N25" t="s">
        <v>36</v>
      </c>
      <c r="O25" t="s">
        <v>256</v>
      </c>
      <c r="P25" t="s">
        <v>39</v>
      </c>
      <c r="Q25" t="s">
        <v>39</v>
      </c>
      <c r="R25" t="s">
        <v>39</v>
      </c>
      <c r="S25" t="s">
        <v>39</v>
      </c>
      <c r="T25" t="s">
        <v>39</v>
      </c>
      <c r="U25" t="s">
        <v>257</v>
      </c>
      <c r="V25" t="s">
        <v>114</v>
      </c>
      <c r="W25" t="s">
        <v>39</v>
      </c>
      <c r="X25" t="str">
        <f>IF(LEN(source_data[[#This Row],[technology]])=0,"","technology")</f>
        <v>technology</v>
      </c>
      <c r="Y25" t="str">
        <f>SUBSTITUTE(_xlfn.TEXTJOIN(";",TRUE,source_data[[#This Row],[format]:[topic]],source_data[[#This Row],[misc]],source_data[[#This Row],[area]:[other]],),"#",";")</f>
        <v>package;technology;graph;d3js</v>
      </c>
      <c r="Z25">
        <f>10-COUNTBLANK(source_data[[#This Row],[format]:[other]])</f>
        <v>4</v>
      </c>
    </row>
    <row r="26" spans="1:26" x14ac:dyDescent="0.25">
      <c r="A26" t="s">
        <v>258</v>
      </c>
      <c r="B26" t="s">
        <v>259</v>
      </c>
      <c r="C26" t="s">
        <v>260</v>
      </c>
      <c r="D26" t="s">
        <v>261</v>
      </c>
      <c r="E26" t="s">
        <v>262</v>
      </c>
      <c r="F26" t="s">
        <v>260</v>
      </c>
      <c r="G26" t="s">
        <v>263</v>
      </c>
      <c r="H26" t="s">
        <v>30</v>
      </c>
      <c r="I26" t="s">
        <v>31</v>
      </c>
      <c r="J26" t="s">
        <v>47</v>
      </c>
      <c r="K26" t="s">
        <v>48</v>
      </c>
      <c r="L26" t="s">
        <v>264</v>
      </c>
      <c r="M26" t="s">
        <v>265</v>
      </c>
      <c r="N26" t="s">
        <v>36</v>
      </c>
      <c r="O26" t="s">
        <v>51</v>
      </c>
      <c r="P26" t="s">
        <v>266</v>
      </c>
      <c r="Q26" t="s">
        <v>39</v>
      </c>
      <c r="R26" t="s">
        <v>39</v>
      </c>
      <c r="S26" t="s">
        <v>52</v>
      </c>
      <c r="T26" t="s">
        <v>39</v>
      </c>
      <c r="U26" t="s">
        <v>39</v>
      </c>
      <c r="V26" t="s">
        <v>159</v>
      </c>
      <c r="W26" t="s">
        <v>267</v>
      </c>
      <c r="X26" t="str">
        <f>IF(LEN(source_data[[#This Row],[technology]])=0,"","technology")</f>
        <v>technology</v>
      </c>
      <c r="Y26" t="str">
        <f>SUBSTITUTE(_xlfn.TEXTJOIN(";",TRUE,source_data[[#This Row],[format]:[topic]],source_data[[#This Row],[misc]],source_data[[#This Row],[area]:[other]],),"#",";")</f>
        <v>post;tutorial;data-viz;technology;rstats;google-viz</v>
      </c>
      <c r="Z26">
        <f>10-COUNTBLANK(source_data[[#This Row],[format]:[other]])</f>
        <v>6</v>
      </c>
    </row>
    <row r="27" spans="1:26" x14ac:dyDescent="0.25">
      <c r="A27" t="s">
        <v>268</v>
      </c>
      <c r="B27" t="s">
        <v>269</v>
      </c>
      <c r="C27" t="s">
        <v>270</v>
      </c>
      <c r="D27" t="s">
        <v>271</v>
      </c>
      <c r="E27" t="s">
        <v>272</v>
      </c>
      <c r="F27" t="s">
        <v>270</v>
      </c>
      <c r="G27" t="s">
        <v>273</v>
      </c>
      <c r="H27" t="s">
        <v>30</v>
      </c>
      <c r="I27" t="s">
        <v>31</v>
      </c>
      <c r="J27" t="s">
        <v>47</v>
      </c>
      <c r="K27" t="s">
        <v>48</v>
      </c>
      <c r="L27" t="s">
        <v>274</v>
      </c>
      <c r="M27" t="s">
        <v>275</v>
      </c>
      <c r="N27" t="s">
        <v>36</v>
      </c>
      <c r="O27" t="s">
        <v>51</v>
      </c>
      <c r="P27" t="s">
        <v>39</v>
      </c>
      <c r="Q27" t="s">
        <v>276</v>
      </c>
      <c r="R27" t="s">
        <v>39</v>
      </c>
      <c r="S27" t="s">
        <v>39</v>
      </c>
      <c r="T27" t="s">
        <v>39</v>
      </c>
      <c r="U27" t="s">
        <v>277</v>
      </c>
      <c r="V27" t="s">
        <v>39</v>
      </c>
      <c r="W27" t="s">
        <v>39</v>
      </c>
      <c r="X27" t="str">
        <f>IF(LEN(source_data[[#This Row],[technology]])=0,"","technology")</f>
        <v/>
      </c>
      <c r="Y27" t="str">
        <f>SUBSTITUTE(_xlfn.TEXTJOIN(";",TRUE,source_data[[#This Row],[format]:[topic]],source_data[[#This Row],[misc]],source_data[[#This Row],[area]:[other]],),"#",";")</f>
        <v>post;overview;dl;ml</v>
      </c>
      <c r="Z27">
        <f>10-COUNTBLANK(source_data[[#This Row],[format]:[other]])</f>
        <v>4</v>
      </c>
    </row>
    <row r="28" spans="1:26" x14ac:dyDescent="0.25">
      <c r="A28" t="s">
        <v>278</v>
      </c>
      <c r="B28" t="s">
        <v>279</v>
      </c>
      <c r="C28" t="s">
        <v>280</v>
      </c>
      <c r="D28" t="s">
        <v>281</v>
      </c>
      <c r="E28" t="s">
        <v>282</v>
      </c>
      <c r="F28" t="s">
        <v>280</v>
      </c>
      <c r="G28" t="s">
        <v>283</v>
      </c>
      <c r="H28" t="s">
        <v>30</v>
      </c>
      <c r="I28" t="s">
        <v>31</v>
      </c>
      <c r="J28" t="s">
        <v>47</v>
      </c>
      <c r="K28" t="s">
        <v>48</v>
      </c>
      <c r="L28" t="s">
        <v>284</v>
      </c>
      <c r="M28" t="s">
        <v>285</v>
      </c>
      <c r="N28" t="s">
        <v>36</v>
      </c>
      <c r="O28" t="s">
        <v>51</v>
      </c>
      <c r="P28" t="s">
        <v>39</v>
      </c>
      <c r="Q28" t="s">
        <v>39</v>
      </c>
      <c r="R28" t="s">
        <v>39</v>
      </c>
      <c r="S28" t="s">
        <v>39</v>
      </c>
      <c r="T28" t="s">
        <v>286</v>
      </c>
      <c r="U28" t="s">
        <v>216</v>
      </c>
      <c r="V28" t="s">
        <v>287</v>
      </c>
      <c r="W28" t="s">
        <v>39</v>
      </c>
      <c r="X28" t="str">
        <f>IF(LEN(source_data[[#This Row],[technology]])=0,"","technology")</f>
        <v>technology</v>
      </c>
      <c r="Y28" t="str">
        <f>SUBSTITUTE(_xlfn.TEXTJOIN(";",TRUE,source_data[[#This Row],[format]:[topic]],source_data[[#This Row],[misc]],source_data[[#This Row],[area]:[other]],),"#",";")</f>
        <v>post;workflow;process;technology;data-preparation;python</v>
      </c>
      <c r="Z28">
        <f>10-COUNTBLANK(source_data[[#This Row],[format]:[other]])</f>
        <v>5</v>
      </c>
    </row>
    <row r="29" spans="1:26" x14ac:dyDescent="0.25">
      <c r="A29" t="s">
        <v>288</v>
      </c>
      <c r="B29" t="s">
        <v>289</v>
      </c>
      <c r="C29" t="s">
        <v>290</v>
      </c>
      <c r="D29" t="s">
        <v>291</v>
      </c>
      <c r="E29" t="s">
        <v>292</v>
      </c>
      <c r="F29" t="s">
        <v>290</v>
      </c>
      <c r="G29" t="s">
        <v>293</v>
      </c>
      <c r="H29" t="s">
        <v>30</v>
      </c>
      <c r="I29" t="s">
        <v>31</v>
      </c>
      <c r="J29" t="s">
        <v>47</v>
      </c>
      <c r="K29" t="s">
        <v>48</v>
      </c>
      <c r="L29" t="s">
        <v>294</v>
      </c>
      <c r="M29" t="s">
        <v>50</v>
      </c>
      <c r="N29" t="s">
        <v>36</v>
      </c>
      <c r="O29" t="s">
        <v>256</v>
      </c>
      <c r="P29" t="s">
        <v>39</v>
      </c>
      <c r="Q29" t="s">
        <v>39</v>
      </c>
      <c r="R29" t="s">
        <v>39</v>
      </c>
      <c r="S29" t="s">
        <v>39</v>
      </c>
      <c r="T29" t="s">
        <v>39</v>
      </c>
      <c r="U29" t="s">
        <v>295</v>
      </c>
      <c r="V29" t="s">
        <v>296</v>
      </c>
      <c r="W29" t="s">
        <v>39</v>
      </c>
      <c r="X29" t="str">
        <f>IF(LEN(source_data[[#This Row],[technology]])=0,"","technology")</f>
        <v>technology</v>
      </c>
      <c r="Y29" t="str">
        <f>SUBSTITUTE(_xlfn.TEXTJOIN(";",TRUE,source_data[[#This Row],[format]:[topic]],source_data[[#This Row],[misc]],source_data[[#This Row],[area]:[other]],),"#",";")</f>
        <v>package;technology;chart;rstats;ggplot2</v>
      </c>
      <c r="Z29">
        <f>10-COUNTBLANK(source_data[[#This Row],[format]:[other]])</f>
        <v>4</v>
      </c>
    </row>
    <row r="30" spans="1:26" x14ac:dyDescent="0.25">
      <c r="A30" t="s">
        <v>297</v>
      </c>
      <c r="B30" t="s">
        <v>298</v>
      </c>
      <c r="C30" t="s">
        <v>299</v>
      </c>
      <c r="D30" t="s">
        <v>300</v>
      </c>
      <c r="E30" t="s">
        <v>301</v>
      </c>
      <c r="F30" t="s">
        <v>302</v>
      </c>
      <c r="G30" t="s">
        <v>303</v>
      </c>
      <c r="H30" t="s">
        <v>30</v>
      </c>
      <c r="I30" t="s">
        <v>31</v>
      </c>
      <c r="J30" t="s">
        <v>47</v>
      </c>
      <c r="K30" t="s">
        <v>48</v>
      </c>
      <c r="L30" t="s">
        <v>304</v>
      </c>
      <c r="M30" t="s">
        <v>305</v>
      </c>
      <c r="N30" t="s">
        <v>36</v>
      </c>
      <c r="O30" t="s">
        <v>306</v>
      </c>
      <c r="P30" t="s">
        <v>39</v>
      </c>
      <c r="Q30" t="s">
        <v>39</v>
      </c>
      <c r="R30" t="s">
        <v>39</v>
      </c>
      <c r="S30" t="s">
        <v>39</v>
      </c>
      <c r="T30" t="s">
        <v>19</v>
      </c>
      <c r="U30" t="s">
        <v>307</v>
      </c>
      <c r="V30" t="s">
        <v>39</v>
      </c>
      <c r="W30" t="s">
        <v>308</v>
      </c>
      <c r="X30" t="str">
        <f>IF(LEN(source_data[[#This Row],[technology]])=0,"","technology")</f>
        <v/>
      </c>
      <c r="Y30" t="str">
        <f>SUBSTITUTE(_xlfn.TEXTJOIN(";",TRUE,source_data[[#This Row],[format]:[topic]],source_data[[#This Row],[misc]],source_data[[#This Row],[area]:[other]],),"#",";")</f>
        <v>video;lecture;technique;statistics;experiment</v>
      </c>
      <c r="Z30">
        <f>10-COUNTBLANK(source_data[[#This Row],[format]:[other]])</f>
        <v>5</v>
      </c>
    </row>
    <row r="31" spans="1:26" x14ac:dyDescent="0.25">
      <c r="A31" t="s">
        <v>309</v>
      </c>
      <c r="B31" t="s">
        <v>310</v>
      </c>
      <c r="C31" t="s">
        <v>311</v>
      </c>
      <c r="D31" t="s">
        <v>312</v>
      </c>
      <c r="E31" t="s">
        <v>313</v>
      </c>
      <c r="F31" t="s">
        <v>311</v>
      </c>
      <c r="G31" t="s">
        <v>314</v>
      </c>
      <c r="H31" t="s">
        <v>30</v>
      </c>
      <c r="I31" t="s">
        <v>31</v>
      </c>
      <c r="J31" t="s">
        <v>47</v>
      </c>
      <c r="K31" t="s">
        <v>48</v>
      </c>
      <c r="L31" t="s">
        <v>315</v>
      </c>
      <c r="M31" t="s">
        <v>316</v>
      </c>
      <c r="N31" t="s">
        <v>36</v>
      </c>
      <c r="O31" t="s">
        <v>51</v>
      </c>
      <c r="P31" t="s">
        <v>187</v>
      </c>
      <c r="Q31" t="s">
        <v>39</v>
      </c>
      <c r="R31" t="s">
        <v>39</v>
      </c>
      <c r="S31" t="s">
        <v>52</v>
      </c>
      <c r="T31" t="s">
        <v>39</v>
      </c>
      <c r="U31" t="s">
        <v>317</v>
      </c>
      <c r="V31" t="s">
        <v>39</v>
      </c>
      <c r="W31" t="s">
        <v>39</v>
      </c>
      <c r="X31" t="str">
        <f>IF(LEN(source_data[[#This Row],[technology]])=0,"","technology")</f>
        <v/>
      </c>
      <c r="Y31" t="str">
        <f>SUBSTITUTE(_xlfn.TEXTJOIN(";",TRUE,source_data[[#This Row],[format]:[topic]],source_data[[#This Row],[misc]],source_data[[#This Row],[area]:[other]],),"#",";")</f>
        <v>post;visual;data-viz;colour</v>
      </c>
      <c r="Z31">
        <f>10-COUNTBLANK(source_data[[#This Row],[format]:[other]])</f>
        <v>5</v>
      </c>
    </row>
    <row r="32" spans="1:26" x14ac:dyDescent="0.25">
      <c r="A32" t="s">
        <v>318</v>
      </c>
      <c r="B32" t="s">
        <v>319</v>
      </c>
      <c r="C32" t="s">
        <v>320</v>
      </c>
      <c r="D32" t="s">
        <v>321</v>
      </c>
      <c r="E32" t="s">
        <v>322</v>
      </c>
      <c r="F32" t="s">
        <v>320</v>
      </c>
      <c r="G32" t="s">
        <v>323</v>
      </c>
      <c r="H32" t="s">
        <v>30</v>
      </c>
      <c r="I32" t="s">
        <v>31</v>
      </c>
      <c r="J32" t="s">
        <v>47</v>
      </c>
      <c r="K32" t="s">
        <v>48</v>
      </c>
      <c r="L32" t="s">
        <v>324</v>
      </c>
      <c r="M32" t="s">
        <v>325</v>
      </c>
      <c r="N32" t="s">
        <v>36</v>
      </c>
      <c r="O32" t="s">
        <v>51</v>
      </c>
      <c r="P32" t="s">
        <v>326</v>
      </c>
      <c r="Q32" t="s">
        <v>39</v>
      </c>
      <c r="R32" t="s">
        <v>39</v>
      </c>
      <c r="S32" t="s">
        <v>39</v>
      </c>
      <c r="T32" t="s">
        <v>39</v>
      </c>
      <c r="U32" t="s">
        <v>327</v>
      </c>
      <c r="V32" t="s">
        <v>39</v>
      </c>
      <c r="W32" t="s">
        <v>39</v>
      </c>
      <c r="X32" t="str">
        <f>IF(LEN(source_data[[#This Row],[technology]])=0,"","technology")</f>
        <v/>
      </c>
      <c r="Y32" t="str">
        <f>SUBSTITUTE(_xlfn.TEXTJOIN(";",TRUE,source_data[[#This Row],[format]:[topic]],source_data[[#This Row],[misc]],source_data[[#This Row],[area]:[other]],),"#",";")</f>
        <v>post;visual;cheatsheet;list;ml;ai</v>
      </c>
      <c r="Z32">
        <f>10-COUNTBLANK(source_data[[#This Row],[format]:[other]])</f>
        <v>4</v>
      </c>
    </row>
    <row r="33" spans="1:26" x14ac:dyDescent="0.25">
      <c r="A33" t="s">
        <v>328</v>
      </c>
      <c r="B33" t="s">
        <v>329</v>
      </c>
      <c r="C33" t="s">
        <v>330</v>
      </c>
      <c r="D33" t="s">
        <v>331</v>
      </c>
      <c r="E33" t="s">
        <v>332</v>
      </c>
      <c r="F33" t="s">
        <v>333</v>
      </c>
      <c r="G33" t="s">
        <v>334</v>
      </c>
      <c r="H33" t="s">
        <v>335</v>
      </c>
      <c r="I33" t="s">
        <v>31</v>
      </c>
      <c r="J33" t="s">
        <v>47</v>
      </c>
      <c r="K33" t="s">
        <v>48</v>
      </c>
      <c r="L33" t="s">
        <v>336</v>
      </c>
      <c r="M33" t="s">
        <v>337</v>
      </c>
      <c r="N33" t="s">
        <v>36</v>
      </c>
      <c r="O33" t="s">
        <v>1585</v>
      </c>
      <c r="P33" t="s">
        <v>39</v>
      </c>
      <c r="Q33" t="s">
        <v>39</v>
      </c>
      <c r="R33" t="s">
        <v>39</v>
      </c>
      <c r="S33" t="s">
        <v>39</v>
      </c>
      <c r="T33" t="s">
        <v>87</v>
      </c>
      <c r="U33" t="s">
        <v>39</v>
      </c>
      <c r="V33" t="s">
        <v>159</v>
      </c>
      <c r="W33" t="s">
        <v>338</v>
      </c>
      <c r="X33" t="str">
        <f>IF(LEN(source_data[[#This Row],[technology]])=0,"","technology")</f>
        <v>technology</v>
      </c>
      <c r="Y33" t="str">
        <f>SUBSTITUTE(_xlfn.TEXTJOIN(";",TRUE,source_data[[#This Row],[format]:[topic]],source_data[[#This Row],[misc]],source_data[[#This Row],[area]:[other]],),"#",";")</f>
        <v>site;course;methodology;technology;rstats;reproducability</v>
      </c>
      <c r="Z33">
        <f>10-COUNTBLANK(source_data[[#This Row],[format]:[other]])</f>
        <v>5</v>
      </c>
    </row>
    <row r="34" spans="1:26" x14ac:dyDescent="0.25">
      <c r="A34" t="s">
        <v>339</v>
      </c>
      <c r="B34" t="s">
        <v>340</v>
      </c>
      <c r="C34" t="s">
        <v>341</v>
      </c>
      <c r="D34" t="s">
        <v>342</v>
      </c>
      <c r="E34" t="s">
        <v>343</v>
      </c>
      <c r="G34" t="s">
        <v>344</v>
      </c>
      <c r="H34" t="s">
        <v>30</v>
      </c>
      <c r="I34" t="s">
        <v>31</v>
      </c>
      <c r="J34" t="s">
        <v>47</v>
      </c>
      <c r="K34" t="s">
        <v>48</v>
      </c>
      <c r="L34" t="s">
        <v>345</v>
      </c>
      <c r="M34" t="s">
        <v>346</v>
      </c>
      <c r="N34" t="s">
        <v>36</v>
      </c>
      <c r="O34" t="s">
        <v>51</v>
      </c>
      <c r="P34" t="s">
        <v>141</v>
      </c>
      <c r="Q34" t="s">
        <v>39</v>
      </c>
      <c r="R34" t="s">
        <v>39</v>
      </c>
      <c r="S34" t="s">
        <v>39</v>
      </c>
      <c r="T34" t="s">
        <v>39</v>
      </c>
      <c r="U34" t="s">
        <v>39</v>
      </c>
      <c r="V34" t="s">
        <v>114</v>
      </c>
      <c r="W34" t="s">
        <v>39</v>
      </c>
      <c r="X34" t="str">
        <f>IF(LEN(source_data[[#This Row],[technology]])=0,"","technology")</f>
        <v>technology</v>
      </c>
      <c r="Y34" t="str">
        <f>SUBSTITUTE(_xlfn.TEXTJOIN(";",TRUE,source_data[[#This Row],[format]:[topic]],source_data[[#This Row],[misc]],source_data[[#This Row],[area]:[other]],),"#",";")</f>
        <v>post;opinion;technology;d3js</v>
      </c>
      <c r="Z34">
        <f>10-COUNTBLANK(source_data[[#This Row],[format]:[other]])</f>
        <v>4</v>
      </c>
    </row>
    <row r="35" spans="1:26" x14ac:dyDescent="0.25">
      <c r="A35" t="s">
        <v>347</v>
      </c>
      <c r="B35" t="s">
        <v>348</v>
      </c>
      <c r="C35" t="s">
        <v>349</v>
      </c>
      <c r="D35" t="s">
        <v>350</v>
      </c>
      <c r="E35" t="s">
        <v>351</v>
      </c>
      <c r="F35" t="s">
        <v>349</v>
      </c>
      <c r="G35" t="s">
        <v>352</v>
      </c>
      <c r="H35" t="s">
        <v>30</v>
      </c>
      <c r="I35" t="s">
        <v>31</v>
      </c>
      <c r="J35" t="s">
        <v>47</v>
      </c>
      <c r="K35" t="s">
        <v>48</v>
      </c>
      <c r="L35" t="s">
        <v>353</v>
      </c>
      <c r="M35" t="s">
        <v>354</v>
      </c>
      <c r="N35" t="s">
        <v>36</v>
      </c>
      <c r="O35" t="s">
        <v>102</v>
      </c>
      <c r="P35" t="s">
        <v>355</v>
      </c>
      <c r="Q35" t="s">
        <v>39</v>
      </c>
      <c r="R35" t="s">
        <v>39</v>
      </c>
      <c r="S35" t="s">
        <v>52</v>
      </c>
      <c r="T35" t="s">
        <v>39</v>
      </c>
      <c r="U35" t="s">
        <v>39</v>
      </c>
      <c r="V35" t="s">
        <v>39</v>
      </c>
      <c r="W35" t="s">
        <v>39</v>
      </c>
      <c r="X35" t="str">
        <f>IF(LEN(source_data[[#This Row],[technology]])=0,"","technology")</f>
        <v/>
      </c>
      <c r="Y35" t="str">
        <f>SUBSTITUTE(_xlfn.TEXTJOIN(";",TRUE,source_data[[#This Row],[format]:[topic]],source_data[[#This Row],[misc]],source_data[[#This Row],[area]:[other]],),"#",";")</f>
        <v>paper;resource;research;list;data-viz</v>
      </c>
      <c r="Z35">
        <f>10-COUNTBLANK(source_data[[#This Row],[format]:[other]])</f>
        <v>4</v>
      </c>
    </row>
    <row r="36" spans="1:26" x14ac:dyDescent="0.25">
      <c r="A36" t="s">
        <v>356</v>
      </c>
      <c r="B36" t="s">
        <v>357</v>
      </c>
      <c r="C36" t="s">
        <v>358</v>
      </c>
      <c r="D36" t="s">
        <v>359</v>
      </c>
      <c r="E36" t="s">
        <v>360</v>
      </c>
      <c r="F36" t="s">
        <v>361</v>
      </c>
      <c r="G36" t="s">
        <v>362</v>
      </c>
      <c r="H36" t="s">
        <v>30</v>
      </c>
      <c r="I36" t="s">
        <v>31</v>
      </c>
      <c r="J36" t="s">
        <v>47</v>
      </c>
      <c r="K36" t="s">
        <v>48</v>
      </c>
      <c r="L36" t="s">
        <v>363</v>
      </c>
      <c r="M36" t="s">
        <v>364</v>
      </c>
      <c r="N36" t="s">
        <v>36</v>
      </c>
      <c r="O36" t="s">
        <v>51</v>
      </c>
      <c r="P36" t="s">
        <v>39</v>
      </c>
      <c r="Q36" t="s">
        <v>39</v>
      </c>
      <c r="R36" t="s">
        <v>39</v>
      </c>
      <c r="S36" t="s">
        <v>52</v>
      </c>
      <c r="T36" t="s">
        <v>286</v>
      </c>
      <c r="U36" t="s">
        <v>39</v>
      </c>
      <c r="V36" t="s">
        <v>39</v>
      </c>
      <c r="W36" t="s">
        <v>39</v>
      </c>
      <c r="X36" t="str">
        <f>IF(LEN(source_data[[#This Row],[technology]])=0,"","technology")</f>
        <v/>
      </c>
      <c r="Y36" t="str">
        <f>SUBSTITUTE(_xlfn.TEXTJOIN(";",TRUE,source_data[[#This Row],[format]:[topic]],source_data[[#This Row],[misc]],source_data[[#This Row],[area]:[other]],),"#",";")</f>
        <v>post;data-viz;workflow;process</v>
      </c>
      <c r="Z36">
        <f>10-COUNTBLANK(source_data[[#This Row],[format]:[other]])</f>
        <v>4</v>
      </c>
    </row>
    <row r="37" spans="1:26" x14ac:dyDescent="0.25">
      <c r="A37" t="s">
        <v>365</v>
      </c>
      <c r="B37" t="s">
        <v>366</v>
      </c>
      <c r="C37" t="s">
        <v>367</v>
      </c>
      <c r="D37" t="s">
        <v>368</v>
      </c>
      <c r="E37" t="s">
        <v>369</v>
      </c>
      <c r="F37" t="s">
        <v>367</v>
      </c>
      <c r="G37" t="s">
        <v>370</v>
      </c>
      <c r="H37" t="s">
        <v>30</v>
      </c>
      <c r="I37" t="s">
        <v>31</v>
      </c>
      <c r="J37" t="s">
        <v>47</v>
      </c>
      <c r="K37" t="s">
        <v>48</v>
      </c>
      <c r="L37" t="s">
        <v>371</v>
      </c>
      <c r="M37" t="s">
        <v>372</v>
      </c>
      <c r="N37" t="s">
        <v>36</v>
      </c>
      <c r="O37" t="s">
        <v>51</v>
      </c>
      <c r="P37" t="s">
        <v>373</v>
      </c>
      <c r="Q37" t="s">
        <v>39</v>
      </c>
      <c r="R37" t="s">
        <v>39</v>
      </c>
      <c r="S37" t="s">
        <v>39</v>
      </c>
      <c r="T37" t="s">
        <v>39</v>
      </c>
      <c r="U37" t="s">
        <v>39</v>
      </c>
      <c r="V37" t="s">
        <v>39</v>
      </c>
      <c r="W37" t="s">
        <v>39</v>
      </c>
      <c r="X37" t="str">
        <f>IF(LEN(source_data[[#This Row],[technology]])=0,"","technology")</f>
        <v/>
      </c>
      <c r="Y37" t="str">
        <f>SUBSTITUTE(_xlfn.TEXTJOIN(";",TRUE,source_data[[#This Row],[format]:[topic]],source_data[[#This Row],[misc]],source_data[[#This Row],[area]:[other]],),"#",";")</f>
        <v>post;advice;research</v>
      </c>
      <c r="Z37">
        <f>10-COUNTBLANK(source_data[[#This Row],[format]:[other]])</f>
        <v>3</v>
      </c>
    </row>
    <row r="38" spans="1:26" x14ac:dyDescent="0.25">
      <c r="A38" t="s">
        <v>374</v>
      </c>
      <c r="B38" t="s">
        <v>375</v>
      </c>
      <c r="C38" t="s">
        <v>376</v>
      </c>
      <c r="D38" t="s">
        <v>377</v>
      </c>
      <c r="E38" t="s">
        <v>369</v>
      </c>
      <c r="F38" t="s">
        <v>376</v>
      </c>
      <c r="G38" t="s">
        <v>378</v>
      </c>
      <c r="H38" t="s">
        <v>30</v>
      </c>
      <c r="I38" t="s">
        <v>31</v>
      </c>
      <c r="J38" t="s">
        <v>47</v>
      </c>
      <c r="K38" t="s">
        <v>48</v>
      </c>
      <c r="L38" t="s">
        <v>379</v>
      </c>
      <c r="M38" t="s">
        <v>380</v>
      </c>
      <c r="N38" t="s">
        <v>36</v>
      </c>
      <c r="O38" t="s">
        <v>51</v>
      </c>
      <c r="P38" t="s">
        <v>381</v>
      </c>
      <c r="Q38" t="s">
        <v>39</v>
      </c>
      <c r="R38" t="s">
        <v>39</v>
      </c>
      <c r="S38" t="s">
        <v>39</v>
      </c>
      <c r="T38" t="s">
        <v>39</v>
      </c>
      <c r="U38" t="s">
        <v>307</v>
      </c>
      <c r="V38" t="s">
        <v>39</v>
      </c>
      <c r="W38" t="s">
        <v>39</v>
      </c>
      <c r="X38" t="str">
        <f>IF(LEN(source_data[[#This Row],[technology]])=0,"","technology")</f>
        <v/>
      </c>
      <c r="Y38" t="str">
        <f>SUBSTITUTE(_xlfn.TEXTJOIN(";",TRUE,source_data[[#This Row],[format]:[topic]],source_data[[#This Row],[misc]],source_data[[#This Row],[area]:[other]],),"#",";")</f>
        <v>post;dataset;advice;statistics</v>
      </c>
      <c r="Z38">
        <f>10-COUNTBLANK(source_data[[#This Row],[format]:[other]])</f>
        <v>4</v>
      </c>
    </row>
    <row r="39" spans="1:26" x14ac:dyDescent="0.25">
      <c r="A39" t="s">
        <v>382</v>
      </c>
      <c r="B39" t="s">
        <v>383</v>
      </c>
      <c r="C39" t="s">
        <v>384</v>
      </c>
      <c r="D39" t="s">
        <v>385</v>
      </c>
      <c r="E39" t="s">
        <v>386</v>
      </c>
      <c r="F39" t="s">
        <v>384</v>
      </c>
      <c r="G39" t="s">
        <v>387</v>
      </c>
      <c r="H39" t="s">
        <v>30</v>
      </c>
      <c r="I39" t="s">
        <v>31</v>
      </c>
      <c r="J39" t="s">
        <v>47</v>
      </c>
      <c r="K39" t="s">
        <v>48</v>
      </c>
      <c r="L39" t="s">
        <v>388</v>
      </c>
      <c r="M39" t="s">
        <v>389</v>
      </c>
      <c r="N39" t="s">
        <v>36</v>
      </c>
      <c r="O39" t="s">
        <v>51</v>
      </c>
      <c r="P39" t="s">
        <v>39</v>
      </c>
      <c r="Q39" t="s">
        <v>39</v>
      </c>
      <c r="R39" t="s">
        <v>39</v>
      </c>
      <c r="S39" t="s">
        <v>52</v>
      </c>
      <c r="T39" t="s">
        <v>19</v>
      </c>
      <c r="U39" t="s">
        <v>39</v>
      </c>
      <c r="V39" t="s">
        <v>39</v>
      </c>
      <c r="W39" t="s">
        <v>390</v>
      </c>
      <c r="X39" t="str">
        <f>IF(LEN(source_data[[#This Row],[technology]])=0,"","technology")</f>
        <v/>
      </c>
      <c r="Y39" t="str">
        <f>SUBSTITUTE(_xlfn.TEXTJOIN(";",TRUE,source_data[[#This Row],[format]:[topic]],source_data[[#This Row],[misc]],source_data[[#This Row],[area]:[other]],),"#",";")</f>
        <v>post;data-viz;technique;observable</v>
      </c>
      <c r="Z39">
        <f>10-COUNTBLANK(source_data[[#This Row],[format]:[other]])</f>
        <v>5</v>
      </c>
    </row>
    <row r="40" spans="1:26" x14ac:dyDescent="0.25">
      <c r="A40" t="s">
        <v>391</v>
      </c>
      <c r="B40" t="s">
        <v>392</v>
      </c>
      <c r="C40" t="s">
        <v>393</v>
      </c>
      <c r="D40" t="s">
        <v>394</v>
      </c>
      <c r="E40" t="s">
        <v>395</v>
      </c>
      <c r="F40" t="s">
        <v>393</v>
      </c>
      <c r="G40" t="s">
        <v>396</v>
      </c>
      <c r="H40" t="s">
        <v>30</v>
      </c>
      <c r="I40" t="s">
        <v>31</v>
      </c>
      <c r="J40" t="s">
        <v>47</v>
      </c>
      <c r="K40" t="s">
        <v>48</v>
      </c>
      <c r="L40" t="s">
        <v>397</v>
      </c>
      <c r="M40" t="s">
        <v>398</v>
      </c>
      <c r="N40" t="s">
        <v>36</v>
      </c>
      <c r="O40" t="s">
        <v>399</v>
      </c>
      <c r="P40" t="s">
        <v>400</v>
      </c>
      <c r="Q40" t="s">
        <v>39</v>
      </c>
      <c r="R40" t="s">
        <v>39</v>
      </c>
      <c r="S40" t="s">
        <v>52</v>
      </c>
      <c r="T40" t="s">
        <v>39</v>
      </c>
      <c r="U40" t="s">
        <v>39</v>
      </c>
      <c r="V40" t="s">
        <v>39</v>
      </c>
      <c r="W40" t="s">
        <v>39</v>
      </c>
      <c r="X40" t="str">
        <f>IF(LEN(source_data[[#This Row],[technology]])=0,"","technology")</f>
        <v/>
      </c>
      <c r="Y40" t="str">
        <f>SUBSTITUTE(_xlfn.TEXTJOIN(";",TRUE,source_data[[#This Row],[format]:[topic]],source_data[[#This Row],[misc]],source_data[[#This Row],[area]:[other]],),"#",";")</f>
        <v>podcast;advice;opinion;data-viz</v>
      </c>
      <c r="Z40">
        <f>10-COUNTBLANK(source_data[[#This Row],[format]:[other]])</f>
        <v>4</v>
      </c>
    </row>
    <row r="41" spans="1:26" x14ac:dyDescent="0.25">
      <c r="A41" t="s">
        <v>401</v>
      </c>
      <c r="B41" t="s">
        <v>402</v>
      </c>
      <c r="C41" t="s">
        <v>403</v>
      </c>
      <c r="D41" t="s">
        <v>404</v>
      </c>
      <c r="E41" t="s">
        <v>405</v>
      </c>
      <c r="F41" t="s">
        <v>406</v>
      </c>
      <c r="G41" t="s">
        <v>407</v>
      </c>
      <c r="H41" t="s">
        <v>30</v>
      </c>
      <c r="I41" t="s">
        <v>31</v>
      </c>
      <c r="J41" t="s">
        <v>47</v>
      </c>
      <c r="K41" t="s">
        <v>48</v>
      </c>
      <c r="L41" t="s">
        <v>408</v>
      </c>
      <c r="M41" t="s">
        <v>50</v>
      </c>
      <c r="N41" t="s">
        <v>36</v>
      </c>
      <c r="O41" t="s">
        <v>39</v>
      </c>
      <c r="P41" t="s">
        <v>1159</v>
      </c>
      <c r="Q41" t="s">
        <v>39</v>
      </c>
      <c r="R41" t="s">
        <v>39</v>
      </c>
      <c r="S41" t="s">
        <v>52</v>
      </c>
      <c r="T41" t="s">
        <v>409</v>
      </c>
      <c r="U41" t="s">
        <v>295</v>
      </c>
      <c r="V41" t="s">
        <v>39</v>
      </c>
      <c r="W41" t="s">
        <v>39</v>
      </c>
      <c r="X41" t="str">
        <f>IF(LEN(source_data[[#This Row],[technology]])=0,"","technology")</f>
        <v/>
      </c>
      <c r="Y41" t="str">
        <f>SUBSTITUTE(_xlfn.TEXTJOIN(";",TRUE,source_data[[#This Row],[format]:[topic]],source_data[[#This Row],[misc]],source_data[[#This Row],[area]:[other]],),"#",";")</f>
        <v>code;data-viz;method;chart</v>
      </c>
      <c r="Z41">
        <f>10-COUNTBLANK(source_data[[#This Row],[format]:[other]])</f>
        <v>5</v>
      </c>
    </row>
    <row r="42" spans="1:26" x14ac:dyDescent="0.25">
      <c r="A42" t="s">
        <v>410</v>
      </c>
      <c r="B42" t="s">
        <v>411</v>
      </c>
      <c r="C42" t="s">
        <v>412</v>
      </c>
      <c r="D42" t="s">
        <v>413</v>
      </c>
      <c r="E42" t="s">
        <v>414</v>
      </c>
      <c r="F42" t="s">
        <v>415</v>
      </c>
      <c r="G42" t="s">
        <v>416</v>
      </c>
      <c r="H42" t="s">
        <v>30</v>
      </c>
      <c r="I42" t="s">
        <v>31</v>
      </c>
      <c r="J42" t="s">
        <v>47</v>
      </c>
      <c r="K42" t="s">
        <v>48</v>
      </c>
      <c r="L42" t="s">
        <v>417</v>
      </c>
      <c r="M42" t="s">
        <v>418</v>
      </c>
      <c r="N42" t="s">
        <v>36</v>
      </c>
      <c r="O42" t="s">
        <v>51</v>
      </c>
      <c r="P42" t="s">
        <v>39</v>
      </c>
      <c r="Q42" t="s">
        <v>39</v>
      </c>
      <c r="R42" t="s">
        <v>39</v>
      </c>
      <c r="S42" t="s">
        <v>9059</v>
      </c>
      <c r="T42" t="s">
        <v>39</v>
      </c>
      <c r="U42" t="s">
        <v>39</v>
      </c>
      <c r="V42" t="s">
        <v>39</v>
      </c>
      <c r="W42" t="s">
        <v>2875</v>
      </c>
      <c r="X42" t="str">
        <f>IF(LEN(source_data[[#This Row],[technology]])=0,"","technology")</f>
        <v/>
      </c>
      <c r="Y42" t="str">
        <f>SUBSTITUTE(_xlfn.TEXTJOIN(";",TRUE,source_data[[#This Row],[format]:[topic]],source_data[[#This Row],[misc]],source_data[[#This Row],[area]:[other]],),"#",";")</f>
        <v>post;data-viz;inspiration;competition</v>
      </c>
      <c r="Z42">
        <f>10-COUNTBLANK(source_data[[#This Row],[format]:[other]])</f>
        <v>4</v>
      </c>
    </row>
    <row r="43" spans="1:26" x14ac:dyDescent="0.25">
      <c r="A43" t="s">
        <v>419</v>
      </c>
      <c r="B43" t="s">
        <v>420</v>
      </c>
      <c r="C43" t="s">
        <v>421</v>
      </c>
      <c r="D43" t="s">
        <v>413</v>
      </c>
      <c r="E43" t="s">
        <v>422</v>
      </c>
      <c r="F43" t="s">
        <v>423</v>
      </c>
      <c r="G43" t="s">
        <v>424</v>
      </c>
      <c r="H43" t="s">
        <v>30</v>
      </c>
      <c r="I43" t="s">
        <v>31</v>
      </c>
      <c r="J43" t="s">
        <v>47</v>
      </c>
      <c r="K43" t="s">
        <v>48</v>
      </c>
      <c r="L43" t="s">
        <v>425</v>
      </c>
      <c r="M43" t="s">
        <v>50</v>
      </c>
      <c r="N43" t="s">
        <v>36</v>
      </c>
      <c r="O43" t="s">
        <v>426</v>
      </c>
      <c r="P43" t="s">
        <v>427</v>
      </c>
      <c r="Q43" t="s">
        <v>39</v>
      </c>
      <c r="R43" t="s">
        <v>39</v>
      </c>
      <c r="S43" t="s">
        <v>9059</v>
      </c>
      <c r="T43" t="s">
        <v>19</v>
      </c>
      <c r="U43" t="s">
        <v>39</v>
      </c>
      <c r="V43" t="s">
        <v>39</v>
      </c>
      <c r="X43" t="str">
        <f>IF(LEN(source_data[[#This Row],[technology]])=0,"","technology")</f>
        <v/>
      </c>
      <c r="Y43" t="str">
        <f>SUBSTITUTE(_xlfn.TEXTJOIN(";",TRUE,source_data[[#This Row],[format]:[topic]],source_data[[#This Row],[misc]],source_data[[#This Row],[area]:[other]],),"#",";")</f>
        <v>interactive;visual;general;data-viz;inspiration;technique</v>
      </c>
      <c r="Z43">
        <f>10-COUNTBLANK(source_data[[#This Row],[format]:[other]])</f>
        <v>5</v>
      </c>
    </row>
    <row r="44" spans="1:26" x14ac:dyDescent="0.25">
      <c r="A44" t="s">
        <v>429</v>
      </c>
      <c r="B44" t="s">
        <v>430</v>
      </c>
      <c r="C44" t="s">
        <v>431</v>
      </c>
      <c r="D44" t="s">
        <v>432</v>
      </c>
      <c r="E44" t="s">
        <v>433</v>
      </c>
      <c r="F44" t="s">
        <v>434</v>
      </c>
      <c r="G44" t="s">
        <v>435</v>
      </c>
      <c r="H44" t="s">
        <v>30</v>
      </c>
      <c r="I44" t="s">
        <v>31</v>
      </c>
      <c r="J44" t="s">
        <v>47</v>
      </c>
      <c r="K44" t="s">
        <v>48</v>
      </c>
      <c r="L44" t="s">
        <v>436</v>
      </c>
      <c r="M44" t="s">
        <v>437</v>
      </c>
      <c r="N44" t="s">
        <v>36</v>
      </c>
      <c r="O44" t="s">
        <v>39</v>
      </c>
      <c r="P44" t="s">
        <v>9034</v>
      </c>
      <c r="Q44" t="s">
        <v>39</v>
      </c>
      <c r="R44" t="s">
        <v>39</v>
      </c>
      <c r="S44" t="s">
        <v>214</v>
      </c>
      <c r="T44" t="s">
        <v>19</v>
      </c>
      <c r="U44" t="s">
        <v>216</v>
      </c>
      <c r="V44" t="s">
        <v>39</v>
      </c>
      <c r="W44" t="s">
        <v>39</v>
      </c>
      <c r="X44" t="str">
        <f>IF(LEN(source_data[[#This Row],[technology]])=0,"","technology")</f>
        <v/>
      </c>
      <c r="Y44" t="str">
        <f>SUBSTITUTE(_xlfn.TEXTJOIN(";",TRUE,source_data[[#This Row],[format]:[topic]],source_data[[#This Row],[misc]],source_data[[#This Row],[area]:[other]],),"#",";")</f>
        <v>how-to;repo;data-analysis;technique;data-preparation</v>
      </c>
      <c r="Z44">
        <f>10-COUNTBLANK(source_data[[#This Row],[format]:[other]])</f>
        <v>5</v>
      </c>
    </row>
    <row r="45" spans="1:26" x14ac:dyDescent="0.25">
      <c r="A45" t="s">
        <v>438</v>
      </c>
      <c r="B45" t="s">
        <v>439</v>
      </c>
      <c r="C45" t="s">
        <v>440</v>
      </c>
      <c r="D45" t="s">
        <v>441</v>
      </c>
      <c r="E45" t="s">
        <v>442</v>
      </c>
      <c r="F45" t="s">
        <v>443</v>
      </c>
      <c r="G45" t="s">
        <v>444</v>
      </c>
      <c r="H45" t="s">
        <v>30</v>
      </c>
      <c r="I45" t="s">
        <v>31</v>
      </c>
      <c r="J45" t="s">
        <v>47</v>
      </c>
      <c r="K45" t="s">
        <v>48</v>
      </c>
      <c r="L45" t="s">
        <v>445</v>
      </c>
      <c r="M45" t="s">
        <v>446</v>
      </c>
      <c r="N45" t="s">
        <v>36</v>
      </c>
      <c r="O45" t="s">
        <v>51</v>
      </c>
      <c r="P45" t="s">
        <v>78</v>
      </c>
      <c r="Q45" t="s">
        <v>39</v>
      </c>
      <c r="R45" t="s">
        <v>39</v>
      </c>
      <c r="S45" t="s">
        <v>214</v>
      </c>
      <c r="T45" t="s">
        <v>19</v>
      </c>
      <c r="U45" t="s">
        <v>39</v>
      </c>
      <c r="V45" t="s">
        <v>159</v>
      </c>
      <c r="W45" t="s">
        <v>39</v>
      </c>
      <c r="X45" t="str">
        <f>IF(LEN(source_data[[#This Row],[technology]])=0,"","technology")</f>
        <v>technology</v>
      </c>
      <c r="Y45" t="str">
        <f>SUBSTITUTE(_xlfn.TEXTJOIN(";",TRUE,source_data[[#This Row],[format]:[topic]],source_data[[#This Row],[misc]],source_data[[#This Row],[area]:[other]],),"#",";")</f>
        <v>post;how-to;data-analysis;technique;technology;rstats</v>
      </c>
      <c r="Z45">
        <f>10-COUNTBLANK(source_data[[#This Row],[format]:[other]])</f>
        <v>6</v>
      </c>
    </row>
    <row r="46" spans="1:26" x14ac:dyDescent="0.25">
      <c r="A46" t="s">
        <v>447</v>
      </c>
      <c r="B46" t="s">
        <v>448</v>
      </c>
      <c r="C46" t="s">
        <v>449</v>
      </c>
      <c r="D46" t="s">
        <v>312</v>
      </c>
      <c r="E46" t="s">
        <v>450</v>
      </c>
      <c r="F46" t="s">
        <v>451</v>
      </c>
      <c r="G46" t="s">
        <v>452</v>
      </c>
      <c r="H46" t="s">
        <v>316</v>
      </c>
      <c r="I46" t="s">
        <v>225</v>
      </c>
      <c r="J46" t="s">
        <v>47</v>
      </c>
      <c r="K46" t="s">
        <v>48</v>
      </c>
      <c r="L46" t="s">
        <v>315</v>
      </c>
      <c r="M46" t="s">
        <v>316</v>
      </c>
      <c r="N46" t="s">
        <v>36</v>
      </c>
      <c r="O46" t="s">
        <v>51</v>
      </c>
      <c r="P46" t="s">
        <v>95</v>
      </c>
      <c r="Q46" t="s">
        <v>39</v>
      </c>
      <c r="R46" t="s">
        <v>39</v>
      </c>
      <c r="S46" t="s">
        <v>9059</v>
      </c>
      <c r="T46" t="s">
        <v>39</v>
      </c>
      <c r="U46" t="s">
        <v>39</v>
      </c>
      <c r="V46" t="s">
        <v>39</v>
      </c>
      <c r="X46" t="str">
        <f>IF(LEN(source_data[[#This Row],[technology]])=0,"","technology")</f>
        <v/>
      </c>
      <c r="Y46" t="str">
        <f>SUBSTITUTE(_xlfn.TEXTJOIN(";",TRUE,source_data[[#This Row],[format]:[topic]],source_data[[#This Row],[misc]],source_data[[#This Row],[area]:[other]],),"#",";")</f>
        <v>post;list;data-viz;inspiration</v>
      </c>
      <c r="Z46">
        <f>10-COUNTBLANK(source_data[[#This Row],[format]:[other]])</f>
        <v>4</v>
      </c>
    </row>
    <row r="47" spans="1:26" x14ac:dyDescent="0.25">
      <c r="A47" t="s">
        <v>454</v>
      </c>
      <c r="B47" t="s">
        <v>455</v>
      </c>
      <c r="C47" t="s">
        <v>456</v>
      </c>
      <c r="D47" t="s">
        <v>457</v>
      </c>
      <c r="E47" t="s">
        <v>450</v>
      </c>
      <c r="G47" t="s">
        <v>458</v>
      </c>
      <c r="H47" t="s">
        <v>455</v>
      </c>
      <c r="I47" t="s">
        <v>225</v>
      </c>
      <c r="J47" t="s">
        <v>47</v>
      </c>
      <c r="K47" t="s">
        <v>48</v>
      </c>
      <c r="L47" t="s">
        <v>459</v>
      </c>
      <c r="M47" t="s">
        <v>460</v>
      </c>
      <c r="N47" t="s">
        <v>36</v>
      </c>
      <c r="O47" t="s">
        <v>461</v>
      </c>
      <c r="P47" t="s">
        <v>39</v>
      </c>
      <c r="Q47" t="s">
        <v>39</v>
      </c>
      <c r="R47" t="s">
        <v>39</v>
      </c>
      <c r="S47" t="s">
        <v>52</v>
      </c>
      <c r="T47" t="s">
        <v>168</v>
      </c>
      <c r="U47" t="s">
        <v>39</v>
      </c>
      <c r="V47" t="s">
        <v>39</v>
      </c>
      <c r="W47" t="s">
        <v>39</v>
      </c>
      <c r="X47" t="str">
        <f>IF(LEN(source_data[[#This Row],[technology]])=0,"","technology")</f>
        <v/>
      </c>
      <c r="Y47" t="str">
        <f>SUBSTITUTE(_xlfn.TEXTJOIN(";",TRUE,source_data[[#This Row],[format]:[topic]],source_data[[#This Row],[misc]],source_data[[#This Row],[area]:[other]],),"#",";")</f>
        <v>interactive;site;data-viz;tool</v>
      </c>
      <c r="Z47">
        <f>10-COUNTBLANK(source_data[[#This Row],[format]:[other]])</f>
        <v>4</v>
      </c>
    </row>
    <row r="48" spans="1:26" x14ac:dyDescent="0.25">
      <c r="A48" t="s">
        <v>462</v>
      </c>
      <c r="B48" t="s">
        <v>463</v>
      </c>
      <c r="C48" t="s">
        <v>464</v>
      </c>
      <c r="D48" t="s">
        <v>465</v>
      </c>
      <c r="E48" t="s">
        <v>466</v>
      </c>
      <c r="F48" t="s">
        <v>467</v>
      </c>
      <c r="G48" t="s">
        <v>468</v>
      </c>
      <c r="H48" t="s">
        <v>469</v>
      </c>
      <c r="I48" t="s">
        <v>225</v>
      </c>
      <c r="J48" t="s">
        <v>47</v>
      </c>
      <c r="K48" t="s">
        <v>48</v>
      </c>
      <c r="L48" t="s">
        <v>470</v>
      </c>
      <c r="M48" t="s">
        <v>471</v>
      </c>
      <c r="N48" t="s">
        <v>36</v>
      </c>
      <c r="O48" t="s">
        <v>426</v>
      </c>
      <c r="P48" t="s">
        <v>39</v>
      </c>
      <c r="Q48" t="s">
        <v>39</v>
      </c>
      <c r="R48" t="s">
        <v>39</v>
      </c>
      <c r="S48" t="s">
        <v>52</v>
      </c>
      <c r="T48" t="s">
        <v>168</v>
      </c>
      <c r="U48" t="s">
        <v>317</v>
      </c>
      <c r="V48" t="s">
        <v>39</v>
      </c>
      <c r="W48" t="s">
        <v>39</v>
      </c>
      <c r="X48" t="str">
        <f>IF(LEN(source_data[[#This Row],[technology]])=0,"","technology")</f>
        <v/>
      </c>
      <c r="Y48" t="str">
        <f>SUBSTITUTE(_xlfn.TEXTJOIN(";",TRUE,source_data[[#This Row],[format]:[topic]],source_data[[#This Row],[misc]],source_data[[#This Row],[area]:[other]],),"#",";")</f>
        <v>interactive;data-viz;tool;colour</v>
      </c>
      <c r="Z48">
        <f>10-COUNTBLANK(source_data[[#This Row],[format]:[other]])</f>
        <v>5</v>
      </c>
    </row>
    <row r="49" spans="1:26" x14ac:dyDescent="0.25">
      <c r="A49" t="s">
        <v>472</v>
      </c>
      <c r="B49" t="s">
        <v>473</v>
      </c>
      <c r="C49" t="s">
        <v>474</v>
      </c>
      <c r="D49" t="s">
        <v>475</v>
      </c>
      <c r="E49" t="s">
        <v>476</v>
      </c>
      <c r="F49" t="s">
        <v>477</v>
      </c>
      <c r="G49" t="s">
        <v>478</v>
      </c>
      <c r="H49" t="s">
        <v>30</v>
      </c>
      <c r="I49" t="s">
        <v>31</v>
      </c>
      <c r="J49" t="s">
        <v>47</v>
      </c>
      <c r="K49" t="s">
        <v>48</v>
      </c>
      <c r="L49" t="s">
        <v>479</v>
      </c>
      <c r="M49" t="s">
        <v>480</v>
      </c>
      <c r="N49" t="s">
        <v>36</v>
      </c>
      <c r="O49" t="s">
        <v>51</v>
      </c>
      <c r="P49" t="s">
        <v>481</v>
      </c>
      <c r="Q49" t="s">
        <v>39</v>
      </c>
      <c r="R49" t="s">
        <v>39</v>
      </c>
      <c r="S49" t="s">
        <v>214</v>
      </c>
      <c r="T49" t="s">
        <v>39</v>
      </c>
      <c r="U49" t="s">
        <v>216</v>
      </c>
      <c r="V49" t="s">
        <v>39</v>
      </c>
      <c r="W49" t="s">
        <v>39</v>
      </c>
      <c r="X49" t="str">
        <f>IF(LEN(source_data[[#This Row],[technology]])=0,"","technology")</f>
        <v/>
      </c>
      <c r="Y49" t="str">
        <f>SUBSTITUTE(_xlfn.TEXTJOIN(";",TRUE,source_data[[#This Row],[format]:[topic]],source_data[[#This Row],[misc]],source_data[[#This Row],[area]:[other]],),"#",";")</f>
        <v>post;dataset;data-analysis;data-preparation</v>
      </c>
      <c r="Z49">
        <f>10-COUNTBLANK(source_data[[#This Row],[format]:[other]])</f>
        <v>5</v>
      </c>
    </row>
    <row r="50" spans="1:26" x14ac:dyDescent="0.25">
      <c r="A50" t="s">
        <v>482</v>
      </c>
      <c r="B50" t="s">
        <v>483</v>
      </c>
      <c r="C50" t="s">
        <v>484</v>
      </c>
      <c r="D50" t="s">
        <v>485</v>
      </c>
      <c r="E50" t="s">
        <v>486</v>
      </c>
      <c r="F50" t="s">
        <v>487</v>
      </c>
      <c r="G50" t="s">
        <v>488</v>
      </c>
      <c r="H50" t="s">
        <v>483</v>
      </c>
      <c r="I50" t="s">
        <v>225</v>
      </c>
      <c r="J50" t="s">
        <v>47</v>
      </c>
      <c r="K50" t="s">
        <v>48</v>
      </c>
      <c r="L50" t="s">
        <v>470</v>
      </c>
      <c r="M50" t="s">
        <v>471</v>
      </c>
      <c r="N50" t="s">
        <v>36</v>
      </c>
      <c r="O50" t="s">
        <v>426</v>
      </c>
      <c r="P50" t="s">
        <v>39</v>
      </c>
      <c r="Q50" t="s">
        <v>39</v>
      </c>
      <c r="R50" t="s">
        <v>39</v>
      </c>
      <c r="S50" t="s">
        <v>52</v>
      </c>
      <c r="T50" t="s">
        <v>168</v>
      </c>
      <c r="U50" t="s">
        <v>295</v>
      </c>
      <c r="V50" t="s">
        <v>39</v>
      </c>
      <c r="W50" t="s">
        <v>39</v>
      </c>
      <c r="X50" t="str">
        <f>IF(LEN(source_data[[#This Row],[technology]])=0,"","technology")</f>
        <v/>
      </c>
      <c r="Y50" t="str">
        <f>SUBSTITUTE(_xlfn.TEXTJOIN(";",TRUE,source_data[[#This Row],[format]:[topic]],source_data[[#This Row],[misc]],source_data[[#This Row],[area]:[other]],),"#",";")</f>
        <v>interactive;data-viz;tool;chart</v>
      </c>
      <c r="Z50">
        <f>10-COUNTBLANK(source_data[[#This Row],[format]:[other]])</f>
        <v>5</v>
      </c>
    </row>
    <row r="51" spans="1:26" x14ac:dyDescent="0.25">
      <c r="A51" t="s">
        <v>489</v>
      </c>
      <c r="B51" t="s">
        <v>490</v>
      </c>
      <c r="C51" t="s">
        <v>491</v>
      </c>
      <c r="D51" t="s">
        <v>492</v>
      </c>
      <c r="E51" t="s">
        <v>493</v>
      </c>
      <c r="F51" t="s">
        <v>494</v>
      </c>
      <c r="G51" t="s">
        <v>495</v>
      </c>
      <c r="H51" t="s">
        <v>30</v>
      </c>
      <c r="I51" t="s">
        <v>31</v>
      </c>
      <c r="J51" t="s">
        <v>47</v>
      </c>
      <c r="K51" t="s">
        <v>48</v>
      </c>
      <c r="L51" t="s">
        <v>496</v>
      </c>
      <c r="M51" t="s">
        <v>50</v>
      </c>
      <c r="N51" t="s">
        <v>36</v>
      </c>
      <c r="O51" t="s">
        <v>94</v>
      </c>
      <c r="P51" t="s">
        <v>266</v>
      </c>
      <c r="Q51" t="s">
        <v>39</v>
      </c>
      <c r="R51" t="s">
        <v>39</v>
      </c>
      <c r="S51" t="s">
        <v>158</v>
      </c>
      <c r="T51" t="s">
        <v>19</v>
      </c>
      <c r="U51" t="s">
        <v>39</v>
      </c>
      <c r="V51" t="s">
        <v>159</v>
      </c>
      <c r="W51" t="s">
        <v>497</v>
      </c>
      <c r="X51" t="str">
        <f>IF(LEN(source_data[[#This Row],[technology]])=0,"","technology")</f>
        <v>technology</v>
      </c>
      <c r="Y51" t="str">
        <f>SUBSTITUTE(_xlfn.TEXTJOIN(";",TRUE,source_data[[#This Row],[format]:[topic]],source_data[[#This Row],[misc]],source_data[[#This Row],[area]:[other]],),"#",";")</f>
        <v>video;tutorial;data-science;technique;technology;rstats;random-forest</v>
      </c>
      <c r="Z51">
        <f>10-COUNTBLANK(source_data[[#This Row],[format]:[other]])</f>
        <v>7</v>
      </c>
    </row>
    <row r="52" spans="1:26" x14ac:dyDescent="0.25">
      <c r="A52" t="s">
        <v>498</v>
      </c>
      <c r="B52" t="s">
        <v>499</v>
      </c>
      <c r="C52" t="s">
        <v>500</v>
      </c>
      <c r="D52" t="s">
        <v>501</v>
      </c>
      <c r="E52" t="s">
        <v>502</v>
      </c>
      <c r="G52" t="s">
        <v>503</v>
      </c>
      <c r="H52" t="s">
        <v>30</v>
      </c>
      <c r="I52" t="s">
        <v>31</v>
      </c>
      <c r="J52" t="s">
        <v>47</v>
      </c>
      <c r="K52" t="s">
        <v>48</v>
      </c>
      <c r="L52" t="s">
        <v>184</v>
      </c>
      <c r="M52" t="s">
        <v>185</v>
      </c>
      <c r="N52" t="s">
        <v>36</v>
      </c>
      <c r="O52" t="s">
        <v>39</v>
      </c>
      <c r="P52" t="s">
        <v>187</v>
      </c>
      <c r="Q52" t="s">
        <v>39</v>
      </c>
      <c r="R52" t="s">
        <v>39</v>
      </c>
      <c r="S52" t="s">
        <v>9059</v>
      </c>
      <c r="T52" t="s">
        <v>39</v>
      </c>
      <c r="U52" t="s">
        <v>295</v>
      </c>
      <c r="V52" t="s">
        <v>39</v>
      </c>
      <c r="X52" t="str">
        <f>IF(LEN(source_data[[#This Row],[technology]])=0,"","technology")</f>
        <v/>
      </c>
      <c r="Y52" t="str">
        <f>SUBSTITUTE(_xlfn.TEXTJOIN(";",TRUE,source_data[[#This Row],[format]:[topic]],source_data[[#This Row],[misc]],source_data[[#This Row],[area]:[other]],),"#",";")</f>
        <v>visual;data-viz;inspiration;chart</v>
      </c>
      <c r="Z52">
        <f>10-COUNTBLANK(source_data[[#This Row],[format]:[other]])</f>
        <v>4</v>
      </c>
    </row>
    <row r="53" spans="1:26" x14ac:dyDescent="0.25">
      <c r="A53" t="s">
        <v>504</v>
      </c>
      <c r="B53" t="s">
        <v>505</v>
      </c>
      <c r="C53" t="s">
        <v>506</v>
      </c>
      <c r="D53" t="s">
        <v>507</v>
      </c>
      <c r="E53" t="s">
        <v>508</v>
      </c>
      <c r="G53" t="s">
        <v>509</v>
      </c>
      <c r="H53" t="s">
        <v>30</v>
      </c>
      <c r="I53" t="s">
        <v>31</v>
      </c>
      <c r="J53" t="s">
        <v>47</v>
      </c>
      <c r="K53" t="s">
        <v>48</v>
      </c>
      <c r="L53" t="s">
        <v>510</v>
      </c>
      <c r="M53" t="s">
        <v>511</v>
      </c>
      <c r="N53" t="s">
        <v>36</v>
      </c>
      <c r="O53" t="s">
        <v>102</v>
      </c>
      <c r="P53" t="s">
        <v>103</v>
      </c>
      <c r="Q53" t="s">
        <v>512</v>
      </c>
      <c r="R53" t="s">
        <v>39</v>
      </c>
      <c r="S53" t="s">
        <v>158</v>
      </c>
      <c r="T53" t="s">
        <v>19</v>
      </c>
      <c r="U53" t="s">
        <v>96</v>
      </c>
      <c r="V53" t="s">
        <v>39</v>
      </c>
      <c r="W53" t="s">
        <v>39</v>
      </c>
      <c r="X53" t="str">
        <f>IF(LEN(source_data[[#This Row],[technology]])=0,"","technology")</f>
        <v/>
      </c>
      <c r="Y53" t="str">
        <f>SUBSTITUTE(_xlfn.TEXTJOIN(";",TRUE,source_data[[#This Row],[format]:[topic]],source_data[[#This Row],[misc]],source_data[[#This Row],[area]:[other]],),"#",";")</f>
        <v>paper;research;advanced;data-science;technique;ml</v>
      </c>
      <c r="Z53">
        <f>10-COUNTBLANK(source_data[[#This Row],[format]:[other]])</f>
        <v>7</v>
      </c>
    </row>
    <row r="54" spans="1:26" x14ac:dyDescent="0.25">
      <c r="A54" t="s">
        <v>513</v>
      </c>
      <c r="B54" t="s">
        <v>514</v>
      </c>
      <c r="C54" t="s">
        <v>515</v>
      </c>
      <c r="D54" t="s">
        <v>516</v>
      </c>
      <c r="E54" t="s">
        <v>517</v>
      </c>
      <c r="F54" t="s">
        <v>518</v>
      </c>
      <c r="G54" t="s">
        <v>519</v>
      </c>
      <c r="H54" t="s">
        <v>30</v>
      </c>
      <c r="I54" t="s">
        <v>31</v>
      </c>
      <c r="J54" t="s">
        <v>47</v>
      </c>
      <c r="K54" t="s">
        <v>48</v>
      </c>
      <c r="L54" t="s">
        <v>520</v>
      </c>
      <c r="M54" t="s">
        <v>521</v>
      </c>
      <c r="N54" t="s">
        <v>36</v>
      </c>
      <c r="O54" t="s">
        <v>39</v>
      </c>
      <c r="P54" t="s">
        <v>187</v>
      </c>
      <c r="Q54" t="s">
        <v>522</v>
      </c>
      <c r="R54" t="s">
        <v>39</v>
      </c>
      <c r="S54" t="s">
        <v>214</v>
      </c>
      <c r="T54" t="s">
        <v>523</v>
      </c>
      <c r="U54" t="s">
        <v>39</v>
      </c>
      <c r="V54" t="s">
        <v>39</v>
      </c>
      <c r="W54" t="s">
        <v>39</v>
      </c>
      <c r="X54" t="str">
        <f>IF(LEN(source_data[[#This Row],[technology]])=0,"","technology")</f>
        <v/>
      </c>
      <c r="Y54" t="str">
        <f>SUBSTITUTE(_xlfn.TEXTJOIN(";",TRUE,source_data[[#This Row],[format]:[topic]],source_data[[#This Row],[misc]],source_data[[#This Row],[area]:[other]],),"#",";")</f>
        <v>visual;example;data-analysis;design</v>
      </c>
      <c r="Z54">
        <f>10-COUNTBLANK(source_data[[#This Row],[format]:[other]])</f>
        <v>5</v>
      </c>
    </row>
    <row r="55" spans="1:26" x14ac:dyDescent="0.25">
      <c r="A55" t="s">
        <v>524</v>
      </c>
      <c r="B55" t="s">
        <v>525</v>
      </c>
      <c r="C55" t="s">
        <v>526</v>
      </c>
      <c r="D55" t="s">
        <v>527</v>
      </c>
      <c r="E55" t="s">
        <v>528</v>
      </c>
      <c r="F55" t="s">
        <v>526</v>
      </c>
      <c r="G55" t="s">
        <v>529</v>
      </c>
      <c r="H55" t="s">
        <v>30</v>
      </c>
      <c r="I55" t="s">
        <v>31</v>
      </c>
      <c r="J55" t="s">
        <v>47</v>
      </c>
      <c r="K55" t="s">
        <v>48</v>
      </c>
      <c r="L55" t="s">
        <v>530</v>
      </c>
      <c r="M55" t="s">
        <v>531</v>
      </c>
      <c r="N55" t="s">
        <v>36</v>
      </c>
      <c r="O55" t="s">
        <v>532</v>
      </c>
      <c r="P55" t="s">
        <v>103</v>
      </c>
      <c r="Q55" t="s">
        <v>39</v>
      </c>
      <c r="R55" t="s">
        <v>39</v>
      </c>
      <c r="S55" t="s">
        <v>158</v>
      </c>
      <c r="T55" t="s">
        <v>39</v>
      </c>
      <c r="U55" t="s">
        <v>39</v>
      </c>
      <c r="V55" t="s">
        <v>533</v>
      </c>
      <c r="W55" t="s">
        <v>39</v>
      </c>
      <c r="X55" t="str">
        <f>IF(LEN(source_data[[#This Row],[technology]])=0,"","technology")</f>
        <v>technology</v>
      </c>
      <c r="Y55" t="str">
        <f>SUBSTITUTE(_xlfn.TEXTJOIN(";",TRUE,source_data[[#This Row],[format]:[topic]],source_data[[#This Row],[misc]],source_data[[#This Row],[area]:[other]],),"#",";")</f>
        <v>paper;package;research;data-science;technology;python;t-sne</v>
      </c>
      <c r="Z55">
        <f>10-COUNTBLANK(source_data[[#This Row],[format]:[other]])</f>
        <v>5</v>
      </c>
    </row>
    <row r="56" spans="1:26" x14ac:dyDescent="0.25">
      <c r="A56" t="s">
        <v>534</v>
      </c>
      <c r="B56" t="s">
        <v>535</v>
      </c>
      <c r="C56" t="s">
        <v>536</v>
      </c>
      <c r="D56" t="s">
        <v>312</v>
      </c>
      <c r="E56" t="s">
        <v>537</v>
      </c>
      <c r="F56" t="s">
        <v>538</v>
      </c>
      <c r="G56" t="s">
        <v>539</v>
      </c>
      <c r="H56" t="s">
        <v>316</v>
      </c>
      <c r="I56" t="s">
        <v>225</v>
      </c>
      <c r="J56" t="s">
        <v>47</v>
      </c>
      <c r="K56" t="s">
        <v>48</v>
      </c>
      <c r="L56" t="s">
        <v>417</v>
      </c>
      <c r="M56" t="s">
        <v>418</v>
      </c>
      <c r="N56" t="s">
        <v>36</v>
      </c>
      <c r="O56" t="s">
        <v>39</v>
      </c>
      <c r="P56" t="s">
        <v>95</v>
      </c>
      <c r="Q56" t="s">
        <v>39</v>
      </c>
      <c r="R56" t="s">
        <v>39</v>
      </c>
      <c r="S56" t="s">
        <v>9059</v>
      </c>
      <c r="T56" t="s">
        <v>39</v>
      </c>
      <c r="U56" t="s">
        <v>39</v>
      </c>
      <c r="V56" t="s">
        <v>39</v>
      </c>
      <c r="W56" t="s">
        <v>8967</v>
      </c>
      <c r="X56" t="str">
        <f>IF(LEN(source_data[[#This Row],[technology]])=0,"","technology")</f>
        <v/>
      </c>
      <c r="Y56" t="str">
        <f>SUBSTITUTE(_xlfn.TEXTJOIN(";",TRUE,source_data[[#This Row],[format]:[topic]],source_data[[#This Row],[misc]],source_data[[#This Row],[area]:[other]],),"#",";")</f>
        <v>list;data-viz;inspiration;award</v>
      </c>
      <c r="Z56">
        <f>10-COUNTBLANK(source_data[[#This Row],[format]:[other]])</f>
        <v>4</v>
      </c>
    </row>
    <row r="57" spans="1:26" x14ac:dyDescent="0.25">
      <c r="A57" t="s">
        <v>540</v>
      </c>
      <c r="B57" t="s">
        <v>541</v>
      </c>
      <c r="C57" t="s">
        <v>542</v>
      </c>
      <c r="D57" t="s">
        <v>543</v>
      </c>
      <c r="E57" t="s">
        <v>544</v>
      </c>
      <c r="F57" t="s">
        <v>545</v>
      </c>
      <c r="G57" t="s">
        <v>546</v>
      </c>
      <c r="H57" t="s">
        <v>30</v>
      </c>
      <c r="I57" t="s">
        <v>31</v>
      </c>
      <c r="J57" t="s">
        <v>47</v>
      </c>
      <c r="K57" t="s">
        <v>48</v>
      </c>
      <c r="L57" t="s">
        <v>547</v>
      </c>
      <c r="M57" t="s">
        <v>548</v>
      </c>
      <c r="N57" t="s">
        <v>36</v>
      </c>
      <c r="O57" t="s">
        <v>51</v>
      </c>
      <c r="P57" t="s">
        <v>39</v>
      </c>
      <c r="Q57" t="s">
        <v>39</v>
      </c>
      <c r="R57" t="s">
        <v>39</v>
      </c>
      <c r="S57" t="s">
        <v>428</v>
      </c>
      <c r="T57" t="s">
        <v>39</v>
      </c>
      <c r="U57" t="s">
        <v>39</v>
      </c>
      <c r="V57" t="s">
        <v>39</v>
      </c>
      <c r="W57" t="s">
        <v>9101</v>
      </c>
      <c r="X57" t="str">
        <f>IF(LEN(source_data[[#This Row],[technology]])=0,"","technology")</f>
        <v/>
      </c>
      <c r="Y57" t="str">
        <f>SUBSTITUTE(_xlfn.TEXTJOIN(";",TRUE,source_data[[#This Row],[format]:[topic]],source_data[[#This Row],[misc]],source_data[[#This Row],[area]:[other]],),"#",";")</f>
        <v>post;inspiration;art;geometric</v>
      </c>
      <c r="Z57">
        <f>10-COUNTBLANK(source_data[[#This Row],[format]:[other]])</f>
        <v>4</v>
      </c>
    </row>
    <row r="58" spans="1:26" x14ac:dyDescent="0.25">
      <c r="A58" t="s">
        <v>549</v>
      </c>
      <c r="B58" t="s">
        <v>550</v>
      </c>
      <c r="C58" t="s">
        <v>551</v>
      </c>
      <c r="D58" t="s">
        <v>182</v>
      </c>
      <c r="E58" t="s">
        <v>552</v>
      </c>
      <c r="F58" t="s">
        <v>551</v>
      </c>
      <c r="G58" t="s">
        <v>553</v>
      </c>
      <c r="H58" t="s">
        <v>30</v>
      </c>
      <c r="I58" t="s">
        <v>31</v>
      </c>
      <c r="J58" t="s">
        <v>47</v>
      </c>
      <c r="K58" t="s">
        <v>48</v>
      </c>
      <c r="L58" t="s">
        <v>184</v>
      </c>
      <c r="M58" t="s">
        <v>185</v>
      </c>
      <c r="N58" t="s">
        <v>36</v>
      </c>
      <c r="O58" t="s">
        <v>39</v>
      </c>
      <c r="P58" t="s">
        <v>187</v>
      </c>
      <c r="Q58" t="s">
        <v>39</v>
      </c>
      <c r="R58" t="s">
        <v>39</v>
      </c>
      <c r="S58" t="s">
        <v>9059</v>
      </c>
      <c r="T58" t="s">
        <v>39</v>
      </c>
      <c r="U58" t="s">
        <v>554</v>
      </c>
      <c r="V58" t="s">
        <v>39</v>
      </c>
      <c r="X58" t="str">
        <f>IF(LEN(source_data[[#This Row],[technology]])=0,"","technology")</f>
        <v/>
      </c>
      <c r="Y58" t="str">
        <f>SUBSTITUTE(_xlfn.TEXTJOIN(";",TRUE,source_data[[#This Row],[format]:[topic]],source_data[[#This Row],[misc]],source_data[[#This Row],[area]:[other]],),"#",";")</f>
        <v>visual;data-viz;inspiration;sports</v>
      </c>
      <c r="Z58">
        <f>10-COUNTBLANK(source_data[[#This Row],[format]:[other]])</f>
        <v>4</v>
      </c>
    </row>
    <row r="59" spans="1:26" x14ac:dyDescent="0.25">
      <c r="A59" t="s">
        <v>555</v>
      </c>
      <c r="B59" t="s">
        <v>556</v>
      </c>
      <c r="C59" t="s">
        <v>557</v>
      </c>
      <c r="D59" t="s">
        <v>558</v>
      </c>
      <c r="E59" t="s">
        <v>559</v>
      </c>
      <c r="F59" t="s">
        <v>560</v>
      </c>
      <c r="G59" t="s">
        <v>561</v>
      </c>
      <c r="H59" t="s">
        <v>562</v>
      </c>
      <c r="I59" t="s">
        <v>563</v>
      </c>
      <c r="J59" t="s">
        <v>47</v>
      </c>
      <c r="K59" t="s">
        <v>48</v>
      </c>
      <c r="L59" t="s">
        <v>564</v>
      </c>
      <c r="M59" t="s">
        <v>565</v>
      </c>
      <c r="N59" t="s">
        <v>36</v>
      </c>
      <c r="O59" t="s">
        <v>256</v>
      </c>
      <c r="P59" t="s">
        <v>39</v>
      </c>
      <c r="Q59" t="s">
        <v>39</v>
      </c>
      <c r="R59" t="s">
        <v>39</v>
      </c>
      <c r="S59" t="s">
        <v>39</v>
      </c>
      <c r="T59" t="s">
        <v>39</v>
      </c>
      <c r="U59" t="s">
        <v>40</v>
      </c>
      <c r="V59" t="s">
        <v>287</v>
      </c>
      <c r="W59" t="s">
        <v>39</v>
      </c>
      <c r="X59" t="str">
        <f>IF(LEN(source_data[[#This Row],[technology]])=0,"","technology")</f>
        <v>technology</v>
      </c>
      <c r="Y59" t="str">
        <f>SUBSTITUTE(_xlfn.TEXTJOIN(";",TRUE,source_data[[#This Row],[format]:[topic]],source_data[[#This Row],[misc]],source_data[[#This Row],[area]:[other]],),"#",";")</f>
        <v>package;technology;geospatial;python</v>
      </c>
      <c r="Z59">
        <f>10-COUNTBLANK(source_data[[#This Row],[format]:[other]])</f>
        <v>4</v>
      </c>
    </row>
    <row r="60" spans="1:26" x14ac:dyDescent="0.25">
      <c r="A60" t="s">
        <v>566</v>
      </c>
      <c r="B60" t="s">
        <v>567</v>
      </c>
      <c r="C60" t="s">
        <v>568</v>
      </c>
      <c r="D60" t="s">
        <v>569</v>
      </c>
      <c r="E60" t="s">
        <v>570</v>
      </c>
      <c r="F60" t="s">
        <v>571</v>
      </c>
      <c r="G60" t="s">
        <v>572</v>
      </c>
      <c r="H60" t="s">
        <v>573</v>
      </c>
      <c r="I60" t="s">
        <v>225</v>
      </c>
      <c r="J60" t="s">
        <v>47</v>
      </c>
      <c r="K60" t="s">
        <v>48</v>
      </c>
      <c r="L60" t="s">
        <v>574</v>
      </c>
      <c r="M60" t="s">
        <v>575</v>
      </c>
      <c r="N60" t="s">
        <v>36</v>
      </c>
      <c r="O60" t="s">
        <v>576</v>
      </c>
      <c r="P60" t="s">
        <v>39</v>
      </c>
      <c r="Q60" t="s">
        <v>39</v>
      </c>
      <c r="R60" t="s">
        <v>39</v>
      </c>
      <c r="S60" t="s">
        <v>52</v>
      </c>
      <c r="T60" t="s">
        <v>19</v>
      </c>
      <c r="U60" t="s">
        <v>39</v>
      </c>
      <c r="V60" t="s">
        <v>287</v>
      </c>
      <c r="W60" t="s">
        <v>39</v>
      </c>
      <c r="X60" t="str">
        <f>IF(LEN(source_data[[#This Row],[technology]])=0,"","technology")</f>
        <v>technology</v>
      </c>
      <c r="Y60" t="str">
        <f>SUBSTITUTE(_xlfn.TEXTJOIN(";",TRUE,source_data[[#This Row],[format]:[topic]],source_data[[#This Row],[misc]],source_data[[#This Row],[area]:[other]],),"#",";")</f>
        <v>book;online;data-viz;technique;technology;python</v>
      </c>
      <c r="Z60">
        <f>10-COUNTBLANK(source_data[[#This Row],[format]:[other]])</f>
        <v>5</v>
      </c>
    </row>
    <row r="61" spans="1:26" x14ac:dyDescent="0.25">
      <c r="A61" t="s">
        <v>577</v>
      </c>
      <c r="B61" t="s">
        <v>578</v>
      </c>
      <c r="C61" t="s">
        <v>579</v>
      </c>
      <c r="D61" t="s">
        <v>580</v>
      </c>
      <c r="E61" t="s">
        <v>581</v>
      </c>
      <c r="F61" t="s">
        <v>579</v>
      </c>
      <c r="G61" t="s">
        <v>582</v>
      </c>
      <c r="H61" t="s">
        <v>30</v>
      </c>
      <c r="I61" t="s">
        <v>31</v>
      </c>
      <c r="J61" t="s">
        <v>47</v>
      </c>
      <c r="K61" t="s">
        <v>48</v>
      </c>
      <c r="L61" t="s">
        <v>583</v>
      </c>
      <c r="M61" t="s">
        <v>584</v>
      </c>
      <c r="N61" t="s">
        <v>36</v>
      </c>
      <c r="O61" t="s">
        <v>37</v>
      </c>
      <c r="P61" t="s">
        <v>187</v>
      </c>
      <c r="Q61" t="s">
        <v>522</v>
      </c>
      <c r="R61" t="s">
        <v>39</v>
      </c>
      <c r="S61" t="s">
        <v>9059</v>
      </c>
      <c r="T61" t="s">
        <v>39</v>
      </c>
      <c r="U61" t="s">
        <v>39</v>
      </c>
      <c r="V61" t="s">
        <v>39</v>
      </c>
      <c r="W61" t="s">
        <v>8966</v>
      </c>
      <c r="X61" t="str">
        <f>IF(LEN(source_data[[#This Row],[technology]])=0,"","technology")</f>
        <v/>
      </c>
      <c r="Y61" t="str">
        <f>SUBSTITUTE(_xlfn.TEXTJOIN(";",TRUE,source_data[[#This Row],[format]:[topic]],source_data[[#This Row],[misc]],source_data[[#This Row],[area]:[other]],),"#",";")</f>
        <v>article;visual;example;data-viz;inspiration;environment</v>
      </c>
      <c r="Z61">
        <f>10-COUNTBLANK(source_data[[#This Row],[format]:[other]])</f>
        <v>6</v>
      </c>
    </row>
    <row r="62" spans="1:26" x14ac:dyDescent="0.25">
      <c r="A62" t="s">
        <v>585</v>
      </c>
      <c r="B62" t="s">
        <v>586</v>
      </c>
      <c r="C62" t="s">
        <v>587</v>
      </c>
      <c r="D62" t="s">
        <v>220</v>
      </c>
      <c r="E62" t="s">
        <v>588</v>
      </c>
      <c r="F62" t="s">
        <v>589</v>
      </c>
      <c r="G62" t="s">
        <v>590</v>
      </c>
      <c r="H62" t="s">
        <v>591</v>
      </c>
      <c r="I62" t="s">
        <v>225</v>
      </c>
      <c r="J62" t="s">
        <v>47</v>
      </c>
      <c r="K62" t="s">
        <v>48</v>
      </c>
      <c r="L62" t="s">
        <v>50</v>
      </c>
      <c r="M62" t="s">
        <v>50</v>
      </c>
      <c r="N62" t="s">
        <v>36</v>
      </c>
      <c r="O62" t="s">
        <v>592</v>
      </c>
      <c r="P62" t="s">
        <v>95</v>
      </c>
      <c r="Q62" t="s">
        <v>593</v>
      </c>
      <c r="R62" t="s">
        <v>39</v>
      </c>
      <c r="S62" t="s">
        <v>39</v>
      </c>
      <c r="T62" t="s">
        <v>39</v>
      </c>
      <c r="U62" t="s">
        <v>594</v>
      </c>
      <c r="V62" t="s">
        <v>39</v>
      </c>
      <c r="W62" t="s">
        <v>595</v>
      </c>
      <c r="X62" t="str">
        <f>IF(LEN(source_data[[#This Row],[technology]])=0,"","technology")</f>
        <v/>
      </c>
      <c r="Y62" t="str">
        <f>SUBSTITUTE(_xlfn.TEXTJOIN(";",TRUE,source_data[[#This Row],[format]:[topic]],source_data[[#This Row],[misc]],source_data[[#This Row],[area]:[other]],),"#",";")</f>
        <v>lecture;video;list;introduction;philosophy;art</v>
      </c>
      <c r="Z62">
        <f>10-COUNTBLANK(source_data[[#This Row],[format]:[other]])</f>
        <v>6</v>
      </c>
    </row>
    <row r="63" spans="1:26" x14ac:dyDescent="0.25">
      <c r="A63" t="s">
        <v>596</v>
      </c>
      <c r="B63" t="s">
        <v>597</v>
      </c>
      <c r="C63" t="s">
        <v>598</v>
      </c>
      <c r="D63" t="s">
        <v>220</v>
      </c>
      <c r="E63" t="s">
        <v>599</v>
      </c>
      <c r="F63" t="s">
        <v>600</v>
      </c>
      <c r="G63" t="s">
        <v>601</v>
      </c>
      <c r="H63" t="s">
        <v>591</v>
      </c>
      <c r="I63" t="s">
        <v>225</v>
      </c>
      <c r="J63" t="s">
        <v>32</v>
      </c>
      <c r="K63" t="s">
        <v>602</v>
      </c>
      <c r="L63" t="s">
        <v>50</v>
      </c>
      <c r="M63" t="s">
        <v>50</v>
      </c>
      <c r="N63" t="s">
        <v>36</v>
      </c>
      <c r="O63" t="s">
        <v>603</v>
      </c>
      <c r="P63" t="s">
        <v>95</v>
      </c>
      <c r="Q63" t="s">
        <v>39</v>
      </c>
      <c r="R63" t="s">
        <v>39</v>
      </c>
      <c r="S63" t="s">
        <v>39</v>
      </c>
      <c r="T63" t="s">
        <v>39</v>
      </c>
      <c r="U63" t="s">
        <v>39</v>
      </c>
      <c r="V63" t="s">
        <v>39</v>
      </c>
      <c r="W63" t="s">
        <v>604</v>
      </c>
      <c r="X63" t="str">
        <f>IF(LEN(source_data[[#This Row],[technology]])=0,"","technology")</f>
        <v/>
      </c>
      <c r="Y63" t="str">
        <f>SUBSTITUTE(_xlfn.TEXTJOIN(";",TRUE,source_data[[#This Row],[format]:[topic]],source_data[[#This Row],[misc]],source_data[[#This Row],[area]:[other]],),"#",";")</f>
        <v>course;book;list;free</v>
      </c>
      <c r="Z63">
        <f>10-COUNTBLANK(source_data[[#This Row],[format]:[other]])</f>
        <v>4</v>
      </c>
    </row>
    <row r="64" spans="1:26" x14ac:dyDescent="0.25">
      <c r="A64" t="s">
        <v>605</v>
      </c>
      <c r="B64" t="s">
        <v>606</v>
      </c>
      <c r="C64" t="s">
        <v>607</v>
      </c>
      <c r="D64" t="s">
        <v>608</v>
      </c>
      <c r="E64" t="s">
        <v>609</v>
      </c>
      <c r="F64" t="s">
        <v>610</v>
      </c>
      <c r="G64" t="s">
        <v>611</v>
      </c>
      <c r="H64" t="s">
        <v>612</v>
      </c>
      <c r="I64" t="s">
        <v>225</v>
      </c>
      <c r="J64" t="s">
        <v>47</v>
      </c>
      <c r="L64" t="s">
        <v>50</v>
      </c>
      <c r="M64" t="s">
        <v>50</v>
      </c>
      <c r="N64" t="s">
        <v>36</v>
      </c>
      <c r="O64" t="s">
        <v>51</v>
      </c>
      <c r="P64" t="s">
        <v>39</v>
      </c>
      <c r="Q64" t="s">
        <v>613</v>
      </c>
      <c r="R64" t="s">
        <v>39</v>
      </c>
      <c r="S64" t="s">
        <v>158</v>
      </c>
      <c r="T64" t="s">
        <v>39</v>
      </c>
      <c r="U64" t="s">
        <v>39</v>
      </c>
      <c r="V64" t="s">
        <v>39</v>
      </c>
      <c r="W64" t="s">
        <v>39</v>
      </c>
      <c r="X64" t="str">
        <f>IF(LEN(source_data[[#This Row],[technology]])=0,"","technology")</f>
        <v/>
      </c>
      <c r="Y64" t="str">
        <f>SUBSTITUTE(_xlfn.TEXTJOIN(";",TRUE,source_data[[#This Row],[format]:[topic]],source_data[[#This Row],[misc]],source_data[[#This Row],[area]:[other]],),"#",";")</f>
        <v>post;explainer;data-science</v>
      </c>
      <c r="Z64">
        <f>10-COUNTBLANK(source_data[[#This Row],[format]:[other]])</f>
        <v>4</v>
      </c>
    </row>
    <row r="65" spans="1:26" x14ac:dyDescent="0.25">
      <c r="A65" t="s">
        <v>614</v>
      </c>
      <c r="B65" t="s">
        <v>615</v>
      </c>
      <c r="C65" t="s">
        <v>616</v>
      </c>
      <c r="D65" t="s">
        <v>617</v>
      </c>
      <c r="E65" t="s">
        <v>618</v>
      </c>
      <c r="F65" t="s">
        <v>619</v>
      </c>
      <c r="G65" t="s">
        <v>620</v>
      </c>
      <c r="H65" t="s">
        <v>621</v>
      </c>
      <c r="I65" t="s">
        <v>225</v>
      </c>
      <c r="J65" t="s">
        <v>211</v>
      </c>
      <c r="K65" t="s">
        <v>622</v>
      </c>
      <c r="L65" t="s">
        <v>50</v>
      </c>
      <c r="M65" t="s">
        <v>50</v>
      </c>
      <c r="N65" t="s">
        <v>36</v>
      </c>
      <c r="O65" t="s">
        <v>157</v>
      </c>
      <c r="P65" t="s">
        <v>39</v>
      </c>
      <c r="Q65" t="s">
        <v>39</v>
      </c>
      <c r="R65" t="s">
        <v>39</v>
      </c>
      <c r="S65" t="s">
        <v>52</v>
      </c>
      <c r="T65" t="s">
        <v>19</v>
      </c>
      <c r="U65" t="s">
        <v>39</v>
      </c>
      <c r="V65" t="s">
        <v>114</v>
      </c>
      <c r="W65" t="s">
        <v>39</v>
      </c>
      <c r="X65" t="str">
        <f>IF(LEN(source_data[[#This Row],[technology]])=0,"","technology")</f>
        <v>technology</v>
      </c>
      <c r="Y65" t="str">
        <f>SUBSTITUTE(_xlfn.TEXTJOIN(";",TRUE,source_data[[#This Row],[format]:[topic]],source_data[[#This Row],[misc]],source_data[[#This Row],[area]:[other]],),"#",";")</f>
        <v>book;data-viz;technique;technology;d3js</v>
      </c>
      <c r="Z65">
        <f>10-COUNTBLANK(source_data[[#This Row],[format]:[other]])</f>
        <v>5</v>
      </c>
    </row>
    <row r="66" spans="1:26" x14ac:dyDescent="0.25">
      <c r="A66" t="s">
        <v>623</v>
      </c>
      <c r="B66" t="s">
        <v>624</v>
      </c>
      <c r="C66" t="s">
        <v>625</v>
      </c>
      <c r="D66" t="s">
        <v>626</v>
      </c>
      <c r="E66" t="s">
        <v>627</v>
      </c>
      <c r="F66" t="s">
        <v>628</v>
      </c>
      <c r="G66" t="s">
        <v>629</v>
      </c>
      <c r="H66" t="s">
        <v>630</v>
      </c>
      <c r="I66" t="s">
        <v>225</v>
      </c>
      <c r="J66" t="s">
        <v>211</v>
      </c>
      <c r="K66" t="s">
        <v>631</v>
      </c>
      <c r="L66" t="s">
        <v>50</v>
      </c>
      <c r="M66" t="s">
        <v>50</v>
      </c>
      <c r="N66" t="s">
        <v>36</v>
      </c>
      <c r="O66" t="s">
        <v>632</v>
      </c>
      <c r="P66" t="s">
        <v>39</v>
      </c>
      <c r="Q66" t="s">
        <v>39</v>
      </c>
      <c r="R66" t="s">
        <v>39</v>
      </c>
      <c r="S66" t="s">
        <v>158</v>
      </c>
      <c r="T66" t="s">
        <v>633</v>
      </c>
      <c r="U66" t="s">
        <v>39</v>
      </c>
      <c r="V66" t="s">
        <v>159</v>
      </c>
      <c r="W66" t="s">
        <v>634</v>
      </c>
      <c r="X66" t="str">
        <f>IF(LEN(source_data[[#This Row],[technology]])=0,"","technology")</f>
        <v>technology</v>
      </c>
      <c r="Y66" t="str">
        <f>SUBSTITUTE(_xlfn.TEXTJOIN(";",TRUE,source_data[[#This Row],[format]:[topic]],source_data[[#This Row],[misc]],source_data[[#This Row],[area]:[other]],),"#",";")</f>
        <v>interactive;app;data-science;tool;technique;technology;rstats;outlier</v>
      </c>
      <c r="Z66">
        <f>10-COUNTBLANK(source_data[[#This Row],[format]:[other]])</f>
        <v>6</v>
      </c>
    </row>
    <row r="67" spans="1:26" x14ac:dyDescent="0.25">
      <c r="A67" t="s">
        <v>635</v>
      </c>
      <c r="B67" t="s">
        <v>636</v>
      </c>
      <c r="C67" t="s">
        <v>637</v>
      </c>
      <c r="D67" t="s">
        <v>638</v>
      </c>
      <c r="E67" t="s">
        <v>639</v>
      </c>
      <c r="F67" t="s">
        <v>640</v>
      </c>
      <c r="G67" t="s">
        <v>641</v>
      </c>
      <c r="H67" t="s">
        <v>642</v>
      </c>
      <c r="I67" t="s">
        <v>225</v>
      </c>
      <c r="J67" t="s">
        <v>47</v>
      </c>
      <c r="K67" t="s">
        <v>643</v>
      </c>
      <c r="L67" t="s">
        <v>50</v>
      </c>
      <c r="M67" t="s">
        <v>50</v>
      </c>
      <c r="N67" t="s">
        <v>36</v>
      </c>
      <c r="O67" t="s">
        <v>157</v>
      </c>
      <c r="P67" t="s">
        <v>39</v>
      </c>
      <c r="Q67" t="s">
        <v>39</v>
      </c>
      <c r="R67" t="s">
        <v>39</v>
      </c>
      <c r="S67" t="s">
        <v>39</v>
      </c>
      <c r="T67" t="s">
        <v>39</v>
      </c>
      <c r="U67" t="s">
        <v>39</v>
      </c>
      <c r="V67" t="s">
        <v>159</v>
      </c>
      <c r="W67" t="s">
        <v>604</v>
      </c>
      <c r="X67" t="str">
        <f>IF(LEN(source_data[[#This Row],[technology]])=0,"","technology")</f>
        <v>technology</v>
      </c>
      <c r="Y67" t="str">
        <f>SUBSTITUTE(_xlfn.TEXTJOIN(";",TRUE,source_data[[#This Row],[format]:[topic]],source_data[[#This Row],[misc]],source_data[[#This Row],[area]:[other]],),"#",";")</f>
        <v>book;technology;rstats;free</v>
      </c>
      <c r="Z67">
        <f>10-COUNTBLANK(source_data[[#This Row],[format]:[other]])</f>
        <v>4</v>
      </c>
    </row>
    <row r="68" spans="1:26" x14ac:dyDescent="0.25">
      <c r="A68" t="s">
        <v>644</v>
      </c>
      <c r="B68" t="s">
        <v>645</v>
      </c>
      <c r="C68" t="s">
        <v>646</v>
      </c>
      <c r="D68" t="s">
        <v>647</v>
      </c>
      <c r="E68" t="s">
        <v>648</v>
      </c>
      <c r="F68" t="s">
        <v>649</v>
      </c>
      <c r="G68" t="s">
        <v>650</v>
      </c>
      <c r="H68" t="s">
        <v>651</v>
      </c>
      <c r="I68" t="s">
        <v>225</v>
      </c>
      <c r="J68" t="s">
        <v>211</v>
      </c>
      <c r="K68" t="s">
        <v>652</v>
      </c>
      <c r="L68" t="s">
        <v>50</v>
      </c>
      <c r="M68" t="s">
        <v>50</v>
      </c>
      <c r="N68" t="s">
        <v>36</v>
      </c>
      <c r="O68" t="s">
        <v>51</v>
      </c>
      <c r="P68" t="s">
        <v>39</v>
      </c>
      <c r="Q68" t="s">
        <v>653</v>
      </c>
      <c r="R68" t="s">
        <v>39</v>
      </c>
      <c r="S68" t="s">
        <v>39</v>
      </c>
      <c r="T68" t="s">
        <v>19</v>
      </c>
      <c r="U68" t="s">
        <v>216</v>
      </c>
      <c r="V68" t="s">
        <v>654</v>
      </c>
      <c r="W68" t="s">
        <v>39</v>
      </c>
      <c r="X68" t="str">
        <f>IF(LEN(source_data[[#This Row],[technology]])=0,"","technology")</f>
        <v>technology</v>
      </c>
      <c r="Y68" t="str">
        <f>SUBSTITUTE(_xlfn.TEXTJOIN(";",TRUE,source_data[[#This Row],[format]:[topic]],source_data[[#This Row],[misc]],source_data[[#This Row],[area]:[other]],),"#",";")</f>
        <v>post;basics;technique;technology;data-preparation;rstats;tidyverse</v>
      </c>
      <c r="Z68">
        <f>10-COUNTBLANK(source_data[[#This Row],[format]:[other]])</f>
        <v>6</v>
      </c>
    </row>
    <row r="69" spans="1:26" x14ac:dyDescent="0.25">
      <c r="A69" t="s">
        <v>655</v>
      </c>
      <c r="B69" t="s">
        <v>656</v>
      </c>
      <c r="C69" t="s">
        <v>657</v>
      </c>
      <c r="D69" t="s">
        <v>658</v>
      </c>
      <c r="E69" t="s">
        <v>659</v>
      </c>
      <c r="F69" t="s">
        <v>660</v>
      </c>
      <c r="G69" t="s">
        <v>661</v>
      </c>
      <c r="H69" t="s">
        <v>662</v>
      </c>
      <c r="I69" t="s">
        <v>225</v>
      </c>
      <c r="J69" t="s">
        <v>47</v>
      </c>
      <c r="K69" t="s">
        <v>48</v>
      </c>
      <c r="L69" t="s">
        <v>50</v>
      </c>
      <c r="M69" t="s">
        <v>50</v>
      </c>
      <c r="N69" t="s">
        <v>36</v>
      </c>
      <c r="O69" t="s">
        <v>51</v>
      </c>
      <c r="P69" t="s">
        <v>663</v>
      </c>
      <c r="Q69" t="s">
        <v>39</v>
      </c>
      <c r="R69" t="s">
        <v>39</v>
      </c>
      <c r="S69" t="s">
        <v>52</v>
      </c>
      <c r="T69" t="s">
        <v>39</v>
      </c>
      <c r="U69" t="s">
        <v>39</v>
      </c>
      <c r="V69" t="s">
        <v>39</v>
      </c>
      <c r="W69" t="s">
        <v>39</v>
      </c>
      <c r="X69" t="str">
        <f>IF(LEN(source_data[[#This Row],[technology]])=0,"","technology")</f>
        <v/>
      </c>
      <c r="Y69" t="str">
        <f>SUBSTITUTE(_xlfn.TEXTJOIN(";",TRUE,source_data[[#This Row],[format]:[topic]],source_data[[#This Row],[misc]],source_data[[#This Row],[area]:[other]],),"#",";")</f>
        <v>post;infographic;advice;data-viz</v>
      </c>
      <c r="Z69">
        <f>10-COUNTBLANK(source_data[[#This Row],[format]:[other]])</f>
        <v>4</v>
      </c>
    </row>
    <row r="70" spans="1:26" x14ac:dyDescent="0.25">
      <c r="A70" t="s">
        <v>664</v>
      </c>
      <c r="B70" t="s">
        <v>665</v>
      </c>
      <c r="C70" t="s">
        <v>666</v>
      </c>
      <c r="D70" t="s">
        <v>667</v>
      </c>
      <c r="E70" t="s">
        <v>28</v>
      </c>
      <c r="F70" t="s">
        <v>668</v>
      </c>
      <c r="G70" t="s">
        <v>669</v>
      </c>
      <c r="H70" t="s">
        <v>670</v>
      </c>
      <c r="I70" t="s">
        <v>225</v>
      </c>
      <c r="J70" t="s">
        <v>47</v>
      </c>
      <c r="K70" t="s">
        <v>48</v>
      </c>
      <c r="L70" t="s">
        <v>50</v>
      </c>
      <c r="M70" t="s">
        <v>50</v>
      </c>
      <c r="N70" t="s">
        <v>36</v>
      </c>
      <c r="O70" t="s">
        <v>51</v>
      </c>
      <c r="P70" t="s">
        <v>78</v>
      </c>
      <c r="Q70" t="s">
        <v>39</v>
      </c>
      <c r="R70" t="s">
        <v>39</v>
      </c>
      <c r="S70" t="s">
        <v>52</v>
      </c>
      <c r="T70" t="s">
        <v>39</v>
      </c>
      <c r="U70" t="s">
        <v>317</v>
      </c>
      <c r="V70" t="s">
        <v>671</v>
      </c>
      <c r="W70" t="s">
        <v>39</v>
      </c>
      <c r="X70" t="str">
        <f>IF(LEN(source_data[[#This Row],[technology]])=0,"","technology")</f>
        <v>technology</v>
      </c>
      <c r="Y70" t="str">
        <f>SUBSTITUTE(_xlfn.TEXTJOIN(";",TRUE,source_data[[#This Row],[format]:[topic]],source_data[[#This Row],[misc]],source_data[[#This Row],[area]:[other]],),"#",";")</f>
        <v>post;how-to;data-viz;technology;colour;excel</v>
      </c>
      <c r="Z70">
        <f>10-COUNTBLANK(source_data[[#This Row],[format]:[other]])</f>
        <v>6</v>
      </c>
    </row>
    <row r="71" spans="1:26" x14ac:dyDescent="0.25">
      <c r="A71" t="s">
        <v>672</v>
      </c>
      <c r="B71" t="s">
        <v>673</v>
      </c>
      <c r="C71" t="s">
        <v>674</v>
      </c>
      <c r="D71" t="s">
        <v>675</v>
      </c>
      <c r="E71" t="s">
        <v>676</v>
      </c>
      <c r="F71" t="s">
        <v>677</v>
      </c>
      <c r="G71" t="s">
        <v>678</v>
      </c>
      <c r="H71" t="s">
        <v>679</v>
      </c>
      <c r="I71" t="s">
        <v>225</v>
      </c>
      <c r="J71" t="s">
        <v>32</v>
      </c>
      <c r="K71" t="s">
        <v>680</v>
      </c>
      <c r="L71" t="s">
        <v>50</v>
      </c>
      <c r="M71" t="s">
        <v>50</v>
      </c>
      <c r="N71" t="s">
        <v>36</v>
      </c>
      <c r="O71" t="s">
        <v>51</v>
      </c>
      <c r="P71" t="s">
        <v>95</v>
      </c>
      <c r="Q71" t="s">
        <v>39</v>
      </c>
      <c r="R71" t="s">
        <v>39</v>
      </c>
      <c r="S71" t="s">
        <v>9059</v>
      </c>
      <c r="T71" t="s">
        <v>39</v>
      </c>
      <c r="U71" t="s">
        <v>39</v>
      </c>
      <c r="V71" t="s">
        <v>39</v>
      </c>
      <c r="X71" t="str">
        <f>IF(LEN(source_data[[#This Row],[technology]])=0,"","technology")</f>
        <v/>
      </c>
      <c r="Y71" t="str">
        <f>SUBSTITUTE(_xlfn.TEXTJOIN(";",TRUE,source_data[[#This Row],[format]:[topic]],source_data[[#This Row],[misc]],source_data[[#This Row],[area]:[other]],),"#",";")</f>
        <v>post;list;data-viz;inspiration</v>
      </c>
      <c r="Z71">
        <f>10-COUNTBLANK(source_data[[#This Row],[format]:[other]])</f>
        <v>4</v>
      </c>
    </row>
    <row r="72" spans="1:26" x14ac:dyDescent="0.25">
      <c r="A72" t="s">
        <v>682</v>
      </c>
      <c r="B72" t="s">
        <v>683</v>
      </c>
      <c r="C72" t="s">
        <v>684</v>
      </c>
      <c r="D72" t="s">
        <v>685</v>
      </c>
      <c r="E72" t="s">
        <v>686</v>
      </c>
      <c r="F72" t="s">
        <v>687</v>
      </c>
      <c r="G72" t="s">
        <v>688</v>
      </c>
      <c r="H72" t="s">
        <v>689</v>
      </c>
      <c r="I72" t="s">
        <v>225</v>
      </c>
      <c r="J72" t="s">
        <v>47</v>
      </c>
      <c r="K72" t="s">
        <v>48</v>
      </c>
      <c r="L72" t="s">
        <v>50</v>
      </c>
      <c r="M72" t="s">
        <v>50</v>
      </c>
      <c r="N72" t="s">
        <v>36</v>
      </c>
      <c r="O72" t="s">
        <v>256</v>
      </c>
      <c r="P72" t="s">
        <v>39</v>
      </c>
      <c r="Q72" t="s">
        <v>39</v>
      </c>
      <c r="R72" t="s">
        <v>39</v>
      </c>
      <c r="S72" t="s">
        <v>52</v>
      </c>
      <c r="T72" t="s">
        <v>690</v>
      </c>
      <c r="U72" t="s">
        <v>39</v>
      </c>
      <c r="V72" t="s">
        <v>114</v>
      </c>
      <c r="W72" t="s">
        <v>39</v>
      </c>
      <c r="X72" t="str">
        <f>IF(LEN(source_data[[#This Row],[technology]])=0,"","technology")</f>
        <v>technology</v>
      </c>
      <c r="Y72" t="str">
        <f>SUBSTITUTE(_xlfn.TEXTJOIN(";",TRUE,source_data[[#This Row],[format]:[topic]],source_data[[#This Row],[misc]],source_data[[#This Row],[area]:[other]],),"#",";")</f>
        <v>package;data-viz;component;technology;d3js</v>
      </c>
      <c r="Z72">
        <f>10-COUNTBLANK(source_data[[#This Row],[format]:[other]])</f>
        <v>5</v>
      </c>
    </row>
    <row r="73" spans="1:26" x14ac:dyDescent="0.25">
      <c r="A73" t="s">
        <v>691</v>
      </c>
      <c r="B73" t="s">
        <v>692</v>
      </c>
      <c r="C73" t="s">
        <v>693</v>
      </c>
      <c r="D73" t="s">
        <v>694</v>
      </c>
      <c r="E73" t="s">
        <v>695</v>
      </c>
      <c r="F73" t="s">
        <v>696</v>
      </c>
      <c r="G73" t="s">
        <v>697</v>
      </c>
      <c r="H73" t="s">
        <v>698</v>
      </c>
      <c r="I73" t="s">
        <v>225</v>
      </c>
      <c r="J73" t="s">
        <v>211</v>
      </c>
      <c r="K73" t="s">
        <v>699</v>
      </c>
      <c r="L73" t="s">
        <v>50</v>
      </c>
      <c r="M73" t="s">
        <v>50</v>
      </c>
      <c r="N73" t="s">
        <v>36</v>
      </c>
      <c r="O73" t="s">
        <v>51</v>
      </c>
      <c r="P73" t="s">
        <v>78</v>
      </c>
      <c r="Q73" t="s">
        <v>39</v>
      </c>
      <c r="R73" t="s">
        <v>39</v>
      </c>
      <c r="S73" t="s">
        <v>52</v>
      </c>
      <c r="T73" t="s">
        <v>39</v>
      </c>
      <c r="U73" t="s">
        <v>257</v>
      </c>
      <c r="V73" t="s">
        <v>114</v>
      </c>
      <c r="W73" t="s">
        <v>39</v>
      </c>
      <c r="X73" t="str">
        <f>IF(LEN(source_data[[#This Row],[technology]])=0,"","technology")</f>
        <v>technology</v>
      </c>
      <c r="Y73" t="str">
        <f>SUBSTITUTE(_xlfn.TEXTJOIN(";",TRUE,source_data[[#This Row],[format]:[topic]],source_data[[#This Row],[misc]],source_data[[#This Row],[area]:[other]],),"#",";")</f>
        <v>post;how-to;data-viz;technology;graph;d3js</v>
      </c>
      <c r="Z73">
        <f>10-COUNTBLANK(source_data[[#This Row],[format]:[other]])</f>
        <v>6</v>
      </c>
    </row>
    <row r="74" spans="1:26" x14ac:dyDescent="0.25">
      <c r="A74" t="s">
        <v>700</v>
      </c>
      <c r="B74" t="s">
        <v>701</v>
      </c>
      <c r="C74" t="s">
        <v>702</v>
      </c>
      <c r="D74" t="s">
        <v>703</v>
      </c>
      <c r="E74" t="s">
        <v>119</v>
      </c>
      <c r="F74" t="s">
        <v>704</v>
      </c>
      <c r="G74" t="s">
        <v>705</v>
      </c>
      <c r="H74" t="s">
        <v>642</v>
      </c>
      <c r="I74" t="s">
        <v>225</v>
      </c>
      <c r="J74" t="s">
        <v>32</v>
      </c>
      <c r="K74" t="s">
        <v>643</v>
      </c>
      <c r="L74" t="s">
        <v>50</v>
      </c>
      <c r="M74" t="s">
        <v>50</v>
      </c>
      <c r="N74" t="s">
        <v>36</v>
      </c>
      <c r="O74" t="s">
        <v>256</v>
      </c>
      <c r="P74" t="s">
        <v>39</v>
      </c>
      <c r="Q74" t="s">
        <v>39</v>
      </c>
      <c r="R74" t="s">
        <v>39</v>
      </c>
      <c r="S74" t="s">
        <v>52</v>
      </c>
      <c r="T74" t="s">
        <v>690</v>
      </c>
      <c r="U74" t="s">
        <v>257</v>
      </c>
      <c r="V74" t="s">
        <v>114</v>
      </c>
      <c r="W74" t="s">
        <v>39</v>
      </c>
      <c r="X74" t="str">
        <f>IF(LEN(source_data[[#This Row],[technology]])=0,"","technology")</f>
        <v>technology</v>
      </c>
      <c r="Y74" t="str">
        <f>SUBSTITUTE(_xlfn.TEXTJOIN(";",TRUE,source_data[[#This Row],[format]:[topic]],source_data[[#This Row],[misc]],source_data[[#This Row],[area]:[other]],),"#",";")</f>
        <v>package;data-viz;component;technology;graph;d3js</v>
      </c>
      <c r="Z74">
        <f>10-COUNTBLANK(source_data[[#This Row],[format]:[other]])</f>
        <v>6</v>
      </c>
    </row>
    <row r="75" spans="1:26" x14ac:dyDescent="0.25">
      <c r="A75" t="s">
        <v>706</v>
      </c>
      <c r="B75" t="s">
        <v>707</v>
      </c>
      <c r="C75" t="s">
        <v>708</v>
      </c>
      <c r="D75" t="s">
        <v>709</v>
      </c>
      <c r="E75" t="s">
        <v>710</v>
      </c>
      <c r="F75" t="s">
        <v>711</v>
      </c>
      <c r="G75" t="s">
        <v>712</v>
      </c>
      <c r="H75" t="s">
        <v>713</v>
      </c>
      <c r="I75" t="s">
        <v>225</v>
      </c>
      <c r="J75" t="s">
        <v>47</v>
      </c>
      <c r="K75" t="s">
        <v>48</v>
      </c>
      <c r="L75" t="s">
        <v>50</v>
      </c>
      <c r="M75" t="s">
        <v>50</v>
      </c>
      <c r="N75" t="s">
        <v>36</v>
      </c>
      <c r="O75" t="s">
        <v>714</v>
      </c>
      <c r="P75" t="s">
        <v>95</v>
      </c>
      <c r="Q75" t="s">
        <v>39</v>
      </c>
      <c r="R75" t="s">
        <v>39</v>
      </c>
      <c r="S75" t="s">
        <v>39</v>
      </c>
      <c r="T75" t="s">
        <v>168</v>
      </c>
      <c r="U75" t="s">
        <v>39</v>
      </c>
      <c r="V75" t="s">
        <v>39</v>
      </c>
      <c r="W75" t="s">
        <v>39</v>
      </c>
      <c r="X75" t="str">
        <f>IF(LEN(source_data[[#This Row],[technology]])=0,"","technology")</f>
        <v/>
      </c>
      <c r="Y75" t="str">
        <f>SUBSTITUTE(_xlfn.TEXTJOIN(";",TRUE,source_data[[#This Row],[format]:[topic]],source_data[[#This Row],[misc]],source_data[[#This Row],[area]:[other]],),"#",";")</f>
        <v>post;presentation;list;tool</v>
      </c>
      <c r="Z75">
        <f>10-COUNTBLANK(source_data[[#This Row],[format]:[other]])</f>
        <v>4</v>
      </c>
    </row>
    <row r="76" spans="1:26" x14ac:dyDescent="0.25">
      <c r="A76" t="s">
        <v>715</v>
      </c>
      <c r="B76" t="s">
        <v>716</v>
      </c>
      <c r="C76" t="s">
        <v>717</v>
      </c>
      <c r="D76" t="s">
        <v>718</v>
      </c>
      <c r="E76" t="s">
        <v>659</v>
      </c>
      <c r="F76" t="s">
        <v>719</v>
      </c>
      <c r="G76" t="s">
        <v>720</v>
      </c>
      <c r="H76" t="s">
        <v>721</v>
      </c>
      <c r="I76" t="s">
        <v>225</v>
      </c>
      <c r="J76" t="s">
        <v>32</v>
      </c>
      <c r="K76" t="s">
        <v>722</v>
      </c>
      <c r="L76" t="s">
        <v>50</v>
      </c>
      <c r="M76" t="s">
        <v>50</v>
      </c>
      <c r="N76" t="s">
        <v>36</v>
      </c>
      <c r="O76" t="s">
        <v>723</v>
      </c>
      <c r="P76" t="s">
        <v>39</v>
      </c>
      <c r="Q76" t="s">
        <v>39</v>
      </c>
      <c r="R76" t="s">
        <v>39</v>
      </c>
      <c r="S76" t="s">
        <v>52</v>
      </c>
      <c r="T76" t="s">
        <v>168</v>
      </c>
      <c r="U76" t="s">
        <v>295</v>
      </c>
      <c r="V76" t="s">
        <v>39</v>
      </c>
      <c r="W76" t="s">
        <v>39</v>
      </c>
      <c r="X76" t="str">
        <f>IF(LEN(source_data[[#This Row],[technology]])=0,"","technology")</f>
        <v/>
      </c>
      <c r="Y76" t="str">
        <f>SUBSTITUTE(_xlfn.TEXTJOIN(";",TRUE,source_data[[#This Row],[format]:[topic]],source_data[[#This Row],[misc]],source_data[[#This Row],[area]:[other]],),"#",";")</f>
        <v>package;site;data-viz;tool;chart</v>
      </c>
      <c r="Z76">
        <f>10-COUNTBLANK(source_data[[#This Row],[format]:[other]])</f>
        <v>5</v>
      </c>
    </row>
    <row r="77" spans="1:26" x14ac:dyDescent="0.25">
      <c r="A77" t="s">
        <v>724</v>
      </c>
      <c r="B77" t="s">
        <v>725</v>
      </c>
      <c r="C77" t="s">
        <v>726</v>
      </c>
      <c r="D77" t="s">
        <v>727</v>
      </c>
      <c r="E77" t="s">
        <v>728</v>
      </c>
      <c r="F77" t="s">
        <v>729</v>
      </c>
      <c r="G77" t="s">
        <v>730</v>
      </c>
      <c r="H77" t="s">
        <v>630</v>
      </c>
      <c r="I77" t="s">
        <v>225</v>
      </c>
      <c r="J77" t="s">
        <v>211</v>
      </c>
      <c r="K77" t="s">
        <v>631</v>
      </c>
      <c r="L77" t="s">
        <v>50</v>
      </c>
      <c r="M77" t="s">
        <v>50</v>
      </c>
      <c r="N77" t="s">
        <v>36</v>
      </c>
      <c r="O77" t="s">
        <v>51</v>
      </c>
      <c r="P77" t="s">
        <v>78</v>
      </c>
      <c r="Q77" t="s">
        <v>613</v>
      </c>
      <c r="R77" t="s">
        <v>39</v>
      </c>
      <c r="S77" t="s">
        <v>158</v>
      </c>
      <c r="T77" t="s">
        <v>19</v>
      </c>
      <c r="U77" t="s">
        <v>39</v>
      </c>
      <c r="V77" t="s">
        <v>159</v>
      </c>
      <c r="W77" t="s">
        <v>39</v>
      </c>
      <c r="X77" t="str">
        <f>IF(LEN(source_data[[#This Row],[technology]])=0,"","technology")</f>
        <v>technology</v>
      </c>
      <c r="Y77" t="str">
        <f>SUBSTITUTE(_xlfn.TEXTJOIN(";",TRUE,source_data[[#This Row],[format]:[topic]],source_data[[#This Row],[misc]],source_data[[#This Row],[area]:[other]],),"#",";")</f>
        <v>post;how-to;explainer;data-science;technique;technology;rstats</v>
      </c>
      <c r="Z77">
        <f>10-COUNTBLANK(source_data[[#This Row],[format]:[other]])</f>
        <v>7</v>
      </c>
    </row>
    <row r="78" spans="1:26" x14ac:dyDescent="0.25">
      <c r="A78" t="s">
        <v>731</v>
      </c>
      <c r="B78" t="s">
        <v>732</v>
      </c>
      <c r="C78" t="s">
        <v>733</v>
      </c>
      <c r="D78" t="s">
        <v>734</v>
      </c>
      <c r="E78" t="s">
        <v>119</v>
      </c>
      <c r="F78" t="s">
        <v>735</v>
      </c>
      <c r="G78" t="s">
        <v>736</v>
      </c>
      <c r="H78" t="s">
        <v>737</v>
      </c>
      <c r="I78" t="s">
        <v>225</v>
      </c>
      <c r="J78" t="s">
        <v>47</v>
      </c>
      <c r="K78" t="s">
        <v>738</v>
      </c>
      <c r="L78" t="s">
        <v>50</v>
      </c>
      <c r="M78" t="s">
        <v>50</v>
      </c>
      <c r="N78" t="s">
        <v>36</v>
      </c>
      <c r="O78" t="s">
        <v>102</v>
      </c>
      <c r="P78" t="s">
        <v>103</v>
      </c>
      <c r="Q78" t="s">
        <v>39</v>
      </c>
      <c r="R78" t="s">
        <v>39</v>
      </c>
      <c r="S78" t="s">
        <v>39</v>
      </c>
      <c r="T78" t="s">
        <v>39</v>
      </c>
      <c r="U78" t="s">
        <v>739</v>
      </c>
      <c r="V78" t="s">
        <v>39</v>
      </c>
      <c r="W78" t="s">
        <v>39</v>
      </c>
      <c r="X78" t="str">
        <f>IF(LEN(source_data[[#This Row],[technology]])=0,"","technology")</f>
        <v/>
      </c>
      <c r="Y78" t="str">
        <f>SUBSTITUTE(_xlfn.TEXTJOIN(";",TRUE,source_data[[#This Row],[format]:[topic]],source_data[[#This Row],[misc]],source_data[[#This Row],[area]:[other]],),"#",";")</f>
        <v>paper;research;ai;usage</v>
      </c>
      <c r="Z78">
        <f>10-COUNTBLANK(source_data[[#This Row],[format]:[other]])</f>
        <v>4</v>
      </c>
    </row>
    <row r="79" spans="1:26" x14ac:dyDescent="0.25">
      <c r="A79" t="s">
        <v>740</v>
      </c>
      <c r="B79" t="s">
        <v>741</v>
      </c>
      <c r="C79" t="s">
        <v>742</v>
      </c>
      <c r="D79" t="s">
        <v>743</v>
      </c>
      <c r="E79" t="s">
        <v>744</v>
      </c>
      <c r="F79" t="s">
        <v>742</v>
      </c>
      <c r="G79" t="s">
        <v>745</v>
      </c>
      <c r="H79" t="s">
        <v>30</v>
      </c>
      <c r="I79" t="s">
        <v>31</v>
      </c>
      <c r="J79" t="s">
        <v>47</v>
      </c>
      <c r="K79" t="s">
        <v>48</v>
      </c>
      <c r="L79" t="s">
        <v>746</v>
      </c>
      <c r="M79" t="s">
        <v>50</v>
      </c>
      <c r="N79" t="s">
        <v>36</v>
      </c>
      <c r="O79" t="s">
        <v>39</v>
      </c>
      <c r="P79" t="s">
        <v>187</v>
      </c>
      <c r="Q79" t="s">
        <v>522</v>
      </c>
      <c r="R79" t="s">
        <v>39</v>
      </c>
      <c r="S79" t="s">
        <v>9059</v>
      </c>
      <c r="T79" t="s">
        <v>39</v>
      </c>
      <c r="U79" t="s">
        <v>39</v>
      </c>
      <c r="V79" t="s">
        <v>39</v>
      </c>
      <c r="X79" t="str">
        <f>IF(LEN(source_data[[#This Row],[technology]])=0,"","technology")</f>
        <v/>
      </c>
      <c r="Y79" t="str">
        <f>SUBSTITUTE(_xlfn.TEXTJOIN(";",TRUE,source_data[[#This Row],[format]:[topic]],source_data[[#This Row],[misc]],source_data[[#This Row],[area]:[other]],),"#",";")</f>
        <v>visual;example;data-viz;inspiration</v>
      </c>
      <c r="Z79">
        <f>10-COUNTBLANK(source_data[[#This Row],[format]:[other]])</f>
        <v>4</v>
      </c>
    </row>
    <row r="80" spans="1:26" x14ac:dyDescent="0.25">
      <c r="A80" t="s">
        <v>747</v>
      </c>
      <c r="B80" t="s">
        <v>748</v>
      </c>
      <c r="C80" t="s">
        <v>749</v>
      </c>
      <c r="D80" t="s">
        <v>750</v>
      </c>
      <c r="E80" t="s">
        <v>751</v>
      </c>
      <c r="F80" t="s">
        <v>752</v>
      </c>
      <c r="G80" t="s">
        <v>753</v>
      </c>
      <c r="H80" t="s">
        <v>630</v>
      </c>
      <c r="I80" t="s">
        <v>225</v>
      </c>
      <c r="J80" t="s">
        <v>211</v>
      </c>
      <c r="K80" t="s">
        <v>631</v>
      </c>
      <c r="L80" t="s">
        <v>50</v>
      </c>
      <c r="M80" t="s">
        <v>50</v>
      </c>
      <c r="N80" t="s">
        <v>36</v>
      </c>
      <c r="O80" t="s">
        <v>51</v>
      </c>
      <c r="P80" t="s">
        <v>39</v>
      </c>
      <c r="Q80" t="s">
        <v>754</v>
      </c>
      <c r="R80" t="s">
        <v>39</v>
      </c>
      <c r="S80" t="s">
        <v>39</v>
      </c>
      <c r="T80" t="s">
        <v>755</v>
      </c>
      <c r="U80" t="s">
        <v>39</v>
      </c>
      <c r="V80" t="s">
        <v>159</v>
      </c>
      <c r="W80" t="s">
        <v>39</v>
      </c>
      <c r="X80" t="str">
        <f>IF(LEN(source_data[[#This Row],[technology]])=0,"","technology")</f>
        <v>technology</v>
      </c>
      <c r="Y80" t="str">
        <f>SUBSTITUTE(_xlfn.TEXTJOIN(";",TRUE,source_data[[#This Row],[format]:[topic]],source_data[[#This Row],[misc]],source_data[[#This Row],[area]:[other]],),"#",";")</f>
        <v>post;fundamentals;explainer;technique;function;technology;rstats</v>
      </c>
      <c r="Z80">
        <f>10-COUNTBLANK(source_data[[#This Row],[format]:[other]])</f>
        <v>5</v>
      </c>
    </row>
    <row r="81" spans="1:26" x14ac:dyDescent="0.25">
      <c r="A81" t="s">
        <v>756</v>
      </c>
      <c r="B81" t="s">
        <v>757</v>
      </c>
      <c r="C81" t="s">
        <v>758</v>
      </c>
      <c r="D81" t="s">
        <v>759</v>
      </c>
      <c r="E81" t="s">
        <v>760</v>
      </c>
      <c r="F81" t="s">
        <v>761</v>
      </c>
      <c r="G81" t="s">
        <v>745</v>
      </c>
      <c r="H81" t="s">
        <v>762</v>
      </c>
      <c r="I81" t="s">
        <v>225</v>
      </c>
      <c r="J81" t="s">
        <v>47</v>
      </c>
      <c r="K81" t="s">
        <v>48</v>
      </c>
      <c r="L81" t="s">
        <v>50</v>
      </c>
      <c r="M81" t="s">
        <v>50</v>
      </c>
      <c r="N81" t="s">
        <v>36</v>
      </c>
      <c r="O81" t="s">
        <v>39</v>
      </c>
      <c r="P81" t="s">
        <v>187</v>
      </c>
      <c r="Q81" t="s">
        <v>522</v>
      </c>
      <c r="R81" t="s">
        <v>39</v>
      </c>
      <c r="S81" t="s">
        <v>9059</v>
      </c>
      <c r="T81" t="s">
        <v>39</v>
      </c>
      <c r="U81" t="s">
        <v>39</v>
      </c>
      <c r="V81" t="s">
        <v>39</v>
      </c>
      <c r="X81" t="str">
        <f>IF(LEN(source_data[[#This Row],[technology]])=0,"","technology")</f>
        <v/>
      </c>
      <c r="Y81" t="str">
        <f>SUBSTITUTE(_xlfn.TEXTJOIN(";",TRUE,source_data[[#This Row],[format]:[topic]],source_data[[#This Row],[misc]],source_data[[#This Row],[area]:[other]],),"#",";")</f>
        <v>visual;example;data-viz;inspiration</v>
      </c>
      <c r="Z81">
        <f>10-COUNTBLANK(source_data[[#This Row],[format]:[other]])</f>
        <v>4</v>
      </c>
    </row>
    <row r="82" spans="1:26" x14ac:dyDescent="0.25">
      <c r="A82" t="s">
        <v>763</v>
      </c>
      <c r="B82" t="s">
        <v>764</v>
      </c>
      <c r="C82" t="s">
        <v>765</v>
      </c>
      <c r="D82" t="s">
        <v>766</v>
      </c>
      <c r="E82" t="s">
        <v>767</v>
      </c>
      <c r="F82" t="s">
        <v>768</v>
      </c>
      <c r="G82" t="s">
        <v>769</v>
      </c>
      <c r="H82" t="s">
        <v>770</v>
      </c>
      <c r="I82" t="s">
        <v>225</v>
      </c>
      <c r="J82" t="s">
        <v>32</v>
      </c>
      <c r="K82" t="s">
        <v>771</v>
      </c>
      <c r="L82" t="s">
        <v>50</v>
      </c>
      <c r="M82" t="s">
        <v>50</v>
      </c>
      <c r="N82" t="s">
        <v>36</v>
      </c>
      <c r="O82" t="s">
        <v>102</v>
      </c>
      <c r="P82" t="s">
        <v>772</v>
      </c>
      <c r="Q82" t="s">
        <v>613</v>
      </c>
      <c r="R82" t="s">
        <v>39</v>
      </c>
      <c r="S82" t="s">
        <v>158</v>
      </c>
      <c r="T82" t="s">
        <v>87</v>
      </c>
      <c r="U82" t="s">
        <v>773</v>
      </c>
      <c r="V82" t="s">
        <v>39</v>
      </c>
      <c r="W82" t="s">
        <v>39</v>
      </c>
      <c r="X82" t="str">
        <f>IF(LEN(source_data[[#This Row],[technology]])=0,"","technology")</f>
        <v/>
      </c>
      <c r="Y82" t="str">
        <f>SUBSTITUTE(_xlfn.TEXTJOIN(";",TRUE,source_data[[#This Row],[format]:[topic]],source_data[[#This Row],[misc]],source_data[[#This Row],[area]:[other]],),"#",";")</f>
        <v>paper;review;explainer;data-science;methodology;feature-engineering;ml</v>
      </c>
      <c r="Z82">
        <f>10-COUNTBLANK(source_data[[#This Row],[format]:[other]])</f>
        <v>7</v>
      </c>
    </row>
    <row r="83" spans="1:26" x14ac:dyDescent="0.25">
      <c r="A83" t="s">
        <v>774</v>
      </c>
      <c r="B83" t="s">
        <v>775</v>
      </c>
      <c r="C83" t="s">
        <v>776</v>
      </c>
      <c r="D83" t="s">
        <v>777</v>
      </c>
      <c r="E83" t="s">
        <v>778</v>
      </c>
      <c r="F83" t="s">
        <v>779</v>
      </c>
      <c r="G83" t="s">
        <v>780</v>
      </c>
      <c r="H83" t="s">
        <v>781</v>
      </c>
      <c r="I83" t="s">
        <v>225</v>
      </c>
      <c r="J83" t="s">
        <v>47</v>
      </c>
      <c r="K83" t="s">
        <v>48</v>
      </c>
      <c r="L83" t="s">
        <v>50</v>
      </c>
      <c r="M83" t="s">
        <v>50</v>
      </c>
      <c r="N83" t="s">
        <v>36</v>
      </c>
      <c r="O83" t="s">
        <v>51</v>
      </c>
      <c r="P83" t="s">
        <v>782</v>
      </c>
      <c r="Q83" t="s">
        <v>39</v>
      </c>
      <c r="R83" t="s">
        <v>39</v>
      </c>
      <c r="S83" t="s">
        <v>39</v>
      </c>
      <c r="T83" t="s">
        <v>19</v>
      </c>
      <c r="U83" t="s">
        <v>39</v>
      </c>
      <c r="V83" t="s">
        <v>783</v>
      </c>
      <c r="W83" t="s">
        <v>39</v>
      </c>
      <c r="X83" t="str">
        <f>IF(LEN(source_data[[#This Row],[technology]])=0,"","technology")</f>
        <v>technology</v>
      </c>
      <c r="Y83" t="str">
        <f>SUBSTITUTE(_xlfn.TEXTJOIN(";",TRUE,source_data[[#This Row],[format]:[topic]],source_data[[#This Row],[misc]],source_data[[#This Row],[area]:[other]],),"#",";")</f>
        <v>post;discussion;technique;technology;rstats;lasso</v>
      </c>
      <c r="Z83">
        <f>10-COUNTBLANK(source_data[[#This Row],[format]:[other]])</f>
        <v>5</v>
      </c>
    </row>
    <row r="84" spans="1:26" x14ac:dyDescent="0.25">
      <c r="A84" t="s">
        <v>784</v>
      </c>
      <c r="B84" t="s">
        <v>785</v>
      </c>
      <c r="C84" t="s">
        <v>786</v>
      </c>
      <c r="D84" t="s">
        <v>787</v>
      </c>
      <c r="E84" t="s">
        <v>788</v>
      </c>
      <c r="F84" t="s">
        <v>789</v>
      </c>
      <c r="G84" t="s">
        <v>790</v>
      </c>
      <c r="H84" t="s">
        <v>791</v>
      </c>
      <c r="I84" t="s">
        <v>225</v>
      </c>
      <c r="J84" t="s">
        <v>47</v>
      </c>
      <c r="K84" t="s">
        <v>48</v>
      </c>
      <c r="L84" t="s">
        <v>50</v>
      </c>
      <c r="M84" t="s">
        <v>50</v>
      </c>
      <c r="N84" t="s">
        <v>36</v>
      </c>
      <c r="O84" t="s">
        <v>37</v>
      </c>
      <c r="P84" t="s">
        <v>39</v>
      </c>
      <c r="Q84" t="s">
        <v>754</v>
      </c>
      <c r="R84" t="s">
        <v>39</v>
      </c>
      <c r="S84" t="s">
        <v>39</v>
      </c>
      <c r="T84" t="s">
        <v>39</v>
      </c>
      <c r="U84" t="s">
        <v>96</v>
      </c>
      <c r="V84" t="s">
        <v>792</v>
      </c>
      <c r="W84" t="s">
        <v>39</v>
      </c>
      <c r="X84" t="str">
        <f>IF(LEN(source_data[[#This Row],[technology]])=0,"","technology")</f>
        <v>technology</v>
      </c>
      <c r="Y84" t="str">
        <f>SUBSTITUTE(_xlfn.TEXTJOIN(";",TRUE,source_data[[#This Row],[format]:[topic]],source_data[[#This Row],[misc]],source_data[[#This Row],[area]:[other]],),"#",";")</f>
        <v>article;fundamentals;explainer;technology;ml;chat-bot</v>
      </c>
      <c r="Z84">
        <f>10-COUNTBLANK(source_data[[#This Row],[format]:[other]])</f>
        <v>5</v>
      </c>
    </row>
    <row r="85" spans="1:26" x14ac:dyDescent="0.25">
      <c r="A85" t="s">
        <v>793</v>
      </c>
      <c r="B85" t="s">
        <v>794</v>
      </c>
      <c r="C85" t="s">
        <v>795</v>
      </c>
      <c r="D85" t="s">
        <v>796</v>
      </c>
      <c r="E85" t="s">
        <v>797</v>
      </c>
      <c r="F85" t="s">
        <v>798</v>
      </c>
      <c r="G85" t="s">
        <v>799</v>
      </c>
      <c r="H85" t="s">
        <v>800</v>
      </c>
      <c r="I85" t="s">
        <v>225</v>
      </c>
      <c r="J85" t="s">
        <v>47</v>
      </c>
      <c r="K85" t="s">
        <v>48</v>
      </c>
      <c r="L85" t="s">
        <v>50</v>
      </c>
      <c r="M85" t="s">
        <v>50</v>
      </c>
      <c r="N85" t="s">
        <v>36</v>
      </c>
      <c r="O85" t="s">
        <v>51</v>
      </c>
      <c r="P85" t="s">
        <v>39</v>
      </c>
      <c r="Q85" t="s">
        <v>39</v>
      </c>
      <c r="R85" t="s">
        <v>39</v>
      </c>
      <c r="S85" t="s">
        <v>52</v>
      </c>
      <c r="T85" t="s">
        <v>801</v>
      </c>
      <c r="U85" t="s">
        <v>257</v>
      </c>
      <c r="V85" t="s">
        <v>296</v>
      </c>
      <c r="W85" t="s">
        <v>39</v>
      </c>
      <c r="X85" t="str">
        <f>IF(LEN(source_data[[#This Row],[technology]])=0,"","technology")</f>
        <v>technology</v>
      </c>
      <c r="Y85" t="str">
        <f>SUBSTITUTE(_xlfn.TEXTJOIN(";",TRUE,source_data[[#This Row],[format]:[topic]],source_data[[#This Row],[misc]],source_data[[#This Row],[area]:[other]],),"#",";")</f>
        <v>post;data-viz;technique;tool;technology;graph;rstats;ggplot2</v>
      </c>
      <c r="Z85">
        <f>10-COUNTBLANK(source_data[[#This Row],[format]:[other]])</f>
        <v>6</v>
      </c>
    </row>
    <row r="86" spans="1:26" x14ac:dyDescent="0.25">
      <c r="A86" t="s">
        <v>802</v>
      </c>
      <c r="B86" t="s">
        <v>803</v>
      </c>
      <c r="C86" t="s">
        <v>804</v>
      </c>
      <c r="D86" t="s">
        <v>805</v>
      </c>
      <c r="E86" t="s">
        <v>806</v>
      </c>
      <c r="F86" t="s">
        <v>807</v>
      </c>
      <c r="G86" t="s">
        <v>808</v>
      </c>
      <c r="H86" t="s">
        <v>809</v>
      </c>
      <c r="I86" t="s">
        <v>225</v>
      </c>
      <c r="J86" t="s">
        <v>47</v>
      </c>
      <c r="K86" t="s">
        <v>48</v>
      </c>
      <c r="L86" t="s">
        <v>50</v>
      </c>
      <c r="M86" t="s">
        <v>50</v>
      </c>
      <c r="N86" t="s">
        <v>36</v>
      </c>
      <c r="O86" t="s">
        <v>51</v>
      </c>
      <c r="P86" t="s">
        <v>39</v>
      </c>
      <c r="Q86" t="s">
        <v>39</v>
      </c>
      <c r="R86" t="s">
        <v>39</v>
      </c>
      <c r="S86" t="s">
        <v>158</v>
      </c>
      <c r="T86" t="s">
        <v>19</v>
      </c>
      <c r="U86" t="s">
        <v>810</v>
      </c>
      <c r="V86" t="s">
        <v>39</v>
      </c>
      <c r="W86" t="s">
        <v>39</v>
      </c>
      <c r="X86" t="str">
        <f>IF(LEN(source_data[[#This Row],[technology]])=0,"","technology")</f>
        <v/>
      </c>
      <c r="Y86" t="str">
        <f>SUBSTITUTE(_xlfn.TEXTJOIN(";",TRUE,source_data[[#This Row],[format]:[topic]],source_data[[#This Row],[misc]],source_data[[#This Row],[area]:[other]],),"#",";")</f>
        <v>post;data-science;technique;forecasting</v>
      </c>
      <c r="Z86">
        <f>10-COUNTBLANK(source_data[[#This Row],[format]:[other]])</f>
        <v>5</v>
      </c>
    </row>
    <row r="87" spans="1:26" x14ac:dyDescent="0.25">
      <c r="A87" t="s">
        <v>811</v>
      </c>
      <c r="B87" t="s">
        <v>812</v>
      </c>
      <c r="C87" t="s">
        <v>813</v>
      </c>
      <c r="D87" t="s">
        <v>814</v>
      </c>
      <c r="E87" t="s">
        <v>797</v>
      </c>
      <c r="F87" t="s">
        <v>815</v>
      </c>
      <c r="G87" t="s">
        <v>816</v>
      </c>
      <c r="H87" t="s">
        <v>817</v>
      </c>
      <c r="I87" t="s">
        <v>225</v>
      </c>
      <c r="J87" t="s">
        <v>211</v>
      </c>
      <c r="K87" t="s">
        <v>818</v>
      </c>
      <c r="L87" t="s">
        <v>50</v>
      </c>
      <c r="M87" t="s">
        <v>50</v>
      </c>
      <c r="N87" t="s">
        <v>36</v>
      </c>
      <c r="O87" t="s">
        <v>37</v>
      </c>
      <c r="P87" t="s">
        <v>819</v>
      </c>
      <c r="Q87" t="s">
        <v>39</v>
      </c>
      <c r="R87" t="s">
        <v>39</v>
      </c>
      <c r="S87" t="s">
        <v>52</v>
      </c>
      <c r="T87" t="s">
        <v>39</v>
      </c>
      <c r="U87" t="s">
        <v>39</v>
      </c>
      <c r="V87" t="s">
        <v>39</v>
      </c>
      <c r="W87" t="s">
        <v>39</v>
      </c>
      <c r="X87" t="str">
        <f>IF(LEN(source_data[[#This Row],[technology]])=0,"","technology")</f>
        <v/>
      </c>
      <c r="Y87" t="str">
        <f>SUBSTITUTE(_xlfn.TEXTJOIN(";",TRUE,source_data[[#This Row],[format]:[topic]],source_data[[#This Row],[misc]],source_data[[#This Row],[area]:[other]],),"#",";")</f>
        <v>article;opinion;viewpoint;data-viz</v>
      </c>
      <c r="Z87">
        <f>10-COUNTBLANK(source_data[[#This Row],[format]:[other]])</f>
        <v>4</v>
      </c>
    </row>
    <row r="88" spans="1:26" x14ac:dyDescent="0.25">
      <c r="A88" t="s">
        <v>820</v>
      </c>
      <c r="B88" t="s">
        <v>821</v>
      </c>
      <c r="C88" t="s">
        <v>822</v>
      </c>
      <c r="D88" t="s">
        <v>823</v>
      </c>
      <c r="E88" t="s">
        <v>824</v>
      </c>
      <c r="F88" t="s">
        <v>825</v>
      </c>
      <c r="G88" t="s">
        <v>826</v>
      </c>
      <c r="H88" t="s">
        <v>827</v>
      </c>
      <c r="I88" t="s">
        <v>225</v>
      </c>
      <c r="J88" t="s">
        <v>47</v>
      </c>
      <c r="K88" t="s">
        <v>48</v>
      </c>
      <c r="L88" t="s">
        <v>50</v>
      </c>
      <c r="M88" t="s">
        <v>50</v>
      </c>
      <c r="N88" t="s">
        <v>36</v>
      </c>
      <c r="O88" t="s">
        <v>37</v>
      </c>
      <c r="P88" t="s">
        <v>828</v>
      </c>
      <c r="Q88" t="s">
        <v>829</v>
      </c>
      <c r="R88" t="s">
        <v>39</v>
      </c>
      <c r="S88" t="s">
        <v>52</v>
      </c>
      <c r="T88" t="s">
        <v>19</v>
      </c>
      <c r="U88" t="s">
        <v>830</v>
      </c>
      <c r="V88" t="s">
        <v>114</v>
      </c>
      <c r="W88" t="s">
        <v>39</v>
      </c>
      <c r="X88" t="str">
        <f>IF(LEN(source_data[[#This Row],[technology]])=0,"","technology")</f>
        <v>technology</v>
      </c>
      <c r="Y88" t="str">
        <f>SUBSTITUTE(_xlfn.TEXTJOIN(";",TRUE,source_data[[#This Row],[format]:[topic]],source_data[[#This Row],[misc]],source_data[[#This Row],[area]:[other]],),"#",";")</f>
        <v>article;tutorial;guide;intermediate;data-viz;technique;technology;network-graph;d3js</v>
      </c>
      <c r="Z88">
        <f>10-COUNTBLANK(source_data[[#This Row],[format]:[other]])</f>
        <v>8</v>
      </c>
    </row>
    <row r="89" spans="1:26" x14ac:dyDescent="0.25">
      <c r="A89" t="s">
        <v>831</v>
      </c>
      <c r="B89" t="s">
        <v>832</v>
      </c>
      <c r="C89" t="s">
        <v>833</v>
      </c>
      <c r="D89" t="s">
        <v>834</v>
      </c>
      <c r="E89" t="s">
        <v>835</v>
      </c>
      <c r="F89" t="s">
        <v>836</v>
      </c>
      <c r="G89" t="s">
        <v>837</v>
      </c>
      <c r="H89" t="s">
        <v>630</v>
      </c>
      <c r="I89" t="s">
        <v>225</v>
      </c>
      <c r="J89" t="s">
        <v>211</v>
      </c>
      <c r="K89" t="s">
        <v>631</v>
      </c>
      <c r="L89" t="s">
        <v>50</v>
      </c>
      <c r="M89" t="s">
        <v>50</v>
      </c>
      <c r="N89" t="s">
        <v>36</v>
      </c>
      <c r="O89" t="s">
        <v>37</v>
      </c>
      <c r="P89" t="s">
        <v>266</v>
      </c>
      <c r="Q89" t="s">
        <v>653</v>
      </c>
      <c r="R89" t="s">
        <v>39</v>
      </c>
      <c r="S89" t="s">
        <v>52</v>
      </c>
      <c r="T89" t="s">
        <v>19</v>
      </c>
      <c r="U89" t="s">
        <v>40</v>
      </c>
      <c r="V89" t="s">
        <v>159</v>
      </c>
      <c r="W89" t="s">
        <v>39</v>
      </c>
      <c r="X89" t="str">
        <f>IF(LEN(source_data[[#This Row],[technology]])=0,"","technology")</f>
        <v>technology</v>
      </c>
      <c r="Y89" t="str">
        <f>SUBSTITUTE(_xlfn.TEXTJOIN(";",TRUE,source_data[[#This Row],[format]:[topic]],source_data[[#This Row],[misc]],source_data[[#This Row],[area]:[other]],),"#",";")</f>
        <v>article;tutorial;basics;data-viz;technique;technology;geospatial;rstats</v>
      </c>
      <c r="Z89">
        <f>10-COUNTBLANK(source_data[[#This Row],[format]:[other]])</f>
        <v>8</v>
      </c>
    </row>
    <row r="90" spans="1:26" x14ac:dyDescent="0.25">
      <c r="A90" t="s">
        <v>838</v>
      </c>
      <c r="B90" t="s">
        <v>839</v>
      </c>
      <c r="C90" t="s">
        <v>840</v>
      </c>
      <c r="D90" t="s">
        <v>841</v>
      </c>
      <c r="E90" t="s">
        <v>788</v>
      </c>
      <c r="F90" t="s">
        <v>842</v>
      </c>
      <c r="G90" t="s">
        <v>843</v>
      </c>
      <c r="H90" t="s">
        <v>630</v>
      </c>
      <c r="I90" t="s">
        <v>225</v>
      </c>
      <c r="J90" t="s">
        <v>211</v>
      </c>
      <c r="K90" t="s">
        <v>631</v>
      </c>
      <c r="L90" t="s">
        <v>50</v>
      </c>
      <c r="M90" t="s">
        <v>50</v>
      </c>
      <c r="N90" t="s">
        <v>36</v>
      </c>
      <c r="O90" t="s">
        <v>37</v>
      </c>
      <c r="P90" t="s">
        <v>266</v>
      </c>
      <c r="Q90" t="s">
        <v>844</v>
      </c>
      <c r="R90" t="s">
        <v>39</v>
      </c>
      <c r="S90" t="s">
        <v>158</v>
      </c>
      <c r="T90" t="s">
        <v>19</v>
      </c>
      <c r="U90" t="s">
        <v>39</v>
      </c>
      <c r="V90" t="s">
        <v>845</v>
      </c>
      <c r="W90" t="s">
        <v>39</v>
      </c>
      <c r="X90" t="str">
        <f>IF(LEN(source_data[[#This Row],[technology]])=0,"","technology")</f>
        <v>technology</v>
      </c>
      <c r="Y90" t="str">
        <f>SUBSTITUTE(_xlfn.TEXTJOIN(";",TRUE,source_data[[#This Row],[format]:[topic]],source_data[[#This Row],[misc]],source_data[[#This Row],[area]:[other]],),"#",";")</f>
        <v>article;tutorial;explainer;advanced;data-science;technique;technology;pca</v>
      </c>
      <c r="Z90">
        <f>10-COUNTBLANK(source_data[[#This Row],[format]:[other]])</f>
        <v>7</v>
      </c>
    </row>
    <row r="91" spans="1:26" x14ac:dyDescent="0.25">
      <c r="A91" t="s">
        <v>846</v>
      </c>
      <c r="B91" t="s">
        <v>847</v>
      </c>
      <c r="C91" t="s">
        <v>848</v>
      </c>
      <c r="D91" t="s">
        <v>849</v>
      </c>
      <c r="E91" t="s">
        <v>850</v>
      </c>
      <c r="F91" t="s">
        <v>851</v>
      </c>
      <c r="G91" t="s">
        <v>852</v>
      </c>
      <c r="H91" t="s">
        <v>853</v>
      </c>
      <c r="I91" t="s">
        <v>225</v>
      </c>
      <c r="J91" t="s">
        <v>47</v>
      </c>
      <c r="K91" t="s">
        <v>48</v>
      </c>
      <c r="L91" t="s">
        <v>50</v>
      </c>
      <c r="M91" t="s">
        <v>50</v>
      </c>
      <c r="N91" t="s">
        <v>36</v>
      </c>
      <c r="O91" t="s">
        <v>854</v>
      </c>
      <c r="P91" t="s">
        <v>95</v>
      </c>
      <c r="Q91" t="s">
        <v>39</v>
      </c>
      <c r="R91" t="s">
        <v>39</v>
      </c>
      <c r="S91" t="s">
        <v>39</v>
      </c>
      <c r="T91" t="s">
        <v>39</v>
      </c>
      <c r="U91" t="s">
        <v>39</v>
      </c>
      <c r="V91" t="s">
        <v>39</v>
      </c>
      <c r="W91" t="s">
        <v>39</v>
      </c>
      <c r="X91" t="str">
        <f>IF(LEN(source_data[[#This Row],[technology]])=0,"","technology")</f>
        <v/>
      </c>
      <c r="Y91" t="str">
        <f>SUBSTITUTE(_xlfn.TEXTJOIN(";",TRUE,source_data[[#This Row],[format]:[topic]],source_data[[#This Row],[misc]],source_data[[#This Row],[area]:[other]],),"#",";")</f>
        <v>course;list</v>
      </c>
      <c r="Z91">
        <f>10-COUNTBLANK(source_data[[#This Row],[format]:[other]])</f>
        <v>3</v>
      </c>
    </row>
    <row r="92" spans="1:26" x14ac:dyDescent="0.25">
      <c r="A92" t="s">
        <v>855</v>
      </c>
      <c r="B92" t="s">
        <v>856</v>
      </c>
      <c r="C92" t="s">
        <v>857</v>
      </c>
      <c r="D92" t="s">
        <v>858</v>
      </c>
      <c r="E92" t="s">
        <v>859</v>
      </c>
      <c r="F92" t="s">
        <v>860</v>
      </c>
      <c r="G92" t="s">
        <v>861</v>
      </c>
      <c r="H92" t="s">
        <v>862</v>
      </c>
      <c r="I92" t="s">
        <v>225</v>
      </c>
      <c r="J92" t="s">
        <v>32</v>
      </c>
      <c r="K92" t="s">
        <v>863</v>
      </c>
      <c r="L92" t="s">
        <v>50</v>
      </c>
      <c r="M92" t="s">
        <v>50</v>
      </c>
      <c r="N92" t="s">
        <v>36</v>
      </c>
      <c r="O92" t="s">
        <v>39</v>
      </c>
      <c r="P92" t="s">
        <v>864</v>
      </c>
      <c r="Q92" t="s">
        <v>39</v>
      </c>
      <c r="R92" t="s">
        <v>39</v>
      </c>
      <c r="S92" t="s">
        <v>39</v>
      </c>
      <c r="T92" t="s">
        <v>39</v>
      </c>
      <c r="U92" t="s">
        <v>865</v>
      </c>
      <c r="V92" t="s">
        <v>866</v>
      </c>
      <c r="W92" t="s">
        <v>39</v>
      </c>
      <c r="X92" t="str">
        <f>IF(LEN(source_data[[#This Row],[technology]])=0,"","technology")</f>
        <v>technology</v>
      </c>
      <c r="Y92" t="str">
        <f>SUBSTITUTE(_xlfn.TEXTJOIN(";",TRUE,source_data[[#This Row],[format]:[topic]],source_data[[#This Row],[misc]],source_data[[#This Row],[area]:[other]],),"#",";")</f>
        <v>list;guide;technology;development;css</v>
      </c>
      <c r="Z92">
        <f>10-COUNTBLANK(source_data[[#This Row],[format]:[other]])</f>
        <v>4</v>
      </c>
    </row>
    <row r="93" spans="1:26" x14ac:dyDescent="0.25">
      <c r="A93" t="s">
        <v>867</v>
      </c>
      <c r="B93" t="s">
        <v>868</v>
      </c>
      <c r="C93" t="s">
        <v>869</v>
      </c>
      <c r="D93" t="s">
        <v>870</v>
      </c>
      <c r="E93" t="s">
        <v>871</v>
      </c>
      <c r="F93" t="s">
        <v>872</v>
      </c>
      <c r="G93" t="s">
        <v>873</v>
      </c>
      <c r="H93" t="s">
        <v>809</v>
      </c>
      <c r="I93" t="s">
        <v>225</v>
      </c>
      <c r="J93" t="s">
        <v>47</v>
      </c>
      <c r="K93" t="s">
        <v>48</v>
      </c>
      <c r="L93" t="s">
        <v>50</v>
      </c>
      <c r="M93" t="s">
        <v>50</v>
      </c>
      <c r="N93" t="s">
        <v>36</v>
      </c>
      <c r="O93" t="s">
        <v>37</v>
      </c>
      <c r="P93" t="s">
        <v>874</v>
      </c>
      <c r="Q93" t="s">
        <v>276</v>
      </c>
      <c r="R93" t="s">
        <v>39</v>
      </c>
      <c r="S93" t="s">
        <v>52</v>
      </c>
      <c r="T93" t="s">
        <v>168</v>
      </c>
      <c r="U93" t="s">
        <v>39</v>
      </c>
      <c r="V93" t="s">
        <v>287</v>
      </c>
      <c r="W93" t="s">
        <v>39</v>
      </c>
      <c r="X93" t="str">
        <f>IF(LEN(source_data[[#This Row],[technology]])=0,"","technology")</f>
        <v>technology</v>
      </c>
      <c r="Y93" t="str">
        <f>SUBSTITUTE(_xlfn.TEXTJOIN(";",TRUE,source_data[[#This Row],[format]:[topic]],source_data[[#This Row],[misc]],source_data[[#This Row],[area]:[other]],),"#",";")</f>
        <v>article;guide;overview;data-viz;tool;technology;python</v>
      </c>
      <c r="Z93">
        <f>10-COUNTBLANK(source_data[[#This Row],[format]:[other]])</f>
        <v>7</v>
      </c>
    </row>
    <row r="94" spans="1:26" x14ac:dyDescent="0.25">
      <c r="A94" t="s">
        <v>875</v>
      </c>
      <c r="B94" t="s">
        <v>876</v>
      </c>
      <c r="C94" t="s">
        <v>877</v>
      </c>
      <c r="D94" t="s">
        <v>878</v>
      </c>
      <c r="E94" t="s">
        <v>879</v>
      </c>
      <c r="F94" t="s">
        <v>880</v>
      </c>
      <c r="G94" t="s">
        <v>881</v>
      </c>
      <c r="H94" t="s">
        <v>882</v>
      </c>
      <c r="I94" t="s">
        <v>225</v>
      </c>
      <c r="J94" t="s">
        <v>47</v>
      </c>
      <c r="K94" t="s">
        <v>883</v>
      </c>
      <c r="L94" t="s">
        <v>50</v>
      </c>
      <c r="M94" t="s">
        <v>50</v>
      </c>
      <c r="N94" t="s">
        <v>36</v>
      </c>
      <c r="O94" t="s">
        <v>157</v>
      </c>
      <c r="P94" t="s">
        <v>874</v>
      </c>
      <c r="Q94" t="s">
        <v>39</v>
      </c>
      <c r="R94" t="s">
        <v>39</v>
      </c>
      <c r="S94" t="s">
        <v>52</v>
      </c>
      <c r="T94" t="s">
        <v>19</v>
      </c>
      <c r="U94" t="s">
        <v>39</v>
      </c>
      <c r="V94" t="s">
        <v>159</v>
      </c>
      <c r="W94" t="s">
        <v>39</v>
      </c>
      <c r="X94" t="str">
        <f>IF(LEN(source_data[[#This Row],[technology]])=0,"","technology")</f>
        <v>technology</v>
      </c>
      <c r="Y94" t="str">
        <f>SUBSTITUTE(_xlfn.TEXTJOIN(";",TRUE,source_data[[#This Row],[format]:[topic]],source_data[[#This Row],[misc]],source_data[[#This Row],[area]:[other]],),"#",";")</f>
        <v>book;guide;data-viz;technique;technology;rstats</v>
      </c>
      <c r="Z94">
        <f>10-COUNTBLANK(source_data[[#This Row],[format]:[other]])</f>
        <v>6</v>
      </c>
    </row>
    <row r="95" spans="1:26" x14ac:dyDescent="0.25">
      <c r="A95" t="s">
        <v>884</v>
      </c>
      <c r="B95" t="s">
        <v>885</v>
      </c>
      <c r="C95" t="s">
        <v>886</v>
      </c>
      <c r="D95" t="s">
        <v>887</v>
      </c>
      <c r="E95" t="s">
        <v>888</v>
      </c>
      <c r="F95" t="s">
        <v>889</v>
      </c>
      <c r="G95" t="s">
        <v>890</v>
      </c>
      <c r="H95" t="s">
        <v>630</v>
      </c>
      <c r="I95" t="s">
        <v>225</v>
      </c>
      <c r="J95" t="s">
        <v>211</v>
      </c>
      <c r="K95" t="s">
        <v>631</v>
      </c>
      <c r="L95" t="s">
        <v>50</v>
      </c>
      <c r="M95" t="s">
        <v>50</v>
      </c>
      <c r="N95" t="s">
        <v>36</v>
      </c>
      <c r="O95" t="s">
        <v>426</v>
      </c>
      <c r="P95" t="s">
        <v>95</v>
      </c>
      <c r="Q95" t="s">
        <v>522</v>
      </c>
      <c r="R95" t="s">
        <v>39</v>
      </c>
      <c r="S95" t="s">
        <v>9059</v>
      </c>
      <c r="T95" t="s">
        <v>39</v>
      </c>
      <c r="U95" t="s">
        <v>39</v>
      </c>
      <c r="V95" t="s">
        <v>159</v>
      </c>
      <c r="X95" t="str">
        <f>IF(LEN(source_data[[#This Row],[technology]])=0,"","technology")</f>
        <v>technology</v>
      </c>
      <c r="Y95" t="str">
        <f>SUBSTITUTE(_xlfn.TEXTJOIN(";",TRUE,source_data[[#This Row],[format]:[topic]],source_data[[#This Row],[misc]],source_data[[#This Row],[area]:[other]],),"#",";")</f>
        <v>interactive;list;example;data-viz;inspiration;technology;rstats</v>
      </c>
      <c r="Z95">
        <f>10-COUNTBLANK(source_data[[#This Row],[format]:[other]])</f>
        <v>6</v>
      </c>
    </row>
    <row r="96" spans="1:26" x14ac:dyDescent="0.25">
      <c r="A96" t="s">
        <v>891</v>
      </c>
      <c r="B96" t="s">
        <v>892</v>
      </c>
      <c r="C96" t="s">
        <v>893</v>
      </c>
      <c r="D96" t="s">
        <v>894</v>
      </c>
      <c r="E96" t="s">
        <v>895</v>
      </c>
      <c r="F96" t="s">
        <v>896</v>
      </c>
      <c r="G96" t="s">
        <v>897</v>
      </c>
      <c r="H96" t="s">
        <v>898</v>
      </c>
      <c r="I96" t="s">
        <v>225</v>
      </c>
      <c r="J96" t="s">
        <v>211</v>
      </c>
      <c r="K96" t="s">
        <v>899</v>
      </c>
      <c r="L96" t="s">
        <v>50</v>
      </c>
      <c r="M96" t="s">
        <v>50</v>
      </c>
      <c r="N96" t="s">
        <v>36</v>
      </c>
      <c r="O96" t="s">
        <v>37</v>
      </c>
      <c r="P96" t="s">
        <v>78</v>
      </c>
      <c r="Q96" t="s">
        <v>900</v>
      </c>
      <c r="R96" t="s">
        <v>39</v>
      </c>
      <c r="S96" t="s">
        <v>52</v>
      </c>
      <c r="T96" t="s">
        <v>39</v>
      </c>
      <c r="U96" t="s">
        <v>39</v>
      </c>
      <c r="V96" t="s">
        <v>901</v>
      </c>
      <c r="W96" t="s">
        <v>39</v>
      </c>
      <c r="X96" t="str">
        <f>IF(LEN(source_data[[#This Row],[technology]])=0,"","technology")</f>
        <v>technology</v>
      </c>
      <c r="Y96" t="str">
        <f>SUBSTITUTE(_xlfn.TEXTJOIN(";",TRUE,source_data[[#This Row],[format]:[topic]],source_data[[#This Row],[misc]],source_data[[#This Row],[area]:[other]],),"#",";")</f>
        <v>article;how-to;overview;basics;data-viz;technology;powerbi</v>
      </c>
      <c r="Z96">
        <f>10-COUNTBLANK(source_data[[#This Row],[format]:[other]])</f>
        <v>6</v>
      </c>
    </row>
    <row r="97" spans="1:26" x14ac:dyDescent="0.25">
      <c r="A97" t="s">
        <v>902</v>
      </c>
      <c r="B97" t="s">
        <v>903</v>
      </c>
      <c r="C97" t="s">
        <v>904</v>
      </c>
      <c r="D97" t="s">
        <v>905</v>
      </c>
      <c r="E97" t="s">
        <v>906</v>
      </c>
      <c r="F97" t="s">
        <v>907</v>
      </c>
      <c r="G97" t="s">
        <v>908</v>
      </c>
      <c r="H97" t="s">
        <v>909</v>
      </c>
      <c r="I97" t="s">
        <v>225</v>
      </c>
      <c r="J97" t="s">
        <v>32</v>
      </c>
      <c r="K97" t="s">
        <v>910</v>
      </c>
      <c r="L97" t="s">
        <v>50</v>
      </c>
      <c r="M97" t="s">
        <v>50</v>
      </c>
      <c r="N97" t="s">
        <v>36</v>
      </c>
      <c r="O97" t="s">
        <v>37</v>
      </c>
      <c r="P97" t="s">
        <v>874</v>
      </c>
      <c r="Q97" t="s">
        <v>911</v>
      </c>
      <c r="R97" t="s">
        <v>39</v>
      </c>
      <c r="S97" t="s">
        <v>39</v>
      </c>
      <c r="T97" t="s">
        <v>39</v>
      </c>
      <c r="U97" t="s">
        <v>39</v>
      </c>
      <c r="V97" t="s">
        <v>912</v>
      </c>
      <c r="W97" t="s">
        <v>39</v>
      </c>
      <c r="X97" t="str">
        <f>IF(LEN(source_data[[#This Row],[technology]])=0,"","technology")</f>
        <v>technology</v>
      </c>
      <c r="Y97" t="str">
        <f>SUBSTITUTE(_xlfn.TEXTJOIN(";",TRUE,source_data[[#This Row],[format]:[topic]],source_data[[#This Row],[misc]],source_data[[#This Row],[area]:[other]],),"#",";")</f>
        <v>article;guide;explainer;intermediate;technology;javascript</v>
      </c>
      <c r="Z97">
        <f>10-COUNTBLANK(source_data[[#This Row],[format]:[other]])</f>
        <v>5</v>
      </c>
    </row>
    <row r="98" spans="1:26" x14ac:dyDescent="0.25">
      <c r="A98" t="s">
        <v>913</v>
      </c>
      <c r="B98" t="s">
        <v>914</v>
      </c>
      <c r="C98" t="s">
        <v>915</v>
      </c>
      <c r="D98" t="s">
        <v>916</v>
      </c>
      <c r="E98" t="s">
        <v>917</v>
      </c>
      <c r="F98" t="s">
        <v>918</v>
      </c>
      <c r="G98" t="s">
        <v>919</v>
      </c>
      <c r="H98" t="s">
        <v>920</v>
      </c>
      <c r="I98" t="s">
        <v>225</v>
      </c>
      <c r="J98" t="s">
        <v>32</v>
      </c>
      <c r="K98" t="s">
        <v>921</v>
      </c>
      <c r="L98" t="s">
        <v>50</v>
      </c>
      <c r="M98" t="s">
        <v>50</v>
      </c>
      <c r="N98" t="s">
        <v>36</v>
      </c>
      <c r="O98" t="s">
        <v>51</v>
      </c>
      <c r="P98" t="s">
        <v>874</v>
      </c>
      <c r="Q98" t="s">
        <v>613</v>
      </c>
      <c r="R98" t="s">
        <v>39</v>
      </c>
      <c r="S98" t="s">
        <v>39</v>
      </c>
      <c r="T98" t="s">
        <v>801</v>
      </c>
      <c r="U98" t="s">
        <v>39</v>
      </c>
      <c r="V98" t="s">
        <v>922</v>
      </c>
      <c r="W98" t="s">
        <v>39</v>
      </c>
      <c r="X98" t="str">
        <f>IF(LEN(source_data[[#This Row],[technology]])=0,"","technology")</f>
        <v>technology</v>
      </c>
      <c r="Y98" t="str">
        <f>SUBSTITUTE(_xlfn.TEXTJOIN(";",TRUE,source_data[[#This Row],[format]:[topic]],source_data[[#This Row],[misc]],source_data[[#This Row],[area]:[other]],),"#",";")</f>
        <v>post;guide;explainer;technique;tool;technology;tableau</v>
      </c>
      <c r="Z98">
        <f>10-COUNTBLANK(source_data[[#This Row],[format]:[other]])</f>
        <v>6</v>
      </c>
    </row>
    <row r="99" spans="1:26" x14ac:dyDescent="0.25">
      <c r="A99" t="s">
        <v>923</v>
      </c>
      <c r="B99" t="s">
        <v>924</v>
      </c>
      <c r="C99" t="s">
        <v>925</v>
      </c>
      <c r="D99" t="s">
        <v>926</v>
      </c>
      <c r="E99" t="s">
        <v>879</v>
      </c>
      <c r="F99" t="s">
        <v>927</v>
      </c>
      <c r="G99" t="s">
        <v>928</v>
      </c>
      <c r="H99" t="s">
        <v>929</v>
      </c>
      <c r="I99" t="s">
        <v>225</v>
      </c>
      <c r="J99" t="s">
        <v>47</v>
      </c>
      <c r="K99" t="s">
        <v>48</v>
      </c>
      <c r="L99" t="s">
        <v>50</v>
      </c>
      <c r="M99" t="s">
        <v>50</v>
      </c>
      <c r="N99" t="s">
        <v>36</v>
      </c>
      <c r="O99" t="s">
        <v>256</v>
      </c>
      <c r="P99" t="s">
        <v>39</v>
      </c>
      <c r="Q99" t="s">
        <v>39</v>
      </c>
      <c r="R99" t="s">
        <v>39</v>
      </c>
      <c r="S99" t="s">
        <v>52</v>
      </c>
      <c r="T99" t="s">
        <v>168</v>
      </c>
      <c r="U99" t="s">
        <v>216</v>
      </c>
      <c r="V99" t="s">
        <v>287</v>
      </c>
      <c r="W99" t="s">
        <v>39</v>
      </c>
      <c r="X99" t="str">
        <f>IF(LEN(source_data[[#This Row],[technology]])=0,"","technology")</f>
        <v>technology</v>
      </c>
      <c r="Y99" t="str">
        <f>SUBSTITUTE(_xlfn.TEXTJOIN(";",TRUE,source_data[[#This Row],[format]:[topic]],source_data[[#This Row],[misc]],source_data[[#This Row],[area]:[other]],),"#",";")</f>
        <v>package;data-viz;tool;technology;data-preparation;python</v>
      </c>
      <c r="Z99">
        <f>10-COUNTBLANK(source_data[[#This Row],[format]:[other]])</f>
        <v>6</v>
      </c>
    </row>
    <row r="100" spans="1:26" x14ac:dyDescent="0.25">
      <c r="A100" t="s">
        <v>930</v>
      </c>
      <c r="B100" t="s">
        <v>931</v>
      </c>
      <c r="C100" t="s">
        <v>932</v>
      </c>
      <c r="D100" t="s">
        <v>271</v>
      </c>
      <c r="E100" t="s">
        <v>933</v>
      </c>
      <c r="F100" t="s">
        <v>934</v>
      </c>
      <c r="G100" t="s">
        <v>935</v>
      </c>
      <c r="H100" t="s">
        <v>809</v>
      </c>
      <c r="I100" t="s">
        <v>225</v>
      </c>
      <c r="J100" t="s">
        <v>47</v>
      </c>
      <c r="K100" t="s">
        <v>48</v>
      </c>
      <c r="L100" t="s">
        <v>50</v>
      </c>
      <c r="M100" t="s">
        <v>50</v>
      </c>
      <c r="N100" t="s">
        <v>36</v>
      </c>
      <c r="O100" t="s">
        <v>51</v>
      </c>
      <c r="P100" t="s">
        <v>936</v>
      </c>
      <c r="Q100" t="s">
        <v>39</v>
      </c>
      <c r="R100" t="s">
        <v>39</v>
      </c>
      <c r="S100" t="s">
        <v>937</v>
      </c>
      <c r="T100" t="s">
        <v>39</v>
      </c>
      <c r="U100" t="s">
        <v>96</v>
      </c>
      <c r="V100" t="s">
        <v>39</v>
      </c>
      <c r="W100" t="s">
        <v>39</v>
      </c>
      <c r="X100" t="str">
        <f>IF(LEN(source_data[[#This Row],[technology]])=0,"","technology")</f>
        <v/>
      </c>
      <c r="Y100" t="str">
        <f>SUBSTITUTE(_xlfn.TEXTJOIN(";",TRUE,source_data[[#This Row],[format]:[topic]],source_data[[#This Row],[misc]],source_data[[#This Row],[area]:[other]],),"#",";")</f>
        <v>post;list;resource;data-science;data-viz;ml</v>
      </c>
      <c r="Z100">
        <f>10-COUNTBLANK(source_data[[#This Row],[format]:[other]])</f>
        <v>5</v>
      </c>
    </row>
    <row r="101" spans="1:26" x14ac:dyDescent="0.25">
      <c r="A101" t="s">
        <v>938</v>
      </c>
      <c r="B101" t="s">
        <v>939</v>
      </c>
      <c r="C101" t="s">
        <v>940</v>
      </c>
      <c r="D101" t="s">
        <v>941</v>
      </c>
      <c r="E101" t="s">
        <v>942</v>
      </c>
      <c r="F101" t="s">
        <v>943</v>
      </c>
      <c r="G101" t="s">
        <v>944</v>
      </c>
      <c r="H101" t="s">
        <v>945</v>
      </c>
      <c r="I101" t="s">
        <v>225</v>
      </c>
      <c r="J101" t="s">
        <v>47</v>
      </c>
      <c r="K101" t="s">
        <v>48</v>
      </c>
      <c r="L101" t="s">
        <v>50</v>
      </c>
      <c r="M101" t="s">
        <v>50</v>
      </c>
      <c r="N101" t="s">
        <v>36</v>
      </c>
      <c r="O101" t="s">
        <v>714</v>
      </c>
      <c r="P101" t="s">
        <v>946</v>
      </c>
      <c r="Q101" t="s">
        <v>39</v>
      </c>
      <c r="R101" t="s">
        <v>39</v>
      </c>
      <c r="S101" t="s">
        <v>39</v>
      </c>
      <c r="T101" t="s">
        <v>947</v>
      </c>
      <c r="U101" t="s">
        <v>39</v>
      </c>
      <c r="V101" t="s">
        <v>39</v>
      </c>
      <c r="W101" t="s">
        <v>39</v>
      </c>
      <c r="X101" t="str">
        <f>IF(LEN(source_data[[#This Row],[technology]])=0,"","technology")</f>
        <v/>
      </c>
      <c r="Y101" t="str">
        <f>SUBSTITUTE(_xlfn.TEXTJOIN(";",TRUE,source_data[[#This Row],[format]:[topic]],source_data[[#This Row],[misc]],source_data[[#This Row],[area]:[other]],),"#",";")</f>
        <v>post;presentation;guide;viewpoint;workflow</v>
      </c>
      <c r="Z101">
        <f>10-COUNTBLANK(source_data[[#This Row],[format]:[other]])</f>
        <v>4</v>
      </c>
    </row>
    <row r="102" spans="1:26" x14ac:dyDescent="0.25">
      <c r="A102" t="s">
        <v>948</v>
      </c>
      <c r="B102" t="s">
        <v>949</v>
      </c>
      <c r="C102" t="s">
        <v>950</v>
      </c>
      <c r="D102" t="s">
        <v>951</v>
      </c>
      <c r="E102" t="s">
        <v>952</v>
      </c>
      <c r="F102" t="s">
        <v>953</v>
      </c>
      <c r="G102" t="s">
        <v>954</v>
      </c>
      <c r="H102" t="s">
        <v>630</v>
      </c>
      <c r="I102" t="s">
        <v>225</v>
      </c>
      <c r="J102" t="s">
        <v>211</v>
      </c>
      <c r="K102" t="s">
        <v>955</v>
      </c>
      <c r="L102" t="s">
        <v>50</v>
      </c>
      <c r="M102" t="s">
        <v>50</v>
      </c>
      <c r="N102" t="s">
        <v>36</v>
      </c>
      <c r="O102" t="s">
        <v>51</v>
      </c>
      <c r="P102" t="s">
        <v>78</v>
      </c>
      <c r="Q102" t="s">
        <v>39</v>
      </c>
      <c r="R102" t="s">
        <v>39</v>
      </c>
      <c r="S102" t="s">
        <v>52</v>
      </c>
      <c r="T102" t="s">
        <v>19</v>
      </c>
      <c r="U102" t="s">
        <v>40</v>
      </c>
      <c r="V102" t="s">
        <v>296</v>
      </c>
      <c r="W102" t="s">
        <v>39</v>
      </c>
      <c r="X102" t="str">
        <f>IF(LEN(source_data[[#This Row],[technology]])=0,"","technology")</f>
        <v>technology</v>
      </c>
      <c r="Y102" t="str">
        <f>SUBSTITUTE(_xlfn.TEXTJOIN(";",TRUE,source_data[[#This Row],[format]:[topic]],source_data[[#This Row],[misc]],source_data[[#This Row],[area]:[other]],),"#",";")</f>
        <v>post;how-to;data-viz;technique;technology;geospatial;rstats;ggplot2</v>
      </c>
      <c r="Z102">
        <f>10-COUNTBLANK(source_data[[#This Row],[format]:[other]])</f>
        <v>7</v>
      </c>
    </row>
    <row r="103" spans="1:26" x14ac:dyDescent="0.25">
      <c r="A103" t="s">
        <v>956</v>
      </c>
      <c r="B103" t="s">
        <v>957</v>
      </c>
      <c r="C103" t="s">
        <v>958</v>
      </c>
      <c r="D103" t="s">
        <v>959</v>
      </c>
      <c r="E103" t="s">
        <v>639</v>
      </c>
      <c r="F103" t="s">
        <v>960</v>
      </c>
      <c r="G103" t="s">
        <v>961</v>
      </c>
      <c r="H103" t="s">
        <v>962</v>
      </c>
      <c r="I103" t="s">
        <v>225</v>
      </c>
      <c r="J103" t="s">
        <v>47</v>
      </c>
      <c r="K103" t="s">
        <v>48</v>
      </c>
      <c r="L103" t="s">
        <v>50</v>
      </c>
      <c r="M103" t="s">
        <v>50</v>
      </c>
      <c r="N103" t="s">
        <v>36</v>
      </c>
      <c r="O103" t="s">
        <v>963</v>
      </c>
      <c r="P103" t="s">
        <v>964</v>
      </c>
      <c r="Q103" t="s">
        <v>39</v>
      </c>
      <c r="R103" t="s">
        <v>39</v>
      </c>
      <c r="S103" t="s">
        <v>39</v>
      </c>
      <c r="T103" t="s">
        <v>39</v>
      </c>
      <c r="U103" t="s">
        <v>307</v>
      </c>
      <c r="V103" t="s">
        <v>159</v>
      </c>
      <c r="W103" t="s">
        <v>604</v>
      </c>
      <c r="X103" t="str">
        <f>IF(LEN(source_data[[#This Row],[technology]])=0,"","technology")</f>
        <v>technology</v>
      </c>
      <c r="Y103" t="str">
        <f>SUBSTITUTE(_xlfn.TEXTJOIN(";",TRUE,source_data[[#This Row],[format]:[topic]],source_data[[#This Row],[misc]],source_data[[#This Row],[area]:[other]],),"#",";")</f>
        <v>site;course;book;tutorial;resource;guide;technology;statistics;rstats;free</v>
      </c>
      <c r="Z103">
        <f>10-COUNTBLANK(source_data[[#This Row],[format]:[other]])</f>
        <v>6</v>
      </c>
    </row>
    <row r="104" spans="1:26" x14ac:dyDescent="0.25">
      <c r="A104" t="s">
        <v>965</v>
      </c>
      <c r="B104" t="s">
        <v>966</v>
      </c>
      <c r="C104" t="s">
        <v>967</v>
      </c>
      <c r="D104" t="s">
        <v>968</v>
      </c>
      <c r="E104" t="s">
        <v>969</v>
      </c>
      <c r="F104" t="s">
        <v>970</v>
      </c>
      <c r="G104" t="s">
        <v>971</v>
      </c>
      <c r="H104" t="s">
        <v>630</v>
      </c>
      <c r="I104" t="s">
        <v>225</v>
      </c>
      <c r="J104" t="s">
        <v>211</v>
      </c>
      <c r="K104" t="s">
        <v>972</v>
      </c>
      <c r="L104" t="s">
        <v>50</v>
      </c>
      <c r="M104" t="s">
        <v>50</v>
      </c>
      <c r="N104" t="s">
        <v>36</v>
      </c>
      <c r="O104" t="s">
        <v>51</v>
      </c>
      <c r="P104" t="s">
        <v>973</v>
      </c>
      <c r="Q104" t="s">
        <v>39</v>
      </c>
      <c r="R104" t="s">
        <v>39</v>
      </c>
      <c r="S104" t="s">
        <v>52</v>
      </c>
      <c r="T104" t="s">
        <v>523</v>
      </c>
      <c r="U104" t="s">
        <v>39</v>
      </c>
      <c r="V104" t="s">
        <v>159</v>
      </c>
      <c r="W104" t="s">
        <v>39</v>
      </c>
      <c r="X104" t="str">
        <f>IF(LEN(source_data[[#This Row],[technology]])=0,"","technology")</f>
        <v>technology</v>
      </c>
      <c r="Y104" t="str">
        <f>SUBSTITUTE(_xlfn.TEXTJOIN(";",TRUE,source_data[[#This Row],[format]:[topic]],source_data[[#This Row],[misc]],source_data[[#This Row],[area]:[other]],),"#",";")</f>
        <v>post;how-to;viewpoint;data-viz;design;technology;rstats</v>
      </c>
      <c r="Z104">
        <f>10-COUNTBLANK(source_data[[#This Row],[format]:[other]])</f>
        <v>6</v>
      </c>
    </row>
    <row r="105" spans="1:26" x14ac:dyDescent="0.25">
      <c r="A105" t="s">
        <v>974</v>
      </c>
      <c r="B105" t="s">
        <v>975</v>
      </c>
      <c r="C105" t="s">
        <v>625</v>
      </c>
      <c r="D105" t="s">
        <v>976</v>
      </c>
      <c r="E105" t="s">
        <v>977</v>
      </c>
      <c r="F105" t="s">
        <v>978</v>
      </c>
      <c r="G105" t="s">
        <v>979</v>
      </c>
      <c r="H105" t="s">
        <v>630</v>
      </c>
      <c r="I105" t="s">
        <v>225</v>
      </c>
      <c r="J105" t="s">
        <v>211</v>
      </c>
      <c r="K105" t="s">
        <v>631</v>
      </c>
      <c r="L105" t="s">
        <v>50</v>
      </c>
      <c r="M105" t="s">
        <v>50</v>
      </c>
      <c r="N105" t="s">
        <v>36</v>
      </c>
      <c r="O105" t="s">
        <v>51</v>
      </c>
      <c r="P105" t="s">
        <v>266</v>
      </c>
      <c r="Q105" t="s">
        <v>829</v>
      </c>
      <c r="R105" t="s">
        <v>39</v>
      </c>
      <c r="S105" t="s">
        <v>158</v>
      </c>
      <c r="T105" t="s">
        <v>39</v>
      </c>
      <c r="U105" t="s">
        <v>980</v>
      </c>
      <c r="V105" t="s">
        <v>159</v>
      </c>
      <c r="W105" t="s">
        <v>39</v>
      </c>
      <c r="X105" t="str">
        <f>IF(LEN(source_data[[#This Row],[technology]])=0,"","technology")</f>
        <v>technology</v>
      </c>
      <c r="Y105" t="str">
        <f>SUBSTITUTE(_xlfn.TEXTJOIN(";",TRUE,source_data[[#This Row],[format]:[topic]],source_data[[#This Row],[misc]],source_data[[#This Row],[area]:[other]],),"#",";")</f>
        <v>post;tutorial;intermediate;data-science;technology;text-mining;rstats</v>
      </c>
      <c r="Z105">
        <f>10-COUNTBLANK(source_data[[#This Row],[format]:[other]])</f>
        <v>7</v>
      </c>
    </row>
    <row r="106" spans="1:26" x14ac:dyDescent="0.25">
      <c r="A106" t="s">
        <v>981</v>
      </c>
      <c r="B106" t="s">
        <v>982</v>
      </c>
      <c r="C106" t="s">
        <v>983</v>
      </c>
      <c r="D106" t="s">
        <v>959</v>
      </c>
      <c r="E106" t="s">
        <v>984</v>
      </c>
      <c r="F106" t="s">
        <v>985</v>
      </c>
      <c r="G106" t="s">
        <v>986</v>
      </c>
      <c r="H106" t="s">
        <v>987</v>
      </c>
      <c r="I106" t="s">
        <v>225</v>
      </c>
      <c r="J106" t="s">
        <v>47</v>
      </c>
      <c r="K106" t="s">
        <v>48</v>
      </c>
      <c r="L106" t="s">
        <v>50</v>
      </c>
      <c r="M106" t="s">
        <v>50</v>
      </c>
      <c r="N106" t="s">
        <v>36</v>
      </c>
      <c r="O106" t="s">
        <v>51</v>
      </c>
      <c r="P106" t="s">
        <v>78</v>
      </c>
      <c r="Q106" t="s">
        <v>39</v>
      </c>
      <c r="R106" t="s">
        <v>39</v>
      </c>
      <c r="S106" t="s">
        <v>158</v>
      </c>
      <c r="T106" t="s">
        <v>39</v>
      </c>
      <c r="U106" t="s">
        <v>988</v>
      </c>
      <c r="V106" t="s">
        <v>159</v>
      </c>
      <c r="W106" t="s">
        <v>39</v>
      </c>
      <c r="X106" t="str">
        <f>IF(LEN(source_data[[#This Row],[technology]])=0,"","technology")</f>
        <v>technology</v>
      </c>
      <c r="Y106" t="str">
        <f>SUBSTITUTE(_xlfn.TEXTJOIN(";",TRUE,source_data[[#This Row],[format]:[topic]],source_data[[#This Row],[misc]],source_data[[#This Row],[area]:[other]],),"#",";")</f>
        <v>post;how-to;data-science;technology;anomaly-detection;rstats</v>
      </c>
      <c r="Z106">
        <f>10-COUNTBLANK(source_data[[#This Row],[format]:[other]])</f>
        <v>6</v>
      </c>
    </row>
    <row r="107" spans="1:26" x14ac:dyDescent="0.25">
      <c r="A107" t="s">
        <v>989</v>
      </c>
      <c r="B107" t="s">
        <v>990</v>
      </c>
      <c r="C107" t="s">
        <v>991</v>
      </c>
      <c r="D107" t="s">
        <v>992</v>
      </c>
      <c r="E107" t="s">
        <v>993</v>
      </c>
      <c r="F107" t="s">
        <v>994</v>
      </c>
      <c r="G107" t="s">
        <v>995</v>
      </c>
      <c r="H107" t="s">
        <v>996</v>
      </c>
      <c r="I107" t="s">
        <v>225</v>
      </c>
      <c r="J107" t="s">
        <v>47</v>
      </c>
      <c r="K107" t="s">
        <v>48</v>
      </c>
      <c r="L107" t="s">
        <v>50</v>
      </c>
      <c r="M107" t="s">
        <v>50</v>
      </c>
      <c r="N107" t="s">
        <v>36</v>
      </c>
      <c r="O107" t="s">
        <v>51</v>
      </c>
      <c r="P107" t="s">
        <v>266</v>
      </c>
      <c r="Q107" t="s">
        <v>39</v>
      </c>
      <c r="R107" t="s">
        <v>39</v>
      </c>
      <c r="S107" t="s">
        <v>52</v>
      </c>
      <c r="T107" t="s">
        <v>19</v>
      </c>
      <c r="U107" t="s">
        <v>39</v>
      </c>
      <c r="V107" t="s">
        <v>997</v>
      </c>
      <c r="W107" t="s">
        <v>39</v>
      </c>
      <c r="X107" t="str">
        <f>IF(LEN(source_data[[#This Row],[technology]])=0,"","technology")</f>
        <v>technology</v>
      </c>
      <c r="Y107" t="str">
        <f>SUBSTITUTE(_xlfn.TEXTJOIN(";",TRUE,source_data[[#This Row],[format]:[topic]],source_data[[#This Row],[misc]],source_data[[#This Row],[area]:[other]],),"#",";")</f>
        <v>post;tutorial;data-viz;technique;technology;d3js;python</v>
      </c>
      <c r="Z107">
        <f>10-COUNTBLANK(source_data[[#This Row],[format]:[other]])</f>
        <v>6</v>
      </c>
    </row>
    <row r="108" spans="1:26" x14ac:dyDescent="0.25">
      <c r="A108" t="s">
        <v>998</v>
      </c>
      <c r="B108" t="s">
        <v>999</v>
      </c>
      <c r="C108" t="s">
        <v>1000</v>
      </c>
      <c r="D108" t="s">
        <v>1001</v>
      </c>
      <c r="E108" t="s">
        <v>1002</v>
      </c>
      <c r="F108" t="s">
        <v>1003</v>
      </c>
      <c r="G108" t="s">
        <v>1004</v>
      </c>
      <c r="H108" t="s">
        <v>630</v>
      </c>
      <c r="I108" t="s">
        <v>225</v>
      </c>
      <c r="J108" t="s">
        <v>211</v>
      </c>
      <c r="K108" t="s">
        <v>631</v>
      </c>
      <c r="L108" t="s">
        <v>50</v>
      </c>
      <c r="M108" t="s">
        <v>50</v>
      </c>
      <c r="N108" t="s">
        <v>36</v>
      </c>
      <c r="O108" t="s">
        <v>1005</v>
      </c>
      <c r="P108" t="s">
        <v>78</v>
      </c>
      <c r="Q108" t="s">
        <v>39</v>
      </c>
      <c r="R108" t="s">
        <v>39</v>
      </c>
      <c r="S108" t="s">
        <v>158</v>
      </c>
      <c r="T108" t="s">
        <v>168</v>
      </c>
      <c r="U108" t="s">
        <v>39</v>
      </c>
      <c r="V108" t="s">
        <v>39</v>
      </c>
      <c r="W108" t="s">
        <v>39</v>
      </c>
      <c r="X108" t="str">
        <f>IF(LEN(source_data[[#This Row],[technology]])=0,"","technology")</f>
        <v/>
      </c>
      <c r="Y108" t="str">
        <f>SUBSTITUTE(_xlfn.TEXTJOIN(";",TRUE,source_data[[#This Row],[format]:[topic]],source_data[[#This Row],[misc]],source_data[[#This Row],[area]:[other]],),"#",";")</f>
        <v>post;application;how-to;data-science;tool</v>
      </c>
      <c r="Z108">
        <f>10-COUNTBLANK(source_data[[#This Row],[format]:[other]])</f>
        <v>5</v>
      </c>
    </row>
    <row r="109" spans="1:26" x14ac:dyDescent="0.25">
      <c r="A109" t="s">
        <v>1006</v>
      </c>
      <c r="B109" t="s">
        <v>1007</v>
      </c>
      <c r="C109" t="s">
        <v>1008</v>
      </c>
      <c r="D109" t="s">
        <v>1009</v>
      </c>
      <c r="E109" t="s">
        <v>952</v>
      </c>
      <c r="F109" t="s">
        <v>1010</v>
      </c>
      <c r="G109" t="s">
        <v>1011</v>
      </c>
      <c r="H109" t="s">
        <v>1012</v>
      </c>
      <c r="I109" t="s">
        <v>225</v>
      </c>
      <c r="J109" t="s">
        <v>211</v>
      </c>
      <c r="K109" t="s">
        <v>1013</v>
      </c>
      <c r="L109" t="s">
        <v>50</v>
      </c>
      <c r="M109" t="s">
        <v>50</v>
      </c>
      <c r="N109" t="s">
        <v>36</v>
      </c>
      <c r="O109" t="s">
        <v>51</v>
      </c>
      <c r="P109" t="s">
        <v>78</v>
      </c>
      <c r="Q109" t="s">
        <v>39</v>
      </c>
      <c r="R109" t="s">
        <v>39</v>
      </c>
      <c r="S109" t="s">
        <v>52</v>
      </c>
      <c r="T109" t="s">
        <v>19</v>
      </c>
      <c r="U109" t="s">
        <v>39</v>
      </c>
      <c r="V109" t="s">
        <v>114</v>
      </c>
      <c r="W109" t="s">
        <v>39</v>
      </c>
      <c r="X109" t="str">
        <f>IF(LEN(source_data[[#This Row],[technology]])=0,"","technology")</f>
        <v>technology</v>
      </c>
      <c r="Y109" t="str">
        <f>SUBSTITUTE(_xlfn.TEXTJOIN(";",TRUE,source_data[[#This Row],[format]:[topic]],source_data[[#This Row],[misc]],source_data[[#This Row],[area]:[other]],),"#",";")</f>
        <v>post;how-to;data-viz;technique;technology;d3js</v>
      </c>
      <c r="Z109">
        <f>10-COUNTBLANK(source_data[[#This Row],[format]:[other]])</f>
        <v>6</v>
      </c>
    </row>
    <row r="110" spans="1:26" x14ac:dyDescent="0.25">
      <c r="A110" t="s">
        <v>1014</v>
      </c>
      <c r="B110" t="s">
        <v>1015</v>
      </c>
      <c r="C110" t="s">
        <v>1016</v>
      </c>
      <c r="D110" t="s">
        <v>1017</v>
      </c>
      <c r="E110" t="s">
        <v>952</v>
      </c>
      <c r="F110" t="s">
        <v>1018</v>
      </c>
      <c r="G110" t="s">
        <v>1019</v>
      </c>
      <c r="H110" t="s">
        <v>1020</v>
      </c>
      <c r="I110" t="s">
        <v>225</v>
      </c>
      <c r="J110" t="s">
        <v>47</v>
      </c>
      <c r="K110" t="s">
        <v>48</v>
      </c>
      <c r="L110" t="s">
        <v>50</v>
      </c>
      <c r="M110" t="s">
        <v>50</v>
      </c>
      <c r="N110" t="s">
        <v>36</v>
      </c>
      <c r="O110" t="s">
        <v>1021</v>
      </c>
      <c r="P110" t="s">
        <v>39</v>
      </c>
      <c r="Q110" t="s">
        <v>39</v>
      </c>
      <c r="R110" t="s">
        <v>39</v>
      </c>
      <c r="S110" t="s">
        <v>52</v>
      </c>
      <c r="T110" t="s">
        <v>39</v>
      </c>
      <c r="U110" t="s">
        <v>39</v>
      </c>
      <c r="V110" t="s">
        <v>114</v>
      </c>
      <c r="W110" t="s">
        <v>39</v>
      </c>
      <c r="X110" t="str">
        <f>IF(LEN(source_data[[#This Row],[technology]])=0,"","technology")</f>
        <v>technology</v>
      </c>
      <c r="Y110" t="str">
        <f>SUBSTITUTE(_xlfn.TEXTJOIN(";",TRUE,source_data[[#This Row],[format]:[topic]],source_data[[#This Row],[misc]],source_data[[#This Row],[area]:[other]],),"#",";")</f>
        <v>post;package;data-viz;technology;d3js</v>
      </c>
      <c r="Z110">
        <f>10-COUNTBLANK(source_data[[#This Row],[format]:[other]])</f>
        <v>4</v>
      </c>
    </row>
    <row r="111" spans="1:26" x14ac:dyDescent="0.25">
      <c r="A111" t="s">
        <v>1022</v>
      </c>
      <c r="B111" t="s">
        <v>1023</v>
      </c>
      <c r="C111" t="s">
        <v>1024</v>
      </c>
      <c r="D111" t="s">
        <v>1025</v>
      </c>
      <c r="E111" t="s">
        <v>686</v>
      </c>
      <c r="F111" t="s">
        <v>1026</v>
      </c>
      <c r="G111" t="s">
        <v>1027</v>
      </c>
      <c r="H111" t="s">
        <v>1028</v>
      </c>
      <c r="I111" t="s">
        <v>225</v>
      </c>
      <c r="J111" t="s">
        <v>47</v>
      </c>
      <c r="K111" t="s">
        <v>48</v>
      </c>
      <c r="L111" t="s">
        <v>50</v>
      </c>
      <c r="M111" t="s">
        <v>50</v>
      </c>
      <c r="N111" t="s">
        <v>36</v>
      </c>
      <c r="O111" t="s">
        <v>256</v>
      </c>
      <c r="P111" t="s">
        <v>39</v>
      </c>
      <c r="Q111" t="s">
        <v>39</v>
      </c>
      <c r="R111" t="s">
        <v>39</v>
      </c>
      <c r="S111" t="s">
        <v>52</v>
      </c>
      <c r="T111" t="s">
        <v>39</v>
      </c>
      <c r="U111" t="s">
        <v>39</v>
      </c>
      <c r="V111" t="s">
        <v>1029</v>
      </c>
      <c r="W111" t="s">
        <v>39</v>
      </c>
      <c r="X111" t="str">
        <f>IF(LEN(source_data[[#This Row],[technology]])=0,"","technology")</f>
        <v>technology</v>
      </c>
      <c r="Y111" t="str">
        <f>SUBSTITUTE(_xlfn.TEXTJOIN(";",TRUE,source_data[[#This Row],[format]:[topic]],source_data[[#This Row],[misc]],source_data[[#This Row],[area]:[other]],),"#",";")</f>
        <v>package;data-viz;technology;svg;javascript</v>
      </c>
      <c r="Z111">
        <f>10-COUNTBLANK(source_data[[#This Row],[format]:[other]])</f>
        <v>4</v>
      </c>
    </row>
    <row r="112" spans="1:26" x14ac:dyDescent="0.25">
      <c r="A112" t="s">
        <v>1030</v>
      </c>
      <c r="B112" t="s">
        <v>1031</v>
      </c>
      <c r="C112" t="s">
        <v>1032</v>
      </c>
      <c r="D112" t="s">
        <v>1033</v>
      </c>
      <c r="E112" t="s">
        <v>879</v>
      </c>
      <c r="F112" t="s">
        <v>1034</v>
      </c>
      <c r="G112" t="s">
        <v>1035</v>
      </c>
      <c r="H112" t="s">
        <v>1036</v>
      </c>
      <c r="I112" t="s">
        <v>225</v>
      </c>
      <c r="J112" t="s">
        <v>47</v>
      </c>
      <c r="K112" t="s">
        <v>1037</v>
      </c>
      <c r="L112" t="s">
        <v>50</v>
      </c>
      <c r="M112" t="s">
        <v>50</v>
      </c>
      <c r="N112" t="s">
        <v>36</v>
      </c>
      <c r="O112" t="s">
        <v>256</v>
      </c>
      <c r="P112" t="s">
        <v>39</v>
      </c>
      <c r="Q112" t="s">
        <v>276</v>
      </c>
      <c r="R112" t="s">
        <v>39</v>
      </c>
      <c r="S112" t="s">
        <v>52</v>
      </c>
      <c r="T112" t="s">
        <v>39</v>
      </c>
      <c r="U112" t="s">
        <v>39</v>
      </c>
      <c r="V112" t="s">
        <v>114</v>
      </c>
      <c r="W112" t="s">
        <v>39</v>
      </c>
      <c r="X112" t="str">
        <f>IF(LEN(source_data[[#This Row],[technology]])=0,"","technology")</f>
        <v>technology</v>
      </c>
      <c r="Y112" t="str">
        <f>SUBSTITUTE(_xlfn.TEXTJOIN(";",TRUE,source_data[[#This Row],[format]:[topic]],source_data[[#This Row],[misc]],source_data[[#This Row],[area]:[other]],),"#",";")</f>
        <v>package;overview;data-viz;technology;d3js</v>
      </c>
      <c r="Z112">
        <f>10-COUNTBLANK(source_data[[#This Row],[format]:[other]])</f>
        <v>5</v>
      </c>
    </row>
    <row r="113" spans="1:26" x14ac:dyDescent="0.25">
      <c r="A113" t="s">
        <v>1038</v>
      </c>
      <c r="B113" t="s">
        <v>1039</v>
      </c>
      <c r="C113" t="s">
        <v>1040</v>
      </c>
      <c r="D113" t="s">
        <v>1041</v>
      </c>
      <c r="E113" t="s">
        <v>1042</v>
      </c>
      <c r="F113" t="s">
        <v>1043</v>
      </c>
      <c r="G113" t="s">
        <v>1044</v>
      </c>
      <c r="H113" t="s">
        <v>1045</v>
      </c>
      <c r="I113" t="s">
        <v>225</v>
      </c>
      <c r="J113" t="s">
        <v>47</v>
      </c>
      <c r="K113" t="s">
        <v>48</v>
      </c>
      <c r="L113" t="s">
        <v>50</v>
      </c>
      <c r="M113" t="s">
        <v>50</v>
      </c>
      <c r="N113" t="s">
        <v>36</v>
      </c>
      <c r="O113" t="s">
        <v>102</v>
      </c>
      <c r="P113" t="s">
        <v>103</v>
      </c>
      <c r="Q113" t="s">
        <v>39</v>
      </c>
      <c r="R113" t="s">
        <v>39</v>
      </c>
      <c r="S113" t="s">
        <v>158</v>
      </c>
      <c r="T113" t="s">
        <v>39</v>
      </c>
      <c r="U113" t="s">
        <v>980</v>
      </c>
      <c r="V113" t="s">
        <v>39</v>
      </c>
      <c r="W113" t="s">
        <v>1046</v>
      </c>
      <c r="X113" t="str">
        <f>IF(LEN(source_data[[#This Row],[technology]])=0,"","technology")</f>
        <v/>
      </c>
      <c r="Y113" t="str">
        <f>SUBSTITUTE(_xlfn.TEXTJOIN(";",TRUE,source_data[[#This Row],[format]:[topic]],source_data[[#This Row],[misc]],source_data[[#This Row],[area]:[other]],),"#",";")</f>
        <v>paper;research;data-science;text-mining;semantic</v>
      </c>
      <c r="Z113">
        <f>10-COUNTBLANK(source_data[[#This Row],[format]:[other]])</f>
        <v>6</v>
      </c>
    </row>
    <row r="114" spans="1:26" x14ac:dyDescent="0.25">
      <c r="A114" t="s">
        <v>1047</v>
      </c>
      <c r="B114" t="s">
        <v>1048</v>
      </c>
      <c r="C114" t="s">
        <v>1049</v>
      </c>
      <c r="D114" t="s">
        <v>1050</v>
      </c>
      <c r="E114" t="s">
        <v>1051</v>
      </c>
      <c r="F114" t="s">
        <v>1052</v>
      </c>
      <c r="G114" t="s">
        <v>1053</v>
      </c>
      <c r="H114" t="s">
        <v>1054</v>
      </c>
      <c r="I114" t="s">
        <v>225</v>
      </c>
      <c r="J114" t="s">
        <v>47</v>
      </c>
      <c r="K114" t="s">
        <v>48</v>
      </c>
      <c r="L114" t="s">
        <v>50</v>
      </c>
      <c r="M114" t="s">
        <v>50</v>
      </c>
      <c r="N114" t="s">
        <v>36</v>
      </c>
      <c r="O114" t="s">
        <v>51</v>
      </c>
      <c r="P114" t="s">
        <v>1055</v>
      </c>
      <c r="Q114" t="s">
        <v>39</v>
      </c>
      <c r="R114" t="s">
        <v>1056</v>
      </c>
      <c r="S114" t="s">
        <v>52</v>
      </c>
      <c r="T114" t="s">
        <v>39</v>
      </c>
      <c r="U114" t="s">
        <v>39</v>
      </c>
      <c r="V114" t="s">
        <v>39</v>
      </c>
      <c r="W114" t="s">
        <v>39</v>
      </c>
      <c r="X114" t="str">
        <f>IF(LEN(source_data[[#This Row],[technology]])=0,"","technology")</f>
        <v/>
      </c>
      <c r="Y114" t="str">
        <f>SUBSTITUTE(_xlfn.TEXTJOIN(";",TRUE,source_data[[#This Row],[format]:[topic]],source_data[[#This Row],[misc]],source_data[[#This Row],[area]:[other]],),"#",";")</f>
        <v>post;pr;dubious;data-viz</v>
      </c>
      <c r="Z114">
        <f>10-COUNTBLANK(source_data[[#This Row],[format]:[other]])</f>
        <v>5</v>
      </c>
    </row>
    <row r="115" spans="1:26" x14ac:dyDescent="0.25">
      <c r="A115" t="s">
        <v>1057</v>
      </c>
      <c r="B115" t="s">
        <v>1058</v>
      </c>
      <c r="C115" t="s">
        <v>1059</v>
      </c>
      <c r="D115" t="s">
        <v>1060</v>
      </c>
      <c r="E115" t="s">
        <v>686</v>
      </c>
      <c r="F115" t="s">
        <v>1061</v>
      </c>
      <c r="G115" t="s">
        <v>1062</v>
      </c>
      <c r="H115" t="s">
        <v>1063</v>
      </c>
      <c r="I115" t="s">
        <v>225</v>
      </c>
      <c r="J115" t="s">
        <v>47</v>
      </c>
      <c r="K115" t="s">
        <v>48</v>
      </c>
      <c r="L115" t="s">
        <v>50</v>
      </c>
      <c r="M115" t="s">
        <v>50</v>
      </c>
      <c r="N115" t="s">
        <v>36</v>
      </c>
      <c r="O115" t="s">
        <v>51</v>
      </c>
      <c r="P115" t="s">
        <v>874</v>
      </c>
      <c r="Q115" t="s">
        <v>39</v>
      </c>
      <c r="R115" t="s">
        <v>39</v>
      </c>
      <c r="S115" t="s">
        <v>52</v>
      </c>
      <c r="T115" t="s">
        <v>19</v>
      </c>
      <c r="U115" t="s">
        <v>1064</v>
      </c>
      <c r="V115" t="s">
        <v>114</v>
      </c>
      <c r="W115" t="s">
        <v>39</v>
      </c>
      <c r="X115" t="str">
        <f>IF(LEN(source_data[[#This Row],[technology]])=0,"","technology")</f>
        <v>technology</v>
      </c>
      <c r="Y115" t="str">
        <f>SUBSTITUTE(_xlfn.TEXTJOIN(";",TRUE,source_data[[#This Row],[format]:[topic]],source_data[[#This Row],[misc]],source_data[[#This Row],[area]:[other]],),"#",";")</f>
        <v>post;guide;data-viz;technique;technology;animation;d3js</v>
      </c>
      <c r="Z115">
        <f>10-COUNTBLANK(source_data[[#This Row],[format]:[other]])</f>
        <v>7</v>
      </c>
    </row>
    <row r="116" spans="1:26" x14ac:dyDescent="0.25">
      <c r="A116" t="s">
        <v>1065</v>
      </c>
      <c r="B116" t="s">
        <v>1066</v>
      </c>
      <c r="C116" t="s">
        <v>1067</v>
      </c>
      <c r="D116" t="s">
        <v>1068</v>
      </c>
      <c r="E116" t="s">
        <v>686</v>
      </c>
      <c r="F116" t="s">
        <v>1069</v>
      </c>
      <c r="G116" t="s">
        <v>1070</v>
      </c>
      <c r="H116" t="s">
        <v>713</v>
      </c>
      <c r="I116" t="s">
        <v>225</v>
      </c>
      <c r="J116" t="s">
        <v>47</v>
      </c>
      <c r="K116" t="s">
        <v>48</v>
      </c>
      <c r="L116" t="s">
        <v>50</v>
      </c>
      <c r="M116" t="s">
        <v>50</v>
      </c>
      <c r="N116" t="s">
        <v>36</v>
      </c>
      <c r="O116" t="s">
        <v>1071</v>
      </c>
      <c r="P116" t="s">
        <v>874</v>
      </c>
      <c r="Q116" t="s">
        <v>39</v>
      </c>
      <c r="R116" t="s">
        <v>39</v>
      </c>
      <c r="S116" t="s">
        <v>39</v>
      </c>
      <c r="T116" t="s">
        <v>39</v>
      </c>
      <c r="U116" t="s">
        <v>1072</v>
      </c>
      <c r="V116" t="s">
        <v>39</v>
      </c>
      <c r="W116" t="s">
        <v>39</v>
      </c>
      <c r="X116" t="str">
        <f>IF(LEN(source_data[[#This Row],[technology]])=0,"","technology")</f>
        <v/>
      </c>
      <c r="Y116" t="str">
        <f>SUBSTITUTE(_xlfn.TEXTJOIN(";",TRUE,source_data[[#This Row],[format]:[topic]],source_data[[#This Row],[misc]],source_data[[#This Row],[area]:[other]],),"#",";")</f>
        <v>application;guide;project-management</v>
      </c>
      <c r="Z116">
        <f>10-COUNTBLANK(source_data[[#This Row],[format]:[other]])</f>
        <v>4</v>
      </c>
    </row>
    <row r="117" spans="1:26" x14ac:dyDescent="0.25">
      <c r="A117" t="s">
        <v>1073</v>
      </c>
      <c r="B117" t="s">
        <v>1074</v>
      </c>
      <c r="C117" t="s">
        <v>1075</v>
      </c>
      <c r="D117" t="s">
        <v>1076</v>
      </c>
      <c r="E117" t="s">
        <v>1077</v>
      </c>
      <c r="F117" t="s">
        <v>1078</v>
      </c>
      <c r="G117" t="s">
        <v>1079</v>
      </c>
      <c r="H117" t="s">
        <v>1080</v>
      </c>
      <c r="I117" t="s">
        <v>225</v>
      </c>
      <c r="J117" t="s">
        <v>47</v>
      </c>
      <c r="K117" t="s">
        <v>48</v>
      </c>
      <c r="L117" t="s">
        <v>50</v>
      </c>
      <c r="M117" t="s">
        <v>50</v>
      </c>
      <c r="N117" t="s">
        <v>36</v>
      </c>
      <c r="O117" t="s">
        <v>51</v>
      </c>
      <c r="P117" t="s">
        <v>39</v>
      </c>
      <c r="Q117" t="s">
        <v>512</v>
      </c>
      <c r="R117" t="s">
        <v>39</v>
      </c>
      <c r="S117" t="s">
        <v>52</v>
      </c>
      <c r="T117" t="s">
        <v>19</v>
      </c>
      <c r="U117" t="s">
        <v>39</v>
      </c>
      <c r="V117" t="s">
        <v>39</v>
      </c>
      <c r="W117" t="s">
        <v>39</v>
      </c>
      <c r="X117" t="str">
        <f>IF(LEN(source_data[[#This Row],[technology]])=0,"","technology")</f>
        <v/>
      </c>
      <c r="Y117" t="str">
        <f>SUBSTITUTE(_xlfn.TEXTJOIN(";",TRUE,source_data[[#This Row],[format]:[topic]],source_data[[#This Row],[misc]],source_data[[#This Row],[area]:[other]],),"#",";")</f>
        <v>post;advanced;data-viz;technique</v>
      </c>
      <c r="Z117">
        <f>10-COUNTBLANK(source_data[[#This Row],[format]:[other]])</f>
        <v>5</v>
      </c>
    </row>
    <row r="118" spans="1:26" x14ac:dyDescent="0.25">
      <c r="A118" t="s">
        <v>1081</v>
      </c>
      <c r="B118" t="s">
        <v>1082</v>
      </c>
      <c r="C118" t="s">
        <v>1083</v>
      </c>
      <c r="D118" t="s">
        <v>1084</v>
      </c>
      <c r="E118" t="s">
        <v>686</v>
      </c>
      <c r="F118" t="s">
        <v>1085</v>
      </c>
      <c r="G118" t="s">
        <v>1086</v>
      </c>
      <c r="H118" t="s">
        <v>1087</v>
      </c>
      <c r="I118" t="s">
        <v>225</v>
      </c>
      <c r="J118" t="s">
        <v>211</v>
      </c>
      <c r="K118" t="s">
        <v>1088</v>
      </c>
      <c r="L118" t="s">
        <v>50</v>
      </c>
      <c r="M118" t="s">
        <v>50</v>
      </c>
      <c r="N118" t="s">
        <v>36</v>
      </c>
      <c r="O118" t="s">
        <v>1089</v>
      </c>
      <c r="P118" t="s">
        <v>39</v>
      </c>
      <c r="Q118" t="s">
        <v>39</v>
      </c>
      <c r="R118" t="s">
        <v>39</v>
      </c>
      <c r="S118" t="s">
        <v>39</v>
      </c>
      <c r="T118" t="s">
        <v>39</v>
      </c>
      <c r="U118" t="s">
        <v>865</v>
      </c>
      <c r="V118" t="s">
        <v>39</v>
      </c>
      <c r="W118" t="s">
        <v>1090</v>
      </c>
      <c r="X118" t="str">
        <f>IF(LEN(source_data[[#This Row],[technology]])=0,"","technology")</f>
        <v/>
      </c>
      <c r="Y118" t="str">
        <f>SUBSTITUTE(_xlfn.TEXTJOIN(";",TRUE,source_data[[#This Row],[format]:[topic]],source_data[[#This Row],[misc]],source_data[[#This Row],[area]:[other]],),"#",";")</f>
        <v>blog;development;mathematics</v>
      </c>
      <c r="Z118">
        <f>10-COUNTBLANK(source_data[[#This Row],[format]:[other]])</f>
        <v>4</v>
      </c>
    </row>
    <row r="119" spans="1:26" x14ac:dyDescent="0.25">
      <c r="A119" t="s">
        <v>1091</v>
      </c>
      <c r="B119" t="s">
        <v>1092</v>
      </c>
      <c r="C119" t="s">
        <v>1093</v>
      </c>
      <c r="D119" t="s">
        <v>849</v>
      </c>
      <c r="E119" t="s">
        <v>686</v>
      </c>
      <c r="F119" t="s">
        <v>1094</v>
      </c>
      <c r="G119" t="s">
        <v>1095</v>
      </c>
      <c r="H119" t="s">
        <v>591</v>
      </c>
      <c r="I119" t="s">
        <v>225</v>
      </c>
      <c r="J119" t="s">
        <v>47</v>
      </c>
      <c r="K119" t="s">
        <v>48</v>
      </c>
      <c r="L119" t="s">
        <v>50</v>
      </c>
      <c r="M119" t="s">
        <v>50</v>
      </c>
      <c r="N119" t="s">
        <v>36</v>
      </c>
      <c r="O119" t="s">
        <v>1096</v>
      </c>
      <c r="P119" t="s">
        <v>39</v>
      </c>
      <c r="Q119" t="s">
        <v>39</v>
      </c>
      <c r="R119" t="s">
        <v>39</v>
      </c>
      <c r="S119" t="s">
        <v>39</v>
      </c>
      <c r="T119" t="s">
        <v>39</v>
      </c>
      <c r="U119" t="s">
        <v>594</v>
      </c>
      <c r="V119" t="s">
        <v>39</v>
      </c>
      <c r="W119" t="s">
        <v>1097</v>
      </c>
      <c r="X119" t="str">
        <f>IF(LEN(source_data[[#This Row],[technology]])=0,"","technology")</f>
        <v/>
      </c>
      <c r="Y119" t="str">
        <f>SUBSTITUTE(_xlfn.TEXTJOIN(";",TRUE,source_data[[#This Row],[format]:[topic]],source_data[[#This Row],[misc]],source_data[[#This Row],[area]:[other]],),"#",";")</f>
        <v>post;lecture;video;course;philosophy;science;art</v>
      </c>
      <c r="Z119">
        <f>10-COUNTBLANK(source_data[[#This Row],[format]:[other]])</f>
        <v>4</v>
      </c>
    </row>
    <row r="120" spans="1:26" x14ac:dyDescent="0.25">
      <c r="A120" t="s">
        <v>1098</v>
      </c>
      <c r="B120" t="s">
        <v>1099</v>
      </c>
      <c r="C120" t="s">
        <v>1100</v>
      </c>
      <c r="D120" t="s">
        <v>1101</v>
      </c>
      <c r="E120" t="s">
        <v>1102</v>
      </c>
      <c r="F120" t="s">
        <v>1103</v>
      </c>
      <c r="G120" t="s">
        <v>1104</v>
      </c>
      <c r="H120" t="s">
        <v>1105</v>
      </c>
      <c r="I120" t="s">
        <v>225</v>
      </c>
      <c r="J120" t="s">
        <v>211</v>
      </c>
      <c r="K120" t="s">
        <v>1106</v>
      </c>
      <c r="L120" t="s">
        <v>50</v>
      </c>
      <c r="M120" t="s">
        <v>50</v>
      </c>
      <c r="N120" t="s">
        <v>36</v>
      </c>
      <c r="O120" t="s">
        <v>51</v>
      </c>
      <c r="P120" t="s">
        <v>266</v>
      </c>
      <c r="Q120" t="s">
        <v>39</v>
      </c>
      <c r="R120" t="s">
        <v>39</v>
      </c>
      <c r="S120" t="s">
        <v>39</v>
      </c>
      <c r="T120" t="s">
        <v>19</v>
      </c>
      <c r="U120" t="s">
        <v>1107</v>
      </c>
      <c r="V120" t="s">
        <v>39</v>
      </c>
      <c r="W120" t="s">
        <v>39</v>
      </c>
      <c r="X120" t="str">
        <f>IF(LEN(source_data[[#This Row],[technology]])=0,"","technology")</f>
        <v/>
      </c>
      <c r="Y120" t="str">
        <f>SUBSTITUTE(_xlfn.TEXTJOIN(";",TRUE,source_data[[#This Row],[format]:[topic]],source_data[[#This Row],[misc]],source_data[[#This Row],[area]:[other]],),"#",";")</f>
        <v>post;tutorial;technique;ml;k-means;clustering</v>
      </c>
      <c r="Z120">
        <f>10-COUNTBLANK(source_data[[#This Row],[format]:[other]])</f>
        <v>5</v>
      </c>
    </row>
    <row r="121" spans="1:26" x14ac:dyDescent="0.25">
      <c r="A121" t="s">
        <v>1108</v>
      </c>
      <c r="B121" t="s">
        <v>1109</v>
      </c>
      <c r="C121" t="s">
        <v>1110</v>
      </c>
      <c r="D121" t="s">
        <v>1111</v>
      </c>
      <c r="E121" t="s">
        <v>695</v>
      </c>
      <c r="F121" t="s">
        <v>1112</v>
      </c>
      <c r="G121" t="s">
        <v>1113</v>
      </c>
      <c r="H121" t="s">
        <v>1114</v>
      </c>
      <c r="I121" t="s">
        <v>225</v>
      </c>
      <c r="J121" t="s">
        <v>47</v>
      </c>
      <c r="K121" t="s">
        <v>48</v>
      </c>
      <c r="L121" t="s">
        <v>50</v>
      </c>
      <c r="M121" t="s">
        <v>50</v>
      </c>
      <c r="N121" t="s">
        <v>36</v>
      </c>
      <c r="O121" t="s">
        <v>51</v>
      </c>
      <c r="P121" t="s">
        <v>946</v>
      </c>
      <c r="Q121" t="s">
        <v>653</v>
      </c>
      <c r="R121" t="s">
        <v>39</v>
      </c>
      <c r="S121" t="s">
        <v>158</v>
      </c>
      <c r="T121" t="s">
        <v>39</v>
      </c>
      <c r="U121" t="s">
        <v>39</v>
      </c>
      <c r="V121" t="s">
        <v>39</v>
      </c>
      <c r="W121" t="s">
        <v>39</v>
      </c>
      <c r="X121" t="str">
        <f>IF(LEN(source_data[[#This Row],[technology]])=0,"","technology")</f>
        <v/>
      </c>
      <c r="Y121" t="str">
        <f>SUBSTITUTE(_xlfn.TEXTJOIN(";",TRUE,source_data[[#This Row],[format]:[topic]],source_data[[#This Row],[misc]],source_data[[#This Row],[area]:[other]],),"#",";")</f>
        <v>post;guide;viewpoint;basics;data-science</v>
      </c>
      <c r="Z121">
        <f>10-COUNTBLANK(source_data[[#This Row],[format]:[other]])</f>
        <v>5</v>
      </c>
    </row>
    <row r="122" spans="1:26" x14ac:dyDescent="0.25">
      <c r="A122" t="s">
        <v>1115</v>
      </c>
      <c r="B122" t="s">
        <v>1116</v>
      </c>
      <c r="C122" t="s">
        <v>1117</v>
      </c>
      <c r="D122" t="s">
        <v>1118</v>
      </c>
      <c r="E122" t="s">
        <v>1119</v>
      </c>
      <c r="F122" t="s">
        <v>1120</v>
      </c>
      <c r="G122" t="s">
        <v>1121</v>
      </c>
      <c r="H122" t="s">
        <v>1122</v>
      </c>
      <c r="I122" t="s">
        <v>225</v>
      </c>
      <c r="J122" t="s">
        <v>211</v>
      </c>
      <c r="K122" t="s">
        <v>1123</v>
      </c>
      <c r="L122" t="s">
        <v>50</v>
      </c>
      <c r="M122" t="s">
        <v>50</v>
      </c>
      <c r="N122" t="s">
        <v>36</v>
      </c>
      <c r="O122" t="s">
        <v>51</v>
      </c>
      <c r="P122" t="s">
        <v>266</v>
      </c>
      <c r="Q122" t="s">
        <v>39</v>
      </c>
      <c r="R122" t="s">
        <v>39</v>
      </c>
      <c r="S122" t="s">
        <v>39</v>
      </c>
      <c r="T122" t="s">
        <v>19</v>
      </c>
      <c r="U122" t="s">
        <v>96</v>
      </c>
      <c r="V122" t="s">
        <v>671</v>
      </c>
      <c r="W122" t="s">
        <v>39</v>
      </c>
      <c r="X122" t="str">
        <f>IF(LEN(source_data[[#This Row],[technology]])=0,"","technology")</f>
        <v>technology</v>
      </c>
      <c r="Y122" t="str">
        <f>SUBSTITUTE(_xlfn.TEXTJOIN(";",TRUE,source_data[[#This Row],[format]:[topic]],source_data[[#This Row],[misc]],source_data[[#This Row],[area]:[other]],),"#",";")</f>
        <v>post;tutorial;technique;technology;ml;excel</v>
      </c>
      <c r="Z122">
        <f>10-COUNTBLANK(source_data[[#This Row],[format]:[other]])</f>
        <v>6</v>
      </c>
    </row>
    <row r="123" spans="1:26" x14ac:dyDescent="0.25">
      <c r="A123" t="s">
        <v>1124</v>
      </c>
      <c r="B123" t="s">
        <v>1125</v>
      </c>
      <c r="C123" t="s">
        <v>1126</v>
      </c>
      <c r="D123" t="s">
        <v>1127</v>
      </c>
      <c r="E123" t="s">
        <v>1128</v>
      </c>
      <c r="F123" t="s">
        <v>1129</v>
      </c>
      <c r="G123" t="s">
        <v>1130</v>
      </c>
      <c r="H123" t="s">
        <v>1131</v>
      </c>
      <c r="I123" t="s">
        <v>225</v>
      </c>
      <c r="J123" t="s">
        <v>32</v>
      </c>
      <c r="K123" t="s">
        <v>1132</v>
      </c>
      <c r="L123" t="s">
        <v>50</v>
      </c>
      <c r="M123" t="s">
        <v>50</v>
      </c>
      <c r="N123" t="s">
        <v>36</v>
      </c>
      <c r="O123" t="s">
        <v>51</v>
      </c>
      <c r="P123" t="s">
        <v>936</v>
      </c>
      <c r="Q123" t="s">
        <v>39</v>
      </c>
      <c r="R123" t="s">
        <v>39</v>
      </c>
      <c r="S123" t="s">
        <v>9059</v>
      </c>
      <c r="T123" t="s">
        <v>168</v>
      </c>
      <c r="U123" t="s">
        <v>39</v>
      </c>
      <c r="V123" t="s">
        <v>39</v>
      </c>
      <c r="X123" t="str">
        <f>IF(LEN(source_data[[#This Row],[technology]])=0,"","technology")</f>
        <v/>
      </c>
      <c r="Y123" t="str">
        <f>SUBSTITUTE(_xlfn.TEXTJOIN(";",TRUE,source_data[[#This Row],[format]:[topic]],source_data[[#This Row],[misc]],source_data[[#This Row],[area]:[other]],),"#",";")</f>
        <v>post;list;resource;data-viz;inspiration;tool</v>
      </c>
      <c r="Z123">
        <f>10-COUNTBLANK(source_data[[#This Row],[format]:[other]])</f>
        <v>5</v>
      </c>
    </row>
    <row r="124" spans="1:26" x14ac:dyDescent="0.25">
      <c r="A124" t="s">
        <v>1133</v>
      </c>
      <c r="B124" t="s">
        <v>1134</v>
      </c>
      <c r="C124" t="s">
        <v>1135</v>
      </c>
      <c r="D124" t="s">
        <v>1136</v>
      </c>
      <c r="E124" t="s">
        <v>1137</v>
      </c>
      <c r="F124" t="s">
        <v>1138</v>
      </c>
      <c r="G124" t="s">
        <v>1139</v>
      </c>
      <c r="H124" t="s">
        <v>1140</v>
      </c>
      <c r="I124" t="s">
        <v>225</v>
      </c>
      <c r="J124" t="s">
        <v>32</v>
      </c>
      <c r="K124" t="s">
        <v>1141</v>
      </c>
      <c r="L124" t="s">
        <v>50</v>
      </c>
      <c r="M124" t="s">
        <v>50</v>
      </c>
      <c r="N124" t="s">
        <v>36</v>
      </c>
      <c r="O124" t="s">
        <v>51</v>
      </c>
      <c r="P124" t="s">
        <v>187</v>
      </c>
      <c r="Q124" t="s">
        <v>39</v>
      </c>
      <c r="R124" t="s">
        <v>39</v>
      </c>
      <c r="S124" t="s">
        <v>9059</v>
      </c>
      <c r="T124" t="s">
        <v>39</v>
      </c>
      <c r="U124" t="s">
        <v>39</v>
      </c>
      <c r="V124" t="s">
        <v>39</v>
      </c>
      <c r="X124" t="str">
        <f>IF(LEN(source_data[[#This Row],[technology]])=0,"","technology")</f>
        <v/>
      </c>
      <c r="Y124" t="str">
        <f>SUBSTITUTE(_xlfn.TEXTJOIN(";",TRUE,source_data[[#This Row],[format]:[topic]],source_data[[#This Row],[misc]],source_data[[#This Row],[area]:[other]],),"#",";")</f>
        <v>post;visual;data-viz;inspiration</v>
      </c>
      <c r="Z124">
        <f>10-COUNTBLANK(source_data[[#This Row],[format]:[other]])</f>
        <v>4</v>
      </c>
    </row>
    <row r="125" spans="1:26" x14ac:dyDescent="0.25">
      <c r="A125" t="s">
        <v>1142</v>
      </c>
      <c r="B125" t="s">
        <v>1143</v>
      </c>
      <c r="C125" t="s">
        <v>1144</v>
      </c>
      <c r="D125" t="s">
        <v>1145</v>
      </c>
      <c r="E125" t="s">
        <v>1146</v>
      </c>
      <c r="F125" t="s">
        <v>1147</v>
      </c>
      <c r="G125" t="s">
        <v>1148</v>
      </c>
      <c r="H125" t="s">
        <v>1149</v>
      </c>
      <c r="I125" t="s">
        <v>225</v>
      </c>
      <c r="J125" t="s">
        <v>32</v>
      </c>
      <c r="K125" t="s">
        <v>1150</v>
      </c>
      <c r="L125" t="s">
        <v>50</v>
      </c>
      <c r="M125" t="s">
        <v>50</v>
      </c>
      <c r="N125" t="s">
        <v>36</v>
      </c>
      <c r="O125" t="s">
        <v>51</v>
      </c>
      <c r="P125" t="s">
        <v>95</v>
      </c>
      <c r="Q125" t="s">
        <v>39</v>
      </c>
      <c r="R125" t="s">
        <v>39</v>
      </c>
      <c r="S125" t="s">
        <v>9059</v>
      </c>
      <c r="T125" t="s">
        <v>39</v>
      </c>
      <c r="U125" t="s">
        <v>40</v>
      </c>
      <c r="V125" t="s">
        <v>39</v>
      </c>
      <c r="X125" t="str">
        <f>IF(LEN(source_data[[#This Row],[technology]])=0,"","technology")</f>
        <v/>
      </c>
      <c r="Y125" t="str">
        <f>SUBSTITUTE(_xlfn.TEXTJOIN(";",TRUE,source_data[[#This Row],[format]:[topic]],source_data[[#This Row],[misc]],source_data[[#This Row],[area]:[other]],),"#",";")</f>
        <v>post;list;data-viz;inspiration;geospatial</v>
      </c>
      <c r="Z125">
        <f>10-COUNTBLANK(source_data[[#This Row],[format]:[other]])</f>
        <v>5</v>
      </c>
    </row>
    <row r="126" spans="1:26" x14ac:dyDescent="0.25">
      <c r="A126" t="s">
        <v>1151</v>
      </c>
      <c r="B126" t="s">
        <v>1152</v>
      </c>
      <c r="C126" t="s">
        <v>1153</v>
      </c>
      <c r="D126" t="s">
        <v>1154</v>
      </c>
      <c r="E126" t="s">
        <v>1155</v>
      </c>
      <c r="F126" t="s">
        <v>1156</v>
      </c>
      <c r="G126" t="s">
        <v>1157</v>
      </c>
      <c r="H126" t="s">
        <v>1158</v>
      </c>
      <c r="I126" t="s">
        <v>225</v>
      </c>
      <c r="J126" t="s">
        <v>47</v>
      </c>
      <c r="K126" t="s">
        <v>48</v>
      </c>
      <c r="L126" t="s">
        <v>50</v>
      </c>
      <c r="M126" t="s">
        <v>50</v>
      </c>
      <c r="N126" t="s">
        <v>36</v>
      </c>
      <c r="O126" t="s">
        <v>39</v>
      </c>
      <c r="P126" t="s">
        <v>1159</v>
      </c>
      <c r="Q126" t="s">
        <v>39</v>
      </c>
      <c r="R126" t="s">
        <v>39</v>
      </c>
      <c r="S126" t="s">
        <v>39</v>
      </c>
      <c r="T126" t="s">
        <v>39</v>
      </c>
      <c r="U126" t="s">
        <v>257</v>
      </c>
      <c r="V126" t="s">
        <v>114</v>
      </c>
      <c r="W126" t="s">
        <v>39</v>
      </c>
      <c r="X126" t="str">
        <f>IF(LEN(source_data[[#This Row],[technology]])=0,"","technology")</f>
        <v>technology</v>
      </c>
      <c r="Y126" t="str">
        <f>SUBSTITUTE(_xlfn.TEXTJOIN(";",TRUE,source_data[[#This Row],[format]:[topic]],source_data[[#This Row],[misc]],source_data[[#This Row],[area]:[other]],),"#",";")</f>
        <v>code;technology;graph;d3js</v>
      </c>
      <c r="Z126">
        <f>10-COUNTBLANK(source_data[[#This Row],[format]:[other]])</f>
        <v>4</v>
      </c>
    </row>
    <row r="127" spans="1:26" x14ac:dyDescent="0.25">
      <c r="A127" t="s">
        <v>1160</v>
      </c>
      <c r="B127" t="s">
        <v>1161</v>
      </c>
      <c r="C127" t="s">
        <v>1162</v>
      </c>
      <c r="D127" t="s">
        <v>1163</v>
      </c>
      <c r="E127" t="s">
        <v>879</v>
      </c>
      <c r="F127" t="s">
        <v>1164</v>
      </c>
      <c r="G127" t="s">
        <v>1165</v>
      </c>
      <c r="H127" t="s">
        <v>1166</v>
      </c>
      <c r="I127" t="s">
        <v>225</v>
      </c>
      <c r="J127" t="s">
        <v>47</v>
      </c>
      <c r="L127" t="s">
        <v>50</v>
      </c>
      <c r="M127" t="s">
        <v>50</v>
      </c>
      <c r="N127" t="s">
        <v>36</v>
      </c>
      <c r="O127" t="s">
        <v>1089</v>
      </c>
      <c r="P127" t="s">
        <v>39</v>
      </c>
      <c r="Q127" t="s">
        <v>39</v>
      </c>
      <c r="R127" t="s">
        <v>39</v>
      </c>
      <c r="S127" t="s">
        <v>9059</v>
      </c>
      <c r="T127" t="s">
        <v>39</v>
      </c>
      <c r="U127" t="s">
        <v>39</v>
      </c>
      <c r="V127" t="s">
        <v>39</v>
      </c>
      <c r="X127" t="str">
        <f>IF(LEN(source_data[[#This Row],[technology]])=0,"","technology")</f>
        <v/>
      </c>
      <c r="Y127" t="str">
        <f>SUBSTITUTE(_xlfn.TEXTJOIN(";",TRUE,source_data[[#This Row],[format]:[topic]],source_data[[#This Row],[misc]],source_data[[#This Row],[area]:[other]],),"#",";")</f>
        <v>blog;data-viz;inspiration</v>
      </c>
      <c r="Z127">
        <f>10-COUNTBLANK(source_data[[#This Row],[format]:[other]])</f>
        <v>3</v>
      </c>
    </row>
    <row r="128" spans="1:26" x14ac:dyDescent="0.25">
      <c r="A128" t="s">
        <v>1167</v>
      </c>
      <c r="B128" t="s">
        <v>1168</v>
      </c>
      <c r="C128" t="s">
        <v>1169</v>
      </c>
      <c r="D128" t="s">
        <v>75</v>
      </c>
      <c r="E128" t="s">
        <v>1170</v>
      </c>
      <c r="F128" t="s">
        <v>1171</v>
      </c>
      <c r="G128" t="s">
        <v>1172</v>
      </c>
      <c r="H128" t="s">
        <v>1173</v>
      </c>
      <c r="I128" t="s">
        <v>225</v>
      </c>
      <c r="J128" t="s">
        <v>47</v>
      </c>
      <c r="K128" t="s">
        <v>48</v>
      </c>
      <c r="L128" t="s">
        <v>50</v>
      </c>
      <c r="M128" t="s">
        <v>50</v>
      </c>
      <c r="N128" t="s">
        <v>36</v>
      </c>
      <c r="O128" t="s">
        <v>51</v>
      </c>
      <c r="P128" t="s">
        <v>78</v>
      </c>
      <c r="Q128" t="s">
        <v>39</v>
      </c>
      <c r="R128" t="s">
        <v>39</v>
      </c>
      <c r="S128" t="s">
        <v>52</v>
      </c>
      <c r="T128" t="s">
        <v>39</v>
      </c>
      <c r="U128" t="s">
        <v>39</v>
      </c>
      <c r="V128" t="s">
        <v>1174</v>
      </c>
      <c r="W128" t="s">
        <v>188</v>
      </c>
      <c r="X128" t="str">
        <f>IF(LEN(source_data[[#This Row],[technology]])=0,"","technology")</f>
        <v>technology</v>
      </c>
      <c r="Y128" t="str">
        <f>SUBSTITUTE(_xlfn.TEXTJOIN(";",TRUE,source_data[[#This Row],[format]:[topic]],source_data[[#This Row],[misc]],source_data[[#This Row],[area]:[other]],),"#",";")</f>
        <v>post;how-to;data-viz;technology;rstats;python;sankey</v>
      </c>
      <c r="Z128">
        <f>10-COUNTBLANK(source_data[[#This Row],[format]:[other]])</f>
        <v>6</v>
      </c>
    </row>
    <row r="129" spans="1:26" x14ac:dyDescent="0.25">
      <c r="A129" t="s">
        <v>1175</v>
      </c>
      <c r="B129" t="s">
        <v>1176</v>
      </c>
      <c r="C129" t="s">
        <v>1177</v>
      </c>
      <c r="D129" t="s">
        <v>1178</v>
      </c>
      <c r="E129" t="s">
        <v>208</v>
      </c>
      <c r="F129" t="s">
        <v>1179</v>
      </c>
      <c r="G129" t="s">
        <v>1180</v>
      </c>
      <c r="H129" t="s">
        <v>1181</v>
      </c>
      <c r="I129" t="s">
        <v>225</v>
      </c>
      <c r="J129" t="s">
        <v>47</v>
      </c>
      <c r="K129" t="s">
        <v>1182</v>
      </c>
      <c r="L129" t="s">
        <v>50</v>
      </c>
      <c r="M129" t="s">
        <v>50</v>
      </c>
      <c r="N129" t="s">
        <v>36</v>
      </c>
      <c r="O129" t="s">
        <v>37</v>
      </c>
      <c r="P129" t="s">
        <v>177</v>
      </c>
      <c r="Q129" t="s">
        <v>39</v>
      </c>
      <c r="R129" t="s">
        <v>1183</v>
      </c>
      <c r="S129" t="s">
        <v>1184</v>
      </c>
      <c r="T129" t="s">
        <v>39</v>
      </c>
      <c r="U129" t="s">
        <v>1185</v>
      </c>
      <c r="V129" t="s">
        <v>39</v>
      </c>
      <c r="W129" t="s">
        <v>39</v>
      </c>
      <c r="X129" t="str">
        <f>IF(LEN(source_data[[#This Row],[technology]])=0,"","technology")</f>
        <v/>
      </c>
      <c r="Y129" t="str">
        <f>SUBSTITUTE(_xlfn.TEXTJOIN(";",TRUE,source_data[[#This Row],[format]:[topic]],source_data[[#This Row],[misc]],source_data[[#This Row],[area]:[other]],),"#",";")</f>
        <v>article;general;cautionary-tale;pitfall;ai</v>
      </c>
      <c r="Z129">
        <f>10-COUNTBLANK(source_data[[#This Row],[format]:[other]])</f>
        <v>6</v>
      </c>
    </row>
    <row r="130" spans="1:26" x14ac:dyDescent="0.25">
      <c r="A130" t="s">
        <v>1186</v>
      </c>
      <c r="B130" t="s">
        <v>1187</v>
      </c>
      <c r="C130" t="s">
        <v>1188</v>
      </c>
      <c r="D130" t="s">
        <v>1189</v>
      </c>
      <c r="E130" t="s">
        <v>1190</v>
      </c>
      <c r="F130" t="s">
        <v>1191</v>
      </c>
      <c r="G130" t="s">
        <v>1192</v>
      </c>
      <c r="H130" t="s">
        <v>1193</v>
      </c>
      <c r="I130" t="s">
        <v>225</v>
      </c>
      <c r="J130" t="s">
        <v>47</v>
      </c>
      <c r="K130" t="s">
        <v>48</v>
      </c>
      <c r="L130" t="s">
        <v>50</v>
      </c>
      <c r="M130" t="s">
        <v>50</v>
      </c>
      <c r="N130" t="s">
        <v>36</v>
      </c>
      <c r="O130" t="s">
        <v>51</v>
      </c>
      <c r="P130" t="s">
        <v>1194</v>
      </c>
      <c r="Q130" t="s">
        <v>39</v>
      </c>
      <c r="R130" t="s">
        <v>39</v>
      </c>
      <c r="S130" t="s">
        <v>52</v>
      </c>
      <c r="T130" t="s">
        <v>39</v>
      </c>
      <c r="U130" t="s">
        <v>39</v>
      </c>
      <c r="V130" t="s">
        <v>39</v>
      </c>
      <c r="W130" t="s">
        <v>39</v>
      </c>
      <c r="X130" t="str">
        <f>IF(LEN(source_data[[#This Row],[technology]])=0,"","technology")</f>
        <v/>
      </c>
      <c r="Y130" t="str">
        <f>SUBSTITUTE(_xlfn.TEXTJOIN(";",TRUE,source_data[[#This Row],[format]:[topic]],source_data[[#This Row],[misc]],source_data[[#This Row],[area]:[other]],),"#",";")</f>
        <v>post;general;viewpoint;advice;data-viz</v>
      </c>
      <c r="Z130">
        <f>10-COUNTBLANK(source_data[[#This Row],[format]:[other]])</f>
        <v>4</v>
      </c>
    </row>
    <row r="131" spans="1:26" x14ac:dyDescent="0.25">
      <c r="A131" t="s">
        <v>1195</v>
      </c>
      <c r="B131" t="s">
        <v>1196</v>
      </c>
      <c r="C131" t="s">
        <v>1197</v>
      </c>
      <c r="D131" t="s">
        <v>667</v>
      </c>
      <c r="E131" t="s">
        <v>1198</v>
      </c>
      <c r="F131" t="s">
        <v>1199</v>
      </c>
      <c r="G131" t="s">
        <v>1200</v>
      </c>
      <c r="H131" t="s">
        <v>1201</v>
      </c>
      <c r="I131" t="s">
        <v>225</v>
      </c>
      <c r="J131" t="s">
        <v>47</v>
      </c>
      <c r="K131" t="s">
        <v>48</v>
      </c>
      <c r="L131" t="s">
        <v>50</v>
      </c>
      <c r="M131" t="s">
        <v>50</v>
      </c>
      <c r="N131" t="s">
        <v>36</v>
      </c>
      <c r="O131" t="s">
        <v>94</v>
      </c>
      <c r="P131" t="s">
        <v>177</v>
      </c>
      <c r="Q131" t="s">
        <v>39</v>
      </c>
      <c r="R131" t="s">
        <v>39</v>
      </c>
      <c r="S131" t="s">
        <v>52</v>
      </c>
      <c r="T131" t="s">
        <v>39</v>
      </c>
      <c r="U131" t="s">
        <v>39</v>
      </c>
      <c r="V131" t="s">
        <v>39</v>
      </c>
      <c r="W131" t="s">
        <v>39</v>
      </c>
      <c r="X131" t="str">
        <f>IF(LEN(source_data[[#This Row],[technology]])=0,"","technology")</f>
        <v/>
      </c>
      <c r="Y131" t="str">
        <f>SUBSTITUTE(_xlfn.TEXTJOIN(";",TRUE,source_data[[#This Row],[format]:[topic]],source_data[[#This Row],[misc]],source_data[[#This Row],[area]:[other]],),"#",";")</f>
        <v>video;general;data-viz</v>
      </c>
      <c r="Z131">
        <f>10-COUNTBLANK(source_data[[#This Row],[format]:[other]])</f>
        <v>4</v>
      </c>
    </row>
    <row r="132" spans="1:26" x14ac:dyDescent="0.25">
      <c r="A132" t="s">
        <v>1202</v>
      </c>
      <c r="B132" t="s">
        <v>1203</v>
      </c>
      <c r="C132" t="s">
        <v>1204</v>
      </c>
      <c r="D132" t="s">
        <v>1205</v>
      </c>
      <c r="E132" t="s">
        <v>208</v>
      </c>
      <c r="F132" t="s">
        <v>1206</v>
      </c>
      <c r="G132" t="s">
        <v>1207</v>
      </c>
      <c r="H132" t="s">
        <v>1208</v>
      </c>
      <c r="I132" t="s">
        <v>225</v>
      </c>
      <c r="J132" t="s">
        <v>211</v>
      </c>
      <c r="K132" t="s">
        <v>1209</v>
      </c>
      <c r="L132" t="s">
        <v>50</v>
      </c>
      <c r="M132" t="s">
        <v>50</v>
      </c>
      <c r="N132" t="s">
        <v>36</v>
      </c>
      <c r="O132" t="s">
        <v>51</v>
      </c>
      <c r="P132" t="s">
        <v>1210</v>
      </c>
      <c r="Q132" t="s">
        <v>39</v>
      </c>
      <c r="R132" t="s">
        <v>39</v>
      </c>
      <c r="S132" t="s">
        <v>9059</v>
      </c>
      <c r="T132" t="s">
        <v>39</v>
      </c>
      <c r="U132" t="s">
        <v>39</v>
      </c>
      <c r="V132" t="s">
        <v>39</v>
      </c>
      <c r="X132" t="str">
        <f>IF(LEN(source_data[[#This Row],[technology]])=0,"","technology")</f>
        <v/>
      </c>
      <c r="Y132" t="str">
        <f>SUBSTITUTE(_xlfn.TEXTJOIN(";",TRUE,source_data[[#This Row],[format]:[topic]],source_data[[#This Row],[misc]],source_data[[#This Row],[area]:[other]],),"#",";")</f>
        <v>post;list;general;data-viz;inspiration</v>
      </c>
      <c r="Z132">
        <f>10-COUNTBLANK(source_data[[#This Row],[format]:[other]])</f>
        <v>4</v>
      </c>
    </row>
    <row r="133" spans="1:26" x14ac:dyDescent="0.25">
      <c r="A133" t="s">
        <v>1211</v>
      </c>
      <c r="B133" t="s">
        <v>1212</v>
      </c>
      <c r="C133" t="s">
        <v>1213</v>
      </c>
      <c r="D133" t="s">
        <v>1214</v>
      </c>
      <c r="E133" t="s">
        <v>850</v>
      </c>
      <c r="F133" t="s">
        <v>1213</v>
      </c>
      <c r="G133" t="s">
        <v>1215</v>
      </c>
      <c r="H133" t="s">
        <v>30</v>
      </c>
      <c r="I133" t="s">
        <v>31</v>
      </c>
      <c r="J133" t="s">
        <v>47</v>
      </c>
      <c r="K133" t="s">
        <v>48</v>
      </c>
      <c r="L133" t="s">
        <v>1216</v>
      </c>
      <c r="M133" t="s">
        <v>50</v>
      </c>
      <c r="N133" t="s">
        <v>36</v>
      </c>
      <c r="O133" t="s">
        <v>51</v>
      </c>
      <c r="P133" t="s">
        <v>39</v>
      </c>
      <c r="Q133" t="s">
        <v>39</v>
      </c>
      <c r="R133" t="s">
        <v>39</v>
      </c>
      <c r="S133" t="s">
        <v>52</v>
      </c>
      <c r="T133" t="s">
        <v>168</v>
      </c>
      <c r="U133" t="s">
        <v>317</v>
      </c>
      <c r="V133" t="s">
        <v>39</v>
      </c>
      <c r="W133" t="s">
        <v>39</v>
      </c>
      <c r="X133" t="str">
        <f>IF(LEN(source_data[[#This Row],[technology]])=0,"","technology")</f>
        <v/>
      </c>
      <c r="Y133" t="str">
        <f>SUBSTITUTE(_xlfn.TEXTJOIN(";",TRUE,source_data[[#This Row],[format]:[topic]],source_data[[#This Row],[misc]],source_data[[#This Row],[area]:[other]],),"#",";")</f>
        <v>post;data-viz;tool;colour</v>
      </c>
      <c r="Z133">
        <f>10-COUNTBLANK(source_data[[#This Row],[format]:[other]])</f>
        <v>5</v>
      </c>
    </row>
    <row r="134" spans="1:26" x14ac:dyDescent="0.25">
      <c r="A134" t="s">
        <v>1217</v>
      </c>
      <c r="B134" t="s">
        <v>1218</v>
      </c>
      <c r="C134" t="s">
        <v>1219</v>
      </c>
      <c r="D134" t="s">
        <v>1220</v>
      </c>
      <c r="E134" t="s">
        <v>879</v>
      </c>
      <c r="F134" t="s">
        <v>1221</v>
      </c>
      <c r="G134" t="s">
        <v>1222</v>
      </c>
      <c r="H134" t="s">
        <v>1223</v>
      </c>
      <c r="I134" t="s">
        <v>225</v>
      </c>
      <c r="J134" t="s">
        <v>47</v>
      </c>
      <c r="K134" t="s">
        <v>48</v>
      </c>
      <c r="L134" t="s">
        <v>50</v>
      </c>
      <c r="M134" t="s">
        <v>50</v>
      </c>
      <c r="N134" t="s">
        <v>36</v>
      </c>
      <c r="O134" t="s">
        <v>39</v>
      </c>
      <c r="P134" t="s">
        <v>95</v>
      </c>
      <c r="Q134" t="s">
        <v>39</v>
      </c>
      <c r="R134" t="s">
        <v>39</v>
      </c>
      <c r="S134" t="s">
        <v>9059</v>
      </c>
      <c r="T134" t="s">
        <v>168</v>
      </c>
      <c r="U134" t="s">
        <v>39</v>
      </c>
      <c r="V134" t="s">
        <v>39</v>
      </c>
      <c r="X134" t="str">
        <f>IF(LEN(source_data[[#This Row],[technology]])=0,"","technology")</f>
        <v/>
      </c>
      <c r="Y134" t="str">
        <f>SUBSTITUTE(_xlfn.TEXTJOIN(";",TRUE,source_data[[#This Row],[format]:[topic]],source_data[[#This Row],[misc]],source_data[[#This Row],[area]:[other]],),"#",";")</f>
        <v>list;data-viz;inspiration;tool</v>
      </c>
      <c r="Z134">
        <f>10-COUNTBLANK(source_data[[#This Row],[format]:[other]])</f>
        <v>4</v>
      </c>
    </row>
    <row r="135" spans="1:26" x14ac:dyDescent="0.25">
      <c r="A135" t="s">
        <v>1224</v>
      </c>
      <c r="B135" t="s">
        <v>1225</v>
      </c>
      <c r="C135" t="s">
        <v>1226</v>
      </c>
      <c r="D135" t="s">
        <v>1227</v>
      </c>
      <c r="E135" t="s">
        <v>1228</v>
      </c>
      <c r="F135" t="s">
        <v>1229</v>
      </c>
      <c r="G135" t="s">
        <v>1230</v>
      </c>
      <c r="H135" t="s">
        <v>1231</v>
      </c>
      <c r="I135" t="s">
        <v>225</v>
      </c>
      <c r="J135" t="s">
        <v>47</v>
      </c>
      <c r="K135" t="s">
        <v>1232</v>
      </c>
      <c r="L135" t="s">
        <v>50</v>
      </c>
      <c r="M135" t="s">
        <v>50</v>
      </c>
      <c r="N135" t="s">
        <v>36</v>
      </c>
      <c r="O135" t="s">
        <v>256</v>
      </c>
      <c r="P135" t="s">
        <v>266</v>
      </c>
      <c r="Q135" t="s">
        <v>39</v>
      </c>
      <c r="R135" t="s">
        <v>39</v>
      </c>
      <c r="S135" t="s">
        <v>52</v>
      </c>
      <c r="T135" t="s">
        <v>39</v>
      </c>
      <c r="U135" t="s">
        <v>39</v>
      </c>
      <c r="V135" t="s">
        <v>39</v>
      </c>
      <c r="W135" t="s">
        <v>39</v>
      </c>
      <c r="X135" t="str">
        <f>IF(LEN(source_data[[#This Row],[technology]])=0,"","technology")</f>
        <v/>
      </c>
      <c r="Y135" t="str">
        <f>SUBSTITUTE(_xlfn.TEXTJOIN(";",TRUE,source_data[[#This Row],[format]:[topic]],source_data[[#This Row],[misc]],source_data[[#This Row],[area]:[other]],),"#",";")</f>
        <v>package;tutorial;data-viz</v>
      </c>
      <c r="Z135">
        <f>10-COUNTBLANK(source_data[[#This Row],[format]:[other]])</f>
        <v>4</v>
      </c>
    </row>
    <row r="136" spans="1:26" x14ac:dyDescent="0.25">
      <c r="A136" t="s">
        <v>1233</v>
      </c>
      <c r="B136" t="s">
        <v>1234</v>
      </c>
      <c r="C136" t="s">
        <v>1235</v>
      </c>
      <c r="D136" t="s">
        <v>1236</v>
      </c>
      <c r="E136" t="s">
        <v>879</v>
      </c>
      <c r="F136" t="s">
        <v>1237</v>
      </c>
      <c r="G136" t="s">
        <v>1238</v>
      </c>
      <c r="H136" t="s">
        <v>1239</v>
      </c>
      <c r="I136" t="s">
        <v>225</v>
      </c>
      <c r="J136" t="s">
        <v>32</v>
      </c>
      <c r="K136" t="s">
        <v>1240</v>
      </c>
      <c r="L136" t="s">
        <v>50</v>
      </c>
      <c r="M136" t="s">
        <v>50</v>
      </c>
      <c r="N136" t="s">
        <v>36</v>
      </c>
      <c r="O136" t="s">
        <v>157</v>
      </c>
      <c r="P136" t="s">
        <v>39</v>
      </c>
      <c r="Q136" t="s">
        <v>39</v>
      </c>
      <c r="R136" t="s">
        <v>39</v>
      </c>
      <c r="S136" t="s">
        <v>52</v>
      </c>
      <c r="T136" t="s">
        <v>19</v>
      </c>
      <c r="U136" t="s">
        <v>39</v>
      </c>
      <c r="V136" t="s">
        <v>39</v>
      </c>
      <c r="W136" t="s">
        <v>39</v>
      </c>
      <c r="X136" t="str">
        <f>IF(LEN(source_data[[#This Row],[technology]])=0,"","technology")</f>
        <v/>
      </c>
      <c r="Y136" t="str">
        <f>SUBSTITUTE(_xlfn.TEXTJOIN(";",TRUE,source_data[[#This Row],[format]:[topic]],source_data[[#This Row],[misc]],source_data[[#This Row],[area]:[other]],),"#",";")</f>
        <v>book;data-viz;technique</v>
      </c>
      <c r="Z136">
        <f>10-COUNTBLANK(source_data[[#This Row],[format]:[other]])</f>
        <v>4</v>
      </c>
    </row>
    <row r="137" spans="1:26" x14ac:dyDescent="0.25">
      <c r="A137" t="s">
        <v>1241</v>
      </c>
      <c r="B137" t="s">
        <v>1242</v>
      </c>
      <c r="C137" t="s">
        <v>1243</v>
      </c>
      <c r="D137" t="s">
        <v>1244</v>
      </c>
      <c r="E137" t="s">
        <v>1245</v>
      </c>
      <c r="F137" t="s">
        <v>1246</v>
      </c>
      <c r="G137" t="s">
        <v>1247</v>
      </c>
      <c r="H137" t="s">
        <v>987</v>
      </c>
      <c r="I137" t="s">
        <v>225</v>
      </c>
      <c r="J137" t="s">
        <v>47</v>
      </c>
      <c r="K137" t="s">
        <v>48</v>
      </c>
      <c r="L137" t="s">
        <v>50</v>
      </c>
      <c r="M137" t="s">
        <v>50</v>
      </c>
      <c r="N137" t="s">
        <v>36</v>
      </c>
      <c r="O137" t="s">
        <v>51</v>
      </c>
      <c r="P137" t="s">
        <v>78</v>
      </c>
      <c r="Q137" t="s">
        <v>522</v>
      </c>
      <c r="R137" t="s">
        <v>39</v>
      </c>
      <c r="S137" t="s">
        <v>158</v>
      </c>
      <c r="T137" t="s">
        <v>19</v>
      </c>
      <c r="U137" t="s">
        <v>980</v>
      </c>
      <c r="V137" t="s">
        <v>159</v>
      </c>
      <c r="W137" t="s">
        <v>39</v>
      </c>
      <c r="X137" t="str">
        <f>IF(LEN(source_data[[#This Row],[technology]])=0,"","technology")</f>
        <v>technology</v>
      </c>
      <c r="Y137" t="str">
        <f>SUBSTITUTE(_xlfn.TEXTJOIN(";",TRUE,source_data[[#This Row],[format]:[topic]],source_data[[#This Row],[misc]],source_data[[#This Row],[area]:[other]],),"#",";")</f>
        <v>post;how-to;example;data-science;technique;technology;text-mining;rstats</v>
      </c>
      <c r="Z137">
        <f>10-COUNTBLANK(source_data[[#This Row],[format]:[other]])</f>
        <v>8</v>
      </c>
    </row>
    <row r="138" spans="1:26" x14ac:dyDescent="0.25">
      <c r="A138" t="s">
        <v>1248</v>
      </c>
      <c r="B138" t="s">
        <v>1249</v>
      </c>
      <c r="C138" t="s">
        <v>1250</v>
      </c>
      <c r="D138" t="s">
        <v>1251</v>
      </c>
      <c r="E138" t="s">
        <v>1252</v>
      </c>
      <c r="F138" t="s">
        <v>1253</v>
      </c>
      <c r="G138" t="s">
        <v>1254</v>
      </c>
      <c r="H138" t="s">
        <v>630</v>
      </c>
      <c r="I138" t="s">
        <v>225</v>
      </c>
      <c r="J138" t="s">
        <v>211</v>
      </c>
      <c r="K138" t="s">
        <v>631</v>
      </c>
      <c r="L138" t="s">
        <v>50</v>
      </c>
      <c r="M138" t="s">
        <v>50</v>
      </c>
      <c r="N138" t="s">
        <v>36</v>
      </c>
      <c r="O138" t="s">
        <v>51</v>
      </c>
      <c r="P138" t="s">
        <v>266</v>
      </c>
      <c r="Q138" t="s">
        <v>39</v>
      </c>
      <c r="R138" t="s">
        <v>39</v>
      </c>
      <c r="S138" t="s">
        <v>158</v>
      </c>
      <c r="T138" t="s">
        <v>19</v>
      </c>
      <c r="U138" t="s">
        <v>96</v>
      </c>
      <c r="V138" t="s">
        <v>159</v>
      </c>
      <c r="W138" t="s">
        <v>39</v>
      </c>
      <c r="X138" t="str">
        <f>IF(LEN(source_data[[#This Row],[technology]])=0,"","technology")</f>
        <v>technology</v>
      </c>
      <c r="Y138" t="str">
        <f>SUBSTITUTE(_xlfn.TEXTJOIN(";",TRUE,source_data[[#This Row],[format]:[topic]],source_data[[#This Row],[misc]],source_data[[#This Row],[area]:[other]],),"#",";")</f>
        <v>post;tutorial;data-science;technique;technology;ml;rstats</v>
      </c>
      <c r="Z138">
        <f>10-COUNTBLANK(source_data[[#This Row],[format]:[other]])</f>
        <v>7</v>
      </c>
    </row>
    <row r="139" spans="1:26" x14ac:dyDescent="0.25">
      <c r="A139" t="s">
        <v>1255</v>
      </c>
      <c r="B139" t="s">
        <v>1256</v>
      </c>
      <c r="C139" t="s">
        <v>1257</v>
      </c>
      <c r="D139" t="s">
        <v>1258</v>
      </c>
      <c r="E139" t="s">
        <v>1259</v>
      </c>
      <c r="F139" t="s">
        <v>1260</v>
      </c>
      <c r="G139" t="s">
        <v>1261</v>
      </c>
      <c r="H139" t="s">
        <v>1262</v>
      </c>
      <c r="I139" t="s">
        <v>225</v>
      </c>
      <c r="J139" t="s">
        <v>32</v>
      </c>
      <c r="K139" t="s">
        <v>1263</v>
      </c>
      <c r="L139" t="s">
        <v>50</v>
      </c>
      <c r="M139" t="s">
        <v>50</v>
      </c>
      <c r="N139" t="s">
        <v>36</v>
      </c>
      <c r="O139" t="s">
        <v>247</v>
      </c>
      <c r="P139" t="s">
        <v>95</v>
      </c>
      <c r="Q139" t="s">
        <v>39</v>
      </c>
      <c r="R139" t="s">
        <v>39</v>
      </c>
      <c r="S139" t="s">
        <v>39</v>
      </c>
      <c r="T139" t="s">
        <v>39</v>
      </c>
      <c r="U139" t="s">
        <v>1264</v>
      </c>
      <c r="V139" t="s">
        <v>159</v>
      </c>
      <c r="W139" t="s">
        <v>39</v>
      </c>
      <c r="X139" t="str">
        <f>IF(LEN(source_data[[#This Row],[technology]])=0,"","technology")</f>
        <v>technology</v>
      </c>
      <c r="Y139" t="str">
        <f>SUBSTITUTE(_xlfn.TEXTJOIN(";",TRUE,source_data[[#This Row],[format]:[topic]],source_data[[#This Row],[misc]],source_data[[#This Row],[area]:[other]],),"#",";")</f>
        <v>post;book;list;technology;finance;rstats</v>
      </c>
      <c r="Z139">
        <f>10-COUNTBLANK(source_data[[#This Row],[format]:[other]])</f>
        <v>5</v>
      </c>
    </row>
    <row r="140" spans="1:26" x14ac:dyDescent="0.25">
      <c r="A140" t="s">
        <v>1265</v>
      </c>
      <c r="B140" t="s">
        <v>1266</v>
      </c>
      <c r="C140" t="s">
        <v>1267</v>
      </c>
      <c r="D140" t="s">
        <v>1268</v>
      </c>
      <c r="E140" t="s">
        <v>879</v>
      </c>
      <c r="F140" t="s">
        <v>1269</v>
      </c>
      <c r="G140" t="s">
        <v>1270</v>
      </c>
      <c r="H140" t="s">
        <v>1271</v>
      </c>
      <c r="I140" t="s">
        <v>225</v>
      </c>
      <c r="J140" t="s">
        <v>32</v>
      </c>
      <c r="K140" t="s">
        <v>1272</v>
      </c>
      <c r="L140" t="s">
        <v>50</v>
      </c>
      <c r="M140" t="s">
        <v>50</v>
      </c>
      <c r="N140" t="s">
        <v>36</v>
      </c>
      <c r="O140" t="s">
        <v>1273</v>
      </c>
      <c r="P140" t="s">
        <v>1274</v>
      </c>
      <c r="Q140" t="s">
        <v>39</v>
      </c>
      <c r="R140" t="s">
        <v>39</v>
      </c>
      <c r="S140" t="s">
        <v>937</v>
      </c>
      <c r="T140" t="s">
        <v>39</v>
      </c>
      <c r="U140" t="s">
        <v>39</v>
      </c>
      <c r="V140" t="s">
        <v>39</v>
      </c>
      <c r="W140" t="s">
        <v>39</v>
      </c>
      <c r="X140" t="str">
        <f>IF(LEN(source_data[[#This Row],[technology]])=0,"","technology")</f>
        <v/>
      </c>
      <c r="Y140" t="str">
        <f>SUBSTITUTE(_xlfn.TEXTJOIN(";",TRUE,source_data[[#This Row],[format]:[topic]],source_data[[#This Row],[misc]],source_data[[#This Row],[area]:[other]],),"#",";")</f>
        <v>course;online;certification;data-science;data-viz</v>
      </c>
      <c r="Z140">
        <f>10-COUNTBLANK(source_data[[#This Row],[format]:[other]])</f>
        <v>4</v>
      </c>
    </row>
    <row r="141" spans="1:26" x14ac:dyDescent="0.25">
      <c r="A141" t="s">
        <v>1275</v>
      </c>
      <c r="B141" t="s">
        <v>1276</v>
      </c>
      <c r="C141" t="s">
        <v>1277</v>
      </c>
      <c r="D141" t="s">
        <v>1278</v>
      </c>
      <c r="E141" t="s">
        <v>1279</v>
      </c>
      <c r="F141" t="s">
        <v>1280</v>
      </c>
      <c r="G141" t="s">
        <v>1281</v>
      </c>
      <c r="H141" t="s">
        <v>1282</v>
      </c>
      <c r="I141" t="s">
        <v>225</v>
      </c>
      <c r="J141" t="s">
        <v>47</v>
      </c>
      <c r="K141" t="s">
        <v>48</v>
      </c>
      <c r="L141" t="s">
        <v>50</v>
      </c>
      <c r="M141" t="s">
        <v>50</v>
      </c>
      <c r="N141" t="s">
        <v>36</v>
      </c>
      <c r="O141" t="s">
        <v>1021</v>
      </c>
      <c r="P141" t="s">
        <v>39</v>
      </c>
      <c r="Q141" t="s">
        <v>39</v>
      </c>
      <c r="R141" t="s">
        <v>39</v>
      </c>
      <c r="S141" t="s">
        <v>158</v>
      </c>
      <c r="T141" t="s">
        <v>1283</v>
      </c>
      <c r="U141" t="s">
        <v>96</v>
      </c>
      <c r="V141" t="s">
        <v>287</v>
      </c>
      <c r="W141" t="s">
        <v>39</v>
      </c>
      <c r="X141" t="str">
        <f>IF(LEN(source_data[[#This Row],[technology]])=0,"","technology")</f>
        <v>technology</v>
      </c>
      <c r="Y141" t="str">
        <f>SUBSTITUTE(_xlfn.TEXTJOIN(";",TRUE,source_data[[#This Row],[format]:[topic]],source_data[[#This Row],[misc]],source_data[[#This Row],[area]:[other]],),"#",";")</f>
        <v>post;package;data-science;framework;technique;technology;ml;python</v>
      </c>
      <c r="Z141">
        <f>10-COUNTBLANK(source_data[[#This Row],[format]:[other]])</f>
        <v>6</v>
      </c>
    </row>
    <row r="142" spans="1:26" x14ac:dyDescent="0.25">
      <c r="A142" t="s">
        <v>1284</v>
      </c>
      <c r="B142" t="s">
        <v>1285</v>
      </c>
      <c r="C142" t="s">
        <v>1286</v>
      </c>
      <c r="D142" t="s">
        <v>1287</v>
      </c>
      <c r="E142" t="s">
        <v>1288</v>
      </c>
      <c r="F142" t="s">
        <v>1289</v>
      </c>
      <c r="G142" t="s">
        <v>1290</v>
      </c>
      <c r="H142" t="s">
        <v>1291</v>
      </c>
      <c r="I142" t="s">
        <v>225</v>
      </c>
      <c r="J142" t="s">
        <v>47</v>
      </c>
      <c r="K142" t="s">
        <v>48</v>
      </c>
      <c r="L142" t="s">
        <v>50</v>
      </c>
      <c r="M142" t="s">
        <v>50</v>
      </c>
      <c r="N142" t="s">
        <v>36</v>
      </c>
      <c r="O142" t="s">
        <v>51</v>
      </c>
      <c r="P142" t="s">
        <v>266</v>
      </c>
      <c r="Q142" t="s">
        <v>39</v>
      </c>
      <c r="R142" t="s">
        <v>39</v>
      </c>
      <c r="S142" t="s">
        <v>39</v>
      </c>
      <c r="T142" t="s">
        <v>19</v>
      </c>
      <c r="U142" t="s">
        <v>96</v>
      </c>
      <c r="V142" t="s">
        <v>1292</v>
      </c>
      <c r="W142" t="s">
        <v>1293</v>
      </c>
      <c r="X142" t="str">
        <f>IF(LEN(source_data[[#This Row],[technology]])=0,"","technology")</f>
        <v>technology</v>
      </c>
      <c r="Y142" t="str">
        <f>SUBSTITUTE(_xlfn.TEXTJOIN(";",TRUE,source_data[[#This Row],[format]:[topic]],source_data[[#This Row],[misc]],source_data[[#This Row],[area]:[other]],),"#",";")</f>
        <v>post;tutorial;technique;technology;ml;dnn;microsoft</v>
      </c>
      <c r="Z142">
        <f>10-COUNTBLANK(source_data[[#This Row],[format]:[other]])</f>
        <v>7</v>
      </c>
    </row>
    <row r="143" spans="1:26" x14ac:dyDescent="0.25">
      <c r="A143" t="s">
        <v>1294</v>
      </c>
      <c r="B143" t="s">
        <v>1295</v>
      </c>
      <c r="C143" t="s">
        <v>1296</v>
      </c>
      <c r="D143" t="s">
        <v>1297</v>
      </c>
      <c r="E143" t="s">
        <v>1298</v>
      </c>
      <c r="F143" t="s">
        <v>1299</v>
      </c>
      <c r="G143" t="s">
        <v>1300</v>
      </c>
      <c r="H143" t="s">
        <v>713</v>
      </c>
      <c r="I143" t="s">
        <v>225</v>
      </c>
      <c r="J143" t="s">
        <v>47</v>
      </c>
      <c r="K143" t="s">
        <v>48</v>
      </c>
      <c r="L143" t="s">
        <v>50</v>
      </c>
      <c r="M143" t="s">
        <v>50</v>
      </c>
      <c r="N143" t="s">
        <v>36</v>
      </c>
      <c r="O143" t="s">
        <v>37</v>
      </c>
      <c r="P143" t="s">
        <v>1301</v>
      </c>
      <c r="Q143" t="s">
        <v>39</v>
      </c>
      <c r="R143" t="s">
        <v>39</v>
      </c>
      <c r="S143" t="s">
        <v>39</v>
      </c>
      <c r="T143" t="s">
        <v>39</v>
      </c>
      <c r="U143" t="s">
        <v>865</v>
      </c>
      <c r="V143" t="s">
        <v>39</v>
      </c>
      <c r="W143" t="s">
        <v>39</v>
      </c>
      <c r="X143" t="str">
        <f>IF(LEN(source_data[[#This Row],[technology]])=0,"","technology")</f>
        <v/>
      </c>
      <c r="Y143" t="str">
        <f>SUBSTITUTE(_xlfn.TEXTJOIN(";",TRUE,source_data[[#This Row],[format]:[topic]],source_data[[#This Row],[misc]],source_data[[#This Row],[area]:[other]],),"#",";")</f>
        <v>article;recommendation;advice;development</v>
      </c>
      <c r="Z143">
        <f>10-COUNTBLANK(source_data[[#This Row],[format]:[other]])</f>
        <v>4</v>
      </c>
    </row>
    <row r="144" spans="1:26" x14ac:dyDescent="0.25">
      <c r="A144" t="s">
        <v>1302</v>
      </c>
      <c r="B144" t="s">
        <v>1303</v>
      </c>
      <c r="C144" t="s">
        <v>1304</v>
      </c>
      <c r="D144" t="s">
        <v>1297</v>
      </c>
      <c r="E144" t="s">
        <v>1298</v>
      </c>
      <c r="F144" t="s">
        <v>1305</v>
      </c>
      <c r="G144" t="s">
        <v>1306</v>
      </c>
      <c r="H144" t="s">
        <v>62</v>
      </c>
      <c r="I144" t="s">
        <v>225</v>
      </c>
      <c r="J144" t="s">
        <v>32</v>
      </c>
      <c r="K144" t="s">
        <v>1307</v>
      </c>
      <c r="L144" t="s">
        <v>50</v>
      </c>
      <c r="M144" t="s">
        <v>50</v>
      </c>
      <c r="N144" t="s">
        <v>36</v>
      </c>
      <c r="O144" t="s">
        <v>51</v>
      </c>
      <c r="P144" t="s">
        <v>39</v>
      </c>
      <c r="Q144" t="s">
        <v>39</v>
      </c>
      <c r="R144" t="s">
        <v>39</v>
      </c>
      <c r="S144" t="s">
        <v>52</v>
      </c>
      <c r="T144" t="s">
        <v>1308</v>
      </c>
      <c r="U144" t="s">
        <v>39</v>
      </c>
      <c r="V144" t="s">
        <v>39</v>
      </c>
      <c r="W144" t="s">
        <v>39</v>
      </c>
      <c r="X144" t="str">
        <f>IF(LEN(source_data[[#This Row],[technology]])=0,"","technology")</f>
        <v/>
      </c>
      <c r="Y144" t="str">
        <f>SUBSTITUTE(_xlfn.TEXTJOIN(";",TRUE,source_data[[#This Row],[format]:[topic]],source_data[[#This Row],[misc]],source_data[[#This Row],[area]:[other]],),"#",";")</f>
        <v>post;data-viz;design;principle</v>
      </c>
      <c r="Z144">
        <f>10-COUNTBLANK(source_data[[#This Row],[format]:[other]])</f>
        <v>4</v>
      </c>
    </row>
    <row r="145" spans="1:26" x14ac:dyDescent="0.25">
      <c r="A145" t="s">
        <v>1309</v>
      </c>
      <c r="B145" t="s">
        <v>1310</v>
      </c>
      <c r="C145" t="s">
        <v>1311</v>
      </c>
      <c r="D145" t="s">
        <v>1312</v>
      </c>
      <c r="E145" t="s">
        <v>1313</v>
      </c>
      <c r="F145" t="s">
        <v>1314</v>
      </c>
      <c r="G145" t="s">
        <v>1315</v>
      </c>
      <c r="H145" t="s">
        <v>1316</v>
      </c>
      <c r="I145" t="s">
        <v>225</v>
      </c>
      <c r="J145" t="s">
        <v>32</v>
      </c>
      <c r="K145" t="s">
        <v>1317</v>
      </c>
      <c r="L145" t="s">
        <v>50</v>
      </c>
      <c r="M145" t="s">
        <v>50</v>
      </c>
      <c r="N145" t="s">
        <v>36</v>
      </c>
      <c r="O145" t="s">
        <v>256</v>
      </c>
      <c r="P145" t="s">
        <v>39</v>
      </c>
      <c r="Q145" t="s">
        <v>39</v>
      </c>
      <c r="R145" t="s">
        <v>39</v>
      </c>
      <c r="S145" t="s">
        <v>39</v>
      </c>
      <c r="T145" t="s">
        <v>523</v>
      </c>
      <c r="U145" t="s">
        <v>39</v>
      </c>
      <c r="V145" t="s">
        <v>114</v>
      </c>
      <c r="W145" t="s">
        <v>1318</v>
      </c>
      <c r="X145" t="str">
        <f>IF(LEN(source_data[[#This Row],[technology]])=0,"","technology")</f>
        <v>technology</v>
      </c>
      <c r="Y145" t="str">
        <f>SUBSTITUTE(_xlfn.TEXTJOIN(";",TRUE,source_data[[#This Row],[format]:[topic]],source_data[[#This Row],[misc]],source_data[[#This Row],[area]:[other]],),"#",";")</f>
        <v>package;design;technology;d3js;annotation</v>
      </c>
      <c r="Z145">
        <f>10-COUNTBLANK(source_data[[#This Row],[format]:[other]])</f>
        <v>5</v>
      </c>
    </row>
    <row r="146" spans="1:26" x14ac:dyDescent="0.25">
      <c r="A146" t="s">
        <v>1319</v>
      </c>
      <c r="B146" t="s">
        <v>1320</v>
      </c>
      <c r="C146" t="s">
        <v>1321</v>
      </c>
      <c r="D146" t="s">
        <v>1322</v>
      </c>
      <c r="E146" t="s">
        <v>1323</v>
      </c>
      <c r="F146" t="s">
        <v>1324</v>
      </c>
      <c r="G146" t="s">
        <v>1325</v>
      </c>
      <c r="H146" t="s">
        <v>1326</v>
      </c>
      <c r="I146" t="s">
        <v>225</v>
      </c>
      <c r="J146" t="s">
        <v>32</v>
      </c>
      <c r="K146" t="s">
        <v>1327</v>
      </c>
      <c r="L146" t="s">
        <v>50</v>
      </c>
      <c r="M146" t="s">
        <v>50</v>
      </c>
      <c r="N146" t="s">
        <v>36</v>
      </c>
      <c r="O146" t="s">
        <v>102</v>
      </c>
      <c r="P146" t="s">
        <v>266</v>
      </c>
      <c r="Q146" t="s">
        <v>39</v>
      </c>
      <c r="R146" t="s">
        <v>39</v>
      </c>
      <c r="S146" t="s">
        <v>39</v>
      </c>
      <c r="T146" t="s">
        <v>19</v>
      </c>
      <c r="U146" t="s">
        <v>1328</v>
      </c>
      <c r="V146" t="s">
        <v>159</v>
      </c>
      <c r="W146" t="s">
        <v>39</v>
      </c>
      <c r="X146" t="str">
        <f>IF(LEN(source_data[[#This Row],[technology]])=0,"","technology")</f>
        <v>technology</v>
      </c>
      <c r="Y146" t="str">
        <f>SUBSTITUTE(_xlfn.TEXTJOIN(";",TRUE,source_data[[#This Row],[format]:[topic]],source_data[[#This Row],[misc]],source_data[[#This Row],[area]:[other]],),"#",";")</f>
        <v>paper;tutorial;technique;technology;survival-analysis;rstats</v>
      </c>
      <c r="Z146">
        <f>10-COUNTBLANK(source_data[[#This Row],[format]:[other]])</f>
        <v>6</v>
      </c>
    </row>
    <row r="147" spans="1:26" x14ac:dyDescent="0.25">
      <c r="A147" t="s">
        <v>1329</v>
      </c>
      <c r="B147" t="s">
        <v>1330</v>
      </c>
      <c r="C147" t="s">
        <v>1331</v>
      </c>
      <c r="D147" t="s">
        <v>1332</v>
      </c>
      <c r="E147" t="s">
        <v>1333</v>
      </c>
      <c r="F147" t="s">
        <v>1334</v>
      </c>
      <c r="G147" t="s">
        <v>1335</v>
      </c>
      <c r="H147" t="s">
        <v>630</v>
      </c>
      <c r="I147" t="s">
        <v>225</v>
      </c>
      <c r="J147" t="s">
        <v>211</v>
      </c>
      <c r="K147" t="s">
        <v>631</v>
      </c>
      <c r="L147" t="s">
        <v>50</v>
      </c>
      <c r="M147" t="s">
        <v>50</v>
      </c>
      <c r="N147" t="s">
        <v>36</v>
      </c>
      <c r="O147" t="s">
        <v>51</v>
      </c>
      <c r="P147" t="s">
        <v>39</v>
      </c>
      <c r="Q147" t="s">
        <v>613</v>
      </c>
      <c r="R147" t="s">
        <v>39</v>
      </c>
      <c r="S147" t="s">
        <v>158</v>
      </c>
      <c r="T147" t="s">
        <v>19</v>
      </c>
      <c r="U147" t="s">
        <v>39</v>
      </c>
      <c r="V147" t="s">
        <v>159</v>
      </c>
      <c r="W147" t="s">
        <v>39</v>
      </c>
      <c r="X147" t="str">
        <f>IF(LEN(source_data[[#This Row],[technology]])=0,"","technology")</f>
        <v>technology</v>
      </c>
      <c r="Y147" t="str">
        <f>SUBSTITUTE(_xlfn.TEXTJOIN(";",TRUE,source_data[[#This Row],[format]:[topic]],source_data[[#This Row],[misc]],source_data[[#This Row],[area]:[other]],),"#",";")</f>
        <v>post;explainer;data-science;technique;technology;rstats</v>
      </c>
      <c r="Z147">
        <f>10-COUNTBLANK(source_data[[#This Row],[format]:[other]])</f>
        <v>6</v>
      </c>
    </row>
    <row r="148" spans="1:26" x14ac:dyDescent="0.25">
      <c r="A148" t="s">
        <v>1336</v>
      </c>
      <c r="B148" t="s">
        <v>1337</v>
      </c>
      <c r="C148" t="s">
        <v>1338</v>
      </c>
      <c r="D148" t="s">
        <v>1339</v>
      </c>
      <c r="E148" t="s">
        <v>1340</v>
      </c>
      <c r="F148" t="s">
        <v>1341</v>
      </c>
      <c r="G148" t="s">
        <v>1342</v>
      </c>
      <c r="H148" t="s">
        <v>809</v>
      </c>
      <c r="I148" t="s">
        <v>225</v>
      </c>
      <c r="J148" t="s">
        <v>47</v>
      </c>
      <c r="K148" t="s">
        <v>48</v>
      </c>
      <c r="L148" t="s">
        <v>50</v>
      </c>
      <c r="M148" t="s">
        <v>50</v>
      </c>
      <c r="N148" t="s">
        <v>36</v>
      </c>
      <c r="O148" t="s">
        <v>51</v>
      </c>
      <c r="P148" t="s">
        <v>39</v>
      </c>
      <c r="Q148" t="s">
        <v>900</v>
      </c>
      <c r="R148" t="s">
        <v>39</v>
      </c>
      <c r="S148" t="s">
        <v>158</v>
      </c>
      <c r="T148" t="s">
        <v>19</v>
      </c>
      <c r="U148" t="s">
        <v>39</v>
      </c>
      <c r="V148" t="s">
        <v>39</v>
      </c>
      <c r="W148" t="s">
        <v>39</v>
      </c>
      <c r="X148" t="str">
        <f>IF(LEN(source_data[[#This Row],[technology]])=0,"","technology")</f>
        <v/>
      </c>
      <c r="Y148" t="str">
        <f>SUBSTITUTE(_xlfn.TEXTJOIN(";",TRUE,source_data[[#This Row],[format]:[topic]],source_data[[#This Row],[misc]],source_data[[#This Row],[area]:[other]],),"#",";")</f>
        <v>post;overview;basics;data-science;technique</v>
      </c>
      <c r="Z148">
        <f>10-COUNTBLANK(source_data[[#This Row],[format]:[other]])</f>
        <v>5</v>
      </c>
    </row>
    <row r="149" spans="1:26" x14ac:dyDescent="0.25">
      <c r="A149" t="s">
        <v>1343</v>
      </c>
      <c r="B149" t="s">
        <v>1344</v>
      </c>
      <c r="C149" t="s">
        <v>1345</v>
      </c>
      <c r="D149" t="s">
        <v>1346</v>
      </c>
      <c r="E149" t="s">
        <v>1155</v>
      </c>
      <c r="F149" t="s">
        <v>1347</v>
      </c>
      <c r="G149" t="s">
        <v>1348</v>
      </c>
      <c r="H149" t="s">
        <v>1349</v>
      </c>
      <c r="I149" t="s">
        <v>225</v>
      </c>
      <c r="J149" t="s">
        <v>47</v>
      </c>
      <c r="K149" t="s">
        <v>48</v>
      </c>
      <c r="L149" t="s">
        <v>50</v>
      </c>
      <c r="M149" t="s">
        <v>50</v>
      </c>
      <c r="N149" t="s">
        <v>36</v>
      </c>
      <c r="O149" t="s">
        <v>51</v>
      </c>
      <c r="P149" t="s">
        <v>39</v>
      </c>
      <c r="Q149" t="s">
        <v>39</v>
      </c>
      <c r="R149" t="s">
        <v>39</v>
      </c>
      <c r="S149" t="s">
        <v>52</v>
      </c>
      <c r="T149" t="s">
        <v>168</v>
      </c>
      <c r="U149" t="s">
        <v>39</v>
      </c>
      <c r="V149" t="s">
        <v>114</v>
      </c>
      <c r="W149" t="s">
        <v>39</v>
      </c>
      <c r="X149" t="str">
        <f>IF(LEN(source_data[[#This Row],[technology]])=0,"","technology")</f>
        <v>technology</v>
      </c>
      <c r="Y149" t="str">
        <f>SUBSTITUTE(_xlfn.TEXTJOIN(";",TRUE,source_data[[#This Row],[format]:[topic]],source_data[[#This Row],[misc]],source_data[[#This Row],[area]:[other]],),"#",";")</f>
        <v>post;data-viz;tool;technology;d3js</v>
      </c>
      <c r="Z149">
        <f>10-COUNTBLANK(source_data[[#This Row],[format]:[other]])</f>
        <v>5</v>
      </c>
    </row>
    <row r="150" spans="1:26" x14ac:dyDescent="0.25">
      <c r="A150" t="s">
        <v>1350</v>
      </c>
      <c r="B150" t="s">
        <v>1351</v>
      </c>
      <c r="C150" t="s">
        <v>1352</v>
      </c>
      <c r="D150" t="s">
        <v>1353</v>
      </c>
      <c r="E150" t="s">
        <v>1354</v>
      </c>
      <c r="F150" t="s">
        <v>1355</v>
      </c>
      <c r="G150" t="s">
        <v>1356</v>
      </c>
      <c r="H150" t="s">
        <v>1357</v>
      </c>
      <c r="I150" t="s">
        <v>225</v>
      </c>
      <c r="J150" t="s">
        <v>47</v>
      </c>
      <c r="K150" t="s">
        <v>48</v>
      </c>
      <c r="L150" t="s">
        <v>50</v>
      </c>
      <c r="M150" t="s">
        <v>50</v>
      </c>
      <c r="N150" t="s">
        <v>36</v>
      </c>
      <c r="O150" t="s">
        <v>1021</v>
      </c>
      <c r="P150" t="s">
        <v>266</v>
      </c>
      <c r="Q150" t="s">
        <v>39</v>
      </c>
      <c r="R150" t="s">
        <v>39</v>
      </c>
      <c r="S150" t="s">
        <v>52</v>
      </c>
      <c r="T150" t="s">
        <v>39</v>
      </c>
      <c r="U150" t="s">
        <v>39</v>
      </c>
      <c r="V150" t="s">
        <v>114</v>
      </c>
      <c r="W150" t="s">
        <v>39</v>
      </c>
      <c r="X150" t="str">
        <f>IF(LEN(source_data[[#This Row],[technology]])=0,"","technology")</f>
        <v>technology</v>
      </c>
      <c r="Y150" t="str">
        <f>SUBSTITUTE(_xlfn.TEXTJOIN(";",TRUE,source_data[[#This Row],[format]:[topic]],source_data[[#This Row],[misc]],source_data[[#This Row],[area]:[other]],),"#",";")</f>
        <v>post;package;tutorial;data-viz;technology;d3js</v>
      </c>
      <c r="Z150">
        <f>10-COUNTBLANK(source_data[[#This Row],[format]:[other]])</f>
        <v>5</v>
      </c>
    </row>
    <row r="151" spans="1:26" x14ac:dyDescent="0.25">
      <c r="A151" t="s">
        <v>1358</v>
      </c>
      <c r="B151" t="s">
        <v>1359</v>
      </c>
      <c r="C151" t="s">
        <v>1360</v>
      </c>
      <c r="D151" t="s">
        <v>1361</v>
      </c>
      <c r="E151" t="s">
        <v>1362</v>
      </c>
      <c r="F151" t="s">
        <v>1363</v>
      </c>
      <c r="G151" t="s">
        <v>1364</v>
      </c>
      <c r="H151" t="s">
        <v>1365</v>
      </c>
      <c r="I151" t="s">
        <v>225</v>
      </c>
      <c r="J151" t="s">
        <v>47</v>
      </c>
      <c r="K151" t="s">
        <v>48</v>
      </c>
      <c r="L151" t="s">
        <v>50</v>
      </c>
      <c r="M151" t="s">
        <v>50</v>
      </c>
      <c r="N151" t="s">
        <v>36</v>
      </c>
      <c r="O151" t="s">
        <v>39</v>
      </c>
      <c r="P151" t="s">
        <v>1366</v>
      </c>
      <c r="Q151" t="s">
        <v>39</v>
      </c>
      <c r="R151" t="s">
        <v>39</v>
      </c>
      <c r="S151" t="s">
        <v>39</v>
      </c>
      <c r="T151" t="s">
        <v>39</v>
      </c>
      <c r="U151" t="s">
        <v>1367</v>
      </c>
      <c r="V151" t="s">
        <v>39</v>
      </c>
      <c r="W151" t="s">
        <v>39</v>
      </c>
      <c r="X151" t="str">
        <f>IF(LEN(source_data[[#This Row],[technology]])=0,"","technology")</f>
        <v/>
      </c>
      <c r="Y151" t="str">
        <f>SUBSTITUTE(_xlfn.TEXTJOIN(";",TRUE,source_data[[#This Row],[format]:[topic]],source_data[[#This Row],[misc]],source_data[[#This Row],[area]:[other]],),"#",";")</f>
        <v>report;analysis;survey;bi</v>
      </c>
      <c r="Z151">
        <f>10-COUNTBLANK(source_data[[#This Row],[format]:[other]])</f>
        <v>3</v>
      </c>
    </row>
    <row r="152" spans="1:26" x14ac:dyDescent="0.25">
      <c r="A152" t="s">
        <v>1368</v>
      </c>
      <c r="B152" t="s">
        <v>1369</v>
      </c>
      <c r="C152" t="s">
        <v>1370</v>
      </c>
      <c r="D152" t="s">
        <v>1371</v>
      </c>
      <c r="E152" t="s">
        <v>1372</v>
      </c>
      <c r="F152" t="s">
        <v>1373</v>
      </c>
      <c r="G152" t="s">
        <v>1374</v>
      </c>
      <c r="H152" t="s">
        <v>1375</v>
      </c>
      <c r="I152" t="s">
        <v>225</v>
      </c>
      <c r="J152" t="s">
        <v>32</v>
      </c>
      <c r="K152" t="s">
        <v>1376</v>
      </c>
      <c r="L152" t="s">
        <v>50</v>
      </c>
      <c r="M152" t="s">
        <v>50</v>
      </c>
      <c r="N152" t="s">
        <v>36</v>
      </c>
      <c r="O152" t="s">
        <v>51</v>
      </c>
      <c r="P152" t="s">
        <v>39</v>
      </c>
      <c r="Q152" t="s">
        <v>613</v>
      </c>
      <c r="R152" t="s">
        <v>39</v>
      </c>
      <c r="S152" t="s">
        <v>937</v>
      </c>
      <c r="T152" t="s">
        <v>1377</v>
      </c>
      <c r="U152" t="s">
        <v>39</v>
      </c>
      <c r="V152" t="s">
        <v>39</v>
      </c>
      <c r="W152" t="s">
        <v>39</v>
      </c>
      <c r="X152" t="str">
        <f>IF(LEN(source_data[[#This Row],[technology]])=0,"","technology")</f>
        <v/>
      </c>
      <c r="Y152" t="str">
        <f>SUBSTITUTE(_xlfn.TEXTJOIN(";",TRUE,source_data[[#This Row],[format]:[topic]],source_data[[#This Row],[misc]],source_data[[#This Row],[area]:[other]],),"#",";")</f>
        <v>post;explainer;data-science;data-viz;technique;technique</v>
      </c>
      <c r="Z152">
        <f>10-COUNTBLANK(source_data[[#This Row],[format]:[other]])</f>
        <v>5</v>
      </c>
    </row>
    <row r="153" spans="1:26" x14ac:dyDescent="0.25">
      <c r="A153" t="s">
        <v>1378</v>
      </c>
      <c r="B153" t="s">
        <v>1379</v>
      </c>
      <c r="C153" t="s">
        <v>1380</v>
      </c>
      <c r="D153" t="s">
        <v>1381</v>
      </c>
      <c r="E153" t="s">
        <v>1382</v>
      </c>
      <c r="F153" t="s">
        <v>1383</v>
      </c>
      <c r="G153" t="s">
        <v>1384</v>
      </c>
      <c r="H153" t="s">
        <v>1385</v>
      </c>
      <c r="I153" t="s">
        <v>225</v>
      </c>
      <c r="J153" t="s">
        <v>47</v>
      </c>
      <c r="K153" t="s">
        <v>48</v>
      </c>
      <c r="L153" t="s">
        <v>50</v>
      </c>
      <c r="M153" t="s">
        <v>50</v>
      </c>
      <c r="N153" t="s">
        <v>36</v>
      </c>
      <c r="O153" t="s">
        <v>1386</v>
      </c>
      <c r="P153" t="s">
        <v>39</v>
      </c>
      <c r="Q153" t="s">
        <v>1387</v>
      </c>
      <c r="R153" t="s">
        <v>39</v>
      </c>
      <c r="S153" t="s">
        <v>158</v>
      </c>
      <c r="T153" t="s">
        <v>39</v>
      </c>
      <c r="U153" t="s">
        <v>307</v>
      </c>
      <c r="V153" t="s">
        <v>39</v>
      </c>
      <c r="W153" t="s">
        <v>39</v>
      </c>
      <c r="X153" t="str">
        <f>IF(LEN(source_data[[#This Row],[technology]])=0,"","technology")</f>
        <v/>
      </c>
      <c r="Y153" t="str">
        <f>SUBSTITUTE(_xlfn.TEXTJOIN(";",TRUE,source_data[[#This Row],[format]:[topic]],source_data[[#This Row],[misc]],source_data[[#This Row],[area]:[other]],),"#",";")</f>
        <v>site;book;online;fundamentals;introduction;data-science;statistics</v>
      </c>
      <c r="Z153">
        <f>10-COUNTBLANK(source_data[[#This Row],[format]:[other]])</f>
        <v>5</v>
      </c>
    </row>
    <row r="154" spans="1:26" x14ac:dyDescent="0.25">
      <c r="A154" t="s">
        <v>1388</v>
      </c>
      <c r="B154" t="s">
        <v>1389</v>
      </c>
      <c r="C154" t="s">
        <v>1390</v>
      </c>
      <c r="D154" t="s">
        <v>1391</v>
      </c>
      <c r="E154" t="s">
        <v>879</v>
      </c>
      <c r="F154" t="s">
        <v>1392</v>
      </c>
      <c r="G154" t="s">
        <v>1393</v>
      </c>
      <c r="H154" t="s">
        <v>1394</v>
      </c>
      <c r="I154" t="s">
        <v>225</v>
      </c>
      <c r="J154" t="s">
        <v>47</v>
      </c>
      <c r="K154" t="s">
        <v>48</v>
      </c>
      <c r="L154" t="s">
        <v>50</v>
      </c>
      <c r="M154" t="s">
        <v>50</v>
      </c>
      <c r="N154" t="s">
        <v>36</v>
      </c>
      <c r="O154" t="s">
        <v>1395</v>
      </c>
      <c r="P154" t="s">
        <v>1396</v>
      </c>
      <c r="Q154" t="s">
        <v>39</v>
      </c>
      <c r="R154" t="s">
        <v>39</v>
      </c>
      <c r="S154" t="s">
        <v>428</v>
      </c>
      <c r="T154" t="s">
        <v>39</v>
      </c>
      <c r="U154" t="s">
        <v>1397</v>
      </c>
      <c r="V154" t="s">
        <v>39</v>
      </c>
      <c r="X154" t="str">
        <f>IF(LEN(source_data[[#This Row],[technology]])=0,"","technology")</f>
        <v/>
      </c>
      <c r="Y154" t="str">
        <f>SUBSTITUTE(_xlfn.TEXTJOIN(";",TRUE,source_data[[#This Row],[format]:[topic]],source_data[[#This Row],[misc]],source_data[[#This Row],[area]:[other]],),"#",";")</f>
        <v>video;talk;viewpoint;inspiration;data-story</v>
      </c>
      <c r="Z154">
        <f>10-COUNTBLANK(source_data[[#This Row],[format]:[other]])</f>
        <v>5</v>
      </c>
    </row>
    <row r="155" spans="1:26" x14ac:dyDescent="0.25">
      <c r="A155" t="s">
        <v>1398</v>
      </c>
      <c r="B155" t="s">
        <v>1399</v>
      </c>
      <c r="C155" t="s">
        <v>1400</v>
      </c>
      <c r="D155" t="s">
        <v>1401</v>
      </c>
      <c r="E155" t="s">
        <v>1402</v>
      </c>
      <c r="F155" t="s">
        <v>1403</v>
      </c>
      <c r="G155" t="s">
        <v>1404</v>
      </c>
      <c r="H155" t="s">
        <v>909</v>
      </c>
      <c r="I155" t="s">
        <v>225</v>
      </c>
      <c r="J155" t="s">
        <v>32</v>
      </c>
      <c r="K155" t="s">
        <v>1405</v>
      </c>
      <c r="L155" t="s">
        <v>50</v>
      </c>
      <c r="M155" t="s">
        <v>50</v>
      </c>
      <c r="N155" t="s">
        <v>36</v>
      </c>
      <c r="O155" t="s">
        <v>51</v>
      </c>
      <c r="P155" t="s">
        <v>828</v>
      </c>
      <c r="Q155" t="s">
        <v>829</v>
      </c>
      <c r="R155" t="s">
        <v>39</v>
      </c>
      <c r="S155" t="s">
        <v>39</v>
      </c>
      <c r="T155" t="s">
        <v>19</v>
      </c>
      <c r="U155" t="s">
        <v>39</v>
      </c>
      <c r="V155" t="s">
        <v>1406</v>
      </c>
      <c r="W155" t="s">
        <v>39</v>
      </c>
      <c r="X155" t="str">
        <f>IF(LEN(source_data[[#This Row],[technology]])=0,"","technology")</f>
        <v>technology</v>
      </c>
      <c r="Y155" t="str">
        <f>SUBSTITUTE(_xlfn.TEXTJOIN(";",TRUE,source_data[[#This Row],[format]:[topic]],source_data[[#This Row],[misc]],source_data[[#This Row],[area]:[other]],),"#",";")</f>
        <v>post;tutorial;guide;intermediate;technique;technology;python;javascript</v>
      </c>
      <c r="Z155">
        <f>10-COUNTBLANK(source_data[[#This Row],[format]:[other]])</f>
        <v>6</v>
      </c>
    </row>
    <row r="156" spans="1:26" x14ac:dyDescent="0.25">
      <c r="A156" t="s">
        <v>1407</v>
      </c>
      <c r="B156" t="s">
        <v>1408</v>
      </c>
      <c r="C156" t="s">
        <v>1409</v>
      </c>
      <c r="D156" t="s">
        <v>1410</v>
      </c>
      <c r="E156" t="s">
        <v>1411</v>
      </c>
      <c r="F156" t="s">
        <v>1412</v>
      </c>
      <c r="G156" t="s">
        <v>1413</v>
      </c>
      <c r="H156" t="s">
        <v>713</v>
      </c>
      <c r="I156" t="s">
        <v>225</v>
      </c>
      <c r="J156" t="s">
        <v>47</v>
      </c>
      <c r="K156" t="s">
        <v>48</v>
      </c>
      <c r="L156" t="s">
        <v>50</v>
      </c>
      <c r="M156" t="s">
        <v>50</v>
      </c>
      <c r="N156" t="s">
        <v>36</v>
      </c>
      <c r="O156" t="s">
        <v>51</v>
      </c>
      <c r="P156" t="s">
        <v>1414</v>
      </c>
      <c r="Q156" t="s">
        <v>39</v>
      </c>
      <c r="R156" t="s">
        <v>39</v>
      </c>
      <c r="S156" t="s">
        <v>52</v>
      </c>
      <c r="T156" t="s">
        <v>1415</v>
      </c>
      <c r="U156" t="s">
        <v>39</v>
      </c>
      <c r="V156" t="s">
        <v>39</v>
      </c>
      <c r="W156" t="s">
        <v>39</v>
      </c>
      <c r="X156" t="str">
        <f>IF(LEN(source_data[[#This Row],[technology]])=0,"","technology")</f>
        <v/>
      </c>
      <c r="Y156" t="str">
        <f>SUBSTITUTE(_xlfn.TEXTJOIN(";",TRUE,source_data[[#This Row],[format]:[topic]],source_data[[#This Row],[misc]],source_data[[#This Row],[area]:[other]],),"#",";")</f>
        <v>post;guide;list;data-viz;design;tool</v>
      </c>
      <c r="Z156">
        <f>10-COUNTBLANK(source_data[[#This Row],[format]:[other]])</f>
        <v>5</v>
      </c>
    </row>
    <row r="157" spans="1:26" x14ac:dyDescent="0.25">
      <c r="A157" t="s">
        <v>1416</v>
      </c>
      <c r="B157" t="s">
        <v>1417</v>
      </c>
      <c r="C157" t="s">
        <v>1418</v>
      </c>
      <c r="D157" t="s">
        <v>777</v>
      </c>
      <c r="E157" t="s">
        <v>1419</v>
      </c>
      <c r="F157" t="s">
        <v>1420</v>
      </c>
      <c r="G157" t="s">
        <v>1421</v>
      </c>
      <c r="H157" t="s">
        <v>781</v>
      </c>
      <c r="I157" t="s">
        <v>225</v>
      </c>
      <c r="J157" t="s">
        <v>47</v>
      </c>
      <c r="K157" t="s">
        <v>48</v>
      </c>
      <c r="L157" t="s">
        <v>50</v>
      </c>
      <c r="M157" t="s">
        <v>50</v>
      </c>
      <c r="N157" t="s">
        <v>36</v>
      </c>
      <c r="O157" t="s">
        <v>51</v>
      </c>
      <c r="P157" t="s">
        <v>141</v>
      </c>
      <c r="Q157" t="s">
        <v>613</v>
      </c>
      <c r="R157" t="s">
        <v>39</v>
      </c>
      <c r="S157" t="s">
        <v>39</v>
      </c>
      <c r="T157" t="s">
        <v>39</v>
      </c>
      <c r="U157" t="s">
        <v>1422</v>
      </c>
      <c r="V157" t="s">
        <v>39</v>
      </c>
      <c r="W157" t="s">
        <v>39</v>
      </c>
      <c r="X157" t="str">
        <f>IF(LEN(source_data[[#This Row],[technology]])=0,"","technology")</f>
        <v/>
      </c>
      <c r="Y157" t="str">
        <f>SUBSTITUTE(_xlfn.TEXTJOIN(";",TRUE,source_data[[#This Row],[format]:[topic]],source_data[[#This Row],[misc]],source_data[[#This Row],[area]:[other]],),"#",";")</f>
        <v>post;opinion;explainer;statistics;bayesian</v>
      </c>
      <c r="Z157">
        <f>10-COUNTBLANK(source_data[[#This Row],[format]:[other]])</f>
        <v>5</v>
      </c>
    </row>
    <row r="158" spans="1:26" x14ac:dyDescent="0.25">
      <c r="A158" t="s">
        <v>1423</v>
      </c>
      <c r="B158" t="s">
        <v>1424</v>
      </c>
      <c r="C158" t="s">
        <v>1425</v>
      </c>
      <c r="D158" t="s">
        <v>1426</v>
      </c>
      <c r="E158" t="s">
        <v>1427</v>
      </c>
      <c r="F158" t="s">
        <v>1428</v>
      </c>
      <c r="G158" t="s">
        <v>1429</v>
      </c>
      <c r="H158" t="s">
        <v>1430</v>
      </c>
      <c r="I158" t="s">
        <v>225</v>
      </c>
      <c r="J158" t="s">
        <v>32</v>
      </c>
      <c r="K158" t="s">
        <v>1431</v>
      </c>
      <c r="L158" t="s">
        <v>50</v>
      </c>
      <c r="M158" t="s">
        <v>50</v>
      </c>
      <c r="N158" t="s">
        <v>36</v>
      </c>
      <c r="O158" t="s">
        <v>51</v>
      </c>
      <c r="P158" t="s">
        <v>828</v>
      </c>
      <c r="Q158" t="s">
        <v>593</v>
      </c>
      <c r="R158" t="s">
        <v>39</v>
      </c>
      <c r="S158" t="s">
        <v>39</v>
      </c>
      <c r="T158" t="s">
        <v>523</v>
      </c>
      <c r="U158" t="s">
        <v>39</v>
      </c>
      <c r="V158" t="s">
        <v>866</v>
      </c>
      <c r="W158" t="s">
        <v>39</v>
      </c>
      <c r="X158" t="str">
        <f>IF(LEN(source_data[[#This Row],[technology]])=0,"","technology")</f>
        <v>technology</v>
      </c>
      <c r="Y158" t="str">
        <f>SUBSTITUTE(_xlfn.TEXTJOIN(";",TRUE,source_data[[#This Row],[format]:[topic]],source_data[[#This Row],[misc]],source_data[[#This Row],[area]:[other]],),"#",";")</f>
        <v>post;tutorial;guide;introduction;design;technology;css</v>
      </c>
      <c r="Z158">
        <f>10-COUNTBLANK(source_data[[#This Row],[format]:[other]])</f>
        <v>6</v>
      </c>
    </row>
    <row r="159" spans="1:26" x14ac:dyDescent="0.25">
      <c r="A159" t="s">
        <v>1432</v>
      </c>
      <c r="B159" t="s">
        <v>1433</v>
      </c>
      <c r="C159" t="s">
        <v>1434</v>
      </c>
      <c r="D159" t="s">
        <v>1435</v>
      </c>
      <c r="E159" t="s">
        <v>1436</v>
      </c>
      <c r="F159" t="s">
        <v>1437</v>
      </c>
      <c r="G159" t="s">
        <v>1438</v>
      </c>
      <c r="H159" t="s">
        <v>1193</v>
      </c>
      <c r="I159" t="s">
        <v>225</v>
      </c>
      <c r="J159" t="s">
        <v>32</v>
      </c>
      <c r="K159" t="s">
        <v>1439</v>
      </c>
      <c r="L159" t="s">
        <v>50</v>
      </c>
      <c r="M159" t="s">
        <v>50</v>
      </c>
      <c r="N159" t="s">
        <v>36</v>
      </c>
      <c r="O159" t="s">
        <v>51</v>
      </c>
      <c r="P159" t="s">
        <v>1440</v>
      </c>
      <c r="Q159" t="s">
        <v>39</v>
      </c>
      <c r="R159" t="s">
        <v>39</v>
      </c>
      <c r="S159" t="s">
        <v>52</v>
      </c>
      <c r="T159" t="s">
        <v>523</v>
      </c>
      <c r="U159" t="s">
        <v>39</v>
      </c>
      <c r="V159" t="s">
        <v>39</v>
      </c>
      <c r="W159" t="s">
        <v>39</v>
      </c>
      <c r="X159" t="str">
        <f>IF(LEN(source_data[[#This Row],[technology]])=0,"","technology")</f>
        <v/>
      </c>
      <c r="Y159" t="str">
        <f>SUBSTITUTE(_xlfn.TEXTJOIN(";",TRUE,source_data[[#This Row],[format]:[topic]],source_data[[#This Row],[misc]],source_data[[#This Row],[area]:[other]],),"#",";")</f>
        <v>post;guide;advice;data-viz;design</v>
      </c>
      <c r="Z159">
        <f>10-COUNTBLANK(source_data[[#This Row],[format]:[other]])</f>
        <v>5</v>
      </c>
    </row>
    <row r="160" spans="1:26" x14ac:dyDescent="0.25">
      <c r="A160" t="s">
        <v>1441</v>
      </c>
      <c r="B160" t="s">
        <v>1442</v>
      </c>
      <c r="C160" t="s">
        <v>1443</v>
      </c>
      <c r="D160" t="s">
        <v>709</v>
      </c>
      <c r="E160" t="s">
        <v>1444</v>
      </c>
      <c r="F160" t="s">
        <v>1445</v>
      </c>
      <c r="G160" t="s">
        <v>1446</v>
      </c>
      <c r="H160" t="s">
        <v>713</v>
      </c>
      <c r="I160" t="s">
        <v>225</v>
      </c>
      <c r="J160" t="s">
        <v>47</v>
      </c>
      <c r="K160" t="s">
        <v>48</v>
      </c>
      <c r="L160" t="s">
        <v>50</v>
      </c>
      <c r="M160" t="s">
        <v>50</v>
      </c>
      <c r="N160" t="s">
        <v>36</v>
      </c>
      <c r="O160" t="s">
        <v>51</v>
      </c>
      <c r="P160" t="s">
        <v>95</v>
      </c>
      <c r="Q160" t="s">
        <v>39</v>
      </c>
      <c r="R160" t="s">
        <v>39</v>
      </c>
      <c r="S160" t="s">
        <v>39</v>
      </c>
      <c r="T160" t="s">
        <v>1415</v>
      </c>
      <c r="U160" t="s">
        <v>865</v>
      </c>
      <c r="V160" t="s">
        <v>39</v>
      </c>
      <c r="W160" t="s">
        <v>39</v>
      </c>
      <c r="X160" t="str">
        <f>IF(LEN(source_data[[#This Row],[technology]])=0,"","technology")</f>
        <v/>
      </c>
      <c r="Y160" t="str">
        <f>SUBSTITUTE(_xlfn.TEXTJOIN(";",TRUE,source_data[[#This Row],[format]:[topic]],source_data[[#This Row],[misc]],source_data[[#This Row],[area]:[other]],),"#",";")</f>
        <v>post;list;design;tool;development</v>
      </c>
      <c r="Z160">
        <f>10-COUNTBLANK(source_data[[#This Row],[format]:[other]])</f>
        <v>5</v>
      </c>
    </row>
    <row r="161" spans="1:26" x14ac:dyDescent="0.25">
      <c r="A161" t="s">
        <v>1447</v>
      </c>
      <c r="B161" t="s">
        <v>1448</v>
      </c>
      <c r="C161" t="s">
        <v>1449</v>
      </c>
      <c r="D161" t="s">
        <v>1450</v>
      </c>
      <c r="E161" t="s">
        <v>1451</v>
      </c>
      <c r="G161" t="s">
        <v>1452</v>
      </c>
      <c r="H161" t="s">
        <v>30</v>
      </c>
      <c r="I161" t="s">
        <v>31</v>
      </c>
      <c r="J161" t="s">
        <v>47</v>
      </c>
      <c r="K161" t="s">
        <v>48</v>
      </c>
      <c r="L161" t="s">
        <v>1453</v>
      </c>
      <c r="M161" t="s">
        <v>1454</v>
      </c>
      <c r="N161" t="s">
        <v>36</v>
      </c>
      <c r="O161" t="s">
        <v>39</v>
      </c>
      <c r="P161" t="s">
        <v>1455</v>
      </c>
      <c r="Q161" t="s">
        <v>39</v>
      </c>
      <c r="R161" t="s">
        <v>39</v>
      </c>
      <c r="S161" t="s">
        <v>39</v>
      </c>
      <c r="T161" t="s">
        <v>39</v>
      </c>
      <c r="U161" t="s">
        <v>39</v>
      </c>
      <c r="V161" t="s">
        <v>39</v>
      </c>
      <c r="W161" t="s">
        <v>39</v>
      </c>
      <c r="X161" t="str">
        <f>IF(LEN(source_data[[#This Row],[technology]])=0,"","technology")</f>
        <v/>
      </c>
      <c r="Y161" t="str">
        <f>SUBSTITUTE(_xlfn.TEXTJOIN(";",TRUE,source_data[[#This Row],[format]:[topic]],source_data[[#This Row],[misc]],source_data[[#This Row],[area]:[other]],),"#",";")</f>
        <v>visual;infographic;general</v>
      </c>
      <c r="Z161">
        <f>10-COUNTBLANK(source_data[[#This Row],[format]:[other]])</f>
        <v>2</v>
      </c>
    </row>
    <row r="162" spans="1:26" x14ac:dyDescent="0.25">
      <c r="A162" t="s">
        <v>1456</v>
      </c>
      <c r="B162" t="s">
        <v>1457</v>
      </c>
      <c r="C162" t="s">
        <v>1458</v>
      </c>
      <c r="D162" t="s">
        <v>1017</v>
      </c>
      <c r="E162" t="s">
        <v>1459</v>
      </c>
      <c r="F162" t="s">
        <v>1460</v>
      </c>
      <c r="G162" t="s">
        <v>1461</v>
      </c>
      <c r="H162" t="s">
        <v>679</v>
      </c>
      <c r="I162" t="s">
        <v>225</v>
      </c>
      <c r="J162" t="s">
        <v>47</v>
      </c>
      <c r="K162" t="s">
        <v>48</v>
      </c>
      <c r="L162" t="s">
        <v>50</v>
      </c>
      <c r="M162" t="s">
        <v>50</v>
      </c>
      <c r="N162" t="s">
        <v>36</v>
      </c>
      <c r="O162" t="s">
        <v>51</v>
      </c>
      <c r="P162" t="s">
        <v>1462</v>
      </c>
      <c r="Q162" t="s">
        <v>39</v>
      </c>
      <c r="R162" t="s">
        <v>39</v>
      </c>
      <c r="S162" t="s">
        <v>1463</v>
      </c>
      <c r="T162" t="s">
        <v>39</v>
      </c>
      <c r="U162" t="s">
        <v>39</v>
      </c>
      <c r="V162" t="s">
        <v>39</v>
      </c>
      <c r="W162" t="s">
        <v>39</v>
      </c>
      <c r="X162" t="str">
        <f>IF(LEN(source_data[[#This Row],[technology]])=0,"","technology")</f>
        <v/>
      </c>
      <c r="Y162" t="str">
        <f>SUBSTITUTE(_xlfn.TEXTJOIN(";",TRUE,source_data[[#This Row],[format]:[topic]],source_data[[#This Row],[misc]],source_data[[#This Row],[area]:[other]],),"#",";")</f>
        <v>post;general;opinion;data-viz;pitfall</v>
      </c>
      <c r="Z162">
        <f>10-COUNTBLANK(source_data[[#This Row],[format]:[other]])</f>
        <v>4</v>
      </c>
    </row>
    <row r="163" spans="1:26" x14ac:dyDescent="0.25">
      <c r="A163" t="s">
        <v>1464</v>
      </c>
      <c r="B163" t="s">
        <v>1465</v>
      </c>
      <c r="C163" t="s">
        <v>1466</v>
      </c>
      <c r="D163" t="s">
        <v>1467</v>
      </c>
      <c r="E163" t="s">
        <v>1468</v>
      </c>
      <c r="F163" t="s">
        <v>1469</v>
      </c>
      <c r="G163" t="s">
        <v>1470</v>
      </c>
      <c r="H163" t="s">
        <v>1471</v>
      </c>
      <c r="I163" t="s">
        <v>225</v>
      </c>
      <c r="J163" t="s">
        <v>47</v>
      </c>
      <c r="K163" t="s">
        <v>48</v>
      </c>
      <c r="L163" t="s">
        <v>50</v>
      </c>
      <c r="M163" t="s">
        <v>50</v>
      </c>
      <c r="N163" t="s">
        <v>36</v>
      </c>
      <c r="O163" t="s">
        <v>1472</v>
      </c>
      <c r="P163" t="s">
        <v>39</v>
      </c>
      <c r="Q163" t="s">
        <v>522</v>
      </c>
      <c r="R163" t="s">
        <v>39</v>
      </c>
      <c r="S163" t="s">
        <v>52</v>
      </c>
      <c r="T163" t="s">
        <v>19</v>
      </c>
      <c r="U163" t="s">
        <v>1064</v>
      </c>
      <c r="V163" t="s">
        <v>114</v>
      </c>
      <c r="W163" t="s">
        <v>39</v>
      </c>
      <c r="X163" t="str">
        <f>IF(LEN(source_data[[#This Row],[technology]])=0,"","technology")</f>
        <v>technology</v>
      </c>
      <c r="Y163" t="str">
        <f>SUBSTITUTE(_xlfn.TEXTJOIN(";",TRUE,source_data[[#This Row],[format]:[topic]],source_data[[#This Row],[misc]],source_data[[#This Row],[area]:[other]],),"#",";")</f>
        <v>site;interactive;example;data-viz;technique;technology;animation;d3js</v>
      </c>
      <c r="Z163">
        <f>10-COUNTBLANK(source_data[[#This Row],[format]:[other]])</f>
        <v>7</v>
      </c>
    </row>
    <row r="164" spans="1:26" x14ac:dyDescent="0.25">
      <c r="A164" t="s">
        <v>1473</v>
      </c>
      <c r="B164" t="s">
        <v>1474</v>
      </c>
      <c r="C164" t="s">
        <v>1475</v>
      </c>
      <c r="D164" t="s">
        <v>1476</v>
      </c>
      <c r="E164" t="s">
        <v>1477</v>
      </c>
      <c r="F164" t="s">
        <v>1478</v>
      </c>
      <c r="G164" t="s">
        <v>1479</v>
      </c>
      <c r="H164" t="s">
        <v>1480</v>
      </c>
      <c r="I164" t="s">
        <v>225</v>
      </c>
      <c r="J164" t="s">
        <v>32</v>
      </c>
      <c r="K164" t="s">
        <v>1481</v>
      </c>
      <c r="L164" t="s">
        <v>50</v>
      </c>
      <c r="M164" t="s">
        <v>50</v>
      </c>
      <c r="N164" t="s">
        <v>36</v>
      </c>
      <c r="O164" t="s">
        <v>186</v>
      </c>
      <c r="P164" t="s">
        <v>177</v>
      </c>
      <c r="Q164" t="s">
        <v>39</v>
      </c>
      <c r="R164" t="s">
        <v>1482</v>
      </c>
      <c r="S164" t="s">
        <v>1483</v>
      </c>
      <c r="T164" t="s">
        <v>39</v>
      </c>
      <c r="U164" t="s">
        <v>39</v>
      </c>
      <c r="V164" t="s">
        <v>39</v>
      </c>
      <c r="W164" t="s">
        <v>1484</v>
      </c>
      <c r="X164" t="str">
        <f>IF(LEN(source_data[[#This Row],[technology]])=0,"","technology")</f>
        <v/>
      </c>
      <c r="Y164" t="str">
        <f>SUBSTITUTE(_xlfn.TEXTJOIN(";",TRUE,source_data[[#This Row],[format]:[topic]],source_data[[#This Row],[misc]],source_data[[#This Row],[area]:[other]],),"#",";")</f>
        <v>post;article;general;cautionary-tale;peril;data-science;pitfall;abuse</v>
      </c>
      <c r="Z164">
        <f>10-COUNTBLANK(source_data[[#This Row],[format]:[other]])</f>
        <v>6</v>
      </c>
    </row>
    <row r="165" spans="1:26" x14ac:dyDescent="0.25">
      <c r="A165" t="s">
        <v>1485</v>
      </c>
      <c r="B165" t="s">
        <v>1486</v>
      </c>
      <c r="C165" t="s">
        <v>1487</v>
      </c>
      <c r="D165" t="s">
        <v>1488</v>
      </c>
      <c r="E165" t="s">
        <v>1489</v>
      </c>
      <c r="F165" t="s">
        <v>1490</v>
      </c>
      <c r="G165" t="s">
        <v>1491</v>
      </c>
      <c r="H165" t="s">
        <v>1492</v>
      </c>
      <c r="I165" t="s">
        <v>225</v>
      </c>
      <c r="J165" t="s">
        <v>32</v>
      </c>
      <c r="K165" t="s">
        <v>1493</v>
      </c>
      <c r="L165" t="s">
        <v>50</v>
      </c>
      <c r="M165" t="s">
        <v>50</v>
      </c>
      <c r="N165" t="s">
        <v>36</v>
      </c>
      <c r="O165" t="s">
        <v>51</v>
      </c>
      <c r="P165" t="s">
        <v>1494</v>
      </c>
      <c r="Q165" t="s">
        <v>39</v>
      </c>
      <c r="R165" t="s">
        <v>39</v>
      </c>
      <c r="S165" t="s">
        <v>52</v>
      </c>
      <c r="T165" t="s">
        <v>39</v>
      </c>
      <c r="U165" t="s">
        <v>39</v>
      </c>
      <c r="V165" t="s">
        <v>39</v>
      </c>
      <c r="W165" t="s">
        <v>1495</v>
      </c>
      <c r="X165" t="str">
        <f>IF(LEN(source_data[[#This Row],[technology]])=0,"","technology")</f>
        <v/>
      </c>
      <c r="Y165" t="str">
        <f>SUBSTITUTE(_xlfn.TEXTJOIN(";",TRUE,source_data[[#This Row],[format]:[topic]],source_data[[#This Row],[misc]],source_data[[#This Row],[area]:[other]],),"#",";")</f>
        <v>post;research;general;review;data-viz;perception</v>
      </c>
      <c r="Z165">
        <f>10-COUNTBLANK(source_data[[#This Row],[format]:[other]])</f>
        <v>5</v>
      </c>
    </row>
    <row r="166" spans="1:26" x14ac:dyDescent="0.25">
      <c r="A166" t="s">
        <v>1496</v>
      </c>
      <c r="B166" t="s">
        <v>1497</v>
      </c>
      <c r="C166" t="s">
        <v>1498</v>
      </c>
      <c r="D166" t="s">
        <v>1499</v>
      </c>
      <c r="E166" t="s">
        <v>1500</v>
      </c>
      <c r="F166" t="s">
        <v>1501</v>
      </c>
      <c r="G166" t="s">
        <v>1502</v>
      </c>
      <c r="H166" t="s">
        <v>1503</v>
      </c>
      <c r="I166" t="s">
        <v>225</v>
      </c>
      <c r="J166" t="s">
        <v>47</v>
      </c>
      <c r="K166" t="s">
        <v>48</v>
      </c>
      <c r="L166" t="s">
        <v>50</v>
      </c>
      <c r="M166" t="s">
        <v>50</v>
      </c>
      <c r="N166" t="s">
        <v>36</v>
      </c>
      <c r="O166" t="s">
        <v>1504</v>
      </c>
      <c r="P166" t="s">
        <v>39</v>
      </c>
      <c r="Q166" t="s">
        <v>39</v>
      </c>
      <c r="R166" t="s">
        <v>39</v>
      </c>
      <c r="S166" t="s">
        <v>39</v>
      </c>
      <c r="T166" t="s">
        <v>19</v>
      </c>
      <c r="U166" t="s">
        <v>865</v>
      </c>
      <c r="V166" t="s">
        <v>39</v>
      </c>
      <c r="W166" t="s">
        <v>1505</v>
      </c>
      <c r="X166" t="str">
        <f>IF(LEN(source_data[[#This Row],[technology]])=0,"","technology")</f>
        <v/>
      </c>
      <c r="Y166" t="str">
        <f>SUBSTITUTE(_xlfn.TEXTJOIN(";",TRUE,source_data[[#This Row],[format]:[topic]],source_data[[#This Row],[misc]],source_data[[#This Row],[area]:[other]],),"#",";")</f>
        <v>application;post;technique;development;storytelling</v>
      </c>
      <c r="Z166">
        <f>10-COUNTBLANK(source_data[[#This Row],[format]:[other]])</f>
        <v>5</v>
      </c>
    </row>
    <row r="167" spans="1:26" x14ac:dyDescent="0.25">
      <c r="A167" t="s">
        <v>1506</v>
      </c>
      <c r="B167" t="s">
        <v>1507</v>
      </c>
      <c r="C167" t="s">
        <v>1508</v>
      </c>
      <c r="D167" t="s">
        <v>1017</v>
      </c>
      <c r="E167" t="s">
        <v>1509</v>
      </c>
      <c r="F167" t="s">
        <v>1510</v>
      </c>
      <c r="G167" t="s">
        <v>1511</v>
      </c>
      <c r="H167" t="s">
        <v>1020</v>
      </c>
      <c r="I167" t="s">
        <v>225</v>
      </c>
      <c r="J167" t="s">
        <v>47</v>
      </c>
      <c r="K167" t="s">
        <v>48</v>
      </c>
      <c r="L167" t="s">
        <v>50</v>
      </c>
      <c r="M167" t="s">
        <v>50</v>
      </c>
      <c r="N167" t="s">
        <v>36</v>
      </c>
      <c r="O167" t="s">
        <v>51</v>
      </c>
      <c r="P167" t="s">
        <v>39</v>
      </c>
      <c r="Q167" t="s">
        <v>522</v>
      </c>
      <c r="R167" t="s">
        <v>39</v>
      </c>
      <c r="S167" t="s">
        <v>9059</v>
      </c>
      <c r="T167" t="s">
        <v>39</v>
      </c>
      <c r="U167" t="s">
        <v>40</v>
      </c>
      <c r="V167" t="s">
        <v>39</v>
      </c>
      <c r="X167" t="str">
        <f>IF(LEN(source_data[[#This Row],[technology]])=0,"","technology")</f>
        <v/>
      </c>
      <c r="Y167" t="str">
        <f>SUBSTITUTE(_xlfn.TEXTJOIN(";",TRUE,source_data[[#This Row],[format]:[topic]],source_data[[#This Row],[misc]],source_data[[#This Row],[area]:[other]],),"#",";")</f>
        <v>post;example;data-viz;inspiration;geospatial</v>
      </c>
      <c r="Z167">
        <f>10-COUNTBLANK(source_data[[#This Row],[format]:[other]])</f>
        <v>5</v>
      </c>
    </row>
    <row r="168" spans="1:26" x14ac:dyDescent="0.25">
      <c r="A168" t="s">
        <v>1512</v>
      </c>
      <c r="B168" t="s">
        <v>1513</v>
      </c>
      <c r="C168" t="s">
        <v>1514</v>
      </c>
      <c r="D168" t="s">
        <v>1515</v>
      </c>
      <c r="E168" t="s">
        <v>1516</v>
      </c>
      <c r="F168" t="s">
        <v>1517</v>
      </c>
      <c r="G168" t="s">
        <v>1518</v>
      </c>
      <c r="H168" t="s">
        <v>1519</v>
      </c>
      <c r="I168" t="s">
        <v>225</v>
      </c>
      <c r="J168" t="s">
        <v>47</v>
      </c>
      <c r="K168" t="s">
        <v>48</v>
      </c>
      <c r="L168" t="s">
        <v>50</v>
      </c>
      <c r="M168" t="s">
        <v>50</v>
      </c>
      <c r="N168" t="s">
        <v>36</v>
      </c>
      <c r="O168" t="s">
        <v>1520</v>
      </c>
      <c r="P168" t="s">
        <v>828</v>
      </c>
      <c r="Q168" t="s">
        <v>593</v>
      </c>
      <c r="R168" t="s">
        <v>39</v>
      </c>
      <c r="S168" t="s">
        <v>52</v>
      </c>
      <c r="T168" t="s">
        <v>19</v>
      </c>
      <c r="U168" t="s">
        <v>39</v>
      </c>
      <c r="V168" t="s">
        <v>114</v>
      </c>
      <c r="W168" t="s">
        <v>39</v>
      </c>
      <c r="X168" t="str">
        <f>IF(LEN(source_data[[#This Row],[technology]])=0,"","technology")</f>
        <v>technology</v>
      </c>
      <c r="Y168" t="str">
        <f>SUBSTITUTE(_xlfn.TEXTJOIN(";",TRUE,source_data[[#This Row],[format]:[topic]],source_data[[#This Row],[misc]],source_data[[#This Row],[area]:[other]],),"#",";")</f>
        <v>post;interactive;tutorial;guide;introduction;data-viz;technique;technology;d3js</v>
      </c>
      <c r="Z168">
        <f>10-COUNTBLANK(source_data[[#This Row],[format]:[other]])</f>
        <v>7</v>
      </c>
    </row>
    <row r="169" spans="1:26" x14ac:dyDescent="0.25">
      <c r="A169" t="s">
        <v>1521</v>
      </c>
      <c r="B169" t="s">
        <v>1522</v>
      </c>
      <c r="C169" t="s">
        <v>1523</v>
      </c>
      <c r="D169" t="s">
        <v>1524</v>
      </c>
      <c r="E169" t="s">
        <v>1525</v>
      </c>
      <c r="F169" t="s">
        <v>1526</v>
      </c>
      <c r="G169" t="s">
        <v>1527</v>
      </c>
      <c r="H169" t="s">
        <v>1528</v>
      </c>
      <c r="I169" t="s">
        <v>225</v>
      </c>
      <c r="J169" t="s">
        <v>47</v>
      </c>
      <c r="K169" t="s">
        <v>48</v>
      </c>
      <c r="L169" t="s">
        <v>50</v>
      </c>
      <c r="M169" t="s">
        <v>50</v>
      </c>
      <c r="N169" t="s">
        <v>36</v>
      </c>
      <c r="O169" t="s">
        <v>51</v>
      </c>
      <c r="P169" t="s">
        <v>1529</v>
      </c>
      <c r="Q169" t="s">
        <v>1530</v>
      </c>
      <c r="R169" t="s">
        <v>39</v>
      </c>
      <c r="S169" t="s">
        <v>52</v>
      </c>
      <c r="T169" t="s">
        <v>39</v>
      </c>
      <c r="U169" t="s">
        <v>39</v>
      </c>
      <c r="V169" t="s">
        <v>114</v>
      </c>
      <c r="W169" t="s">
        <v>39</v>
      </c>
      <c r="X169" t="str">
        <f>IF(LEN(source_data[[#This Row],[technology]])=0,"","technology")</f>
        <v>technology</v>
      </c>
      <c r="Y169" t="str">
        <f>SUBSTITUTE(_xlfn.TEXTJOIN(";",TRUE,source_data[[#This Row],[format]:[topic]],source_data[[#This Row],[misc]],source_data[[#This Row],[area]:[other]],),"#",";")</f>
        <v>post;guide;tutorial;fundamentals;data-viz;technology;d3js</v>
      </c>
      <c r="Z169">
        <f>10-COUNTBLANK(source_data[[#This Row],[format]:[other]])</f>
        <v>6</v>
      </c>
    </row>
    <row r="170" spans="1:26" x14ac:dyDescent="0.25">
      <c r="A170" t="s">
        <v>1531</v>
      </c>
      <c r="B170" t="s">
        <v>1532</v>
      </c>
      <c r="C170" t="s">
        <v>1533</v>
      </c>
      <c r="D170" t="s">
        <v>413</v>
      </c>
      <c r="E170" t="s">
        <v>1534</v>
      </c>
      <c r="F170" t="s">
        <v>1535</v>
      </c>
      <c r="G170" t="s">
        <v>1536</v>
      </c>
      <c r="H170" t="s">
        <v>1537</v>
      </c>
      <c r="I170" t="s">
        <v>225</v>
      </c>
      <c r="J170" t="s">
        <v>47</v>
      </c>
      <c r="K170" t="s">
        <v>48</v>
      </c>
      <c r="L170" t="s">
        <v>50</v>
      </c>
      <c r="M170" t="s">
        <v>50</v>
      </c>
      <c r="N170" t="s">
        <v>36</v>
      </c>
      <c r="O170" t="s">
        <v>51</v>
      </c>
      <c r="P170" t="s">
        <v>266</v>
      </c>
      <c r="Q170" t="s">
        <v>39</v>
      </c>
      <c r="R170" t="s">
        <v>39</v>
      </c>
      <c r="S170" t="s">
        <v>52</v>
      </c>
      <c r="T170" t="s">
        <v>19</v>
      </c>
      <c r="U170" t="s">
        <v>39</v>
      </c>
      <c r="V170" t="s">
        <v>114</v>
      </c>
      <c r="W170" t="s">
        <v>39</v>
      </c>
      <c r="X170" t="str">
        <f>IF(LEN(source_data[[#This Row],[technology]])=0,"","technology")</f>
        <v>technology</v>
      </c>
      <c r="Y170" t="str">
        <f>SUBSTITUTE(_xlfn.TEXTJOIN(";",TRUE,source_data[[#This Row],[format]:[topic]],source_data[[#This Row],[misc]],source_data[[#This Row],[area]:[other]],),"#",";")</f>
        <v>post;tutorial;data-viz;technique;technology;d3js</v>
      </c>
      <c r="Z170">
        <f>10-COUNTBLANK(source_data[[#This Row],[format]:[other]])</f>
        <v>6</v>
      </c>
    </row>
    <row r="171" spans="1:26" x14ac:dyDescent="0.25">
      <c r="A171" t="s">
        <v>1538</v>
      </c>
      <c r="B171" t="s">
        <v>1539</v>
      </c>
      <c r="C171" t="s">
        <v>1540</v>
      </c>
      <c r="D171" t="s">
        <v>1541</v>
      </c>
      <c r="E171" t="s">
        <v>1542</v>
      </c>
      <c r="F171" t="s">
        <v>1543</v>
      </c>
      <c r="G171" t="s">
        <v>1544</v>
      </c>
      <c r="H171" t="s">
        <v>1545</v>
      </c>
      <c r="I171" t="s">
        <v>225</v>
      </c>
      <c r="J171" t="s">
        <v>47</v>
      </c>
      <c r="K171" t="s">
        <v>48</v>
      </c>
      <c r="L171" t="s">
        <v>50</v>
      </c>
      <c r="M171" t="s">
        <v>50</v>
      </c>
      <c r="N171" t="s">
        <v>36</v>
      </c>
      <c r="O171" t="s">
        <v>51</v>
      </c>
      <c r="P171" t="s">
        <v>266</v>
      </c>
      <c r="Q171" t="s">
        <v>39</v>
      </c>
      <c r="R171" t="s">
        <v>39</v>
      </c>
      <c r="S171" t="s">
        <v>214</v>
      </c>
      <c r="T171" t="s">
        <v>19</v>
      </c>
      <c r="U171" t="s">
        <v>39</v>
      </c>
      <c r="V171" t="s">
        <v>654</v>
      </c>
      <c r="W171" t="s">
        <v>39</v>
      </c>
      <c r="X171" t="str">
        <f>IF(LEN(source_data[[#This Row],[technology]])=0,"","technology")</f>
        <v>technology</v>
      </c>
      <c r="Y171" t="str">
        <f>SUBSTITUTE(_xlfn.TEXTJOIN(";",TRUE,source_data[[#This Row],[format]:[topic]],source_data[[#This Row],[misc]],source_data[[#This Row],[area]:[other]],),"#",";")</f>
        <v>post;tutorial;data-analysis;technique;technology;rstats;tidyverse</v>
      </c>
      <c r="Z171">
        <f>10-COUNTBLANK(source_data[[#This Row],[format]:[other]])</f>
        <v>6</v>
      </c>
    </row>
    <row r="172" spans="1:26" x14ac:dyDescent="0.25">
      <c r="A172" t="s">
        <v>1546</v>
      </c>
      <c r="B172" t="s">
        <v>1547</v>
      </c>
      <c r="C172" t="s">
        <v>625</v>
      </c>
      <c r="D172" t="s">
        <v>1548</v>
      </c>
      <c r="E172" t="s">
        <v>1509</v>
      </c>
      <c r="F172" t="s">
        <v>1549</v>
      </c>
      <c r="G172" t="s">
        <v>1550</v>
      </c>
      <c r="H172" t="s">
        <v>630</v>
      </c>
      <c r="I172" t="s">
        <v>225</v>
      </c>
      <c r="J172" t="s">
        <v>211</v>
      </c>
      <c r="K172" t="s">
        <v>631</v>
      </c>
      <c r="L172" t="s">
        <v>50</v>
      </c>
      <c r="M172" t="s">
        <v>50</v>
      </c>
      <c r="N172" t="s">
        <v>36</v>
      </c>
      <c r="O172" t="s">
        <v>1021</v>
      </c>
      <c r="P172" t="s">
        <v>1551</v>
      </c>
      <c r="Q172" t="s">
        <v>39</v>
      </c>
      <c r="R172" t="s">
        <v>39</v>
      </c>
      <c r="S172" t="s">
        <v>158</v>
      </c>
      <c r="T172" t="s">
        <v>39</v>
      </c>
      <c r="U172" t="s">
        <v>810</v>
      </c>
      <c r="V172" t="s">
        <v>159</v>
      </c>
      <c r="W172" t="s">
        <v>39</v>
      </c>
      <c r="X172" t="str">
        <f>IF(LEN(source_data[[#This Row],[technology]])=0,"","technology")</f>
        <v>technology</v>
      </c>
      <c r="Y172" t="str">
        <f>SUBSTITUTE(_xlfn.TEXTJOIN(";",TRUE,source_data[[#This Row],[format]:[topic]],source_data[[#This Row],[misc]],source_data[[#This Row],[area]:[other]],),"#",";")</f>
        <v>post;package;statement;data-science;technology;forecasting;rstats</v>
      </c>
      <c r="Z172">
        <f>10-COUNTBLANK(source_data[[#This Row],[format]:[other]])</f>
        <v>6</v>
      </c>
    </row>
    <row r="173" spans="1:26" x14ac:dyDescent="0.25">
      <c r="A173" t="s">
        <v>1552</v>
      </c>
      <c r="B173" t="s">
        <v>1553</v>
      </c>
      <c r="C173" t="s">
        <v>1554</v>
      </c>
      <c r="D173" t="s">
        <v>1555</v>
      </c>
      <c r="E173" t="s">
        <v>1542</v>
      </c>
      <c r="F173" t="s">
        <v>1556</v>
      </c>
      <c r="G173" t="s">
        <v>1557</v>
      </c>
      <c r="H173" t="s">
        <v>1558</v>
      </c>
      <c r="I173" t="s">
        <v>225</v>
      </c>
      <c r="J173" t="s">
        <v>47</v>
      </c>
      <c r="K173" t="s">
        <v>48</v>
      </c>
      <c r="L173" t="s">
        <v>50</v>
      </c>
      <c r="M173" t="s">
        <v>50</v>
      </c>
      <c r="N173" t="s">
        <v>36</v>
      </c>
      <c r="O173" t="s">
        <v>51</v>
      </c>
      <c r="P173" t="s">
        <v>39</v>
      </c>
      <c r="Q173" t="s">
        <v>593</v>
      </c>
      <c r="R173" t="s">
        <v>39</v>
      </c>
      <c r="S173" t="s">
        <v>1559</v>
      </c>
      <c r="T173" t="s">
        <v>39</v>
      </c>
      <c r="U173" t="s">
        <v>40</v>
      </c>
      <c r="V173" t="s">
        <v>159</v>
      </c>
      <c r="W173" t="s">
        <v>1560</v>
      </c>
      <c r="X173" t="str">
        <f>IF(LEN(source_data[[#This Row],[technology]])=0,"","technology")</f>
        <v>technology</v>
      </c>
      <c r="Y173" t="str">
        <f>SUBSTITUTE(_xlfn.TEXTJOIN(";",TRUE,source_data[[#This Row],[format]:[topic]],source_data[[#This Row],[misc]],source_data[[#This Row],[area]:[other]],),"#",";")</f>
        <v>post;introduction;data-analysis;data-viz;technology;geospatial;rstats;training</v>
      </c>
      <c r="Z173">
        <f>10-COUNTBLANK(source_data[[#This Row],[format]:[other]])</f>
        <v>7</v>
      </c>
    </row>
    <row r="174" spans="1:26" x14ac:dyDescent="0.25">
      <c r="A174" t="s">
        <v>1561</v>
      </c>
      <c r="B174" t="s">
        <v>1562</v>
      </c>
      <c r="C174" t="s">
        <v>1563</v>
      </c>
      <c r="D174" t="s">
        <v>1564</v>
      </c>
      <c r="E174" t="s">
        <v>253</v>
      </c>
      <c r="F174" t="s">
        <v>1565</v>
      </c>
      <c r="G174" t="s">
        <v>1566</v>
      </c>
      <c r="H174" t="s">
        <v>1567</v>
      </c>
      <c r="I174" t="s">
        <v>225</v>
      </c>
      <c r="J174" t="s">
        <v>47</v>
      </c>
      <c r="K174" t="s">
        <v>48</v>
      </c>
      <c r="L174" t="s">
        <v>50</v>
      </c>
      <c r="M174" t="s">
        <v>50</v>
      </c>
      <c r="N174" t="s">
        <v>36</v>
      </c>
      <c r="O174" t="s">
        <v>51</v>
      </c>
      <c r="P174" t="s">
        <v>1568</v>
      </c>
      <c r="Q174" t="s">
        <v>593</v>
      </c>
      <c r="R174" t="s">
        <v>39</v>
      </c>
      <c r="S174" t="s">
        <v>158</v>
      </c>
      <c r="T174" t="s">
        <v>19</v>
      </c>
      <c r="U174" t="s">
        <v>39</v>
      </c>
      <c r="V174" t="s">
        <v>39</v>
      </c>
      <c r="W174" t="s">
        <v>39</v>
      </c>
      <c r="X174" t="str">
        <f>IF(LEN(source_data[[#This Row],[technology]])=0,"","technology")</f>
        <v/>
      </c>
      <c r="Y174" t="str">
        <f>SUBSTITUTE(_xlfn.TEXTJOIN(";",TRUE,source_data[[#This Row],[format]:[topic]],source_data[[#This Row],[misc]],source_data[[#This Row],[area]:[other]],),"#",";")</f>
        <v>post;list;description;introduction;data-science;technique</v>
      </c>
      <c r="Z174">
        <f>10-COUNTBLANK(source_data[[#This Row],[format]:[other]])</f>
        <v>6</v>
      </c>
    </row>
    <row r="175" spans="1:26" x14ac:dyDescent="0.25">
      <c r="A175" t="s">
        <v>1569</v>
      </c>
      <c r="B175" t="s">
        <v>1570</v>
      </c>
      <c r="C175" t="s">
        <v>1571</v>
      </c>
      <c r="D175" t="s">
        <v>1572</v>
      </c>
      <c r="E175" t="s">
        <v>253</v>
      </c>
      <c r="F175" t="s">
        <v>1573</v>
      </c>
      <c r="G175" t="s">
        <v>1574</v>
      </c>
      <c r="H175" t="s">
        <v>630</v>
      </c>
      <c r="I175" t="s">
        <v>225</v>
      </c>
      <c r="J175" t="s">
        <v>211</v>
      </c>
      <c r="K175" t="s">
        <v>631</v>
      </c>
      <c r="L175" t="s">
        <v>50</v>
      </c>
      <c r="M175" t="s">
        <v>50</v>
      </c>
      <c r="N175" t="s">
        <v>36</v>
      </c>
      <c r="O175" t="s">
        <v>1021</v>
      </c>
      <c r="P175" t="s">
        <v>1575</v>
      </c>
      <c r="Q175" t="s">
        <v>39</v>
      </c>
      <c r="R175" t="s">
        <v>39</v>
      </c>
      <c r="S175" t="s">
        <v>158</v>
      </c>
      <c r="T175" t="s">
        <v>39</v>
      </c>
      <c r="U175" t="s">
        <v>39</v>
      </c>
      <c r="V175" t="s">
        <v>159</v>
      </c>
      <c r="W175" t="s">
        <v>1576</v>
      </c>
      <c r="X175" t="str">
        <f>IF(LEN(source_data[[#This Row],[technology]])=0,"","technology")</f>
        <v>technology</v>
      </c>
      <c r="Y175" t="str">
        <f>SUBSTITUTE(_xlfn.TEXTJOIN(";",TRUE,source_data[[#This Row],[format]:[topic]],source_data[[#This Row],[misc]],source_data[[#This Row],[area]:[other]],),"#",";")</f>
        <v>post;package;research;description;data-science;technology;rstats;reproducible</v>
      </c>
      <c r="Z175">
        <f>10-COUNTBLANK(source_data[[#This Row],[format]:[other]])</f>
        <v>6</v>
      </c>
    </row>
    <row r="176" spans="1:26" x14ac:dyDescent="0.25">
      <c r="A176" t="s">
        <v>1577</v>
      </c>
      <c r="B176" t="s">
        <v>1578</v>
      </c>
      <c r="C176" t="s">
        <v>1579</v>
      </c>
      <c r="D176" t="s">
        <v>1580</v>
      </c>
      <c r="E176" t="s">
        <v>659</v>
      </c>
      <c r="F176" t="s">
        <v>1581</v>
      </c>
      <c r="G176" t="s">
        <v>1582</v>
      </c>
      <c r="H176" t="s">
        <v>1583</v>
      </c>
      <c r="I176" t="s">
        <v>225</v>
      </c>
      <c r="J176" t="s">
        <v>32</v>
      </c>
      <c r="K176" t="s">
        <v>1584</v>
      </c>
      <c r="L176" t="s">
        <v>50</v>
      </c>
      <c r="M176" t="s">
        <v>50</v>
      </c>
      <c r="N176" t="s">
        <v>36</v>
      </c>
      <c r="O176" t="s">
        <v>1585</v>
      </c>
      <c r="P176" t="s">
        <v>1586</v>
      </c>
      <c r="Q176" t="s">
        <v>39</v>
      </c>
      <c r="R176" t="s">
        <v>39</v>
      </c>
      <c r="S176" t="s">
        <v>158</v>
      </c>
      <c r="T176" t="s">
        <v>39</v>
      </c>
      <c r="U176" t="s">
        <v>1587</v>
      </c>
      <c r="V176" t="s">
        <v>39</v>
      </c>
      <c r="W176" t="s">
        <v>1293</v>
      </c>
      <c r="X176" t="str">
        <f>IF(LEN(source_data[[#This Row],[technology]])=0,"","technology")</f>
        <v/>
      </c>
      <c r="Y176" t="str">
        <f>SUBSTITUTE(_xlfn.TEXTJOIN(";",TRUE,source_data[[#This Row],[format]:[topic]],source_data[[#This Row],[misc]],source_data[[#This Row],[area]:[other]],),"#",";")</f>
        <v>site;course;tutorial;certification;data-science;ai;ml;microsoft</v>
      </c>
      <c r="Z176">
        <f>10-COUNTBLANK(source_data[[#This Row],[format]:[other]])</f>
        <v>6</v>
      </c>
    </row>
    <row r="177" spans="1:26" x14ac:dyDescent="0.25">
      <c r="A177" t="s">
        <v>1588</v>
      </c>
      <c r="B177" t="s">
        <v>1589</v>
      </c>
      <c r="C177" t="s">
        <v>1590</v>
      </c>
      <c r="D177" t="s">
        <v>1591</v>
      </c>
      <c r="E177" t="s">
        <v>1592</v>
      </c>
      <c r="F177" t="s">
        <v>1593</v>
      </c>
      <c r="G177" t="s">
        <v>1594</v>
      </c>
      <c r="H177" t="s">
        <v>1595</v>
      </c>
      <c r="I177" t="s">
        <v>225</v>
      </c>
      <c r="J177" t="s">
        <v>47</v>
      </c>
      <c r="K177" t="s">
        <v>48</v>
      </c>
      <c r="L177" t="s">
        <v>50</v>
      </c>
      <c r="M177" t="s">
        <v>50</v>
      </c>
      <c r="N177" t="s">
        <v>36</v>
      </c>
      <c r="O177" t="s">
        <v>51</v>
      </c>
      <c r="P177" t="s">
        <v>1596</v>
      </c>
      <c r="Q177" t="s">
        <v>593</v>
      </c>
      <c r="R177" t="s">
        <v>39</v>
      </c>
      <c r="S177" t="s">
        <v>39</v>
      </c>
      <c r="T177" t="s">
        <v>39</v>
      </c>
      <c r="U177" t="s">
        <v>1597</v>
      </c>
      <c r="V177" t="s">
        <v>287</v>
      </c>
      <c r="W177" t="s">
        <v>39</v>
      </c>
      <c r="X177" t="str">
        <f>IF(LEN(source_data[[#This Row],[technology]])=0,"","technology")</f>
        <v>technology</v>
      </c>
      <c r="Y177" t="str">
        <f>SUBSTITUTE(_xlfn.TEXTJOIN(";",TRUE,source_data[[#This Row],[format]:[topic]],source_data[[#This Row],[misc]],source_data[[#This Row],[area]:[other]],),"#",";")</f>
        <v>post;dataset;tutorial;tutorial;introduction;technology;web-scraping;python</v>
      </c>
      <c r="Z177">
        <f>10-COUNTBLANK(source_data[[#This Row],[format]:[other]])</f>
        <v>6</v>
      </c>
    </row>
    <row r="178" spans="1:26" x14ac:dyDescent="0.25">
      <c r="A178" t="s">
        <v>1598</v>
      </c>
      <c r="B178" t="s">
        <v>1599</v>
      </c>
      <c r="C178" t="s">
        <v>1600</v>
      </c>
      <c r="D178" t="s">
        <v>1601</v>
      </c>
      <c r="E178" t="s">
        <v>1602</v>
      </c>
      <c r="F178" t="s">
        <v>1603</v>
      </c>
      <c r="G178" t="s">
        <v>1604</v>
      </c>
      <c r="H178" t="s">
        <v>1605</v>
      </c>
      <c r="I178" t="s">
        <v>225</v>
      </c>
      <c r="J178" t="s">
        <v>32</v>
      </c>
      <c r="K178" t="s">
        <v>1606</v>
      </c>
      <c r="L178" t="s">
        <v>50</v>
      </c>
      <c r="M178" t="s">
        <v>50</v>
      </c>
      <c r="N178" t="s">
        <v>36</v>
      </c>
      <c r="O178" t="s">
        <v>37</v>
      </c>
      <c r="P178" t="s">
        <v>177</v>
      </c>
      <c r="Q178" t="s">
        <v>39</v>
      </c>
      <c r="R178" t="s">
        <v>1607</v>
      </c>
      <c r="S178" t="s">
        <v>39</v>
      </c>
      <c r="T178" t="s">
        <v>39</v>
      </c>
      <c r="U178" t="s">
        <v>1608</v>
      </c>
      <c r="V178" t="s">
        <v>39</v>
      </c>
      <c r="W178" t="s">
        <v>39</v>
      </c>
      <c r="X178" t="str">
        <f>IF(LEN(source_data[[#This Row],[technology]])=0,"","technology")</f>
        <v/>
      </c>
      <c r="Y178" t="str">
        <f>SUBSTITUTE(_xlfn.TEXTJOIN(";",TRUE,source_data[[#This Row],[format]:[topic]],source_data[[#This Row],[misc]],source_data[[#This Row],[area]:[other]],),"#",";")</f>
        <v>article;general;promise;peril;big-data</v>
      </c>
      <c r="Z178">
        <f>10-COUNTBLANK(source_data[[#This Row],[format]:[other]])</f>
        <v>5</v>
      </c>
    </row>
    <row r="179" spans="1:26" x14ac:dyDescent="0.25">
      <c r="A179" t="s">
        <v>1609</v>
      </c>
      <c r="B179" t="s">
        <v>1610</v>
      </c>
      <c r="C179" t="s">
        <v>1611</v>
      </c>
      <c r="D179" t="s">
        <v>667</v>
      </c>
      <c r="E179" t="s">
        <v>1612</v>
      </c>
      <c r="F179" t="s">
        <v>1613</v>
      </c>
      <c r="G179" t="s">
        <v>1614</v>
      </c>
      <c r="H179" t="s">
        <v>670</v>
      </c>
      <c r="I179" t="s">
        <v>225</v>
      </c>
      <c r="J179" t="s">
        <v>32</v>
      </c>
      <c r="K179" t="s">
        <v>1615</v>
      </c>
      <c r="L179" t="s">
        <v>50</v>
      </c>
      <c r="M179" t="s">
        <v>50</v>
      </c>
      <c r="N179" t="s">
        <v>36</v>
      </c>
      <c r="O179" t="s">
        <v>51</v>
      </c>
      <c r="P179" t="s">
        <v>266</v>
      </c>
      <c r="Q179" t="s">
        <v>39</v>
      </c>
      <c r="R179" t="s">
        <v>39</v>
      </c>
      <c r="S179" t="s">
        <v>52</v>
      </c>
      <c r="T179" t="s">
        <v>19</v>
      </c>
      <c r="U179" t="s">
        <v>39</v>
      </c>
      <c r="V179" t="s">
        <v>39</v>
      </c>
      <c r="W179" t="s">
        <v>39</v>
      </c>
      <c r="X179" t="str">
        <f>IF(LEN(source_data[[#This Row],[technology]])=0,"","technology")</f>
        <v/>
      </c>
      <c r="Y179" t="str">
        <f>SUBSTITUTE(_xlfn.TEXTJOIN(";",TRUE,source_data[[#This Row],[format]:[topic]],source_data[[#This Row],[misc]],source_data[[#This Row],[area]:[other]],),"#",";")</f>
        <v>post;tutorial;data-viz;technique</v>
      </c>
      <c r="Z179">
        <f>10-COUNTBLANK(source_data[[#This Row],[format]:[other]])</f>
        <v>5</v>
      </c>
    </row>
    <row r="180" spans="1:26" x14ac:dyDescent="0.25">
      <c r="A180" t="s">
        <v>1616</v>
      </c>
      <c r="B180" t="s">
        <v>1617</v>
      </c>
      <c r="C180" t="s">
        <v>1618</v>
      </c>
      <c r="D180" t="s">
        <v>1145</v>
      </c>
      <c r="E180" t="s">
        <v>1619</v>
      </c>
      <c r="F180" t="s">
        <v>1620</v>
      </c>
      <c r="G180" t="s">
        <v>1621</v>
      </c>
      <c r="H180" t="s">
        <v>62</v>
      </c>
      <c r="I180" t="s">
        <v>225</v>
      </c>
      <c r="J180" t="s">
        <v>47</v>
      </c>
      <c r="K180" t="s">
        <v>48</v>
      </c>
      <c r="L180" t="s">
        <v>50</v>
      </c>
      <c r="M180" t="s">
        <v>50</v>
      </c>
      <c r="N180" t="s">
        <v>36</v>
      </c>
      <c r="O180" t="s">
        <v>51</v>
      </c>
      <c r="P180" t="s">
        <v>936</v>
      </c>
      <c r="Q180" t="s">
        <v>39</v>
      </c>
      <c r="R180" t="s">
        <v>39</v>
      </c>
      <c r="S180" t="s">
        <v>52</v>
      </c>
      <c r="T180" t="s">
        <v>168</v>
      </c>
      <c r="U180" t="s">
        <v>39</v>
      </c>
      <c r="V180" t="s">
        <v>39</v>
      </c>
      <c r="W180" t="s">
        <v>39</v>
      </c>
      <c r="X180" t="str">
        <f>IF(LEN(source_data[[#This Row],[technology]])=0,"","technology")</f>
        <v/>
      </c>
      <c r="Y180" t="str">
        <f>SUBSTITUTE(_xlfn.TEXTJOIN(";",TRUE,source_data[[#This Row],[format]:[topic]],source_data[[#This Row],[misc]],source_data[[#This Row],[area]:[other]],),"#",";")</f>
        <v>post;list;resource;data-viz;tool</v>
      </c>
      <c r="Z180">
        <f>10-COUNTBLANK(source_data[[#This Row],[format]:[other]])</f>
        <v>5</v>
      </c>
    </row>
    <row r="181" spans="1:26" x14ac:dyDescent="0.25">
      <c r="A181" t="s">
        <v>1622</v>
      </c>
      <c r="B181" t="s">
        <v>1623</v>
      </c>
      <c r="C181" t="s">
        <v>1624</v>
      </c>
      <c r="D181" t="s">
        <v>1625</v>
      </c>
      <c r="E181" t="s">
        <v>1602</v>
      </c>
      <c r="F181" t="s">
        <v>1626</v>
      </c>
      <c r="G181" t="s">
        <v>1627</v>
      </c>
      <c r="H181" t="s">
        <v>1080</v>
      </c>
      <c r="I181" t="s">
        <v>225</v>
      </c>
      <c r="J181" t="s">
        <v>47</v>
      </c>
      <c r="K181" t="s">
        <v>48</v>
      </c>
      <c r="L181" t="s">
        <v>50</v>
      </c>
      <c r="M181" t="s">
        <v>50</v>
      </c>
      <c r="N181" t="s">
        <v>36</v>
      </c>
      <c r="O181" t="s">
        <v>51</v>
      </c>
      <c r="P181" t="s">
        <v>266</v>
      </c>
      <c r="Q181" t="s">
        <v>829</v>
      </c>
      <c r="R181" t="s">
        <v>39</v>
      </c>
      <c r="S181" t="s">
        <v>52</v>
      </c>
      <c r="T181" t="s">
        <v>19</v>
      </c>
      <c r="U181" t="s">
        <v>39</v>
      </c>
      <c r="V181" t="s">
        <v>114</v>
      </c>
      <c r="W181" t="s">
        <v>39</v>
      </c>
      <c r="X181" t="str">
        <f>IF(LEN(source_data[[#This Row],[technology]])=0,"","technology")</f>
        <v>technology</v>
      </c>
      <c r="Y181" t="str">
        <f>SUBSTITUTE(_xlfn.TEXTJOIN(";",TRUE,source_data[[#This Row],[format]:[topic]],source_data[[#This Row],[misc]],source_data[[#This Row],[area]:[other]],),"#",";")</f>
        <v>post;tutorial;intermediate;data-viz;technique;technology;d3js</v>
      </c>
      <c r="Z181">
        <f>10-COUNTBLANK(source_data[[#This Row],[format]:[other]])</f>
        <v>7</v>
      </c>
    </row>
    <row r="182" spans="1:26" x14ac:dyDescent="0.25">
      <c r="A182" t="s">
        <v>1628</v>
      </c>
      <c r="B182" t="s">
        <v>1629</v>
      </c>
      <c r="C182" t="s">
        <v>1630</v>
      </c>
      <c r="D182" t="s">
        <v>1499</v>
      </c>
      <c r="E182" t="s">
        <v>1477</v>
      </c>
      <c r="F182" t="s">
        <v>1631</v>
      </c>
      <c r="G182" t="s">
        <v>1632</v>
      </c>
      <c r="H182" t="s">
        <v>1503</v>
      </c>
      <c r="I182" t="s">
        <v>225</v>
      </c>
      <c r="J182" t="s">
        <v>32</v>
      </c>
      <c r="K182" t="s">
        <v>1633</v>
      </c>
      <c r="L182" t="s">
        <v>50</v>
      </c>
      <c r="M182" t="s">
        <v>50</v>
      </c>
      <c r="N182" t="s">
        <v>36</v>
      </c>
      <c r="O182" t="s">
        <v>51</v>
      </c>
      <c r="P182" t="s">
        <v>266</v>
      </c>
      <c r="Q182" t="s">
        <v>829</v>
      </c>
      <c r="R182" t="s">
        <v>39</v>
      </c>
      <c r="S182" t="s">
        <v>52</v>
      </c>
      <c r="T182" t="s">
        <v>19</v>
      </c>
      <c r="U182" t="s">
        <v>39</v>
      </c>
      <c r="V182" t="s">
        <v>114</v>
      </c>
      <c r="W182" t="s">
        <v>39</v>
      </c>
      <c r="X182" t="str">
        <f>IF(LEN(source_data[[#This Row],[technology]])=0,"","technology")</f>
        <v>technology</v>
      </c>
      <c r="Y182" t="str">
        <f>SUBSTITUTE(_xlfn.TEXTJOIN(";",TRUE,source_data[[#This Row],[format]:[topic]],source_data[[#This Row],[misc]],source_data[[#This Row],[area]:[other]],),"#",";")</f>
        <v>post;tutorial;intermediate;data-viz;technique;technology;d3js</v>
      </c>
      <c r="Z182">
        <f>10-COUNTBLANK(source_data[[#This Row],[format]:[other]])</f>
        <v>7</v>
      </c>
    </row>
    <row r="183" spans="1:26" x14ac:dyDescent="0.25">
      <c r="A183" t="s">
        <v>1634</v>
      </c>
      <c r="B183" t="s">
        <v>1635</v>
      </c>
      <c r="C183" t="s">
        <v>1636</v>
      </c>
      <c r="D183" t="s">
        <v>1637</v>
      </c>
      <c r="E183" t="s">
        <v>1477</v>
      </c>
      <c r="F183" t="s">
        <v>1638</v>
      </c>
      <c r="G183" t="s">
        <v>1639</v>
      </c>
      <c r="H183" t="s">
        <v>1158</v>
      </c>
      <c r="I183" t="s">
        <v>225</v>
      </c>
      <c r="J183" t="s">
        <v>47</v>
      </c>
      <c r="K183" t="s">
        <v>48</v>
      </c>
      <c r="L183" t="s">
        <v>50</v>
      </c>
      <c r="M183" t="s">
        <v>50</v>
      </c>
      <c r="N183" t="s">
        <v>36</v>
      </c>
      <c r="O183" t="s">
        <v>1021</v>
      </c>
      <c r="P183" t="s">
        <v>1159</v>
      </c>
      <c r="Q183" t="s">
        <v>39</v>
      </c>
      <c r="R183" t="s">
        <v>39</v>
      </c>
      <c r="S183" t="s">
        <v>52</v>
      </c>
      <c r="T183" t="s">
        <v>19</v>
      </c>
      <c r="U183" t="s">
        <v>39</v>
      </c>
      <c r="V183" t="s">
        <v>114</v>
      </c>
      <c r="W183" t="s">
        <v>39</v>
      </c>
      <c r="X183" t="str">
        <f>IF(LEN(source_data[[#This Row],[technology]])=0,"","technology")</f>
        <v>technology</v>
      </c>
      <c r="Y183" t="str">
        <f>SUBSTITUTE(_xlfn.TEXTJOIN(";",TRUE,source_data[[#This Row],[format]:[topic]],source_data[[#This Row],[misc]],source_data[[#This Row],[area]:[other]],),"#",";")</f>
        <v>post;package;code;data-viz;technique;technology;d3js</v>
      </c>
      <c r="Z183">
        <f>10-COUNTBLANK(source_data[[#This Row],[format]:[other]])</f>
        <v>6</v>
      </c>
    </row>
    <row r="184" spans="1:26" x14ac:dyDescent="0.25">
      <c r="A184" t="s">
        <v>1640</v>
      </c>
      <c r="B184" t="s">
        <v>1641</v>
      </c>
      <c r="C184" t="s">
        <v>1642</v>
      </c>
      <c r="D184" t="s">
        <v>1643</v>
      </c>
      <c r="E184" t="s">
        <v>1477</v>
      </c>
      <c r="F184" t="s">
        <v>1644</v>
      </c>
      <c r="G184" t="s">
        <v>1645</v>
      </c>
      <c r="H184" t="s">
        <v>1646</v>
      </c>
      <c r="I184" t="s">
        <v>225</v>
      </c>
      <c r="J184" t="s">
        <v>47</v>
      </c>
      <c r="K184" t="s">
        <v>48</v>
      </c>
      <c r="L184" t="s">
        <v>50</v>
      </c>
      <c r="M184" t="s">
        <v>50</v>
      </c>
      <c r="N184" t="s">
        <v>36</v>
      </c>
      <c r="O184" t="s">
        <v>51</v>
      </c>
      <c r="P184" t="s">
        <v>266</v>
      </c>
      <c r="Q184" t="s">
        <v>613</v>
      </c>
      <c r="R184" t="s">
        <v>39</v>
      </c>
      <c r="S184" t="s">
        <v>158</v>
      </c>
      <c r="T184" t="s">
        <v>19</v>
      </c>
      <c r="U184" t="s">
        <v>307</v>
      </c>
      <c r="V184" t="s">
        <v>39</v>
      </c>
      <c r="W184" t="s">
        <v>39</v>
      </c>
      <c r="X184" t="str">
        <f>IF(LEN(source_data[[#This Row],[technology]])=0,"","technology")</f>
        <v/>
      </c>
      <c r="Y184" t="str">
        <f>SUBSTITUTE(_xlfn.TEXTJOIN(";",TRUE,source_data[[#This Row],[format]:[topic]],source_data[[#This Row],[misc]],source_data[[#This Row],[area]:[other]],),"#",";")</f>
        <v>post;tutorial;explainer;data-science;technique;statistics</v>
      </c>
      <c r="Z184">
        <f>10-COUNTBLANK(source_data[[#This Row],[format]:[other]])</f>
        <v>7</v>
      </c>
    </row>
    <row r="185" spans="1:26" x14ac:dyDescent="0.25">
      <c r="A185" t="s">
        <v>1647</v>
      </c>
      <c r="B185" t="s">
        <v>1648</v>
      </c>
      <c r="C185" t="s">
        <v>1649</v>
      </c>
      <c r="D185" t="s">
        <v>1650</v>
      </c>
      <c r="E185" t="s">
        <v>1651</v>
      </c>
      <c r="F185" t="s">
        <v>1652</v>
      </c>
      <c r="G185" t="s">
        <v>1653</v>
      </c>
      <c r="H185" t="s">
        <v>1654</v>
      </c>
      <c r="I185" t="s">
        <v>225</v>
      </c>
      <c r="J185" t="s">
        <v>47</v>
      </c>
      <c r="K185" t="s">
        <v>48</v>
      </c>
      <c r="L185" t="s">
        <v>50</v>
      </c>
      <c r="M185" t="s">
        <v>50</v>
      </c>
      <c r="N185" t="s">
        <v>36</v>
      </c>
      <c r="O185" t="s">
        <v>51</v>
      </c>
      <c r="P185" t="s">
        <v>39</v>
      </c>
      <c r="Q185" t="s">
        <v>39</v>
      </c>
      <c r="R185" t="s">
        <v>39</v>
      </c>
      <c r="S185" t="s">
        <v>39</v>
      </c>
      <c r="T185" t="s">
        <v>523</v>
      </c>
      <c r="U185" t="s">
        <v>865</v>
      </c>
      <c r="V185" t="s">
        <v>39</v>
      </c>
      <c r="W185" t="s">
        <v>604</v>
      </c>
      <c r="X185" t="str">
        <f>IF(LEN(source_data[[#This Row],[technology]])=0,"","technology")</f>
        <v/>
      </c>
      <c r="Y185" t="str">
        <f>SUBSTITUTE(_xlfn.TEXTJOIN(";",TRUE,source_data[[#This Row],[format]:[topic]],source_data[[#This Row],[misc]],source_data[[#This Row],[area]:[other]],),"#",";")</f>
        <v>post;design;development;free</v>
      </c>
      <c r="Z185">
        <f>10-COUNTBLANK(source_data[[#This Row],[format]:[other]])</f>
        <v>5</v>
      </c>
    </row>
    <row r="186" spans="1:26" x14ac:dyDescent="0.25">
      <c r="A186" t="s">
        <v>1655</v>
      </c>
      <c r="B186" t="s">
        <v>1656</v>
      </c>
      <c r="C186" t="s">
        <v>1657</v>
      </c>
      <c r="D186" t="s">
        <v>777</v>
      </c>
      <c r="E186" t="s">
        <v>1658</v>
      </c>
      <c r="F186" t="s">
        <v>1659</v>
      </c>
      <c r="G186" t="s">
        <v>1660</v>
      </c>
      <c r="H186" t="s">
        <v>781</v>
      </c>
      <c r="I186" t="s">
        <v>225</v>
      </c>
      <c r="J186" t="s">
        <v>47</v>
      </c>
      <c r="K186" t="s">
        <v>48</v>
      </c>
      <c r="L186" t="s">
        <v>50</v>
      </c>
      <c r="M186" t="s">
        <v>50</v>
      </c>
      <c r="N186" t="s">
        <v>36</v>
      </c>
      <c r="O186" t="s">
        <v>51</v>
      </c>
      <c r="P186" t="s">
        <v>39</v>
      </c>
      <c r="Q186" t="s">
        <v>522</v>
      </c>
      <c r="R186" t="s">
        <v>39</v>
      </c>
      <c r="S186" t="s">
        <v>52</v>
      </c>
      <c r="T186" t="s">
        <v>39</v>
      </c>
      <c r="U186" t="s">
        <v>39</v>
      </c>
      <c r="V186" t="s">
        <v>39</v>
      </c>
      <c r="W186" t="s">
        <v>39</v>
      </c>
      <c r="X186" t="str">
        <f>IF(LEN(source_data[[#This Row],[technology]])=0,"","technology")</f>
        <v/>
      </c>
      <c r="Y186" t="str">
        <f>SUBSTITUTE(_xlfn.TEXTJOIN(";",TRUE,source_data[[#This Row],[format]:[topic]],source_data[[#This Row],[misc]],source_data[[#This Row],[area]:[other]],),"#",";")</f>
        <v>post;example;data-viz</v>
      </c>
      <c r="Z186">
        <f>10-COUNTBLANK(source_data[[#This Row],[format]:[other]])</f>
        <v>4</v>
      </c>
    </row>
    <row r="187" spans="1:26" x14ac:dyDescent="0.25">
      <c r="A187" t="s">
        <v>1661</v>
      </c>
      <c r="B187" t="s">
        <v>1662</v>
      </c>
      <c r="C187" t="s">
        <v>1663</v>
      </c>
      <c r="D187" t="s">
        <v>1664</v>
      </c>
      <c r="E187" t="s">
        <v>253</v>
      </c>
      <c r="F187" t="s">
        <v>1665</v>
      </c>
      <c r="G187" t="s">
        <v>1666</v>
      </c>
      <c r="H187" t="s">
        <v>1667</v>
      </c>
      <c r="I187" t="s">
        <v>225</v>
      </c>
      <c r="J187" t="s">
        <v>47</v>
      </c>
      <c r="K187" t="s">
        <v>1668</v>
      </c>
      <c r="L187" t="s">
        <v>50</v>
      </c>
      <c r="M187" t="s">
        <v>50</v>
      </c>
      <c r="N187" t="s">
        <v>36</v>
      </c>
      <c r="O187" t="s">
        <v>51</v>
      </c>
      <c r="P187" t="s">
        <v>481</v>
      </c>
      <c r="Q187" t="s">
        <v>39</v>
      </c>
      <c r="R187" t="s">
        <v>39</v>
      </c>
      <c r="S187" t="s">
        <v>39</v>
      </c>
      <c r="T187" t="s">
        <v>39</v>
      </c>
      <c r="U187" t="s">
        <v>39</v>
      </c>
      <c r="V187" t="s">
        <v>39</v>
      </c>
      <c r="W187" t="s">
        <v>39</v>
      </c>
      <c r="X187" t="str">
        <f>IF(LEN(source_data[[#This Row],[technology]])=0,"","technology")</f>
        <v/>
      </c>
      <c r="Y187" t="str">
        <f>SUBSTITUTE(_xlfn.TEXTJOIN(";",TRUE,source_data[[#This Row],[format]:[topic]],source_data[[#This Row],[misc]],source_data[[#This Row],[area]:[other]],),"#",";")</f>
        <v>post;dataset</v>
      </c>
      <c r="Z187">
        <f>10-COUNTBLANK(source_data[[#This Row],[format]:[other]])</f>
        <v>3</v>
      </c>
    </row>
    <row r="188" spans="1:26" x14ac:dyDescent="0.25">
      <c r="A188" t="s">
        <v>1669</v>
      </c>
      <c r="B188" t="s">
        <v>1670</v>
      </c>
      <c r="C188" t="s">
        <v>1671</v>
      </c>
      <c r="D188" t="s">
        <v>1672</v>
      </c>
      <c r="E188" t="s">
        <v>1673</v>
      </c>
      <c r="F188" t="s">
        <v>1674</v>
      </c>
      <c r="G188" t="s">
        <v>745</v>
      </c>
      <c r="H188" t="s">
        <v>762</v>
      </c>
      <c r="I188" t="s">
        <v>225</v>
      </c>
      <c r="J188" t="s">
        <v>47</v>
      </c>
      <c r="K188" t="s">
        <v>48</v>
      </c>
      <c r="L188" t="s">
        <v>50</v>
      </c>
      <c r="M188" t="s">
        <v>50</v>
      </c>
      <c r="N188" t="s">
        <v>36</v>
      </c>
      <c r="O188" t="s">
        <v>39</v>
      </c>
      <c r="P188" t="s">
        <v>187</v>
      </c>
      <c r="Q188" t="s">
        <v>522</v>
      </c>
      <c r="R188" t="s">
        <v>39</v>
      </c>
      <c r="S188" t="s">
        <v>9059</v>
      </c>
      <c r="T188" t="s">
        <v>39</v>
      </c>
      <c r="U188" t="s">
        <v>39</v>
      </c>
      <c r="V188" t="s">
        <v>39</v>
      </c>
      <c r="X188" t="str">
        <f>IF(LEN(source_data[[#This Row],[technology]])=0,"","technology")</f>
        <v/>
      </c>
      <c r="Y188" t="str">
        <f>SUBSTITUTE(_xlfn.TEXTJOIN(";",TRUE,source_data[[#This Row],[format]:[topic]],source_data[[#This Row],[misc]],source_data[[#This Row],[area]:[other]],),"#",";")</f>
        <v>visual;example;data-viz;inspiration</v>
      </c>
      <c r="Z188">
        <f>10-COUNTBLANK(source_data[[#This Row],[format]:[other]])</f>
        <v>4</v>
      </c>
    </row>
    <row r="189" spans="1:26" x14ac:dyDescent="0.25">
      <c r="A189" t="s">
        <v>1675</v>
      </c>
      <c r="B189" t="s">
        <v>1676</v>
      </c>
      <c r="C189" t="s">
        <v>1677</v>
      </c>
      <c r="D189" t="s">
        <v>1678</v>
      </c>
      <c r="E189" t="s">
        <v>1679</v>
      </c>
      <c r="F189" t="s">
        <v>1680</v>
      </c>
      <c r="G189" t="s">
        <v>1681</v>
      </c>
      <c r="H189" t="s">
        <v>1682</v>
      </c>
      <c r="I189" t="s">
        <v>225</v>
      </c>
      <c r="J189" t="s">
        <v>32</v>
      </c>
      <c r="K189" t="s">
        <v>1683</v>
      </c>
      <c r="L189" t="s">
        <v>50</v>
      </c>
      <c r="M189" t="s">
        <v>50</v>
      </c>
      <c r="N189" t="s">
        <v>36</v>
      </c>
      <c r="O189" t="s">
        <v>1395</v>
      </c>
      <c r="P189" t="s">
        <v>39</v>
      </c>
      <c r="Q189" t="s">
        <v>593</v>
      </c>
      <c r="R189" t="s">
        <v>39</v>
      </c>
      <c r="S189" t="s">
        <v>39</v>
      </c>
      <c r="T189" t="s">
        <v>168</v>
      </c>
      <c r="U189" t="s">
        <v>40</v>
      </c>
      <c r="V189" t="s">
        <v>39</v>
      </c>
      <c r="W189" t="s">
        <v>39</v>
      </c>
      <c r="X189" t="str">
        <f>IF(LEN(source_data[[#This Row],[technology]])=0,"","technology")</f>
        <v/>
      </c>
      <c r="Y189" t="str">
        <f>SUBSTITUTE(_xlfn.TEXTJOIN(";",TRUE,source_data[[#This Row],[format]:[topic]],source_data[[#This Row],[misc]],source_data[[#This Row],[area]:[other]],),"#",";")</f>
        <v>video;talk;introduction;tool;geospatial</v>
      </c>
      <c r="Z189">
        <f>10-COUNTBLANK(source_data[[#This Row],[format]:[other]])</f>
        <v>5</v>
      </c>
    </row>
    <row r="190" spans="1:26" x14ac:dyDescent="0.25">
      <c r="A190" t="s">
        <v>1684</v>
      </c>
      <c r="B190" t="s">
        <v>1685</v>
      </c>
      <c r="C190" t="s">
        <v>1686</v>
      </c>
      <c r="D190" t="s">
        <v>1687</v>
      </c>
      <c r="E190" t="s">
        <v>1688</v>
      </c>
      <c r="F190" t="s">
        <v>1689</v>
      </c>
      <c r="G190" t="s">
        <v>1690</v>
      </c>
      <c r="H190" t="s">
        <v>1691</v>
      </c>
      <c r="I190" t="s">
        <v>225</v>
      </c>
      <c r="J190" t="s">
        <v>47</v>
      </c>
      <c r="K190" t="s">
        <v>48</v>
      </c>
      <c r="L190" t="s">
        <v>50</v>
      </c>
      <c r="M190" t="s">
        <v>50</v>
      </c>
      <c r="N190" t="s">
        <v>36</v>
      </c>
      <c r="O190" t="s">
        <v>1021</v>
      </c>
      <c r="P190" t="s">
        <v>39</v>
      </c>
      <c r="Q190" t="s">
        <v>39</v>
      </c>
      <c r="R190" t="s">
        <v>39</v>
      </c>
      <c r="S190" t="s">
        <v>52</v>
      </c>
      <c r="T190" t="s">
        <v>39</v>
      </c>
      <c r="U190" t="s">
        <v>40</v>
      </c>
      <c r="V190" t="s">
        <v>39</v>
      </c>
      <c r="W190" t="s">
        <v>39</v>
      </c>
      <c r="X190" t="str">
        <f>IF(LEN(source_data[[#This Row],[technology]])=0,"","technology")</f>
        <v/>
      </c>
      <c r="Y190" t="str">
        <f>SUBSTITUTE(_xlfn.TEXTJOIN(";",TRUE,source_data[[#This Row],[format]:[topic]],source_data[[#This Row],[misc]],source_data[[#This Row],[area]:[other]],),"#",";")</f>
        <v>post;package;data-viz;geospatial</v>
      </c>
      <c r="Z190">
        <f>10-COUNTBLANK(source_data[[#This Row],[format]:[other]])</f>
        <v>4</v>
      </c>
    </row>
    <row r="191" spans="1:26" x14ac:dyDescent="0.25">
      <c r="A191" t="s">
        <v>1692</v>
      </c>
      <c r="B191" t="s">
        <v>1693</v>
      </c>
      <c r="C191" t="s">
        <v>1694</v>
      </c>
      <c r="D191" t="s">
        <v>1695</v>
      </c>
      <c r="E191" t="s">
        <v>173</v>
      </c>
      <c r="F191" t="s">
        <v>1696</v>
      </c>
      <c r="G191" t="s">
        <v>1697</v>
      </c>
      <c r="H191" t="s">
        <v>1698</v>
      </c>
      <c r="I191" t="s">
        <v>225</v>
      </c>
      <c r="J191" t="s">
        <v>211</v>
      </c>
      <c r="K191" t="s">
        <v>1699</v>
      </c>
      <c r="L191" t="s">
        <v>50</v>
      </c>
      <c r="M191" t="s">
        <v>50</v>
      </c>
      <c r="N191" t="s">
        <v>36</v>
      </c>
      <c r="O191" t="s">
        <v>51</v>
      </c>
      <c r="P191" t="s">
        <v>266</v>
      </c>
      <c r="Q191" t="s">
        <v>653</v>
      </c>
      <c r="R191" t="s">
        <v>39</v>
      </c>
      <c r="S191" t="s">
        <v>52</v>
      </c>
      <c r="T191" t="s">
        <v>39</v>
      </c>
      <c r="U191" t="s">
        <v>1700</v>
      </c>
      <c r="V191" t="s">
        <v>287</v>
      </c>
      <c r="W191" t="s">
        <v>39</v>
      </c>
      <c r="X191" t="str">
        <f>IF(LEN(source_data[[#This Row],[technology]])=0,"","technology")</f>
        <v>technology</v>
      </c>
      <c r="Y191" t="str">
        <f>SUBSTITUTE(_xlfn.TEXTJOIN(";",TRUE,source_data[[#This Row],[format]:[topic]],source_data[[#This Row],[misc]],source_data[[#This Row],[area]:[other]],),"#",";")</f>
        <v>post;tutorial;basics;data-viz;technology;timeseries;python</v>
      </c>
      <c r="Z191">
        <f>10-COUNTBLANK(source_data[[#This Row],[format]:[other]])</f>
        <v>7</v>
      </c>
    </row>
    <row r="192" spans="1:26" x14ac:dyDescent="0.25">
      <c r="A192" t="s">
        <v>1701</v>
      </c>
      <c r="B192" t="s">
        <v>1702</v>
      </c>
      <c r="C192" t="s">
        <v>1703</v>
      </c>
      <c r="D192" t="s">
        <v>1704</v>
      </c>
      <c r="E192" t="s">
        <v>1705</v>
      </c>
      <c r="F192" t="s">
        <v>1703</v>
      </c>
      <c r="G192" t="s">
        <v>1706</v>
      </c>
      <c r="H192" t="s">
        <v>30</v>
      </c>
      <c r="I192" t="s">
        <v>31</v>
      </c>
      <c r="J192" t="s">
        <v>47</v>
      </c>
      <c r="K192" t="s">
        <v>48</v>
      </c>
      <c r="L192" t="s">
        <v>1707</v>
      </c>
      <c r="M192" t="s">
        <v>1708</v>
      </c>
      <c r="N192" t="s">
        <v>36</v>
      </c>
      <c r="O192" t="s">
        <v>51</v>
      </c>
      <c r="P192" t="s">
        <v>39</v>
      </c>
      <c r="Q192" t="s">
        <v>522</v>
      </c>
      <c r="R192" t="s">
        <v>39</v>
      </c>
      <c r="S192" t="s">
        <v>52</v>
      </c>
      <c r="T192" t="s">
        <v>39</v>
      </c>
      <c r="U192" t="s">
        <v>39</v>
      </c>
      <c r="V192" t="s">
        <v>114</v>
      </c>
      <c r="W192" t="s">
        <v>39</v>
      </c>
      <c r="X192" t="str">
        <f>IF(LEN(source_data[[#This Row],[technology]])=0,"","technology")</f>
        <v>technology</v>
      </c>
      <c r="Y192" t="str">
        <f>SUBSTITUTE(_xlfn.TEXTJOIN(";",TRUE,source_data[[#This Row],[format]:[topic]],source_data[[#This Row],[misc]],source_data[[#This Row],[area]:[other]],),"#",";")</f>
        <v>post;example;data-viz;technology;d3js</v>
      </c>
      <c r="Z192">
        <f>10-COUNTBLANK(source_data[[#This Row],[format]:[other]])</f>
        <v>5</v>
      </c>
    </row>
    <row r="193" spans="1:26" x14ac:dyDescent="0.25">
      <c r="A193" t="s">
        <v>1709</v>
      </c>
      <c r="B193" t="s">
        <v>1710</v>
      </c>
      <c r="C193" t="s">
        <v>1711</v>
      </c>
      <c r="D193" t="s">
        <v>1712</v>
      </c>
      <c r="E193" t="s">
        <v>1713</v>
      </c>
      <c r="F193" t="s">
        <v>1711</v>
      </c>
      <c r="G193" t="s">
        <v>1714</v>
      </c>
      <c r="H193" t="s">
        <v>30</v>
      </c>
      <c r="I193" t="s">
        <v>31</v>
      </c>
      <c r="J193" t="s">
        <v>47</v>
      </c>
      <c r="K193" t="s">
        <v>48</v>
      </c>
      <c r="L193" t="s">
        <v>1715</v>
      </c>
      <c r="M193" t="s">
        <v>1716</v>
      </c>
      <c r="N193" t="s">
        <v>36</v>
      </c>
      <c r="O193" t="s">
        <v>51</v>
      </c>
      <c r="P193" t="s">
        <v>1717</v>
      </c>
      <c r="Q193" t="s">
        <v>39</v>
      </c>
      <c r="R193" t="s">
        <v>39</v>
      </c>
      <c r="S193" t="s">
        <v>52</v>
      </c>
      <c r="T193" t="s">
        <v>39</v>
      </c>
      <c r="U193" t="s">
        <v>295</v>
      </c>
      <c r="V193" t="s">
        <v>39</v>
      </c>
      <c r="W193" t="s">
        <v>39</v>
      </c>
      <c r="X193" t="str">
        <f>IF(LEN(source_data[[#This Row],[technology]])=0,"","technology")</f>
        <v/>
      </c>
      <c r="Y193" t="str">
        <f>SUBSTITUTE(_xlfn.TEXTJOIN(";",TRUE,source_data[[#This Row],[format]:[topic]],source_data[[#This Row],[misc]],source_data[[#This Row],[area]:[other]],),"#",";")</f>
        <v>post;list;cheatsheet;data-viz;chart</v>
      </c>
      <c r="Z193">
        <f>10-COUNTBLANK(source_data[[#This Row],[format]:[other]])</f>
        <v>5</v>
      </c>
    </row>
    <row r="194" spans="1:26" x14ac:dyDescent="0.25">
      <c r="A194" t="s">
        <v>1718</v>
      </c>
      <c r="B194" t="s">
        <v>1719</v>
      </c>
      <c r="C194" t="s">
        <v>1720</v>
      </c>
      <c r="D194" t="s">
        <v>1721</v>
      </c>
      <c r="E194" t="s">
        <v>659</v>
      </c>
      <c r="F194" t="s">
        <v>1722</v>
      </c>
      <c r="G194" t="s">
        <v>1723</v>
      </c>
      <c r="H194" t="s">
        <v>1724</v>
      </c>
      <c r="I194" t="s">
        <v>225</v>
      </c>
      <c r="J194" t="s">
        <v>32</v>
      </c>
      <c r="K194" t="s">
        <v>1725</v>
      </c>
      <c r="L194" t="s">
        <v>50</v>
      </c>
      <c r="M194" t="s">
        <v>50</v>
      </c>
      <c r="N194" t="s">
        <v>36</v>
      </c>
      <c r="O194" t="s">
        <v>1726</v>
      </c>
      <c r="P194" t="s">
        <v>39</v>
      </c>
      <c r="Q194" t="s">
        <v>39</v>
      </c>
      <c r="R194" t="s">
        <v>39</v>
      </c>
      <c r="S194" t="s">
        <v>52</v>
      </c>
      <c r="T194" t="s">
        <v>39</v>
      </c>
      <c r="U194" t="s">
        <v>295</v>
      </c>
      <c r="V194" t="s">
        <v>39</v>
      </c>
      <c r="W194" t="s">
        <v>39</v>
      </c>
      <c r="X194" t="str">
        <f>IF(LEN(source_data[[#This Row],[technology]])=0,"","technology")</f>
        <v/>
      </c>
      <c r="Y194" t="str">
        <f>SUBSTITUTE(_xlfn.TEXTJOIN(";",TRUE,source_data[[#This Row],[format]:[topic]],source_data[[#This Row],[misc]],source_data[[#This Row],[area]:[other]],),"#",";")</f>
        <v>application;online;data-viz;chart</v>
      </c>
      <c r="Z194">
        <f>10-COUNTBLANK(source_data[[#This Row],[format]:[other]])</f>
        <v>4</v>
      </c>
    </row>
    <row r="195" spans="1:26" x14ac:dyDescent="0.25">
      <c r="A195" t="s">
        <v>1727</v>
      </c>
      <c r="B195" t="s">
        <v>1728</v>
      </c>
      <c r="C195" t="s">
        <v>1729</v>
      </c>
      <c r="D195" t="s">
        <v>1730</v>
      </c>
      <c r="E195" t="s">
        <v>173</v>
      </c>
      <c r="F195" t="s">
        <v>1731</v>
      </c>
      <c r="G195" t="s">
        <v>1732</v>
      </c>
      <c r="H195" t="s">
        <v>1733</v>
      </c>
      <c r="I195" t="s">
        <v>225</v>
      </c>
      <c r="J195" t="s">
        <v>47</v>
      </c>
      <c r="K195" t="s">
        <v>48</v>
      </c>
      <c r="L195" t="s">
        <v>50</v>
      </c>
      <c r="M195" t="s">
        <v>50</v>
      </c>
      <c r="N195" t="s">
        <v>36</v>
      </c>
      <c r="O195" t="s">
        <v>51</v>
      </c>
      <c r="P195" t="s">
        <v>1734</v>
      </c>
      <c r="Q195" t="s">
        <v>39</v>
      </c>
      <c r="R195" t="s">
        <v>39</v>
      </c>
      <c r="S195" t="s">
        <v>52</v>
      </c>
      <c r="T195" t="s">
        <v>39</v>
      </c>
      <c r="U195" t="s">
        <v>39</v>
      </c>
      <c r="V195" t="s">
        <v>114</v>
      </c>
      <c r="W195" t="s">
        <v>39</v>
      </c>
      <c r="X195" t="str">
        <f>IF(LEN(source_data[[#This Row],[technology]])=0,"","technology")</f>
        <v>technology</v>
      </c>
      <c r="Y195" t="str">
        <f>SUBSTITUTE(_xlfn.TEXTJOIN(";",TRUE,source_data[[#This Row],[format]:[topic]],source_data[[#This Row],[misc]],source_data[[#This Row],[area]:[other]],),"#",";")</f>
        <v>post;list;tutorial;data-viz;technology;d3js</v>
      </c>
      <c r="Z195">
        <f>10-COUNTBLANK(source_data[[#This Row],[format]:[other]])</f>
        <v>5</v>
      </c>
    </row>
    <row r="196" spans="1:26" x14ac:dyDescent="0.25">
      <c r="A196" t="s">
        <v>1735</v>
      </c>
      <c r="B196" t="s">
        <v>1736</v>
      </c>
      <c r="C196" t="s">
        <v>1737</v>
      </c>
      <c r="D196" t="s">
        <v>1738</v>
      </c>
      <c r="E196" t="s">
        <v>1739</v>
      </c>
      <c r="F196" t="s">
        <v>1740</v>
      </c>
      <c r="G196" t="s">
        <v>1741</v>
      </c>
      <c r="H196" t="s">
        <v>1742</v>
      </c>
      <c r="I196" t="s">
        <v>225</v>
      </c>
      <c r="J196" t="s">
        <v>47</v>
      </c>
      <c r="K196" t="s">
        <v>1743</v>
      </c>
      <c r="L196" t="s">
        <v>50</v>
      </c>
      <c r="M196" t="s">
        <v>50</v>
      </c>
      <c r="N196" t="s">
        <v>36</v>
      </c>
      <c r="O196" t="s">
        <v>854</v>
      </c>
      <c r="P196" t="s">
        <v>39</v>
      </c>
      <c r="Q196" t="s">
        <v>39</v>
      </c>
      <c r="R196" t="s">
        <v>39</v>
      </c>
      <c r="S196" t="s">
        <v>52</v>
      </c>
      <c r="T196" t="s">
        <v>39</v>
      </c>
      <c r="U196" t="s">
        <v>39</v>
      </c>
      <c r="V196" t="s">
        <v>114</v>
      </c>
      <c r="W196" t="s">
        <v>39</v>
      </c>
      <c r="X196" t="str">
        <f>IF(LEN(source_data[[#This Row],[technology]])=0,"","technology")</f>
        <v>technology</v>
      </c>
      <c r="Y196" t="str">
        <f>SUBSTITUTE(_xlfn.TEXTJOIN(";",TRUE,source_data[[#This Row],[format]:[topic]],source_data[[#This Row],[misc]],source_data[[#This Row],[area]:[other]],),"#",";")</f>
        <v>course;data-viz;technology;d3js</v>
      </c>
      <c r="Z196">
        <f>10-COUNTBLANK(source_data[[#This Row],[format]:[other]])</f>
        <v>4</v>
      </c>
    </row>
    <row r="197" spans="1:26" x14ac:dyDescent="0.25">
      <c r="A197" t="s">
        <v>1744</v>
      </c>
      <c r="B197" t="s">
        <v>1745</v>
      </c>
      <c r="C197" t="s">
        <v>1746</v>
      </c>
      <c r="D197" t="s">
        <v>1747</v>
      </c>
      <c r="E197" t="s">
        <v>1748</v>
      </c>
      <c r="F197" t="s">
        <v>1749</v>
      </c>
      <c r="G197" t="s">
        <v>1750</v>
      </c>
      <c r="H197" t="s">
        <v>1751</v>
      </c>
      <c r="I197" t="s">
        <v>225</v>
      </c>
      <c r="J197" t="s">
        <v>47</v>
      </c>
      <c r="K197" t="s">
        <v>48</v>
      </c>
      <c r="L197" t="s">
        <v>50</v>
      </c>
      <c r="M197" t="s">
        <v>50</v>
      </c>
      <c r="N197" t="s">
        <v>36</v>
      </c>
      <c r="O197" t="s">
        <v>39</v>
      </c>
      <c r="P197" t="s">
        <v>187</v>
      </c>
      <c r="Q197" t="s">
        <v>522</v>
      </c>
      <c r="R197" t="s">
        <v>39</v>
      </c>
      <c r="S197" t="s">
        <v>52</v>
      </c>
      <c r="T197" t="s">
        <v>39</v>
      </c>
      <c r="U197" t="s">
        <v>39</v>
      </c>
      <c r="V197" t="s">
        <v>114</v>
      </c>
      <c r="W197" t="s">
        <v>39</v>
      </c>
      <c r="X197" t="str">
        <f>IF(LEN(source_data[[#This Row],[technology]])=0,"","technology")</f>
        <v>technology</v>
      </c>
      <c r="Y197" t="str">
        <f>SUBSTITUTE(_xlfn.TEXTJOIN(";",TRUE,source_data[[#This Row],[format]:[topic]],source_data[[#This Row],[misc]],source_data[[#This Row],[area]:[other]],),"#",";")</f>
        <v>visual;example;data-viz;technology;d3js</v>
      </c>
      <c r="Z197">
        <f>10-COUNTBLANK(source_data[[#This Row],[format]:[other]])</f>
        <v>5</v>
      </c>
    </row>
    <row r="198" spans="1:26" x14ac:dyDescent="0.25">
      <c r="A198" t="s">
        <v>1752</v>
      </c>
      <c r="B198" t="s">
        <v>1753</v>
      </c>
      <c r="C198" t="s">
        <v>1754</v>
      </c>
      <c r="D198" t="s">
        <v>1755</v>
      </c>
      <c r="E198" t="s">
        <v>879</v>
      </c>
      <c r="F198" t="s">
        <v>1756</v>
      </c>
      <c r="G198" t="s">
        <v>1757</v>
      </c>
      <c r="H198" t="s">
        <v>1758</v>
      </c>
      <c r="I198" t="s">
        <v>225</v>
      </c>
      <c r="J198" t="s">
        <v>47</v>
      </c>
      <c r="L198" t="s">
        <v>50</v>
      </c>
      <c r="M198" t="s">
        <v>50</v>
      </c>
      <c r="N198" t="s">
        <v>36</v>
      </c>
      <c r="O198" t="s">
        <v>1759</v>
      </c>
      <c r="P198" t="s">
        <v>1159</v>
      </c>
      <c r="Q198" t="s">
        <v>522</v>
      </c>
      <c r="R198" t="s">
        <v>39</v>
      </c>
      <c r="S198" t="s">
        <v>52</v>
      </c>
      <c r="T198" t="s">
        <v>39</v>
      </c>
      <c r="U198" t="s">
        <v>39</v>
      </c>
      <c r="V198" t="s">
        <v>159</v>
      </c>
      <c r="W198" t="s">
        <v>39</v>
      </c>
      <c r="X198" t="str">
        <f>IF(LEN(source_data[[#This Row],[technology]])=0,"","technology")</f>
        <v>technology</v>
      </c>
      <c r="Y198" t="str">
        <f>SUBSTITUTE(_xlfn.TEXTJOIN(";",TRUE,source_data[[#This Row],[format]:[topic]],source_data[[#This Row],[misc]],source_data[[#This Row],[area]:[other]],),"#",";")</f>
        <v>booklet;code;example;data-viz;technology;rstats</v>
      </c>
      <c r="Z198">
        <f>10-COUNTBLANK(source_data[[#This Row],[format]:[other]])</f>
        <v>6</v>
      </c>
    </row>
    <row r="199" spans="1:26" x14ac:dyDescent="0.25">
      <c r="A199" t="s">
        <v>1760</v>
      </c>
      <c r="B199" t="s">
        <v>1761</v>
      </c>
      <c r="C199" t="s">
        <v>1762</v>
      </c>
      <c r="D199" t="s">
        <v>1763</v>
      </c>
      <c r="E199" t="s">
        <v>1764</v>
      </c>
      <c r="F199" t="s">
        <v>1765</v>
      </c>
      <c r="G199" t="s">
        <v>1766</v>
      </c>
      <c r="H199" t="s">
        <v>1767</v>
      </c>
      <c r="I199" t="s">
        <v>225</v>
      </c>
      <c r="J199" t="s">
        <v>32</v>
      </c>
      <c r="K199" t="s">
        <v>1768</v>
      </c>
      <c r="L199" t="s">
        <v>50</v>
      </c>
      <c r="M199" t="s">
        <v>50</v>
      </c>
      <c r="N199" t="s">
        <v>36</v>
      </c>
      <c r="O199" t="s">
        <v>51</v>
      </c>
      <c r="P199" t="s">
        <v>95</v>
      </c>
      <c r="Q199" t="s">
        <v>39</v>
      </c>
      <c r="R199" t="s">
        <v>39</v>
      </c>
      <c r="S199" t="s">
        <v>52</v>
      </c>
      <c r="T199" t="s">
        <v>523</v>
      </c>
      <c r="U199" t="s">
        <v>39</v>
      </c>
      <c r="V199" t="s">
        <v>39</v>
      </c>
      <c r="W199" t="s">
        <v>39</v>
      </c>
      <c r="X199" t="str">
        <f>IF(LEN(source_data[[#This Row],[technology]])=0,"","technology")</f>
        <v/>
      </c>
      <c r="Y199" t="str">
        <f>SUBSTITUTE(_xlfn.TEXTJOIN(";",TRUE,source_data[[#This Row],[format]:[topic]],source_data[[#This Row],[misc]],source_data[[#This Row],[area]:[other]],),"#",";")</f>
        <v>post;list;data-viz;design</v>
      </c>
      <c r="Z199">
        <f>10-COUNTBLANK(source_data[[#This Row],[format]:[other]])</f>
        <v>5</v>
      </c>
    </row>
    <row r="200" spans="1:26" x14ac:dyDescent="0.25">
      <c r="A200" t="s">
        <v>1769</v>
      </c>
      <c r="B200" t="s">
        <v>1770</v>
      </c>
      <c r="C200" t="s">
        <v>1771</v>
      </c>
      <c r="D200" t="s">
        <v>1772</v>
      </c>
      <c r="E200" t="s">
        <v>1739</v>
      </c>
      <c r="F200" t="s">
        <v>1773</v>
      </c>
      <c r="G200" t="s">
        <v>1774</v>
      </c>
      <c r="H200" t="s">
        <v>1775</v>
      </c>
      <c r="I200" t="s">
        <v>225</v>
      </c>
      <c r="J200" t="s">
        <v>47</v>
      </c>
      <c r="K200" t="s">
        <v>48</v>
      </c>
      <c r="L200" t="s">
        <v>50</v>
      </c>
      <c r="M200" t="s">
        <v>50</v>
      </c>
      <c r="N200" t="s">
        <v>36</v>
      </c>
      <c r="O200" t="s">
        <v>51</v>
      </c>
      <c r="P200" t="s">
        <v>78</v>
      </c>
      <c r="Q200" t="s">
        <v>39</v>
      </c>
      <c r="R200" t="s">
        <v>39</v>
      </c>
      <c r="S200" t="s">
        <v>39</v>
      </c>
      <c r="T200" t="s">
        <v>1776</v>
      </c>
      <c r="U200" t="s">
        <v>865</v>
      </c>
      <c r="V200" t="s">
        <v>39</v>
      </c>
      <c r="W200" t="s">
        <v>39</v>
      </c>
      <c r="X200" t="str">
        <f>IF(LEN(source_data[[#This Row],[technology]])=0,"","technology")</f>
        <v/>
      </c>
      <c r="Y200" t="str">
        <f>SUBSTITUTE(_xlfn.TEXTJOIN(";",TRUE,source_data[[#This Row],[format]:[topic]],source_data[[#This Row],[misc]],source_data[[#This Row],[area]:[other]],),"#",";")</f>
        <v>post;how-to;design;tool;technique;development</v>
      </c>
      <c r="Z200">
        <f>10-COUNTBLANK(source_data[[#This Row],[format]:[other]])</f>
        <v>5</v>
      </c>
    </row>
    <row r="201" spans="1:26" x14ac:dyDescent="0.25">
      <c r="A201" t="s">
        <v>1777</v>
      </c>
      <c r="B201" t="s">
        <v>1778</v>
      </c>
      <c r="C201" t="s">
        <v>1779</v>
      </c>
      <c r="D201" t="s">
        <v>1780</v>
      </c>
      <c r="E201" t="s">
        <v>1781</v>
      </c>
      <c r="F201" t="s">
        <v>1782</v>
      </c>
      <c r="G201" t="s">
        <v>1783</v>
      </c>
      <c r="H201" t="s">
        <v>1784</v>
      </c>
      <c r="I201" t="s">
        <v>225</v>
      </c>
      <c r="J201" t="s">
        <v>47</v>
      </c>
      <c r="K201" t="s">
        <v>48</v>
      </c>
      <c r="L201" t="s">
        <v>50</v>
      </c>
      <c r="M201" t="s">
        <v>50</v>
      </c>
      <c r="N201" t="s">
        <v>36</v>
      </c>
      <c r="O201" t="s">
        <v>1785</v>
      </c>
      <c r="P201" t="s">
        <v>177</v>
      </c>
      <c r="Q201" t="s">
        <v>39</v>
      </c>
      <c r="R201" t="s">
        <v>39</v>
      </c>
      <c r="S201" t="s">
        <v>39</v>
      </c>
      <c r="T201" t="s">
        <v>39</v>
      </c>
      <c r="U201" t="s">
        <v>39</v>
      </c>
      <c r="V201" t="s">
        <v>39</v>
      </c>
      <c r="W201" t="s">
        <v>39</v>
      </c>
      <c r="X201" t="str">
        <f>IF(LEN(source_data[[#This Row],[technology]])=0,"","technology")</f>
        <v/>
      </c>
      <c r="Y201" t="str">
        <f>SUBSTITUTE(_xlfn.TEXTJOIN(";",TRUE,source_data[[#This Row],[format]:[topic]],source_data[[#This Row],[misc]],source_data[[#This Row],[area]:[other]],),"#",";")</f>
        <v>post;interview;general</v>
      </c>
      <c r="Z201">
        <f>10-COUNTBLANK(source_data[[#This Row],[format]:[other]])</f>
        <v>3</v>
      </c>
    </row>
    <row r="202" spans="1:26" x14ac:dyDescent="0.25">
      <c r="A202" t="s">
        <v>1786</v>
      </c>
      <c r="B202" t="s">
        <v>1787</v>
      </c>
      <c r="C202" t="s">
        <v>1788</v>
      </c>
      <c r="D202" t="s">
        <v>1789</v>
      </c>
      <c r="E202" t="s">
        <v>1790</v>
      </c>
      <c r="F202" t="s">
        <v>1791</v>
      </c>
      <c r="G202" t="s">
        <v>1792</v>
      </c>
      <c r="H202" t="s">
        <v>1793</v>
      </c>
      <c r="I202" t="s">
        <v>225</v>
      </c>
      <c r="J202" t="s">
        <v>47</v>
      </c>
      <c r="K202" t="s">
        <v>48</v>
      </c>
      <c r="L202" t="s">
        <v>50</v>
      </c>
      <c r="M202" t="s">
        <v>50</v>
      </c>
      <c r="N202" t="s">
        <v>36</v>
      </c>
      <c r="O202" t="s">
        <v>77</v>
      </c>
      <c r="P202" t="s">
        <v>39</v>
      </c>
      <c r="Q202" t="s">
        <v>522</v>
      </c>
      <c r="R202" t="s">
        <v>39</v>
      </c>
      <c r="S202" t="s">
        <v>39</v>
      </c>
      <c r="T202" t="s">
        <v>39</v>
      </c>
      <c r="U202" t="s">
        <v>865</v>
      </c>
      <c r="V202" t="s">
        <v>39</v>
      </c>
      <c r="W202" t="s">
        <v>39</v>
      </c>
      <c r="X202" t="str">
        <f>IF(LEN(source_data[[#This Row],[technology]])=0,"","technology")</f>
        <v/>
      </c>
      <c r="Y202" t="str">
        <f>SUBSTITUTE(_xlfn.TEXTJOIN(";",TRUE,source_data[[#This Row],[format]:[topic]],source_data[[#This Row],[misc]],source_data[[#This Row],[area]:[other]],),"#",";")</f>
        <v>site;example;development</v>
      </c>
      <c r="Z202">
        <f>10-COUNTBLANK(source_data[[#This Row],[format]:[other]])</f>
        <v>4</v>
      </c>
    </row>
    <row r="203" spans="1:26" x14ac:dyDescent="0.25">
      <c r="A203" t="s">
        <v>1794</v>
      </c>
      <c r="B203" t="s">
        <v>1795</v>
      </c>
      <c r="C203" t="s">
        <v>1796</v>
      </c>
      <c r="D203" t="s">
        <v>1797</v>
      </c>
      <c r="E203" t="s">
        <v>1739</v>
      </c>
      <c r="F203" t="s">
        <v>1798</v>
      </c>
      <c r="G203" t="s">
        <v>1799</v>
      </c>
      <c r="H203" t="s">
        <v>1800</v>
      </c>
      <c r="I203" t="s">
        <v>225</v>
      </c>
      <c r="J203" t="s">
        <v>47</v>
      </c>
      <c r="K203" t="s">
        <v>48</v>
      </c>
      <c r="L203" t="s">
        <v>50</v>
      </c>
      <c r="M203" t="s">
        <v>50</v>
      </c>
      <c r="N203" t="s">
        <v>36</v>
      </c>
      <c r="O203" t="s">
        <v>51</v>
      </c>
      <c r="P203" t="s">
        <v>266</v>
      </c>
      <c r="Q203" t="s">
        <v>39</v>
      </c>
      <c r="R203" t="s">
        <v>39</v>
      </c>
      <c r="S203" t="s">
        <v>39</v>
      </c>
      <c r="T203" t="s">
        <v>19</v>
      </c>
      <c r="U203" t="s">
        <v>39</v>
      </c>
      <c r="V203" t="s">
        <v>654</v>
      </c>
      <c r="W203" t="s">
        <v>39</v>
      </c>
      <c r="X203" t="str">
        <f>IF(LEN(source_data[[#This Row],[technology]])=0,"","technology")</f>
        <v>technology</v>
      </c>
      <c r="Y203" t="str">
        <f>SUBSTITUTE(_xlfn.TEXTJOIN(";",TRUE,source_data[[#This Row],[format]:[topic]],source_data[[#This Row],[misc]],source_data[[#This Row],[area]:[other]],),"#",";")</f>
        <v>post;tutorial;technique;technology;rstats;tidyverse</v>
      </c>
      <c r="Z203">
        <f>10-COUNTBLANK(source_data[[#This Row],[format]:[other]])</f>
        <v>5</v>
      </c>
    </row>
    <row r="204" spans="1:26" x14ac:dyDescent="0.25">
      <c r="A204" t="s">
        <v>1801</v>
      </c>
      <c r="B204" t="s">
        <v>1802</v>
      </c>
      <c r="C204" t="s">
        <v>1803</v>
      </c>
      <c r="D204" t="s">
        <v>1804</v>
      </c>
      <c r="E204" t="s">
        <v>1805</v>
      </c>
      <c r="F204" t="s">
        <v>1806</v>
      </c>
      <c r="G204" t="s">
        <v>1807</v>
      </c>
      <c r="H204" t="s">
        <v>987</v>
      </c>
      <c r="I204" t="s">
        <v>225</v>
      </c>
      <c r="J204" t="s">
        <v>47</v>
      </c>
      <c r="K204" t="s">
        <v>48</v>
      </c>
      <c r="L204" t="s">
        <v>50</v>
      </c>
      <c r="M204" t="s">
        <v>50</v>
      </c>
      <c r="N204" t="s">
        <v>36</v>
      </c>
      <c r="O204" t="s">
        <v>51</v>
      </c>
      <c r="P204" t="s">
        <v>266</v>
      </c>
      <c r="Q204" t="s">
        <v>653</v>
      </c>
      <c r="R204" t="s">
        <v>39</v>
      </c>
      <c r="S204" t="s">
        <v>39</v>
      </c>
      <c r="T204" t="s">
        <v>19</v>
      </c>
      <c r="U204" t="s">
        <v>1808</v>
      </c>
      <c r="V204" t="s">
        <v>654</v>
      </c>
      <c r="W204" t="s">
        <v>39</v>
      </c>
      <c r="X204" t="str">
        <f>IF(LEN(source_data[[#This Row],[technology]])=0,"","technology")</f>
        <v>technology</v>
      </c>
      <c r="Y204" t="str">
        <f>SUBSTITUTE(_xlfn.TEXTJOIN(";",TRUE,source_data[[#This Row],[format]:[topic]],source_data[[#This Row],[misc]],source_data[[#This Row],[area]:[other]],),"#",";")</f>
        <v>post;tutorial;basics;technique;technology;regression;rstats;tidyverse</v>
      </c>
      <c r="Z204">
        <f>10-COUNTBLANK(source_data[[#This Row],[format]:[other]])</f>
        <v>7</v>
      </c>
    </row>
    <row r="205" spans="1:26" x14ac:dyDescent="0.25">
      <c r="A205" t="s">
        <v>1809</v>
      </c>
      <c r="B205" t="s">
        <v>1810</v>
      </c>
      <c r="C205" t="s">
        <v>1811</v>
      </c>
      <c r="D205" t="s">
        <v>1812</v>
      </c>
      <c r="E205" t="s">
        <v>1813</v>
      </c>
      <c r="F205" t="s">
        <v>1814</v>
      </c>
      <c r="G205" t="s">
        <v>1815</v>
      </c>
      <c r="H205" t="s">
        <v>630</v>
      </c>
      <c r="I205" t="s">
        <v>225</v>
      </c>
      <c r="J205" t="s">
        <v>211</v>
      </c>
      <c r="K205" t="s">
        <v>1816</v>
      </c>
      <c r="L205" t="s">
        <v>50</v>
      </c>
      <c r="M205" t="s">
        <v>50</v>
      </c>
      <c r="N205" t="s">
        <v>36</v>
      </c>
      <c r="O205" t="s">
        <v>1817</v>
      </c>
      <c r="P205" t="s">
        <v>1818</v>
      </c>
      <c r="Q205" t="s">
        <v>39</v>
      </c>
      <c r="R205" t="s">
        <v>39</v>
      </c>
      <c r="S205" t="s">
        <v>158</v>
      </c>
      <c r="T205" t="s">
        <v>39</v>
      </c>
      <c r="U205" t="s">
        <v>39</v>
      </c>
      <c r="V205" t="s">
        <v>39</v>
      </c>
      <c r="W205" t="s">
        <v>39</v>
      </c>
      <c r="X205" t="str">
        <f>IF(LEN(source_data[[#This Row],[technology]])=0,"","technology")</f>
        <v/>
      </c>
      <c r="Y205" t="str">
        <f>SUBSTITUTE(_xlfn.TEXTJOIN(";",TRUE,source_data[[#This Row],[format]:[topic]],source_data[[#This Row],[misc]],source_data[[#This Row],[area]:[other]],),"#",";")</f>
        <v>post;podcast;list;recommendation;data-science</v>
      </c>
      <c r="Z205">
        <f>10-COUNTBLANK(source_data[[#This Row],[format]:[other]])</f>
        <v>4</v>
      </c>
    </row>
    <row r="206" spans="1:26" x14ac:dyDescent="0.25">
      <c r="A206" t="s">
        <v>1819</v>
      </c>
      <c r="B206" t="s">
        <v>1820</v>
      </c>
      <c r="C206" t="s">
        <v>1821</v>
      </c>
      <c r="D206" t="s">
        <v>1822</v>
      </c>
      <c r="E206" t="s">
        <v>1823</v>
      </c>
      <c r="F206" t="s">
        <v>1824</v>
      </c>
      <c r="G206" t="s">
        <v>1825</v>
      </c>
      <c r="H206" t="s">
        <v>630</v>
      </c>
      <c r="I206" t="s">
        <v>225</v>
      </c>
      <c r="J206" t="s">
        <v>211</v>
      </c>
      <c r="K206" t="s">
        <v>631</v>
      </c>
      <c r="L206" t="s">
        <v>50</v>
      </c>
      <c r="M206" t="s">
        <v>50</v>
      </c>
      <c r="N206" t="s">
        <v>36</v>
      </c>
      <c r="O206" t="s">
        <v>51</v>
      </c>
      <c r="P206" t="s">
        <v>1826</v>
      </c>
      <c r="Q206" t="s">
        <v>613</v>
      </c>
      <c r="R206" t="s">
        <v>39</v>
      </c>
      <c r="S206" t="s">
        <v>39</v>
      </c>
      <c r="T206" t="s">
        <v>19</v>
      </c>
      <c r="U206" t="s">
        <v>203</v>
      </c>
      <c r="V206" t="s">
        <v>159</v>
      </c>
      <c r="W206" t="s">
        <v>39</v>
      </c>
      <c r="X206" t="str">
        <f>IF(LEN(source_data[[#This Row],[technology]])=0,"","technology")</f>
        <v>technology</v>
      </c>
      <c r="Y206" t="str">
        <f>SUBSTITUTE(_xlfn.TEXTJOIN(";",TRUE,source_data[[#This Row],[format]:[topic]],source_data[[#This Row],[misc]],source_data[[#This Row],[area]:[other]],),"#",";")</f>
        <v>post;tutorial;exercise;explainer;technique;technology;clustering;rstats</v>
      </c>
      <c r="Z206">
        <f>10-COUNTBLANK(source_data[[#This Row],[format]:[other]])</f>
        <v>7</v>
      </c>
    </row>
    <row r="207" spans="1:26" x14ac:dyDescent="0.25">
      <c r="A207" t="s">
        <v>1827</v>
      </c>
      <c r="B207" t="s">
        <v>1828</v>
      </c>
      <c r="C207" t="s">
        <v>1829</v>
      </c>
      <c r="D207" t="s">
        <v>271</v>
      </c>
      <c r="E207" t="s">
        <v>1830</v>
      </c>
      <c r="F207" t="s">
        <v>1831</v>
      </c>
      <c r="G207" t="s">
        <v>1832</v>
      </c>
      <c r="H207" t="s">
        <v>1833</v>
      </c>
      <c r="I207" t="s">
        <v>225</v>
      </c>
      <c r="J207" t="s">
        <v>47</v>
      </c>
      <c r="K207" t="s">
        <v>48</v>
      </c>
      <c r="L207" t="s">
        <v>50</v>
      </c>
      <c r="M207" t="s">
        <v>50</v>
      </c>
      <c r="N207" t="s">
        <v>36</v>
      </c>
      <c r="O207" t="s">
        <v>247</v>
      </c>
      <c r="P207" t="s">
        <v>772</v>
      </c>
      <c r="Q207" t="s">
        <v>39</v>
      </c>
      <c r="R207" t="s">
        <v>39</v>
      </c>
      <c r="S207" t="s">
        <v>39</v>
      </c>
      <c r="T207" t="s">
        <v>39</v>
      </c>
      <c r="U207" t="s">
        <v>96</v>
      </c>
      <c r="V207" t="s">
        <v>159</v>
      </c>
      <c r="W207" t="s">
        <v>39</v>
      </c>
      <c r="X207" t="str">
        <f>IF(LEN(source_data[[#This Row],[technology]])=0,"","technology")</f>
        <v>technology</v>
      </c>
      <c r="Y207" t="str">
        <f>SUBSTITUTE(_xlfn.TEXTJOIN(";",TRUE,source_data[[#This Row],[format]:[topic]],source_data[[#This Row],[misc]],source_data[[#This Row],[area]:[other]],),"#",";")</f>
        <v>post;book;review;technology;ml;rstats</v>
      </c>
      <c r="Z207">
        <f>10-COUNTBLANK(source_data[[#This Row],[format]:[other]])</f>
        <v>5</v>
      </c>
    </row>
    <row r="208" spans="1:26" x14ac:dyDescent="0.25">
      <c r="A208" t="s">
        <v>1834</v>
      </c>
      <c r="B208" t="s">
        <v>1835</v>
      </c>
      <c r="C208" t="s">
        <v>1836</v>
      </c>
      <c r="D208" t="s">
        <v>626</v>
      </c>
      <c r="E208" t="s">
        <v>1837</v>
      </c>
      <c r="F208" t="s">
        <v>1838</v>
      </c>
      <c r="G208" t="s">
        <v>1839</v>
      </c>
      <c r="H208" t="s">
        <v>987</v>
      </c>
      <c r="I208" t="s">
        <v>225</v>
      </c>
      <c r="J208" t="s">
        <v>47</v>
      </c>
      <c r="K208" t="s">
        <v>48</v>
      </c>
      <c r="L208" t="s">
        <v>50</v>
      </c>
      <c r="M208" t="s">
        <v>50</v>
      </c>
      <c r="N208" t="s">
        <v>36</v>
      </c>
      <c r="O208" t="s">
        <v>51</v>
      </c>
      <c r="P208" t="s">
        <v>78</v>
      </c>
      <c r="Q208" t="s">
        <v>653</v>
      </c>
      <c r="R208" t="s">
        <v>39</v>
      </c>
      <c r="S208" t="s">
        <v>39</v>
      </c>
      <c r="T208" t="s">
        <v>39</v>
      </c>
      <c r="U208" t="s">
        <v>104</v>
      </c>
      <c r="V208" t="s">
        <v>159</v>
      </c>
      <c r="W208" t="s">
        <v>39</v>
      </c>
      <c r="X208" t="str">
        <f>IF(LEN(source_data[[#This Row],[technology]])=0,"","technology")</f>
        <v>technology</v>
      </c>
      <c r="Y208" t="str">
        <f>SUBSTITUTE(_xlfn.TEXTJOIN(";",TRUE,source_data[[#This Row],[format]:[topic]],source_data[[#This Row],[misc]],source_data[[#This Row],[area]:[other]],),"#",";")</f>
        <v>post;how-to;basics;technology;dl;rstats</v>
      </c>
      <c r="Z208">
        <f>10-COUNTBLANK(source_data[[#This Row],[format]:[other]])</f>
        <v>6</v>
      </c>
    </row>
    <row r="209" spans="1:26" x14ac:dyDescent="0.25">
      <c r="A209" t="s">
        <v>1840</v>
      </c>
      <c r="B209" t="s">
        <v>1841</v>
      </c>
      <c r="C209" t="s">
        <v>1842</v>
      </c>
      <c r="D209" t="s">
        <v>1843</v>
      </c>
      <c r="E209" t="s">
        <v>1739</v>
      </c>
      <c r="F209" t="s">
        <v>1844</v>
      </c>
      <c r="G209" t="s">
        <v>1845</v>
      </c>
      <c r="H209" t="s">
        <v>1846</v>
      </c>
      <c r="I209" t="s">
        <v>225</v>
      </c>
      <c r="J209" t="s">
        <v>211</v>
      </c>
      <c r="K209" t="s">
        <v>1847</v>
      </c>
      <c r="L209" t="s">
        <v>50</v>
      </c>
      <c r="M209" t="s">
        <v>50</v>
      </c>
      <c r="N209" t="s">
        <v>36</v>
      </c>
      <c r="O209" t="s">
        <v>854</v>
      </c>
      <c r="P209" t="s">
        <v>39</v>
      </c>
      <c r="Q209" t="s">
        <v>829</v>
      </c>
      <c r="R209" t="s">
        <v>39</v>
      </c>
      <c r="S209" t="s">
        <v>39</v>
      </c>
      <c r="T209" t="s">
        <v>39</v>
      </c>
      <c r="U209" t="s">
        <v>1848</v>
      </c>
      <c r="V209" t="s">
        <v>159</v>
      </c>
      <c r="W209" t="s">
        <v>39</v>
      </c>
      <c r="X209" t="str">
        <f>IF(LEN(source_data[[#This Row],[technology]])=0,"","technology")</f>
        <v>technology</v>
      </c>
      <c r="Y209" t="str">
        <f>SUBSTITUTE(_xlfn.TEXTJOIN(";",TRUE,source_data[[#This Row],[format]:[topic]],source_data[[#This Row],[misc]],source_data[[#This Row],[area]:[other]],),"#",";")</f>
        <v>course;intermediate;technology;forecasting;timeseries;rstats</v>
      </c>
      <c r="Z209">
        <f>10-COUNTBLANK(source_data[[#This Row],[format]:[other]])</f>
        <v>5</v>
      </c>
    </row>
    <row r="210" spans="1:26" x14ac:dyDescent="0.25">
      <c r="A210" t="s">
        <v>1849</v>
      </c>
      <c r="B210" t="s">
        <v>1850</v>
      </c>
      <c r="C210" t="s">
        <v>1851</v>
      </c>
      <c r="D210" t="s">
        <v>1852</v>
      </c>
      <c r="E210" t="s">
        <v>1853</v>
      </c>
      <c r="F210" t="s">
        <v>1854</v>
      </c>
      <c r="G210" t="s">
        <v>1855</v>
      </c>
      <c r="H210" t="s">
        <v>1833</v>
      </c>
      <c r="I210" t="s">
        <v>225</v>
      </c>
      <c r="J210" t="s">
        <v>32</v>
      </c>
      <c r="K210" t="s">
        <v>1856</v>
      </c>
      <c r="L210" t="s">
        <v>50</v>
      </c>
      <c r="M210" t="s">
        <v>50</v>
      </c>
      <c r="N210" t="s">
        <v>36</v>
      </c>
      <c r="O210" t="s">
        <v>51</v>
      </c>
      <c r="P210" t="s">
        <v>177</v>
      </c>
      <c r="Q210" t="s">
        <v>39</v>
      </c>
      <c r="R210" t="s">
        <v>1056</v>
      </c>
      <c r="S210" t="s">
        <v>39</v>
      </c>
      <c r="T210" t="s">
        <v>1857</v>
      </c>
      <c r="U210" t="s">
        <v>1608</v>
      </c>
      <c r="V210" t="s">
        <v>39</v>
      </c>
      <c r="W210" t="s">
        <v>39</v>
      </c>
      <c r="X210" t="str">
        <f>IF(LEN(source_data[[#This Row],[technology]])=0,"","technology")</f>
        <v/>
      </c>
      <c r="Y210" t="str">
        <f>SUBSTITUTE(_xlfn.TEXTJOIN(";",TRUE,source_data[[#This Row],[format]:[topic]],source_data[[#This Row],[misc]],source_data[[#This Row],[area]:[other]],),"#",";")</f>
        <v>post;general;dubious;use-case;big-data</v>
      </c>
      <c r="Z210">
        <f>10-COUNTBLANK(source_data[[#This Row],[format]:[other]])</f>
        <v>6</v>
      </c>
    </row>
    <row r="211" spans="1:26" x14ac:dyDescent="0.25">
      <c r="A211" t="s">
        <v>1858</v>
      </c>
      <c r="B211" t="s">
        <v>1859</v>
      </c>
      <c r="C211" t="s">
        <v>1860</v>
      </c>
      <c r="D211" t="s">
        <v>1861</v>
      </c>
      <c r="E211" t="s">
        <v>1862</v>
      </c>
      <c r="F211" t="s">
        <v>1863</v>
      </c>
      <c r="G211" t="s">
        <v>1864</v>
      </c>
      <c r="H211" t="s">
        <v>1865</v>
      </c>
      <c r="I211" t="s">
        <v>225</v>
      </c>
      <c r="J211" t="s">
        <v>47</v>
      </c>
      <c r="K211" t="s">
        <v>48</v>
      </c>
      <c r="L211" t="s">
        <v>50</v>
      </c>
      <c r="M211" t="s">
        <v>50</v>
      </c>
      <c r="N211" t="s">
        <v>36</v>
      </c>
      <c r="O211" t="s">
        <v>1021</v>
      </c>
      <c r="P211" t="s">
        <v>39</v>
      </c>
      <c r="Q211" t="s">
        <v>593</v>
      </c>
      <c r="R211" t="s">
        <v>39</v>
      </c>
      <c r="S211" t="s">
        <v>52</v>
      </c>
      <c r="T211" t="s">
        <v>39</v>
      </c>
      <c r="U211" t="s">
        <v>1064</v>
      </c>
      <c r="V211" t="s">
        <v>912</v>
      </c>
      <c r="W211" t="s">
        <v>39</v>
      </c>
      <c r="X211" t="str">
        <f>IF(LEN(source_data[[#This Row],[technology]])=0,"","technology")</f>
        <v>technology</v>
      </c>
      <c r="Y211" t="str">
        <f>SUBSTITUTE(_xlfn.TEXTJOIN(";",TRUE,source_data[[#This Row],[format]:[topic]],source_data[[#This Row],[misc]],source_data[[#This Row],[area]:[other]],),"#",";")</f>
        <v>post;package;introduction;data-viz;technology;animation;javascript</v>
      </c>
      <c r="Z211">
        <f>10-COUNTBLANK(source_data[[#This Row],[format]:[other]])</f>
        <v>6</v>
      </c>
    </row>
    <row r="212" spans="1:26" x14ac:dyDescent="0.25">
      <c r="A212" t="s">
        <v>1866</v>
      </c>
      <c r="B212" t="s">
        <v>1867</v>
      </c>
      <c r="C212" t="s">
        <v>1868</v>
      </c>
      <c r="D212" t="s">
        <v>1869</v>
      </c>
      <c r="E212" t="s">
        <v>1870</v>
      </c>
      <c r="F212" t="s">
        <v>1871</v>
      </c>
      <c r="G212" t="s">
        <v>1872</v>
      </c>
      <c r="H212" t="s">
        <v>909</v>
      </c>
      <c r="I212" t="s">
        <v>225</v>
      </c>
      <c r="J212" t="s">
        <v>32</v>
      </c>
      <c r="K212" t="s">
        <v>1873</v>
      </c>
      <c r="L212" t="s">
        <v>50</v>
      </c>
      <c r="M212" t="s">
        <v>50</v>
      </c>
      <c r="N212" t="s">
        <v>36</v>
      </c>
      <c r="O212" t="s">
        <v>51</v>
      </c>
      <c r="P212" t="s">
        <v>39</v>
      </c>
      <c r="Q212" t="s">
        <v>1874</v>
      </c>
      <c r="R212" t="s">
        <v>39</v>
      </c>
      <c r="S212" t="s">
        <v>39</v>
      </c>
      <c r="T212" t="s">
        <v>19</v>
      </c>
      <c r="U212" t="s">
        <v>39</v>
      </c>
      <c r="V212" t="s">
        <v>39</v>
      </c>
      <c r="W212" t="s">
        <v>39</v>
      </c>
      <c r="X212" t="str">
        <f>IF(LEN(source_data[[#This Row],[technology]])=0,"","technology")</f>
        <v/>
      </c>
      <c r="Y212" t="str">
        <f>SUBSTITUTE(_xlfn.TEXTJOIN(";",TRUE,source_data[[#This Row],[format]:[topic]],source_data[[#This Row],[misc]],source_data[[#This Row],[area]:[other]],),"#",";")</f>
        <v>post;basics;overview;explainer;technique</v>
      </c>
      <c r="Z212">
        <f>10-COUNTBLANK(source_data[[#This Row],[format]:[other]])</f>
        <v>4</v>
      </c>
    </row>
    <row r="213" spans="1:26" x14ac:dyDescent="0.25">
      <c r="A213" t="s">
        <v>1875</v>
      </c>
      <c r="B213" t="s">
        <v>1876</v>
      </c>
      <c r="C213" t="s">
        <v>1877</v>
      </c>
      <c r="D213" t="s">
        <v>1878</v>
      </c>
      <c r="E213" t="s">
        <v>1879</v>
      </c>
      <c r="F213" t="s">
        <v>1880</v>
      </c>
      <c r="G213" t="s">
        <v>1881</v>
      </c>
      <c r="H213" t="s">
        <v>1882</v>
      </c>
      <c r="I213" t="s">
        <v>225</v>
      </c>
      <c r="J213" t="s">
        <v>32</v>
      </c>
      <c r="K213" t="s">
        <v>1883</v>
      </c>
      <c r="L213" t="s">
        <v>50</v>
      </c>
      <c r="M213" t="s">
        <v>50</v>
      </c>
      <c r="N213" t="s">
        <v>36</v>
      </c>
      <c r="O213" t="s">
        <v>39</v>
      </c>
      <c r="P213" t="s">
        <v>266</v>
      </c>
      <c r="Q213" t="s">
        <v>512</v>
      </c>
      <c r="R213" t="s">
        <v>39</v>
      </c>
      <c r="S213" t="s">
        <v>39</v>
      </c>
      <c r="T213" t="s">
        <v>19</v>
      </c>
      <c r="U213" t="s">
        <v>830</v>
      </c>
      <c r="V213" t="s">
        <v>159</v>
      </c>
      <c r="W213" t="s">
        <v>39</v>
      </c>
      <c r="X213" t="str">
        <f>IF(LEN(source_data[[#This Row],[technology]])=0,"","technology")</f>
        <v>technology</v>
      </c>
      <c r="Y213" t="str">
        <f>SUBSTITUTE(_xlfn.TEXTJOIN(";",TRUE,source_data[[#This Row],[format]:[topic]],source_data[[#This Row],[misc]],source_data[[#This Row],[area]:[other]],),"#",";")</f>
        <v>tutorial;advanced;technique;technology;network-graph;rstats</v>
      </c>
      <c r="Z213">
        <f>10-COUNTBLANK(source_data[[#This Row],[format]:[other]])</f>
        <v>6</v>
      </c>
    </row>
    <row r="214" spans="1:26" x14ac:dyDescent="0.25">
      <c r="A214" t="s">
        <v>1884</v>
      </c>
      <c r="B214" t="s">
        <v>1885</v>
      </c>
      <c r="C214" t="s">
        <v>1886</v>
      </c>
      <c r="D214" t="s">
        <v>1887</v>
      </c>
      <c r="E214" t="s">
        <v>1888</v>
      </c>
      <c r="F214" t="s">
        <v>1889</v>
      </c>
      <c r="G214" t="s">
        <v>1890</v>
      </c>
      <c r="H214" t="s">
        <v>1891</v>
      </c>
      <c r="I214" t="s">
        <v>225</v>
      </c>
      <c r="J214" t="s">
        <v>47</v>
      </c>
      <c r="K214" t="s">
        <v>48</v>
      </c>
      <c r="L214" t="s">
        <v>50</v>
      </c>
      <c r="M214" t="s">
        <v>50</v>
      </c>
      <c r="N214" t="s">
        <v>36</v>
      </c>
      <c r="O214" t="s">
        <v>51</v>
      </c>
      <c r="P214" t="s">
        <v>39</v>
      </c>
      <c r="Q214" t="s">
        <v>900</v>
      </c>
      <c r="R214" t="s">
        <v>39</v>
      </c>
      <c r="S214" t="s">
        <v>52</v>
      </c>
      <c r="T214" t="s">
        <v>19</v>
      </c>
      <c r="U214" t="s">
        <v>39</v>
      </c>
      <c r="V214" t="s">
        <v>39</v>
      </c>
      <c r="W214" t="s">
        <v>1505</v>
      </c>
      <c r="X214" t="str">
        <f>IF(LEN(source_data[[#This Row],[technology]])=0,"","technology")</f>
        <v/>
      </c>
      <c r="Y214" t="str">
        <f>SUBSTITUTE(_xlfn.TEXTJOIN(";",TRUE,source_data[[#This Row],[format]:[topic]],source_data[[#This Row],[misc]],source_data[[#This Row],[area]:[other]],),"#",";")</f>
        <v>post;overview;basics;data-viz;technique;storytelling</v>
      </c>
      <c r="Z214">
        <f>10-COUNTBLANK(source_data[[#This Row],[format]:[other]])</f>
        <v>6</v>
      </c>
    </row>
    <row r="215" spans="1:26" x14ac:dyDescent="0.25">
      <c r="A215" t="s">
        <v>1892</v>
      </c>
      <c r="B215" t="s">
        <v>1893</v>
      </c>
      <c r="C215" t="s">
        <v>1894</v>
      </c>
      <c r="D215" t="s">
        <v>1895</v>
      </c>
      <c r="E215" t="s">
        <v>659</v>
      </c>
      <c r="F215" t="s">
        <v>1896</v>
      </c>
      <c r="G215" t="s">
        <v>1897</v>
      </c>
      <c r="H215" t="s">
        <v>1898</v>
      </c>
      <c r="I215" t="s">
        <v>225</v>
      </c>
      <c r="J215" t="s">
        <v>32</v>
      </c>
      <c r="K215" t="s">
        <v>1899</v>
      </c>
      <c r="L215" t="s">
        <v>50</v>
      </c>
      <c r="M215" t="s">
        <v>50</v>
      </c>
      <c r="N215" t="s">
        <v>36</v>
      </c>
      <c r="O215" t="s">
        <v>51</v>
      </c>
      <c r="P215" t="s">
        <v>1900</v>
      </c>
      <c r="Q215" t="s">
        <v>39</v>
      </c>
      <c r="R215" t="s">
        <v>39</v>
      </c>
      <c r="S215" t="s">
        <v>39</v>
      </c>
      <c r="T215" t="s">
        <v>39</v>
      </c>
      <c r="U215" t="s">
        <v>39</v>
      </c>
      <c r="V215" t="s">
        <v>39</v>
      </c>
      <c r="W215" t="s">
        <v>39</v>
      </c>
      <c r="X215" t="str">
        <f>IF(LEN(source_data[[#This Row],[technology]])=0,"","technology")</f>
        <v/>
      </c>
      <c r="Y215" t="str">
        <f>SUBSTITUTE(_xlfn.TEXTJOIN(";",TRUE,source_data[[#This Row],[format]:[topic]],source_data[[#This Row],[misc]],source_data[[#This Row],[area]:[other]],),"#",";")</f>
        <v>post;list;dataset</v>
      </c>
      <c r="Z215">
        <f>10-COUNTBLANK(source_data[[#This Row],[format]:[other]])</f>
        <v>3</v>
      </c>
    </row>
    <row r="216" spans="1:26" x14ac:dyDescent="0.25">
      <c r="A216" t="s">
        <v>1901</v>
      </c>
      <c r="B216" t="s">
        <v>1902</v>
      </c>
      <c r="C216" t="s">
        <v>1903</v>
      </c>
      <c r="D216" t="s">
        <v>1145</v>
      </c>
      <c r="E216" t="s">
        <v>1837</v>
      </c>
      <c r="F216" t="s">
        <v>1904</v>
      </c>
      <c r="G216" t="s">
        <v>1905</v>
      </c>
      <c r="H216" t="s">
        <v>62</v>
      </c>
      <c r="I216" t="s">
        <v>225</v>
      </c>
      <c r="J216" t="s">
        <v>32</v>
      </c>
      <c r="K216" t="s">
        <v>1906</v>
      </c>
      <c r="L216" t="s">
        <v>50</v>
      </c>
      <c r="M216" t="s">
        <v>50</v>
      </c>
      <c r="N216" t="s">
        <v>36</v>
      </c>
      <c r="O216" t="s">
        <v>51</v>
      </c>
      <c r="P216" t="s">
        <v>936</v>
      </c>
      <c r="Q216" t="s">
        <v>39</v>
      </c>
      <c r="R216" t="s">
        <v>39</v>
      </c>
      <c r="S216" t="s">
        <v>52</v>
      </c>
      <c r="T216" t="s">
        <v>39</v>
      </c>
      <c r="U216" t="s">
        <v>39</v>
      </c>
      <c r="V216" t="s">
        <v>39</v>
      </c>
      <c r="W216" t="s">
        <v>39</v>
      </c>
      <c r="X216" t="str">
        <f>IF(LEN(source_data[[#This Row],[technology]])=0,"","technology")</f>
        <v/>
      </c>
      <c r="Y216" t="str">
        <f>SUBSTITUTE(_xlfn.TEXTJOIN(";",TRUE,source_data[[#This Row],[format]:[topic]],source_data[[#This Row],[misc]],source_data[[#This Row],[area]:[other]],),"#",";")</f>
        <v>post;list;resource;data-viz</v>
      </c>
      <c r="Z216">
        <f>10-COUNTBLANK(source_data[[#This Row],[format]:[other]])</f>
        <v>4</v>
      </c>
    </row>
    <row r="217" spans="1:26" x14ac:dyDescent="0.25">
      <c r="A217" t="s">
        <v>1907</v>
      </c>
      <c r="B217" t="s">
        <v>1908</v>
      </c>
      <c r="C217" t="s">
        <v>1909</v>
      </c>
      <c r="D217" t="s">
        <v>1910</v>
      </c>
      <c r="E217" t="s">
        <v>1911</v>
      </c>
      <c r="F217" t="s">
        <v>1912</v>
      </c>
      <c r="G217" t="s">
        <v>1913</v>
      </c>
      <c r="H217" t="s">
        <v>809</v>
      </c>
      <c r="I217" t="s">
        <v>225</v>
      </c>
      <c r="J217" t="s">
        <v>47</v>
      </c>
      <c r="K217" t="s">
        <v>48</v>
      </c>
      <c r="L217" t="s">
        <v>50</v>
      </c>
      <c r="M217" t="s">
        <v>50</v>
      </c>
      <c r="N217" t="s">
        <v>36</v>
      </c>
      <c r="O217" t="s">
        <v>247</v>
      </c>
      <c r="P217" t="s">
        <v>1914</v>
      </c>
      <c r="Q217" t="s">
        <v>522</v>
      </c>
      <c r="R217" t="s">
        <v>39</v>
      </c>
      <c r="S217" t="s">
        <v>39</v>
      </c>
      <c r="T217" t="s">
        <v>39</v>
      </c>
      <c r="U217" t="s">
        <v>96</v>
      </c>
      <c r="V217" t="s">
        <v>39</v>
      </c>
      <c r="W217" t="s">
        <v>39</v>
      </c>
      <c r="X217" t="str">
        <f>IF(LEN(source_data[[#This Row],[technology]])=0,"","technology")</f>
        <v/>
      </c>
      <c r="Y217" t="str">
        <f>SUBSTITUTE(_xlfn.TEXTJOIN(";",TRUE,source_data[[#This Row],[format]:[topic]],source_data[[#This Row],[misc]],source_data[[#This Row],[area]:[other]],),"#",";")</f>
        <v>post;book;review;case;example;ml</v>
      </c>
      <c r="Z217">
        <f>10-COUNTBLANK(source_data[[#This Row],[format]:[other]])</f>
        <v>5</v>
      </c>
    </row>
    <row r="218" spans="1:26" x14ac:dyDescent="0.25">
      <c r="A218" t="s">
        <v>1915</v>
      </c>
      <c r="B218" t="s">
        <v>1916</v>
      </c>
      <c r="C218" t="s">
        <v>1917</v>
      </c>
      <c r="D218" t="s">
        <v>1918</v>
      </c>
      <c r="E218" t="s">
        <v>272</v>
      </c>
      <c r="F218" t="s">
        <v>1919</v>
      </c>
      <c r="G218" t="s">
        <v>1920</v>
      </c>
      <c r="H218" t="s">
        <v>1921</v>
      </c>
      <c r="I218" t="s">
        <v>225</v>
      </c>
      <c r="J218" t="s">
        <v>211</v>
      </c>
      <c r="K218" t="s">
        <v>1922</v>
      </c>
      <c r="L218" t="s">
        <v>50</v>
      </c>
      <c r="M218" t="s">
        <v>50</v>
      </c>
      <c r="N218" t="s">
        <v>36</v>
      </c>
      <c r="O218" t="s">
        <v>51</v>
      </c>
      <c r="P218" t="s">
        <v>39</v>
      </c>
      <c r="Q218" t="s">
        <v>613</v>
      </c>
      <c r="R218" t="s">
        <v>39</v>
      </c>
      <c r="S218" t="s">
        <v>39</v>
      </c>
      <c r="T218" t="s">
        <v>19</v>
      </c>
      <c r="U218" t="s">
        <v>96</v>
      </c>
      <c r="V218" t="s">
        <v>39</v>
      </c>
      <c r="W218" t="s">
        <v>39</v>
      </c>
      <c r="X218" t="str">
        <f>IF(LEN(source_data[[#This Row],[technology]])=0,"","technology")</f>
        <v/>
      </c>
      <c r="Y218" t="str">
        <f>SUBSTITUTE(_xlfn.TEXTJOIN(";",TRUE,source_data[[#This Row],[format]:[topic]],source_data[[#This Row],[misc]],source_data[[#This Row],[area]:[other]],),"#",";")</f>
        <v>post;explainer;technique;ml</v>
      </c>
      <c r="Z218">
        <f>10-COUNTBLANK(source_data[[#This Row],[format]:[other]])</f>
        <v>5</v>
      </c>
    </row>
    <row r="219" spans="1:26" x14ac:dyDescent="0.25">
      <c r="A219" t="s">
        <v>1923</v>
      </c>
      <c r="B219" t="s">
        <v>1924</v>
      </c>
      <c r="C219" t="s">
        <v>1925</v>
      </c>
      <c r="D219" t="s">
        <v>1926</v>
      </c>
      <c r="E219" t="s">
        <v>272</v>
      </c>
      <c r="F219" t="s">
        <v>1927</v>
      </c>
      <c r="G219" t="s">
        <v>1928</v>
      </c>
      <c r="H219" t="s">
        <v>1929</v>
      </c>
      <c r="I219" t="s">
        <v>225</v>
      </c>
      <c r="J219" t="s">
        <v>47</v>
      </c>
      <c r="K219" t="s">
        <v>48</v>
      </c>
      <c r="L219" t="s">
        <v>50</v>
      </c>
      <c r="M219" t="s">
        <v>50</v>
      </c>
      <c r="N219" t="s">
        <v>36</v>
      </c>
      <c r="O219" t="s">
        <v>51</v>
      </c>
      <c r="P219" t="s">
        <v>95</v>
      </c>
      <c r="Q219" t="s">
        <v>39</v>
      </c>
      <c r="R219" t="s">
        <v>39</v>
      </c>
      <c r="S219" t="s">
        <v>39</v>
      </c>
      <c r="T219" t="s">
        <v>1930</v>
      </c>
      <c r="U219" t="s">
        <v>865</v>
      </c>
      <c r="V219" t="s">
        <v>39</v>
      </c>
      <c r="W219" t="s">
        <v>39</v>
      </c>
      <c r="X219" t="str">
        <f>IF(LEN(source_data[[#This Row],[technology]])=0,"","technology")</f>
        <v/>
      </c>
      <c r="Y219" t="str">
        <f>SUBSTITUTE(_xlfn.TEXTJOIN(";",TRUE,source_data[[#This Row],[format]:[topic]],source_data[[#This Row],[misc]],source_data[[#This Row],[area]:[other]],),"#",";")</f>
        <v>post;list;tool;design;development</v>
      </c>
      <c r="Z219">
        <f>10-COUNTBLANK(source_data[[#This Row],[format]:[other]])</f>
        <v>5</v>
      </c>
    </row>
    <row r="220" spans="1:26" x14ac:dyDescent="0.25">
      <c r="A220" t="s">
        <v>1931</v>
      </c>
      <c r="B220" t="s">
        <v>1932</v>
      </c>
      <c r="C220" t="s">
        <v>1933</v>
      </c>
      <c r="D220" t="s">
        <v>1934</v>
      </c>
      <c r="E220" t="s">
        <v>1935</v>
      </c>
      <c r="F220" t="s">
        <v>1936</v>
      </c>
      <c r="G220" t="s">
        <v>1937</v>
      </c>
      <c r="H220" t="s">
        <v>1846</v>
      </c>
      <c r="I220" t="s">
        <v>225</v>
      </c>
      <c r="J220" t="s">
        <v>47</v>
      </c>
      <c r="K220" t="s">
        <v>48</v>
      </c>
      <c r="L220" t="s">
        <v>50</v>
      </c>
      <c r="M220" t="s">
        <v>50</v>
      </c>
      <c r="N220" t="s">
        <v>36</v>
      </c>
      <c r="O220" t="s">
        <v>39</v>
      </c>
      <c r="P220" t="s">
        <v>828</v>
      </c>
      <c r="Q220" t="s">
        <v>39</v>
      </c>
      <c r="R220" t="s">
        <v>39</v>
      </c>
      <c r="S220" t="s">
        <v>39</v>
      </c>
      <c r="T220" t="s">
        <v>39</v>
      </c>
      <c r="U220" t="s">
        <v>39</v>
      </c>
      <c r="V220" t="s">
        <v>1938</v>
      </c>
      <c r="W220" t="s">
        <v>39</v>
      </c>
      <c r="X220" t="str">
        <f>IF(LEN(source_data[[#This Row],[technology]])=0,"","technology")</f>
        <v>technology</v>
      </c>
      <c r="Y220" t="str">
        <f>SUBSTITUTE(_xlfn.TEXTJOIN(";",TRUE,source_data[[#This Row],[format]:[topic]],source_data[[#This Row],[misc]],source_data[[#This Row],[area]:[other]],),"#",";")</f>
        <v>tutorial;guide;technology;python;jupyter</v>
      </c>
      <c r="Z220">
        <f>10-COUNTBLANK(source_data[[#This Row],[format]:[other]])</f>
        <v>3</v>
      </c>
    </row>
    <row r="221" spans="1:26" x14ac:dyDescent="0.25">
      <c r="A221" t="s">
        <v>1939</v>
      </c>
      <c r="B221" t="s">
        <v>1940</v>
      </c>
      <c r="C221" t="s">
        <v>1941</v>
      </c>
      <c r="D221" t="s">
        <v>1942</v>
      </c>
      <c r="E221" t="s">
        <v>1943</v>
      </c>
      <c r="F221" t="s">
        <v>1944</v>
      </c>
      <c r="G221" t="s">
        <v>1945</v>
      </c>
      <c r="H221" t="s">
        <v>1833</v>
      </c>
      <c r="I221" t="s">
        <v>225</v>
      </c>
      <c r="J221" t="s">
        <v>47</v>
      </c>
      <c r="K221" t="s">
        <v>48</v>
      </c>
      <c r="L221" t="s">
        <v>50</v>
      </c>
      <c r="M221" t="s">
        <v>50</v>
      </c>
      <c r="N221" t="s">
        <v>36</v>
      </c>
      <c r="O221" t="s">
        <v>1946</v>
      </c>
      <c r="P221" t="s">
        <v>1947</v>
      </c>
      <c r="Q221" t="s">
        <v>39</v>
      </c>
      <c r="R221" t="s">
        <v>39</v>
      </c>
      <c r="S221" t="s">
        <v>39</v>
      </c>
      <c r="T221" t="s">
        <v>39</v>
      </c>
      <c r="U221" t="s">
        <v>96</v>
      </c>
      <c r="V221" t="s">
        <v>39</v>
      </c>
      <c r="W221" t="s">
        <v>39</v>
      </c>
      <c r="X221" t="str">
        <f>IF(LEN(source_data[[#This Row],[technology]])=0,"","technology")</f>
        <v/>
      </c>
      <c r="Y221" t="str">
        <f>SUBSTITUTE(_xlfn.TEXTJOIN(";",TRUE,source_data[[#This Row],[format]:[topic]],source_data[[#This Row],[misc]],source_data[[#This Row],[area]:[other]],),"#",";")</f>
        <v>notebook;code;tutorial;ml</v>
      </c>
      <c r="Z221">
        <f>10-COUNTBLANK(source_data[[#This Row],[format]:[other]])</f>
        <v>4</v>
      </c>
    </row>
    <row r="222" spans="1:26" x14ac:dyDescent="0.25">
      <c r="A222" t="s">
        <v>1948</v>
      </c>
      <c r="B222" t="s">
        <v>1949</v>
      </c>
      <c r="C222" t="s">
        <v>1950</v>
      </c>
      <c r="D222" t="s">
        <v>75</v>
      </c>
      <c r="E222" t="s">
        <v>1951</v>
      </c>
      <c r="F222" t="s">
        <v>1952</v>
      </c>
      <c r="G222" t="s">
        <v>1953</v>
      </c>
      <c r="H222" t="s">
        <v>630</v>
      </c>
      <c r="I222" t="s">
        <v>225</v>
      </c>
      <c r="J222" t="s">
        <v>211</v>
      </c>
      <c r="K222" t="s">
        <v>631</v>
      </c>
      <c r="L222" t="s">
        <v>50</v>
      </c>
      <c r="M222" t="s">
        <v>50</v>
      </c>
      <c r="N222" t="s">
        <v>36</v>
      </c>
      <c r="O222" t="s">
        <v>1021</v>
      </c>
      <c r="P222" t="s">
        <v>78</v>
      </c>
      <c r="Q222" t="s">
        <v>39</v>
      </c>
      <c r="R222" t="s">
        <v>39</v>
      </c>
      <c r="S222" t="s">
        <v>39</v>
      </c>
      <c r="T222" t="s">
        <v>1954</v>
      </c>
      <c r="U222" t="s">
        <v>39</v>
      </c>
      <c r="V222" t="s">
        <v>159</v>
      </c>
      <c r="W222" t="s">
        <v>39</v>
      </c>
      <c r="X222" t="str">
        <f>IF(LEN(source_data[[#This Row],[technology]])=0,"","technology")</f>
        <v>technology</v>
      </c>
      <c r="Y222" t="str">
        <f>SUBSTITUTE(_xlfn.TEXTJOIN(";",TRUE,source_data[[#This Row],[format]:[topic]],source_data[[#This Row],[misc]],source_data[[#This Row],[area]:[other]],),"#",";")</f>
        <v>post;package;how-to;data;technology;rstats</v>
      </c>
      <c r="Z222">
        <f>10-COUNTBLANK(source_data[[#This Row],[format]:[other]])</f>
        <v>5</v>
      </c>
    </row>
    <row r="223" spans="1:26" x14ac:dyDescent="0.25">
      <c r="A223" t="s">
        <v>1955</v>
      </c>
      <c r="B223" t="s">
        <v>1956</v>
      </c>
      <c r="C223" t="s">
        <v>1957</v>
      </c>
      <c r="D223" t="s">
        <v>1958</v>
      </c>
      <c r="E223" t="s">
        <v>1959</v>
      </c>
      <c r="F223" t="s">
        <v>1960</v>
      </c>
      <c r="G223" t="s">
        <v>1961</v>
      </c>
      <c r="H223" t="s">
        <v>630</v>
      </c>
      <c r="I223" t="s">
        <v>225</v>
      </c>
      <c r="J223" t="s">
        <v>211</v>
      </c>
      <c r="K223" t="s">
        <v>631</v>
      </c>
      <c r="L223" t="s">
        <v>50</v>
      </c>
      <c r="M223" t="s">
        <v>50</v>
      </c>
      <c r="N223" t="s">
        <v>36</v>
      </c>
      <c r="O223" t="s">
        <v>51</v>
      </c>
      <c r="P223" t="s">
        <v>1962</v>
      </c>
      <c r="Q223" t="s">
        <v>613</v>
      </c>
      <c r="R223" t="s">
        <v>39</v>
      </c>
      <c r="S223" t="s">
        <v>39</v>
      </c>
      <c r="T223" t="s">
        <v>19</v>
      </c>
      <c r="U223" t="s">
        <v>39</v>
      </c>
      <c r="V223" t="s">
        <v>159</v>
      </c>
      <c r="W223" t="s">
        <v>39</v>
      </c>
      <c r="X223" t="str">
        <f>IF(LEN(source_data[[#This Row],[technology]])=0,"","technology")</f>
        <v>technology</v>
      </c>
      <c r="Y223" t="str">
        <f>SUBSTITUTE(_xlfn.TEXTJOIN(";",TRUE,source_data[[#This Row],[format]:[topic]],source_data[[#This Row],[misc]],source_data[[#This Row],[area]:[other]],),"#",";")</f>
        <v>post;exercise;explainer;technique;technology;rstats</v>
      </c>
      <c r="Z223">
        <f>10-COUNTBLANK(source_data[[#This Row],[format]:[other]])</f>
        <v>6</v>
      </c>
    </row>
    <row r="224" spans="1:26" x14ac:dyDescent="0.25">
      <c r="A224" t="s">
        <v>1963</v>
      </c>
      <c r="B224" t="s">
        <v>1964</v>
      </c>
      <c r="C224" t="s">
        <v>1965</v>
      </c>
      <c r="D224" t="s">
        <v>1966</v>
      </c>
      <c r="E224" t="s">
        <v>1967</v>
      </c>
      <c r="F224" t="s">
        <v>1968</v>
      </c>
      <c r="G224" t="s">
        <v>1969</v>
      </c>
      <c r="H224" t="s">
        <v>1970</v>
      </c>
      <c r="I224" t="s">
        <v>225</v>
      </c>
      <c r="J224" t="s">
        <v>47</v>
      </c>
      <c r="K224" t="s">
        <v>1971</v>
      </c>
      <c r="L224" t="s">
        <v>50</v>
      </c>
      <c r="M224" t="s">
        <v>50</v>
      </c>
      <c r="N224" t="s">
        <v>36</v>
      </c>
      <c r="O224" t="s">
        <v>1972</v>
      </c>
      <c r="P224" t="s">
        <v>266</v>
      </c>
      <c r="Q224" t="s">
        <v>39</v>
      </c>
      <c r="R224" t="s">
        <v>39</v>
      </c>
      <c r="S224" t="s">
        <v>214</v>
      </c>
      <c r="T224" t="s">
        <v>19</v>
      </c>
      <c r="U224" t="s">
        <v>1700</v>
      </c>
      <c r="V224" t="s">
        <v>159</v>
      </c>
      <c r="W224" t="s">
        <v>39</v>
      </c>
      <c r="X224" t="str">
        <f>IF(LEN(source_data[[#This Row],[technology]])=0,"","technology")</f>
        <v>technology</v>
      </c>
      <c r="Y224" t="str">
        <f>SUBSTITUTE(_xlfn.TEXTJOIN(";",TRUE,source_data[[#This Row],[format]:[topic]],source_data[[#This Row],[misc]],source_data[[#This Row],[area]:[other]],),"#",";")</f>
        <v>post;package;package;tutorial;data-analysis;technique;technology;timeseries;rstats</v>
      </c>
      <c r="Z224">
        <f>10-COUNTBLANK(source_data[[#This Row],[format]:[other]])</f>
        <v>7</v>
      </c>
    </row>
    <row r="225" spans="1:26" x14ac:dyDescent="0.25">
      <c r="A225" t="s">
        <v>1973</v>
      </c>
      <c r="B225" t="s">
        <v>1974</v>
      </c>
      <c r="C225" t="s">
        <v>1975</v>
      </c>
      <c r="D225" t="s">
        <v>271</v>
      </c>
      <c r="E225" t="s">
        <v>1976</v>
      </c>
      <c r="F225" t="s">
        <v>1977</v>
      </c>
      <c r="G225" t="s">
        <v>1978</v>
      </c>
      <c r="H225" t="s">
        <v>809</v>
      </c>
      <c r="I225" t="s">
        <v>225</v>
      </c>
      <c r="J225" t="s">
        <v>47</v>
      </c>
      <c r="K225" t="s">
        <v>48</v>
      </c>
      <c r="L225" t="s">
        <v>50</v>
      </c>
      <c r="M225" t="s">
        <v>50</v>
      </c>
      <c r="N225" t="s">
        <v>36</v>
      </c>
      <c r="O225" t="s">
        <v>186</v>
      </c>
      <c r="P225" t="s">
        <v>1210</v>
      </c>
      <c r="Q225" t="s">
        <v>39</v>
      </c>
      <c r="R225" t="s">
        <v>39</v>
      </c>
      <c r="S225" t="s">
        <v>39</v>
      </c>
      <c r="T225" t="s">
        <v>19</v>
      </c>
      <c r="U225" t="s">
        <v>39</v>
      </c>
      <c r="V225" t="s">
        <v>39</v>
      </c>
      <c r="W225" t="s">
        <v>1979</v>
      </c>
      <c r="X225" t="str">
        <f>IF(LEN(source_data[[#This Row],[technology]])=0,"","technology")</f>
        <v/>
      </c>
      <c r="Y225" t="str">
        <f>SUBSTITUTE(_xlfn.TEXTJOIN(";",TRUE,source_data[[#This Row],[format]:[topic]],source_data[[#This Row],[misc]],source_data[[#This Row],[area]:[other]],),"#",";")</f>
        <v>post;article;list;general;technique;toread</v>
      </c>
      <c r="Z225">
        <f>10-COUNTBLANK(source_data[[#This Row],[format]:[other]])</f>
        <v>5</v>
      </c>
    </row>
    <row r="226" spans="1:26" x14ac:dyDescent="0.25">
      <c r="A226" t="s">
        <v>1980</v>
      </c>
      <c r="B226" t="s">
        <v>1981</v>
      </c>
      <c r="C226" t="s">
        <v>1982</v>
      </c>
      <c r="D226" t="s">
        <v>1983</v>
      </c>
      <c r="E226" t="s">
        <v>1984</v>
      </c>
      <c r="F226" t="s">
        <v>1985</v>
      </c>
      <c r="G226" t="s">
        <v>1986</v>
      </c>
      <c r="H226" t="s">
        <v>30</v>
      </c>
      <c r="I226" t="s">
        <v>31</v>
      </c>
      <c r="J226" t="s">
        <v>47</v>
      </c>
      <c r="K226" t="s">
        <v>48</v>
      </c>
      <c r="L226" t="s">
        <v>1987</v>
      </c>
      <c r="M226" t="s">
        <v>1988</v>
      </c>
      <c r="N226" t="s">
        <v>36</v>
      </c>
      <c r="O226" t="s">
        <v>1989</v>
      </c>
      <c r="P226" t="s">
        <v>39</v>
      </c>
      <c r="Q226" t="s">
        <v>39</v>
      </c>
      <c r="R226" t="s">
        <v>39</v>
      </c>
      <c r="S226" t="s">
        <v>52</v>
      </c>
      <c r="T226" t="s">
        <v>39</v>
      </c>
      <c r="U226" t="s">
        <v>39</v>
      </c>
      <c r="V226" t="s">
        <v>39</v>
      </c>
      <c r="W226" t="s">
        <v>39</v>
      </c>
      <c r="X226" t="str">
        <f>IF(LEN(source_data[[#This Row],[technology]])=0,"","technology")</f>
        <v/>
      </c>
      <c r="Y226" t="str">
        <f>SUBSTITUTE(_xlfn.TEXTJOIN(";",TRUE,source_data[[#This Row],[format]:[topic]],source_data[[#This Row],[misc]],source_data[[#This Row],[area]:[other]],),"#",";")</f>
        <v>quote;data-viz</v>
      </c>
      <c r="Z226">
        <f>10-COUNTBLANK(source_data[[#This Row],[format]:[other]])</f>
        <v>3</v>
      </c>
    </row>
    <row r="227" spans="1:26" x14ac:dyDescent="0.25">
      <c r="A227" t="s">
        <v>1990</v>
      </c>
      <c r="B227" t="s">
        <v>1991</v>
      </c>
      <c r="C227" t="s">
        <v>1992</v>
      </c>
      <c r="D227" t="s">
        <v>1993</v>
      </c>
      <c r="E227" t="s">
        <v>797</v>
      </c>
      <c r="F227" t="s">
        <v>1994</v>
      </c>
      <c r="G227" t="s">
        <v>1995</v>
      </c>
      <c r="H227" t="s">
        <v>1996</v>
      </c>
      <c r="I227" t="s">
        <v>225</v>
      </c>
      <c r="J227" t="s">
        <v>211</v>
      </c>
      <c r="K227" t="s">
        <v>1997</v>
      </c>
      <c r="L227" t="s">
        <v>50</v>
      </c>
      <c r="M227" t="s">
        <v>50</v>
      </c>
      <c r="N227" t="s">
        <v>36</v>
      </c>
      <c r="O227" t="s">
        <v>1998</v>
      </c>
      <c r="P227" t="s">
        <v>1999</v>
      </c>
      <c r="Q227" t="s">
        <v>39</v>
      </c>
      <c r="R227" t="s">
        <v>39</v>
      </c>
      <c r="S227" t="s">
        <v>52</v>
      </c>
      <c r="T227" t="s">
        <v>39</v>
      </c>
      <c r="U227" t="s">
        <v>39</v>
      </c>
      <c r="V227" t="s">
        <v>39</v>
      </c>
      <c r="W227" t="s">
        <v>1505</v>
      </c>
      <c r="X227" t="str">
        <f>IF(LEN(source_data[[#This Row],[technology]])=0,"","technology")</f>
        <v/>
      </c>
      <c r="Y227" t="str">
        <f>SUBSTITUTE(_xlfn.TEXTJOIN(";",TRUE,source_data[[#This Row],[format]:[topic]],source_data[[#This Row],[misc]],source_data[[#This Row],[area]:[other]],),"#",";")</f>
        <v>podcast;interview;advice;data-viz;storytelling</v>
      </c>
      <c r="Z227">
        <f>10-COUNTBLANK(source_data[[#This Row],[format]:[other]])</f>
        <v>5</v>
      </c>
    </row>
    <row r="228" spans="1:26" x14ac:dyDescent="0.25">
      <c r="A228" t="s">
        <v>2000</v>
      </c>
      <c r="B228" t="s">
        <v>2001</v>
      </c>
      <c r="C228" t="s">
        <v>2002</v>
      </c>
      <c r="D228" t="s">
        <v>2003</v>
      </c>
      <c r="E228" t="s">
        <v>1959</v>
      </c>
      <c r="F228" t="s">
        <v>2004</v>
      </c>
      <c r="G228" t="s">
        <v>2005</v>
      </c>
      <c r="H228" t="s">
        <v>2006</v>
      </c>
      <c r="I228" t="s">
        <v>225</v>
      </c>
      <c r="J228" t="s">
        <v>32</v>
      </c>
      <c r="K228" t="s">
        <v>2007</v>
      </c>
      <c r="L228" t="s">
        <v>50</v>
      </c>
      <c r="M228" t="s">
        <v>50</v>
      </c>
      <c r="N228" t="s">
        <v>36</v>
      </c>
      <c r="O228" t="s">
        <v>51</v>
      </c>
      <c r="P228" t="s">
        <v>2008</v>
      </c>
      <c r="Q228" t="s">
        <v>39</v>
      </c>
      <c r="R228" t="s">
        <v>39</v>
      </c>
      <c r="S228" t="s">
        <v>2009</v>
      </c>
      <c r="T228" t="s">
        <v>39</v>
      </c>
      <c r="U228" t="s">
        <v>39</v>
      </c>
      <c r="V228" t="s">
        <v>39</v>
      </c>
      <c r="W228" t="s">
        <v>39</v>
      </c>
      <c r="X228" t="str">
        <f>IF(LEN(source_data[[#This Row],[technology]])=0,"","technology")</f>
        <v/>
      </c>
      <c r="Y228" t="str">
        <f>SUBSTITUTE(_xlfn.TEXTJOIN(";",TRUE,source_data[[#This Row],[format]:[topic]],source_data[[#This Row],[misc]],source_data[[#This Row],[area]:[other]],),"#",";")</f>
        <v>post;opinion;general;data-driven-enterprise</v>
      </c>
      <c r="Z228">
        <f>10-COUNTBLANK(source_data[[#This Row],[format]:[other]])</f>
        <v>4</v>
      </c>
    </row>
    <row r="229" spans="1:26" x14ac:dyDescent="0.25">
      <c r="A229" t="s">
        <v>2010</v>
      </c>
      <c r="B229" t="s">
        <v>2011</v>
      </c>
      <c r="C229" t="s">
        <v>2012</v>
      </c>
      <c r="D229" t="s">
        <v>271</v>
      </c>
      <c r="E229" t="s">
        <v>2013</v>
      </c>
      <c r="F229" t="s">
        <v>2014</v>
      </c>
      <c r="G229" t="s">
        <v>2015</v>
      </c>
      <c r="H229" t="s">
        <v>809</v>
      </c>
      <c r="I229" t="s">
        <v>225</v>
      </c>
      <c r="J229" t="s">
        <v>47</v>
      </c>
      <c r="K229" t="s">
        <v>48</v>
      </c>
      <c r="L229" t="s">
        <v>50</v>
      </c>
      <c r="M229" t="s">
        <v>50</v>
      </c>
      <c r="N229" t="s">
        <v>36</v>
      </c>
      <c r="O229" t="s">
        <v>51</v>
      </c>
      <c r="P229" t="s">
        <v>936</v>
      </c>
      <c r="Q229" t="s">
        <v>39</v>
      </c>
      <c r="R229" t="s">
        <v>39</v>
      </c>
      <c r="S229" t="s">
        <v>158</v>
      </c>
      <c r="T229" t="s">
        <v>39</v>
      </c>
      <c r="U229" t="s">
        <v>39</v>
      </c>
      <c r="V229" t="s">
        <v>287</v>
      </c>
      <c r="W229" t="s">
        <v>39</v>
      </c>
      <c r="X229" t="str">
        <f>IF(LEN(source_data[[#This Row],[technology]])=0,"","technology")</f>
        <v>technology</v>
      </c>
      <c r="Y229" t="str">
        <f>SUBSTITUTE(_xlfn.TEXTJOIN(";",TRUE,source_data[[#This Row],[format]:[topic]],source_data[[#This Row],[misc]],source_data[[#This Row],[area]:[other]],),"#",";")</f>
        <v>post;list;resource;data-science;technology;python</v>
      </c>
      <c r="Z229">
        <f>10-COUNTBLANK(source_data[[#This Row],[format]:[other]])</f>
        <v>5</v>
      </c>
    </row>
    <row r="230" spans="1:26" x14ac:dyDescent="0.25">
      <c r="A230" t="s">
        <v>2016</v>
      </c>
      <c r="B230" t="s">
        <v>2017</v>
      </c>
      <c r="C230" t="s">
        <v>2018</v>
      </c>
      <c r="D230" t="s">
        <v>2019</v>
      </c>
      <c r="E230" t="s">
        <v>2020</v>
      </c>
      <c r="F230" t="s">
        <v>2021</v>
      </c>
      <c r="G230" t="s">
        <v>2022</v>
      </c>
      <c r="H230" t="s">
        <v>630</v>
      </c>
      <c r="I230" t="s">
        <v>225</v>
      </c>
      <c r="J230" t="s">
        <v>211</v>
      </c>
      <c r="K230" t="s">
        <v>631</v>
      </c>
      <c r="L230" t="s">
        <v>50</v>
      </c>
      <c r="M230" t="s">
        <v>50</v>
      </c>
      <c r="N230" t="s">
        <v>36</v>
      </c>
      <c r="O230" t="s">
        <v>51</v>
      </c>
      <c r="P230" t="s">
        <v>266</v>
      </c>
      <c r="Q230" t="s">
        <v>653</v>
      </c>
      <c r="R230" t="s">
        <v>39</v>
      </c>
      <c r="S230" t="s">
        <v>39</v>
      </c>
      <c r="T230" t="s">
        <v>2023</v>
      </c>
      <c r="U230" t="s">
        <v>39</v>
      </c>
      <c r="V230" t="s">
        <v>159</v>
      </c>
      <c r="W230" t="s">
        <v>39</v>
      </c>
      <c r="X230" t="str">
        <f>IF(LEN(source_data[[#This Row],[technology]])=0,"","technology")</f>
        <v>technology</v>
      </c>
      <c r="Y230" t="str">
        <f>SUBSTITUTE(_xlfn.TEXTJOIN(";",TRUE,source_data[[#This Row],[format]:[topic]],source_data[[#This Row],[misc]],source_data[[#This Row],[area]:[other]],),"#",";")</f>
        <v>post;tutorial;basics;concept;technique;technology;rstats</v>
      </c>
      <c r="Z230">
        <f>10-COUNTBLANK(source_data[[#This Row],[format]:[other]])</f>
        <v>6</v>
      </c>
    </row>
    <row r="231" spans="1:26" x14ac:dyDescent="0.25">
      <c r="A231" t="s">
        <v>2024</v>
      </c>
      <c r="B231" t="s">
        <v>2025</v>
      </c>
      <c r="C231" t="s">
        <v>2026</v>
      </c>
      <c r="D231" t="s">
        <v>2027</v>
      </c>
      <c r="E231" t="s">
        <v>1862</v>
      </c>
      <c r="F231" t="s">
        <v>2028</v>
      </c>
      <c r="G231" t="s">
        <v>2029</v>
      </c>
      <c r="H231" t="s">
        <v>562</v>
      </c>
      <c r="I231" t="s">
        <v>225</v>
      </c>
      <c r="J231" t="s">
        <v>32</v>
      </c>
      <c r="K231" t="s">
        <v>643</v>
      </c>
      <c r="L231" t="s">
        <v>50</v>
      </c>
      <c r="M231" t="s">
        <v>50</v>
      </c>
      <c r="N231" t="s">
        <v>36</v>
      </c>
      <c r="O231" t="s">
        <v>39</v>
      </c>
      <c r="P231" t="s">
        <v>2030</v>
      </c>
      <c r="Q231" t="s">
        <v>39</v>
      </c>
      <c r="R231" t="s">
        <v>39</v>
      </c>
      <c r="S231" t="s">
        <v>52</v>
      </c>
      <c r="T231" t="s">
        <v>39</v>
      </c>
      <c r="U231" t="s">
        <v>39</v>
      </c>
      <c r="V231" t="s">
        <v>39</v>
      </c>
      <c r="W231" t="s">
        <v>2031</v>
      </c>
      <c r="X231" t="str">
        <f>IF(LEN(source_data[[#This Row],[technology]])=0,"","technology")</f>
        <v/>
      </c>
      <c r="Y231" t="str">
        <f>SUBSTITUTE(_xlfn.TEXTJOIN(";",TRUE,source_data[[#This Row],[format]:[topic]],source_data[[#This Row],[misc]],source_data[[#This Row],[area]:[other]],),"#",";")</f>
        <v>resource;data-viz;training;storytelling</v>
      </c>
      <c r="Z231">
        <f>10-COUNTBLANK(source_data[[#This Row],[format]:[other]])</f>
        <v>4</v>
      </c>
    </row>
    <row r="232" spans="1:26" x14ac:dyDescent="0.25">
      <c r="A232" t="s">
        <v>2032</v>
      </c>
      <c r="B232" t="s">
        <v>2033</v>
      </c>
      <c r="C232" t="s">
        <v>2034</v>
      </c>
      <c r="D232" t="s">
        <v>2035</v>
      </c>
      <c r="E232" t="s">
        <v>2036</v>
      </c>
      <c r="F232" t="s">
        <v>2037</v>
      </c>
      <c r="G232" t="s">
        <v>2038</v>
      </c>
      <c r="H232" t="s">
        <v>809</v>
      </c>
      <c r="I232" t="s">
        <v>225</v>
      </c>
      <c r="J232" t="s">
        <v>32</v>
      </c>
      <c r="K232" t="s">
        <v>2039</v>
      </c>
      <c r="L232" t="s">
        <v>50</v>
      </c>
      <c r="M232" t="s">
        <v>50</v>
      </c>
      <c r="N232" t="s">
        <v>36</v>
      </c>
      <c r="O232" t="s">
        <v>51</v>
      </c>
      <c r="P232" t="s">
        <v>39</v>
      </c>
      <c r="Q232" t="s">
        <v>2040</v>
      </c>
      <c r="R232" t="s">
        <v>39</v>
      </c>
      <c r="S232" t="s">
        <v>158</v>
      </c>
      <c r="T232" t="s">
        <v>53</v>
      </c>
      <c r="U232" t="s">
        <v>307</v>
      </c>
      <c r="V232" t="s">
        <v>39</v>
      </c>
      <c r="W232" t="s">
        <v>39</v>
      </c>
      <c r="X232" t="str">
        <f>IF(LEN(source_data[[#This Row],[technology]])=0,"","technology")</f>
        <v/>
      </c>
      <c r="Y232" t="str">
        <f>SUBSTITUTE(_xlfn.TEXTJOIN(";",TRUE,source_data[[#This Row],[format]:[topic]],source_data[[#This Row],[misc]],source_data[[#This Row],[area]:[other]],),"#",";")</f>
        <v>post;fundamentals;basics;data-science;concept;statistics</v>
      </c>
      <c r="Z232">
        <f>10-COUNTBLANK(source_data[[#This Row],[format]:[other]])</f>
        <v>6</v>
      </c>
    </row>
    <row r="233" spans="1:26" x14ac:dyDescent="0.25">
      <c r="A233" t="s">
        <v>2041</v>
      </c>
      <c r="B233" t="s">
        <v>2042</v>
      </c>
      <c r="C233" t="s">
        <v>2043</v>
      </c>
      <c r="D233" t="s">
        <v>2044</v>
      </c>
      <c r="E233" t="s">
        <v>2045</v>
      </c>
      <c r="G233" t="s">
        <v>2046</v>
      </c>
      <c r="H233" t="s">
        <v>30</v>
      </c>
      <c r="I233" t="s">
        <v>31</v>
      </c>
      <c r="J233" t="s">
        <v>47</v>
      </c>
      <c r="K233" t="s">
        <v>48</v>
      </c>
      <c r="L233" t="s">
        <v>2047</v>
      </c>
      <c r="M233" t="s">
        <v>2048</v>
      </c>
      <c r="N233" t="s">
        <v>36</v>
      </c>
      <c r="O233" t="s">
        <v>51</v>
      </c>
      <c r="P233" t="s">
        <v>2049</v>
      </c>
      <c r="Q233" t="s">
        <v>39</v>
      </c>
      <c r="R233" t="s">
        <v>1056</v>
      </c>
      <c r="S233" t="s">
        <v>2009</v>
      </c>
      <c r="T233" t="s">
        <v>39</v>
      </c>
      <c r="U233" t="s">
        <v>39</v>
      </c>
      <c r="V233" t="s">
        <v>39</v>
      </c>
      <c r="W233" t="s">
        <v>39</v>
      </c>
      <c r="X233" t="str">
        <f>IF(LEN(source_data[[#This Row],[technology]])=0,"","technology")</f>
        <v/>
      </c>
      <c r="Y233" t="str">
        <f>SUBSTITUTE(_xlfn.TEXTJOIN(";",TRUE,source_data[[#This Row],[format]:[topic]],source_data[[#This Row],[misc]],source_data[[#This Row],[area]:[other]],),"#",";")</f>
        <v>post;visual;infographic;dubious;data-driven-enterprise</v>
      </c>
      <c r="Z233">
        <f>10-COUNTBLANK(source_data[[#This Row],[format]:[other]])</f>
        <v>5</v>
      </c>
    </row>
    <row r="234" spans="1:26" x14ac:dyDescent="0.25">
      <c r="A234" t="s">
        <v>2050</v>
      </c>
      <c r="B234" t="s">
        <v>2051</v>
      </c>
      <c r="C234" t="s">
        <v>2052</v>
      </c>
      <c r="D234" t="s">
        <v>2053</v>
      </c>
      <c r="E234" t="s">
        <v>2054</v>
      </c>
      <c r="F234" t="s">
        <v>2055</v>
      </c>
      <c r="G234" t="s">
        <v>2056</v>
      </c>
      <c r="H234" t="s">
        <v>2057</v>
      </c>
      <c r="I234" t="s">
        <v>225</v>
      </c>
      <c r="J234" t="s">
        <v>47</v>
      </c>
      <c r="K234" t="s">
        <v>48</v>
      </c>
      <c r="L234" t="s">
        <v>50</v>
      </c>
      <c r="M234" t="s">
        <v>50</v>
      </c>
      <c r="N234" t="s">
        <v>36</v>
      </c>
      <c r="O234" t="s">
        <v>51</v>
      </c>
      <c r="P234" t="s">
        <v>2058</v>
      </c>
      <c r="Q234" t="s">
        <v>39</v>
      </c>
      <c r="R234" t="s">
        <v>39</v>
      </c>
      <c r="S234" t="s">
        <v>52</v>
      </c>
      <c r="T234" t="s">
        <v>19</v>
      </c>
      <c r="U234" t="s">
        <v>39</v>
      </c>
      <c r="V234" t="s">
        <v>39</v>
      </c>
      <c r="W234" t="s">
        <v>39</v>
      </c>
      <c r="X234" t="str">
        <f>IF(LEN(source_data[[#This Row],[technology]])=0,"","technology")</f>
        <v/>
      </c>
      <c r="Y234" t="str">
        <f>SUBSTITUTE(_xlfn.TEXTJOIN(";",TRUE,source_data[[#This Row],[format]:[topic]],source_data[[#This Row],[misc]],source_data[[#This Row],[area]:[other]],),"#",";")</f>
        <v>post;tutorial;how-to;data-viz;technique</v>
      </c>
      <c r="Z234">
        <f>10-COUNTBLANK(source_data[[#This Row],[format]:[other]])</f>
        <v>5</v>
      </c>
    </row>
    <row r="235" spans="1:26" x14ac:dyDescent="0.25">
      <c r="A235" t="s">
        <v>2059</v>
      </c>
      <c r="B235" t="s">
        <v>2060</v>
      </c>
      <c r="C235" t="s">
        <v>2061</v>
      </c>
      <c r="D235" t="s">
        <v>2062</v>
      </c>
      <c r="E235" t="s">
        <v>2063</v>
      </c>
      <c r="F235" t="s">
        <v>2064</v>
      </c>
      <c r="G235" t="s">
        <v>2065</v>
      </c>
      <c r="H235" t="s">
        <v>2066</v>
      </c>
      <c r="I235" t="s">
        <v>225</v>
      </c>
      <c r="J235" t="s">
        <v>211</v>
      </c>
      <c r="K235" t="s">
        <v>2067</v>
      </c>
      <c r="L235" t="s">
        <v>50</v>
      </c>
      <c r="M235" t="s">
        <v>50</v>
      </c>
      <c r="N235" t="s">
        <v>36</v>
      </c>
      <c r="O235" t="s">
        <v>51</v>
      </c>
      <c r="P235" t="s">
        <v>95</v>
      </c>
      <c r="Q235" t="s">
        <v>39</v>
      </c>
      <c r="R235" t="s">
        <v>39</v>
      </c>
      <c r="S235" t="s">
        <v>2068</v>
      </c>
      <c r="T235" t="s">
        <v>39</v>
      </c>
      <c r="U235" t="s">
        <v>39</v>
      </c>
      <c r="V235" t="s">
        <v>39</v>
      </c>
      <c r="W235" t="s">
        <v>2069</v>
      </c>
      <c r="X235" t="str">
        <f>IF(LEN(source_data[[#This Row],[technology]])=0,"","technology")</f>
        <v/>
      </c>
      <c r="Y235" t="str">
        <f>SUBSTITUTE(_xlfn.TEXTJOIN(";",TRUE,source_data[[#This Row],[format]:[topic]],source_data[[#This Row],[misc]],source_data[[#This Row],[area]:[other]],),"#",";")</f>
        <v>post;list;data-viz;data-science;humour</v>
      </c>
      <c r="Z235">
        <f>10-COUNTBLANK(source_data[[#This Row],[format]:[other]])</f>
        <v>5</v>
      </c>
    </row>
    <row r="236" spans="1:26" x14ac:dyDescent="0.25">
      <c r="A236" t="s">
        <v>2070</v>
      </c>
      <c r="B236" t="s">
        <v>2071</v>
      </c>
      <c r="C236" t="s">
        <v>2072</v>
      </c>
      <c r="D236" t="s">
        <v>2073</v>
      </c>
      <c r="E236" t="s">
        <v>2074</v>
      </c>
      <c r="F236" t="s">
        <v>2075</v>
      </c>
      <c r="G236" t="s">
        <v>2076</v>
      </c>
      <c r="H236" t="s">
        <v>630</v>
      </c>
      <c r="I236" t="s">
        <v>225</v>
      </c>
      <c r="J236" t="s">
        <v>211</v>
      </c>
      <c r="K236" t="s">
        <v>631</v>
      </c>
      <c r="L236" t="s">
        <v>50</v>
      </c>
      <c r="M236" t="s">
        <v>50</v>
      </c>
      <c r="N236" t="s">
        <v>36</v>
      </c>
      <c r="O236" t="s">
        <v>2077</v>
      </c>
      <c r="P236" t="s">
        <v>39</v>
      </c>
      <c r="Q236" t="s">
        <v>39</v>
      </c>
      <c r="R236" t="s">
        <v>39</v>
      </c>
      <c r="S236" t="s">
        <v>39</v>
      </c>
      <c r="T236" t="s">
        <v>19</v>
      </c>
      <c r="U236" t="s">
        <v>2078</v>
      </c>
      <c r="V236" t="s">
        <v>159</v>
      </c>
      <c r="W236" t="s">
        <v>39</v>
      </c>
      <c r="X236" t="str">
        <f>IF(LEN(source_data[[#This Row],[technology]])=0,"","technology")</f>
        <v>technology</v>
      </c>
      <c r="Y236" t="str">
        <f>SUBSTITUTE(_xlfn.TEXTJOIN(";",TRUE,source_data[[#This Row],[format]:[topic]],source_data[[#This Row],[misc]],source_data[[#This Row],[area]:[other]],),"#",";")</f>
        <v>post;course;technique;technology;mfa;rstats</v>
      </c>
      <c r="Z236">
        <f>10-COUNTBLANK(source_data[[#This Row],[format]:[other]])</f>
        <v>5</v>
      </c>
    </row>
    <row r="237" spans="1:26" x14ac:dyDescent="0.25">
      <c r="A237" t="s">
        <v>2079</v>
      </c>
      <c r="B237" t="s">
        <v>2080</v>
      </c>
      <c r="C237" t="s">
        <v>2081</v>
      </c>
      <c r="D237" t="s">
        <v>2082</v>
      </c>
      <c r="E237" t="s">
        <v>2083</v>
      </c>
      <c r="F237" t="s">
        <v>2084</v>
      </c>
      <c r="G237" t="s">
        <v>2085</v>
      </c>
      <c r="H237" t="s">
        <v>2086</v>
      </c>
      <c r="I237" t="s">
        <v>225</v>
      </c>
      <c r="J237" t="s">
        <v>47</v>
      </c>
      <c r="K237" t="s">
        <v>48</v>
      </c>
      <c r="L237" t="s">
        <v>50</v>
      </c>
      <c r="M237" t="s">
        <v>50</v>
      </c>
      <c r="N237" t="s">
        <v>36</v>
      </c>
      <c r="O237" t="s">
        <v>51</v>
      </c>
      <c r="P237" t="s">
        <v>39</v>
      </c>
      <c r="Q237" t="s">
        <v>2087</v>
      </c>
      <c r="R237" t="s">
        <v>39</v>
      </c>
      <c r="S237" t="s">
        <v>52</v>
      </c>
      <c r="T237" t="s">
        <v>2088</v>
      </c>
      <c r="U237" t="s">
        <v>39</v>
      </c>
      <c r="V237" t="s">
        <v>39</v>
      </c>
      <c r="W237" t="s">
        <v>39</v>
      </c>
      <c r="X237" t="str">
        <f>IF(LEN(source_data[[#This Row],[technology]])=0,"","technology")</f>
        <v/>
      </c>
      <c r="Y237" t="str">
        <f>SUBSTITUTE(_xlfn.TEXTJOIN(";",TRUE,source_data[[#This Row],[format]:[topic]],source_data[[#This Row],[misc]],source_data[[#This Row],[area]:[other]],),"#",";")</f>
        <v>post;explainer;overview;data-viz;technique;method;concept</v>
      </c>
      <c r="Z237">
        <f>10-COUNTBLANK(source_data[[#This Row],[format]:[other]])</f>
        <v>5</v>
      </c>
    </row>
    <row r="238" spans="1:26" x14ac:dyDescent="0.25">
      <c r="A238" t="s">
        <v>2089</v>
      </c>
      <c r="B238" t="s">
        <v>2090</v>
      </c>
      <c r="C238" t="s">
        <v>2091</v>
      </c>
      <c r="D238" t="s">
        <v>2092</v>
      </c>
      <c r="E238" t="s">
        <v>2093</v>
      </c>
      <c r="F238" t="s">
        <v>2094</v>
      </c>
      <c r="G238" t="s">
        <v>2095</v>
      </c>
      <c r="H238" t="s">
        <v>809</v>
      </c>
      <c r="I238" t="s">
        <v>225</v>
      </c>
      <c r="J238" t="s">
        <v>47</v>
      </c>
      <c r="K238" t="s">
        <v>48</v>
      </c>
      <c r="L238" t="s">
        <v>50</v>
      </c>
      <c r="M238" t="s">
        <v>50</v>
      </c>
      <c r="N238" t="s">
        <v>36</v>
      </c>
      <c r="O238" t="s">
        <v>51</v>
      </c>
      <c r="P238" t="s">
        <v>39</v>
      </c>
      <c r="Q238" t="s">
        <v>2087</v>
      </c>
      <c r="R238" t="s">
        <v>39</v>
      </c>
      <c r="S238" t="s">
        <v>39</v>
      </c>
      <c r="T238" t="s">
        <v>2023</v>
      </c>
      <c r="U238" t="s">
        <v>39</v>
      </c>
      <c r="V238" t="s">
        <v>39</v>
      </c>
      <c r="W238" t="s">
        <v>39</v>
      </c>
      <c r="X238" t="str">
        <f>IF(LEN(source_data[[#This Row],[technology]])=0,"","technology")</f>
        <v/>
      </c>
      <c r="Y238" t="str">
        <f>SUBSTITUTE(_xlfn.TEXTJOIN(";",TRUE,source_data[[#This Row],[format]:[topic]],source_data[[#This Row],[misc]],source_data[[#This Row],[area]:[other]],),"#",";")</f>
        <v>post;explainer;overview;concept;technique</v>
      </c>
      <c r="Z238">
        <f>10-COUNTBLANK(source_data[[#This Row],[format]:[other]])</f>
        <v>4</v>
      </c>
    </row>
    <row r="239" spans="1:26" x14ac:dyDescent="0.25">
      <c r="A239" t="s">
        <v>2096</v>
      </c>
      <c r="B239" t="s">
        <v>2097</v>
      </c>
      <c r="C239" t="s">
        <v>2098</v>
      </c>
      <c r="D239" t="s">
        <v>2099</v>
      </c>
      <c r="E239" t="s">
        <v>2100</v>
      </c>
      <c r="F239" t="s">
        <v>2101</v>
      </c>
      <c r="G239" t="s">
        <v>2095</v>
      </c>
      <c r="H239" t="s">
        <v>2102</v>
      </c>
      <c r="I239" t="s">
        <v>225</v>
      </c>
      <c r="J239" t="s">
        <v>47</v>
      </c>
      <c r="K239" t="s">
        <v>2103</v>
      </c>
      <c r="L239" t="s">
        <v>50</v>
      </c>
      <c r="M239" t="s">
        <v>50</v>
      </c>
      <c r="N239" t="s">
        <v>36</v>
      </c>
      <c r="O239" t="s">
        <v>51</v>
      </c>
      <c r="P239" t="s">
        <v>39</v>
      </c>
      <c r="Q239" t="s">
        <v>2087</v>
      </c>
      <c r="R239" t="s">
        <v>39</v>
      </c>
      <c r="S239" t="s">
        <v>39</v>
      </c>
      <c r="T239" t="s">
        <v>2023</v>
      </c>
      <c r="U239" t="s">
        <v>39</v>
      </c>
      <c r="V239" t="s">
        <v>39</v>
      </c>
      <c r="W239" t="s">
        <v>39</v>
      </c>
      <c r="X239" t="str">
        <f>IF(LEN(source_data[[#This Row],[technology]])=0,"","technology")</f>
        <v/>
      </c>
      <c r="Y239" t="str">
        <f>SUBSTITUTE(_xlfn.TEXTJOIN(";",TRUE,source_data[[#This Row],[format]:[topic]],source_data[[#This Row],[misc]],source_data[[#This Row],[area]:[other]],),"#",";")</f>
        <v>post;explainer;overview;concept;technique</v>
      </c>
      <c r="Z239">
        <f>10-COUNTBLANK(source_data[[#This Row],[format]:[other]])</f>
        <v>4</v>
      </c>
    </row>
    <row r="240" spans="1:26" x14ac:dyDescent="0.25">
      <c r="A240" t="s">
        <v>2104</v>
      </c>
      <c r="B240" t="s">
        <v>2105</v>
      </c>
      <c r="C240" t="s">
        <v>2106</v>
      </c>
      <c r="D240" t="s">
        <v>2107</v>
      </c>
      <c r="E240" t="s">
        <v>2108</v>
      </c>
      <c r="F240" t="s">
        <v>2109</v>
      </c>
      <c r="G240" t="s">
        <v>2110</v>
      </c>
      <c r="H240" t="s">
        <v>2111</v>
      </c>
      <c r="I240" t="s">
        <v>225</v>
      </c>
      <c r="J240" t="s">
        <v>47</v>
      </c>
      <c r="K240" t="s">
        <v>48</v>
      </c>
      <c r="L240" t="s">
        <v>50</v>
      </c>
      <c r="M240" t="s">
        <v>50</v>
      </c>
      <c r="N240" t="s">
        <v>36</v>
      </c>
      <c r="O240" t="s">
        <v>51</v>
      </c>
      <c r="P240" t="s">
        <v>2112</v>
      </c>
      <c r="Q240" t="s">
        <v>276</v>
      </c>
      <c r="R240" t="s">
        <v>39</v>
      </c>
      <c r="S240" t="s">
        <v>39</v>
      </c>
      <c r="T240" t="s">
        <v>19</v>
      </c>
      <c r="U240" t="s">
        <v>39</v>
      </c>
      <c r="V240" t="s">
        <v>39</v>
      </c>
      <c r="W240" t="s">
        <v>39</v>
      </c>
      <c r="X240" t="str">
        <f>IF(LEN(source_data[[#This Row],[technology]])=0,"","technology")</f>
        <v/>
      </c>
      <c r="Y240" t="str">
        <f>SUBSTITUTE(_xlfn.TEXTJOIN(";",TRUE,source_data[[#This Row],[format]:[topic]],source_data[[#This Row],[misc]],source_data[[#This Row],[area]:[other]],),"#",";")</f>
        <v>post;recommendation;overview;technique</v>
      </c>
      <c r="Z240">
        <f>10-COUNTBLANK(source_data[[#This Row],[format]:[other]])</f>
        <v>5</v>
      </c>
    </row>
    <row r="241" spans="1:26" x14ac:dyDescent="0.25">
      <c r="A241" t="s">
        <v>2113</v>
      </c>
      <c r="B241" t="s">
        <v>2114</v>
      </c>
      <c r="C241" t="s">
        <v>2115</v>
      </c>
      <c r="D241" t="s">
        <v>2116</v>
      </c>
      <c r="E241" t="s">
        <v>2117</v>
      </c>
      <c r="F241" t="s">
        <v>2118</v>
      </c>
      <c r="G241" t="s">
        <v>2119</v>
      </c>
      <c r="H241" t="s">
        <v>2120</v>
      </c>
      <c r="I241" t="s">
        <v>225</v>
      </c>
      <c r="J241" t="s">
        <v>47</v>
      </c>
      <c r="L241" t="s">
        <v>50</v>
      </c>
      <c r="M241" t="s">
        <v>50</v>
      </c>
      <c r="N241" t="s">
        <v>36</v>
      </c>
      <c r="O241" t="s">
        <v>51</v>
      </c>
      <c r="P241" t="s">
        <v>95</v>
      </c>
      <c r="Q241" t="s">
        <v>39</v>
      </c>
      <c r="R241" t="s">
        <v>39</v>
      </c>
      <c r="S241" t="s">
        <v>39</v>
      </c>
      <c r="T241" t="s">
        <v>523</v>
      </c>
      <c r="U241" t="s">
        <v>2121</v>
      </c>
      <c r="V241" t="s">
        <v>39</v>
      </c>
      <c r="W241" t="s">
        <v>39</v>
      </c>
      <c r="X241" t="str">
        <f>IF(LEN(source_data[[#This Row],[technology]])=0,"","technology")</f>
        <v/>
      </c>
      <c r="Y241" t="str">
        <f>SUBSTITUTE(_xlfn.TEXTJOIN(";",TRUE,source_data[[#This Row],[format]:[topic]],source_data[[#This Row],[misc]],source_data[[#This Row],[area]:[other]],),"#",";")</f>
        <v>post;list;design;development;animation</v>
      </c>
      <c r="Z241">
        <f>10-COUNTBLANK(source_data[[#This Row],[format]:[other]])</f>
        <v>5</v>
      </c>
    </row>
    <row r="242" spans="1:26" x14ac:dyDescent="0.25">
      <c r="A242" t="s">
        <v>2122</v>
      </c>
      <c r="B242" t="s">
        <v>2123</v>
      </c>
      <c r="C242" t="s">
        <v>2124</v>
      </c>
      <c r="D242" t="s">
        <v>2099</v>
      </c>
      <c r="E242" t="s">
        <v>2125</v>
      </c>
      <c r="F242" t="s">
        <v>2126</v>
      </c>
      <c r="G242" t="s">
        <v>2127</v>
      </c>
      <c r="H242" t="s">
        <v>2102</v>
      </c>
      <c r="I242" t="s">
        <v>225</v>
      </c>
      <c r="J242" t="s">
        <v>47</v>
      </c>
      <c r="K242" t="s">
        <v>2128</v>
      </c>
      <c r="L242" t="s">
        <v>50</v>
      </c>
      <c r="M242" t="s">
        <v>50</v>
      </c>
      <c r="N242" t="s">
        <v>36</v>
      </c>
      <c r="O242" t="s">
        <v>51</v>
      </c>
      <c r="P242" t="s">
        <v>39</v>
      </c>
      <c r="Q242" t="s">
        <v>2129</v>
      </c>
      <c r="R242" t="s">
        <v>39</v>
      </c>
      <c r="S242" t="s">
        <v>158</v>
      </c>
      <c r="T242" t="s">
        <v>19</v>
      </c>
      <c r="U242" t="s">
        <v>307</v>
      </c>
      <c r="V242" t="s">
        <v>39</v>
      </c>
      <c r="W242" t="s">
        <v>39</v>
      </c>
      <c r="X242" t="str">
        <f>IF(LEN(source_data[[#This Row],[technology]])=0,"","technology")</f>
        <v/>
      </c>
      <c r="Y242" t="str">
        <f>SUBSTITUTE(_xlfn.TEXTJOIN(";",TRUE,source_data[[#This Row],[format]:[topic]],source_data[[#This Row],[misc]],source_data[[#This Row],[area]:[other]],),"#",";")</f>
        <v>post;overview;example;data-science;technique;statistics</v>
      </c>
      <c r="Z242">
        <f>10-COUNTBLANK(source_data[[#This Row],[format]:[other]])</f>
        <v>6</v>
      </c>
    </row>
    <row r="243" spans="1:26" x14ac:dyDescent="0.25">
      <c r="A243" t="s">
        <v>2130</v>
      </c>
      <c r="B243" t="s">
        <v>2131</v>
      </c>
      <c r="C243" t="s">
        <v>2132</v>
      </c>
      <c r="D243" t="s">
        <v>2133</v>
      </c>
      <c r="E243" t="s">
        <v>1619</v>
      </c>
      <c r="F243" t="s">
        <v>2134</v>
      </c>
      <c r="G243" t="s">
        <v>2135</v>
      </c>
      <c r="H243" t="s">
        <v>2136</v>
      </c>
      <c r="I243" t="s">
        <v>225</v>
      </c>
      <c r="J243" t="s">
        <v>47</v>
      </c>
      <c r="K243" t="s">
        <v>48</v>
      </c>
      <c r="L243" t="s">
        <v>50</v>
      </c>
      <c r="M243" t="s">
        <v>50</v>
      </c>
      <c r="N243" t="s">
        <v>36</v>
      </c>
      <c r="O243" t="s">
        <v>51</v>
      </c>
      <c r="P243" t="s">
        <v>177</v>
      </c>
      <c r="Q243" t="s">
        <v>2087</v>
      </c>
      <c r="R243" t="s">
        <v>39</v>
      </c>
      <c r="S243" t="s">
        <v>39</v>
      </c>
      <c r="T243" t="s">
        <v>19</v>
      </c>
      <c r="U243" t="s">
        <v>39</v>
      </c>
      <c r="V243" t="s">
        <v>2137</v>
      </c>
      <c r="W243" t="s">
        <v>39</v>
      </c>
      <c r="X243" t="str">
        <f>IF(LEN(source_data[[#This Row],[technology]])=0,"","technology")</f>
        <v>technology</v>
      </c>
      <c r="Y243" t="str">
        <f>SUBSTITUTE(_xlfn.TEXTJOIN(";",TRUE,source_data[[#This Row],[format]:[topic]],source_data[[#This Row],[misc]],source_data[[#This Row],[area]:[other]],),"#",";")</f>
        <v>post;general;explainer;overview;technique;technology;t-sne</v>
      </c>
      <c r="Z243">
        <f>10-COUNTBLANK(source_data[[#This Row],[format]:[other]])</f>
        <v>6</v>
      </c>
    </row>
    <row r="244" spans="1:26" x14ac:dyDescent="0.25">
      <c r="A244" t="s">
        <v>2138</v>
      </c>
      <c r="B244" t="s">
        <v>2139</v>
      </c>
      <c r="C244" t="s">
        <v>2140</v>
      </c>
      <c r="D244" t="s">
        <v>2141</v>
      </c>
      <c r="E244" t="s">
        <v>2142</v>
      </c>
      <c r="F244" t="s">
        <v>2143</v>
      </c>
      <c r="G244" t="s">
        <v>2144</v>
      </c>
      <c r="H244" t="s">
        <v>630</v>
      </c>
      <c r="I244" t="s">
        <v>225</v>
      </c>
      <c r="J244" t="s">
        <v>211</v>
      </c>
      <c r="K244" t="s">
        <v>631</v>
      </c>
      <c r="L244" t="s">
        <v>50</v>
      </c>
      <c r="M244" t="s">
        <v>50</v>
      </c>
      <c r="N244" t="s">
        <v>36</v>
      </c>
      <c r="O244" t="s">
        <v>1021</v>
      </c>
      <c r="P244" t="s">
        <v>266</v>
      </c>
      <c r="Q244" t="s">
        <v>39</v>
      </c>
      <c r="R244" t="s">
        <v>39</v>
      </c>
      <c r="S244" t="s">
        <v>52</v>
      </c>
      <c r="T244" t="s">
        <v>19</v>
      </c>
      <c r="U244" t="s">
        <v>39</v>
      </c>
      <c r="V244" t="s">
        <v>296</v>
      </c>
      <c r="W244" t="s">
        <v>39</v>
      </c>
      <c r="X244" t="str">
        <f>IF(LEN(source_data[[#This Row],[technology]])=0,"","technology")</f>
        <v>technology</v>
      </c>
      <c r="Y244" t="str">
        <f>SUBSTITUTE(_xlfn.TEXTJOIN(";",TRUE,source_data[[#This Row],[format]:[topic]],source_data[[#This Row],[misc]],source_data[[#This Row],[area]:[other]],),"#",";")</f>
        <v>post;package;tutorial;data-viz;technique;technology;rstats;ggplot2</v>
      </c>
      <c r="Z244">
        <f>10-COUNTBLANK(source_data[[#This Row],[format]:[other]])</f>
        <v>6</v>
      </c>
    </row>
    <row r="245" spans="1:26" x14ac:dyDescent="0.25">
      <c r="A245" t="s">
        <v>2145</v>
      </c>
      <c r="B245" t="s">
        <v>2146</v>
      </c>
      <c r="C245" t="s">
        <v>2147</v>
      </c>
      <c r="D245" t="s">
        <v>2148</v>
      </c>
      <c r="E245" t="s">
        <v>1984</v>
      </c>
      <c r="F245" t="s">
        <v>2149</v>
      </c>
      <c r="G245" t="s">
        <v>2150</v>
      </c>
      <c r="H245" t="s">
        <v>2151</v>
      </c>
      <c r="I245" t="s">
        <v>225</v>
      </c>
      <c r="J245" t="s">
        <v>47</v>
      </c>
      <c r="K245" t="s">
        <v>48</v>
      </c>
      <c r="L245" t="s">
        <v>50</v>
      </c>
      <c r="M245" t="s">
        <v>50</v>
      </c>
      <c r="N245" t="s">
        <v>36</v>
      </c>
      <c r="O245" t="s">
        <v>1021</v>
      </c>
      <c r="P245" t="s">
        <v>39</v>
      </c>
      <c r="Q245" t="s">
        <v>276</v>
      </c>
      <c r="R245" t="s">
        <v>39</v>
      </c>
      <c r="S245" t="s">
        <v>214</v>
      </c>
      <c r="T245" t="s">
        <v>168</v>
      </c>
      <c r="U245" t="s">
        <v>39</v>
      </c>
      <c r="V245" t="s">
        <v>159</v>
      </c>
      <c r="W245" t="s">
        <v>39</v>
      </c>
      <c r="X245" t="str">
        <f>IF(LEN(source_data[[#This Row],[technology]])=0,"","technology")</f>
        <v>technology</v>
      </c>
      <c r="Y245" t="str">
        <f>SUBSTITUTE(_xlfn.TEXTJOIN(";",TRUE,source_data[[#This Row],[format]:[topic]],source_data[[#This Row],[misc]],source_data[[#This Row],[area]:[other]],),"#",";")</f>
        <v>post;package;overview;data-analysis;tool;technology;rstats</v>
      </c>
      <c r="Z245">
        <f>10-COUNTBLANK(source_data[[#This Row],[format]:[other]])</f>
        <v>6</v>
      </c>
    </row>
    <row r="246" spans="1:26" x14ac:dyDescent="0.25">
      <c r="A246" t="s">
        <v>2152</v>
      </c>
      <c r="B246" t="s">
        <v>2153</v>
      </c>
      <c r="C246" t="s">
        <v>2154</v>
      </c>
      <c r="D246" t="s">
        <v>2155</v>
      </c>
      <c r="E246" t="s">
        <v>2156</v>
      </c>
      <c r="F246" t="s">
        <v>2157</v>
      </c>
      <c r="G246" t="s">
        <v>2158</v>
      </c>
      <c r="H246" t="s">
        <v>630</v>
      </c>
      <c r="I246" t="s">
        <v>225</v>
      </c>
      <c r="J246" t="s">
        <v>211</v>
      </c>
      <c r="K246" t="s">
        <v>631</v>
      </c>
      <c r="L246" t="s">
        <v>50</v>
      </c>
      <c r="M246" t="s">
        <v>50</v>
      </c>
      <c r="N246" t="s">
        <v>36</v>
      </c>
      <c r="O246" t="s">
        <v>1021</v>
      </c>
      <c r="P246" t="s">
        <v>39</v>
      </c>
      <c r="Q246" t="s">
        <v>39</v>
      </c>
      <c r="R246" t="s">
        <v>39</v>
      </c>
      <c r="S246" t="s">
        <v>52</v>
      </c>
      <c r="T246" t="s">
        <v>39</v>
      </c>
      <c r="U246" t="s">
        <v>39</v>
      </c>
      <c r="V246" t="s">
        <v>159</v>
      </c>
      <c r="W246" t="s">
        <v>39</v>
      </c>
      <c r="X246" t="str">
        <f>IF(LEN(source_data[[#This Row],[technology]])=0,"","technology")</f>
        <v>technology</v>
      </c>
      <c r="Y246" t="str">
        <f>SUBSTITUTE(_xlfn.TEXTJOIN(";",TRUE,source_data[[#This Row],[format]:[topic]],source_data[[#This Row],[misc]],source_data[[#This Row],[area]:[other]],),"#",";")</f>
        <v>post;package;data-viz;technology;rstats</v>
      </c>
      <c r="Z246">
        <f>10-COUNTBLANK(source_data[[#This Row],[format]:[other]])</f>
        <v>4</v>
      </c>
    </row>
    <row r="247" spans="1:26" x14ac:dyDescent="0.25">
      <c r="A247" t="s">
        <v>2159</v>
      </c>
      <c r="B247" t="s">
        <v>2160</v>
      </c>
      <c r="C247" t="s">
        <v>2161</v>
      </c>
      <c r="D247" t="s">
        <v>2162</v>
      </c>
      <c r="E247" t="s">
        <v>2163</v>
      </c>
      <c r="F247" t="s">
        <v>2164</v>
      </c>
      <c r="G247" t="s">
        <v>2165</v>
      </c>
      <c r="H247" t="s">
        <v>713</v>
      </c>
      <c r="I247" t="s">
        <v>225</v>
      </c>
      <c r="J247" t="s">
        <v>32</v>
      </c>
      <c r="K247" t="s">
        <v>2166</v>
      </c>
      <c r="L247" t="s">
        <v>50</v>
      </c>
      <c r="M247" t="s">
        <v>50</v>
      </c>
      <c r="N247" t="s">
        <v>36</v>
      </c>
      <c r="O247" t="s">
        <v>51</v>
      </c>
      <c r="P247" t="s">
        <v>2167</v>
      </c>
      <c r="Q247" t="s">
        <v>39</v>
      </c>
      <c r="R247" t="s">
        <v>39</v>
      </c>
      <c r="S247" t="s">
        <v>39</v>
      </c>
      <c r="T247" t="s">
        <v>39</v>
      </c>
      <c r="U247" t="s">
        <v>865</v>
      </c>
      <c r="V247" t="s">
        <v>912</v>
      </c>
      <c r="W247" t="s">
        <v>39</v>
      </c>
      <c r="X247" t="str">
        <f>IF(LEN(source_data[[#This Row],[technology]])=0,"","technology")</f>
        <v>technology</v>
      </c>
      <c r="Y247" t="str">
        <f>SUBSTITUTE(_xlfn.TEXTJOIN(";",TRUE,source_data[[#This Row],[format]:[topic]],source_data[[#This Row],[misc]],source_data[[#This Row],[area]:[other]],),"#",";")</f>
        <v>post;tip;technology;development;javascript</v>
      </c>
      <c r="Z247">
        <f>10-COUNTBLANK(source_data[[#This Row],[format]:[other]])</f>
        <v>5</v>
      </c>
    </row>
    <row r="248" spans="1:26" x14ac:dyDescent="0.25">
      <c r="A248" t="s">
        <v>2168</v>
      </c>
      <c r="B248" t="s">
        <v>2169</v>
      </c>
      <c r="C248" t="s">
        <v>2170</v>
      </c>
      <c r="D248" t="s">
        <v>2171</v>
      </c>
      <c r="E248" t="s">
        <v>1042</v>
      </c>
      <c r="F248" t="s">
        <v>2172</v>
      </c>
      <c r="G248" t="s">
        <v>2173</v>
      </c>
      <c r="H248" t="s">
        <v>2174</v>
      </c>
      <c r="I248" t="s">
        <v>225</v>
      </c>
      <c r="J248" t="s">
        <v>32</v>
      </c>
      <c r="K248" t="s">
        <v>2175</v>
      </c>
      <c r="L248" t="s">
        <v>50</v>
      </c>
      <c r="M248" t="s">
        <v>50</v>
      </c>
      <c r="N248" t="s">
        <v>36</v>
      </c>
      <c r="O248" t="s">
        <v>51</v>
      </c>
      <c r="P248" t="s">
        <v>1717</v>
      </c>
      <c r="Q248" t="s">
        <v>39</v>
      </c>
      <c r="R248" t="s">
        <v>39</v>
      </c>
      <c r="S248" t="s">
        <v>39</v>
      </c>
      <c r="T248" t="s">
        <v>39</v>
      </c>
      <c r="U248" t="s">
        <v>2176</v>
      </c>
      <c r="V248" t="s">
        <v>39</v>
      </c>
      <c r="W248" t="s">
        <v>39</v>
      </c>
      <c r="X248" t="str">
        <f>IF(LEN(source_data[[#This Row],[technology]])=0,"","technology")</f>
        <v/>
      </c>
      <c r="Y248" t="str">
        <f>SUBSTITUTE(_xlfn.TEXTJOIN(";",TRUE,source_data[[#This Row],[format]:[topic]],source_data[[#This Row],[misc]],source_data[[#This Row],[area]:[other]],),"#",";")</f>
        <v>post;list;cheatsheet;ai;ml;dl</v>
      </c>
      <c r="Z248">
        <f>10-COUNTBLANK(source_data[[#This Row],[format]:[other]])</f>
        <v>4</v>
      </c>
    </row>
    <row r="249" spans="1:26" x14ac:dyDescent="0.25">
      <c r="A249" t="s">
        <v>2177</v>
      </c>
      <c r="B249" t="s">
        <v>2178</v>
      </c>
      <c r="C249" t="s">
        <v>2179</v>
      </c>
      <c r="D249" t="s">
        <v>281</v>
      </c>
      <c r="E249" t="s">
        <v>1976</v>
      </c>
      <c r="F249" t="s">
        <v>2180</v>
      </c>
      <c r="G249" t="s">
        <v>2181</v>
      </c>
      <c r="H249" t="s">
        <v>2182</v>
      </c>
      <c r="I249" t="s">
        <v>225</v>
      </c>
      <c r="J249" t="s">
        <v>47</v>
      </c>
      <c r="K249" t="s">
        <v>2183</v>
      </c>
      <c r="L249" t="s">
        <v>50</v>
      </c>
      <c r="M249" t="s">
        <v>50</v>
      </c>
      <c r="N249" t="s">
        <v>36</v>
      </c>
      <c r="O249" t="s">
        <v>51</v>
      </c>
      <c r="P249" t="s">
        <v>95</v>
      </c>
      <c r="Q249" t="s">
        <v>2184</v>
      </c>
      <c r="R249" t="s">
        <v>39</v>
      </c>
      <c r="S249" t="s">
        <v>158</v>
      </c>
      <c r="T249" t="s">
        <v>39</v>
      </c>
      <c r="U249" t="s">
        <v>39</v>
      </c>
      <c r="V249" t="s">
        <v>39</v>
      </c>
      <c r="W249" t="s">
        <v>39</v>
      </c>
      <c r="X249" t="str">
        <f>IF(LEN(source_data[[#This Row],[technology]])=0,"","technology")</f>
        <v/>
      </c>
      <c r="Y249" t="str">
        <f>SUBSTITUTE(_xlfn.TEXTJOIN(";",TRUE,source_data[[#This Row],[format]:[topic]],source_data[[#This Row],[misc]],source_data[[#This Row],[area]:[other]],),"#",";")</f>
        <v>post;list;definition;data-science</v>
      </c>
      <c r="Z249">
        <f>10-COUNTBLANK(source_data[[#This Row],[format]:[other]])</f>
        <v>5</v>
      </c>
    </row>
    <row r="250" spans="1:26" x14ac:dyDescent="0.25">
      <c r="A250" t="s">
        <v>2185</v>
      </c>
      <c r="B250" t="s">
        <v>2186</v>
      </c>
      <c r="C250" t="s">
        <v>2187</v>
      </c>
      <c r="D250" t="s">
        <v>2188</v>
      </c>
      <c r="E250" t="s">
        <v>2189</v>
      </c>
      <c r="F250" t="s">
        <v>2190</v>
      </c>
      <c r="G250" t="s">
        <v>2191</v>
      </c>
      <c r="H250" t="s">
        <v>2192</v>
      </c>
      <c r="I250" t="s">
        <v>225</v>
      </c>
      <c r="J250" t="s">
        <v>32</v>
      </c>
      <c r="K250" t="s">
        <v>2193</v>
      </c>
      <c r="L250" t="s">
        <v>50</v>
      </c>
      <c r="M250" t="s">
        <v>50</v>
      </c>
      <c r="N250" t="s">
        <v>36</v>
      </c>
      <c r="O250" t="s">
        <v>51</v>
      </c>
      <c r="P250" t="s">
        <v>78</v>
      </c>
      <c r="Q250" t="s">
        <v>653</v>
      </c>
      <c r="R250" t="s">
        <v>39</v>
      </c>
      <c r="S250" t="s">
        <v>39</v>
      </c>
      <c r="T250" t="s">
        <v>2194</v>
      </c>
      <c r="U250" t="s">
        <v>39</v>
      </c>
      <c r="V250" t="s">
        <v>671</v>
      </c>
      <c r="W250" t="s">
        <v>39</v>
      </c>
      <c r="X250" t="str">
        <f>IF(LEN(source_data[[#This Row],[technology]])=0,"","technology")</f>
        <v>technology</v>
      </c>
      <c r="Y250" t="str">
        <f>SUBSTITUTE(_xlfn.TEXTJOIN(";",TRUE,source_data[[#This Row],[format]:[topic]],source_data[[#This Row],[misc]],source_data[[#This Row],[area]:[other]],),"#",";")</f>
        <v>post;how-to;basics;feature;technology;excel</v>
      </c>
      <c r="Z250">
        <f>10-COUNTBLANK(source_data[[#This Row],[format]:[other]])</f>
        <v>6</v>
      </c>
    </row>
    <row r="251" spans="1:26" x14ac:dyDescent="0.25">
      <c r="A251" t="s">
        <v>2195</v>
      </c>
      <c r="B251" t="s">
        <v>2196</v>
      </c>
      <c r="C251" t="s">
        <v>2197</v>
      </c>
      <c r="D251" t="s">
        <v>2198</v>
      </c>
      <c r="E251" t="s">
        <v>2199</v>
      </c>
      <c r="F251" t="s">
        <v>2200</v>
      </c>
      <c r="G251" t="s">
        <v>2201</v>
      </c>
      <c r="H251" t="s">
        <v>1239</v>
      </c>
      <c r="I251" t="s">
        <v>225</v>
      </c>
      <c r="J251" t="s">
        <v>32</v>
      </c>
      <c r="K251" t="s">
        <v>2202</v>
      </c>
      <c r="L251" t="s">
        <v>50</v>
      </c>
      <c r="M251" t="s">
        <v>50</v>
      </c>
      <c r="N251" t="s">
        <v>36</v>
      </c>
      <c r="O251" t="s">
        <v>157</v>
      </c>
      <c r="P251" t="s">
        <v>78</v>
      </c>
      <c r="Q251" t="s">
        <v>39</v>
      </c>
      <c r="R251" t="s">
        <v>39</v>
      </c>
      <c r="S251" t="s">
        <v>1559</v>
      </c>
      <c r="T251" t="s">
        <v>39</v>
      </c>
      <c r="U251" t="s">
        <v>307</v>
      </c>
      <c r="V251" t="s">
        <v>159</v>
      </c>
      <c r="W251" t="s">
        <v>39</v>
      </c>
      <c r="X251" t="str">
        <f>IF(LEN(source_data[[#This Row],[technology]])=0,"","technology")</f>
        <v>technology</v>
      </c>
      <c r="Y251" t="str">
        <f>SUBSTITUTE(_xlfn.TEXTJOIN(";",TRUE,source_data[[#This Row],[format]:[topic]],source_data[[#This Row],[misc]],source_data[[#This Row],[area]:[other]],),"#",";")</f>
        <v>book;how-to;data-analysis;data-viz;technology;statistics;rstats</v>
      </c>
      <c r="Z251">
        <f>10-COUNTBLANK(source_data[[#This Row],[format]:[other]])</f>
        <v>6</v>
      </c>
    </row>
    <row r="252" spans="1:26" x14ac:dyDescent="0.25">
      <c r="A252" t="s">
        <v>2203</v>
      </c>
      <c r="B252" t="s">
        <v>2204</v>
      </c>
      <c r="C252" t="s">
        <v>2205</v>
      </c>
      <c r="D252" t="s">
        <v>2206</v>
      </c>
      <c r="E252" t="s">
        <v>2207</v>
      </c>
      <c r="F252" t="s">
        <v>2208</v>
      </c>
      <c r="G252" t="s">
        <v>2209</v>
      </c>
      <c r="H252" t="s">
        <v>2210</v>
      </c>
      <c r="I252" t="s">
        <v>225</v>
      </c>
      <c r="J252" t="s">
        <v>32</v>
      </c>
      <c r="K252" t="s">
        <v>2211</v>
      </c>
      <c r="L252" t="s">
        <v>50</v>
      </c>
      <c r="M252" t="s">
        <v>50</v>
      </c>
      <c r="N252" t="s">
        <v>36</v>
      </c>
      <c r="O252" t="s">
        <v>854</v>
      </c>
      <c r="P252" t="s">
        <v>39</v>
      </c>
      <c r="Q252" t="s">
        <v>653</v>
      </c>
      <c r="R252" t="s">
        <v>39</v>
      </c>
      <c r="S252" t="s">
        <v>1559</v>
      </c>
      <c r="T252" t="s">
        <v>39</v>
      </c>
      <c r="U252" t="s">
        <v>39</v>
      </c>
      <c r="V252" t="s">
        <v>287</v>
      </c>
      <c r="W252" t="s">
        <v>39</v>
      </c>
      <c r="X252" t="str">
        <f>IF(LEN(source_data[[#This Row],[technology]])=0,"","technology")</f>
        <v>technology</v>
      </c>
      <c r="Y252" t="str">
        <f>SUBSTITUTE(_xlfn.TEXTJOIN(";",TRUE,source_data[[#This Row],[format]:[topic]],source_data[[#This Row],[misc]],source_data[[#This Row],[area]:[other]],),"#",";")</f>
        <v>course;basics;data-analysis;data-viz;technology;python</v>
      </c>
      <c r="Z252">
        <f>10-COUNTBLANK(source_data[[#This Row],[format]:[other]])</f>
        <v>5</v>
      </c>
    </row>
    <row r="253" spans="1:26" x14ac:dyDescent="0.25">
      <c r="A253" t="s">
        <v>2212</v>
      </c>
      <c r="B253" t="s">
        <v>2213</v>
      </c>
      <c r="C253" t="s">
        <v>2214</v>
      </c>
      <c r="D253" t="s">
        <v>2215</v>
      </c>
      <c r="E253" t="s">
        <v>2216</v>
      </c>
      <c r="F253" t="s">
        <v>2217</v>
      </c>
      <c r="G253" t="s">
        <v>2218</v>
      </c>
      <c r="H253" t="s">
        <v>2219</v>
      </c>
      <c r="I253" t="s">
        <v>225</v>
      </c>
      <c r="J253" t="s">
        <v>47</v>
      </c>
      <c r="L253" t="s">
        <v>50</v>
      </c>
      <c r="M253" t="s">
        <v>50</v>
      </c>
      <c r="N253" t="s">
        <v>36</v>
      </c>
      <c r="O253" t="s">
        <v>51</v>
      </c>
      <c r="P253" t="s">
        <v>177</v>
      </c>
      <c r="Q253" t="s">
        <v>653</v>
      </c>
      <c r="R253" t="s">
        <v>39</v>
      </c>
      <c r="S253" t="s">
        <v>39</v>
      </c>
      <c r="T253" t="s">
        <v>39</v>
      </c>
      <c r="U253" t="s">
        <v>2220</v>
      </c>
      <c r="V253" t="s">
        <v>39</v>
      </c>
      <c r="W253" t="s">
        <v>39</v>
      </c>
      <c r="X253" t="str">
        <f>IF(LEN(source_data[[#This Row],[technology]])=0,"","technology")</f>
        <v/>
      </c>
      <c r="Y253" t="str">
        <f>SUBSTITUTE(_xlfn.TEXTJOIN(";",TRUE,source_data[[#This Row],[format]:[topic]],source_data[[#This Row],[misc]],source_data[[#This Row],[area]:[other]],),"#",";")</f>
        <v>post;general;basics;statistics;inference</v>
      </c>
      <c r="Z253">
        <f>10-COUNTBLANK(source_data[[#This Row],[format]:[other]])</f>
        <v>5</v>
      </c>
    </row>
    <row r="254" spans="1:26" x14ac:dyDescent="0.25">
      <c r="A254" t="s">
        <v>2221</v>
      </c>
      <c r="B254" t="s">
        <v>2222</v>
      </c>
      <c r="C254" t="s">
        <v>2223</v>
      </c>
      <c r="D254" t="s">
        <v>2224</v>
      </c>
      <c r="E254" t="s">
        <v>2189</v>
      </c>
      <c r="F254" t="s">
        <v>2225</v>
      </c>
      <c r="G254" t="s">
        <v>2226</v>
      </c>
      <c r="H254" t="s">
        <v>1898</v>
      </c>
      <c r="I254" t="s">
        <v>225</v>
      </c>
      <c r="J254" t="s">
        <v>47</v>
      </c>
      <c r="K254" t="s">
        <v>2227</v>
      </c>
      <c r="L254" t="s">
        <v>50</v>
      </c>
      <c r="M254" t="s">
        <v>50</v>
      </c>
      <c r="N254" t="s">
        <v>36</v>
      </c>
      <c r="O254" t="s">
        <v>51</v>
      </c>
      <c r="P254" t="s">
        <v>39</v>
      </c>
      <c r="Q254" t="s">
        <v>2228</v>
      </c>
      <c r="R254" t="s">
        <v>39</v>
      </c>
      <c r="S254" t="s">
        <v>39</v>
      </c>
      <c r="T254" t="s">
        <v>39</v>
      </c>
      <c r="U254" t="s">
        <v>96</v>
      </c>
      <c r="V254" t="s">
        <v>39</v>
      </c>
      <c r="W254" t="s">
        <v>39</v>
      </c>
      <c r="X254" t="str">
        <f>IF(LEN(source_data[[#This Row],[technology]])=0,"","technology")</f>
        <v/>
      </c>
      <c r="Y254" t="str">
        <f>SUBSTITUTE(_xlfn.TEXTJOIN(";",TRUE,source_data[[#This Row],[format]:[topic]],source_data[[#This Row],[misc]],source_data[[#This Row],[area]:[other]],),"#",";")</f>
        <v>post;basics;explainer;ml</v>
      </c>
      <c r="Z254">
        <f>10-COUNTBLANK(source_data[[#This Row],[format]:[other]])</f>
        <v>4</v>
      </c>
    </row>
    <row r="255" spans="1:26" x14ac:dyDescent="0.25">
      <c r="A255" t="s">
        <v>2229</v>
      </c>
      <c r="B255" t="s">
        <v>2230</v>
      </c>
      <c r="C255" t="s">
        <v>2231</v>
      </c>
      <c r="D255" t="s">
        <v>2232</v>
      </c>
      <c r="E255" t="s">
        <v>2233</v>
      </c>
      <c r="F255" t="s">
        <v>2234</v>
      </c>
      <c r="G255" t="s">
        <v>681</v>
      </c>
      <c r="H255" t="s">
        <v>1767</v>
      </c>
      <c r="I255" t="s">
        <v>225</v>
      </c>
      <c r="J255" t="s">
        <v>32</v>
      </c>
      <c r="K255" t="s">
        <v>1768</v>
      </c>
      <c r="L255" t="s">
        <v>50</v>
      </c>
      <c r="M255" t="s">
        <v>50</v>
      </c>
      <c r="N255" t="s">
        <v>36</v>
      </c>
      <c r="O255" t="s">
        <v>51</v>
      </c>
      <c r="P255" t="s">
        <v>95</v>
      </c>
      <c r="Q255" t="s">
        <v>39</v>
      </c>
      <c r="R255" t="s">
        <v>39</v>
      </c>
      <c r="S255" t="s">
        <v>9059</v>
      </c>
      <c r="T255" t="s">
        <v>39</v>
      </c>
      <c r="U255" t="s">
        <v>39</v>
      </c>
      <c r="V255" t="s">
        <v>39</v>
      </c>
      <c r="X255" t="str">
        <f>IF(LEN(source_data[[#This Row],[technology]])=0,"","technology")</f>
        <v/>
      </c>
      <c r="Y255" t="str">
        <f>SUBSTITUTE(_xlfn.TEXTJOIN(";",TRUE,source_data[[#This Row],[format]:[topic]],source_data[[#This Row],[misc]],source_data[[#This Row],[area]:[other]],),"#",";")</f>
        <v>post;list;data-viz;inspiration</v>
      </c>
      <c r="Z255">
        <f>10-COUNTBLANK(source_data[[#This Row],[format]:[other]])</f>
        <v>4</v>
      </c>
    </row>
    <row r="256" spans="1:26" x14ac:dyDescent="0.25">
      <c r="A256" t="s">
        <v>2235</v>
      </c>
      <c r="B256" t="s">
        <v>2236</v>
      </c>
      <c r="C256" t="s">
        <v>2237</v>
      </c>
      <c r="D256" t="s">
        <v>2238</v>
      </c>
      <c r="E256" t="s">
        <v>2239</v>
      </c>
      <c r="F256" t="s">
        <v>2240</v>
      </c>
      <c r="G256" t="s">
        <v>2241</v>
      </c>
      <c r="H256" t="s">
        <v>2242</v>
      </c>
      <c r="I256" t="s">
        <v>225</v>
      </c>
      <c r="J256" t="s">
        <v>32</v>
      </c>
      <c r="K256" t="s">
        <v>2243</v>
      </c>
      <c r="L256" t="s">
        <v>50</v>
      </c>
      <c r="M256" t="s">
        <v>50</v>
      </c>
      <c r="N256" t="s">
        <v>36</v>
      </c>
      <c r="O256" t="s">
        <v>51</v>
      </c>
      <c r="P256" t="s">
        <v>95</v>
      </c>
      <c r="Q256" t="s">
        <v>522</v>
      </c>
      <c r="R256" t="s">
        <v>39</v>
      </c>
      <c r="S256" t="s">
        <v>52</v>
      </c>
      <c r="T256" t="s">
        <v>39</v>
      </c>
      <c r="U256" t="s">
        <v>39</v>
      </c>
      <c r="V256" t="s">
        <v>39</v>
      </c>
      <c r="W256" t="s">
        <v>39</v>
      </c>
      <c r="X256" t="str">
        <f>IF(LEN(source_data[[#This Row],[technology]])=0,"","technology")</f>
        <v/>
      </c>
      <c r="Y256" t="str">
        <f>SUBSTITUTE(_xlfn.TEXTJOIN(";",TRUE,source_data[[#This Row],[format]:[topic]],source_data[[#This Row],[misc]],source_data[[#This Row],[area]:[other]],),"#",";")</f>
        <v>post;list;example;data-viz</v>
      </c>
      <c r="Z256">
        <f>10-COUNTBLANK(source_data[[#This Row],[format]:[other]])</f>
        <v>5</v>
      </c>
    </row>
    <row r="257" spans="1:26" x14ac:dyDescent="0.25">
      <c r="A257" t="s">
        <v>2244</v>
      </c>
      <c r="B257" t="s">
        <v>2245</v>
      </c>
      <c r="C257" t="s">
        <v>2246</v>
      </c>
      <c r="D257" t="s">
        <v>2155</v>
      </c>
      <c r="E257" t="s">
        <v>2247</v>
      </c>
      <c r="F257" t="s">
        <v>2248</v>
      </c>
      <c r="G257" t="s">
        <v>2249</v>
      </c>
      <c r="H257" t="s">
        <v>2250</v>
      </c>
      <c r="I257" t="s">
        <v>225</v>
      </c>
      <c r="J257" t="s">
        <v>47</v>
      </c>
      <c r="K257" t="s">
        <v>48</v>
      </c>
      <c r="L257" t="s">
        <v>50</v>
      </c>
      <c r="M257" t="s">
        <v>50</v>
      </c>
      <c r="N257" t="s">
        <v>36</v>
      </c>
      <c r="O257" t="s">
        <v>714</v>
      </c>
      <c r="P257" t="s">
        <v>78</v>
      </c>
      <c r="Q257" t="s">
        <v>39</v>
      </c>
      <c r="R257" t="s">
        <v>39</v>
      </c>
      <c r="S257" t="s">
        <v>39</v>
      </c>
      <c r="T257" t="s">
        <v>409</v>
      </c>
      <c r="U257" t="s">
        <v>39</v>
      </c>
      <c r="V257" t="s">
        <v>2251</v>
      </c>
      <c r="W257" t="s">
        <v>39</v>
      </c>
      <c r="X257" t="str">
        <f>IF(LEN(source_data[[#This Row],[technology]])=0,"","technology")</f>
        <v>technology</v>
      </c>
      <c r="Y257" t="str">
        <f>SUBSTITUTE(_xlfn.TEXTJOIN(";",TRUE,source_data[[#This Row],[format]:[topic]],source_data[[#This Row],[misc]],source_data[[#This Row],[area]:[other]],),"#",";")</f>
        <v>post;presentation;how-to;method;technology;powerpoint</v>
      </c>
      <c r="Z257">
        <f>10-COUNTBLANK(source_data[[#This Row],[format]:[other]])</f>
        <v>5</v>
      </c>
    </row>
    <row r="258" spans="1:26" x14ac:dyDescent="0.25">
      <c r="A258" t="s">
        <v>2252</v>
      </c>
      <c r="B258" t="s">
        <v>2253</v>
      </c>
      <c r="C258" t="s">
        <v>2254</v>
      </c>
      <c r="D258" t="s">
        <v>2255</v>
      </c>
      <c r="E258" t="s">
        <v>2256</v>
      </c>
      <c r="F258" t="s">
        <v>2257</v>
      </c>
      <c r="G258" t="s">
        <v>2258</v>
      </c>
      <c r="H258" t="s">
        <v>2250</v>
      </c>
      <c r="I258" t="s">
        <v>225</v>
      </c>
      <c r="J258" t="s">
        <v>47</v>
      </c>
      <c r="K258" t="s">
        <v>48</v>
      </c>
      <c r="L258" t="s">
        <v>50</v>
      </c>
      <c r="M258" t="s">
        <v>50</v>
      </c>
      <c r="N258" t="s">
        <v>36</v>
      </c>
      <c r="O258" t="s">
        <v>51</v>
      </c>
      <c r="P258" t="s">
        <v>39</v>
      </c>
      <c r="Q258" t="s">
        <v>2087</v>
      </c>
      <c r="R258" t="s">
        <v>39</v>
      </c>
      <c r="S258" t="s">
        <v>39</v>
      </c>
      <c r="T258" t="s">
        <v>39</v>
      </c>
      <c r="U258" t="s">
        <v>39</v>
      </c>
      <c r="V258" t="s">
        <v>2137</v>
      </c>
      <c r="W258" t="s">
        <v>39</v>
      </c>
      <c r="X258" t="str">
        <f>IF(LEN(source_data[[#This Row],[technology]])=0,"","technology")</f>
        <v>technology</v>
      </c>
      <c r="Y258" t="str">
        <f>SUBSTITUTE(_xlfn.TEXTJOIN(";",TRUE,source_data[[#This Row],[format]:[topic]],source_data[[#This Row],[misc]],source_data[[#This Row],[area]:[other]],),"#",";")</f>
        <v>post;explainer;overview;technology;t-sne</v>
      </c>
      <c r="Z258">
        <f>10-COUNTBLANK(source_data[[#This Row],[format]:[other]])</f>
        <v>4</v>
      </c>
    </row>
    <row r="259" spans="1:26" x14ac:dyDescent="0.25">
      <c r="A259" t="s">
        <v>2259</v>
      </c>
      <c r="B259" t="s">
        <v>2260</v>
      </c>
      <c r="C259" t="s">
        <v>2261</v>
      </c>
      <c r="D259" t="s">
        <v>2262</v>
      </c>
      <c r="E259" t="s">
        <v>1830</v>
      </c>
      <c r="F259" t="s">
        <v>2263</v>
      </c>
      <c r="G259" t="s">
        <v>2264</v>
      </c>
      <c r="H259" t="s">
        <v>2265</v>
      </c>
      <c r="I259" t="s">
        <v>225</v>
      </c>
      <c r="J259" t="s">
        <v>47</v>
      </c>
      <c r="K259" t="s">
        <v>48</v>
      </c>
      <c r="L259" t="s">
        <v>50</v>
      </c>
      <c r="M259" t="s">
        <v>50</v>
      </c>
      <c r="N259" t="s">
        <v>36</v>
      </c>
      <c r="O259" t="s">
        <v>51</v>
      </c>
      <c r="P259" t="s">
        <v>772</v>
      </c>
      <c r="Q259" t="s">
        <v>39</v>
      </c>
      <c r="R259" t="s">
        <v>39</v>
      </c>
      <c r="S259" t="s">
        <v>52</v>
      </c>
      <c r="T259" t="s">
        <v>168</v>
      </c>
      <c r="U259" t="s">
        <v>39</v>
      </c>
      <c r="V259" t="s">
        <v>39</v>
      </c>
      <c r="W259" t="s">
        <v>39</v>
      </c>
      <c r="X259" t="str">
        <f>IF(LEN(source_data[[#This Row],[technology]])=0,"","technology")</f>
        <v/>
      </c>
      <c r="Y259" t="str">
        <f>SUBSTITUTE(_xlfn.TEXTJOIN(";",TRUE,source_data[[#This Row],[format]:[topic]],source_data[[#This Row],[misc]],source_data[[#This Row],[area]:[other]],),"#",";")</f>
        <v>post;review;data-viz;tool</v>
      </c>
      <c r="Z259">
        <f>10-COUNTBLANK(source_data[[#This Row],[format]:[other]])</f>
        <v>5</v>
      </c>
    </row>
    <row r="260" spans="1:26" x14ac:dyDescent="0.25">
      <c r="A260" t="s">
        <v>2266</v>
      </c>
      <c r="B260" t="s">
        <v>2267</v>
      </c>
      <c r="C260" t="s">
        <v>2268</v>
      </c>
      <c r="D260" t="s">
        <v>2269</v>
      </c>
      <c r="E260" t="s">
        <v>2270</v>
      </c>
      <c r="F260" t="s">
        <v>2271</v>
      </c>
      <c r="G260" t="s">
        <v>2272</v>
      </c>
      <c r="H260" t="s">
        <v>630</v>
      </c>
      <c r="I260" t="s">
        <v>225</v>
      </c>
      <c r="J260" t="s">
        <v>211</v>
      </c>
      <c r="K260" t="s">
        <v>631</v>
      </c>
      <c r="L260" t="s">
        <v>50</v>
      </c>
      <c r="M260" t="s">
        <v>50</v>
      </c>
      <c r="N260" t="s">
        <v>36</v>
      </c>
      <c r="O260" t="s">
        <v>51</v>
      </c>
      <c r="P260" t="s">
        <v>266</v>
      </c>
      <c r="Q260" t="s">
        <v>39</v>
      </c>
      <c r="R260" t="s">
        <v>39</v>
      </c>
      <c r="S260" t="s">
        <v>39</v>
      </c>
      <c r="T260" t="s">
        <v>19</v>
      </c>
      <c r="U260" t="s">
        <v>39</v>
      </c>
      <c r="V260" t="s">
        <v>2273</v>
      </c>
      <c r="W260" t="s">
        <v>39</v>
      </c>
      <c r="X260" t="str">
        <f>IF(LEN(source_data[[#This Row],[technology]])=0,"","technology")</f>
        <v>technology</v>
      </c>
      <c r="Y260" t="str">
        <f>SUBSTITUTE(_xlfn.TEXTJOIN(";",TRUE,source_data[[#This Row],[format]:[topic]],source_data[[#This Row],[misc]],source_data[[#This Row],[area]:[other]],),"#",";")</f>
        <v>post;tutorial;technique;technology;rstats;pca</v>
      </c>
      <c r="Z260">
        <f>10-COUNTBLANK(source_data[[#This Row],[format]:[other]])</f>
        <v>5</v>
      </c>
    </row>
    <row r="261" spans="1:26" x14ac:dyDescent="0.25">
      <c r="A261" t="s">
        <v>2274</v>
      </c>
      <c r="B261" t="s">
        <v>2275</v>
      </c>
      <c r="C261" t="s">
        <v>2276</v>
      </c>
      <c r="D261" t="s">
        <v>2277</v>
      </c>
      <c r="E261" t="s">
        <v>2278</v>
      </c>
      <c r="F261" t="s">
        <v>2279</v>
      </c>
      <c r="G261" t="s">
        <v>2280</v>
      </c>
      <c r="H261" t="s">
        <v>1282</v>
      </c>
      <c r="I261" t="s">
        <v>225</v>
      </c>
      <c r="J261" t="s">
        <v>47</v>
      </c>
      <c r="K261" t="s">
        <v>48</v>
      </c>
      <c r="L261" t="s">
        <v>50</v>
      </c>
      <c r="M261" t="s">
        <v>50</v>
      </c>
      <c r="N261" t="s">
        <v>36</v>
      </c>
      <c r="O261" t="s">
        <v>51</v>
      </c>
      <c r="P261" t="s">
        <v>39</v>
      </c>
      <c r="Q261" t="s">
        <v>276</v>
      </c>
      <c r="R261" t="s">
        <v>39</v>
      </c>
      <c r="S261" t="s">
        <v>52</v>
      </c>
      <c r="T261" t="s">
        <v>168</v>
      </c>
      <c r="U261" t="s">
        <v>96</v>
      </c>
      <c r="V261" t="s">
        <v>39</v>
      </c>
      <c r="W261" t="s">
        <v>39</v>
      </c>
      <c r="X261" t="str">
        <f>IF(LEN(source_data[[#This Row],[technology]])=0,"","technology")</f>
        <v/>
      </c>
      <c r="Y261" t="str">
        <f>SUBSTITUTE(_xlfn.TEXTJOIN(";",TRUE,source_data[[#This Row],[format]:[topic]],source_data[[#This Row],[misc]],source_data[[#This Row],[area]:[other]],),"#",";")</f>
        <v>post;overview;data-viz;tool;ml</v>
      </c>
      <c r="Z261">
        <f>10-COUNTBLANK(source_data[[#This Row],[format]:[other]])</f>
        <v>6</v>
      </c>
    </row>
    <row r="262" spans="1:26" x14ac:dyDescent="0.25">
      <c r="A262" t="s">
        <v>2281</v>
      </c>
      <c r="B262" t="s">
        <v>2282</v>
      </c>
      <c r="C262" t="s">
        <v>2283</v>
      </c>
      <c r="D262" t="s">
        <v>2284</v>
      </c>
      <c r="E262" t="s">
        <v>2285</v>
      </c>
      <c r="F262" t="s">
        <v>2286</v>
      </c>
      <c r="G262" t="s">
        <v>2287</v>
      </c>
      <c r="H262" t="s">
        <v>2288</v>
      </c>
      <c r="I262" t="s">
        <v>225</v>
      </c>
      <c r="J262" t="s">
        <v>211</v>
      </c>
      <c r="K262" t="s">
        <v>631</v>
      </c>
      <c r="L262" t="s">
        <v>50</v>
      </c>
      <c r="M262" t="s">
        <v>50</v>
      </c>
      <c r="N262" t="s">
        <v>36</v>
      </c>
      <c r="O262" t="s">
        <v>51</v>
      </c>
      <c r="P262" t="s">
        <v>78</v>
      </c>
      <c r="Q262" t="s">
        <v>653</v>
      </c>
      <c r="R262" t="s">
        <v>39</v>
      </c>
      <c r="S262" t="s">
        <v>52</v>
      </c>
      <c r="T262" t="s">
        <v>39</v>
      </c>
      <c r="U262" t="s">
        <v>39</v>
      </c>
      <c r="V262" t="s">
        <v>159</v>
      </c>
      <c r="W262" t="s">
        <v>39</v>
      </c>
      <c r="X262" t="str">
        <f>IF(LEN(source_data[[#This Row],[technology]])=0,"","technology")</f>
        <v>technology</v>
      </c>
      <c r="Y262" t="str">
        <f>SUBSTITUTE(_xlfn.TEXTJOIN(";",TRUE,source_data[[#This Row],[format]:[topic]],source_data[[#This Row],[misc]],source_data[[#This Row],[area]:[other]],),"#",";")</f>
        <v>post;how-to;basics;data-viz;technology;rstats</v>
      </c>
      <c r="Z262">
        <f>10-COUNTBLANK(source_data[[#This Row],[format]:[other]])</f>
        <v>6</v>
      </c>
    </row>
    <row r="263" spans="1:26" x14ac:dyDescent="0.25">
      <c r="A263" t="s">
        <v>2289</v>
      </c>
      <c r="B263" t="s">
        <v>2290</v>
      </c>
      <c r="C263" t="s">
        <v>2291</v>
      </c>
      <c r="D263" t="s">
        <v>2292</v>
      </c>
      <c r="E263" t="s">
        <v>659</v>
      </c>
      <c r="F263" t="s">
        <v>2293</v>
      </c>
      <c r="G263" t="s">
        <v>2294</v>
      </c>
      <c r="H263" t="s">
        <v>2295</v>
      </c>
      <c r="I263" t="s">
        <v>225</v>
      </c>
      <c r="J263" t="s">
        <v>47</v>
      </c>
      <c r="K263" t="s">
        <v>2296</v>
      </c>
      <c r="L263" t="s">
        <v>50</v>
      </c>
      <c r="M263" t="s">
        <v>50</v>
      </c>
      <c r="N263" t="s">
        <v>36</v>
      </c>
      <c r="O263" t="s">
        <v>256</v>
      </c>
      <c r="P263" t="s">
        <v>78</v>
      </c>
      <c r="Q263" t="s">
        <v>39</v>
      </c>
      <c r="R263" t="s">
        <v>39</v>
      </c>
      <c r="S263" t="s">
        <v>52</v>
      </c>
      <c r="T263" t="s">
        <v>39</v>
      </c>
      <c r="U263" t="s">
        <v>295</v>
      </c>
      <c r="V263" t="s">
        <v>159</v>
      </c>
      <c r="W263" t="s">
        <v>39</v>
      </c>
      <c r="X263" t="str">
        <f>IF(LEN(source_data[[#This Row],[technology]])=0,"","technology")</f>
        <v>technology</v>
      </c>
      <c r="Y263" t="str">
        <f>SUBSTITUTE(_xlfn.TEXTJOIN(";",TRUE,source_data[[#This Row],[format]:[topic]],source_data[[#This Row],[misc]],source_data[[#This Row],[area]:[other]],),"#",";")</f>
        <v>package;how-to;data-viz;technology;chart;rstats</v>
      </c>
      <c r="Z263">
        <f>10-COUNTBLANK(source_data[[#This Row],[format]:[other]])</f>
        <v>6</v>
      </c>
    </row>
    <row r="264" spans="1:26" x14ac:dyDescent="0.25">
      <c r="A264" t="s">
        <v>2297</v>
      </c>
      <c r="B264" t="s">
        <v>2298</v>
      </c>
      <c r="C264" t="s">
        <v>2299</v>
      </c>
      <c r="D264" t="s">
        <v>2300</v>
      </c>
      <c r="E264" t="s">
        <v>2301</v>
      </c>
      <c r="F264" t="s">
        <v>2302</v>
      </c>
      <c r="G264" t="s">
        <v>2303</v>
      </c>
      <c r="H264" t="s">
        <v>2102</v>
      </c>
      <c r="I264" t="s">
        <v>225</v>
      </c>
      <c r="J264" t="s">
        <v>47</v>
      </c>
      <c r="K264" t="s">
        <v>2304</v>
      </c>
      <c r="L264" t="s">
        <v>50</v>
      </c>
      <c r="M264" t="s">
        <v>50</v>
      </c>
      <c r="N264" t="s">
        <v>36</v>
      </c>
      <c r="O264" t="s">
        <v>51</v>
      </c>
      <c r="P264" t="s">
        <v>2112</v>
      </c>
      <c r="Q264" t="s">
        <v>39</v>
      </c>
      <c r="R264" t="s">
        <v>39</v>
      </c>
      <c r="S264" t="s">
        <v>52</v>
      </c>
      <c r="T264" t="s">
        <v>523</v>
      </c>
      <c r="U264" t="s">
        <v>39</v>
      </c>
      <c r="V264" t="s">
        <v>39</v>
      </c>
      <c r="W264" t="s">
        <v>39</v>
      </c>
      <c r="X264" t="str">
        <f>IF(LEN(source_data[[#This Row],[technology]])=0,"","technology")</f>
        <v/>
      </c>
      <c r="Y264" t="str">
        <f>SUBSTITUTE(_xlfn.TEXTJOIN(";",TRUE,source_data[[#This Row],[format]:[topic]],source_data[[#This Row],[misc]],source_data[[#This Row],[area]:[other]],),"#",";")</f>
        <v>post;recommendation;data-viz;design</v>
      </c>
      <c r="Z264">
        <f>10-COUNTBLANK(source_data[[#This Row],[format]:[other]])</f>
        <v>5</v>
      </c>
    </row>
    <row r="265" spans="1:26" x14ac:dyDescent="0.25">
      <c r="A265" t="s">
        <v>2305</v>
      </c>
      <c r="B265" t="s">
        <v>2306</v>
      </c>
      <c r="C265" t="s">
        <v>2307</v>
      </c>
      <c r="D265" t="s">
        <v>2308</v>
      </c>
      <c r="E265" t="s">
        <v>2309</v>
      </c>
      <c r="F265" t="s">
        <v>2310</v>
      </c>
      <c r="G265" t="s">
        <v>2311</v>
      </c>
      <c r="H265" t="s">
        <v>2312</v>
      </c>
      <c r="I265" t="s">
        <v>225</v>
      </c>
      <c r="J265" t="s">
        <v>211</v>
      </c>
      <c r="K265" t="s">
        <v>631</v>
      </c>
      <c r="L265" t="s">
        <v>50</v>
      </c>
      <c r="M265" t="s">
        <v>50</v>
      </c>
      <c r="N265" t="s">
        <v>36</v>
      </c>
      <c r="O265" t="s">
        <v>51</v>
      </c>
      <c r="P265" t="s">
        <v>39</v>
      </c>
      <c r="Q265" t="s">
        <v>2313</v>
      </c>
      <c r="R265" t="s">
        <v>39</v>
      </c>
      <c r="S265" t="s">
        <v>39</v>
      </c>
      <c r="T265" t="s">
        <v>53</v>
      </c>
      <c r="U265" t="s">
        <v>96</v>
      </c>
      <c r="V265" t="s">
        <v>39</v>
      </c>
      <c r="W265" t="s">
        <v>39</v>
      </c>
      <c r="X265" t="str">
        <f>IF(LEN(source_data[[#This Row],[technology]])=0,"","technology")</f>
        <v/>
      </c>
      <c r="Y265" t="str">
        <f>SUBSTITUTE(_xlfn.TEXTJOIN(";",TRUE,source_data[[#This Row],[format]:[topic]],source_data[[#This Row],[misc]],source_data[[#This Row],[area]:[other]],),"#",";")</f>
        <v>post;explainer;example;concept;ml</v>
      </c>
      <c r="Z265">
        <f>10-COUNTBLANK(source_data[[#This Row],[format]:[other]])</f>
        <v>5</v>
      </c>
    </row>
    <row r="266" spans="1:26" x14ac:dyDescent="0.25">
      <c r="A266" t="s">
        <v>2314</v>
      </c>
      <c r="B266" t="s">
        <v>2315</v>
      </c>
      <c r="C266" t="s">
        <v>2316</v>
      </c>
      <c r="D266" t="s">
        <v>887</v>
      </c>
      <c r="E266" t="s">
        <v>2317</v>
      </c>
      <c r="F266" t="s">
        <v>2318</v>
      </c>
      <c r="G266" t="s">
        <v>2319</v>
      </c>
      <c r="H266" t="s">
        <v>2320</v>
      </c>
      <c r="I266" t="s">
        <v>225</v>
      </c>
      <c r="J266" t="s">
        <v>211</v>
      </c>
      <c r="K266" t="s">
        <v>631</v>
      </c>
      <c r="L266" t="s">
        <v>50</v>
      </c>
      <c r="M266" t="s">
        <v>50</v>
      </c>
      <c r="N266" t="s">
        <v>36</v>
      </c>
      <c r="O266" t="s">
        <v>247</v>
      </c>
      <c r="P266" t="s">
        <v>772</v>
      </c>
      <c r="Q266" t="s">
        <v>39</v>
      </c>
      <c r="R266" t="s">
        <v>39</v>
      </c>
      <c r="S266" t="s">
        <v>52</v>
      </c>
      <c r="T266" t="s">
        <v>39</v>
      </c>
      <c r="U266" t="s">
        <v>39</v>
      </c>
      <c r="V266" t="s">
        <v>2321</v>
      </c>
      <c r="W266" t="s">
        <v>39</v>
      </c>
      <c r="X266" t="str">
        <f>IF(LEN(source_data[[#This Row],[technology]])=0,"","technology")</f>
        <v>technology</v>
      </c>
      <c r="Y266" t="str">
        <f>SUBSTITUTE(_xlfn.TEXTJOIN(";",TRUE,source_data[[#This Row],[format]:[topic]],source_data[[#This Row],[misc]],source_data[[#This Row],[area]:[other]],),"#",";")</f>
        <v>post;book;review;data-viz;technology;ggplot2;rstats</v>
      </c>
      <c r="Z266">
        <f>10-COUNTBLANK(source_data[[#This Row],[format]:[other]])</f>
        <v>5</v>
      </c>
    </row>
    <row r="267" spans="1:26" x14ac:dyDescent="0.25">
      <c r="A267" t="s">
        <v>2322</v>
      </c>
      <c r="B267" t="s">
        <v>2323</v>
      </c>
      <c r="C267" t="s">
        <v>2324</v>
      </c>
      <c r="D267" t="s">
        <v>2325</v>
      </c>
      <c r="E267" t="s">
        <v>2326</v>
      </c>
      <c r="F267" t="s">
        <v>2327</v>
      </c>
      <c r="G267" t="s">
        <v>2328</v>
      </c>
      <c r="H267" t="s">
        <v>630</v>
      </c>
      <c r="I267" t="s">
        <v>225</v>
      </c>
      <c r="J267" t="s">
        <v>211</v>
      </c>
      <c r="K267" t="s">
        <v>631</v>
      </c>
      <c r="L267" t="s">
        <v>50</v>
      </c>
      <c r="M267" t="s">
        <v>50</v>
      </c>
      <c r="N267" t="s">
        <v>36</v>
      </c>
      <c r="O267" t="s">
        <v>51</v>
      </c>
      <c r="P267" t="s">
        <v>39</v>
      </c>
      <c r="Q267" t="s">
        <v>39</v>
      </c>
      <c r="R267" t="s">
        <v>39</v>
      </c>
      <c r="S267" t="s">
        <v>39</v>
      </c>
      <c r="T267" t="s">
        <v>19</v>
      </c>
      <c r="U267" t="s">
        <v>2329</v>
      </c>
      <c r="V267" t="s">
        <v>159</v>
      </c>
      <c r="W267" t="s">
        <v>39</v>
      </c>
      <c r="X267" t="str">
        <f>IF(LEN(source_data[[#This Row],[technology]])=0,"","technology")</f>
        <v>technology</v>
      </c>
      <c r="Y267" t="str">
        <f>SUBSTITUTE(_xlfn.TEXTJOIN(";",TRUE,source_data[[#This Row],[format]:[topic]],source_data[[#This Row],[misc]],source_data[[#This Row],[area]:[other]],),"#",";")</f>
        <v>post;technique;technology;ml;predictive-modeling;rstats</v>
      </c>
      <c r="Z267">
        <f>10-COUNTBLANK(source_data[[#This Row],[format]:[other]])</f>
        <v>5</v>
      </c>
    </row>
    <row r="268" spans="1:26" x14ac:dyDescent="0.25">
      <c r="A268" t="s">
        <v>2330</v>
      </c>
      <c r="B268" t="s">
        <v>2331</v>
      </c>
      <c r="C268" t="s">
        <v>2332</v>
      </c>
      <c r="D268" t="s">
        <v>2333</v>
      </c>
      <c r="E268" t="s">
        <v>751</v>
      </c>
      <c r="F268" t="s">
        <v>2334</v>
      </c>
      <c r="G268" t="s">
        <v>2335</v>
      </c>
      <c r="H268" t="s">
        <v>2336</v>
      </c>
      <c r="I268" t="s">
        <v>225</v>
      </c>
      <c r="J268" t="s">
        <v>47</v>
      </c>
      <c r="L268" t="s">
        <v>50</v>
      </c>
      <c r="M268" t="s">
        <v>50</v>
      </c>
      <c r="N268" t="s">
        <v>36</v>
      </c>
      <c r="O268" t="s">
        <v>51</v>
      </c>
      <c r="P268" t="s">
        <v>78</v>
      </c>
      <c r="Q268" t="s">
        <v>522</v>
      </c>
      <c r="R268" t="s">
        <v>39</v>
      </c>
      <c r="S268" t="s">
        <v>52</v>
      </c>
      <c r="T268" t="s">
        <v>39</v>
      </c>
      <c r="U268" t="s">
        <v>39</v>
      </c>
      <c r="V268" t="s">
        <v>159</v>
      </c>
      <c r="W268" t="s">
        <v>39</v>
      </c>
      <c r="X268" t="str">
        <f>IF(LEN(source_data[[#This Row],[technology]])=0,"","technology")</f>
        <v>technology</v>
      </c>
      <c r="Y268" t="str">
        <f>SUBSTITUTE(_xlfn.TEXTJOIN(";",TRUE,source_data[[#This Row],[format]:[topic]],source_data[[#This Row],[misc]],source_data[[#This Row],[area]:[other]],),"#",";")</f>
        <v>post;how-to;example;data-viz;technology;rstats</v>
      </c>
      <c r="Z268">
        <f>10-COUNTBLANK(source_data[[#This Row],[format]:[other]])</f>
        <v>6</v>
      </c>
    </row>
    <row r="269" spans="1:26" x14ac:dyDescent="0.25">
      <c r="A269" t="s">
        <v>2337</v>
      </c>
      <c r="B269" t="s">
        <v>2338</v>
      </c>
      <c r="C269" t="s">
        <v>2339</v>
      </c>
      <c r="D269" t="s">
        <v>2340</v>
      </c>
      <c r="E269" t="s">
        <v>2341</v>
      </c>
      <c r="F269" t="s">
        <v>2342</v>
      </c>
      <c r="G269" t="s">
        <v>2343</v>
      </c>
      <c r="H269" t="s">
        <v>2344</v>
      </c>
      <c r="I269" t="s">
        <v>225</v>
      </c>
      <c r="J269" t="s">
        <v>47</v>
      </c>
      <c r="K269" t="s">
        <v>48</v>
      </c>
      <c r="L269" t="s">
        <v>50</v>
      </c>
      <c r="M269" t="s">
        <v>50</v>
      </c>
      <c r="N269" t="s">
        <v>36</v>
      </c>
      <c r="O269" t="s">
        <v>51</v>
      </c>
      <c r="P269" t="s">
        <v>2345</v>
      </c>
      <c r="Q269" t="s">
        <v>276</v>
      </c>
      <c r="R269" t="s">
        <v>39</v>
      </c>
      <c r="S269" t="s">
        <v>39</v>
      </c>
      <c r="T269" t="s">
        <v>39</v>
      </c>
      <c r="U269" t="s">
        <v>1185</v>
      </c>
      <c r="V269" t="s">
        <v>39</v>
      </c>
      <c r="W269" t="s">
        <v>39</v>
      </c>
      <c r="X269" t="str">
        <f>IF(LEN(source_data[[#This Row],[technology]])=0,"","technology")</f>
        <v/>
      </c>
      <c r="Y269" t="str">
        <f>SUBSTITUTE(_xlfn.TEXTJOIN(";",TRUE,source_data[[#This Row],[format]:[topic]],source_data[[#This Row],[misc]],source_data[[#This Row],[area]:[other]],),"#",";")</f>
        <v>post;resource;source;overview;ai</v>
      </c>
      <c r="Z269">
        <f>10-COUNTBLANK(source_data[[#This Row],[format]:[other]])</f>
        <v>5</v>
      </c>
    </row>
    <row r="270" spans="1:26" x14ac:dyDescent="0.25">
      <c r="A270" t="s">
        <v>2346</v>
      </c>
      <c r="B270" t="s">
        <v>2347</v>
      </c>
      <c r="C270" t="s">
        <v>2348</v>
      </c>
      <c r="D270" t="s">
        <v>2349</v>
      </c>
      <c r="E270" t="s">
        <v>2350</v>
      </c>
      <c r="F270" t="s">
        <v>2351</v>
      </c>
      <c r="G270" t="s">
        <v>2352</v>
      </c>
      <c r="H270" t="s">
        <v>2353</v>
      </c>
      <c r="I270" t="s">
        <v>225</v>
      </c>
      <c r="J270" t="s">
        <v>211</v>
      </c>
      <c r="K270" t="s">
        <v>631</v>
      </c>
      <c r="L270" t="s">
        <v>50</v>
      </c>
      <c r="M270" t="s">
        <v>50</v>
      </c>
      <c r="N270" t="s">
        <v>36</v>
      </c>
      <c r="O270" t="s">
        <v>51</v>
      </c>
      <c r="P270" t="s">
        <v>39</v>
      </c>
      <c r="Q270" t="s">
        <v>522</v>
      </c>
      <c r="R270" t="s">
        <v>39</v>
      </c>
      <c r="S270" t="s">
        <v>214</v>
      </c>
      <c r="T270" t="s">
        <v>39</v>
      </c>
      <c r="U270" t="s">
        <v>2354</v>
      </c>
      <c r="V270" t="s">
        <v>159</v>
      </c>
      <c r="W270" t="s">
        <v>39</v>
      </c>
      <c r="X270" t="str">
        <f>IF(LEN(source_data[[#This Row],[technology]])=0,"","technology")</f>
        <v>technology</v>
      </c>
      <c r="Y270" t="str">
        <f>SUBSTITUTE(_xlfn.TEXTJOIN(";",TRUE,source_data[[#This Row],[format]:[topic]],source_data[[#This Row],[misc]],source_data[[#This Row],[area]:[other]],),"#",";")</f>
        <v>post;example;data-analysis;technology;eda;rstats</v>
      </c>
      <c r="Z270">
        <f>10-COUNTBLANK(source_data[[#This Row],[format]:[other]])</f>
        <v>6</v>
      </c>
    </row>
    <row r="271" spans="1:26" x14ac:dyDescent="0.25">
      <c r="A271" t="s">
        <v>2355</v>
      </c>
      <c r="B271" t="s">
        <v>2356</v>
      </c>
      <c r="C271" t="s">
        <v>2357</v>
      </c>
      <c r="D271" t="s">
        <v>2358</v>
      </c>
      <c r="E271" t="s">
        <v>2359</v>
      </c>
      <c r="F271" t="s">
        <v>2360</v>
      </c>
      <c r="G271" t="s">
        <v>2361</v>
      </c>
      <c r="H271" t="s">
        <v>987</v>
      </c>
      <c r="I271" t="s">
        <v>225</v>
      </c>
      <c r="J271" t="s">
        <v>211</v>
      </c>
      <c r="K271" t="s">
        <v>631</v>
      </c>
      <c r="L271" t="s">
        <v>50</v>
      </c>
      <c r="M271" t="s">
        <v>50</v>
      </c>
      <c r="N271" t="s">
        <v>36</v>
      </c>
      <c r="O271" t="s">
        <v>51</v>
      </c>
      <c r="P271" t="s">
        <v>266</v>
      </c>
      <c r="Q271" t="s">
        <v>39</v>
      </c>
      <c r="R271" t="s">
        <v>39</v>
      </c>
      <c r="S271" t="s">
        <v>39</v>
      </c>
      <c r="T271" t="s">
        <v>19</v>
      </c>
      <c r="U271" t="s">
        <v>307</v>
      </c>
      <c r="V271" t="s">
        <v>2362</v>
      </c>
      <c r="W271" t="s">
        <v>39</v>
      </c>
      <c r="X271" t="str">
        <f>IF(LEN(source_data[[#This Row],[technology]])=0,"","technology")</f>
        <v>technology</v>
      </c>
      <c r="Y271" t="str">
        <f>SUBSTITUTE(_xlfn.TEXTJOIN(";",TRUE,source_data[[#This Row],[format]:[topic]],source_data[[#This Row],[misc]],source_data[[#This Row],[area]:[other]],),"#",";")</f>
        <v>post;tutorial;technique;technology;statistics;rstats;t-sne</v>
      </c>
      <c r="Z271">
        <f>10-COUNTBLANK(source_data[[#This Row],[format]:[other]])</f>
        <v>6</v>
      </c>
    </row>
    <row r="272" spans="1:26" x14ac:dyDescent="0.25">
      <c r="A272" t="s">
        <v>2363</v>
      </c>
      <c r="B272" t="s">
        <v>2364</v>
      </c>
      <c r="C272" t="s">
        <v>2365</v>
      </c>
      <c r="D272" t="s">
        <v>2366</v>
      </c>
      <c r="E272" t="s">
        <v>676</v>
      </c>
      <c r="F272" t="s">
        <v>2367</v>
      </c>
      <c r="G272" t="s">
        <v>2368</v>
      </c>
      <c r="H272" t="s">
        <v>630</v>
      </c>
      <c r="I272" t="s">
        <v>225</v>
      </c>
      <c r="J272" t="s">
        <v>211</v>
      </c>
      <c r="K272" t="s">
        <v>631</v>
      </c>
      <c r="L272" t="s">
        <v>50</v>
      </c>
      <c r="M272" t="s">
        <v>50</v>
      </c>
      <c r="N272" t="s">
        <v>36</v>
      </c>
      <c r="O272" t="s">
        <v>51</v>
      </c>
      <c r="P272" t="s">
        <v>39</v>
      </c>
      <c r="Q272" t="s">
        <v>522</v>
      </c>
      <c r="R272" t="s">
        <v>39</v>
      </c>
      <c r="S272" t="s">
        <v>52</v>
      </c>
      <c r="T272" t="s">
        <v>39</v>
      </c>
      <c r="U272" t="s">
        <v>295</v>
      </c>
      <c r="V272" t="s">
        <v>159</v>
      </c>
      <c r="W272" t="s">
        <v>39</v>
      </c>
      <c r="X272" t="str">
        <f>IF(LEN(source_data[[#This Row],[technology]])=0,"","technology")</f>
        <v>technology</v>
      </c>
      <c r="Y272" t="str">
        <f>SUBSTITUTE(_xlfn.TEXTJOIN(";",TRUE,source_data[[#This Row],[format]:[topic]],source_data[[#This Row],[misc]],source_data[[#This Row],[area]:[other]],),"#",";")</f>
        <v>post;example;data-viz;technology;chart;rstats</v>
      </c>
      <c r="Z272">
        <f>10-COUNTBLANK(source_data[[#This Row],[format]:[other]])</f>
        <v>6</v>
      </c>
    </row>
    <row r="273" spans="1:26" x14ac:dyDescent="0.25">
      <c r="A273" t="s">
        <v>2369</v>
      </c>
      <c r="B273" t="s">
        <v>2370</v>
      </c>
      <c r="C273" t="s">
        <v>2371</v>
      </c>
      <c r="D273" t="s">
        <v>2372</v>
      </c>
      <c r="E273" t="s">
        <v>1155</v>
      </c>
      <c r="F273" t="s">
        <v>2373</v>
      </c>
      <c r="G273" t="s">
        <v>2374</v>
      </c>
      <c r="H273" t="s">
        <v>642</v>
      </c>
      <c r="I273" t="s">
        <v>225</v>
      </c>
      <c r="J273" t="s">
        <v>32</v>
      </c>
      <c r="K273" t="s">
        <v>643</v>
      </c>
      <c r="L273" t="s">
        <v>50</v>
      </c>
      <c r="M273" t="s">
        <v>50</v>
      </c>
      <c r="N273" t="s">
        <v>36</v>
      </c>
      <c r="O273" t="s">
        <v>1021</v>
      </c>
      <c r="P273" t="s">
        <v>39</v>
      </c>
      <c r="Q273" t="s">
        <v>276</v>
      </c>
      <c r="R273" t="s">
        <v>39</v>
      </c>
      <c r="S273" t="s">
        <v>39</v>
      </c>
      <c r="T273" t="s">
        <v>39</v>
      </c>
      <c r="U273" t="s">
        <v>39</v>
      </c>
      <c r="V273" t="s">
        <v>159</v>
      </c>
      <c r="W273" t="s">
        <v>39</v>
      </c>
      <c r="X273" t="str">
        <f>IF(LEN(source_data[[#This Row],[technology]])=0,"","technology")</f>
        <v>technology</v>
      </c>
      <c r="Y273" t="str">
        <f>SUBSTITUTE(_xlfn.TEXTJOIN(";",TRUE,source_data[[#This Row],[format]:[topic]],source_data[[#This Row],[misc]],source_data[[#This Row],[area]:[other]],),"#",";")</f>
        <v>post;package;overview;technology;rstats</v>
      </c>
      <c r="Z273">
        <f>10-COUNTBLANK(source_data[[#This Row],[format]:[other]])</f>
        <v>4</v>
      </c>
    </row>
    <row r="274" spans="1:26" x14ac:dyDescent="0.25">
      <c r="A274" t="s">
        <v>2375</v>
      </c>
      <c r="B274" t="s">
        <v>2376</v>
      </c>
      <c r="C274" t="s">
        <v>2377</v>
      </c>
      <c r="D274" t="s">
        <v>2378</v>
      </c>
      <c r="E274" t="s">
        <v>659</v>
      </c>
      <c r="F274" t="s">
        <v>2379</v>
      </c>
      <c r="G274" t="s">
        <v>2380</v>
      </c>
      <c r="H274" t="s">
        <v>2381</v>
      </c>
      <c r="I274" t="s">
        <v>225</v>
      </c>
      <c r="J274" t="s">
        <v>47</v>
      </c>
      <c r="K274" t="s">
        <v>48</v>
      </c>
      <c r="L274" t="s">
        <v>50</v>
      </c>
      <c r="M274" t="s">
        <v>50</v>
      </c>
      <c r="N274" t="s">
        <v>36</v>
      </c>
      <c r="O274" t="s">
        <v>51</v>
      </c>
      <c r="P274" t="s">
        <v>2382</v>
      </c>
      <c r="Q274" t="s">
        <v>522</v>
      </c>
      <c r="R274" t="s">
        <v>39</v>
      </c>
      <c r="S274" t="s">
        <v>9059</v>
      </c>
      <c r="T274" t="s">
        <v>39</v>
      </c>
      <c r="U274" t="s">
        <v>39</v>
      </c>
      <c r="V274" t="s">
        <v>159</v>
      </c>
      <c r="X274" t="str">
        <f>IF(LEN(source_data[[#This Row],[technology]])=0,"","technology")</f>
        <v>technology</v>
      </c>
      <c r="Y274" t="str">
        <f>SUBSTITUTE(_xlfn.TEXTJOIN(";",TRUE,source_data[[#This Row],[format]:[topic]],source_data[[#This Row],[misc]],source_data[[#This Row],[area]:[other]],),"#",";")</f>
        <v>post;how-to;tutorial;example;data-viz;inspiration;technology;rstats</v>
      </c>
      <c r="Z274">
        <f>10-COUNTBLANK(source_data[[#This Row],[format]:[other]])</f>
        <v>6</v>
      </c>
    </row>
    <row r="275" spans="1:26" x14ac:dyDescent="0.25">
      <c r="A275" t="s">
        <v>2383</v>
      </c>
      <c r="B275" t="s">
        <v>2384</v>
      </c>
      <c r="C275" t="s">
        <v>2385</v>
      </c>
      <c r="D275" t="s">
        <v>2386</v>
      </c>
      <c r="E275" t="s">
        <v>2387</v>
      </c>
      <c r="F275" t="s">
        <v>2388</v>
      </c>
      <c r="G275" t="s">
        <v>2389</v>
      </c>
      <c r="H275" t="s">
        <v>630</v>
      </c>
      <c r="I275" t="s">
        <v>225</v>
      </c>
      <c r="J275" t="s">
        <v>211</v>
      </c>
      <c r="K275" t="s">
        <v>631</v>
      </c>
      <c r="L275" t="s">
        <v>50</v>
      </c>
      <c r="M275" t="s">
        <v>50</v>
      </c>
      <c r="N275" t="s">
        <v>36</v>
      </c>
      <c r="O275" t="s">
        <v>1021</v>
      </c>
      <c r="P275" t="s">
        <v>39</v>
      </c>
      <c r="Q275" t="s">
        <v>276</v>
      </c>
      <c r="R275" t="s">
        <v>39</v>
      </c>
      <c r="S275" t="s">
        <v>158</v>
      </c>
      <c r="T275" t="s">
        <v>39</v>
      </c>
      <c r="U275" t="s">
        <v>2390</v>
      </c>
      <c r="V275" t="s">
        <v>39</v>
      </c>
      <c r="W275" t="s">
        <v>39</v>
      </c>
      <c r="X275" t="str">
        <f>IF(LEN(source_data[[#This Row],[technology]])=0,"","technology")</f>
        <v/>
      </c>
      <c r="Y275" t="str">
        <f>SUBSTITUTE(_xlfn.TEXTJOIN(";",TRUE,source_data[[#This Row],[format]:[topic]],source_data[[#This Row],[misc]],source_data[[#This Row],[area]:[other]],),"#",";")</f>
        <v>post;package;overview;data-science;ml;data-preparation</v>
      </c>
      <c r="Z275">
        <f>10-COUNTBLANK(source_data[[#This Row],[format]:[other]])</f>
        <v>5</v>
      </c>
    </row>
    <row r="276" spans="1:26" x14ac:dyDescent="0.25">
      <c r="A276" t="s">
        <v>2391</v>
      </c>
      <c r="B276" t="s">
        <v>2392</v>
      </c>
      <c r="C276" t="s">
        <v>2393</v>
      </c>
      <c r="D276" t="s">
        <v>2394</v>
      </c>
      <c r="E276" t="s">
        <v>1509</v>
      </c>
      <c r="F276" t="s">
        <v>2395</v>
      </c>
      <c r="G276" t="s">
        <v>2396</v>
      </c>
      <c r="H276" t="s">
        <v>2397</v>
      </c>
      <c r="I276" t="s">
        <v>225</v>
      </c>
      <c r="J276" t="s">
        <v>32</v>
      </c>
      <c r="K276" t="s">
        <v>2398</v>
      </c>
      <c r="L276" t="s">
        <v>50</v>
      </c>
      <c r="M276" t="s">
        <v>50</v>
      </c>
      <c r="N276" t="s">
        <v>36</v>
      </c>
      <c r="O276" t="s">
        <v>2399</v>
      </c>
      <c r="P276" t="s">
        <v>39</v>
      </c>
      <c r="Q276" t="s">
        <v>39</v>
      </c>
      <c r="R276" t="s">
        <v>39</v>
      </c>
      <c r="S276" t="s">
        <v>2068</v>
      </c>
      <c r="T276" t="s">
        <v>39</v>
      </c>
      <c r="U276" t="s">
        <v>39</v>
      </c>
      <c r="V276" t="s">
        <v>39</v>
      </c>
      <c r="W276" t="s">
        <v>39</v>
      </c>
      <c r="X276" t="str">
        <f>IF(LEN(source_data[[#This Row],[technology]])=0,"","technology")</f>
        <v/>
      </c>
      <c r="Y276" t="str">
        <f>SUBSTITUTE(_xlfn.TEXTJOIN(";",TRUE,source_data[[#This Row],[format]:[topic]],source_data[[#This Row],[misc]],source_data[[#This Row],[area]:[other]],),"#",";")</f>
        <v>interview;podcast;data-viz;data-science</v>
      </c>
      <c r="Z276">
        <f>10-COUNTBLANK(source_data[[#This Row],[format]:[other]])</f>
        <v>3</v>
      </c>
    </row>
    <row r="277" spans="1:26" x14ac:dyDescent="0.25">
      <c r="A277" t="s">
        <v>2400</v>
      </c>
      <c r="B277" t="s">
        <v>2401</v>
      </c>
      <c r="C277" t="s">
        <v>2402</v>
      </c>
      <c r="D277" t="s">
        <v>2403</v>
      </c>
      <c r="E277" t="s">
        <v>2404</v>
      </c>
      <c r="F277" t="s">
        <v>2405</v>
      </c>
      <c r="G277" t="s">
        <v>2406</v>
      </c>
      <c r="H277" t="s">
        <v>2407</v>
      </c>
      <c r="I277" t="s">
        <v>225</v>
      </c>
      <c r="J277" t="s">
        <v>32</v>
      </c>
      <c r="K277" t="s">
        <v>2408</v>
      </c>
      <c r="L277" t="s">
        <v>50</v>
      </c>
      <c r="M277" t="s">
        <v>50</v>
      </c>
      <c r="N277" t="s">
        <v>36</v>
      </c>
      <c r="O277" t="s">
        <v>51</v>
      </c>
      <c r="P277" t="s">
        <v>103</v>
      </c>
      <c r="Q277" t="s">
        <v>39</v>
      </c>
      <c r="R277" t="s">
        <v>39</v>
      </c>
      <c r="S277" t="s">
        <v>52</v>
      </c>
      <c r="T277" t="s">
        <v>19</v>
      </c>
      <c r="U277" t="s">
        <v>39</v>
      </c>
      <c r="V277" t="s">
        <v>39</v>
      </c>
      <c r="W277" t="s">
        <v>1495</v>
      </c>
      <c r="X277" t="str">
        <f>IF(LEN(source_data[[#This Row],[technology]])=0,"","technology")</f>
        <v/>
      </c>
      <c r="Y277" t="str">
        <f>SUBSTITUTE(_xlfn.TEXTJOIN(";",TRUE,source_data[[#This Row],[format]:[topic]],source_data[[#This Row],[misc]],source_data[[#This Row],[area]:[other]],),"#",";")</f>
        <v>post;research;data-viz;technique;perception</v>
      </c>
      <c r="Z277">
        <f>10-COUNTBLANK(source_data[[#This Row],[format]:[other]])</f>
        <v>6</v>
      </c>
    </row>
    <row r="278" spans="1:26" x14ac:dyDescent="0.25">
      <c r="A278" t="s">
        <v>2409</v>
      </c>
      <c r="B278" t="s">
        <v>2410</v>
      </c>
      <c r="C278" t="s">
        <v>2411</v>
      </c>
      <c r="D278" t="s">
        <v>2412</v>
      </c>
      <c r="E278" t="s">
        <v>2413</v>
      </c>
      <c r="F278" t="s">
        <v>2414</v>
      </c>
      <c r="G278" t="s">
        <v>2415</v>
      </c>
      <c r="H278" t="s">
        <v>987</v>
      </c>
      <c r="I278" t="s">
        <v>225</v>
      </c>
      <c r="J278" t="s">
        <v>47</v>
      </c>
      <c r="K278" t="s">
        <v>48</v>
      </c>
      <c r="L278" t="s">
        <v>50</v>
      </c>
      <c r="M278" t="s">
        <v>50</v>
      </c>
      <c r="N278" t="s">
        <v>36</v>
      </c>
      <c r="O278" t="s">
        <v>51</v>
      </c>
      <c r="P278" t="s">
        <v>39</v>
      </c>
      <c r="Q278" t="s">
        <v>39</v>
      </c>
      <c r="R278" t="s">
        <v>39</v>
      </c>
      <c r="S278" t="s">
        <v>39</v>
      </c>
      <c r="T278" t="s">
        <v>19</v>
      </c>
      <c r="U278" t="s">
        <v>2220</v>
      </c>
      <c r="V278" t="s">
        <v>159</v>
      </c>
      <c r="W278" t="s">
        <v>39</v>
      </c>
      <c r="X278" t="str">
        <f>IF(LEN(source_data[[#This Row],[technology]])=0,"","technology")</f>
        <v>technology</v>
      </c>
      <c r="Y278" t="str">
        <f>SUBSTITUTE(_xlfn.TEXTJOIN(";",TRUE,source_data[[#This Row],[format]:[topic]],source_data[[#This Row],[misc]],source_data[[#This Row],[area]:[other]],),"#",";")</f>
        <v>post;technique;technology;statistics;inference;rstats</v>
      </c>
      <c r="Z278">
        <f>10-COUNTBLANK(source_data[[#This Row],[format]:[other]])</f>
        <v>5</v>
      </c>
    </row>
    <row r="279" spans="1:26" x14ac:dyDescent="0.25">
      <c r="A279" t="s">
        <v>2416</v>
      </c>
      <c r="B279" t="s">
        <v>2417</v>
      </c>
      <c r="C279" t="s">
        <v>2418</v>
      </c>
      <c r="D279" t="s">
        <v>2255</v>
      </c>
      <c r="E279" t="s">
        <v>2419</v>
      </c>
      <c r="F279" t="s">
        <v>2420</v>
      </c>
      <c r="G279" t="s">
        <v>2421</v>
      </c>
      <c r="H279" t="s">
        <v>2250</v>
      </c>
      <c r="I279" t="s">
        <v>225</v>
      </c>
      <c r="J279" t="s">
        <v>47</v>
      </c>
      <c r="K279" t="s">
        <v>48</v>
      </c>
      <c r="L279" t="s">
        <v>50</v>
      </c>
      <c r="M279" t="s">
        <v>50</v>
      </c>
      <c r="N279" t="s">
        <v>36</v>
      </c>
      <c r="O279" t="s">
        <v>51</v>
      </c>
      <c r="P279" t="s">
        <v>266</v>
      </c>
      <c r="Q279" t="s">
        <v>39</v>
      </c>
      <c r="R279" t="s">
        <v>39</v>
      </c>
      <c r="S279" t="s">
        <v>39</v>
      </c>
      <c r="T279" t="s">
        <v>19</v>
      </c>
      <c r="U279" t="s">
        <v>307</v>
      </c>
      <c r="V279" t="s">
        <v>159</v>
      </c>
      <c r="W279" t="s">
        <v>39</v>
      </c>
      <c r="X279" t="str">
        <f>IF(LEN(source_data[[#This Row],[technology]])=0,"","technology")</f>
        <v>technology</v>
      </c>
      <c r="Y279" t="str">
        <f>SUBSTITUTE(_xlfn.TEXTJOIN(";",TRUE,source_data[[#This Row],[format]:[topic]],source_data[[#This Row],[misc]],source_data[[#This Row],[area]:[other]],),"#",";")</f>
        <v>post;tutorial;technique;technology;statistics;rstats</v>
      </c>
      <c r="Z279">
        <f>10-COUNTBLANK(source_data[[#This Row],[format]:[other]])</f>
        <v>6</v>
      </c>
    </row>
    <row r="280" spans="1:26" x14ac:dyDescent="0.25">
      <c r="A280" t="s">
        <v>2422</v>
      </c>
      <c r="B280" t="s">
        <v>2423</v>
      </c>
      <c r="C280" t="s">
        <v>2424</v>
      </c>
      <c r="D280" t="s">
        <v>1967</v>
      </c>
      <c r="E280" t="s">
        <v>2425</v>
      </c>
      <c r="F280" t="s">
        <v>2426</v>
      </c>
      <c r="G280" t="s">
        <v>2427</v>
      </c>
      <c r="H280" t="s">
        <v>1970</v>
      </c>
      <c r="I280" t="s">
        <v>225</v>
      </c>
      <c r="J280" t="s">
        <v>47</v>
      </c>
      <c r="K280" t="s">
        <v>2428</v>
      </c>
      <c r="L280" t="s">
        <v>50</v>
      </c>
      <c r="M280" t="s">
        <v>50</v>
      </c>
      <c r="N280" t="s">
        <v>36</v>
      </c>
      <c r="O280" t="s">
        <v>2077</v>
      </c>
      <c r="P280" t="s">
        <v>39</v>
      </c>
      <c r="Q280" t="s">
        <v>39</v>
      </c>
      <c r="R280" t="s">
        <v>39</v>
      </c>
      <c r="S280" t="s">
        <v>158</v>
      </c>
      <c r="T280" t="s">
        <v>39</v>
      </c>
      <c r="U280" t="s">
        <v>1700</v>
      </c>
      <c r="V280" t="s">
        <v>159</v>
      </c>
      <c r="W280" t="s">
        <v>39</v>
      </c>
      <c r="X280" t="str">
        <f>IF(LEN(source_data[[#This Row],[technology]])=0,"","technology")</f>
        <v>technology</v>
      </c>
      <c r="Y280" t="str">
        <f>SUBSTITUTE(_xlfn.TEXTJOIN(";",TRUE,source_data[[#This Row],[format]:[topic]],source_data[[#This Row],[misc]],source_data[[#This Row],[area]:[other]],),"#",";")</f>
        <v>post;course;data-science;technology;timeseries;rstats</v>
      </c>
      <c r="Z280">
        <f>10-COUNTBLANK(source_data[[#This Row],[format]:[other]])</f>
        <v>5</v>
      </c>
    </row>
    <row r="281" spans="1:26" x14ac:dyDescent="0.25">
      <c r="A281" t="s">
        <v>2429</v>
      </c>
      <c r="B281" t="s">
        <v>2430</v>
      </c>
      <c r="C281" t="s">
        <v>2431</v>
      </c>
      <c r="D281" t="s">
        <v>2432</v>
      </c>
      <c r="E281" t="s">
        <v>879</v>
      </c>
      <c r="F281" t="s">
        <v>2433</v>
      </c>
      <c r="G281" t="s">
        <v>2434</v>
      </c>
      <c r="H281" t="s">
        <v>2435</v>
      </c>
      <c r="I281" t="s">
        <v>225</v>
      </c>
      <c r="J281" t="s">
        <v>32</v>
      </c>
      <c r="K281" t="s">
        <v>2436</v>
      </c>
      <c r="L281" t="s">
        <v>50</v>
      </c>
      <c r="M281" t="s">
        <v>50</v>
      </c>
      <c r="N281" t="s">
        <v>36</v>
      </c>
      <c r="O281" t="s">
        <v>102</v>
      </c>
      <c r="P281" t="s">
        <v>103</v>
      </c>
      <c r="Q281" t="s">
        <v>39</v>
      </c>
      <c r="R281" t="s">
        <v>39</v>
      </c>
      <c r="S281" t="s">
        <v>52</v>
      </c>
      <c r="T281" t="s">
        <v>39</v>
      </c>
      <c r="U281" t="s">
        <v>39</v>
      </c>
      <c r="V281" t="s">
        <v>39</v>
      </c>
      <c r="W281" t="s">
        <v>1505</v>
      </c>
      <c r="X281" t="str">
        <f>IF(LEN(source_data[[#This Row],[technology]])=0,"","technology")</f>
        <v/>
      </c>
      <c r="Y281" t="str">
        <f>SUBSTITUTE(_xlfn.TEXTJOIN(";",TRUE,source_data[[#This Row],[format]:[topic]],source_data[[#This Row],[misc]],source_data[[#This Row],[area]:[other]],),"#",";")</f>
        <v>paper;research;data-viz;storytelling</v>
      </c>
      <c r="Z281">
        <f>10-COUNTBLANK(source_data[[#This Row],[format]:[other]])</f>
        <v>5</v>
      </c>
    </row>
    <row r="282" spans="1:26" x14ac:dyDescent="0.25">
      <c r="A282" t="s">
        <v>2437</v>
      </c>
      <c r="B282" t="s">
        <v>2438</v>
      </c>
      <c r="C282" t="s">
        <v>2439</v>
      </c>
      <c r="D282" t="s">
        <v>2440</v>
      </c>
      <c r="E282" t="s">
        <v>292</v>
      </c>
      <c r="F282" t="s">
        <v>2441</v>
      </c>
      <c r="G282" t="s">
        <v>2442</v>
      </c>
      <c r="H282" t="s">
        <v>621</v>
      </c>
      <c r="I282" t="s">
        <v>225</v>
      </c>
      <c r="J282" t="s">
        <v>211</v>
      </c>
      <c r="K282" t="s">
        <v>631</v>
      </c>
      <c r="L282" t="s">
        <v>50</v>
      </c>
      <c r="M282" t="s">
        <v>50</v>
      </c>
      <c r="N282" t="s">
        <v>36</v>
      </c>
      <c r="O282" t="s">
        <v>157</v>
      </c>
      <c r="P282" t="s">
        <v>874</v>
      </c>
      <c r="Q282" t="s">
        <v>39</v>
      </c>
      <c r="R282" t="s">
        <v>39</v>
      </c>
      <c r="S282" t="s">
        <v>52</v>
      </c>
      <c r="T282" t="s">
        <v>39</v>
      </c>
      <c r="U282" t="s">
        <v>39</v>
      </c>
      <c r="V282" t="s">
        <v>296</v>
      </c>
      <c r="W282" t="s">
        <v>39</v>
      </c>
      <c r="X282" t="str">
        <f>IF(LEN(source_data[[#This Row],[technology]])=0,"","technology")</f>
        <v>technology</v>
      </c>
      <c r="Y282" t="str">
        <f>SUBSTITUTE(_xlfn.TEXTJOIN(";",TRUE,source_data[[#This Row],[format]:[topic]],source_data[[#This Row],[misc]],source_data[[#This Row],[area]:[other]],),"#",";")</f>
        <v>book;guide;data-viz;technology;rstats;ggplot2</v>
      </c>
      <c r="Z282">
        <f>10-COUNTBLANK(source_data[[#This Row],[format]:[other]])</f>
        <v>5</v>
      </c>
    </row>
    <row r="283" spans="1:26" x14ac:dyDescent="0.25">
      <c r="A283" t="s">
        <v>2443</v>
      </c>
      <c r="B283" t="s">
        <v>2444</v>
      </c>
      <c r="C283" t="s">
        <v>2445</v>
      </c>
      <c r="D283" t="s">
        <v>2446</v>
      </c>
      <c r="E283" t="s">
        <v>2447</v>
      </c>
      <c r="F283" t="s">
        <v>2448</v>
      </c>
      <c r="G283" t="s">
        <v>2449</v>
      </c>
      <c r="H283" t="s">
        <v>1239</v>
      </c>
      <c r="I283" t="s">
        <v>225</v>
      </c>
      <c r="J283" t="s">
        <v>32</v>
      </c>
      <c r="K283" t="s">
        <v>2450</v>
      </c>
      <c r="L283" t="s">
        <v>50</v>
      </c>
      <c r="M283" t="s">
        <v>50</v>
      </c>
      <c r="N283" t="s">
        <v>36</v>
      </c>
      <c r="O283" t="s">
        <v>157</v>
      </c>
      <c r="P283" t="s">
        <v>39</v>
      </c>
      <c r="Q283" t="s">
        <v>653</v>
      </c>
      <c r="R283" t="s">
        <v>39</v>
      </c>
      <c r="S283" t="s">
        <v>39</v>
      </c>
      <c r="T283" t="s">
        <v>39</v>
      </c>
      <c r="U283" t="s">
        <v>39</v>
      </c>
      <c r="V283" t="s">
        <v>159</v>
      </c>
      <c r="W283" t="s">
        <v>39</v>
      </c>
      <c r="X283" t="str">
        <f>IF(LEN(source_data[[#This Row],[technology]])=0,"","technology")</f>
        <v>technology</v>
      </c>
      <c r="Y283" t="str">
        <f>SUBSTITUTE(_xlfn.TEXTJOIN(";",TRUE,source_data[[#This Row],[format]:[topic]],source_data[[#This Row],[misc]],source_data[[#This Row],[area]:[other]],),"#",";")</f>
        <v>book;basics;technology;rstats</v>
      </c>
      <c r="Z283">
        <f>10-COUNTBLANK(source_data[[#This Row],[format]:[other]])</f>
        <v>4</v>
      </c>
    </row>
    <row r="284" spans="1:26" x14ac:dyDescent="0.25">
      <c r="A284" t="s">
        <v>2451</v>
      </c>
      <c r="B284" t="s">
        <v>2452</v>
      </c>
      <c r="C284" t="s">
        <v>2453</v>
      </c>
      <c r="D284" t="s">
        <v>2454</v>
      </c>
      <c r="E284" t="s">
        <v>879</v>
      </c>
      <c r="F284" t="s">
        <v>2455</v>
      </c>
      <c r="G284" t="s">
        <v>2456</v>
      </c>
      <c r="H284" t="s">
        <v>2457</v>
      </c>
      <c r="I284" t="s">
        <v>225</v>
      </c>
      <c r="J284" t="s">
        <v>47</v>
      </c>
      <c r="K284" t="s">
        <v>2458</v>
      </c>
      <c r="L284" t="s">
        <v>50</v>
      </c>
      <c r="M284" t="s">
        <v>50</v>
      </c>
      <c r="N284" t="s">
        <v>36</v>
      </c>
      <c r="O284" t="s">
        <v>51</v>
      </c>
      <c r="P284" t="s">
        <v>39</v>
      </c>
      <c r="Q284" t="s">
        <v>522</v>
      </c>
      <c r="R284" t="s">
        <v>39</v>
      </c>
      <c r="S284" t="s">
        <v>9059</v>
      </c>
      <c r="T284" t="s">
        <v>2459</v>
      </c>
      <c r="U284" t="s">
        <v>1397</v>
      </c>
      <c r="V284" t="s">
        <v>114</v>
      </c>
      <c r="W284" t="s">
        <v>1505</v>
      </c>
      <c r="X284" t="str">
        <f>IF(LEN(source_data[[#This Row],[technology]])=0,"","technology")</f>
        <v>technology</v>
      </c>
      <c r="Y284" t="str">
        <f>SUBSTITUTE(_xlfn.TEXTJOIN(";",TRUE,source_data[[#This Row],[format]:[topic]],source_data[[#This Row],[misc]],source_data[[#This Row],[area]:[other]],),"#",";")</f>
        <v>post;example;data-viz;inspiration;technique;method;technology;data-story;d3js;storytelling</v>
      </c>
      <c r="Z284">
        <f>10-COUNTBLANK(source_data[[#This Row],[format]:[other]])</f>
        <v>8</v>
      </c>
    </row>
    <row r="285" spans="1:26" x14ac:dyDescent="0.25">
      <c r="A285" t="s">
        <v>2460</v>
      </c>
      <c r="B285" t="s">
        <v>2461</v>
      </c>
      <c r="C285" t="s">
        <v>2462</v>
      </c>
      <c r="D285" t="s">
        <v>2463</v>
      </c>
      <c r="E285" t="s">
        <v>659</v>
      </c>
      <c r="G285" t="s">
        <v>2464</v>
      </c>
      <c r="H285" t="s">
        <v>30</v>
      </c>
      <c r="I285" t="s">
        <v>31</v>
      </c>
      <c r="J285" t="s">
        <v>47</v>
      </c>
      <c r="K285" t="s">
        <v>48</v>
      </c>
      <c r="L285" t="s">
        <v>417</v>
      </c>
      <c r="M285" t="s">
        <v>418</v>
      </c>
      <c r="N285" t="s">
        <v>36</v>
      </c>
      <c r="O285" t="s">
        <v>39</v>
      </c>
      <c r="P285" t="s">
        <v>9035</v>
      </c>
      <c r="Q285" t="s">
        <v>39</v>
      </c>
      <c r="R285" t="s">
        <v>39</v>
      </c>
      <c r="S285" t="s">
        <v>52</v>
      </c>
      <c r="T285" t="s">
        <v>19</v>
      </c>
      <c r="U285" t="s">
        <v>39</v>
      </c>
      <c r="V285" t="s">
        <v>2465</v>
      </c>
      <c r="W285" t="s">
        <v>39</v>
      </c>
      <c r="X285" t="str">
        <f>IF(LEN(source_data[[#This Row],[technology]])=0,"","technology")</f>
        <v>technology</v>
      </c>
      <c r="Y285" t="str">
        <f>SUBSTITUTE(_xlfn.TEXTJOIN(";",TRUE,source_data[[#This Row],[format]:[topic]],source_data[[#This Row],[misc]],source_data[[#This Row],[area]:[other]],),"#",";")</f>
        <v>visual;demo;data-viz;technique;technology;svg;bezier</v>
      </c>
      <c r="Z285">
        <f>10-COUNTBLANK(source_data[[#This Row],[format]:[other]])</f>
        <v>5</v>
      </c>
    </row>
    <row r="286" spans="1:26" x14ac:dyDescent="0.25">
      <c r="A286" t="s">
        <v>2466</v>
      </c>
      <c r="B286" t="s">
        <v>2467</v>
      </c>
      <c r="C286" t="s">
        <v>2468</v>
      </c>
      <c r="D286" t="s">
        <v>667</v>
      </c>
      <c r="E286" t="s">
        <v>1354</v>
      </c>
      <c r="F286" t="s">
        <v>2469</v>
      </c>
      <c r="G286" t="s">
        <v>2470</v>
      </c>
      <c r="H286" t="s">
        <v>670</v>
      </c>
      <c r="I286" t="s">
        <v>225</v>
      </c>
      <c r="J286" t="s">
        <v>32</v>
      </c>
      <c r="K286" t="s">
        <v>2471</v>
      </c>
      <c r="L286" t="s">
        <v>50</v>
      </c>
      <c r="M286" t="s">
        <v>50</v>
      </c>
      <c r="N286" t="s">
        <v>36</v>
      </c>
      <c r="O286" t="s">
        <v>51</v>
      </c>
      <c r="P286" t="s">
        <v>95</v>
      </c>
      <c r="Q286" t="s">
        <v>39</v>
      </c>
      <c r="R286" t="s">
        <v>39</v>
      </c>
      <c r="S286" t="s">
        <v>52</v>
      </c>
      <c r="T286" t="s">
        <v>19</v>
      </c>
      <c r="U286" t="s">
        <v>39</v>
      </c>
      <c r="V286" t="s">
        <v>39</v>
      </c>
      <c r="W286" t="s">
        <v>39</v>
      </c>
      <c r="X286" t="str">
        <f>IF(LEN(source_data[[#This Row],[technology]])=0,"","technology")</f>
        <v/>
      </c>
      <c r="Y286" t="str">
        <f>SUBSTITUTE(_xlfn.TEXTJOIN(";",TRUE,source_data[[#This Row],[format]:[topic]],source_data[[#This Row],[misc]],source_data[[#This Row],[area]:[other]],),"#",";")</f>
        <v>post;list;data-viz;technique</v>
      </c>
      <c r="Z286">
        <f>10-COUNTBLANK(source_data[[#This Row],[format]:[other]])</f>
        <v>5</v>
      </c>
    </row>
    <row r="287" spans="1:26" x14ac:dyDescent="0.25">
      <c r="A287" t="s">
        <v>2472</v>
      </c>
      <c r="B287" t="s">
        <v>2473</v>
      </c>
      <c r="C287" t="s">
        <v>2474</v>
      </c>
      <c r="D287" t="s">
        <v>2475</v>
      </c>
      <c r="E287" t="s">
        <v>879</v>
      </c>
      <c r="F287" t="s">
        <v>2476</v>
      </c>
      <c r="G287" t="s">
        <v>2477</v>
      </c>
      <c r="H287" t="s">
        <v>762</v>
      </c>
      <c r="I287" t="s">
        <v>225</v>
      </c>
      <c r="J287" t="s">
        <v>47</v>
      </c>
      <c r="K287" t="s">
        <v>48</v>
      </c>
      <c r="L287" t="s">
        <v>50</v>
      </c>
      <c r="M287" t="s">
        <v>50</v>
      </c>
      <c r="N287" t="s">
        <v>36</v>
      </c>
      <c r="O287" t="s">
        <v>39</v>
      </c>
      <c r="P287" t="s">
        <v>95</v>
      </c>
      <c r="Q287" t="s">
        <v>39</v>
      </c>
      <c r="R287" t="s">
        <v>39</v>
      </c>
      <c r="S287" t="s">
        <v>9059</v>
      </c>
      <c r="T287" t="s">
        <v>2478</v>
      </c>
      <c r="U287" t="s">
        <v>39</v>
      </c>
      <c r="V287" t="s">
        <v>39</v>
      </c>
      <c r="W287" t="s">
        <v>8967</v>
      </c>
      <c r="X287" t="str">
        <f>IF(LEN(source_data[[#This Row],[technology]])=0,"","technology")</f>
        <v/>
      </c>
      <c r="Y287" t="str">
        <f>SUBSTITUTE(_xlfn.TEXTJOIN(";",TRUE,source_data[[#This Row],[format]:[topic]],source_data[[#This Row],[misc]],source_data[[#This Row],[area]:[other]],),"#",";")</f>
        <v>list;data-viz;inspiration;data-art;award</v>
      </c>
      <c r="Z287">
        <f>10-COUNTBLANK(source_data[[#This Row],[format]:[other]])</f>
        <v>5</v>
      </c>
    </row>
    <row r="288" spans="1:26" x14ac:dyDescent="0.25">
      <c r="A288" t="s">
        <v>2479</v>
      </c>
      <c r="B288" t="s">
        <v>2480</v>
      </c>
      <c r="C288" t="s">
        <v>2481</v>
      </c>
      <c r="D288" t="s">
        <v>2482</v>
      </c>
      <c r="E288" t="s">
        <v>2483</v>
      </c>
      <c r="F288" t="s">
        <v>2484</v>
      </c>
      <c r="G288" t="s">
        <v>2485</v>
      </c>
      <c r="H288" t="s">
        <v>2486</v>
      </c>
      <c r="I288" t="s">
        <v>225</v>
      </c>
      <c r="J288" t="s">
        <v>211</v>
      </c>
      <c r="K288" t="s">
        <v>631</v>
      </c>
      <c r="L288" t="s">
        <v>50</v>
      </c>
      <c r="M288" t="s">
        <v>50</v>
      </c>
      <c r="N288" t="s">
        <v>36</v>
      </c>
      <c r="O288" t="s">
        <v>1021</v>
      </c>
      <c r="P288" t="s">
        <v>39</v>
      </c>
      <c r="Q288" t="s">
        <v>39</v>
      </c>
      <c r="R288" t="s">
        <v>39</v>
      </c>
      <c r="S288" t="s">
        <v>39</v>
      </c>
      <c r="T288" t="s">
        <v>39</v>
      </c>
      <c r="U288" t="s">
        <v>317</v>
      </c>
      <c r="V288" t="s">
        <v>159</v>
      </c>
      <c r="W288" t="s">
        <v>39</v>
      </c>
      <c r="X288" t="str">
        <f>IF(LEN(source_data[[#This Row],[technology]])=0,"","technology")</f>
        <v>technology</v>
      </c>
      <c r="Y288" t="str">
        <f>SUBSTITUTE(_xlfn.TEXTJOIN(";",TRUE,source_data[[#This Row],[format]:[topic]],source_data[[#This Row],[misc]],source_data[[#This Row],[area]:[other]],),"#",";")</f>
        <v>post;package;technology;colour;rstats</v>
      </c>
      <c r="Z288">
        <f>10-COUNTBLANK(source_data[[#This Row],[format]:[other]])</f>
        <v>4</v>
      </c>
    </row>
    <row r="289" spans="1:26" x14ac:dyDescent="0.25">
      <c r="A289" t="s">
        <v>2487</v>
      </c>
      <c r="B289" t="s">
        <v>2488</v>
      </c>
      <c r="C289" t="s">
        <v>2489</v>
      </c>
      <c r="D289" t="s">
        <v>2490</v>
      </c>
      <c r="E289" t="s">
        <v>2491</v>
      </c>
      <c r="F289" t="s">
        <v>2492</v>
      </c>
      <c r="G289" t="s">
        <v>2493</v>
      </c>
      <c r="H289" t="s">
        <v>2494</v>
      </c>
      <c r="I289" t="s">
        <v>225</v>
      </c>
      <c r="J289" t="s">
        <v>47</v>
      </c>
      <c r="K289" t="s">
        <v>48</v>
      </c>
      <c r="L289" t="s">
        <v>50</v>
      </c>
      <c r="M289" t="s">
        <v>50</v>
      </c>
      <c r="N289" t="s">
        <v>36</v>
      </c>
      <c r="O289" t="s">
        <v>51</v>
      </c>
      <c r="P289" t="s">
        <v>266</v>
      </c>
      <c r="Q289" t="s">
        <v>39</v>
      </c>
      <c r="R289" t="s">
        <v>39</v>
      </c>
      <c r="S289" t="s">
        <v>52</v>
      </c>
      <c r="T289" t="s">
        <v>39</v>
      </c>
      <c r="U289" t="s">
        <v>39</v>
      </c>
      <c r="V289" t="s">
        <v>2495</v>
      </c>
      <c r="W289" t="s">
        <v>39</v>
      </c>
      <c r="X289" t="str">
        <f>IF(LEN(source_data[[#This Row],[technology]])=0,"","technology")</f>
        <v>technology</v>
      </c>
      <c r="Y289" t="str">
        <f>SUBSTITUTE(_xlfn.TEXTJOIN(";",TRUE,source_data[[#This Row],[format]:[topic]],source_data[[#This Row],[misc]],source_data[[#This Row],[area]:[other]],),"#",";")</f>
        <v>post;tutorial;data-viz;technology;d3js;canvas</v>
      </c>
      <c r="Z289">
        <f>10-COUNTBLANK(source_data[[#This Row],[format]:[other]])</f>
        <v>5</v>
      </c>
    </row>
    <row r="290" spans="1:26" x14ac:dyDescent="0.25">
      <c r="A290" t="s">
        <v>2496</v>
      </c>
      <c r="B290" t="s">
        <v>2497</v>
      </c>
      <c r="C290" t="s">
        <v>2498</v>
      </c>
      <c r="D290" t="s">
        <v>2499</v>
      </c>
      <c r="E290" t="s">
        <v>2500</v>
      </c>
      <c r="F290" t="s">
        <v>2501</v>
      </c>
      <c r="G290" t="s">
        <v>2502</v>
      </c>
      <c r="H290" t="s">
        <v>2503</v>
      </c>
      <c r="I290" t="s">
        <v>225</v>
      </c>
      <c r="J290" t="s">
        <v>47</v>
      </c>
      <c r="K290" t="s">
        <v>48</v>
      </c>
      <c r="L290" t="s">
        <v>50</v>
      </c>
      <c r="M290" t="s">
        <v>50</v>
      </c>
      <c r="N290" t="s">
        <v>36</v>
      </c>
      <c r="O290" t="s">
        <v>256</v>
      </c>
      <c r="P290" t="s">
        <v>39</v>
      </c>
      <c r="Q290" t="s">
        <v>39</v>
      </c>
      <c r="R290" t="s">
        <v>39</v>
      </c>
      <c r="S290" t="s">
        <v>52</v>
      </c>
      <c r="T290" t="s">
        <v>39</v>
      </c>
      <c r="U290" t="s">
        <v>216</v>
      </c>
      <c r="V290" t="s">
        <v>296</v>
      </c>
      <c r="W290" t="s">
        <v>39</v>
      </c>
      <c r="X290" t="str">
        <f>IF(LEN(source_data[[#This Row],[technology]])=0,"","technology")</f>
        <v>technology</v>
      </c>
      <c r="Y290" t="str">
        <f>SUBSTITUTE(_xlfn.TEXTJOIN(";",TRUE,source_data[[#This Row],[format]:[topic]],source_data[[#This Row],[misc]],source_data[[#This Row],[area]:[other]],),"#",";")</f>
        <v>package;data-viz;technology;data-preparation;rstats;ggplot2</v>
      </c>
      <c r="Z290">
        <f>10-COUNTBLANK(source_data[[#This Row],[format]:[other]])</f>
        <v>5</v>
      </c>
    </row>
    <row r="291" spans="1:26" x14ac:dyDescent="0.25">
      <c r="A291" t="s">
        <v>2504</v>
      </c>
      <c r="B291" t="s">
        <v>2505</v>
      </c>
      <c r="C291" t="s">
        <v>2506</v>
      </c>
      <c r="D291" t="s">
        <v>2255</v>
      </c>
      <c r="E291" t="s">
        <v>659</v>
      </c>
      <c r="F291" t="s">
        <v>2507</v>
      </c>
      <c r="G291" t="s">
        <v>2508</v>
      </c>
      <c r="H291" t="s">
        <v>2250</v>
      </c>
      <c r="I291" t="s">
        <v>225</v>
      </c>
      <c r="J291" t="s">
        <v>47</v>
      </c>
      <c r="K291" t="s">
        <v>48</v>
      </c>
      <c r="L291" t="s">
        <v>50</v>
      </c>
      <c r="M291" t="s">
        <v>50</v>
      </c>
      <c r="N291" t="s">
        <v>36</v>
      </c>
      <c r="O291" t="s">
        <v>37</v>
      </c>
      <c r="P291" t="s">
        <v>266</v>
      </c>
      <c r="Q291" t="s">
        <v>593</v>
      </c>
      <c r="R291" t="s">
        <v>39</v>
      </c>
      <c r="S291" t="s">
        <v>39</v>
      </c>
      <c r="T291" t="s">
        <v>19</v>
      </c>
      <c r="U291" t="s">
        <v>2509</v>
      </c>
      <c r="V291" t="s">
        <v>159</v>
      </c>
      <c r="W291" t="s">
        <v>39</v>
      </c>
      <c r="X291" t="str">
        <f>IF(LEN(source_data[[#This Row],[technology]])=0,"","technology")</f>
        <v>technology</v>
      </c>
      <c r="Y291" t="str">
        <f>SUBSTITUTE(_xlfn.TEXTJOIN(";",TRUE,source_data[[#This Row],[format]:[topic]],source_data[[#This Row],[misc]],source_data[[#This Row],[area]:[other]],),"#",";")</f>
        <v>article;tutorial;introduction;technique;technology;ml;classification;rstats</v>
      </c>
      <c r="Z291">
        <f>10-COUNTBLANK(source_data[[#This Row],[format]:[other]])</f>
        <v>7</v>
      </c>
    </row>
    <row r="292" spans="1:26" x14ac:dyDescent="0.25">
      <c r="A292" t="s">
        <v>2510</v>
      </c>
      <c r="B292" t="s">
        <v>2511</v>
      </c>
      <c r="C292" t="s">
        <v>2512</v>
      </c>
      <c r="D292" t="s">
        <v>2372</v>
      </c>
      <c r="E292" t="s">
        <v>2513</v>
      </c>
      <c r="F292" t="s">
        <v>2514</v>
      </c>
      <c r="G292" t="s">
        <v>2515</v>
      </c>
      <c r="H292" t="s">
        <v>2516</v>
      </c>
      <c r="I292" t="s">
        <v>225</v>
      </c>
      <c r="J292" t="s">
        <v>47</v>
      </c>
      <c r="L292" t="s">
        <v>50</v>
      </c>
      <c r="M292" t="s">
        <v>50</v>
      </c>
      <c r="N292" t="s">
        <v>36</v>
      </c>
      <c r="O292" t="s">
        <v>256</v>
      </c>
      <c r="P292" t="s">
        <v>39</v>
      </c>
      <c r="Q292" t="s">
        <v>39</v>
      </c>
      <c r="R292" t="s">
        <v>39</v>
      </c>
      <c r="S292" t="s">
        <v>39</v>
      </c>
      <c r="T292" t="s">
        <v>39</v>
      </c>
      <c r="U292" t="s">
        <v>2517</v>
      </c>
      <c r="V292" t="s">
        <v>159</v>
      </c>
      <c r="W292" t="s">
        <v>39</v>
      </c>
      <c r="X292" t="str">
        <f>IF(LEN(source_data[[#This Row],[technology]])=0,"","technology")</f>
        <v>technology</v>
      </c>
      <c r="Y292" t="str">
        <f>SUBSTITUTE(_xlfn.TEXTJOIN(";",TRUE,source_data[[#This Row],[format]:[topic]],source_data[[#This Row],[misc]],source_data[[#This Row],[area]:[other]],),"#",";")</f>
        <v>package;technology;image-processing;rstats</v>
      </c>
      <c r="Z292">
        <f>10-COUNTBLANK(source_data[[#This Row],[format]:[other]])</f>
        <v>4</v>
      </c>
    </row>
    <row r="293" spans="1:26" x14ac:dyDescent="0.25">
      <c r="A293" t="s">
        <v>2518</v>
      </c>
      <c r="B293" t="s">
        <v>2519</v>
      </c>
      <c r="C293" t="s">
        <v>2520</v>
      </c>
      <c r="D293" t="s">
        <v>2521</v>
      </c>
      <c r="E293" t="s">
        <v>2522</v>
      </c>
      <c r="F293" t="s">
        <v>2523</v>
      </c>
      <c r="G293" t="s">
        <v>2524</v>
      </c>
      <c r="H293" t="s">
        <v>2525</v>
      </c>
      <c r="I293" t="s">
        <v>225</v>
      </c>
      <c r="J293" t="s">
        <v>211</v>
      </c>
      <c r="K293" t="s">
        <v>631</v>
      </c>
      <c r="L293" t="s">
        <v>50</v>
      </c>
      <c r="M293" t="s">
        <v>50</v>
      </c>
      <c r="N293" t="s">
        <v>36</v>
      </c>
      <c r="O293" t="s">
        <v>51</v>
      </c>
      <c r="P293" t="s">
        <v>78</v>
      </c>
      <c r="Q293" t="s">
        <v>39</v>
      </c>
      <c r="R293" t="s">
        <v>39</v>
      </c>
      <c r="S293" t="s">
        <v>39</v>
      </c>
      <c r="T293" t="s">
        <v>19</v>
      </c>
      <c r="U293" t="s">
        <v>96</v>
      </c>
      <c r="V293" t="s">
        <v>159</v>
      </c>
      <c r="W293" t="s">
        <v>39</v>
      </c>
      <c r="X293" t="str">
        <f>IF(LEN(source_data[[#This Row],[technology]])=0,"","technology")</f>
        <v>technology</v>
      </c>
      <c r="Y293" t="str">
        <f>SUBSTITUTE(_xlfn.TEXTJOIN(";",TRUE,source_data[[#This Row],[format]:[topic]],source_data[[#This Row],[misc]],source_data[[#This Row],[area]:[other]],),"#",";")</f>
        <v>post;how-to;technique;technology;ml;rstats</v>
      </c>
      <c r="Z293">
        <f>10-COUNTBLANK(source_data[[#This Row],[format]:[other]])</f>
        <v>6</v>
      </c>
    </row>
    <row r="294" spans="1:26" x14ac:dyDescent="0.25">
      <c r="A294" t="s">
        <v>2526</v>
      </c>
      <c r="B294" t="s">
        <v>2527</v>
      </c>
      <c r="C294" t="s">
        <v>2528</v>
      </c>
      <c r="D294" t="s">
        <v>887</v>
      </c>
      <c r="E294" t="s">
        <v>2529</v>
      </c>
      <c r="F294" t="s">
        <v>2530</v>
      </c>
      <c r="G294" t="s">
        <v>2531</v>
      </c>
      <c r="H294" t="s">
        <v>2320</v>
      </c>
      <c r="I294" t="s">
        <v>225</v>
      </c>
      <c r="J294" t="s">
        <v>211</v>
      </c>
      <c r="K294" t="s">
        <v>631</v>
      </c>
      <c r="L294" t="s">
        <v>50</v>
      </c>
      <c r="M294" t="s">
        <v>50</v>
      </c>
      <c r="N294" t="s">
        <v>36</v>
      </c>
      <c r="O294" t="s">
        <v>2532</v>
      </c>
      <c r="P294" t="s">
        <v>78</v>
      </c>
      <c r="Q294" t="s">
        <v>39</v>
      </c>
      <c r="R294" t="s">
        <v>39</v>
      </c>
      <c r="S294" t="s">
        <v>39</v>
      </c>
      <c r="T294" t="s">
        <v>19</v>
      </c>
      <c r="U294" t="s">
        <v>39</v>
      </c>
      <c r="V294" t="s">
        <v>2533</v>
      </c>
      <c r="W294" t="s">
        <v>39</v>
      </c>
      <c r="X294" t="str">
        <f>IF(LEN(source_data[[#This Row],[technology]])=0,"","technology")</f>
        <v>technology</v>
      </c>
      <c r="Y294" t="str">
        <f>SUBSTITUTE(_xlfn.TEXTJOIN(";",TRUE,source_data[[#This Row],[format]:[topic]],source_data[[#This Row],[misc]],source_data[[#This Row],[area]:[other]],),"#",";")</f>
        <v>post;package;presentation;how-to;technique;technology;word;powerpoint</v>
      </c>
      <c r="Z294">
        <f>10-COUNTBLANK(source_data[[#This Row],[format]:[other]])</f>
        <v>5</v>
      </c>
    </row>
    <row r="295" spans="1:26" x14ac:dyDescent="0.25">
      <c r="A295" t="s">
        <v>2534</v>
      </c>
      <c r="B295" t="s">
        <v>2535</v>
      </c>
      <c r="C295" t="s">
        <v>2536</v>
      </c>
      <c r="D295" t="s">
        <v>2537</v>
      </c>
      <c r="E295" t="s">
        <v>2538</v>
      </c>
      <c r="F295" t="s">
        <v>2539</v>
      </c>
      <c r="G295" t="s">
        <v>2540</v>
      </c>
      <c r="H295" t="s">
        <v>2541</v>
      </c>
      <c r="I295" t="s">
        <v>225</v>
      </c>
      <c r="J295" t="s">
        <v>211</v>
      </c>
      <c r="K295" t="s">
        <v>631</v>
      </c>
      <c r="L295" t="s">
        <v>50</v>
      </c>
      <c r="M295" t="s">
        <v>50</v>
      </c>
      <c r="N295" t="s">
        <v>36</v>
      </c>
      <c r="O295" t="s">
        <v>1021</v>
      </c>
      <c r="P295" t="s">
        <v>2542</v>
      </c>
      <c r="Q295" t="s">
        <v>39</v>
      </c>
      <c r="R295" t="s">
        <v>39</v>
      </c>
      <c r="S295" t="s">
        <v>214</v>
      </c>
      <c r="T295" t="s">
        <v>39</v>
      </c>
      <c r="U295" t="s">
        <v>40</v>
      </c>
      <c r="V295" t="s">
        <v>39</v>
      </c>
      <c r="W295" t="s">
        <v>39</v>
      </c>
      <c r="X295" t="str">
        <f>IF(LEN(source_data[[#This Row],[technology]])=0,"","technology")</f>
        <v/>
      </c>
      <c r="Y295" t="str">
        <f>SUBSTITUTE(_xlfn.TEXTJOIN(";",TRUE,source_data[[#This Row],[format]:[topic]],source_data[[#This Row],[misc]],source_data[[#This Row],[area]:[other]],),"#",";")</f>
        <v>post;package;dataset;how-to;data-analysis;geospatial</v>
      </c>
      <c r="Z295">
        <f>10-COUNTBLANK(source_data[[#This Row],[format]:[other]])</f>
        <v>5</v>
      </c>
    </row>
    <row r="296" spans="1:26" x14ac:dyDescent="0.25">
      <c r="A296" t="s">
        <v>2543</v>
      </c>
      <c r="B296" t="s">
        <v>2544</v>
      </c>
      <c r="C296" t="s">
        <v>2545</v>
      </c>
      <c r="D296" t="s">
        <v>2546</v>
      </c>
      <c r="E296" t="s">
        <v>2547</v>
      </c>
      <c r="F296" t="s">
        <v>2548</v>
      </c>
      <c r="G296" t="s">
        <v>2549</v>
      </c>
      <c r="H296" t="s">
        <v>2550</v>
      </c>
      <c r="I296" t="s">
        <v>225</v>
      </c>
      <c r="J296" t="s">
        <v>47</v>
      </c>
      <c r="K296" t="s">
        <v>48</v>
      </c>
      <c r="L296" t="s">
        <v>50</v>
      </c>
      <c r="M296" t="s">
        <v>50</v>
      </c>
      <c r="N296" t="s">
        <v>36</v>
      </c>
      <c r="O296" t="s">
        <v>51</v>
      </c>
      <c r="P296" t="s">
        <v>78</v>
      </c>
      <c r="Q296" t="s">
        <v>39</v>
      </c>
      <c r="R296" t="s">
        <v>39</v>
      </c>
      <c r="S296" t="s">
        <v>39</v>
      </c>
      <c r="T296" t="s">
        <v>19</v>
      </c>
      <c r="U296" t="s">
        <v>1597</v>
      </c>
      <c r="V296" t="s">
        <v>159</v>
      </c>
      <c r="W296" t="s">
        <v>39</v>
      </c>
      <c r="X296" t="str">
        <f>IF(LEN(source_data[[#This Row],[technology]])=0,"","technology")</f>
        <v>technology</v>
      </c>
      <c r="Y296" t="str">
        <f>SUBSTITUTE(_xlfn.TEXTJOIN(";",TRUE,source_data[[#This Row],[format]:[topic]],source_data[[#This Row],[misc]],source_data[[#This Row],[area]:[other]],),"#",";")</f>
        <v>post;how-to;technique;technology;web-scraping;rstats</v>
      </c>
      <c r="Z296">
        <f>10-COUNTBLANK(source_data[[#This Row],[format]:[other]])</f>
        <v>6</v>
      </c>
    </row>
    <row r="297" spans="1:26" x14ac:dyDescent="0.25">
      <c r="A297" t="s">
        <v>2551</v>
      </c>
      <c r="B297" t="s">
        <v>2552</v>
      </c>
      <c r="C297" t="s">
        <v>2553</v>
      </c>
      <c r="D297" t="s">
        <v>709</v>
      </c>
      <c r="E297" t="s">
        <v>2554</v>
      </c>
      <c r="F297" t="s">
        <v>2555</v>
      </c>
      <c r="G297" t="s">
        <v>2556</v>
      </c>
      <c r="H297" t="s">
        <v>713</v>
      </c>
      <c r="I297" t="s">
        <v>225</v>
      </c>
      <c r="J297" t="s">
        <v>47</v>
      </c>
      <c r="K297" t="s">
        <v>48</v>
      </c>
      <c r="L297" t="s">
        <v>50</v>
      </c>
      <c r="M297" t="s">
        <v>50</v>
      </c>
      <c r="N297" t="s">
        <v>36</v>
      </c>
      <c r="O297" t="s">
        <v>2077</v>
      </c>
      <c r="P297" t="s">
        <v>95</v>
      </c>
      <c r="Q297" t="s">
        <v>39</v>
      </c>
      <c r="R297" t="s">
        <v>39</v>
      </c>
      <c r="S297" t="s">
        <v>39</v>
      </c>
      <c r="T297" t="s">
        <v>523</v>
      </c>
      <c r="U297" t="s">
        <v>865</v>
      </c>
      <c r="V297" t="s">
        <v>39</v>
      </c>
      <c r="W297" t="s">
        <v>39</v>
      </c>
      <c r="X297" t="str">
        <f>IF(LEN(source_data[[#This Row],[technology]])=0,"","technology")</f>
        <v/>
      </c>
      <c r="Y297" t="str">
        <f>SUBSTITUTE(_xlfn.TEXTJOIN(";",TRUE,source_data[[#This Row],[format]:[topic]],source_data[[#This Row],[misc]],source_data[[#This Row],[area]:[other]],),"#",";")</f>
        <v>post;course;list;design;development</v>
      </c>
      <c r="Z297">
        <f>10-COUNTBLANK(source_data[[#This Row],[format]:[other]])</f>
        <v>5</v>
      </c>
    </row>
    <row r="298" spans="1:26" x14ac:dyDescent="0.25">
      <c r="A298" t="s">
        <v>2557</v>
      </c>
      <c r="B298" t="s">
        <v>2558</v>
      </c>
      <c r="C298" t="s">
        <v>2559</v>
      </c>
      <c r="D298" t="s">
        <v>271</v>
      </c>
      <c r="E298" t="s">
        <v>2560</v>
      </c>
      <c r="F298" t="s">
        <v>2561</v>
      </c>
      <c r="G298" t="s">
        <v>2562</v>
      </c>
      <c r="H298" t="s">
        <v>809</v>
      </c>
      <c r="I298" t="s">
        <v>225</v>
      </c>
      <c r="J298" t="s">
        <v>47</v>
      </c>
      <c r="K298" t="s">
        <v>48</v>
      </c>
      <c r="L298" t="s">
        <v>50</v>
      </c>
      <c r="M298" t="s">
        <v>50</v>
      </c>
      <c r="N298" t="s">
        <v>36</v>
      </c>
      <c r="O298" t="s">
        <v>2077</v>
      </c>
      <c r="P298" t="s">
        <v>1734</v>
      </c>
      <c r="Q298" t="s">
        <v>39</v>
      </c>
      <c r="R298" t="s">
        <v>39</v>
      </c>
      <c r="S298" t="s">
        <v>158</v>
      </c>
      <c r="T298" t="s">
        <v>39</v>
      </c>
      <c r="U298" t="s">
        <v>39</v>
      </c>
      <c r="V298" t="s">
        <v>39</v>
      </c>
      <c r="W298" t="s">
        <v>39</v>
      </c>
      <c r="X298" t="str">
        <f>IF(LEN(source_data[[#This Row],[technology]])=0,"","technology")</f>
        <v/>
      </c>
      <c r="Y298" t="str">
        <f>SUBSTITUTE(_xlfn.TEXTJOIN(";",TRUE,source_data[[#This Row],[format]:[topic]],source_data[[#This Row],[misc]],source_data[[#This Row],[area]:[other]],),"#",";")</f>
        <v>post;course;list;tutorial;data-science</v>
      </c>
      <c r="Z298">
        <f>10-COUNTBLANK(source_data[[#This Row],[format]:[other]])</f>
        <v>4</v>
      </c>
    </row>
    <row r="299" spans="1:26" x14ac:dyDescent="0.25">
      <c r="A299" t="s">
        <v>2563</v>
      </c>
      <c r="B299" t="s">
        <v>2564</v>
      </c>
      <c r="C299" t="s">
        <v>2565</v>
      </c>
      <c r="D299" t="s">
        <v>271</v>
      </c>
      <c r="E299" t="s">
        <v>2566</v>
      </c>
      <c r="F299" t="s">
        <v>2567</v>
      </c>
      <c r="G299" t="s">
        <v>2568</v>
      </c>
      <c r="H299" t="s">
        <v>809</v>
      </c>
      <c r="I299" t="s">
        <v>225</v>
      </c>
      <c r="J299" t="s">
        <v>47</v>
      </c>
      <c r="K299" t="s">
        <v>48</v>
      </c>
      <c r="L299" t="s">
        <v>50</v>
      </c>
      <c r="M299" t="s">
        <v>50</v>
      </c>
      <c r="N299" t="s">
        <v>36</v>
      </c>
      <c r="O299" t="s">
        <v>247</v>
      </c>
      <c r="P299" t="s">
        <v>772</v>
      </c>
      <c r="Q299" t="s">
        <v>39</v>
      </c>
      <c r="R299" t="s">
        <v>39</v>
      </c>
      <c r="S299" t="s">
        <v>39</v>
      </c>
      <c r="T299" t="s">
        <v>39</v>
      </c>
      <c r="U299" t="s">
        <v>96</v>
      </c>
      <c r="V299" t="s">
        <v>39</v>
      </c>
      <c r="W299" t="s">
        <v>39</v>
      </c>
      <c r="X299" t="str">
        <f>IF(LEN(source_data[[#This Row],[technology]])=0,"","technology")</f>
        <v/>
      </c>
      <c r="Y299" t="str">
        <f>SUBSTITUTE(_xlfn.TEXTJOIN(";",TRUE,source_data[[#This Row],[format]:[topic]],source_data[[#This Row],[misc]],source_data[[#This Row],[area]:[other]],),"#",";")</f>
        <v>post;book;review;ml</v>
      </c>
      <c r="Z299">
        <f>10-COUNTBLANK(source_data[[#This Row],[format]:[other]])</f>
        <v>4</v>
      </c>
    </row>
    <row r="300" spans="1:26" x14ac:dyDescent="0.25">
      <c r="A300" t="s">
        <v>2569</v>
      </c>
      <c r="B300" t="s">
        <v>2570</v>
      </c>
      <c r="C300" t="s">
        <v>2571</v>
      </c>
      <c r="D300" t="s">
        <v>1541</v>
      </c>
      <c r="E300" t="s">
        <v>2572</v>
      </c>
      <c r="F300" t="s">
        <v>2573</v>
      </c>
      <c r="G300" t="s">
        <v>2574</v>
      </c>
      <c r="H300" t="s">
        <v>2575</v>
      </c>
      <c r="I300" t="s">
        <v>225</v>
      </c>
      <c r="J300" t="s">
        <v>47</v>
      </c>
      <c r="K300" t="s">
        <v>48</v>
      </c>
      <c r="L300" t="s">
        <v>50</v>
      </c>
      <c r="M300" t="s">
        <v>50</v>
      </c>
      <c r="N300" t="s">
        <v>36</v>
      </c>
      <c r="O300" t="s">
        <v>51</v>
      </c>
      <c r="P300" t="s">
        <v>266</v>
      </c>
      <c r="Q300" t="s">
        <v>593</v>
      </c>
      <c r="R300" t="s">
        <v>39</v>
      </c>
      <c r="S300" t="s">
        <v>39</v>
      </c>
      <c r="T300" t="s">
        <v>39</v>
      </c>
      <c r="U300" t="s">
        <v>96</v>
      </c>
      <c r="V300" t="s">
        <v>2576</v>
      </c>
      <c r="W300" t="s">
        <v>39</v>
      </c>
      <c r="X300" t="str">
        <f>IF(LEN(source_data[[#This Row],[technology]])=0,"","technology")</f>
        <v>technology</v>
      </c>
      <c r="Y300" t="str">
        <f>SUBSTITUTE(_xlfn.TEXTJOIN(";",TRUE,source_data[[#This Row],[format]:[topic]],source_data[[#This Row],[misc]],source_data[[#This Row],[area]:[other]],),"#",";")</f>
        <v>post;tutorial;introduction;technology;ml;tensorflow;rstats</v>
      </c>
      <c r="Z300">
        <f>10-COUNTBLANK(source_data[[#This Row],[format]:[other]])</f>
        <v>6</v>
      </c>
    </row>
    <row r="301" spans="1:26" x14ac:dyDescent="0.25">
      <c r="A301" t="s">
        <v>2577</v>
      </c>
      <c r="B301" t="s">
        <v>2578</v>
      </c>
      <c r="C301" t="s">
        <v>2579</v>
      </c>
      <c r="D301" t="s">
        <v>2580</v>
      </c>
      <c r="E301" t="s">
        <v>879</v>
      </c>
      <c r="F301" t="s">
        <v>2581</v>
      </c>
      <c r="G301" t="s">
        <v>2582</v>
      </c>
      <c r="H301" t="s">
        <v>2583</v>
      </c>
      <c r="I301" t="s">
        <v>225</v>
      </c>
      <c r="J301" t="s">
        <v>47</v>
      </c>
      <c r="K301" t="s">
        <v>48</v>
      </c>
      <c r="L301" t="s">
        <v>50</v>
      </c>
      <c r="M301" t="s">
        <v>50</v>
      </c>
      <c r="N301" t="s">
        <v>36</v>
      </c>
      <c r="O301" t="s">
        <v>51</v>
      </c>
      <c r="P301" t="s">
        <v>266</v>
      </c>
      <c r="Q301" t="s">
        <v>39</v>
      </c>
      <c r="R301" t="s">
        <v>39</v>
      </c>
      <c r="S301" t="s">
        <v>52</v>
      </c>
      <c r="T301" t="s">
        <v>19</v>
      </c>
      <c r="U301" t="s">
        <v>2584</v>
      </c>
      <c r="V301" t="s">
        <v>39</v>
      </c>
      <c r="W301" t="s">
        <v>39</v>
      </c>
      <c r="X301" t="str">
        <f>IF(LEN(source_data[[#This Row],[technology]])=0,"","technology")</f>
        <v/>
      </c>
      <c r="Y301" t="str">
        <f>SUBSTITUTE(_xlfn.TEXTJOIN(";",TRUE,source_data[[#This Row],[format]:[topic]],source_data[[#This Row],[misc]],source_data[[#This Row],[area]:[other]],),"#",";")</f>
        <v>post;tutorial;data-viz;technique;flow-field</v>
      </c>
      <c r="Z301">
        <f>10-COUNTBLANK(source_data[[#This Row],[format]:[other]])</f>
        <v>6</v>
      </c>
    </row>
    <row r="302" spans="1:26" x14ac:dyDescent="0.25">
      <c r="A302" t="s">
        <v>2585</v>
      </c>
      <c r="B302" t="s">
        <v>2586</v>
      </c>
      <c r="C302" t="s">
        <v>2587</v>
      </c>
      <c r="D302" t="s">
        <v>2588</v>
      </c>
      <c r="E302" t="s">
        <v>2589</v>
      </c>
      <c r="F302" t="s">
        <v>2590</v>
      </c>
      <c r="G302" t="s">
        <v>2591</v>
      </c>
      <c r="H302" t="s">
        <v>2592</v>
      </c>
      <c r="I302" t="s">
        <v>225</v>
      </c>
      <c r="J302" t="s">
        <v>211</v>
      </c>
      <c r="K302" t="s">
        <v>2593</v>
      </c>
      <c r="L302" t="s">
        <v>50</v>
      </c>
      <c r="M302" t="s">
        <v>50</v>
      </c>
      <c r="N302" t="s">
        <v>36</v>
      </c>
      <c r="O302" t="s">
        <v>157</v>
      </c>
      <c r="P302" t="s">
        <v>2594</v>
      </c>
      <c r="Q302" t="s">
        <v>39</v>
      </c>
      <c r="R302" t="s">
        <v>39</v>
      </c>
      <c r="S302" t="s">
        <v>39</v>
      </c>
      <c r="T302" t="s">
        <v>39</v>
      </c>
      <c r="U302" t="s">
        <v>39</v>
      </c>
      <c r="V302" t="s">
        <v>159</v>
      </c>
      <c r="W302" t="s">
        <v>39</v>
      </c>
      <c r="X302" t="str">
        <f>IF(LEN(source_data[[#This Row],[technology]])=0,"","technology")</f>
        <v>technology</v>
      </c>
      <c r="Y302" t="str">
        <f>SUBSTITUTE(_xlfn.TEXTJOIN(";",TRUE,source_data[[#This Row],[format]:[topic]],source_data[[#This Row],[misc]],source_data[[#This Row],[area]:[other]],),"#",";")</f>
        <v>book;review;recipe;technology;rstats</v>
      </c>
      <c r="Z302">
        <f>10-COUNTBLANK(source_data[[#This Row],[format]:[other]])</f>
        <v>4</v>
      </c>
    </row>
    <row r="303" spans="1:26" x14ac:dyDescent="0.25">
      <c r="A303" t="s">
        <v>2595</v>
      </c>
      <c r="B303" t="s">
        <v>2596</v>
      </c>
      <c r="C303" t="s">
        <v>2597</v>
      </c>
      <c r="D303" t="s">
        <v>2598</v>
      </c>
      <c r="E303" t="s">
        <v>2599</v>
      </c>
      <c r="F303" t="s">
        <v>2600</v>
      </c>
      <c r="G303" t="s">
        <v>2601</v>
      </c>
      <c r="H303" t="s">
        <v>713</v>
      </c>
      <c r="I303" t="s">
        <v>225</v>
      </c>
      <c r="J303" t="s">
        <v>32</v>
      </c>
      <c r="K303" t="s">
        <v>2602</v>
      </c>
      <c r="L303" t="s">
        <v>50</v>
      </c>
      <c r="M303" t="s">
        <v>50</v>
      </c>
      <c r="N303" t="s">
        <v>36</v>
      </c>
      <c r="O303" t="s">
        <v>51</v>
      </c>
      <c r="P303" t="s">
        <v>39</v>
      </c>
      <c r="Q303" t="s">
        <v>593</v>
      </c>
      <c r="R303" t="s">
        <v>39</v>
      </c>
      <c r="S303" t="s">
        <v>39</v>
      </c>
      <c r="T303" t="s">
        <v>39</v>
      </c>
      <c r="U303" t="s">
        <v>865</v>
      </c>
      <c r="V303" t="s">
        <v>2603</v>
      </c>
      <c r="W303" t="s">
        <v>39</v>
      </c>
      <c r="X303" t="str">
        <f>IF(LEN(source_data[[#This Row],[technology]])=0,"","technology")</f>
        <v>technology</v>
      </c>
      <c r="Y303" t="str">
        <f>SUBSTITUTE(_xlfn.TEXTJOIN(";",TRUE,source_data[[#This Row],[format]:[topic]],source_data[[#This Row],[misc]],source_data[[#This Row],[area]:[other]],),"#",";")</f>
        <v>post;introduction;technology;development;html;canvas</v>
      </c>
      <c r="Z303">
        <f>10-COUNTBLANK(source_data[[#This Row],[format]:[other]])</f>
        <v>5</v>
      </c>
    </row>
    <row r="304" spans="1:26" x14ac:dyDescent="0.25">
      <c r="A304" t="s">
        <v>2604</v>
      </c>
      <c r="B304" t="s">
        <v>2605</v>
      </c>
      <c r="C304" t="s">
        <v>2606</v>
      </c>
      <c r="D304" t="s">
        <v>1017</v>
      </c>
      <c r="E304" t="s">
        <v>1411</v>
      </c>
      <c r="F304" t="s">
        <v>2607</v>
      </c>
      <c r="G304" t="s">
        <v>2608</v>
      </c>
      <c r="H304" t="s">
        <v>679</v>
      </c>
      <c r="I304" t="s">
        <v>225</v>
      </c>
      <c r="J304" t="s">
        <v>47</v>
      </c>
      <c r="K304" t="s">
        <v>48</v>
      </c>
      <c r="L304" t="s">
        <v>50</v>
      </c>
      <c r="M304" t="s">
        <v>50</v>
      </c>
      <c r="N304" t="s">
        <v>36</v>
      </c>
      <c r="O304" t="s">
        <v>51</v>
      </c>
      <c r="P304" t="s">
        <v>39</v>
      </c>
      <c r="Q304" t="s">
        <v>613</v>
      </c>
      <c r="R304" t="s">
        <v>39</v>
      </c>
      <c r="S304" t="s">
        <v>52</v>
      </c>
      <c r="T304" t="s">
        <v>19</v>
      </c>
      <c r="U304" t="s">
        <v>2609</v>
      </c>
      <c r="V304" t="s">
        <v>39</v>
      </c>
      <c r="W304" t="s">
        <v>39</v>
      </c>
      <c r="X304" t="str">
        <f>IF(LEN(source_data[[#This Row],[technology]])=0,"","technology")</f>
        <v/>
      </c>
      <c r="Y304" t="str">
        <f>SUBSTITUTE(_xlfn.TEXTJOIN(";",TRUE,source_data[[#This Row],[format]:[topic]],source_data[[#This Row],[misc]],source_data[[#This Row],[area]:[other]],),"#",";")</f>
        <v>post;explainer;data-viz;technique;hierarchichal-model</v>
      </c>
      <c r="Z304">
        <f>10-COUNTBLANK(source_data[[#This Row],[format]:[other]])</f>
        <v>6</v>
      </c>
    </row>
    <row r="305" spans="1:26" x14ac:dyDescent="0.25">
      <c r="A305" t="s">
        <v>2610</v>
      </c>
      <c r="B305" t="s">
        <v>2611</v>
      </c>
      <c r="C305" t="s">
        <v>2612</v>
      </c>
      <c r="D305" t="s">
        <v>2613</v>
      </c>
      <c r="E305" t="s">
        <v>2614</v>
      </c>
      <c r="F305" t="s">
        <v>2615</v>
      </c>
      <c r="G305" t="s">
        <v>2616</v>
      </c>
      <c r="H305" t="s">
        <v>2617</v>
      </c>
      <c r="I305" t="s">
        <v>225</v>
      </c>
      <c r="J305" t="s">
        <v>47</v>
      </c>
      <c r="K305" t="s">
        <v>48</v>
      </c>
      <c r="L305" t="s">
        <v>50</v>
      </c>
      <c r="M305" t="s">
        <v>50</v>
      </c>
      <c r="N305" t="s">
        <v>36</v>
      </c>
      <c r="O305" t="s">
        <v>51</v>
      </c>
      <c r="P305" t="s">
        <v>39</v>
      </c>
      <c r="Q305" t="s">
        <v>39</v>
      </c>
      <c r="R305" t="s">
        <v>39</v>
      </c>
      <c r="S305" t="s">
        <v>52</v>
      </c>
      <c r="T305" t="s">
        <v>19</v>
      </c>
      <c r="U305" t="s">
        <v>39</v>
      </c>
      <c r="V305" t="s">
        <v>114</v>
      </c>
      <c r="W305" t="s">
        <v>39</v>
      </c>
      <c r="X305" t="str">
        <f>IF(LEN(source_data[[#This Row],[technology]])=0,"","technology")</f>
        <v>technology</v>
      </c>
      <c r="Y305" t="str">
        <f>SUBSTITUTE(_xlfn.TEXTJOIN(";",TRUE,source_data[[#This Row],[format]:[topic]],source_data[[#This Row],[misc]],source_data[[#This Row],[area]:[other]],),"#",";")</f>
        <v>post;data-viz;technique;technology;d3js</v>
      </c>
      <c r="Z305">
        <f>10-COUNTBLANK(source_data[[#This Row],[format]:[other]])</f>
        <v>5</v>
      </c>
    </row>
    <row r="306" spans="1:26" x14ac:dyDescent="0.25">
      <c r="A306" t="s">
        <v>2618</v>
      </c>
      <c r="B306" t="s">
        <v>2619</v>
      </c>
      <c r="C306" t="s">
        <v>2620</v>
      </c>
      <c r="D306" t="s">
        <v>2621</v>
      </c>
      <c r="E306" t="s">
        <v>659</v>
      </c>
      <c r="F306" t="s">
        <v>2622</v>
      </c>
      <c r="G306" t="s">
        <v>2623</v>
      </c>
      <c r="H306" t="s">
        <v>2624</v>
      </c>
      <c r="I306" t="s">
        <v>225</v>
      </c>
      <c r="J306" t="s">
        <v>47</v>
      </c>
      <c r="K306" t="s">
        <v>48</v>
      </c>
      <c r="L306" t="s">
        <v>50</v>
      </c>
      <c r="M306" t="s">
        <v>50</v>
      </c>
      <c r="N306" t="s">
        <v>36</v>
      </c>
      <c r="O306" t="s">
        <v>2625</v>
      </c>
      <c r="P306" t="s">
        <v>39</v>
      </c>
      <c r="Q306" t="s">
        <v>653</v>
      </c>
      <c r="R306" t="s">
        <v>39</v>
      </c>
      <c r="S306" t="s">
        <v>39</v>
      </c>
      <c r="T306" t="s">
        <v>39</v>
      </c>
      <c r="U306" t="s">
        <v>307</v>
      </c>
      <c r="V306" t="s">
        <v>39</v>
      </c>
      <c r="W306" t="s">
        <v>39</v>
      </c>
      <c r="X306" t="str">
        <f>IF(LEN(source_data[[#This Row],[technology]])=0,"","technology")</f>
        <v/>
      </c>
      <c r="Y306" t="str">
        <f>SUBSTITUTE(_xlfn.TEXTJOIN(";",TRUE,source_data[[#This Row],[format]:[topic]],source_data[[#This Row],[misc]],source_data[[#This Row],[area]:[other]],),"#",";")</f>
        <v>site;interactive;online;book;basics;statistics</v>
      </c>
      <c r="Z306">
        <f>10-COUNTBLANK(source_data[[#This Row],[format]:[other]])</f>
        <v>4</v>
      </c>
    </row>
    <row r="307" spans="1:26" x14ac:dyDescent="0.25">
      <c r="A307" t="s">
        <v>2626</v>
      </c>
      <c r="B307" t="s">
        <v>2627</v>
      </c>
      <c r="C307" t="s">
        <v>2628</v>
      </c>
      <c r="D307" t="s">
        <v>2629</v>
      </c>
      <c r="E307" t="s">
        <v>2630</v>
      </c>
      <c r="F307" t="s">
        <v>2631</v>
      </c>
      <c r="G307" t="s">
        <v>2632</v>
      </c>
      <c r="H307" t="s">
        <v>2633</v>
      </c>
      <c r="I307" t="s">
        <v>225</v>
      </c>
      <c r="J307" t="s">
        <v>211</v>
      </c>
      <c r="K307" t="s">
        <v>631</v>
      </c>
      <c r="L307" t="s">
        <v>50</v>
      </c>
      <c r="M307" t="s">
        <v>50</v>
      </c>
      <c r="N307" t="s">
        <v>36</v>
      </c>
      <c r="O307" t="s">
        <v>51</v>
      </c>
      <c r="P307" t="s">
        <v>1900</v>
      </c>
      <c r="Q307" t="s">
        <v>39</v>
      </c>
      <c r="R307" t="s">
        <v>39</v>
      </c>
      <c r="S307" t="s">
        <v>39</v>
      </c>
      <c r="T307" t="s">
        <v>39</v>
      </c>
      <c r="U307" t="s">
        <v>39</v>
      </c>
      <c r="V307" t="s">
        <v>159</v>
      </c>
      <c r="W307" t="s">
        <v>39</v>
      </c>
      <c r="X307" t="str">
        <f>IF(LEN(source_data[[#This Row],[technology]])=0,"","technology")</f>
        <v>technology</v>
      </c>
      <c r="Y307" t="str">
        <f>SUBSTITUTE(_xlfn.TEXTJOIN(";",TRUE,source_data[[#This Row],[format]:[topic]],source_data[[#This Row],[misc]],source_data[[#This Row],[area]:[other]],),"#",";")</f>
        <v>post;list;dataset;technology;rstats</v>
      </c>
      <c r="Z307">
        <f>10-COUNTBLANK(source_data[[#This Row],[format]:[other]])</f>
        <v>4</v>
      </c>
    </row>
    <row r="308" spans="1:26" x14ac:dyDescent="0.25">
      <c r="A308" t="s">
        <v>2634</v>
      </c>
      <c r="B308" t="s">
        <v>2635</v>
      </c>
      <c r="C308" t="s">
        <v>2636</v>
      </c>
      <c r="D308" t="s">
        <v>2637</v>
      </c>
      <c r="E308" t="s">
        <v>2638</v>
      </c>
      <c r="F308" t="s">
        <v>2639</v>
      </c>
      <c r="G308" t="s">
        <v>2640</v>
      </c>
      <c r="H308" t="s">
        <v>2641</v>
      </c>
      <c r="I308" t="s">
        <v>225</v>
      </c>
      <c r="J308" t="s">
        <v>32</v>
      </c>
      <c r="K308" t="s">
        <v>2642</v>
      </c>
      <c r="L308" t="s">
        <v>50</v>
      </c>
      <c r="M308" t="s">
        <v>50</v>
      </c>
      <c r="N308" t="s">
        <v>36</v>
      </c>
      <c r="O308" t="s">
        <v>37</v>
      </c>
      <c r="P308" t="s">
        <v>874</v>
      </c>
      <c r="Q308" t="s">
        <v>613</v>
      </c>
      <c r="R308" t="s">
        <v>39</v>
      </c>
      <c r="S308" t="s">
        <v>52</v>
      </c>
      <c r="T308" t="s">
        <v>53</v>
      </c>
      <c r="U308" t="s">
        <v>2643</v>
      </c>
      <c r="V308" t="s">
        <v>39</v>
      </c>
      <c r="W308" t="s">
        <v>39</v>
      </c>
      <c r="X308" t="str">
        <f>IF(LEN(source_data[[#This Row],[technology]])=0,"","technology")</f>
        <v/>
      </c>
      <c r="Y308" t="str">
        <f>SUBSTITUTE(_xlfn.TEXTJOIN(";",TRUE,source_data[[#This Row],[format]:[topic]],source_data[[#This Row],[misc]],source_data[[#This Row],[area]:[other]],),"#",";")</f>
        <v>article;guide;explainer;data-viz;concept;ml;feature-visualization</v>
      </c>
      <c r="Z308">
        <f>10-COUNTBLANK(source_data[[#This Row],[format]:[other]])</f>
        <v>7</v>
      </c>
    </row>
    <row r="309" spans="1:26" x14ac:dyDescent="0.25">
      <c r="A309" t="s">
        <v>2644</v>
      </c>
      <c r="B309" t="s">
        <v>2645</v>
      </c>
      <c r="C309" t="s">
        <v>2646</v>
      </c>
      <c r="D309" t="s">
        <v>271</v>
      </c>
      <c r="E309" t="s">
        <v>2647</v>
      </c>
      <c r="F309" t="s">
        <v>2648</v>
      </c>
      <c r="G309" t="s">
        <v>2649</v>
      </c>
      <c r="H309" t="s">
        <v>1833</v>
      </c>
      <c r="I309" t="s">
        <v>225</v>
      </c>
      <c r="J309" t="s">
        <v>47</v>
      </c>
      <c r="K309" t="s">
        <v>48</v>
      </c>
      <c r="L309" t="s">
        <v>50</v>
      </c>
      <c r="M309" t="s">
        <v>50</v>
      </c>
      <c r="N309" t="s">
        <v>36</v>
      </c>
      <c r="O309" t="s">
        <v>51</v>
      </c>
      <c r="P309" t="s">
        <v>39</v>
      </c>
      <c r="Q309" t="s">
        <v>829</v>
      </c>
      <c r="R309" t="s">
        <v>39</v>
      </c>
      <c r="S309" t="s">
        <v>158</v>
      </c>
      <c r="T309" t="s">
        <v>19</v>
      </c>
      <c r="U309" t="s">
        <v>307</v>
      </c>
      <c r="V309" t="s">
        <v>39</v>
      </c>
      <c r="W309" t="s">
        <v>39</v>
      </c>
      <c r="X309" t="str">
        <f>IF(LEN(source_data[[#This Row],[technology]])=0,"","technology")</f>
        <v/>
      </c>
      <c r="Y309" t="str">
        <f>SUBSTITUTE(_xlfn.TEXTJOIN(";",TRUE,source_data[[#This Row],[format]:[topic]],source_data[[#This Row],[misc]],source_data[[#This Row],[area]:[other]],),"#",";")</f>
        <v>post;intermediate;data-science;technique;statistics</v>
      </c>
      <c r="Z309">
        <f>10-COUNTBLANK(source_data[[#This Row],[format]:[other]])</f>
        <v>6</v>
      </c>
    </row>
    <row r="310" spans="1:26" x14ac:dyDescent="0.25">
      <c r="A310" t="s">
        <v>2650</v>
      </c>
      <c r="B310" t="s">
        <v>2651</v>
      </c>
      <c r="C310" t="s">
        <v>2652</v>
      </c>
      <c r="D310" t="s">
        <v>2653</v>
      </c>
      <c r="E310" t="s">
        <v>2630</v>
      </c>
      <c r="F310" t="s">
        <v>2654</v>
      </c>
      <c r="G310" t="s">
        <v>2655</v>
      </c>
      <c r="H310" t="s">
        <v>987</v>
      </c>
      <c r="I310" t="s">
        <v>225</v>
      </c>
      <c r="J310" t="s">
        <v>211</v>
      </c>
      <c r="K310" t="s">
        <v>631</v>
      </c>
      <c r="L310" t="s">
        <v>50</v>
      </c>
      <c r="M310" t="s">
        <v>50</v>
      </c>
      <c r="N310" t="s">
        <v>36</v>
      </c>
      <c r="O310" t="s">
        <v>51</v>
      </c>
      <c r="P310" t="s">
        <v>2656</v>
      </c>
      <c r="Q310" t="s">
        <v>39</v>
      </c>
      <c r="R310" t="s">
        <v>39</v>
      </c>
      <c r="S310" t="s">
        <v>39</v>
      </c>
      <c r="T310" t="s">
        <v>39</v>
      </c>
      <c r="U310" t="s">
        <v>1597</v>
      </c>
      <c r="V310" t="s">
        <v>159</v>
      </c>
      <c r="W310" t="s">
        <v>39</v>
      </c>
      <c r="X310" t="str">
        <f>IF(LEN(source_data[[#This Row],[technology]])=0,"","technology")</f>
        <v>technology</v>
      </c>
      <c r="Y310" t="str">
        <f>SUBSTITUTE(_xlfn.TEXTJOIN(";",TRUE,source_data[[#This Row],[format]:[topic]],source_data[[#This Row],[misc]],source_data[[#This Row],[area]:[other]],),"#",";")</f>
        <v>post;how-to;dataset;technology;web-scraping;rstats</v>
      </c>
      <c r="Z310">
        <f>10-COUNTBLANK(source_data[[#This Row],[format]:[other]])</f>
        <v>5</v>
      </c>
    </row>
    <row r="311" spans="1:26" x14ac:dyDescent="0.25">
      <c r="A311" t="s">
        <v>2657</v>
      </c>
      <c r="B311" t="s">
        <v>2658</v>
      </c>
      <c r="C311" t="s">
        <v>2659</v>
      </c>
      <c r="D311" t="s">
        <v>2660</v>
      </c>
      <c r="E311" t="s">
        <v>2083</v>
      </c>
      <c r="F311" t="s">
        <v>2661</v>
      </c>
      <c r="G311" t="s">
        <v>2662</v>
      </c>
      <c r="H311" t="s">
        <v>2182</v>
      </c>
      <c r="I311" t="s">
        <v>225</v>
      </c>
      <c r="J311" t="s">
        <v>47</v>
      </c>
      <c r="K311" t="s">
        <v>2663</v>
      </c>
      <c r="L311" t="s">
        <v>50</v>
      </c>
      <c r="M311" t="s">
        <v>50</v>
      </c>
      <c r="N311" t="s">
        <v>36</v>
      </c>
      <c r="O311" t="s">
        <v>51</v>
      </c>
      <c r="P311" t="s">
        <v>39</v>
      </c>
      <c r="Q311" t="s">
        <v>613</v>
      </c>
      <c r="R311" t="s">
        <v>39</v>
      </c>
      <c r="S311" t="s">
        <v>39</v>
      </c>
      <c r="T311" t="s">
        <v>19</v>
      </c>
      <c r="U311" t="s">
        <v>2664</v>
      </c>
      <c r="V311" t="s">
        <v>39</v>
      </c>
      <c r="W311" t="s">
        <v>39</v>
      </c>
      <c r="X311" t="str">
        <f>IF(LEN(source_data[[#This Row],[technology]])=0,"","technology")</f>
        <v/>
      </c>
      <c r="Y311" t="str">
        <f>SUBSTITUTE(_xlfn.TEXTJOIN(";",TRUE,source_data[[#This Row],[format]:[topic]],source_data[[#This Row],[misc]],source_data[[#This Row],[area]:[other]],),"#",";")</f>
        <v>post;explainer;technique;ml;statistics</v>
      </c>
      <c r="Z311">
        <f>10-COUNTBLANK(source_data[[#This Row],[format]:[other]])</f>
        <v>5</v>
      </c>
    </row>
    <row r="312" spans="1:26" x14ac:dyDescent="0.25">
      <c r="A312" t="s">
        <v>2665</v>
      </c>
      <c r="B312" t="s">
        <v>2666</v>
      </c>
      <c r="C312" t="s">
        <v>2667</v>
      </c>
      <c r="D312" t="s">
        <v>2668</v>
      </c>
      <c r="E312" t="s">
        <v>2083</v>
      </c>
      <c r="F312" t="s">
        <v>2669</v>
      </c>
      <c r="G312" t="s">
        <v>2670</v>
      </c>
      <c r="H312" t="s">
        <v>2182</v>
      </c>
      <c r="I312" t="s">
        <v>225</v>
      </c>
      <c r="J312" t="s">
        <v>32</v>
      </c>
      <c r="K312" t="s">
        <v>1899</v>
      </c>
      <c r="L312" t="s">
        <v>50</v>
      </c>
      <c r="M312" t="s">
        <v>50</v>
      </c>
      <c r="N312" t="s">
        <v>36</v>
      </c>
      <c r="O312" t="s">
        <v>51</v>
      </c>
      <c r="P312" t="s">
        <v>2167</v>
      </c>
      <c r="Q312" t="s">
        <v>653</v>
      </c>
      <c r="R312" t="s">
        <v>39</v>
      </c>
      <c r="S312" t="s">
        <v>39</v>
      </c>
      <c r="T312" t="s">
        <v>39</v>
      </c>
      <c r="U312" t="s">
        <v>980</v>
      </c>
      <c r="V312" t="s">
        <v>287</v>
      </c>
      <c r="W312" t="s">
        <v>39</v>
      </c>
      <c r="X312" t="str">
        <f>IF(LEN(source_data[[#This Row],[technology]])=0,"","technology")</f>
        <v>technology</v>
      </c>
      <c r="Y312" t="str">
        <f>SUBSTITUTE(_xlfn.TEXTJOIN(";",TRUE,source_data[[#This Row],[format]:[topic]],source_data[[#This Row],[misc]],source_data[[#This Row],[area]:[other]],),"#",";")</f>
        <v>post;tip;basics;technology;text-mining;python</v>
      </c>
      <c r="Z312">
        <f>10-COUNTBLANK(source_data[[#This Row],[format]:[other]])</f>
        <v>6</v>
      </c>
    </row>
    <row r="313" spans="1:26" x14ac:dyDescent="0.25">
      <c r="A313" t="s">
        <v>2671</v>
      </c>
      <c r="B313" t="s">
        <v>2672</v>
      </c>
      <c r="C313" t="s">
        <v>2673</v>
      </c>
      <c r="D313" t="s">
        <v>2674</v>
      </c>
      <c r="E313" t="s">
        <v>2675</v>
      </c>
      <c r="F313" t="s">
        <v>2676</v>
      </c>
      <c r="G313" t="s">
        <v>2677</v>
      </c>
      <c r="H313" t="s">
        <v>2678</v>
      </c>
      <c r="I313" t="s">
        <v>225</v>
      </c>
      <c r="J313" t="s">
        <v>32</v>
      </c>
      <c r="K313" t="s">
        <v>2679</v>
      </c>
      <c r="L313" t="s">
        <v>50</v>
      </c>
      <c r="M313" t="s">
        <v>50</v>
      </c>
      <c r="N313" t="s">
        <v>36</v>
      </c>
      <c r="O313" t="s">
        <v>51</v>
      </c>
      <c r="P313" t="s">
        <v>2680</v>
      </c>
      <c r="Q313" t="s">
        <v>39</v>
      </c>
      <c r="R313" t="s">
        <v>39</v>
      </c>
      <c r="S313" t="s">
        <v>52</v>
      </c>
      <c r="T313" t="s">
        <v>19</v>
      </c>
      <c r="U313" t="s">
        <v>39</v>
      </c>
      <c r="V313" t="s">
        <v>39</v>
      </c>
      <c r="W313" t="s">
        <v>39</v>
      </c>
      <c r="X313" t="str">
        <f>IF(LEN(source_data[[#This Row],[technology]])=0,"","technology")</f>
        <v/>
      </c>
      <c r="Y313" t="str">
        <f>SUBSTITUTE(_xlfn.TEXTJOIN(";",TRUE,source_data[[#This Row],[format]:[topic]],source_data[[#This Row],[misc]],source_data[[#This Row],[area]:[other]],),"#",";")</f>
        <v>post;perspective;data-viz;technique</v>
      </c>
      <c r="Z313">
        <f>10-COUNTBLANK(source_data[[#This Row],[format]:[other]])</f>
        <v>5</v>
      </c>
    </row>
    <row r="314" spans="1:26" x14ac:dyDescent="0.25">
      <c r="A314" t="s">
        <v>2681</v>
      </c>
      <c r="B314" t="s">
        <v>2682</v>
      </c>
      <c r="C314" t="s">
        <v>2683</v>
      </c>
      <c r="D314" t="s">
        <v>2684</v>
      </c>
      <c r="E314" t="s">
        <v>2685</v>
      </c>
      <c r="F314" t="s">
        <v>2686</v>
      </c>
      <c r="G314" t="s">
        <v>2687</v>
      </c>
      <c r="H314" t="s">
        <v>2688</v>
      </c>
      <c r="I314" t="s">
        <v>225</v>
      </c>
      <c r="J314" t="s">
        <v>211</v>
      </c>
      <c r="K314" t="s">
        <v>631</v>
      </c>
      <c r="L314" t="s">
        <v>50</v>
      </c>
      <c r="M314" t="s">
        <v>50</v>
      </c>
      <c r="N314" t="s">
        <v>36</v>
      </c>
      <c r="O314" t="s">
        <v>1021</v>
      </c>
      <c r="P314" t="s">
        <v>78</v>
      </c>
      <c r="Q314" t="s">
        <v>39</v>
      </c>
      <c r="R314" t="s">
        <v>39</v>
      </c>
      <c r="S314" t="s">
        <v>158</v>
      </c>
      <c r="T314" t="s">
        <v>19</v>
      </c>
      <c r="U314" t="s">
        <v>96</v>
      </c>
      <c r="V314" t="s">
        <v>39</v>
      </c>
      <c r="W314" t="s">
        <v>39</v>
      </c>
      <c r="X314" t="str">
        <f>IF(LEN(source_data[[#This Row],[technology]])=0,"","technology")</f>
        <v/>
      </c>
      <c r="Y314" t="str">
        <f>SUBSTITUTE(_xlfn.TEXTJOIN(";",TRUE,source_data[[#This Row],[format]:[topic]],source_data[[#This Row],[misc]],source_data[[#This Row],[area]:[other]],),"#",";")</f>
        <v>post;package;how-to;data-science;technique;ml</v>
      </c>
      <c r="Z314">
        <f>10-COUNTBLANK(source_data[[#This Row],[format]:[other]])</f>
        <v>6</v>
      </c>
    </row>
    <row r="315" spans="1:26" x14ac:dyDescent="0.25">
      <c r="A315" t="s">
        <v>2689</v>
      </c>
      <c r="B315" t="s">
        <v>2690</v>
      </c>
      <c r="C315" t="s">
        <v>2691</v>
      </c>
      <c r="D315" t="s">
        <v>2692</v>
      </c>
      <c r="E315" t="s">
        <v>2693</v>
      </c>
      <c r="F315" t="s">
        <v>2694</v>
      </c>
      <c r="G315" t="s">
        <v>2695</v>
      </c>
      <c r="H315" t="s">
        <v>1833</v>
      </c>
      <c r="I315" t="s">
        <v>225</v>
      </c>
      <c r="J315" t="s">
        <v>47</v>
      </c>
      <c r="K315" t="s">
        <v>2696</v>
      </c>
      <c r="L315" t="s">
        <v>50</v>
      </c>
      <c r="M315" t="s">
        <v>50</v>
      </c>
      <c r="N315" t="s">
        <v>36</v>
      </c>
      <c r="O315" t="s">
        <v>51</v>
      </c>
      <c r="P315" t="s">
        <v>39</v>
      </c>
      <c r="Q315" t="s">
        <v>653</v>
      </c>
      <c r="R315" t="s">
        <v>39</v>
      </c>
      <c r="S315" t="s">
        <v>2697</v>
      </c>
      <c r="T315" t="s">
        <v>39</v>
      </c>
      <c r="U315" t="s">
        <v>307</v>
      </c>
      <c r="V315" t="s">
        <v>39</v>
      </c>
      <c r="W315" t="s">
        <v>39</v>
      </c>
      <c r="X315" t="str">
        <f>IF(LEN(source_data[[#This Row],[technology]])=0,"","technology")</f>
        <v/>
      </c>
      <c r="Y315" t="str">
        <f>SUBSTITUTE(_xlfn.TEXTJOIN(";",TRUE,source_data[[#This Row],[format]:[topic]],source_data[[#This Row],[misc]],source_data[[#This Row],[area]:[other]],),"#",";")</f>
        <v>post;basics;pitfall;data-viz;statistics</v>
      </c>
      <c r="Z315">
        <f>10-COUNTBLANK(source_data[[#This Row],[format]:[other]])</f>
        <v>5</v>
      </c>
    </row>
    <row r="316" spans="1:26" x14ac:dyDescent="0.25">
      <c r="A316" t="s">
        <v>2698</v>
      </c>
      <c r="B316" t="s">
        <v>2699</v>
      </c>
      <c r="C316" t="s">
        <v>2700</v>
      </c>
      <c r="D316" t="s">
        <v>2701</v>
      </c>
      <c r="E316" t="s">
        <v>2702</v>
      </c>
      <c r="F316" t="s">
        <v>2703</v>
      </c>
      <c r="G316" t="s">
        <v>2704</v>
      </c>
      <c r="H316" t="s">
        <v>809</v>
      </c>
      <c r="I316" t="s">
        <v>225</v>
      </c>
      <c r="J316" t="s">
        <v>47</v>
      </c>
      <c r="K316" t="s">
        <v>48</v>
      </c>
      <c r="L316" t="s">
        <v>50</v>
      </c>
      <c r="M316" t="s">
        <v>50</v>
      </c>
      <c r="N316" t="s">
        <v>36</v>
      </c>
      <c r="O316" t="s">
        <v>51</v>
      </c>
      <c r="P316" t="s">
        <v>39</v>
      </c>
      <c r="Q316" t="s">
        <v>2705</v>
      </c>
      <c r="R316" t="s">
        <v>39</v>
      </c>
      <c r="S316" t="s">
        <v>39</v>
      </c>
      <c r="T316" t="s">
        <v>39</v>
      </c>
      <c r="U316" t="s">
        <v>2706</v>
      </c>
      <c r="V316" t="s">
        <v>39</v>
      </c>
      <c r="W316" t="s">
        <v>39</v>
      </c>
      <c r="X316" t="str">
        <f>IF(LEN(source_data[[#This Row],[technology]])=0,"","technology")</f>
        <v/>
      </c>
      <c r="Y316" t="str">
        <f>SUBSTITUTE(_xlfn.TEXTJOIN(";",TRUE,source_data[[#This Row],[format]:[topic]],source_data[[#This Row],[misc]],source_data[[#This Row],[area]:[other]],),"#",";")</f>
        <v>post;introduction;basics;introduction;ml;anomaly-detection</v>
      </c>
      <c r="Z316">
        <f>10-COUNTBLANK(source_data[[#This Row],[format]:[other]])</f>
        <v>4</v>
      </c>
    </row>
    <row r="317" spans="1:26" x14ac:dyDescent="0.25">
      <c r="A317" t="s">
        <v>2707</v>
      </c>
      <c r="B317" t="s">
        <v>2708</v>
      </c>
      <c r="C317" t="s">
        <v>2709</v>
      </c>
      <c r="D317" t="s">
        <v>2710</v>
      </c>
      <c r="E317" t="s">
        <v>2711</v>
      </c>
      <c r="F317" t="s">
        <v>2712</v>
      </c>
      <c r="G317" t="s">
        <v>2713</v>
      </c>
      <c r="H317" t="s">
        <v>2714</v>
      </c>
      <c r="I317" t="s">
        <v>225</v>
      </c>
      <c r="J317" t="s">
        <v>47</v>
      </c>
      <c r="K317" t="s">
        <v>2715</v>
      </c>
      <c r="L317" t="s">
        <v>50</v>
      </c>
      <c r="M317" t="s">
        <v>50</v>
      </c>
      <c r="N317" t="s">
        <v>36</v>
      </c>
      <c r="O317" t="s">
        <v>37</v>
      </c>
      <c r="P317" t="s">
        <v>177</v>
      </c>
      <c r="Q317" t="s">
        <v>39</v>
      </c>
      <c r="R317" t="s">
        <v>39</v>
      </c>
      <c r="S317" t="s">
        <v>52</v>
      </c>
      <c r="T317" t="s">
        <v>523</v>
      </c>
      <c r="U317" t="s">
        <v>39</v>
      </c>
      <c r="V317" t="s">
        <v>39</v>
      </c>
      <c r="W317" t="s">
        <v>39</v>
      </c>
      <c r="X317" t="str">
        <f>IF(LEN(source_data[[#This Row],[technology]])=0,"","technology")</f>
        <v/>
      </c>
      <c r="Y317" t="str">
        <f>SUBSTITUTE(_xlfn.TEXTJOIN(";",TRUE,source_data[[#This Row],[format]:[topic]],source_data[[#This Row],[misc]],source_data[[#This Row],[area]:[other]],),"#",";")</f>
        <v>article;general;data-viz;design</v>
      </c>
      <c r="Z317">
        <f>10-COUNTBLANK(source_data[[#This Row],[format]:[other]])</f>
        <v>5</v>
      </c>
    </row>
    <row r="318" spans="1:26" x14ac:dyDescent="0.25">
      <c r="A318" t="s">
        <v>2716</v>
      </c>
      <c r="B318" t="s">
        <v>2717</v>
      </c>
      <c r="C318" t="s">
        <v>2718</v>
      </c>
      <c r="D318" t="s">
        <v>271</v>
      </c>
      <c r="E318" t="s">
        <v>2719</v>
      </c>
      <c r="F318" t="s">
        <v>2720</v>
      </c>
      <c r="G318" t="s">
        <v>2721</v>
      </c>
      <c r="H318" t="s">
        <v>1833</v>
      </c>
      <c r="I318" t="s">
        <v>225</v>
      </c>
      <c r="J318" t="s">
        <v>47</v>
      </c>
      <c r="K318" t="s">
        <v>48</v>
      </c>
      <c r="L318" t="s">
        <v>50</v>
      </c>
      <c r="M318" t="s">
        <v>50</v>
      </c>
      <c r="N318" t="s">
        <v>36</v>
      </c>
      <c r="O318" t="s">
        <v>247</v>
      </c>
      <c r="P318" t="s">
        <v>772</v>
      </c>
      <c r="Q318" t="s">
        <v>39</v>
      </c>
      <c r="R318" t="s">
        <v>39</v>
      </c>
      <c r="S318" t="s">
        <v>2009</v>
      </c>
      <c r="T318" t="s">
        <v>39</v>
      </c>
      <c r="U318" t="s">
        <v>2722</v>
      </c>
      <c r="V318" t="s">
        <v>39</v>
      </c>
      <c r="W318" t="s">
        <v>39</v>
      </c>
      <c r="X318" t="str">
        <f>IF(LEN(source_data[[#This Row],[technology]])=0,"","technology")</f>
        <v/>
      </c>
      <c r="Y318" t="str">
        <f>SUBSTITUTE(_xlfn.TEXTJOIN(";",TRUE,source_data[[#This Row],[format]:[topic]],source_data[[#This Row],[misc]],source_data[[#This Row],[area]:[other]],),"#",";")</f>
        <v>post;book;review;data-driven-enterprise;analytics</v>
      </c>
      <c r="Z318">
        <f>10-COUNTBLANK(source_data[[#This Row],[format]:[other]])</f>
        <v>5</v>
      </c>
    </row>
    <row r="319" spans="1:26" x14ac:dyDescent="0.25">
      <c r="A319" t="s">
        <v>2723</v>
      </c>
      <c r="B319" t="s">
        <v>2724</v>
      </c>
      <c r="C319" t="s">
        <v>2725</v>
      </c>
      <c r="D319" t="s">
        <v>2726</v>
      </c>
      <c r="E319" t="s">
        <v>2547</v>
      </c>
      <c r="F319" t="s">
        <v>2727</v>
      </c>
      <c r="G319" t="s">
        <v>2728</v>
      </c>
      <c r="H319" t="s">
        <v>2729</v>
      </c>
      <c r="I319" t="s">
        <v>225</v>
      </c>
      <c r="J319" t="s">
        <v>47</v>
      </c>
      <c r="K319" t="s">
        <v>48</v>
      </c>
      <c r="L319" t="s">
        <v>50</v>
      </c>
      <c r="M319" t="s">
        <v>50</v>
      </c>
      <c r="N319" t="s">
        <v>36</v>
      </c>
      <c r="O319" t="s">
        <v>51</v>
      </c>
      <c r="P319" t="s">
        <v>266</v>
      </c>
      <c r="Q319" t="s">
        <v>593</v>
      </c>
      <c r="R319" t="s">
        <v>39</v>
      </c>
      <c r="S319" t="s">
        <v>39</v>
      </c>
      <c r="T319" t="s">
        <v>39</v>
      </c>
      <c r="U319" t="s">
        <v>830</v>
      </c>
      <c r="V319" t="s">
        <v>159</v>
      </c>
      <c r="W319" t="s">
        <v>39</v>
      </c>
      <c r="X319" t="str">
        <f>IF(LEN(source_data[[#This Row],[technology]])=0,"","technology")</f>
        <v>technology</v>
      </c>
      <c r="Y319" t="str">
        <f>SUBSTITUTE(_xlfn.TEXTJOIN(";",TRUE,source_data[[#This Row],[format]:[topic]],source_data[[#This Row],[misc]],source_data[[#This Row],[area]:[other]],),"#",";")</f>
        <v>post;tutorial;introduction;technology;network-graph;rstats</v>
      </c>
      <c r="Z319">
        <f>10-COUNTBLANK(source_data[[#This Row],[format]:[other]])</f>
        <v>6</v>
      </c>
    </row>
    <row r="320" spans="1:26" x14ac:dyDescent="0.25">
      <c r="A320" t="s">
        <v>2730</v>
      </c>
      <c r="B320" t="s">
        <v>2731</v>
      </c>
      <c r="C320" t="s">
        <v>2732</v>
      </c>
      <c r="D320" t="s">
        <v>887</v>
      </c>
      <c r="E320" t="s">
        <v>1459</v>
      </c>
      <c r="F320" t="s">
        <v>2733</v>
      </c>
      <c r="G320" t="s">
        <v>2734</v>
      </c>
      <c r="H320" t="s">
        <v>1558</v>
      </c>
      <c r="I320" t="s">
        <v>225</v>
      </c>
      <c r="J320" t="s">
        <v>47</v>
      </c>
      <c r="K320" t="s">
        <v>48</v>
      </c>
      <c r="L320" t="s">
        <v>50</v>
      </c>
      <c r="M320" t="s">
        <v>50</v>
      </c>
      <c r="N320" t="s">
        <v>36</v>
      </c>
      <c r="O320" t="s">
        <v>51</v>
      </c>
      <c r="P320" t="s">
        <v>2735</v>
      </c>
      <c r="Q320" t="s">
        <v>39</v>
      </c>
      <c r="R320" t="s">
        <v>39</v>
      </c>
      <c r="S320" t="s">
        <v>39</v>
      </c>
      <c r="T320" t="s">
        <v>39</v>
      </c>
      <c r="U320" t="s">
        <v>216</v>
      </c>
      <c r="V320" t="s">
        <v>159</v>
      </c>
      <c r="W320" t="s">
        <v>39</v>
      </c>
      <c r="X320" t="str">
        <f>IF(LEN(source_data[[#This Row],[technology]])=0,"","technology")</f>
        <v>technology</v>
      </c>
      <c r="Y320" t="str">
        <f>SUBSTITUTE(_xlfn.TEXTJOIN(";",TRUE,source_data[[#This Row],[format]:[topic]],source_data[[#This Row],[misc]],source_data[[#This Row],[area]:[other]],),"#",";")</f>
        <v>post;case;technology;data-preparation;rstats</v>
      </c>
      <c r="Z320">
        <f>10-COUNTBLANK(source_data[[#This Row],[format]:[other]])</f>
        <v>5</v>
      </c>
    </row>
    <row r="321" spans="1:26" x14ac:dyDescent="0.25">
      <c r="A321" t="s">
        <v>2736</v>
      </c>
      <c r="B321" t="s">
        <v>2737</v>
      </c>
      <c r="C321" t="s">
        <v>2738</v>
      </c>
      <c r="D321" t="s">
        <v>2739</v>
      </c>
      <c r="E321" t="s">
        <v>2740</v>
      </c>
      <c r="F321" t="s">
        <v>2741</v>
      </c>
      <c r="G321" t="s">
        <v>2742</v>
      </c>
      <c r="H321" t="s">
        <v>2743</v>
      </c>
      <c r="I321" t="s">
        <v>225</v>
      </c>
      <c r="J321" t="s">
        <v>47</v>
      </c>
      <c r="K321" t="s">
        <v>48</v>
      </c>
      <c r="L321" t="s">
        <v>50</v>
      </c>
      <c r="M321" t="s">
        <v>50</v>
      </c>
      <c r="N321" t="s">
        <v>36</v>
      </c>
      <c r="O321" t="s">
        <v>1021</v>
      </c>
      <c r="P321" t="s">
        <v>39</v>
      </c>
      <c r="Q321" t="s">
        <v>39</v>
      </c>
      <c r="R321" t="s">
        <v>39</v>
      </c>
      <c r="S321" t="s">
        <v>39</v>
      </c>
      <c r="T321" t="s">
        <v>19</v>
      </c>
      <c r="U321" t="s">
        <v>96</v>
      </c>
      <c r="V321" t="s">
        <v>159</v>
      </c>
      <c r="W321" t="s">
        <v>2744</v>
      </c>
      <c r="X321" t="str">
        <f>IF(LEN(source_data[[#This Row],[technology]])=0,"","technology")</f>
        <v>technology</v>
      </c>
      <c r="Y321" t="str">
        <f>SUBSTITUTE(_xlfn.TEXTJOIN(";",TRUE,source_data[[#This Row],[format]:[topic]],source_data[[#This Row],[misc]],source_data[[#This Row],[area]:[other]],),"#",";")</f>
        <v>post;package;technique;technology;ml;rstats;validation</v>
      </c>
      <c r="Z321">
        <f>10-COUNTBLANK(source_data[[#This Row],[format]:[other]])</f>
        <v>6</v>
      </c>
    </row>
    <row r="322" spans="1:26" x14ac:dyDescent="0.25">
      <c r="A322" t="s">
        <v>2745</v>
      </c>
      <c r="B322" t="s">
        <v>2746</v>
      </c>
      <c r="C322" t="s">
        <v>2747</v>
      </c>
      <c r="D322" t="s">
        <v>2748</v>
      </c>
      <c r="E322" t="s">
        <v>879</v>
      </c>
      <c r="F322" t="s">
        <v>2749</v>
      </c>
      <c r="G322" t="s">
        <v>2750</v>
      </c>
      <c r="H322" t="s">
        <v>2751</v>
      </c>
      <c r="I322" t="s">
        <v>225</v>
      </c>
      <c r="J322" t="s">
        <v>47</v>
      </c>
      <c r="K322" t="s">
        <v>2752</v>
      </c>
      <c r="L322" t="s">
        <v>50</v>
      </c>
      <c r="M322" t="s">
        <v>50</v>
      </c>
      <c r="N322" t="s">
        <v>36</v>
      </c>
      <c r="O322" t="s">
        <v>8952</v>
      </c>
      <c r="P322" t="s">
        <v>39</v>
      </c>
      <c r="Q322" t="s">
        <v>39</v>
      </c>
      <c r="R322" t="s">
        <v>39</v>
      </c>
      <c r="S322" t="s">
        <v>39</v>
      </c>
      <c r="T322" t="s">
        <v>168</v>
      </c>
      <c r="U322" t="s">
        <v>40</v>
      </c>
      <c r="V322" t="s">
        <v>901</v>
      </c>
      <c r="W322" t="s">
        <v>39</v>
      </c>
      <c r="X322" t="str">
        <f>IF(LEN(source_data[[#This Row],[technology]])=0,"","technology")</f>
        <v>technology</v>
      </c>
      <c r="Y322" t="str">
        <f>SUBSTITUTE(_xlfn.TEXTJOIN(";",TRUE,source_data[[#This Row],[format]:[topic]],source_data[[#This Row],[misc]],source_data[[#This Row],[area]:[other]],),"#",";")</f>
        <v>app;tool;technology;geospatial;powerbi</v>
      </c>
      <c r="Z322">
        <f>10-COUNTBLANK(source_data[[#This Row],[format]:[other]])</f>
        <v>5</v>
      </c>
    </row>
    <row r="323" spans="1:26" x14ac:dyDescent="0.25">
      <c r="A323" t="s">
        <v>2753</v>
      </c>
      <c r="B323" t="s">
        <v>2754</v>
      </c>
      <c r="C323" t="s">
        <v>2755</v>
      </c>
      <c r="D323" t="s">
        <v>2756</v>
      </c>
      <c r="E323" t="s">
        <v>2757</v>
      </c>
      <c r="F323" t="s">
        <v>2758</v>
      </c>
      <c r="G323" t="s">
        <v>2759</v>
      </c>
      <c r="H323" t="s">
        <v>2760</v>
      </c>
      <c r="I323" t="s">
        <v>225</v>
      </c>
      <c r="J323" t="s">
        <v>47</v>
      </c>
      <c r="K323" t="s">
        <v>2761</v>
      </c>
      <c r="L323" t="s">
        <v>50</v>
      </c>
      <c r="M323" t="s">
        <v>50</v>
      </c>
      <c r="N323" t="s">
        <v>36</v>
      </c>
      <c r="O323" t="s">
        <v>51</v>
      </c>
      <c r="P323" t="s">
        <v>266</v>
      </c>
      <c r="Q323" t="s">
        <v>39</v>
      </c>
      <c r="R323" t="s">
        <v>39</v>
      </c>
      <c r="S323" t="s">
        <v>39</v>
      </c>
      <c r="T323" t="s">
        <v>39</v>
      </c>
      <c r="U323" t="s">
        <v>39</v>
      </c>
      <c r="V323" t="s">
        <v>2762</v>
      </c>
      <c r="W323" t="s">
        <v>39</v>
      </c>
      <c r="X323" t="str">
        <f>IF(LEN(source_data[[#This Row],[technology]])=0,"","technology")</f>
        <v>technology</v>
      </c>
      <c r="Y323" t="str">
        <f>SUBSTITUTE(_xlfn.TEXTJOIN(";",TRUE,source_data[[#This Row],[format]:[topic]],source_data[[#This Row],[misc]],source_data[[#This Row],[area]:[other]],),"#",";")</f>
        <v>post;tutorial;technology;python;excel;pandas</v>
      </c>
      <c r="Z323">
        <f>10-COUNTBLANK(source_data[[#This Row],[format]:[other]])</f>
        <v>4</v>
      </c>
    </row>
    <row r="324" spans="1:26" x14ac:dyDescent="0.25">
      <c r="A324" t="s">
        <v>2763</v>
      </c>
      <c r="B324" t="s">
        <v>2764</v>
      </c>
      <c r="C324" t="s">
        <v>2765</v>
      </c>
      <c r="D324" t="s">
        <v>2766</v>
      </c>
      <c r="E324" t="s">
        <v>2767</v>
      </c>
      <c r="F324" t="s">
        <v>2768</v>
      </c>
      <c r="G324" t="s">
        <v>2769</v>
      </c>
      <c r="H324" t="s">
        <v>781</v>
      </c>
      <c r="I324" t="s">
        <v>225</v>
      </c>
      <c r="J324" t="s">
        <v>47</v>
      </c>
      <c r="K324" t="s">
        <v>48</v>
      </c>
      <c r="L324" t="s">
        <v>50</v>
      </c>
      <c r="M324" t="s">
        <v>50</v>
      </c>
      <c r="N324" t="s">
        <v>36</v>
      </c>
      <c r="O324" t="s">
        <v>51</v>
      </c>
      <c r="P324" t="s">
        <v>95</v>
      </c>
      <c r="Q324" t="s">
        <v>39</v>
      </c>
      <c r="R324" t="s">
        <v>39</v>
      </c>
      <c r="S324" t="s">
        <v>52</v>
      </c>
      <c r="T324" t="s">
        <v>39</v>
      </c>
      <c r="U324" t="s">
        <v>307</v>
      </c>
      <c r="V324" t="s">
        <v>39</v>
      </c>
      <c r="W324" t="s">
        <v>39</v>
      </c>
      <c r="X324" t="str">
        <f>IF(LEN(source_data[[#This Row],[technology]])=0,"","technology")</f>
        <v/>
      </c>
      <c r="Y324" t="str">
        <f>SUBSTITUTE(_xlfn.TEXTJOIN(";",TRUE,source_data[[#This Row],[format]:[topic]],source_data[[#This Row],[misc]],source_data[[#This Row],[area]:[other]],),"#",";")</f>
        <v>post;list;data-viz;statistics</v>
      </c>
      <c r="Z324">
        <f>10-COUNTBLANK(source_data[[#This Row],[format]:[other]])</f>
        <v>5</v>
      </c>
    </row>
    <row r="325" spans="1:26" x14ac:dyDescent="0.25">
      <c r="A325" t="s">
        <v>2770</v>
      </c>
      <c r="B325" t="s">
        <v>2771</v>
      </c>
      <c r="C325" t="s">
        <v>2772</v>
      </c>
      <c r="D325" t="s">
        <v>2773</v>
      </c>
      <c r="E325" t="s">
        <v>2774</v>
      </c>
      <c r="F325" t="s">
        <v>2775</v>
      </c>
      <c r="G325" t="s">
        <v>2776</v>
      </c>
      <c r="H325" t="s">
        <v>1775</v>
      </c>
      <c r="I325" t="s">
        <v>225</v>
      </c>
      <c r="J325" t="s">
        <v>47</v>
      </c>
      <c r="K325" t="s">
        <v>2777</v>
      </c>
      <c r="L325" t="s">
        <v>50</v>
      </c>
      <c r="M325" t="s">
        <v>50</v>
      </c>
      <c r="N325" t="s">
        <v>36</v>
      </c>
      <c r="O325" t="s">
        <v>51</v>
      </c>
      <c r="P325" t="s">
        <v>78</v>
      </c>
      <c r="Q325" t="s">
        <v>39</v>
      </c>
      <c r="R325" t="s">
        <v>39</v>
      </c>
      <c r="S325" t="s">
        <v>39</v>
      </c>
      <c r="T325" t="s">
        <v>19</v>
      </c>
      <c r="U325" t="s">
        <v>2778</v>
      </c>
      <c r="V325" t="s">
        <v>39</v>
      </c>
      <c r="W325" t="s">
        <v>39</v>
      </c>
      <c r="X325" t="str">
        <f>IF(LEN(source_data[[#This Row],[technology]])=0,"","technology")</f>
        <v/>
      </c>
      <c r="Y325" t="str">
        <f>SUBSTITUTE(_xlfn.TEXTJOIN(";",TRUE,source_data[[#This Row],[format]:[topic]],source_data[[#This Row],[misc]],source_data[[#This Row],[area]:[other]],),"#",";")</f>
        <v>post;how-to;technique;api;real-time</v>
      </c>
      <c r="Z325">
        <f>10-COUNTBLANK(source_data[[#This Row],[format]:[other]])</f>
        <v>5</v>
      </c>
    </row>
    <row r="326" spans="1:26" x14ac:dyDescent="0.25">
      <c r="A326" t="s">
        <v>2779</v>
      </c>
      <c r="B326" t="s">
        <v>2780</v>
      </c>
      <c r="C326" t="s">
        <v>2781</v>
      </c>
      <c r="D326" t="s">
        <v>2782</v>
      </c>
      <c r="E326" t="s">
        <v>2783</v>
      </c>
      <c r="F326" t="s">
        <v>2784</v>
      </c>
      <c r="G326" t="s">
        <v>2785</v>
      </c>
      <c r="H326" t="s">
        <v>591</v>
      </c>
      <c r="I326" t="s">
        <v>225</v>
      </c>
      <c r="J326" t="s">
        <v>47</v>
      </c>
      <c r="K326" t="s">
        <v>48</v>
      </c>
      <c r="L326" t="s">
        <v>50</v>
      </c>
      <c r="M326" t="s">
        <v>50</v>
      </c>
      <c r="N326" t="s">
        <v>36</v>
      </c>
      <c r="O326" t="s">
        <v>2786</v>
      </c>
      <c r="P326" t="s">
        <v>39</v>
      </c>
      <c r="Q326" t="s">
        <v>39</v>
      </c>
      <c r="R326" t="s">
        <v>39</v>
      </c>
      <c r="S326" t="s">
        <v>39</v>
      </c>
      <c r="T326" t="s">
        <v>39</v>
      </c>
      <c r="U326" t="s">
        <v>1608</v>
      </c>
      <c r="V326" t="s">
        <v>39</v>
      </c>
      <c r="W326" t="s">
        <v>39</v>
      </c>
      <c r="X326" t="str">
        <f>IF(LEN(source_data[[#This Row],[technology]])=0,"","technology")</f>
        <v/>
      </c>
      <c r="Y326" t="str">
        <f>SUBSTITUTE(_xlfn.TEXTJOIN(";",TRUE,source_data[[#This Row],[format]:[topic]],source_data[[#This Row],[misc]],source_data[[#This Row],[area]:[other]],),"#",";")</f>
        <v>post;course;video;big-data</v>
      </c>
      <c r="Z326">
        <f>10-COUNTBLANK(source_data[[#This Row],[format]:[other]])</f>
        <v>3</v>
      </c>
    </row>
    <row r="327" spans="1:26" x14ac:dyDescent="0.25">
      <c r="A327" t="s">
        <v>2787</v>
      </c>
      <c r="B327" t="s">
        <v>2788</v>
      </c>
      <c r="C327" t="s">
        <v>2789</v>
      </c>
      <c r="D327" t="s">
        <v>2790</v>
      </c>
      <c r="E327" t="s">
        <v>2791</v>
      </c>
      <c r="F327" t="s">
        <v>2792</v>
      </c>
      <c r="G327" t="s">
        <v>2793</v>
      </c>
      <c r="H327" t="s">
        <v>2794</v>
      </c>
      <c r="I327" t="s">
        <v>225</v>
      </c>
      <c r="J327" t="s">
        <v>47</v>
      </c>
      <c r="K327" t="s">
        <v>631</v>
      </c>
      <c r="L327" t="s">
        <v>50</v>
      </c>
      <c r="M327" t="s">
        <v>50</v>
      </c>
      <c r="N327" t="s">
        <v>36</v>
      </c>
      <c r="O327" t="s">
        <v>1021</v>
      </c>
      <c r="P327" t="s">
        <v>78</v>
      </c>
      <c r="Q327" t="s">
        <v>39</v>
      </c>
      <c r="R327" t="s">
        <v>39</v>
      </c>
      <c r="S327" t="s">
        <v>39</v>
      </c>
      <c r="T327" t="s">
        <v>39</v>
      </c>
      <c r="U327" t="s">
        <v>317</v>
      </c>
      <c r="V327" t="s">
        <v>39</v>
      </c>
      <c r="W327" t="s">
        <v>39</v>
      </c>
      <c r="X327" t="str">
        <f>IF(LEN(source_data[[#This Row],[technology]])=0,"","technology")</f>
        <v/>
      </c>
      <c r="Y327" t="str">
        <f>SUBSTITUTE(_xlfn.TEXTJOIN(";",TRUE,source_data[[#This Row],[format]:[topic]],source_data[[#This Row],[misc]],source_data[[#This Row],[area]:[other]],),"#",";")</f>
        <v>post;package;how-to;colour</v>
      </c>
      <c r="Z327">
        <f>10-COUNTBLANK(source_data[[#This Row],[format]:[other]])</f>
        <v>4</v>
      </c>
    </row>
    <row r="328" spans="1:26" x14ac:dyDescent="0.25">
      <c r="A328" t="s">
        <v>2795</v>
      </c>
      <c r="B328" t="s">
        <v>2796</v>
      </c>
      <c r="C328" t="s">
        <v>2797</v>
      </c>
      <c r="D328" t="s">
        <v>2798</v>
      </c>
      <c r="E328" t="s">
        <v>850</v>
      </c>
      <c r="F328" t="s">
        <v>2799</v>
      </c>
      <c r="G328" t="s">
        <v>2800</v>
      </c>
      <c r="H328" t="s">
        <v>2801</v>
      </c>
      <c r="I328" t="s">
        <v>225</v>
      </c>
      <c r="J328" t="s">
        <v>47</v>
      </c>
      <c r="K328" t="s">
        <v>48</v>
      </c>
      <c r="L328" t="s">
        <v>50</v>
      </c>
      <c r="M328" t="s">
        <v>50</v>
      </c>
      <c r="N328" t="s">
        <v>36</v>
      </c>
      <c r="O328" t="s">
        <v>51</v>
      </c>
      <c r="P328" t="s">
        <v>78</v>
      </c>
      <c r="Q328" t="s">
        <v>39</v>
      </c>
      <c r="R328" t="s">
        <v>39</v>
      </c>
      <c r="S328" t="s">
        <v>52</v>
      </c>
      <c r="T328" t="s">
        <v>39</v>
      </c>
      <c r="U328" t="s">
        <v>317</v>
      </c>
      <c r="V328" t="s">
        <v>39</v>
      </c>
      <c r="W328" t="s">
        <v>39</v>
      </c>
      <c r="X328" t="str">
        <f>IF(LEN(source_data[[#This Row],[technology]])=0,"","technology")</f>
        <v/>
      </c>
      <c r="Y328" t="str">
        <f>SUBSTITUTE(_xlfn.TEXTJOIN(";",TRUE,source_data[[#This Row],[format]:[topic]],source_data[[#This Row],[misc]],source_data[[#This Row],[area]:[other]],),"#",";")</f>
        <v>post;how-to;data-viz;colour</v>
      </c>
      <c r="Z328">
        <f>10-COUNTBLANK(source_data[[#This Row],[format]:[other]])</f>
        <v>5</v>
      </c>
    </row>
    <row r="329" spans="1:26" x14ac:dyDescent="0.25">
      <c r="A329" t="s">
        <v>2802</v>
      </c>
      <c r="B329" t="s">
        <v>2803</v>
      </c>
      <c r="C329" t="s">
        <v>2804</v>
      </c>
      <c r="D329" t="s">
        <v>2805</v>
      </c>
      <c r="E329" t="s">
        <v>2806</v>
      </c>
      <c r="F329" t="s">
        <v>2807</v>
      </c>
      <c r="G329" t="s">
        <v>120</v>
      </c>
      <c r="H329" t="s">
        <v>2808</v>
      </c>
      <c r="I329" t="s">
        <v>225</v>
      </c>
      <c r="J329" t="s">
        <v>47</v>
      </c>
      <c r="K329" t="s">
        <v>48</v>
      </c>
      <c r="L329" t="s">
        <v>50</v>
      </c>
      <c r="M329" t="s">
        <v>50</v>
      </c>
      <c r="N329" t="s">
        <v>36</v>
      </c>
      <c r="O329" t="s">
        <v>51</v>
      </c>
      <c r="P329" t="s">
        <v>39</v>
      </c>
      <c r="Q329" t="s">
        <v>39</v>
      </c>
      <c r="R329" t="s">
        <v>39</v>
      </c>
      <c r="S329" t="s">
        <v>52</v>
      </c>
      <c r="T329" t="s">
        <v>19</v>
      </c>
      <c r="U329" t="s">
        <v>39</v>
      </c>
      <c r="V329" t="s">
        <v>123</v>
      </c>
      <c r="W329" t="s">
        <v>39</v>
      </c>
      <c r="X329" t="str">
        <f>IF(LEN(source_data[[#This Row],[technology]])=0,"","technology")</f>
        <v>technology</v>
      </c>
      <c r="Y329" t="str">
        <f>SUBSTITUTE(_xlfn.TEXTJOIN(";",TRUE,source_data[[#This Row],[format]:[topic]],source_data[[#This Row],[misc]],source_data[[#This Row],[area]:[other]],),"#",";")</f>
        <v>post;data-viz;technique;technology;svg</v>
      </c>
      <c r="Z329">
        <f>10-COUNTBLANK(source_data[[#This Row],[format]:[other]])</f>
        <v>5</v>
      </c>
    </row>
    <row r="330" spans="1:26" x14ac:dyDescent="0.25">
      <c r="A330" t="s">
        <v>2809</v>
      </c>
      <c r="B330" t="s">
        <v>2810</v>
      </c>
      <c r="C330" t="s">
        <v>2811</v>
      </c>
      <c r="D330" t="s">
        <v>709</v>
      </c>
      <c r="E330" t="s">
        <v>2812</v>
      </c>
      <c r="F330" t="s">
        <v>2813</v>
      </c>
      <c r="G330" t="s">
        <v>2814</v>
      </c>
      <c r="H330" t="s">
        <v>713</v>
      </c>
      <c r="I330" t="s">
        <v>225</v>
      </c>
      <c r="J330" t="s">
        <v>47</v>
      </c>
      <c r="K330" t="s">
        <v>48</v>
      </c>
      <c r="L330" t="s">
        <v>50</v>
      </c>
      <c r="M330" t="s">
        <v>50</v>
      </c>
      <c r="N330" t="s">
        <v>36</v>
      </c>
      <c r="O330" t="s">
        <v>51</v>
      </c>
      <c r="P330" t="s">
        <v>2815</v>
      </c>
      <c r="Q330" t="s">
        <v>39</v>
      </c>
      <c r="R330" t="s">
        <v>39</v>
      </c>
      <c r="S330" t="s">
        <v>52</v>
      </c>
      <c r="T330" t="s">
        <v>39</v>
      </c>
      <c r="U330" t="s">
        <v>39</v>
      </c>
      <c r="V330" t="s">
        <v>39</v>
      </c>
      <c r="W330" t="s">
        <v>39</v>
      </c>
      <c r="X330" t="str">
        <f>IF(LEN(source_data[[#This Row],[technology]])=0,"","technology")</f>
        <v/>
      </c>
      <c r="Y330" t="str">
        <f>SUBSTITUTE(_xlfn.TEXTJOIN(";",TRUE,source_data[[#This Row],[format]:[topic]],source_data[[#This Row],[misc]],source_data[[#This Row],[area]:[other]],),"#",";")</f>
        <v>post;tip;advice;opinion;data-viz</v>
      </c>
      <c r="Z330">
        <f>10-COUNTBLANK(source_data[[#This Row],[format]:[other]])</f>
        <v>4</v>
      </c>
    </row>
    <row r="331" spans="1:26" x14ac:dyDescent="0.25">
      <c r="A331" t="s">
        <v>2816</v>
      </c>
      <c r="B331" t="s">
        <v>2817</v>
      </c>
      <c r="C331" t="s">
        <v>2818</v>
      </c>
      <c r="D331" t="s">
        <v>1017</v>
      </c>
      <c r="E331" t="s">
        <v>2812</v>
      </c>
      <c r="F331" t="s">
        <v>2819</v>
      </c>
      <c r="G331" t="s">
        <v>2820</v>
      </c>
      <c r="H331" t="s">
        <v>1020</v>
      </c>
      <c r="I331" t="s">
        <v>225</v>
      </c>
      <c r="J331" t="s">
        <v>47</v>
      </c>
      <c r="K331" t="s">
        <v>48</v>
      </c>
      <c r="L331" t="s">
        <v>50</v>
      </c>
      <c r="M331" t="s">
        <v>50</v>
      </c>
      <c r="N331" t="s">
        <v>36</v>
      </c>
      <c r="O331" t="s">
        <v>51</v>
      </c>
      <c r="P331" t="s">
        <v>2821</v>
      </c>
      <c r="Q331" t="s">
        <v>39</v>
      </c>
      <c r="R331" t="s">
        <v>39</v>
      </c>
      <c r="S331" t="s">
        <v>52</v>
      </c>
      <c r="T331" t="s">
        <v>39</v>
      </c>
      <c r="U331" t="s">
        <v>2822</v>
      </c>
      <c r="V331" t="s">
        <v>39</v>
      </c>
      <c r="W331" t="s">
        <v>39</v>
      </c>
      <c r="X331" t="str">
        <f>IF(LEN(source_data[[#This Row],[technology]])=0,"","technology")</f>
        <v/>
      </c>
      <c r="Y331" t="str">
        <f>SUBSTITUTE(_xlfn.TEXTJOIN(";",TRUE,source_data[[#This Row],[format]:[topic]],source_data[[#This Row],[misc]],source_data[[#This Row],[area]:[other]],),"#",";")</f>
        <v>post;advice;perspective;data-viz;statistics;uncertainty</v>
      </c>
      <c r="Z331">
        <f>10-COUNTBLANK(source_data[[#This Row],[format]:[other]])</f>
        <v>5</v>
      </c>
    </row>
    <row r="332" spans="1:26" x14ac:dyDescent="0.25">
      <c r="A332" t="s">
        <v>2823</v>
      </c>
      <c r="B332" t="s">
        <v>2824</v>
      </c>
      <c r="C332" t="s">
        <v>2825</v>
      </c>
      <c r="D332" t="s">
        <v>2826</v>
      </c>
      <c r="E332" t="s">
        <v>2827</v>
      </c>
      <c r="G332" t="s">
        <v>2828</v>
      </c>
      <c r="H332" t="s">
        <v>30</v>
      </c>
      <c r="I332" t="s">
        <v>31</v>
      </c>
      <c r="J332" t="s">
        <v>47</v>
      </c>
      <c r="K332" t="s">
        <v>48</v>
      </c>
      <c r="L332" t="s">
        <v>2829</v>
      </c>
      <c r="M332" t="s">
        <v>2830</v>
      </c>
      <c r="N332" t="s">
        <v>36</v>
      </c>
      <c r="O332" t="s">
        <v>51</v>
      </c>
      <c r="P332" t="s">
        <v>63</v>
      </c>
      <c r="Q332" t="s">
        <v>39</v>
      </c>
      <c r="R332" t="s">
        <v>1056</v>
      </c>
      <c r="S332" t="s">
        <v>2068</v>
      </c>
      <c r="T332" t="s">
        <v>39</v>
      </c>
      <c r="U332" t="s">
        <v>39</v>
      </c>
      <c r="V332" t="s">
        <v>39</v>
      </c>
      <c r="W332" t="s">
        <v>2831</v>
      </c>
      <c r="X332" t="str">
        <f>IF(LEN(source_data[[#This Row],[technology]])=0,"","technology")</f>
        <v/>
      </c>
      <c r="Y332" t="str">
        <f>SUBSTITUTE(_xlfn.TEXTJOIN(";",TRUE,source_data[[#This Row],[format]:[topic]],source_data[[#This Row],[misc]],source_data[[#This Row],[area]:[other]],),"#",";")</f>
        <v>post;infographic;dubious;data-viz;data-science;interesting</v>
      </c>
      <c r="Z332">
        <f>10-COUNTBLANK(source_data[[#This Row],[format]:[other]])</f>
        <v>6</v>
      </c>
    </row>
    <row r="333" spans="1:26" x14ac:dyDescent="0.25">
      <c r="A333" t="s">
        <v>2832</v>
      </c>
      <c r="B333" t="s">
        <v>2833</v>
      </c>
      <c r="C333" t="s">
        <v>2834</v>
      </c>
      <c r="D333" t="s">
        <v>667</v>
      </c>
      <c r="E333" t="s">
        <v>2835</v>
      </c>
      <c r="F333" t="s">
        <v>2836</v>
      </c>
      <c r="G333" t="s">
        <v>2837</v>
      </c>
      <c r="H333" t="s">
        <v>670</v>
      </c>
      <c r="I333" t="s">
        <v>225</v>
      </c>
      <c r="J333" t="s">
        <v>47</v>
      </c>
      <c r="K333" t="s">
        <v>48</v>
      </c>
      <c r="L333" t="s">
        <v>50</v>
      </c>
      <c r="M333" t="s">
        <v>50</v>
      </c>
      <c r="N333" t="s">
        <v>36</v>
      </c>
      <c r="O333" t="s">
        <v>51</v>
      </c>
      <c r="P333" t="s">
        <v>95</v>
      </c>
      <c r="Q333" t="s">
        <v>39</v>
      </c>
      <c r="R333" t="s">
        <v>39</v>
      </c>
      <c r="S333" t="s">
        <v>52</v>
      </c>
      <c r="T333" t="s">
        <v>2838</v>
      </c>
      <c r="U333" t="s">
        <v>39</v>
      </c>
      <c r="V333" t="s">
        <v>39</v>
      </c>
      <c r="W333" t="s">
        <v>39</v>
      </c>
      <c r="X333" t="str">
        <f>IF(LEN(source_data[[#This Row],[technology]])=0,"","technology")</f>
        <v/>
      </c>
      <c r="Y333" t="str">
        <f>SUBSTITUTE(_xlfn.TEXTJOIN(";",TRUE,source_data[[#This Row],[format]:[topic]],source_data[[#This Row],[misc]],source_data[[#This Row],[area]:[other]],),"#",";")</f>
        <v>post;list;data-viz;technique;standard</v>
      </c>
      <c r="Z333">
        <f>10-COUNTBLANK(source_data[[#This Row],[format]:[other]])</f>
        <v>5</v>
      </c>
    </row>
    <row r="334" spans="1:26" x14ac:dyDescent="0.25">
      <c r="A334" t="s">
        <v>2839</v>
      </c>
      <c r="B334" t="s">
        <v>2840</v>
      </c>
      <c r="C334" t="s">
        <v>2841</v>
      </c>
      <c r="D334" t="s">
        <v>2842</v>
      </c>
      <c r="E334" t="s">
        <v>2843</v>
      </c>
      <c r="F334" t="s">
        <v>2844</v>
      </c>
      <c r="G334" t="s">
        <v>2845</v>
      </c>
      <c r="H334" t="s">
        <v>2846</v>
      </c>
      <c r="I334" t="s">
        <v>225</v>
      </c>
      <c r="J334" t="s">
        <v>47</v>
      </c>
      <c r="K334" t="s">
        <v>2847</v>
      </c>
      <c r="L334" t="s">
        <v>50</v>
      </c>
      <c r="M334" t="s">
        <v>50</v>
      </c>
      <c r="N334" t="s">
        <v>36</v>
      </c>
      <c r="O334" t="s">
        <v>2848</v>
      </c>
      <c r="P334" t="s">
        <v>2680</v>
      </c>
      <c r="Q334" t="s">
        <v>39</v>
      </c>
      <c r="R334" t="s">
        <v>39</v>
      </c>
      <c r="S334" t="s">
        <v>158</v>
      </c>
      <c r="T334" t="s">
        <v>39</v>
      </c>
      <c r="U334" t="s">
        <v>39</v>
      </c>
      <c r="V334" t="s">
        <v>39</v>
      </c>
      <c r="W334" t="s">
        <v>2849</v>
      </c>
      <c r="X334" t="str">
        <f>IF(LEN(source_data[[#This Row],[technology]])=0,"","technology")</f>
        <v/>
      </c>
      <c r="Y334" t="str">
        <f>SUBSTITUTE(_xlfn.TEXTJOIN(";",TRUE,source_data[[#This Row],[format]:[topic]],source_data[[#This Row],[misc]],source_data[[#This Row],[area]:[other]],),"#",";")</f>
        <v>talk;video;perspective;data-science;purpose</v>
      </c>
      <c r="Z334">
        <f>10-COUNTBLANK(source_data[[#This Row],[format]:[other]])</f>
        <v>5</v>
      </c>
    </row>
    <row r="335" spans="1:26" x14ac:dyDescent="0.25">
      <c r="A335" t="s">
        <v>2850</v>
      </c>
      <c r="B335" t="s">
        <v>2851</v>
      </c>
      <c r="C335" t="s">
        <v>2852</v>
      </c>
      <c r="D335" t="s">
        <v>2853</v>
      </c>
      <c r="E335" t="s">
        <v>659</v>
      </c>
      <c r="F335" t="s">
        <v>2854</v>
      </c>
      <c r="G335" t="s">
        <v>2855</v>
      </c>
      <c r="H335" t="s">
        <v>2856</v>
      </c>
      <c r="I335" t="s">
        <v>225</v>
      </c>
      <c r="J335" t="s">
        <v>47</v>
      </c>
      <c r="K335" t="s">
        <v>2857</v>
      </c>
      <c r="L335" t="s">
        <v>50</v>
      </c>
      <c r="M335" t="s">
        <v>50</v>
      </c>
      <c r="N335" t="s">
        <v>36</v>
      </c>
      <c r="O335" t="s">
        <v>39</v>
      </c>
      <c r="P335" t="s">
        <v>2858</v>
      </c>
      <c r="Q335" t="s">
        <v>39</v>
      </c>
      <c r="R335" t="s">
        <v>39</v>
      </c>
      <c r="S335" t="s">
        <v>39</v>
      </c>
      <c r="T335" t="s">
        <v>39</v>
      </c>
      <c r="U335" t="s">
        <v>39</v>
      </c>
      <c r="V335" t="s">
        <v>39</v>
      </c>
      <c r="W335" t="s">
        <v>2859</v>
      </c>
      <c r="X335" t="str">
        <f>IF(LEN(source_data[[#This Row],[technology]])=0,"","technology")</f>
        <v/>
      </c>
      <c r="Y335" t="str">
        <f>SUBSTITUTE(_xlfn.TEXTJOIN(";",TRUE,source_data[[#This Row],[format]:[topic]],source_data[[#This Row],[misc]],source_data[[#This Row],[area]:[other]],),"#",";")</f>
        <v>general;visual;misc</v>
      </c>
      <c r="Z335">
        <f>10-COUNTBLANK(source_data[[#This Row],[format]:[other]])</f>
        <v>3</v>
      </c>
    </row>
    <row r="336" spans="1:26" x14ac:dyDescent="0.25">
      <c r="A336" t="s">
        <v>2860</v>
      </c>
      <c r="B336" t="s">
        <v>2861</v>
      </c>
      <c r="C336" t="s">
        <v>2862</v>
      </c>
      <c r="D336" t="s">
        <v>1580</v>
      </c>
      <c r="E336" t="s">
        <v>659</v>
      </c>
      <c r="F336" t="s">
        <v>2863</v>
      </c>
      <c r="G336" t="s">
        <v>2864</v>
      </c>
      <c r="H336" t="s">
        <v>1583</v>
      </c>
      <c r="I336" t="s">
        <v>225</v>
      </c>
      <c r="J336" t="s">
        <v>47</v>
      </c>
      <c r="K336" t="s">
        <v>48</v>
      </c>
      <c r="L336" t="s">
        <v>50</v>
      </c>
      <c r="M336" t="s">
        <v>50</v>
      </c>
      <c r="N336" t="s">
        <v>36</v>
      </c>
      <c r="O336" t="s">
        <v>854</v>
      </c>
      <c r="P336" t="s">
        <v>39</v>
      </c>
      <c r="Q336" t="s">
        <v>39</v>
      </c>
      <c r="R336" t="s">
        <v>39</v>
      </c>
      <c r="S336" t="s">
        <v>39</v>
      </c>
      <c r="T336" t="s">
        <v>39</v>
      </c>
      <c r="U336" t="s">
        <v>39</v>
      </c>
      <c r="V336" t="s">
        <v>2865</v>
      </c>
      <c r="W336" t="s">
        <v>39</v>
      </c>
      <c r="X336" t="str">
        <f>IF(LEN(source_data[[#This Row],[technology]])=0,"","technology")</f>
        <v>technology</v>
      </c>
      <c r="Y336" t="str">
        <f>SUBSTITUTE(_xlfn.TEXTJOIN(";",TRUE,source_data[[#This Row],[format]:[topic]],source_data[[#This Row],[misc]],source_data[[#This Row],[area]:[other]],),"#",";")</f>
        <v>course;technology;powerbi;dax</v>
      </c>
      <c r="Z336">
        <f>10-COUNTBLANK(source_data[[#This Row],[format]:[other]])</f>
        <v>3</v>
      </c>
    </row>
    <row r="337" spans="1:26" x14ac:dyDescent="0.25">
      <c r="A337" t="s">
        <v>2866</v>
      </c>
      <c r="B337" t="s">
        <v>2867</v>
      </c>
      <c r="C337" t="s">
        <v>2868</v>
      </c>
      <c r="D337" t="s">
        <v>2869</v>
      </c>
      <c r="E337" t="s">
        <v>2812</v>
      </c>
      <c r="F337" t="s">
        <v>2870</v>
      </c>
      <c r="G337" t="s">
        <v>2871</v>
      </c>
      <c r="H337" t="s">
        <v>2872</v>
      </c>
      <c r="I337" t="s">
        <v>225</v>
      </c>
      <c r="J337" t="s">
        <v>47</v>
      </c>
      <c r="K337" t="s">
        <v>2873</v>
      </c>
      <c r="L337" t="s">
        <v>50</v>
      </c>
      <c r="M337" t="s">
        <v>50</v>
      </c>
      <c r="N337" t="s">
        <v>36</v>
      </c>
      <c r="O337" t="s">
        <v>51</v>
      </c>
      <c r="P337" t="s">
        <v>39</v>
      </c>
      <c r="Q337" t="s">
        <v>39</v>
      </c>
      <c r="R337" t="s">
        <v>39</v>
      </c>
      <c r="S337" t="s">
        <v>39</v>
      </c>
      <c r="T337" t="s">
        <v>39</v>
      </c>
      <c r="U337" t="s">
        <v>2329</v>
      </c>
      <c r="V337" t="s">
        <v>2874</v>
      </c>
      <c r="W337" t="s">
        <v>2875</v>
      </c>
      <c r="X337" t="str">
        <f>IF(LEN(source_data[[#This Row],[technology]])=0,"","technology")</f>
        <v>technology</v>
      </c>
      <c r="Y337" t="str">
        <f>SUBSTITUTE(_xlfn.TEXTJOIN(";",TRUE,source_data[[#This Row],[format]:[topic]],source_data[[#This Row],[misc]],source_data[[#This Row],[area]:[other]],),"#",";")</f>
        <v>post;technology;ml;predictive-modeling;world-bank;competition</v>
      </c>
      <c r="Z337">
        <f>10-COUNTBLANK(source_data[[#This Row],[format]:[other]])</f>
        <v>5</v>
      </c>
    </row>
    <row r="338" spans="1:26" x14ac:dyDescent="0.25">
      <c r="A338" t="s">
        <v>2876</v>
      </c>
      <c r="B338" t="s">
        <v>2877</v>
      </c>
      <c r="C338" t="s">
        <v>2878</v>
      </c>
      <c r="D338" t="s">
        <v>2879</v>
      </c>
      <c r="E338" t="s">
        <v>2880</v>
      </c>
      <c r="F338" t="s">
        <v>2881</v>
      </c>
      <c r="G338" t="s">
        <v>2882</v>
      </c>
      <c r="H338" t="s">
        <v>2883</v>
      </c>
      <c r="I338" t="s">
        <v>225</v>
      </c>
      <c r="J338" t="s">
        <v>47</v>
      </c>
      <c r="K338" t="s">
        <v>2884</v>
      </c>
      <c r="L338" t="s">
        <v>50</v>
      </c>
      <c r="M338" t="s">
        <v>50</v>
      </c>
      <c r="N338" t="s">
        <v>36</v>
      </c>
      <c r="O338" t="s">
        <v>2885</v>
      </c>
      <c r="P338" t="s">
        <v>39</v>
      </c>
      <c r="Q338" t="s">
        <v>39</v>
      </c>
      <c r="R338" t="s">
        <v>39</v>
      </c>
      <c r="S338" t="s">
        <v>39</v>
      </c>
      <c r="T338" t="s">
        <v>39</v>
      </c>
      <c r="U338" t="s">
        <v>2886</v>
      </c>
      <c r="V338" t="s">
        <v>39</v>
      </c>
      <c r="W338" t="s">
        <v>1293</v>
      </c>
      <c r="X338" t="str">
        <f>IF(LEN(source_data[[#This Row],[technology]])=0,"","technology")</f>
        <v/>
      </c>
      <c r="Y338" t="str">
        <f>SUBSTITUTE(_xlfn.TEXTJOIN(";",TRUE,source_data[[#This Row],[format]:[topic]],source_data[[#This Row],[misc]],source_data[[#This Row],[area]:[other]],),"#",";")</f>
        <v>service;ai;vision;classification;microsoft</v>
      </c>
      <c r="Z338">
        <f>10-COUNTBLANK(source_data[[#This Row],[format]:[other]])</f>
        <v>4</v>
      </c>
    </row>
    <row r="339" spans="1:26" x14ac:dyDescent="0.25">
      <c r="A339" t="s">
        <v>2887</v>
      </c>
      <c r="B339" t="s">
        <v>2888</v>
      </c>
      <c r="C339" t="s">
        <v>2889</v>
      </c>
      <c r="D339" t="s">
        <v>2890</v>
      </c>
      <c r="E339" t="s">
        <v>2891</v>
      </c>
      <c r="F339" t="s">
        <v>2892</v>
      </c>
      <c r="G339" t="s">
        <v>2893</v>
      </c>
      <c r="H339" t="s">
        <v>2894</v>
      </c>
      <c r="I339" t="s">
        <v>225</v>
      </c>
      <c r="J339" t="s">
        <v>47</v>
      </c>
      <c r="K339" t="s">
        <v>2895</v>
      </c>
      <c r="L339" t="s">
        <v>50</v>
      </c>
      <c r="M339" t="s">
        <v>50</v>
      </c>
      <c r="N339" t="s">
        <v>36</v>
      </c>
      <c r="O339" t="s">
        <v>51</v>
      </c>
      <c r="P339" t="s">
        <v>2896</v>
      </c>
      <c r="Q339" t="s">
        <v>653</v>
      </c>
      <c r="R339" t="s">
        <v>39</v>
      </c>
      <c r="S339" t="s">
        <v>39</v>
      </c>
      <c r="T339" t="s">
        <v>39</v>
      </c>
      <c r="U339" t="s">
        <v>830</v>
      </c>
      <c r="V339" t="s">
        <v>39</v>
      </c>
      <c r="W339" t="s">
        <v>39</v>
      </c>
      <c r="X339" t="str">
        <f>IF(LEN(source_data[[#This Row],[technology]])=0,"","technology")</f>
        <v/>
      </c>
      <c r="Y339" t="str">
        <f>SUBSTITUTE(_xlfn.TEXTJOIN(";",TRUE,source_data[[#This Row],[format]:[topic]],source_data[[#This Row],[misc]],source_data[[#This Row],[area]:[other]],),"#",";")</f>
        <v>post;terminology;basics;network-graph</v>
      </c>
      <c r="Z339">
        <f>10-COUNTBLANK(source_data[[#This Row],[format]:[other]])</f>
        <v>5</v>
      </c>
    </row>
    <row r="340" spans="1:26" x14ac:dyDescent="0.25">
      <c r="A340" t="s">
        <v>2897</v>
      </c>
      <c r="B340" t="s">
        <v>2898</v>
      </c>
      <c r="C340" t="s">
        <v>2899</v>
      </c>
      <c r="D340" t="s">
        <v>2900</v>
      </c>
      <c r="E340" t="s">
        <v>2901</v>
      </c>
      <c r="F340" t="s">
        <v>2902</v>
      </c>
      <c r="G340" t="s">
        <v>2903</v>
      </c>
      <c r="H340" t="s">
        <v>800</v>
      </c>
      <c r="I340" t="s">
        <v>225</v>
      </c>
      <c r="J340" t="s">
        <v>47</v>
      </c>
      <c r="K340" t="s">
        <v>48</v>
      </c>
      <c r="L340" t="s">
        <v>50</v>
      </c>
      <c r="M340" t="s">
        <v>50</v>
      </c>
      <c r="N340" t="s">
        <v>36</v>
      </c>
      <c r="O340" t="s">
        <v>1021</v>
      </c>
      <c r="P340" t="s">
        <v>39</v>
      </c>
      <c r="Q340" t="s">
        <v>39</v>
      </c>
      <c r="R340" t="s">
        <v>39</v>
      </c>
      <c r="S340" t="s">
        <v>39</v>
      </c>
      <c r="T340" t="s">
        <v>39</v>
      </c>
      <c r="U340" t="s">
        <v>830</v>
      </c>
      <c r="V340" t="s">
        <v>654</v>
      </c>
      <c r="W340" t="s">
        <v>39</v>
      </c>
      <c r="X340" t="str">
        <f>IF(LEN(source_data[[#This Row],[technology]])=0,"","technology")</f>
        <v>technology</v>
      </c>
      <c r="Y340" t="str">
        <f>SUBSTITUTE(_xlfn.TEXTJOIN(";",TRUE,source_data[[#This Row],[format]:[topic]],source_data[[#This Row],[misc]],source_data[[#This Row],[area]:[other]],),"#",";")</f>
        <v>post;package;technology;network-graph;rstats;tidyverse</v>
      </c>
      <c r="Z340">
        <f>10-COUNTBLANK(source_data[[#This Row],[format]:[other]])</f>
        <v>4</v>
      </c>
    </row>
    <row r="341" spans="1:26" x14ac:dyDescent="0.25">
      <c r="A341" t="s">
        <v>2904</v>
      </c>
      <c r="B341" t="s">
        <v>2905</v>
      </c>
      <c r="C341" t="s">
        <v>2906</v>
      </c>
      <c r="D341" t="s">
        <v>2907</v>
      </c>
      <c r="E341" t="s">
        <v>2908</v>
      </c>
      <c r="F341" t="s">
        <v>2909</v>
      </c>
      <c r="G341" t="s">
        <v>2910</v>
      </c>
      <c r="H341" t="s">
        <v>2911</v>
      </c>
      <c r="I341" t="s">
        <v>225</v>
      </c>
      <c r="J341" t="s">
        <v>47</v>
      </c>
      <c r="K341" t="s">
        <v>48</v>
      </c>
      <c r="L341" t="s">
        <v>50</v>
      </c>
      <c r="M341" t="s">
        <v>50</v>
      </c>
      <c r="N341" t="s">
        <v>36</v>
      </c>
      <c r="O341" t="s">
        <v>256</v>
      </c>
      <c r="P341" t="s">
        <v>39</v>
      </c>
      <c r="Q341" t="s">
        <v>39</v>
      </c>
      <c r="R341" t="s">
        <v>39</v>
      </c>
      <c r="S341" t="s">
        <v>39</v>
      </c>
      <c r="T341" t="s">
        <v>39</v>
      </c>
      <c r="U341" t="s">
        <v>2912</v>
      </c>
      <c r="V341" t="s">
        <v>654</v>
      </c>
      <c r="W341" t="s">
        <v>39</v>
      </c>
      <c r="X341" t="str">
        <f>IF(LEN(source_data[[#This Row],[technology]])=0,"","technology")</f>
        <v>technology</v>
      </c>
      <c r="Y341" t="str">
        <f>SUBSTITUTE(_xlfn.TEXTJOIN(";",TRUE,source_data[[#This Row],[format]:[topic]],source_data[[#This Row],[misc]],source_data[[#This Row],[area]:[other]],),"#",";")</f>
        <v>package;technology;survey;rstats;tidyverse</v>
      </c>
      <c r="Z341">
        <f>10-COUNTBLANK(source_data[[#This Row],[format]:[other]])</f>
        <v>4</v>
      </c>
    </row>
    <row r="342" spans="1:26" x14ac:dyDescent="0.25">
      <c r="A342" t="s">
        <v>2913</v>
      </c>
      <c r="B342" t="s">
        <v>2914</v>
      </c>
      <c r="C342" t="s">
        <v>2915</v>
      </c>
      <c r="D342" t="s">
        <v>2916</v>
      </c>
      <c r="E342" t="s">
        <v>2317</v>
      </c>
      <c r="F342" t="s">
        <v>2917</v>
      </c>
      <c r="G342" t="s">
        <v>2918</v>
      </c>
      <c r="H342" t="s">
        <v>2919</v>
      </c>
      <c r="I342" t="s">
        <v>225</v>
      </c>
      <c r="J342" t="s">
        <v>47</v>
      </c>
      <c r="K342" t="s">
        <v>48</v>
      </c>
      <c r="L342" t="s">
        <v>50</v>
      </c>
      <c r="M342" t="s">
        <v>50</v>
      </c>
      <c r="N342" t="s">
        <v>36</v>
      </c>
      <c r="O342" t="s">
        <v>51</v>
      </c>
      <c r="P342" t="s">
        <v>78</v>
      </c>
      <c r="Q342" t="s">
        <v>522</v>
      </c>
      <c r="R342" t="s">
        <v>39</v>
      </c>
      <c r="S342" t="s">
        <v>1559</v>
      </c>
      <c r="T342" t="s">
        <v>39</v>
      </c>
      <c r="U342" t="s">
        <v>980</v>
      </c>
      <c r="V342" t="s">
        <v>159</v>
      </c>
      <c r="W342" t="s">
        <v>39</v>
      </c>
      <c r="X342" t="str">
        <f>IF(LEN(source_data[[#This Row],[technology]])=0,"","technology")</f>
        <v>technology</v>
      </c>
      <c r="Y342" t="str">
        <f>SUBSTITUTE(_xlfn.TEXTJOIN(";",TRUE,source_data[[#This Row],[format]:[topic]],source_data[[#This Row],[misc]],source_data[[#This Row],[area]:[other]],),"#",";")</f>
        <v>post;how-to;example;data-analysis;data-viz;technology;text-mining;rstats</v>
      </c>
      <c r="Z342">
        <f>10-COUNTBLANK(source_data[[#This Row],[format]:[other]])</f>
        <v>7</v>
      </c>
    </row>
    <row r="343" spans="1:26" x14ac:dyDescent="0.25">
      <c r="A343" t="s">
        <v>2920</v>
      </c>
      <c r="B343" t="s">
        <v>2921</v>
      </c>
      <c r="C343" t="s">
        <v>2922</v>
      </c>
      <c r="D343" t="s">
        <v>2923</v>
      </c>
      <c r="E343" t="s">
        <v>2125</v>
      </c>
      <c r="F343" t="s">
        <v>2924</v>
      </c>
      <c r="G343" t="s">
        <v>2925</v>
      </c>
      <c r="H343" t="s">
        <v>2926</v>
      </c>
      <c r="I343" t="s">
        <v>225</v>
      </c>
      <c r="J343" t="s">
        <v>47</v>
      </c>
      <c r="K343" t="s">
        <v>2927</v>
      </c>
      <c r="L343" t="s">
        <v>50</v>
      </c>
      <c r="M343" t="s">
        <v>50</v>
      </c>
      <c r="N343" t="s">
        <v>36</v>
      </c>
      <c r="O343" t="s">
        <v>256</v>
      </c>
      <c r="P343" t="s">
        <v>39</v>
      </c>
      <c r="Q343" t="s">
        <v>593</v>
      </c>
      <c r="R343" t="s">
        <v>39</v>
      </c>
      <c r="S343" t="s">
        <v>39</v>
      </c>
      <c r="T343" t="s">
        <v>39</v>
      </c>
      <c r="U343" t="s">
        <v>2928</v>
      </c>
      <c r="V343" t="s">
        <v>159</v>
      </c>
      <c r="W343" t="s">
        <v>39</v>
      </c>
      <c r="X343" t="str">
        <f>IF(LEN(source_data[[#This Row],[technology]])=0,"","technology")</f>
        <v>technology</v>
      </c>
      <c r="Y343" t="str">
        <f>SUBSTITUTE(_xlfn.TEXTJOIN(";",TRUE,source_data[[#This Row],[format]:[topic]],source_data[[#This Row],[misc]],source_data[[#This Row],[area]:[other]],),"#",";")</f>
        <v>package;introduction;technology;eda;data-preparation;rstats</v>
      </c>
      <c r="Z343">
        <f>10-COUNTBLANK(source_data[[#This Row],[format]:[other]])</f>
        <v>5</v>
      </c>
    </row>
    <row r="344" spans="1:26" x14ac:dyDescent="0.25">
      <c r="A344" t="s">
        <v>2929</v>
      </c>
      <c r="B344" t="s">
        <v>2930</v>
      </c>
      <c r="C344" t="s">
        <v>2931</v>
      </c>
      <c r="D344" t="s">
        <v>2932</v>
      </c>
      <c r="E344" t="s">
        <v>2933</v>
      </c>
      <c r="F344" t="s">
        <v>2934</v>
      </c>
      <c r="G344" t="s">
        <v>2935</v>
      </c>
      <c r="H344" t="s">
        <v>2936</v>
      </c>
      <c r="I344" t="s">
        <v>225</v>
      </c>
      <c r="J344" t="s">
        <v>47</v>
      </c>
      <c r="K344" t="s">
        <v>48</v>
      </c>
      <c r="L344" t="s">
        <v>50</v>
      </c>
      <c r="M344" t="s">
        <v>50</v>
      </c>
      <c r="N344" t="s">
        <v>36</v>
      </c>
      <c r="O344" t="s">
        <v>51</v>
      </c>
      <c r="P344" t="s">
        <v>1210</v>
      </c>
      <c r="Q344" t="s">
        <v>653</v>
      </c>
      <c r="R344" t="s">
        <v>39</v>
      </c>
      <c r="S344" t="s">
        <v>158</v>
      </c>
      <c r="T344" t="s">
        <v>19</v>
      </c>
      <c r="U344" t="s">
        <v>307</v>
      </c>
      <c r="V344" t="s">
        <v>39</v>
      </c>
      <c r="W344" t="s">
        <v>39</v>
      </c>
      <c r="X344" t="str">
        <f>IF(LEN(source_data[[#This Row],[technology]])=0,"","technology")</f>
        <v/>
      </c>
      <c r="Y344" t="str">
        <f>SUBSTITUTE(_xlfn.TEXTJOIN(";",TRUE,source_data[[#This Row],[format]:[topic]],source_data[[#This Row],[misc]],source_data[[#This Row],[area]:[other]],),"#",";")</f>
        <v>post;list;general;basics;data-science;technique;statistics</v>
      </c>
      <c r="Z344">
        <f>10-COUNTBLANK(source_data[[#This Row],[format]:[other]])</f>
        <v>7</v>
      </c>
    </row>
    <row r="345" spans="1:26" x14ac:dyDescent="0.25">
      <c r="A345" t="s">
        <v>2937</v>
      </c>
      <c r="B345" t="s">
        <v>2938</v>
      </c>
      <c r="C345" t="s">
        <v>2939</v>
      </c>
      <c r="D345" t="s">
        <v>2940</v>
      </c>
      <c r="E345" t="s">
        <v>2941</v>
      </c>
      <c r="F345" t="s">
        <v>2942</v>
      </c>
      <c r="G345" t="s">
        <v>2943</v>
      </c>
      <c r="H345" t="s">
        <v>2944</v>
      </c>
      <c r="I345" t="s">
        <v>225</v>
      </c>
      <c r="J345" t="s">
        <v>47</v>
      </c>
      <c r="K345" t="s">
        <v>2945</v>
      </c>
      <c r="L345" t="s">
        <v>50</v>
      </c>
      <c r="M345" t="s">
        <v>50</v>
      </c>
      <c r="N345" t="s">
        <v>36</v>
      </c>
      <c r="O345" t="s">
        <v>51</v>
      </c>
      <c r="P345" t="s">
        <v>2946</v>
      </c>
      <c r="Q345" t="s">
        <v>39</v>
      </c>
      <c r="R345" t="s">
        <v>39</v>
      </c>
      <c r="S345" t="s">
        <v>39</v>
      </c>
      <c r="T345" t="s">
        <v>39</v>
      </c>
      <c r="U345" t="s">
        <v>96</v>
      </c>
      <c r="V345" t="s">
        <v>39</v>
      </c>
      <c r="W345" t="s">
        <v>39</v>
      </c>
      <c r="X345" t="str">
        <f>IF(LEN(source_data[[#This Row],[technology]])=0,"","technology")</f>
        <v/>
      </c>
      <c r="Y345" t="str">
        <f>SUBSTITUTE(_xlfn.TEXTJOIN(";",TRUE,source_data[[#This Row],[format]:[topic]],source_data[[#This Row],[misc]],source_data[[#This Row],[area]:[other]],),"#",";")</f>
        <v>post;project;list;ml</v>
      </c>
      <c r="Z345">
        <f>10-COUNTBLANK(source_data[[#This Row],[format]:[other]])</f>
        <v>4</v>
      </c>
    </row>
    <row r="346" spans="1:26" x14ac:dyDescent="0.25">
      <c r="A346" t="s">
        <v>2947</v>
      </c>
      <c r="B346" t="s">
        <v>2948</v>
      </c>
      <c r="C346" t="s">
        <v>2949</v>
      </c>
      <c r="D346" t="s">
        <v>2950</v>
      </c>
      <c r="E346" t="s">
        <v>2951</v>
      </c>
      <c r="F346" t="s">
        <v>2952</v>
      </c>
      <c r="G346" t="s">
        <v>2953</v>
      </c>
      <c r="H346" t="s">
        <v>2954</v>
      </c>
      <c r="I346" t="s">
        <v>225</v>
      </c>
      <c r="J346" t="s">
        <v>47</v>
      </c>
      <c r="K346" t="s">
        <v>2955</v>
      </c>
      <c r="L346" t="s">
        <v>50</v>
      </c>
      <c r="M346" t="s">
        <v>50</v>
      </c>
      <c r="N346" t="s">
        <v>36</v>
      </c>
      <c r="O346" t="s">
        <v>247</v>
      </c>
      <c r="P346" t="s">
        <v>95</v>
      </c>
      <c r="Q346" t="s">
        <v>39</v>
      </c>
      <c r="R346" t="s">
        <v>39</v>
      </c>
      <c r="S346" t="s">
        <v>158</v>
      </c>
      <c r="T346" t="s">
        <v>39</v>
      </c>
      <c r="U346" t="s">
        <v>1587</v>
      </c>
      <c r="V346" t="s">
        <v>39</v>
      </c>
      <c r="W346" t="s">
        <v>604</v>
      </c>
      <c r="X346" t="str">
        <f>IF(LEN(source_data[[#This Row],[technology]])=0,"","technology")</f>
        <v/>
      </c>
      <c r="Y346" t="str">
        <f>SUBSTITUTE(_xlfn.TEXTJOIN(";",TRUE,source_data[[#This Row],[format]:[topic]],source_data[[#This Row],[misc]],source_data[[#This Row],[area]:[other]],),"#",";")</f>
        <v>post;book;list;data-science;ai;ml;free</v>
      </c>
      <c r="Z346">
        <f>10-COUNTBLANK(source_data[[#This Row],[format]:[other]])</f>
        <v>6</v>
      </c>
    </row>
    <row r="347" spans="1:26" x14ac:dyDescent="0.25">
      <c r="A347" t="s">
        <v>2956</v>
      </c>
      <c r="B347" t="s">
        <v>2957</v>
      </c>
      <c r="C347" t="s">
        <v>2958</v>
      </c>
      <c r="D347" t="s">
        <v>2959</v>
      </c>
      <c r="E347" t="s">
        <v>2960</v>
      </c>
      <c r="F347" t="s">
        <v>2961</v>
      </c>
      <c r="G347" t="s">
        <v>2962</v>
      </c>
      <c r="H347" t="s">
        <v>2963</v>
      </c>
      <c r="I347" t="s">
        <v>225</v>
      </c>
      <c r="J347" t="s">
        <v>47</v>
      </c>
      <c r="K347" t="s">
        <v>2964</v>
      </c>
      <c r="L347" t="s">
        <v>50</v>
      </c>
      <c r="M347" t="s">
        <v>50</v>
      </c>
      <c r="N347" t="s">
        <v>36</v>
      </c>
      <c r="O347" t="s">
        <v>576</v>
      </c>
      <c r="P347" t="s">
        <v>39</v>
      </c>
      <c r="Q347" t="s">
        <v>593</v>
      </c>
      <c r="R347" t="s">
        <v>39</v>
      </c>
      <c r="S347" t="s">
        <v>158</v>
      </c>
      <c r="T347" t="s">
        <v>39</v>
      </c>
      <c r="U347" t="s">
        <v>2965</v>
      </c>
      <c r="V347" t="s">
        <v>39</v>
      </c>
      <c r="W347" t="s">
        <v>604</v>
      </c>
      <c r="X347" t="str">
        <f>IF(LEN(source_data[[#This Row],[technology]])=0,"","technology")</f>
        <v/>
      </c>
      <c r="Y347" t="str">
        <f>SUBSTITUTE(_xlfn.TEXTJOIN(";",TRUE,source_data[[#This Row],[format]:[topic]],source_data[[#This Row],[misc]],source_data[[#This Row],[area]:[other]],),"#",";")</f>
        <v>book;online;introduction;data-science;forecasting;ml;free</v>
      </c>
      <c r="Z347">
        <f>10-COUNTBLANK(source_data[[#This Row],[format]:[other]])</f>
        <v>6</v>
      </c>
    </row>
    <row r="348" spans="1:26" x14ac:dyDescent="0.25">
      <c r="A348" t="s">
        <v>2966</v>
      </c>
      <c r="B348" t="s">
        <v>2967</v>
      </c>
      <c r="C348" t="s">
        <v>2968</v>
      </c>
      <c r="D348" t="s">
        <v>667</v>
      </c>
      <c r="E348" t="s">
        <v>1411</v>
      </c>
      <c r="F348" t="s">
        <v>2969</v>
      </c>
      <c r="G348" t="s">
        <v>2970</v>
      </c>
      <c r="H348" t="s">
        <v>670</v>
      </c>
      <c r="I348" t="s">
        <v>225</v>
      </c>
      <c r="J348" t="s">
        <v>47</v>
      </c>
      <c r="K348" t="s">
        <v>2971</v>
      </c>
      <c r="L348" t="s">
        <v>50</v>
      </c>
      <c r="M348" t="s">
        <v>50</v>
      </c>
      <c r="N348" t="s">
        <v>36</v>
      </c>
      <c r="O348" t="s">
        <v>2972</v>
      </c>
      <c r="P348" t="s">
        <v>2973</v>
      </c>
      <c r="Q348" t="s">
        <v>39</v>
      </c>
      <c r="R348" t="s">
        <v>39</v>
      </c>
      <c r="S348" t="s">
        <v>52</v>
      </c>
      <c r="T348" t="s">
        <v>39</v>
      </c>
      <c r="U348" t="s">
        <v>39</v>
      </c>
      <c r="V348" t="s">
        <v>39</v>
      </c>
      <c r="W348" t="s">
        <v>2974</v>
      </c>
      <c r="X348" t="str">
        <f>IF(LEN(source_data[[#This Row],[technology]])=0,"","technology")</f>
        <v/>
      </c>
      <c r="Y348" t="str">
        <f>SUBSTITUTE(_xlfn.TEXTJOIN(";",TRUE,source_data[[#This Row],[format]:[topic]],source_data[[#This Row],[misc]],source_data[[#This Row],[area]:[other]],),"#",";")</f>
        <v>post;audio;opinion;list;data-viz;expert</v>
      </c>
      <c r="Z348">
        <f>10-COUNTBLANK(source_data[[#This Row],[format]:[other]])</f>
        <v>5</v>
      </c>
    </row>
    <row r="349" spans="1:26" x14ac:dyDescent="0.25">
      <c r="A349" t="s">
        <v>2975</v>
      </c>
      <c r="B349" t="s">
        <v>2976</v>
      </c>
      <c r="C349" t="s">
        <v>2977</v>
      </c>
      <c r="D349" t="s">
        <v>2978</v>
      </c>
      <c r="E349" t="s">
        <v>1419</v>
      </c>
      <c r="F349" t="s">
        <v>2979</v>
      </c>
      <c r="G349" t="s">
        <v>2980</v>
      </c>
      <c r="H349" t="s">
        <v>1239</v>
      </c>
      <c r="I349" t="s">
        <v>225</v>
      </c>
      <c r="J349" t="s">
        <v>47</v>
      </c>
      <c r="K349" t="s">
        <v>2981</v>
      </c>
      <c r="L349" t="s">
        <v>50</v>
      </c>
      <c r="M349" t="s">
        <v>50</v>
      </c>
      <c r="N349" t="s">
        <v>36</v>
      </c>
      <c r="O349" t="s">
        <v>2982</v>
      </c>
      <c r="P349" t="s">
        <v>39</v>
      </c>
      <c r="Q349" t="s">
        <v>39</v>
      </c>
      <c r="R349" t="s">
        <v>39</v>
      </c>
      <c r="S349" t="s">
        <v>39</v>
      </c>
      <c r="T349" t="s">
        <v>2983</v>
      </c>
      <c r="U349" t="s">
        <v>2984</v>
      </c>
      <c r="V349" t="s">
        <v>39</v>
      </c>
      <c r="W349" t="s">
        <v>39</v>
      </c>
      <c r="X349" t="str">
        <f>IF(LEN(source_data[[#This Row],[technology]])=0,"","technology")</f>
        <v/>
      </c>
      <c r="Y349" t="str">
        <f>SUBSTITUTE(_xlfn.TEXTJOIN(";",TRUE,source_data[[#This Row],[format]:[topic]],source_data[[#This Row],[misc]],source_data[[#This Row],[area]:[other]],),"#",";")</f>
        <v>book;application;technology;concept;data-driven;database</v>
      </c>
      <c r="Z349">
        <f>10-COUNTBLANK(source_data[[#This Row],[format]:[other]])</f>
        <v>4</v>
      </c>
    </row>
    <row r="350" spans="1:26" x14ac:dyDescent="0.25">
      <c r="A350" t="s">
        <v>2985</v>
      </c>
      <c r="B350" t="s">
        <v>2986</v>
      </c>
      <c r="C350" t="s">
        <v>2987</v>
      </c>
      <c r="D350" t="s">
        <v>1145</v>
      </c>
      <c r="E350" t="s">
        <v>2988</v>
      </c>
      <c r="F350" t="s">
        <v>2989</v>
      </c>
      <c r="G350" t="s">
        <v>2990</v>
      </c>
      <c r="H350" t="s">
        <v>62</v>
      </c>
      <c r="I350" t="s">
        <v>225</v>
      </c>
      <c r="J350" t="s">
        <v>47</v>
      </c>
      <c r="K350" t="s">
        <v>2991</v>
      </c>
      <c r="L350" t="s">
        <v>50</v>
      </c>
      <c r="M350" t="s">
        <v>50</v>
      </c>
      <c r="N350" t="s">
        <v>36</v>
      </c>
      <c r="O350" t="s">
        <v>1785</v>
      </c>
      <c r="P350" t="s">
        <v>39</v>
      </c>
      <c r="Q350" t="s">
        <v>39</v>
      </c>
      <c r="R350" t="s">
        <v>39</v>
      </c>
      <c r="S350" t="s">
        <v>52</v>
      </c>
      <c r="T350" t="s">
        <v>39</v>
      </c>
      <c r="U350" t="s">
        <v>39</v>
      </c>
      <c r="V350" t="s">
        <v>39</v>
      </c>
      <c r="W350" t="s">
        <v>39</v>
      </c>
      <c r="X350" t="str">
        <f>IF(LEN(source_data[[#This Row],[technology]])=0,"","technology")</f>
        <v/>
      </c>
      <c r="Y350" t="str">
        <f>SUBSTITUTE(_xlfn.TEXTJOIN(";",TRUE,source_data[[#This Row],[format]:[topic]],source_data[[#This Row],[misc]],source_data[[#This Row],[area]:[other]],),"#",";")</f>
        <v>post;interview;data-viz</v>
      </c>
      <c r="Z350">
        <f>10-COUNTBLANK(source_data[[#This Row],[format]:[other]])</f>
        <v>3</v>
      </c>
    </row>
    <row r="351" spans="1:26" x14ac:dyDescent="0.25">
      <c r="A351" t="s">
        <v>2992</v>
      </c>
      <c r="B351" t="s">
        <v>2993</v>
      </c>
      <c r="C351" t="s">
        <v>2994</v>
      </c>
      <c r="D351" t="s">
        <v>2995</v>
      </c>
      <c r="E351" t="s">
        <v>2996</v>
      </c>
      <c r="F351" t="s">
        <v>2997</v>
      </c>
      <c r="G351" t="s">
        <v>2998</v>
      </c>
      <c r="H351" t="s">
        <v>1775</v>
      </c>
      <c r="I351" t="s">
        <v>225</v>
      </c>
      <c r="J351" t="s">
        <v>47</v>
      </c>
      <c r="K351" t="s">
        <v>48</v>
      </c>
      <c r="L351" t="s">
        <v>50</v>
      </c>
      <c r="M351" t="s">
        <v>50</v>
      </c>
      <c r="N351" t="s">
        <v>36</v>
      </c>
      <c r="O351" t="s">
        <v>51</v>
      </c>
      <c r="P351" t="s">
        <v>266</v>
      </c>
      <c r="Q351" t="s">
        <v>39</v>
      </c>
      <c r="R351" t="s">
        <v>39</v>
      </c>
      <c r="S351" t="s">
        <v>158</v>
      </c>
      <c r="T351" t="s">
        <v>39</v>
      </c>
      <c r="U351" t="s">
        <v>39</v>
      </c>
      <c r="V351" t="s">
        <v>1406</v>
      </c>
      <c r="W351" t="s">
        <v>39</v>
      </c>
      <c r="X351" t="str">
        <f>IF(LEN(source_data[[#This Row],[technology]])=0,"","technology")</f>
        <v>technology</v>
      </c>
      <c r="Y351" t="str">
        <f>SUBSTITUTE(_xlfn.TEXTJOIN(";",TRUE,source_data[[#This Row],[format]:[topic]],source_data[[#This Row],[misc]],source_data[[#This Row],[area]:[other]],),"#",";")</f>
        <v>post;tutorial;data-science;technology;python;javascript</v>
      </c>
      <c r="Z351">
        <f>10-COUNTBLANK(source_data[[#This Row],[format]:[other]])</f>
        <v>5</v>
      </c>
    </row>
    <row r="352" spans="1:26" x14ac:dyDescent="0.25">
      <c r="A352" t="s">
        <v>2999</v>
      </c>
      <c r="B352" t="s">
        <v>3000</v>
      </c>
      <c r="C352" t="s">
        <v>3001</v>
      </c>
      <c r="D352" t="s">
        <v>777</v>
      </c>
      <c r="E352" t="s">
        <v>3002</v>
      </c>
      <c r="F352" t="s">
        <v>3003</v>
      </c>
      <c r="G352" t="s">
        <v>3004</v>
      </c>
      <c r="H352" t="s">
        <v>781</v>
      </c>
      <c r="I352" t="s">
        <v>225</v>
      </c>
      <c r="J352" t="s">
        <v>47</v>
      </c>
      <c r="K352" t="s">
        <v>48</v>
      </c>
      <c r="L352" t="s">
        <v>50</v>
      </c>
      <c r="M352" t="s">
        <v>50</v>
      </c>
      <c r="N352" t="s">
        <v>36</v>
      </c>
      <c r="O352" t="s">
        <v>51</v>
      </c>
      <c r="P352" t="s">
        <v>39</v>
      </c>
      <c r="Q352" t="s">
        <v>39</v>
      </c>
      <c r="R352" t="s">
        <v>39</v>
      </c>
      <c r="S352" t="s">
        <v>39</v>
      </c>
      <c r="T352" t="s">
        <v>39</v>
      </c>
      <c r="U352" t="s">
        <v>3005</v>
      </c>
      <c r="V352" t="s">
        <v>39</v>
      </c>
      <c r="W352" t="s">
        <v>39</v>
      </c>
      <c r="X352" t="str">
        <f>IF(LEN(source_data[[#This Row],[technology]])=0,"","technology")</f>
        <v/>
      </c>
      <c r="Y352" t="str">
        <f>SUBSTITUTE(_xlfn.TEXTJOIN(";",TRUE,source_data[[#This Row],[format]:[topic]],source_data[[#This Row],[misc]],source_data[[#This Row],[area]:[other]],),"#",";")</f>
        <v>post;statistics;journalism</v>
      </c>
      <c r="Z352">
        <f>10-COUNTBLANK(source_data[[#This Row],[format]:[other]])</f>
        <v>3</v>
      </c>
    </row>
    <row r="353" spans="1:26" x14ac:dyDescent="0.25">
      <c r="A353" t="s">
        <v>3006</v>
      </c>
      <c r="B353" t="s">
        <v>3007</v>
      </c>
      <c r="C353" t="s">
        <v>3008</v>
      </c>
      <c r="D353" t="s">
        <v>3009</v>
      </c>
      <c r="E353" t="s">
        <v>3010</v>
      </c>
      <c r="F353" t="s">
        <v>3011</v>
      </c>
      <c r="G353" t="s">
        <v>3012</v>
      </c>
      <c r="H353" t="s">
        <v>30</v>
      </c>
      <c r="I353" t="s">
        <v>31</v>
      </c>
      <c r="J353" t="s">
        <v>47</v>
      </c>
      <c r="K353" t="s">
        <v>48</v>
      </c>
      <c r="L353" t="s">
        <v>3013</v>
      </c>
      <c r="M353" t="s">
        <v>50</v>
      </c>
      <c r="N353" t="s">
        <v>36</v>
      </c>
      <c r="O353" t="s">
        <v>247</v>
      </c>
      <c r="P353" t="s">
        <v>2112</v>
      </c>
      <c r="Q353" t="s">
        <v>39</v>
      </c>
      <c r="R353" t="s">
        <v>39</v>
      </c>
      <c r="S353" t="s">
        <v>39</v>
      </c>
      <c r="T353" t="s">
        <v>1954</v>
      </c>
      <c r="U353" t="s">
        <v>39</v>
      </c>
      <c r="V353" t="s">
        <v>39</v>
      </c>
      <c r="W353" t="s">
        <v>39</v>
      </c>
      <c r="X353" t="str">
        <f>IF(LEN(source_data[[#This Row],[technology]])=0,"","technology")</f>
        <v/>
      </c>
      <c r="Y353" t="str">
        <f>SUBSTITUTE(_xlfn.TEXTJOIN(";",TRUE,source_data[[#This Row],[format]:[topic]],source_data[[#This Row],[misc]],source_data[[#This Row],[area]:[other]],),"#",";")</f>
        <v>post;book;recommendation;data</v>
      </c>
      <c r="Z353">
        <f>10-COUNTBLANK(source_data[[#This Row],[format]:[other]])</f>
        <v>4</v>
      </c>
    </row>
    <row r="354" spans="1:26" x14ac:dyDescent="0.25">
      <c r="A354" t="s">
        <v>3014</v>
      </c>
      <c r="B354" t="s">
        <v>3015</v>
      </c>
      <c r="C354" t="s">
        <v>3016</v>
      </c>
      <c r="D354" t="s">
        <v>3017</v>
      </c>
      <c r="E354" t="s">
        <v>3018</v>
      </c>
      <c r="F354" t="s">
        <v>3019</v>
      </c>
      <c r="G354" t="s">
        <v>3020</v>
      </c>
      <c r="H354" t="s">
        <v>1929</v>
      </c>
      <c r="I354" t="s">
        <v>225</v>
      </c>
      <c r="J354" t="s">
        <v>47</v>
      </c>
      <c r="K354" t="s">
        <v>3021</v>
      </c>
      <c r="L354" t="s">
        <v>50</v>
      </c>
      <c r="M354" t="s">
        <v>50</v>
      </c>
      <c r="N354" t="s">
        <v>36</v>
      </c>
      <c r="O354" t="s">
        <v>51</v>
      </c>
      <c r="P354" t="s">
        <v>1440</v>
      </c>
      <c r="Q354" t="s">
        <v>39</v>
      </c>
      <c r="R354" t="s">
        <v>39</v>
      </c>
      <c r="S354" t="s">
        <v>39</v>
      </c>
      <c r="T354" t="s">
        <v>39</v>
      </c>
      <c r="U354" t="s">
        <v>3022</v>
      </c>
      <c r="V354" t="s">
        <v>39</v>
      </c>
      <c r="W354" t="s">
        <v>39</v>
      </c>
      <c r="X354" t="str">
        <f>IF(LEN(source_data[[#This Row],[technology]])=0,"","technology")</f>
        <v/>
      </c>
      <c r="Y354" t="str">
        <f>SUBSTITUTE(_xlfn.TEXTJOIN(";",TRUE,source_data[[#This Row],[format]:[topic]],source_data[[#This Row],[misc]],source_data[[#This Row],[area]:[other]],),"#",";")</f>
        <v>post;guide;advice;colour;palette;development</v>
      </c>
      <c r="Z354">
        <f>10-COUNTBLANK(source_data[[#This Row],[format]:[other]])</f>
        <v>4</v>
      </c>
    </row>
    <row r="355" spans="1:26" x14ac:dyDescent="0.25">
      <c r="A355" t="s">
        <v>3023</v>
      </c>
      <c r="B355" t="s">
        <v>3024</v>
      </c>
      <c r="C355" t="s">
        <v>3025</v>
      </c>
      <c r="D355" t="s">
        <v>3026</v>
      </c>
      <c r="E355" t="s">
        <v>3027</v>
      </c>
      <c r="F355" t="s">
        <v>3028</v>
      </c>
      <c r="G355" t="s">
        <v>3029</v>
      </c>
      <c r="H355" t="s">
        <v>3030</v>
      </c>
      <c r="I355" t="s">
        <v>225</v>
      </c>
      <c r="J355" t="s">
        <v>47</v>
      </c>
      <c r="K355" t="s">
        <v>48</v>
      </c>
      <c r="L355" t="s">
        <v>50</v>
      </c>
      <c r="M355" t="s">
        <v>50</v>
      </c>
      <c r="N355" t="s">
        <v>36</v>
      </c>
      <c r="O355" t="s">
        <v>3031</v>
      </c>
      <c r="P355" t="s">
        <v>78</v>
      </c>
      <c r="Q355" t="s">
        <v>39</v>
      </c>
      <c r="R355" t="s">
        <v>39</v>
      </c>
      <c r="S355" t="s">
        <v>39</v>
      </c>
      <c r="T355" t="s">
        <v>39</v>
      </c>
      <c r="U355" t="s">
        <v>40</v>
      </c>
      <c r="V355" t="s">
        <v>159</v>
      </c>
      <c r="W355" t="s">
        <v>39</v>
      </c>
      <c r="X355" t="str">
        <f>IF(LEN(source_data[[#This Row],[technology]])=0,"","technology")</f>
        <v>technology</v>
      </c>
      <c r="Y355" t="str">
        <f>SUBSTITUTE(_xlfn.TEXTJOIN(";",TRUE,source_data[[#This Row],[format]:[topic]],source_data[[#This Row],[misc]],source_data[[#This Row],[area]:[other]],),"#",";")</f>
        <v>slides;how-to;technology;geospatial;rstats</v>
      </c>
      <c r="Z355">
        <f>10-COUNTBLANK(source_data[[#This Row],[format]:[other]])</f>
        <v>5</v>
      </c>
    </row>
    <row r="356" spans="1:26" x14ac:dyDescent="0.25">
      <c r="A356" t="s">
        <v>3032</v>
      </c>
      <c r="B356" t="s">
        <v>3033</v>
      </c>
      <c r="C356" t="s">
        <v>3034</v>
      </c>
      <c r="D356" t="s">
        <v>3035</v>
      </c>
      <c r="E356" t="s">
        <v>3036</v>
      </c>
      <c r="F356" t="s">
        <v>3037</v>
      </c>
      <c r="G356" t="s">
        <v>3038</v>
      </c>
      <c r="H356" t="s">
        <v>3039</v>
      </c>
      <c r="I356" t="s">
        <v>225</v>
      </c>
      <c r="J356" t="s">
        <v>47</v>
      </c>
      <c r="K356" t="s">
        <v>48</v>
      </c>
      <c r="L356" t="s">
        <v>50</v>
      </c>
      <c r="M356" t="s">
        <v>50</v>
      </c>
      <c r="N356" t="s">
        <v>36</v>
      </c>
      <c r="O356" t="s">
        <v>51</v>
      </c>
      <c r="P356" t="s">
        <v>78</v>
      </c>
      <c r="Q356" t="s">
        <v>39</v>
      </c>
      <c r="R356" t="s">
        <v>39</v>
      </c>
      <c r="S356" t="s">
        <v>39</v>
      </c>
      <c r="T356" t="s">
        <v>39</v>
      </c>
      <c r="U356" t="s">
        <v>3040</v>
      </c>
      <c r="V356" t="s">
        <v>3041</v>
      </c>
      <c r="W356" t="s">
        <v>39</v>
      </c>
      <c r="X356" t="str">
        <f>IF(LEN(source_data[[#This Row],[technology]])=0,"","technology")</f>
        <v>technology</v>
      </c>
      <c r="Y356" t="str">
        <f>SUBSTITUTE(_xlfn.TEXTJOIN(";",TRUE,source_data[[#This Row],[format]:[topic]],source_data[[#This Row],[misc]],source_data[[#This Row],[area]:[other]],),"#",";")</f>
        <v>post;how-to;technology;pie-chart;javascript;d3js</v>
      </c>
      <c r="Z356">
        <f>10-COUNTBLANK(source_data[[#This Row],[format]:[other]])</f>
        <v>5</v>
      </c>
    </row>
    <row r="357" spans="1:26" x14ac:dyDescent="0.25">
      <c r="A357" t="s">
        <v>3042</v>
      </c>
      <c r="B357" t="s">
        <v>3043</v>
      </c>
      <c r="C357" t="s">
        <v>3044</v>
      </c>
      <c r="D357" t="s">
        <v>3045</v>
      </c>
      <c r="E357" t="s">
        <v>3046</v>
      </c>
      <c r="F357" t="s">
        <v>3047</v>
      </c>
      <c r="G357" t="s">
        <v>3048</v>
      </c>
      <c r="H357" t="s">
        <v>3049</v>
      </c>
      <c r="I357" t="s">
        <v>225</v>
      </c>
      <c r="J357" t="s">
        <v>47</v>
      </c>
      <c r="K357" t="s">
        <v>3050</v>
      </c>
      <c r="L357" t="s">
        <v>50</v>
      </c>
      <c r="M357" t="s">
        <v>50</v>
      </c>
      <c r="N357" t="s">
        <v>36</v>
      </c>
      <c r="O357" t="s">
        <v>1021</v>
      </c>
      <c r="P357" t="s">
        <v>39</v>
      </c>
      <c r="Q357" t="s">
        <v>39</v>
      </c>
      <c r="R357" t="s">
        <v>39</v>
      </c>
      <c r="S357" t="s">
        <v>52</v>
      </c>
      <c r="T357" t="s">
        <v>523</v>
      </c>
      <c r="U357" t="s">
        <v>39</v>
      </c>
      <c r="V357" t="s">
        <v>296</v>
      </c>
      <c r="W357" t="s">
        <v>39</v>
      </c>
      <c r="X357" t="str">
        <f>IF(LEN(source_data[[#This Row],[technology]])=0,"","technology")</f>
        <v>technology</v>
      </c>
      <c r="Y357" t="str">
        <f>SUBSTITUTE(_xlfn.TEXTJOIN(";",TRUE,source_data[[#This Row],[format]:[topic]],source_data[[#This Row],[misc]],source_data[[#This Row],[area]:[other]],),"#",";")</f>
        <v>post;package;data-viz;design;technology;rstats;ggplot2</v>
      </c>
      <c r="Z357">
        <f>10-COUNTBLANK(source_data[[#This Row],[format]:[other]])</f>
        <v>5</v>
      </c>
    </row>
    <row r="358" spans="1:26" x14ac:dyDescent="0.25">
      <c r="A358" t="s">
        <v>3051</v>
      </c>
      <c r="B358" t="s">
        <v>3052</v>
      </c>
      <c r="C358" t="s">
        <v>3053</v>
      </c>
      <c r="D358" t="s">
        <v>413</v>
      </c>
      <c r="E358" t="s">
        <v>2951</v>
      </c>
      <c r="F358" t="s">
        <v>3054</v>
      </c>
      <c r="G358" t="s">
        <v>3055</v>
      </c>
      <c r="H358" t="s">
        <v>3056</v>
      </c>
      <c r="I358" t="s">
        <v>225</v>
      </c>
      <c r="J358" t="s">
        <v>47</v>
      </c>
      <c r="K358" t="s">
        <v>3057</v>
      </c>
      <c r="L358" t="s">
        <v>50</v>
      </c>
      <c r="M358" t="s">
        <v>50</v>
      </c>
      <c r="N358" t="s">
        <v>36</v>
      </c>
      <c r="O358" t="s">
        <v>3058</v>
      </c>
      <c r="P358" t="s">
        <v>177</v>
      </c>
      <c r="Q358" t="s">
        <v>39</v>
      </c>
      <c r="R358" t="s">
        <v>39</v>
      </c>
      <c r="S358" t="s">
        <v>52</v>
      </c>
      <c r="T358" t="s">
        <v>523</v>
      </c>
      <c r="U358" t="s">
        <v>39</v>
      </c>
      <c r="V358" t="s">
        <v>39</v>
      </c>
      <c r="W358" t="s">
        <v>39</v>
      </c>
      <c r="X358" t="str">
        <f>IF(LEN(source_data[[#This Row],[technology]])=0,"","technology")</f>
        <v/>
      </c>
      <c r="Y358" t="str">
        <f>SUBSTITUTE(_xlfn.TEXTJOIN(";",TRUE,source_data[[#This Row],[format]:[topic]],source_data[[#This Row],[misc]],source_data[[#This Row],[area]:[other]],),"#",";")</f>
        <v>talk;general;data-viz;design</v>
      </c>
      <c r="Z358">
        <f>10-COUNTBLANK(source_data[[#This Row],[format]:[other]])</f>
        <v>5</v>
      </c>
    </row>
    <row r="359" spans="1:26" x14ac:dyDescent="0.25">
      <c r="A359" t="s">
        <v>3059</v>
      </c>
      <c r="B359" t="s">
        <v>3060</v>
      </c>
      <c r="C359" t="s">
        <v>3061</v>
      </c>
      <c r="D359" t="s">
        <v>3062</v>
      </c>
      <c r="E359" t="s">
        <v>3063</v>
      </c>
      <c r="F359" t="s">
        <v>3064</v>
      </c>
      <c r="G359" t="s">
        <v>3065</v>
      </c>
      <c r="H359" t="s">
        <v>898</v>
      </c>
      <c r="I359" t="s">
        <v>225</v>
      </c>
      <c r="J359" t="s">
        <v>47</v>
      </c>
      <c r="K359" t="s">
        <v>3066</v>
      </c>
      <c r="L359" t="s">
        <v>50</v>
      </c>
      <c r="M359" t="s">
        <v>50</v>
      </c>
      <c r="N359" t="s">
        <v>36</v>
      </c>
      <c r="O359" t="s">
        <v>3067</v>
      </c>
      <c r="P359" t="s">
        <v>39</v>
      </c>
      <c r="Q359" t="s">
        <v>39</v>
      </c>
      <c r="R359" t="s">
        <v>39</v>
      </c>
      <c r="S359" t="s">
        <v>39</v>
      </c>
      <c r="T359" t="s">
        <v>39</v>
      </c>
      <c r="U359" t="s">
        <v>39</v>
      </c>
      <c r="V359" t="s">
        <v>3068</v>
      </c>
      <c r="W359" t="s">
        <v>39</v>
      </c>
      <c r="X359" t="str">
        <f>IF(LEN(source_data[[#This Row],[technology]])=0,"","technology")</f>
        <v>technology</v>
      </c>
      <c r="Y359" t="str">
        <f>SUBSTITUTE(_xlfn.TEXTJOIN(";",TRUE,source_data[[#This Row],[format]:[topic]],source_data[[#This Row],[misc]],source_data[[#This Row],[area]:[other]],),"#",";")</f>
        <v>online;book;technology;powerbi;rstats</v>
      </c>
      <c r="Z359">
        <f>10-COUNTBLANK(source_data[[#This Row],[format]:[other]])</f>
        <v>3</v>
      </c>
    </row>
    <row r="360" spans="1:26" x14ac:dyDescent="0.25">
      <c r="A360" t="s">
        <v>3069</v>
      </c>
      <c r="B360" t="s">
        <v>3070</v>
      </c>
      <c r="C360" t="s">
        <v>3071</v>
      </c>
      <c r="D360" t="s">
        <v>3072</v>
      </c>
      <c r="E360" t="s">
        <v>3073</v>
      </c>
      <c r="F360" t="s">
        <v>3074</v>
      </c>
      <c r="G360" t="s">
        <v>3075</v>
      </c>
      <c r="H360" t="s">
        <v>3076</v>
      </c>
      <c r="I360" t="s">
        <v>225</v>
      </c>
      <c r="J360" t="s">
        <v>47</v>
      </c>
      <c r="K360" t="s">
        <v>48</v>
      </c>
      <c r="L360" t="s">
        <v>50</v>
      </c>
      <c r="M360" t="s">
        <v>50</v>
      </c>
      <c r="N360" t="s">
        <v>36</v>
      </c>
      <c r="O360" t="s">
        <v>51</v>
      </c>
      <c r="P360" t="s">
        <v>2058</v>
      </c>
      <c r="Q360" t="s">
        <v>39</v>
      </c>
      <c r="R360" t="s">
        <v>39</v>
      </c>
      <c r="S360" t="s">
        <v>39</v>
      </c>
      <c r="T360" t="s">
        <v>39</v>
      </c>
      <c r="U360" t="s">
        <v>3077</v>
      </c>
      <c r="V360" t="s">
        <v>287</v>
      </c>
      <c r="W360" t="s">
        <v>39</v>
      </c>
      <c r="X360" t="str">
        <f>IF(LEN(source_data[[#This Row],[technology]])=0,"","technology")</f>
        <v>technology</v>
      </c>
      <c r="Y360" t="str">
        <f>SUBSTITUTE(_xlfn.TEXTJOIN(";",TRUE,source_data[[#This Row],[format]:[topic]],source_data[[#This Row],[misc]],source_data[[#This Row],[area]:[other]],),"#",";")</f>
        <v>post;tutorial;how-to;technology;hardware;python</v>
      </c>
      <c r="Z360">
        <f>10-COUNTBLANK(source_data[[#This Row],[format]:[other]])</f>
        <v>5</v>
      </c>
    </row>
    <row r="361" spans="1:26" x14ac:dyDescent="0.25">
      <c r="A361" t="s">
        <v>3078</v>
      </c>
      <c r="B361" t="s">
        <v>3079</v>
      </c>
      <c r="C361" t="s">
        <v>3080</v>
      </c>
      <c r="D361" t="s">
        <v>2482</v>
      </c>
      <c r="E361" t="s">
        <v>3081</v>
      </c>
      <c r="F361" t="s">
        <v>3082</v>
      </c>
      <c r="G361" t="s">
        <v>3083</v>
      </c>
      <c r="H361" t="s">
        <v>630</v>
      </c>
      <c r="I361" t="s">
        <v>225</v>
      </c>
      <c r="J361" t="s">
        <v>47</v>
      </c>
      <c r="K361" t="s">
        <v>631</v>
      </c>
      <c r="L361" t="s">
        <v>50</v>
      </c>
      <c r="M361" t="s">
        <v>50</v>
      </c>
      <c r="N361" t="s">
        <v>36</v>
      </c>
      <c r="O361" t="s">
        <v>1021</v>
      </c>
      <c r="P361" t="s">
        <v>78</v>
      </c>
      <c r="Q361" t="s">
        <v>39</v>
      </c>
      <c r="R361" t="s">
        <v>39</v>
      </c>
      <c r="S361" t="s">
        <v>39</v>
      </c>
      <c r="T361" t="s">
        <v>39</v>
      </c>
      <c r="U361" t="s">
        <v>317</v>
      </c>
      <c r="V361" t="s">
        <v>159</v>
      </c>
      <c r="W361" t="s">
        <v>39</v>
      </c>
      <c r="X361" t="str">
        <f>IF(LEN(source_data[[#This Row],[technology]])=0,"","technology")</f>
        <v>technology</v>
      </c>
      <c r="Y361" t="str">
        <f>SUBSTITUTE(_xlfn.TEXTJOIN(";",TRUE,source_data[[#This Row],[format]:[topic]],source_data[[#This Row],[misc]],source_data[[#This Row],[area]:[other]],),"#",";")</f>
        <v>post;package;how-to;technology;colour;rstats</v>
      </c>
      <c r="Z361">
        <f>10-COUNTBLANK(source_data[[#This Row],[format]:[other]])</f>
        <v>5</v>
      </c>
    </row>
    <row r="362" spans="1:26" x14ac:dyDescent="0.25">
      <c r="A362" t="s">
        <v>3084</v>
      </c>
      <c r="B362" t="s">
        <v>3085</v>
      </c>
      <c r="C362" t="s">
        <v>3086</v>
      </c>
      <c r="D362" t="s">
        <v>3087</v>
      </c>
      <c r="E362" t="s">
        <v>3088</v>
      </c>
      <c r="F362" t="s">
        <v>3089</v>
      </c>
      <c r="G362" t="s">
        <v>3090</v>
      </c>
      <c r="H362" t="s">
        <v>3085</v>
      </c>
      <c r="I362" t="s">
        <v>225</v>
      </c>
      <c r="J362" t="s">
        <v>47</v>
      </c>
      <c r="K362" t="s">
        <v>631</v>
      </c>
      <c r="L362" t="s">
        <v>50</v>
      </c>
      <c r="M362" t="s">
        <v>50</v>
      </c>
      <c r="N362" t="s">
        <v>36</v>
      </c>
      <c r="O362" t="s">
        <v>854</v>
      </c>
      <c r="P362" t="s">
        <v>39</v>
      </c>
      <c r="Q362" t="s">
        <v>39</v>
      </c>
      <c r="R362" t="s">
        <v>39</v>
      </c>
      <c r="S362" t="s">
        <v>214</v>
      </c>
      <c r="T362" t="s">
        <v>39</v>
      </c>
      <c r="U362" t="s">
        <v>40</v>
      </c>
      <c r="V362" t="s">
        <v>159</v>
      </c>
      <c r="W362" t="s">
        <v>39</v>
      </c>
      <c r="X362" t="str">
        <f>IF(LEN(source_data[[#This Row],[technology]])=0,"","technology")</f>
        <v>technology</v>
      </c>
      <c r="Y362" t="str">
        <f>SUBSTITUTE(_xlfn.TEXTJOIN(";",TRUE,source_data[[#This Row],[format]:[topic]],source_data[[#This Row],[misc]],source_data[[#This Row],[area]:[other]],),"#",";")</f>
        <v>course;data-analysis;technology;geospatial;rstats</v>
      </c>
      <c r="Z362">
        <f>10-COUNTBLANK(source_data[[#This Row],[format]:[other]])</f>
        <v>5</v>
      </c>
    </row>
    <row r="363" spans="1:26" x14ac:dyDescent="0.25">
      <c r="A363" t="s">
        <v>3091</v>
      </c>
      <c r="B363" t="s">
        <v>3092</v>
      </c>
      <c r="C363" t="s">
        <v>3093</v>
      </c>
      <c r="D363" t="s">
        <v>3094</v>
      </c>
      <c r="E363" t="s">
        <v>3095</v>
      </c>
      <c r="F363" t="s">
        <v>3096</v>
      </c>
      <c r="G363" t="s">
        <v>3097</v>
      </c>
      <c r="H363" t="s">
        <v>3098</v>
      </c>
      <c r="I363" t="s">
        <v>225</v>
      </c>
      <c r="J363" t="s">
        <v>47</v>
      </c>
      <c r="K363" t="s">
        <v>48</v>
      </c>
      <c r="L363" t="s">
        <v>50</v>
      </c>
      <c r="M363" t="s">
        <v>50</v>
      </c>
      <c r="N363" t="s">
        <v>36</v>
      </c>
      <c r="O363" t="s">
        <v>3099</v>
      </c>
      <c r="P363" t="s">
        <v>772</v>
      </c>
      <c r="Q363" t="s">
        <v>39</v>
      </c>
      <c r="R363" t="s">
        <v>39</v>
      </c>
      <c r="S363" t="s">
        <v>39</v>
      </c>
      <c r="T363" t="s">
        <v>19</v>
      </c>
      <c r="U363" t="s">
        <v>980</v>
      </c>
      <c r="V363" t="s">
        <v>39</v>
      </c>
      <c r="W363" t="s">
        <v>39</v>
      </c>
      <c r="X363" t="str">
        <f>IF(LEN(source_data[[#This Row],[technology]])=0,"","technology")</f>
        <v/>
      </c>
      <c r="Y363" t="str">
        <f>SUBSTITUTE(_xlfn.TEXTJOIN(";",TRUE,source_data[[#This Row],[format]:[topic]],source_data[[#This Row],[misc]],source_data[[#This Row],[area]:[other]],),"#",";")</f>
        <v>post;paper;review;technique;text-mining</v>
      </c>
      <c r="Z363">
        <f>10-COUNTBLANK(source_data[[#This Row],[format]:[other]])</f>
        <v>5</v>
      </c>
    </row>
    <row r="364" spans="1:26" x14ac:dyDescent="0.25">
      <c r="A364" t="s">
        <v>3100</v>
      </c>
      <c r="B364" t="s">
        <v>3101</v>
      </c>
      <c r="C364" t="s">
        <v>3102</v>
      </c>
      <c r="D364" t="s">
        <v>3103</v>
      </c>
      <c r="E364" t="s">
        <v>3104</v>
      </c>
      <c r="F364" t="s">
        <v>3105</v>
      </c>
      <c r="G364" t="s">
        <v>3106</v>
      </c>
      <c r="H364" t="s">
        <v>3107</v>
      </c>
      <c r="I364" t="s">
        <v>225</v>
      </c>
      <c r="J364" t="s">
        <v>47</v>
      </c>
      <c r="K364" t="s">
        <v>3108</v>
      </c>
      <c r="L364" t="s">
        <v>50</v>
      </c>
      <c r="M364" t="s">
        <v>50</v>
      </c>
      <c r="N364" t="s">
        <v>36</v>
      </c>
      <c r="O364" t="s">
        <v>51</v>
      </c>
      <c r="P364" t="s">
        <v>266</v>
      </c>
      <c r="Q364" t="s">
        <v>653</v>
      </c>
      <c r="R364" t="s">
        <v>39</v>
      </c>
      <c r="S364" t="s">
        <v>39</v>
      </c>
      <c r="T364" t="s">
        <v>39</v>
      </c>
      <c r="U364" t="s">
        <v>216</v>
      </c>
      <c r="V364" t="s">
        <v>654</v>
      </c>
      <c r="W364" t="s">
        <v>39</v>
      </c>
      <c r="X364" t="str">
        <f>IF(LEN(source_data[[#This Row],[technology]])=0,"","technology")</f>
        <v>technology</v>
      </c>
      <c r="Y364" t="str">
        <f>SUBSTITUTE(_xlfn.TEXTJOIN(";",TRUE,source_data[[#This Row],[format]:[topic]],source_data[[#This Row],[misc]],source_data[[#This Row],[area]:[other]],),"#",";")</f>
        <v>post;tutorial;basics;technology;data-preparation;rstats;tidyverse</v>
      </c>
      <c r="Z364">
        <f>10-COUNTBLANK(source_data[[#This Row],[format]:[other]])</f>
        <v>6</v>
      </c>
    </row>
    <row r="365" spans="1:26" x14ac:dyDescent="0.25">
      <c r="A365" t="s">
        <v>3109</v>
      </c>
      <c r="B365" t="s">
        <v>3110</v>
      </c>
      <c r="C365" t="s">
        <v>3111</v>
      </c>
      <c r="D365" t="s">
        <v>1361</v>
      </c>
      <c r="E365" t="s">
        <v>659</v>
      </c>
      <c r="F365" t="s">
        <v>3112</v>
      </c>
      <c r="G365" t="s">
        <v>3113</v>
      </c>
      <c r="H365" t="s">
        <v>1365</v>
      </c>
      <c r="I365" t="s">
        <v>225</v>
      </c>
      <c r="J365" t="s">
        <v>47</v>
      </c>
      <c r="K365" t="s">
        <v>48</v>
      </c>
      <c r="L365" t="s">
        <v>50</v>
      </c>
      <c r="M365" t="s">
        <v>50</v>
      </c>
      <c r="N365" t="s">
        <v>36</v>
      </c>
      <c r="O365" t="s">
        <v>51</v>
      </c>
      <c r="P365" t="s">
        <v>177</v>
      </c>
      <c r="Q365" t="s">
        <v>276</v>
      </c>
      <c r="R365" t="s">
        <v>39</v>
      </c>
      <c r="S365" t="s">
        <v>39</v>
      </c>
      <c r="T365" t="s">
        <v>39</v>
      </c>
      <c r="U365" t="s">
        <v>3114</v>
      </c>
      <c r="V365" t="s">
        <v>39</v>
      </c>
      <c r="W365" t="s">
        <v>39</v>
      </c>
      <c r="X365" t="str">
        <f>IF(LEN(source_data[[#This Row],[technology]])=0,"","technology")</f>
        <v/>
      </c>
      <c r="Y365" t="str">
        <f>SUBSTITUTE(_xlfn.TEXTJOIN(";",TRUE,source_data[[#This Row],[format]:[topic]],source_data[[#This Row],[misc]],source_data[[#This Row],[area]:[other]],),"#",";")</f>
        <v>post;general;overview;data-governance</v>
      </c>
      <c r="Z365">
        <f>10-COUNTBLANK(source_data[[#This Row],[format]:[other]])</f>
        <v>5</v>
      </c>
    </row>
    <row r="366" spans="1:26" x14ac:dyDescent="0.25">
      <c r="A366" t="s">
        <v>3115</v>
      </c>
      <c r="B366" t="s">
        <v>3116</v>
      </c>
      <c r="C366" t="s">
        <v>3117</v>
      </c>
      <c r="D366" t="s">
        <v>3118</v>
      </c>
      <c r="E366" t="s">
        <v>3119</v>
      </c>
      <c r="F366" t="s">
        <v>3120</v>
      </c>
      <c r="G366" t="s">
        <v>3121</v>
      </c>
      <c r="H366" t="s">
        <v>3122</v>
      </c>
      <c r="I366" t="s">
        <v>225</v>
      </c>
      <c r="J366" t="s">
        <v>47</v>
      </c>
      <c r="K366" t="s">
        <v>3123</v>
      </c>
      <c r="L366" t="s">
        <v>50</v>
      </c>
      <c r="M366" t="s">
        <v>50</v>
      </c>
      <c r="N366" t="s">
        <v>36</v>
      </c>
      <c r="O366" t="s">
        <v>51</v>
      </c>
      <c r="P366" t="s">
        <v>2382</v>
      </c>
      <c r="Q366" t="s">
        <v>39</v>
      </c>
      <c r="R366" t="s">
        <v>39</v>
      </c>
      <c r="S366" t="s">
        <v>39</v>
      </c>
      <c r="T366" t="s">
        <v>39</v>
      </c>
      <c r="U366" t="s">
        <v>40</v>
      </c>
      <c r="V366" t="s">
        <v>3124</v>
      </c>
      <c r="W366" t="s">
        <v>39</v>
      </c>
      <c r="X366" t="str">
        <f>IF(LEN(source_data[[#This Row],[technology]])=0,"","technology")</f>
        <v>technology</v>
      </c>
      <c r="Y366" t="str">
        <f>SUBSTITUTE(_xlfn.TEXTJOIN(";",TRUE,source_data[[#This Row],[format]:[topic]],source_data[[#This Row],[misc]],source_data[[#This Row],[area]:[other]],),"#",";")</f>
        <v>post;how-to;tutorial;technology;geospatial;d3js;leaflet</v>
      </c>
      <c r="Z366">
        <f>10-COUNTBLANK(source_data[[#This Row],[format]:[other]])</f>
        <v>5</v>
      </c>
    </row>
    <row r="367" spans="1:26" x14ac:dyDescent="0.25">
      <c r="A367" t="s">
        <v>3125</v>
      </c>
      <c r="B367" t="s">
        <v>3126</v>
      </c>
      <c r="C367" t="s">
        <v>3127</v>
      </c>
      <c r="D367" t="s">
        <v>1017</v>
      </c>
      <c r="E367" t="s">
        <v>879</v>
      </c>
      <c r="F367" t="s">
        <v>3128</v>
      </c>
      <c r="G367" t="s">
        <v>681</v>
      </c>
      <c r="H367" t="s">
        <v>1020</v>
      </c>
      <c r="I367" t="s">
        <v>225</v>
      </c>
      <c r="J367" t="s">
        <v>47</v>
      </c>
      <c r="K367" t="s">
        <v>3129</v>
      </c>
      <c r="L367" t="s">
        <v>50</v>
      </c>
      <c r="M367" t="s">
        <v>50</v>
      </c>
      <c r="N367" t="s">
        <v>36</v>
      </c>
      <c r="O367" t="s">
        <v>51</v>
      </c>
      <c r="P367" t="s">
        <v>95</v>
      </c>
      <c r="Q367" t="s">
        <v>39</v>
      </c>
      <c r="R367" t="s">
        <v>39</v>
      </c>
      <c r="S367" t="s">
        <v>9059</v>
      </c>
      <c r="T367" t="s">
        <v>39</v>
      </c>
      <c r="U367" t="s">
        <v>39</v>
      </c>
      <c r="V367" t="s">
        <v>39</v>
      </c>
      <c r="X367" t="str">
        <f>IF(LEN(source_data[[#This Row],[technology]])=0,"","technology")</f>
        <v/>
      </c>
      <c r="Y367" t="str">
        <f>SUBSTITUTE(_xlfn.TEXTJOIN(";",TRUE,source_data[[#This Row],[format]:[topic]],source_data[[#This Row],[misc]],source_data[[#This Row],[area]:[other]],),"#",";")</f>
        <v>post;list;data-viz;inspiration</v>
      </c>
      <c r="Z367">
        <f>10-COUNTBLANK(source_data[[#This Row],[format]:[other]])</f>
        <v>4</v>
      </c>
    </row>
    <row r="368" spans="1:26" x14ac:dyDescent="0.25">
      <c r="A368" t="s">
        <v>3130</v>
      </c>
      <c r="B368" t="s">
        <v>3131</v>
      </c>
      <c r="C368" t="s">
        <v>3132</v>
      </c>
      <c r="D368" t="s">
        <v>3133</v>
      </c>
      <c r="E368" t="s">
        <v>3134</v>
      </c>
      <c r="F368" t="s">
        <v>3135</v>
      </c>
      <c r="G368" t="s">
        <v>3136</v>
      </c>
      <c r="H368" t="s">
        <v>3137</v>
      </c>
      <c r="I368" t="s">
        <v>225</v>
      </c>
      <c r="J368" t="s">
        <v>47</v>
      </c>
      <c r="L368" t="s">
        <v>50</v>
      </c>
      <c r="M368" t="s">
        <v>50</v>
      </c>
      <c r="N368" t="s">
        <v>36</v>
      </c>
      <c r="O368" t="s">
        <v>39</v>
      </c>
      <c r="P368" t="s">
        <v>1159</v>
      </c>
      <c r="Q368" t="s">
        <v>522</v>
      </c>
      <c r="R368" t="s">
        <v>39</v>
      </c>
      <c r="S368" t="s">
        <v>52</v>
      </c>
      <c r="T368" t="s">
        <v>39</v>
      </c>
      <c r="U368" t="s">
        <v>39</v>
      </c>
      <c r="V368" t="s">
        <v>296</v>
      </c>
      <c r="W368" t="s">
        <v>39</v>
      </c>
      <c r="X368" t="str">
        <f>IF(LEN(source_data[[#This Row],[technology]])=0,"","technology")</f>
        <v>technology</v>
      </c>
      <c r="Y368" t="str">
        <f>SUBSTITUTE(_xlfn.TEXTJOIN(";",TRUE,source_data[[#This Row],[format]:[topic]],source_data[[#This Row],[misc]],source_data[[#This Row],[area]:[other]],),"#",";")</f>
        <v>code;example;data-viz;technology;rstats;ggplot2</v>
      </c>
      <c r="Z368">
        <f>10-COUNTBLANK(source_data[[#This Row],[format]:[other]])</f>
        <v>5</v>
      </c>
    </row>
    <row r="369" spans="1:26" x14ac:dyDescent="0.25">
      <c r="A369" t="s">
        <v>3138</v>
      </c>
      <c r="B369" t="s">
        <v>3139</v>
      </c>
      <c r="C369" t="s">
        <v>3140</v>
      </c>
      <c r="D369" t="s">
        <v>3141</v>
      </c>
      <c r="E369" t="s">
        <v>3142</v>
      </c>
      <c r="F369" t="s">
        <v>3143</v>
      </c>
      <c r="G369" t="s">
        <v>3144</v>
      </c>
      <c r="H369" t="s">
        <v>3145</v>
      </c>
      <c r="I369" t="s">
        <v>225</v>
      </c>
      <c r="J369" t="s">
        <v>47</v>
      </c>
      <c r="K369" t="s">
        <v>3146</v>
      </c>
      <c r="L369" t="s">
        <v>50</v>
      </c>
      <c r="M369" t="s">
        <v>50</v>
      </c>
      <c r="N369" t="s">
        <v>36</v>
      </c>
      <c r="O369" t="s">
        <v>1021</v>
      </c>
      <c r="P369" t="s">
        <v>39</v>
      </c>
      <c r="Q369" t="s">
        <v>276</v>
      </c>
      <c r="R369" t="s">
        <v>39</v>
      </c>
      <c r="S369" t="s">
        <v>39</v>
      </c>
      <c r="T369" t="s">
        <v>39</v>
      </c>
      <c r="U369" t="s">
        <v>39</v>
      </c>
      <c r="V369" t="s">
        <v>654</v>
      </c>
      <c r="W369" t="s">
        <v>39</v>
      </c>
      <c r="X369" t="str">
        <f>IF(LEN(source_data[[#This Row],[technology]])=0,"","technology")</f>
        <v>technology</v>
      </c>
      <c r="Y369" t="str">
        <f>SUBSTITUTE(_xlfn.TEXTJOIN(";",TRUE,source_data[[#This Row],[format]:[topic]],source_data[[#This Row],[misc]],source_data[[#This Row],[area]:[other]],),"#",";")</f>
        <v>post;package;overview;technology;rstats;tidyverse</v>
      </c>
      <c r="Z369">
        <f>10-COUNTBLANK(source_data[[#This Row],[format]:[other]])</f>
        <v>4</v>
      </c>
    </row>
    <row r="370" spans="1:26" x14ac:dyDescent="0.25">
      <c r="A370" t="s">
        <v>3147</v>
      </c>
      <c r="B370" t="s">
        <v>3148</v>
      </c>
      <c r="C370" t="s">
        <v>3149</v>
      </c>
      <c r="D370" t="s">
        <v>3150</v>
      </c>
      <c r="E370" t="s">
        <v>3151</v>
      </c>
      <c r="F370" t="s">
        <v>3152</v>
      </c>
      <c r="G370" t="s">
        <v>3153</v>
      </c>
      <c r="H370" t="s">
        <v>3154</v>
      </c>
      <c r="I370" t="s">
        <v>225</v>
      </c>
      <c r="J370" t="s">
        <v>47</v>
      </c>
      <c r="K370" t="s">
        <v>48</v>
      </c>
      <c r="L370" t="s">
        <v>50</v>
      </c>
      <c r="M370" t="s">
        <v>50</v>
      </c>
      <c r="N370" t="s">
        <v>36</v>
      </c>
      <c r="O370" t="s">
        <v>51</v>
      </c>
      <c r="P370" t="s">
        <v>39</v>
      </c>
      <c r="Q370" t="s">
        <v>653</v>
      </c>
      <c r="R370" t="s">
        <v>39</v>
      </c>
      <c r="S370" t="s">
        <v>39</v>
      </c>
      <c r="T370" t="s">
        <v>39</v>
      </c>
      <c r="U370" t="s">
        <v>40</v>
      </c>
      <c r="V370" t="s">
        <v>3155</v>
      </c>
      <c r="W370" t="s">
        <v>39</v>
      </c>
      <c r="X370" t="str">
        <f>IF(LEN(source_data[[#This Row],[technology]])=0,"","technology")</f>
        <v>technology</v>
      </c>
      <c r="Y370" t="str">
        <f>SUBSTITUTE(_xlfn.TEXTJOIN(";",TRUE,source_data[[#This Row],[format]:[topic]],source_data[[#This Row],[misc]],source_data[[#This Row],[area]:[other]],),"#",";")</f>
        <v>post;basics;technology;geospatial;rstats;highcharter</v>
      </c>
      <c r="Z370">
        <f>10-COUNTBLANK(source_data[[#This Row],[format]:[other]])</f>
        <v>5</v>
      </c>
    </row>
    <row r="371" spans="1:26" x14ac:dyDescent="0.25">
      <c r="A371" t="s">
        <v>3156</v>
      </c>
      <c r="B371" t="s">
        <v>3157</v>
      </c>
      <c r="C371" t="s">
        <v>3158</v>
      </c>
      <c r="D371" t="s">
        <v>3159</v>
      </c>
      <c r="E371" t="s">
        <v>301</v>
      </c>
      <c r="F371" t="s">
        <v>3160</v>
      </c>
      <c r="G371" t="s">
        <v>3161</v>
      </c>
      <c r="H371" t="s">
        <v>3162</v>
      </c>
      <c r="I371" t="s">
        <v>225</v>
      </c>
      <c r="J371" t="s">
        <v>47</v>
      </c>
      <c r="K371" t="s">
        <v>3163</v>
      </c>
      <c r="L371" t="s">
        <v>50</v>
      </c>
      <c r="M371" t="s">
        <v>50</v>
      </c>
      <c r="N371" t="s">
        <v>36</v>
      </c>
      <c r="O371" t="s">
        <v>51</v>
      </c>
      <c r="P371" t="s">
        <v>78</v>
      </c>
      <c r="Q371" t="s">
        <v>653</v>
      </c>
      <c r="R371" t="s">
        <v>39</v>
      </c>
      <c r="S371" t="s">
        <v>52</v>
      </c>
      <c r="T371" t="s">
        <v>39</v>
      </c>
      <c r="U371" t="s">
        <v>39</v>
      </c>
      <c r="V371" t="s">
        <v>3164</v>
      </c>
      <c r="W371" t="s">
        <v>39</v>
      </c>
      <c r="X371" t="str">
        <f>IF(LEN(source_data[[#This Row],[technology]])=0,"","technology")</f>
        <v>technology</v>
      </c>
      <c r="Y371" t="str">
        <f>SUBSTITUTE(_xlfn.TEXTJOIN(";",TRUE,source_data[[#This Row],[format]:[topic]],source_data[[#This Row],[misc]],source_data[[#This Row],[area]:[other]],),"#",";")</f>
        <v>post;how-to;basics;data-viz;technology;python;matplotlib</v>
      </c>
      <c r="Z371">
        <f>10-COUNTBLANK(source_data[[#This Row],[format]:[other]])</f>
        <v>6</v>
      </c>
    </row>
    <row r="372" spans="1:26" x14ac:dyDescent="0.25">
      <c r="A372" t="s">
        <v>3165</v>
      </c>
      <c r="B372" t="s">
        <v>3166</v>
      </c>
      <c r="C372" t="s">
        <v>3167</v>
      </c>
      <c r="D372" t="s">
        <v>271</v>
      </c>
      <c r="E372" t="s">
        <v>3168</v>
      </c>
      <c r="F372" t="s">
        <v>3169</v>
      </c>
      <c r="G372" t="s">
        <v>3170</v>
      </c>
      <c r="H372" t="s">
        <v>809</v>
      </c>
      <c r="I372" t="s">
        <v>225</v>
      </c>
      <c r="J372" t="s">
        <v>47</v>
      </c>
      <c r="K372" t="s">
        <v>48</v>
      </c>
      <c r="L372" t="s">
        <v>50</v>
      </c>
      <c r="M372" t="s">
        <v>50</v>
      </c>
      <c r="N372" t="s">
        <v>36</v>
      </c>
      <c r="O372" t="s">
        <v>51</v>
      </c>
      <c r="P372" t="s">
        <v>1210</v>
      </c>
      <c r="Q372" t="s">
        <v>39</v>
      </c>
      <c r="R372" t="s">
        <v>39</v>
      </c>
      <c r="S372" t="s">
        <v>158</v>
      </c>
      <c r="T372" t="s">
        <v>19</v>
      </c>
      <c r="U372" t="s">
        <v>39</v>
      </c>
      <c r="V372" t="s">
        <v>39</v>
      </c>
      <c r="W372" t="s">
        <v>39</v>
      </c>
      <c r="X372" t="str">
        <f>IF(LEN(source_data[[#This Row],[technology]])=0,"","technology")</f>
        <v/>
      </c>
      <c r="Y372" t="str">
        <f>SUBSTITUTE(_xlfn.TEXTJOIN(";",TRUE,source_data[[#This Row],[format]:[topic]],source_data[[#This Row],[misc]],source_data[[#This Row],[area]:[other]],),"#",";")</f>
        <v>post;list;general;data-science;technique</v>
      </c>
      <c r="Z372">
        <f>10-COUNTBLANK(source_data[[#This Row],[format]:[other]])</f>
        <v>5</v>
      </c>
    </row>
    <row r="373" spans="1:26" x14ac:dyDescent="0.25">
      <c r="A373" t="s">
        <v>3171</v>
      </c>
      <c r="B373" t="s">
        <v>3172</v>
      </c>
      <c r="C373" t="s">
        <v>3173</v>
      </c>
      <c r="D373" t="s">
        <v>3174</v>
      </c>
      <c r="E373" t="s">
        <v>3175</v>
      </c>
      <c r="F373" t="s">
        <v>3176</v>
      </c>
      <c r="G373" t="s">
        <v>3177</v>
      </c>
      <c r="H373" t="s">
        <v>642</v>
      </c>
      <c r="I373" t="s">
        <v>225</v>
      </c>
      <c r="J373" t="s">
        <v>47</v>
      </c>
      <c r="K373" t="s">
        <v>3178</v>
      </c>
      <c r="L373" t="s">
        <v>50</v>
      </c>
      <c r="M373" t="s">
        <v>50</v>
      </c>
      <c r="N373" t="s">
        <v>36</v>
      </c>
      <c r="O373" t="s">
        <v>3058</v>
      </c>
      <c r="P373" t="s">
        <v>39</v>
      </c>
      <c r="Q373" t="s">
        <v>39</v>
      </c>
      <c r="R373" t="s">
        <v>3179</v>
      </c>
      <c r="S373" t="s">
        <v>1184</v>
      </c>
      <c r="T373" t="s">
        <v>39</v>
      </c>
      <c r="U373" t="s">
        <v>1608</v>
      </c>
      <c r="V373" t="s">
        <v>39</v>
      </c>
      <c r="W373" t="s">
        <v>39</v>
      </c>
      <c r="X373" t="str">
        <f>IF(LEN(source_data[[#This Row],[technology]])=0,"","technology")</f>
        <v/>
      </c>
      <c r="Y373" t="str">
        <f>SUBSTITUTE(_xlfn.TEXTJOIN(";",TRUE,source_data[[#This Row],[format]:[topic]],source_data[[#This Row],[misc]],source_data[[#This Row],[area]:[other]],),"#",";")</f>
        <v>talk;peril;cautionary-tale;pitfall;big-data</v>
      </c>
      <c r="Z373">
        <f>10-COUNTBLANK(source_data[[#This Row],[format]:[other]])</f>
        <v>5</v>
      </c>
    </row>
    <row r="374" spans="1:26" x14ac:dyDescent="0.25">
      <c r="A374" t="s">
        <v>3180</v>
      </c>
      <c r="B374" t="s">
        <v>3181</v>
      </c>
      <c r="C374" t="s">
        <v>3182</v>
      </c>
      <c r="D374" t="s">
        <v>3183</v>
      </c>
      <c r="E374" t="s">
        <v>2757</v>
      </c>
      <c r="F374" t="s">
        <v>3184</v>
      </c>
      <c r="G374" t="s">
        <v>3185</v>
      </c>
      <c r="H374" t="s">
        <v>3186</v>
      </c>
      <c r="I374" t="s">
        <v>225</v>
      </c>
      <c r="J374" t="s">
        <v>47</v>
      </c>
      <c r="K374" t="s">
        <v>3187</v>
      </c>
      <c r="L374" t="s">
        <v>50</v>
      </c>
      <c r="M374" t="s">
        <v>50</v>
      </c>
      <c r="N374" t="s">
        <v>36</v>
      </c>
      <c r="O374" t="s">
        <v>37</v>
      </c>
      <c r="P374" t="s">
        <v>39</v>
      </c>
      <c r="Q374" t="s">
        <v>522</v>
      </c>
      <c r="R374" t="s">
        <v>39</v>
      </c>
      <c r="S374" t="s">
        <v>9059</v>
      </c>
      <c r="T374" t="s">
        <v>39</v>
      </c>
      <c r="U374" t="s">
        <v>39</v>
      </c>
      <c r="V374" t="s">
        <v>39</v>
      </c>
      <c r="X374" t="str">
        <f>IF(LEN(source_data[[#This Row],[technology]])=0,"","technology")</f>
        <v/>
      </c>
      <c r="Y374" t="str">
        <f>SUBSTITUTE(_xlfn.TEXTJOIN(";",TRUE,source_data[[#This Row],[format]:[topic]],source_data[[#This Row],[misc]],source_data[[#This Row],[area]:[other]],),"#",";")</f>
        <v>article;example;data-viz;inspiration</v>
      </c>
      <c r="Z374">
        <f>10-COUNTBLANK(source_data[[#This Row],[format]:[other]])</f>
        <v>4</v>
      </c>
    </row>
    <row r="375" spans="1:26" x14ac:dyDescent="0.25">
      <c r="A375" t="s">
        <v>3188</v>
      </c>
      <c r="B375" t="s">
        <v>3189</v>
      </c>
      <c r="C375" t="s">
        <v>3190</v>
      </c>
      <c r="D375" t="s">
        <v>3191</v>
      </c>
      <c r="E375" t="s">
        <v>3192</v>
      </c>
      <c r="F375" t="s">
        <v>3193</v>
      </c>
      <c r="G375" t="s">
        <v>3194</v>
      </c>
      <c r="H375" t="s">
        <v>3195</v>
      </c>
      <c r="I375" t="s">
        <v>225</v>
      </c>
      <c r="J375" t="s">
        <v>47</v>
      </c>
      <c r="K375" t="s">
        <v>3196</v>
      </c>
      <c r="L375" t="s">
        <v>50</v>
      </c>
      <c r="M375" t="s">
        <v>50</v>
      </c>
      <c r="N375" t="s">
        <v>36</v>
      </c>
      <c r="O375" t="s">
        <v>51</v>
      </c>
      <c r="P375" t="s">
        <v>95</v>
      </c>
      <c r="Q375" t="s">
        <v>522</v>
      </c>
      <c r="R375" t="s">
        <v>39</v>
      </c>
      <c r="S375" t="s">
        <v>9059</v>
      </c>
      <c r="T375" t="s">
        <v>39</v>
      </c>
      <c r="U375" t="s">
        <v>39</v>
      </c>
      <c r="V375" t="s">
        <v>39</v>
      </c>
      <c r="X375" t="str">
        <f>IF(LEN(source_data[[#This Row],[technology]])=0,"","technology")</f>
        <v/>
      </c>
      <c r="Y375" t="str">
        <f>SUBSTITUTE(_xlfn.TEXTJOIN(";",TRUE,source_data[[#This Row],[format]:[topic]],source_data[[#This Row],[misc]],source_data[[#This Row],[area]:[other]],),"#",";")</f>
        <v>post;list;example;data-viz;inspiration</v>
      </c>
      <c r="Z375">
        <f>10-COUNTBLANK(source_data[[#This Row],[format]:[other]])</f>
        <v>5</v>
      </c>
    </row>
    <row r="376" spans="1:26" x14ac:dyDescent="0.25">
      <c r="A376" t="s">
        <v>3197</v>
      </c>
      <c r="B376" t="s">
        <v>3198</v>
      </c>
      <c r="C376" t="s">
        <v>3199</v>
      </c>
      <c r="D376" t="s">
        <v>3200</v>
      </c>
      <c r="E376" t="s">
        <v>3201</v>
      </c>
      <c r="G376" t="s">
        <v>3202</v>
      </c>
      <c r="H376" t="s">
        <v>30</v>
      </c>
      <c r="I376" t="s">
        <v>31</v>
      </c>
      <c r="J376" t="s">
        <v>47</v>
      </c>
      <c r="K376" t="s">
        <v>48</v>
      </c>
      <c r="L376" t="s">
        <v>3203</v>
      </c>
      <c r="M376" t="s">
        <v>3204</v>
      </c>
      <c r="N376" t="s">
        <v>36</v>
      </c>
      <c r="O376" t="s">
        <v>39</v>
      </c>
      <c r="P376" t="s">
        <v>187</v>
      </c>
      <c r="Q376" t="s">
        <v>522</v>
      </c>
      <c r="R376" t="s">
        <v>39</v>
      </c>
      <c r="S376" t="s">
        <v>9059</v>
      </c>
      <c r="T376" t="s">
        <v>39</v>
      </c>
      <c r="U376" t="s">
        <v>554</v>
      </c>
      <c r="V376" t="s">
        <v>2321</v>
      </c>
      <c r="X376" t="str">
        <f>IF(LEN(source_data[[#This Row],[technology]])=0,"","technology")</f>
        <v>technology</v>
      </c>
      <c r="Y376" t="str">
        <f>SUBSTITUTE(_xlfn.TEXTJOIN(";",TRUE,source_data[[#This Row],[format]:[topic]],source_data[[#This Row],[misc]],source_data[[#This Row],[area]:[other]],),"#",";")</f>
        <v>visual;example;data-viz;inspiration;technology;sports;ggplot2;rstats</v>
      </c>
      <c r="Z376">
        <f>10-COUNTBLANK(source_data[[#This Row],[format]:[other]])</f>
        <v>6</v>
      </c>
    </row>
    <row r="377" spans="1:26" x14ac:dyDescent="0.25">
      <c r="A377" t="s">
        <v>3205</v>
      </c>
      <c r="B377" t="s">
        <v>3206</v>
      </c>
      <c r="C377" t="s">
        <v>3207</v>
      </c>
      <c r="D377" t="s">
        <v>3208</v>
      </c>
      <c r="E377" t="s">
        <v>3201</v>
      </c>
      <c r="F377" t="s">
        <v>3209</v>
      </c>
      <c r="G377" t="s">
        <v>3210</v>
      </c>
      <c r="H377" t="s">
        <v>1667</v>
      </c>
      <c r="I377" t="s">
        <v>225</v>
      </c>
      <c r="J377" t="s">
        <v>47</v>
      </c>
      <c r="K377" t="s">
        <v>3211</v>
      </c>
      <c r="L377" t="s">
        <v>50</v>
      </c>
      <c r="M377" t="s">
        <v>50</v>
      </c>
      <c r="N377" t="s">
        <v>36</v>
      </c>
      <c r="O377" t="s">
        <v>51</v>
      </c>
      <c r="P377" t="s">
        <v>39</v>
      </c>
      <c r="Q377" t="s">
        <v>522</v>
      </c>
      <c r="R377" t="s">
        <v>39</v>
      </c>
      <c r="S377" t="s">
        <v>9059</v>
      </c>
      <c r="T377" t="s">
        <v>39</v>
      </c>
      <c r="U377" t="s">
        <v>39</v>
      </c>
      <c r="V377" t="s">
        <v>39</v>
      </c>
      <c r="X377" t="str">
        <f>IF(LEN(source_data[[#This Row],[technology]])=0,"","technology")</f>
        <v/>
      </c>
      <c r="Y377" t="str">
        <f>SUBSTITUTE(_xlfn.TEXTJOIN(";",TRUE,source_data[[#This Row],[format]:[topic]],source_data[[#This Row],[misc]],source_data[[#This Row],[area]:[other]],),"#",";")</f>
        <v>post;example;data-viz;inspiration</v>
      </c>
      <c r="Z377">
        <f>10-COUNTBLANK(source_data[[#This Row],[format]:[other]])</f>
        <v>4</v>
      </c>
    </row>
    <row r="378" spans="1:26" x14ac:dyDescent="0.25">
      <c r="A378" t="s">
        <v>3212</v>
      </c>
      <c r="B378" t="s">
        <v>3213</v>
      </c>
      <c r="C378" t="s">
        <v>3214</v>
      </c>
      <c r="D378" t="s">
        <v>1017</v>
      </c>
      <c r="E378" t="s">
        <v>3215</v>
      </c>
      <c r="F378" t="s">
        <v>3216</v>
      </c>
      <c r="G378" t="s">
        <v>3217</v>
      </c>
      <c r="H378" t="s">
        <v>679</v>
      </c>
      <c r="I378" t="s">
        <v>225</v>
      </c>
      <c r="J378" t="s">
        <v>47</v>
      </c>
      <c r="K378" t="s">
        <v>48</v>
      </c>
      <c r="L378" t="s">
        <v>50</v>
      </c>
      <c r="M378" t="s">
        <v>50</v>
      </c>
      <c r="N378" t="s">
        <v>36</v>
      </c>
      <c r="O378" t="s">
        <v>51</v>
      </c>
      <c r="P378" t="s">
        <v>39</v>
      </c>
      <c r="Q378" t="s">
        <v>39</v>
      </c>
      <c r="R378" t="s">
        <v>39</v>
      </c>
      <c r="S378" t="s">
        <v>52</v>
      </c>
      <c r="T378" t="s">
        <v>19</v>
      </c>
      <c r="U378" t="s">
        <v>39</v>
      </c>
      <c r="V378" t="s">
        <v>39</v>
      </c>
      <c r="W378" t="s">
        <v>634</v>
      </c>
      <c r="X378" t="str">
        <f>IF(LEN(source_data[[#This Row],[technology]])=0,"","technology")</f>
        <v/>
      </c>
      <c r="Y378" t="str">
        <f>SUBSTITUTE(_xlfn.TEXTJOIN(";",TRUE,source_data[[#This Row],[format]:[topic]],source_data[[#This Row],[misc]],source_data[[#This Row],[area]:[other]],),"#",";")</f>
        <v>post;data-viz;technique;outlier</v>
      </c>
      <c r="Z378">
        <f>10-COUNTBLANK(source_data[[#This Row],[format]:[other]])</f>
        <v>5</v>
      </c>
    </row>
    <row r="379" spans="1:26" x14ac:dyDescent="0.25">
      <c r="A379" t="s">
        <v>3218</v>
      </c>
      <c r="B379" t="s">
        <v>3219</v>
      </c>
      <c r="C379" t="s">
        <v>3220</v>
      </c>
      <c r="D379" t="s">
        <v>3221</v>
      </c>
      <c r="E379" t="s">
        <v>2951</v>
      </c>
      <c r="F379" t="s">
        <v>3222</v>
      </c>
      <c r="G379" t="s">
        <v>3223</v>
      </c>
      <c r="H379" t="s">
        <v>3224</v>
      </c>
      <c r="I379" t="s">
        <v>225</v>
      </c>
      <c r="J379" t="s">
        <v>47</v>
      </c>
      <c r="K379" t="s">
        <v>48</v>
      </c>
      <c r="L379" t="s">
        <v>50</v>
      </c>
      <c r="M379" t="s">
        <v>50</v>
      </c>
      <c r="N379" t="s">
        <v>36</v>
      </c>
      <c r="O379" t="s">
        <v>576</v>
      </c>
      <c r="P379" t="s">
        <v>39</v>
      </c>
      <c r="Q379" t="s">
        <v>39</v>
      </c>
      <c r="R379" t="s">
        <v>39</v>
      </c>
      <c r="S379" t="s">
        <v>52</v>
      </c>
      <c r="T379" t="s">
        <v>39</v>
      </c>
      <c r="U379" t="s">
        <v>39</v>
      </c>
      <c r="V379" t="s">
        <v>39</v>
      </c>
      <c r="W379" t="s">
        <v>604</v>
      </c>
      <c r="X379" t="str">
        <f>IF(LEN(source_data[[#This Row],[technology]])=0,"","technology")</f>
        <v/>
      </c>
      <c r="Y379" t="str">
        <f>SUBSTITUTE(_xlfn.TEXTJOIN(";",TRUE,source_data[[#This Row],[format]:[topic]],source_data[[#This Row],[misc]],source_data[[#This Row],[area]:[other]],),"#",";")</f>
        <v>book;online;data-viz;free</v>
      </c>
      <c r="Z379">
        <f>10-COUNTBLANK(source_data[[#This Row],[format]:[other]])</f>
        <v>4</v>
      </c>
    </row>
    <row r="380" spans="1:26" x14ac:dyDescent="0.25">
      <c r="A380" t="s">
        <v>3225</v>
      </c>
      <c r="B380" t="s">
        <v>3226</v>
      </c>
      <c r="C380" t="s">
        <v>3227</v>
      </c>
      <c r="D380" t="s">
        <v>3228</v>
      </c>
      <c r="E380" t="s">
        <v>2951</v>
      </c>
      <c r="F380" t="s">
        <v>3229</v>
      </c>
      <c r="G380" t="s">
        <v>3230</v>
      </c>
      <c r="H380" t="s">
        <v>3231</v>
      </c>
      <c r="I380" t="s">
        <v>225</v>
      </c>
      <c r="J380" t="s">
        <v>47</v>
      </c>
      <c r="K380" t="s">
        <v>3232</v>
      </c>
      <c r="L380" t="s">
        <v>50</v>
      </c>
      <c r="M380" t="s">
        <v>50</v>
      </c>
      <c r="N380" t="s">
        <v>36</v>
      </c>
      <c r="O380" t="s">
        <v>256</v>
      </c>
      <c r="P380" t="s">
        <v>874</v>
      </c>
      <c r="Q380" t="s">
        <v>39</v>
      </c>
      <c r="R380" t="s">
        <v>39</v>
      </c>
      <c r="S380" t="s">
        <v>52</v>
      </c>
      <c r="T380" t="s">
        <v>19</v>
      </c>
      <c r="U380" t="s">
        <v>39</v>
      </c>
      <c r="V380" t="s">
        <v>3164</v>
      </c>
      <c r="W380" t="s">
        <v>39</v>
      </c>
      <c r="X380" t="str">
        <f>IF(LEN(source_data[[#This Row],[technology]])=0,"","technology")</f>
        <v>technology</v>
      </c>
      <c r="Y380" t="str">
        <f>SUBSTITUTE(_xlfn.TEXTJOIN(";",TRUE,source_data[[#This Row],[format]:[topic]],source_data[[#This Row],[misc]],source_data[[#This Row],[area]:[other]],),"#",";")</f>
        <v>package;guide;data-viz;technique;technology;python;matplotlib</v>
      </c>
      <c r="Z380">
        <f>10-COUNTBLANK(source_data[[#This Row],[format]:[other]])</f>
        <v>6</v>
      </c>
    </row>
    <row r="381" spans="1:26" x14ac:dyDescent="0.25">
      <c r="A381" t="s">
        <v>3233</v>
      </c>
      <c r="B381" t="s">
        <v>3234</v>
      </c>
      <c r="C381" t="s">
        <v>3235</v>
      </c>
      <c r="D381" t="s">
        <v>3236</v>
      </c>
      <c r="E381" t="s">
        <v>3237</v>
      </c>
      <c r="F381" t="s">
        <v>3238</v>
      </c>
      <c r="G381" t="s">
        <v>3239</v>
      </c>
      <c r="H381" t="s">
        <v>3240</v>
      </c>
      <c r="I381" t="s">
        <v>225</v>
      </c>
      <c r="J381" t="s">
        <v>47</v>
      </c>
      <c r="K381" t="s">
        <v>3241</v>
      </c>
      <c r="L381" t="s">
        <v>50</v>
      </c>
      <c r="M381" t="s">
        <v>50</v>
      </c>
      <c r="N381" t="s">
        <v>36</v>
      </c>
      <c r="O381" t="s">
        <v>37</v>
      </c>
      <c r="P381" t="s">
        <v>177</v>
      </c>
      <c r="Q381" t="s">
        <v>276</v>
      </c>
      <c r="R381" t="s">
        <v>39</v>
      </c>
      <c r="S381" t="s">
        <v>52</v>
      </c>
      <c r="T381" t="s">
        <v>2478</v>
      </c>
      <c r="U381" t="s">
        <v>39</v>
      </c>
      <c r="V381" t="s">
        <v>39</v>
      </c>
      <c r="W381" t="s">
        <v>39</v>
      </c>
      <c r="X381" t="str">
        <f>IF(LEN(source_data[[#This Row],[technology]])=0,"","technology")</f>
        <v/>
      </c>
      <c r="Y381" t="str">
        <f>SUBSTITUTE(_xlfn.TEXTJOIN(";",TRUE,source_data[[#This Row],[format]:[topic]],source_data[[#This Row],[misc]],source_data[[#This Row],[area]:[other]],),"#",";")</f>
        <v>article;general;overview;data-viz;data-art</v>
      </c>
      <c r="Z381">
        <f>10-COUNTBLANK(source_data[[#This Row],[format]:[other]])</f>
        <v>6</v>
      </c>
    </row>
    <row r="382" spans="1:26" x14ac:dyDescent="0.25">
      <c r="A382" t="s">
        <v>3242</v>
      </c>
      <c r="B382" t="s">
        <v>3243</v>
      </c>
      <c r="C382" t="s">
        <v>3244</v>
      </c>
      <c r="D382" t="s">
        <v>3245</v>
      </c>
      <c r="E382" t="s">
        <v>3246</v>
      </c>
      <c r="F382" t="s">
        <v>3247</v>
      </c>
      <c r="G382" t="s">
        <v>3248</v>
      </c>
      <c r="H382" t="s">
        <v>1898</v>
      </c>
      <c r="I382" t="s">
        <v>225</v>
      </c>
      <c r="J382" t="s">
        <v>47</v>
      </c>
      <c r="K382" t="s">
        <v>3249</v>
      </c>
      <c r="L382" t="s">
        <v>50</v>
      </c>
      <c r="M382" t="s">
        <v>50</v>
      </c>
      <c r="N382" t="s">
        <v>36</v>
      </c>
      <c r="O382" t="s">
        <v>247</v>
      </c>
      <c r="P382" t="s">
        <v>95</v>
      </c>
      <c r="Q382" t="s">
        <v>39</v>
      </c>
      <c r="R382" t="s">
        <v>39</v>
      </c>
      <c r="S382" t="s">
        <v>158</v>
      </c>
      <c r="T382" t="s">
        <v>39</v>
      </c>
      <c r="U382" t="s">
        <v>327</v>
      </c>
      <c r="V382" t="s">
        <v>39</v>
      </c>
      <c r="W382" t="s">
        <v>39</v>
      </c>
      <c r="X382" t="str">
        <f>IF(LEN(source_data[[#This Row],[technology]])=0,"","technology")</f>
        <v/>
      </c>
      <c r="Y382" t="str">
        <f>SUBSTITUTE(_xlfn.TEXTJOIN(";",TRUE,source_data[[#This Row],[format]:[topic]],source_data[[#This Row],[misc]],source_data[[#This Row],[area]:[other]],),"#",";")</f>
        <v>post;book;list;data-science;ml;ai</v>
      </c>
      <c r="Z382">
        <f>10-COUNTBLANK(source_data[[#This Row],[format]:[other]])</f>
        <v>5</v>
      </c>
    </row>
    <row r="383" spans="1:26" x14ac:dyDescent="0.25">
      <c r="A383" t="s">
        <v>3250</v>
      </c>
      <c r="B383" t="s">
        <v>3251</v>
      </c>
      <c r="C383" t="s">
        <v>3252</v>
      </c>
      <c r="D383" t="s">
        <v>2386</v>
      </c>
      <c r="E383" t="s">
        <v>3253</v>
      </c>
      <c r="F383" t="s">
        <v>3254</v>
      </c>
      <c r="G383" t="s">
        <v>3255</v>
      </c>
      <c r="H383" t="s">
        <v>630</v>
      </c>
      <c r="I383" t="s">
        <v>225</v>
      </c>
      <c r="J383" t="s">
        <v>47</v>
      </c>
      <c r="K383" t="s">
        <v>631</v>
      </c>
      <c r="L383" t="s">
        <v>50</v>
      </c>
      <c r="M383" t="s">
        <v>50</v>
      </c>
      <c r="N383" t="s">
        <v>36</v>
      </c>
      <c r="O383" t="s">
        <v>1021</v>
      </c>
      <c r="P383" t="s">
        <v>2167</v>
      </c>
      <c r="Q383" t="s">
        <v>39</v>
      </c>
      <c r="R383" t="s">
        <v>39</v>
      </c>
      <c r="S383" t="s">
        <v>39</v>
      </c>
      <c r="T383" t="s">
        <v>39</v>
      </c>
      <c r="U383" t="s">
        <v>216</v>
      </c>
      <c r="V383" t="s">
        <v>159</v>
      </c>
      <c r="W383" t="s">
        <v>39</v>
      </c>
      <c r="X383" t="str">
        <f>IF(LEN(source_data[[#This Row],[technology]])=0,"","technology")</f>
        <v>technology</v>
      </c>
      <c r="Y383" t="str">
        <f>SUBSTITUTE(_xlfn.TEXTJOIN(";",TRUE,source_data[[#This Row],[format]:[topic]],source_data[[#This Row],[misc]],source_data[[#This Row],[area]:[other]],),"#",";")</f>
        <v>post;package;tip;technology;data-preparation;rstats</v>
      </c>
      <c r="Z383">
        <f>10-COUNTBLANK(source_data[[#This Row],[format]:[other]])</f>
        <v>5</v>
      </c>
    </row>
    <row r="384" spans="1:26" x14ac:dyDescent="0.25">
      <c r="A384" t="s">
        <v>3256</v>
      </c>
      <c r="B384" t="s">
        <v>3257</v>
      </c>
      <c r="C384" t="s">
        <v>3258</v>
      </c>
      <c r="D384" t="s">
        <v>475</v>
      </c>
      <c r="E384" t="s">
        <v>2951</v>
      </c>
      <c r="F384" t="s">
        <v>3259</v>
      </c>
      <c r="G384" t="s">
        <v>3260</v>
      </c>
      <c r="H384" t="s">
        <v>3261</v>
      </c>
      <c r="I384" t="s">
        <v>225</v>
      </c>
      <c r="J384" t="s">
        <v>47</v>
      </c>
      <c r="K384" t="s">
        <v>48</v>
      </c>
      <c r="L384" t="s">
        <v>50</v>
      </c>
      <c r="M384" t="s">
        <v>50</v>
      </c>
      <c r="N384" t="s">
        <v>36</v>
      </c>
      <c r="O384" t="s">
        <v>576</v>
      </c>
      <c r="P384" t="s">
        <v>39</v>
      </c>
      <c r="Q384" t="s">
        <v>512</v>
      </c>
      <c r="R384" t="s">
        <v>39</v>
      </c>
      <c r="S384" t="s">
        <v>39</v>
      </c>
      <c r="T384" t="s">
        <v>39</v>
      </c>
      <c r="U384" t="s">
        <v>39</v>
      </c>
      <c r="V384" t="s">
        <v>159</v>
      </c>
      <c r="W384" t="s">
        <v>604</v>
      </c>
      <c r="X384" t="str">
        <f>IF(LEN(source_data[[#This Row],[technology]])=0,"","technology")</f>
        <v>technology</v>
      </c>
      <c r="Y384" t="str">
        <f>SUBSTITUTE(_xlfn.TEXTJOIN(";",TRUE,source_data[[#This Row],[format]:[topic]],source_data[[#This Row],[misc]],source_data[[#This Row],[area]:[other]],),"#",";")</f>
        <v>book;online;advanced;technology;rstats;free</v>
      </c>
      <c r="Z384">
        <f>10-COUNTBLANK(source_data[[#This Row],[format]:[other]])</f>
        <v>5</v>
      </c>
    </row>
    <row r="385" spans="1:26" x14ac:dyDescent="0.25">
      <c r="A385" t="s">
        <v>3262</v>
      </c>
      <c r="B385" t="s">
        <v>3263</v>
      </c>
      <c r="C385" t="s">
        <v>3264</v>
      </c>
      <c r="D385" t="s">
        <v>3265</v>
      </c>
      <c r="E385" t="s">
        <v>2951</v>
      </c>
      <c r="F385" t="s">
        <v>3266</v>
      </c>
      <c r="G385" t="s">
        <v>3267</v>
      </c>
      <c r="H385" t="s">
        <v>3268</v>
      </c>
      <c r="I385" t="s">
        <v>225</v>
      </c>
      <c r="J385" t="s">
        <v>47</v>
      </c>
      <c r="K385" t="s">
        <v>48</v>
      </c>
      <c r="L385" t="s">
        <v>50</v>
      </c>
      <c r="M385" t="s">
        <v>50</v>
      </c>
      <c r="N385" t="s">
        <v>36</v>
      </c>
      <c r="O385" t="s">
        <v>102</v>
      </c>
      <c r="P385" t="s">
        <v>103</v>
      </c>
      <c r="Q385" t="s">
        <v>39</v>
      </c>
      <c r="R385" t="s">
        <v>39</v>
      </c>
      <c r="S385" t="s">
        <v>39</v>
      </c>
      <c r="T385" t="s">
        <v>39</v>
      </c>
      <c r="U385" t="s">
        <v>3269</v>
      </c>
      <c r="V385" t="s">
        <v>39</v>
      </c>
      <c r="W385" t="s">
        <v>39</v>
      </c>
      <c r="X385" t="str">
        <f>IF(LEN(source_data[[#This Row],[technology]])=0,"","technology")</f>
        <v/>
      </c>
      <c r="Y385" t="str">
        <f>SUBSTITUTE(_xlfn.TEXTJOIN(";",TRUE,source_data[[#This Row],[format]:[topic]],source_data[[#This Row],[misc]],source_data[[#This Row],[area]:[other]],),"#",";")</f>
        <v>paper;research;polling;survey</v>
      </c>
      <c r="Z385">
        <f>10-COUNTBLANK(source_data[[#This Row],[format]:[other]])</f>
        <v>4</v>
      </c>
    </row>
    <row r="386" spans="1:26" x14ac:dyDescent="0.25">
      <c r="A386" t="s">
        <v>3270</v>
      </c>
      <c r="B386" t="s">
        <v>3271</v>
      </c>
      <c r="C386" t="s">
        <v>3272</v>
      </c>
      <c r="D386" t="s">
        <v>413</v>
      </c>
      <c r="E386" t="s">
        <v>1748</v>
      </c>
      <c r="F386" t="s">
        <v>3273</v>
      </c>
      <c r="G386" t="s">
        <v>3274</v>
      </c>
      <c r="H386" t="s">
        <v>1537</v>
      </c>
      <c r="I386" t="s">
        <v>225</v>
      </c>
      <c r="J386" t="s">
        <v>47</v>
      </c>
      <c r="K386" t="s">
        <v>3275</v>
      </c>
      <c r="L386" t="s">
        <v>50</v>
      </c>
      <c r="M386" t="s">
        <v>50</v>
      </c>
      <c r="N386" t="s">
        <v>36</v>
      </c>
      <c r="O386" t="s">
        <v>1021</v>
      </c>
      <c r="P386" t="s">
        <v>78</v>
      </c>
      <c r="Q386" t="s">
        <v>613</v>
      </c>
      <c r="R386" t="s">
        <v>39</v>
      </c>
      <c r="S386" t="s">
        <v>52</v>
      </c>
      <c r="T386" t="s">
        <v>39</v>
      </c>
      <c r="U386" t="s">
        <v>39</v>
      </c>
      <c r="V386" t="s">
        <v>114</v>
      </c>
      <c r="W386" t="s">
        <v>39</v>
      </c>
      <c r="X386" t="str">
        <f>IF(LEN(source_data[[#This Row],[technology]])=0,"","technology")</f>
        <v>technology</v>
      </c>
      <c r="Y386" t="str">
        <f>SUBSTITUTE(_xlfn.TEXTJOIN(";",TRUE,source_data[[#This Row],[format]:[topic]],source_data[[#This Row],[misc]],source_data[[#This Row],[area]:[other]],),"#",";")</f>
        <v>post;package;how-to;explainer;data-viz;technology;d3js</v>
      </c>
      <c r="Z386">
        <f>10-COUNTBLANK(source_data[[#This Row],[format]:[other]])</f>
        <v>6</v>
      </c>
    </row>
    <row r="387" spans="1:26" x14ac:dyDescent="0.25">
      <c r="A387" t="s">
        <v>3276</v>
      </c>
      <c r="B387" t="s">
        <v>3277</v>
      </c>
      <c r="C387" t="s">
        <v>3278</v>
      </c>
      <c r="D387" t="s">
        <v>3279</v>
      </c>
      <c r="E387" t="s">
        <v>3280</v>
      </c>
      <c r="F387" t="s">
        <v>3281</v>
      </c>
      <c r="G387" t="s">
        <v>3282</v>
      </c>
      <c r="H387" t="s">
        <v>3283</v>
      </c>
      <c r="I387" t="s">
        <v>225</v>
      </c>
      <c r="J387" t="s">
        <v>47</v>
      </c>
      <c r="K387" t="s">
        <v>3284</v>
      </c>
      <c r="L387" t="s">
        <v>50</v>
      </c>
      <c r="M387" t="s">
        <v>50</v>
      </c>
      <c r="N387" t="s">
        <v>36</v>
      </c>
      <c r="O387" t="s">
        <v>51</v>
      </c>
      <c r="P387" t="s">
        <v>39</v>
      </c>
      <c r="Q387" t="s">
        <v>3285</v>
      </c>
      <c r="R387" t="s">
        <v>39</v>
      </c>
      <c r="S387" t="s">
        <v>39</v>
      </c>
      <c r="T387" t="s">
        <v>39</v>
      </c>
      <c r="U387" t="s">
        <v>3286</v>
      </c>
      <c r="V387" t="s">
        <v>39</v>
      </c>
      <c r="W387" t="s">
        <v>39</v>
      </c>
      <c r="X387" t="str">
        <f>IF(LEN(source_data[[#This Row],[technology]])=0,"","technology")</f>
        <v/>
      </c>
      <c r="Y387" t="str">
        <f>SUBSTITUTE(_xlfn.TEXTJOIN(";",TRUE,source_data[[#This Row],[format]:[topic]],source_data[[#This Row],[misc]],source_data[[#This Row],[area]:[other]],),"#",";")</f>
        <v>post;explainer;basics;ml;optimization;model</v>
      </c>
      <c r="Z387">
        <f>10-COUNTBLANK(source_data[[#This Row],[format]:[other]])</f>
        <v>4</v>
      </c>
    </row>
    <row r="388" spans="1:26" x14ac:dyDescent="0.25">
      <c r="A388" t="s">
        <v>3287</v>
      </c>
      <c r="B388" t="s">
        <v>3288</v>
      </c>
      <c r="C388" t="s">
        <v>3289</v>
      </c>
      <c r="D388" t="s">
        <v>3290</v>
      </c>
      <c r="E388" t="s">
        <v>2560</v>
      </c>
      <c r="F388" t="s">
        <v>3291</v>
      </c>
      <c r="G388" t="s">
        <v>3292</v>
      </c>
      <c r="H388" t="s">
        <v>3293</v>
      </c>
      <c r="I388" t="s">
        <v>225</v>
      </c>
      <c r="J388" t="s">
        <v>47</v>
      </c>
      <c r="K388" t="s">
        <v>48</v>
      </c>
      <c r="L388" t="s">
        <v>50</v>
      </c>
      <c r="M388" t="s">
        <v>50</v>
      </c>
      <c r="N388" t="s">
        <v>36</v>
      </c>
      <c r="O388" t="s">
        <v>51</v>
      </c>
      <c r="P388" t="s">
        <v>177</v>
      </c>
      <c r="Q388" t="s">
        <v>39</v>
      </c>
      <c r="R388" t="s">
        <v>39</v>
      </c>
      <c r="S388" t="s">
        <v>39</v>
      </c>
      <c r="T388" t="s">
        <v>39</v>
      </c>
      <c r="U388" t="s">
        <v>3294</v>
      </c>
      <c r="V388" t="s">
        <v>39</v>
      </c>
      <c r="W388" t="s">
        <v>39</v>
      </c>
      <c r="X388" t="str">
        <f>IF(LEN(source_data[[#This Row],[technology]])=0,"","technology")</f>
        <v/>
      </c>
      <c r="Y388" t="str">
        <f>SUBSTITUTE(_xlfn.TEXTJOIN(";",TRUE,source_data[[#This Row],[format]:[topic]],source_data[[#This Row],[misc]],source_data[[#This Row],[area]:[other]],),"#",";")</f>
        <v>post;general;timeseries;gam</v>
      </c>
      <c r="Z388">
        <f>10-COUNTBLANK(source_data[[#This Row],[format]:[other]])</f>
        <v>4</v>
      </c>
    </row>
    <row r="389" spans="1:26" x14ac:dyDescent="0.25">
      <c r="A389" t="s">
        <v>3295</v>
      </c>
      <c r="B389" t="s">
        <v>3296</v>
      </c>
      <c r="C389" t="s">
        <v>3297</v>
      </c>
      <c r="D389" t="s">
        <v>1580</v>
      </c>
      <c r="E389" t="s">
        <v>3298</v>
      </c>
      <c r="F389" t="s">
        <v>3299</v>
      </c>
      <c r="G389" t="s">
        <v>3300</v>
      </c>
      <c r="H389" t="s">
        <v>1583</v>
      </c>
      <c r="I389" t="s">
        <v>225</v>
      </c>
      <c r="J389" t="s">
        <v>47</v>
      </c>
      <c r="K389" t="s">
        <v>48</v>
      </c>
      <c r="L389" t="s">
        <v>50</v>
      </c>
      <c r="M389" t="s">
        <v>50</v>
      </c>
      <c r="N389" t="s">
        <v>36</v>
      </c>
      <c r="O389" t="s">
        <v>94</v>
      </c>
      <c r="P389" t="s">
        <v>1734</v>
      </c>
      <c r="Q389" t="s">
        <v>39</v>
      </c>
      <c r="R389" t="s">
        <v>39</v>
      </c>
      <c r="S389" t="s">
        <v>39</v>
      </c>
      <c r="T389" t="s">
        <v>39</v>
      </c>
      <c r="U389" t="s">
        <v>39</v>
      </c>
      <c r="V389" t="s">
        <v>901</v>
      </c>
      <c r="W389" t="s">
        <v>39</v>
      </c>
      <c r="X389" t="str">
        <f>IF(LEN(source_data[[#This Row],[technology]])=0,"","technology")</f>
        <v>technology</v>
      </c>
      <c r="Y389" t="str">
        <f>SUBSTITUTE(_xlfn.TEXTJOIN(";",TRUE,source_data[[#This Row],[format]:[topic]],source_data[[#This Row],[misc]],source_data[[#This Row],[area]:[other]],),"#",";")</f>
        <v>video;list;tutorial;technology;powerbi</v>
      </c>
      <c r="Z389">
        <f>10-COUNTBLANK(source_data[[#This Row],[format]:[other]])</f>
        <v>4</v>
      </c>
    </row>
    <row r="390" spans="1:26" x14ac:dyDescent="0.25">
      <c r="A390" t="s">
        <v>3301</v>
      </c>
      <c r="B390" t="s">
        <v>3302</v>
      </c>
      <c r="C390" t="s">
        <v>3303</v>
      </c>
      <c r="D390" t="s">
        <v>3304</v>
      </c>
      <c r="E390" t="s">
        <v>3305</v>
      </c>
      <c r="F390" t="s">
        <v>3306</v>
      </c>
      <c r="G390" t="s">
        <v>3307</v>
      </c>
      <c r="H390" t="s">
        <v>2265</v>
      </c>
      <c r="I390" t="s">
        <v>225</v>
      </c>
      <c r="J390" t="s">
        <v>47</v>
      </c>
      <c r="K390" t="s">
        <v>48</v>
      </c>
      <c r="L390" t="s">
        <v>50</v>
      </c>
      <c r="M390" t="s">
        <v>50</v>
      </c>
      <c r="N390" t="s">
        <v>36</v>
      </c>
      <c r="O390" t="s">
        <v>51</v>
      </c>
      <c r="P390" t="s">
        <v>39</v>
      </c>
      <c r="Q390" t="s">
        <v>39</v>
      </c>
      <c r="R390" t="s">
        <v>39</v>
      </c>
      <c r="S390" t="s">
        <v>39</v>
      </c>
      <c r="T390" t="s">
        <v>3308</v>
      </c>
      <c r="U390" t="s">
        <v>39</v>
      </c>
      <c r="V390" t="s">
        <v>901</v>
      </c>
      <c r="W390" t="s">
        <v>39</v>
      </c>
      <c r="X390" t="str">
        <f>IF(LEN(source_data[[#This Row],[technology]])=0,"","technology")</f>
        <v>technology</v>
      </c>
      <c r="Y390" t="str">
        <f>SUBSTITUTE(_xlfn.TEXTJOIN(";",TRUE,source_data[[#This Row],[format]:[topic]],source_data[[#This Row],[misc]],source_data[[#This Row],[area]:[other]],),"#",";")</f>
        <v>post;feature;function;technology;powerbi</v>
      </c>
      <c r="Z390">
        <f>10-COUNTBLANK(source_data[[#This Row],[format]:[other]])</f>
        <v>4</v>
      </c>
    </row>
    <row r="391" spans="1:26" x14ac:dyDescent="0.25">
      <c r="A391" t="s">
        <v>3309</v>
      </c>
      <c r="B391" t="s">
        <v>3310</v>
      </c>
      <c r="C391" t="s">
        <v>3311</v>
      </c>
      <c r="D391" t="s">
        <v>3312</v>
      </c>
      <c r="E391" t="s">
        <v>3313</v>
      </c>
      <c r="F391" t="s">
        <v>3314</v>
      </c>
      <c r="G391" t="s">
        <v>3315</v>
      </c>
      <c r="H391" t="s">
        <v>3316</v>
      </c>
      <c r="I391" t="s">
        <v>225</v>
      </c>
      <c r="J391" t="s">
        <v>47</v>
      </c>
      <c r="K391" t="s">
        <v>3317</v>
      </c>
      <c r="L391" t="s">
        <v>50</v>
      </c>
      <c r="M391" t="s">
        <v>50</v>
      </c>
      <c r="N391" t="s">
        <v>36</v>
      </c>
      <c r="O391" t="s">
        <v>51</v>
      </c>
      <c r="P391" t="s">
        <v>39</v>
      </c>
      <c r="Q391" t="s">
        <v>276</v>
      </c>
      <c r="R391" t="s">
        <v>39</v>
      </c>
      <c r="S391" t="s">
        <v>39</v>
      </c>
      <c r="T391" t="s">
        <v>3318</v>
      </c>
      <c r="U391" t="s">
        <v>3319</v>
      </c>
      <c r="V391" t="s">
        <v>39</v>
      </c>
      <c r="W391" t="s">
        <v>39</v>
      </c>
      <c r="X391" t="str">
        <f>IF(LEN(source_data[[#This Row],[technology]])=0,"","technology")</f>
        <v/>
      </c>
      <c r="Y391" t="str">
        <f>SUBSTITUTE(_xlfn.TEXTJOIN(";",TRUE,source_data[[#This Row],[format]:[topic]],source_data[[#This Row],[misc]],source_data[[#This Row],[area]:[other]],),"#",";")</f>
        <v>post;overview;ecosystem;open-data</v>
      </c>
      <c r="Z391">
        <f>10-COUNTBLANK(source_data[[#This Row],[format]:[other]])</f>
        <v>5</v>
      </c>
    </row>
    <row r="392" spans="1:26" x14ac:dyDescent="0.25">
      <c r="A392" t="s">
        <v>3320</v>
      </c>
      <c r="B392" t="s">
        <v>3321</v>
      </c>
      <c r="C392" t="s">
        <v>3322</v>
      </c>
      <c r="D392" t="s">
        <v>3323</v>
      </c>
      <c r="E392" t="s">
        <v>3324</v>
      </c>
      <c r="F392" t="s">
        <v>3325</v>
      </c>
      <c r="G392" t="s">
        <v>3326</v>
      </c>
      <c r="H392" t="s">
        <v>3327</v>
      </c>
      <c r="I392" t="s">
        <v>225</v>
      </c>
      <c r="J392" t="s">
        <v>47</v>
      </c>
      <c r="K392" t="s">
        <v>3328</v>
      </c>
      <c r="L392" t="s">
        <v>50</v>
      </c>
      <c r="M392" t="s">
        <v>50</v>
      </c>
      <c r="N392" t="s">
        <v>36</v>
      </c>
      <c r="O392" t="s">
        <v>37</v>
      </c>
      <c r="P392" t="s">
        <v>39</v>
      </c>
      <c r="Q392" t="s">
        <v>39</v>
      </c>
      <c r="R392" t="s">
        <v>39</v>
      </c>
      <c r="S392" t="s">
        <v>39</v>
      </c>
      <c r="T392" t="s">
        <v>3329</v>
      </c>
      <c r="U392" t="s">
        <v>3330</v>
      </c>
      <c r="V392" t="s">
        <v>39</v>
      </c>
      <c r="W392" t="s">
        <v>3331</v>
      </c>
      <c r="X392" t="str">
        <f>IF(LEN(source_data[[#This Row],[technology]])=0,"","technology")</f>
        <v/>
      </c>
      <c r="Y392" t="str">
        <f>SUBSTITUTE(_xlfn.TEXTJOIN(";",TRUE,source_data[[#This Row],[format]:[topic]],source_data[[#This Row],[misc]],source_data[[#This Row],[area]:[other]],),"#",";")</f>
        <v>article;health;food;eating</v>
      </c>
      <c r="Z392">
        <f>10-COUNTBLANK(source_data[[#This Row],[format]:[other]])</f>
        <v>5</v>
      </c>
    </row>
    <row r="393" spans="1:26" x14ac:dyDescent="0.25">
      <c r="A393" t="s">
        <v>3332</v>
      </c>
      <c r="B393" t="s">
        <v>3333</v>
      </c>
      <c r="C393" t="s">
        <v>3334</v>
      </c>
      <c r="D393" t="s">
        <v>3335</v>
      </c>
      <c r="E393" t="s">
        <v>3336</v>
      </c>
      <c r="F393" t="s">
        <v>3337</v>
      </c>
      <c r="G393" t="s">
        <v>3338</v>
      </c>
      <c r="H393" t="s">
        <v>3339</v>
      </c>
      <c r="I393" t="s">
        <v>225</v>
      </c>
      <c r="J393" t="s">
        <v>47</v>
      </c>
      <c r="K393" t="s">
        <v>3340</v>
      </c>
      <c r="L393" t="s">
        <v>50</v>
      </c>
      <c r="M393" t="s">
        <v>50</v>
      </c>
      <c r="N393" t="s">
        <v>36</v>
      </c>
      <c r="O393" t="s">
        <v>37</v>
      </c>
      <c r="P393" t="s">
        <v>39</v>
      </c>
      <c r="Q393" t="s">
        <v>39</v>
      </c>
      <c r="R393" t="s">
        <v>39</v>
      </c>
      <c r="S393" t="s">
        <v>39</v>
      </c>
      <c r="T393" t="s">
        <v>19</v>
      </c>
      <c r="U393" t="s">
        <v>865</v>
      </c>
      <c r="V393" t="s">
        <v>912</v>
      </c>
      <c r="W393" t="s">
        <v>39</v>
      </c>
      <c r="X393" t="str">
        <f>IF(LEN(source_data[[#This Row],[technology]])=0,"","technology")</f>
        <v>technology</v>
      </c>
      <c r="Y393" t="str">
        <f>SUBSTITUTE(_xlfn.TEXTJOIN(";",TRUE,source_data[[#This Row],[format]:[topic]],source_data[[#This Row],[misc]],source_data[[#This Row],[area]:[other]],),"#",";")</f>
        <v>article;technique;technology;development;javascript</v>
      </c>
      <c r="Z393">
        <f>10-COUNTBLANK(source_data[[#This Row],[format]:[other]])</f>
        <v>5</v>
      </c>
    </row>
    <row r="394" spans="1:26" x14ac:dyDescent="0.25">
      <c r="A394" t="s">
        <v>3341</v>
      </c>
      <c r="B394" t="s">
        <v>3342</v>
      </c>
      <c r="C394" t="s">
        <v>3343</v>
      </c>
      <c r="D394" t="s">
        <v>3344</v>
      </c>
      <c r="E394" t="s">
        <v>3345</v>
      </c>
      <c r="F394" t="s">
        <v>3346</v>
      </c>
      <c r="G394" t="s">
        <v>3347</v>
      </c>
      <c r="H394" t="s">
        <v>3348</v>
      </c>
      <c r="I394" t="s">
        <v>225</v>
      </c>
      <c r="J394" t="s">
        <v>47</v>
      </c>
      <c r="K394" t="s">
        <v>48</v>
      </c>
      <c r="L394" t="s">
        <v>50</v>
      </c>
      <c r="M394" t="s">
        <v>50</v>
      </c>
      <c r="N394" t="s">
        <v>36</v>
      </c>
      <c r="O394" t="s">
        <v>51</v>
      </c>
      <c r="P394" t="s">
        <v>39</v>
      </c>
      <c r="Q394" t="s">
        <v>3285</v>
      </c>
      <c r="R394" t="s">
        <v>39</v>
      </c>
      <c r="S394" t="s">
        <v>39</v>
      </c>
      <c r="T394" t="s">
        <v>3349</v>
      </c>
      <c r="U394" t="s">
        <v>39</v>
      </c>
      <c r="V394" t="s">
        <v>114</v>
      </c>
      <c r="W394" t="s">
        <v>39</v>
      </c>
      <c r="X394" t="str">
        <f>IF(LEN(source_data[[#This Row],[technology]])=0,"","technology")</f>
        <v>technology</v>
      </c>
      <c r="Y394" t="str">
        <f>SUBSTITUTE(_xlfn.TEXTJOIN(";",TRUE,source_data[[#This Row],[format]:[topic]],source_data[[#This Row],[misc]],source_data[[#This Row],[area]:[other]],),"#",";")</f>
        <v>post;explainer;basics;technique;concept;technology;d3js</v>
      </c>
      <c r="Z394">
        <f>10-COUNTBLANK(source_data[[#This Row],[format]:[other]])</f>
        <v>5</v>
      </c>
    </row>
    <row r="395" spans="1:26" x14ac:dyDescent="0.25">
      <c r="A395" t="s">
        <v>3350</v>
      </c>
      <c r="B395" t="s">
        <v>3351</v>
      </c>
      <c r="C395" t="s">
        <v>3352</v>
      </c>
      <c r="D395" t="s">
        <v>3353</v>
      </c>
      <c r="E395" t="s">
        <v>3354</v>
      </c>
      <c r="F395" t="s">
        <v>3355</v>
      </c>
      <c r="G395" t="s">
        <v>3356</v>
      </c>
      <c r="H395" t="s">
        <v>3357</v>
      </c>
      <c r="I395" t="s">
        <v>225</v>
      </c>
      <c r="J395" t="s">
        <v>47</v>
      </c>
      <c r="K395" t="s">
        <v>48</v>
      </c>
      <c r="L395" t="s">
        <v>50</v>
      </c>
      <c r="M395" t="s">
        <v>50</v>
      </c>
      <c r="N395" t="s">
        <v>36</v>
      </c>
      <c r="O395" t="s">
        <v>39</v>
      </c>
      <c r="P395" t="s">
        <v>3358</v>
      </c>
      <c r="Q395" t="s">
        <v>39</v>
      </c>
      <c r="R395" t="s">
        <v>39</v>
      </c>
      <c r="S395" t="s">
        <v>1184</v>
      </c>
      <c r="T395" t="s">
        <v>3349</v>
      </c>
      <c r="U395" t="s">
        <v>307</v>
      </c>
      <c r="V395" t="s">
        <v>39</v>
      </c>
      <c r="W395" t="s">
        <v>39</v>
      </c>
      <c r="X395" t="str">
        <f>IF(LEN(source_data[[#This Row],[technology]])=0,"","technology")</f>
        <v/>
      </c>
      <c r="Y395" t="str">
        <f>SUBSTITUTE(_xlfn.TEXTJOIN(";",TRUE,source_data[[#This Row],[format]:[topic]],source_data[[#This Row],[misc]],source_data[[#This Row],[area]:[other]],),"#",";")</f>
        <v>list;how-to;pitfall;technique;concept;statistics</v>
      </c>
      <c r="Z395">
        <f>10-COUNTBLANK(source_data[[#This Row],[format]:[other]])</f>
        <v>5</v>
      </c>
    </row>
    <row r="396" spans="1:26" x14ac:dyDescent="0.25">
      <c r="A396" t="s">
        <v>3359</v>
      </c>
      <c r="B396" t="s">
        <v>3360</v>
      </c>
      <c r="C396" t="s">
        <v>3361</v>
      </c>
      <c r="D396" t="s">
        <v>3362</v>
      </c>
      <c r="E396" t="s">
        <v>3363</v>
      </c>
      <c r="F396" t="s">
        <v>3364</v>
      </c>
      <c r="G396" t="s">
        <v>3365</v>
      </c>
      <c r="H396" t="s">
        <v>3366</v>
      </c>
      <c r="I396" t="s">
        <v>225</v>
      </c>
      <c r="J396" t="s">
        <v>47</v>
      </c>
      <c r="K396" t="s">
        <v>48</v>
      </c>
      <c r="L396" t="s">
        <v>50</v>
      </c>
      <c r="M396" t="s">
        <v>50</v>
      </c>
      <c r="N396" t="s">
        <v>36</v>
      </c>
      <c r="O396" t="s">
        <v>51</v>
      </c>
      <c r="P396" t="s">
        <v>266</v>
      </c>
      <c r="Q396" t="s">
        <v>39</v>
      </c>
      <c r="R396" t="s">
        <v>39</v>
      </c>
      <c r="S396" t="s">
        <v>52</v>
      </c>
      <c r="T396" t="s">
        <v>39</v>
      </c>
      <c r="U396" t="s">
        <v>216</v>
      </c>
      <c r="V396" t="s">
        <v>3367</v>
      </c>
      <c r="W396" t="s">
        <v>39</v>
      </c>
      <c r="X396" t="str">
        <f>IF(LEN(source_data[[#This Row],[technology]])=0,"","technology")</f>
        <v>technology</v>
      </c>
      <c r="Y396" t="str">
        <f>SUBSTITUTE(_xlfn.TEXTJOIN(";",TRUE,source_data[[#This Row],[format]:[topic]],source_data[[#This Row],[misc]],source_data[[#This Row],[area]:[other]],),"#",";")</f>
        <v>post;tutorial;data-viz;technology;data-preparation;looker;postgres</v>
      </c>
      <c r="Z396">
        <f>10-COUNTBLANK(source_data[[#This Row],[format]:[other]])</f>
        <v>6</v>
      </c>
    </row>
    <row r="397" spans="1:26" x14ac:dyDescent="0.25">
      <c r="A397" t="s">
        <v>3368</v>
      </c>
      <c r="B397" t="s">
        <v>3369</v>
      </c>
      <c r="C397" t="s">
        <v>3370</v>
      </c>
      <c r="D397" t="s">
        <v>1017</v>
      </c>
      <c r="E397" t="s">
        <v>3371</v>
      </c>
      <c r="F397" t="s">
        <v>3372</v>
      </c>
      <c r="G397" t="s">
        <v>3373</v>
      </c>
      <c r="H397" t="s">
        <v>679</v>
      </c>
      <c r="I397" t="s">
        <v>225</v>
      </c>
      <c r="J397" t="s">
        <v>47</v>
      </c>
      <c r="K397" t="s">
        <v>48</v>
      </c>
      <c r="L397" t="s">
        <v>50</v>
      </c>
      <c r="M397" t="s">
        <v>50</v>
      </c>
      <c r="N397" t="s">
        <v>36</v>
      </c>
      <c r="O397" t="s">
        <v>51</v>
      </c>
      <c r="P397" t="s">
        <v>177</v>
      </c>
      <c r="Q397" t="s">
        <v>39</v>
      </c>
      <c r="R397" t="s">
        <v>39</v>
      </c>
      <c r="S397" t="s">
        <v>52</v>
      </c>
      <c r="T397" t="s">
        <v>53</v>
      </c>
      <c r="U397" t="s">
        <v>1064</v>
      </c>
      <c r="V397" t="s">
        <v>39</v>
      </c>
      <c r="W397" t="s">
        <v>39</v>
      </c>
      <c r="X397" t="str">
        <f>IF(LEN(source_data[[#This Row],[technology]])=0,"","technology")</f>
        <v/>
      </c>
      <c r="Y397" t="str">
        <f>SUBSTITUTE(_xlfn.TEXTJOIN(";",TRUE,source_data[[#This Row],[format]:[topic]],source_data[[#This Row],[misc]],source_data[[#This Row],[area]:[other]],),"#",";")</f>
        <v>post;general;data-viz;concept;animation</v>
      </c>
      <c r="Z397">
        <f>10-COUNTBLANK(source_data[[#This Row],[format]:[other]])</f>
        <v>6</v>
      </c>
    </row>
    <row r="398" spans="1:26" x14ac:dyDescent="0.25">
      <c r="A398" t="s">
        <v>3374</v>
      </c>
      <c r="B398" t="s">
        <v>3375</v>
      </c>
      <c r="C398" t="s">
        <v>3376</v>
      </c>
      <c r="D398" t="s">
        <v>3377</v>
      </c>
      <c r="E398" t="s">
        <v>3378</v>
      </c>
      <c r="F398" t="s">
        <v>3379</v>
      </c>
      <c r="G398" t="s">
        <v>3380</v>
      </c>
      <c r="H398" t="s">
        <v>3381</v>
      </c>
      <c r="I398" t="s">
        <v>225</v>
      </c>
      <c r="J398" t="s">
        <v>47</v>
      </c>
      <c r="K398" t="s">
        <v>3382</v>
      </c>
      <c r="L398" t="s">
        <v>50</v>
      </c>
      <c r="M398" t="s">
        <v>50</v>
      </c>
      <c r="N398" t="s">
        <v>36</v>
      </c>
      <c r="O398" t="s">
        <v>39</v>
      </c>
      <c r="P398" t="s">
        <v>177</v>
      </c>
      <c r="Q398" t="s">
        <v>39</v>
      </c>
      <c r="R398" t="s">
        <v>39</v>
      </c>
      <c r="S398" t="s">
        <v>52</v>
      </c>
      <c r="T398" t="s">
        <v>39</v>
      </c>
      <c r="U398" t="s">
        <v>3383</v>
      </c>
      <c r="V398" t="s">
        <v>39</v>
      </c>
      <c r="W398" t="s">
        <v>39</v>
      </c>
      <c r="X398" t="str">
        <f>IF(LEN(source_data[[#This Row],[technology]])=0,"","technology")</f>
        <v/>
      </c>
      <c r="Y398" t="str">
        <f>SUBSTITUTE(_xlfn.TEXTJOIN(";",TRUE,source_data[[#This Row],[format]:[topic]],source_data[[#This Row],[misc]],source_data[[#This Row],[area]:[other]],),"#",";")</f>
        <v>general;data-viz;history</v>
      </c>
      <c r="Z398">
        <f>10-COUNTBLANK(source_data[[#This Row],[format]:[other]])</f>
        <v>4</v>
      </c>
    </row>
    <row r="399" spans="1:26" x14ac:dyDescent="0.25">
      <c r="A399" t="s">
        <v>3384</v>
      </c>
      <c r="B399" t="s">
        <v>3385</v>
      </c>
      <c r="C399" t="s">
        <v>3386</v>
      </c>
      <c r="D399" t="s">
        <v>3387</v>
      </c>
      <c r="E399" t="s">
        <v>3388</v>
      </c>
      <c r="F399" t="s">
        <v>3389</v>
      </c>
      <c r="G399" t="s">
        <v>3390</v>
      </c>
      <c r="H399" t="s">
        <v>3391</v>
      </c>
      <c r="I399" t="s">
        <v>225</v>
      </c>
      <c r="J399" t="s">
        <v>47</v>
      </c>
      <c r="K399" t="s">
        <v>3392</v>
      </c>
      <c r="L399" t="s">
        <v>50</v>
      </c>
      <c r="M399" t="s">
        <v>50</v>
      </c>
      <c r="N399" t="s">
        <v>36</v>
      </c>
      <c r="O399" t="s">
        <v>51</v>
      </c>
      <c r="P399" t="s">
        <v>2382</v>
      </c>
      <c r="Q399" t="s">
        <v>39</v>
      </c>
      <c r="R399" t="s">
        <v>39</v>
      </c>
      <c r="S399" t="s">
        <v>52</v>
      </c>
      <c r="T399" t="s">
        <v>39</v>
      </c>
      <c r="U399" t="s">
        <v>39</v>
      </c>
      <c r="V399" t="s">
        <v>3393</v>
      </c>
      <c r="W399" t="s">
        <v>188</v>
      </c>
      <c r="X399" t="str">
        <f>IF(LEN(source_data[[#This Row],[technology]])=0,"","technology")</f>
        <v>technology</v>
      </c>
      <c r="Y399" t="str">
        <f>SUBSTITUTE(_xlfn.TEXTJOIN(";",TRUE,source_data[[#This Row],[format]:[topic]],source_data[[#This Row],[misc]],source_data[[#This Row],[area]:[other]],),"#",";")</f>
        <v>post;how-to;tutorial;data-viz;technology;vega;kibana;sankey</v>
      </c>
      <c r="Z399">
        <f>10-COUNTBLANK(source_data[[#This Row],[format]:[other]])</f>
        <v>6</v>
      </c>
    </row>
    <row r="400" spans="1:26" x14ac:dyDescent="0.25">
      <c r="A400" t="s">
        <v>3394</v>
      </c>
      <c r="B400" t="s">
        <v>3395</v>
      </c>
      <c r="C400" t="s">
        <v>3396</v>
      </c>
      <c r="D400" t="s">
        <v>3397</v>
      </c>
      <c r="E400" t="s">
        <v>3398</v>
      </c>
      <c r="F400" t="s">
        <v>3399</v>
      </c>
      <c r="G400" t="s">
        <v>3400</v>
      </c>
      <c r="H400" t="s">
        <v>3401</v>
      </c>
      <c r="I400" t="s">
        <v>225</v>
      </c>
      <c r="J400" t="s">
        <v>47</v>
      </c>
      <c r="K400" t="s">
        <v>3402</v>
      </c>
      <c r="L400" t="s">
        <v>50</v>
      </c>
      <c r="M400" t="s">
        <v>50</v>
      </c>
      <c r="N400" t="s">
        <v>36</v>
      </c>
      <c r="O400" t="s">
        <v>51</v>
      </c>
      <c r="P400" t="s">
        <v>141</v>
      </c>
      <c r="Q400" t="s">
        <v>39</v>
      </c>
      <c r="R400" t="s">
        <v>39</v>
      </c>
      <c r="S400" t="s">
        <v>39</v>
      </c>
      <c r="T400" t="s">
        <v>39</v>
      </c>
      <c r="U400" t="s">
        <v>3403</v>
      </c>
      <c r="V400" t="s">
        <v>39</v>
      </c>
      <c r="W400" t="s">
        <v>3404</v>
      </c>
      <c r="X400" t="str">
        <f>IF(LEN(source_data[[#This Row],[technology]])=0,"","technology")</f>
        <v/>
      </c>
      <c r="Y400" t="str">
        <f>SUBSTITUTE(_xlfn.TEXTJOIN(";",TRUE,source_data[[#This Row],[format]:[topic]],source_data[[#This Row],[misc]],source_data[[#This Row],[area]:[other]],),"#",";")</f>
        <v>post;opinion;self-driving-car;accident</v>
      </c>
      <c r="Z400">
        <f>10-COUNTBLANK(source_data[[#This Row],[format]:[other]])</f>
        <v>5</v>
      </c>
    </row>
    <row r="401" spans="1:26" x14ac:dyDescent="0.25">
      <c r="A401" t="s">
        <v>3405</v>
      </c>
      <c r="B401" t="s">
        <v>3406</v>
      </c>
      <c r="C401" t="s">
        <v>3407</v>
      </c>
      <c r="D401" t="s">
        <v>3408</v>
      </c>
      <c r="E401" t="s">
        <v>659</v>
      </c>
      <c r="F401" t="s">
        <v>3409</v>
      </c>
      <c r="G401" t="s">
        <v>3410</v>
      </c>
      <c r="H401" t="s">
        <v>3411</v>
      </c>
      <c r="I401" t="s">
        <v>225</v>
      </c>
      <c r="J401" t="s">
        <v>47</v>
      </c>
      <c r="K401" t="s">
        <v>48</v>
      </c>
      <c r="L401" t="s">
        <v>50</v>
      </c>
      <c r="M401" t="s">
        <v>50</v>
      </c>
      <c r="N401" t="s">
        <v>36</v>
      </c>
      <c r="O401" t="s">
        <v>8952</v>
      </c>
      <c r="P401" t="s">
        <v>39</v>
      </c>
      <c r="Q401" t="s">
        <v>39</v>
      </c>
      <c r="R401" t="s">
        <v>39</v>
      </c>
      <c r="S401" t="s">
        <v>39</v>
      </c>
      <c r="T401" t="s">
        <v>9036</v>
      </c>
      <c r="U401" t="s">
        <v>3412</v>
      </c>
      <c r="V401" t="s">
        <v>287</v>
      </c>
      <c r="W401" t="s">
        <v>39</v>
      </c>
      <c r="X401" t="str">
        <f>IF(LEN(source_data[[#This Row],[technology]])=0,"","technology")</f>
        <v>technology</v>
      </c>
      <c r="Y401" t="str">
        <f>SUBSTITUTE(_xlfn.TEXTJOIN(";",TRUE,source_data[[#This Row],[format]:[topic]],source_data[[#This Row],[misc]],source_data[[#This Row],[area]:[other]],),"#",";")</f>
        <v>app;tool;framework;technology;feature-engineering;ml;data-preparation;python</v>
      </c>
      <c r="Z401">
        <f>10-COUNTBLANK(source_data[[#This Row],[format]:[other]])</f>
        <v>5</v>
      </c>
    </row>
    <row r="402" spans="1:26" x14ac:dyDescent="0.25">
      <c r="A402" t="s">
        <v>3413</v>
      </c>
      <c r="B402" t="s">
        <v>3414</v>
      </c>
      <c r="C402" t="s">
        <v>3415</v>
      </c>
      <c r="D402" t="s">
        <v>3416</v>
      </c>
      <c r="E402" t="s">
        <v>3417</v>
      </c>
      <c r="F402" t="s">
        <v>3418</v>
      </c>
      <c r="G402" t="s">
        <v>3419</v>
      </c>
      <c r="H402" t="s">
        <v>3420</v>
      </c>
      <c r="I402" t="s">
        <v>225</v>
      </c>
      <c r="J402" t="s">
        <v>47</v>
      </c>
      <c r="K402" t="s">
        <v>3421</v>
      </c>
      <c r="L402" t="s">
        <v>50</v>
      </c>
      <c r="M402" t="s">
        <v>50</v>
      </c>
      <c r="N402" t="s">
        <v>36</v>
      </c>
      <c r="O402" t="s">
        <v>854</v>
      </c>
      <c r="P402" t="s">
        <v>39</v>
      </c>
      <c r="Q402" t="s">
        <v>39</v>
      </c>
      <c r="R402" t="s">
        <v>39</v>
      </c>
      <c r="S402" t="s">
        <v>158</v>
      </c>
      <c r="T402" t="s">
        <v>39</v>
      </c>
      <c r="U402" t="s">
        <v>39</v>
      </c>
      <c r="V402" t="s">
        <v>39</v>
      </c>
      <c r="W402" t="s">
        <v>39</v>
      </c>
      <c r="X402" t="str">
        <f>IF(LEN(source_data[[#This Row],[technology]])=0,"","technology")</f>
        <v/>
      </c>
      <c r="Y402" t="str">
        <f>SUBSTITUTE(_xlfn.TEXTJOIN(";",TRUE,source_data[[#This Row],[format]:[topic]],source_data[[#This Row],[misc]],source_data[[#This Row],[area]:[other]],),"#",";")</f>
        <v>course;data-science</v>
      </c>
      <c r="Z402">
        <f>10-COUNTBLANK(source_data[[#This Row],[format]:[other]])</f>
        <v>3</v>
      </c>
    </row>
    <row r="403" spans="1:26" x14ac:dyDescent="0.25">
      <c r="A403" t="s">
        <v>3422</v>
      </c>
      <c r="B403" t="s">
        <v>3423</v>
      </c>
      <c r="C403" t="s">
        <v>3424</v>
      </c>
      <c r="D403" t="s">
        <v>1017</v>
      </c>
      <c r="E403" t="s">
        <v>3425</v>
      </c>
      <c r="F403" t="s">
        <v>3426</v>
      </c>
      <c r="G403" t="s">
        <v>3427</v>
      </c>
      <c r="H403" t="s">
        <v>679</v>
      </c>
      <c r="I403" t="s">
        <v>225</v>
      </c>
      <c r="J403" t="s">
        <v>47</v>
      </c>
      <c r="K403" t="s">
        <v>48</v>
      </c>
      <c r="L403" t="s">
        <v>50</v>
      </c>
      <c r="M403" t="s">
        <v>50</v>
      </c>
      <c r="N403" t="s">
        <v>36</v>
      </c>
      <c r="O403" t="s">
        <v>51</v>
      </c>
      <c r="P403" t="s">
        <v>1900</v>
      </c>
      <c r="Q403" t="s">
        <v>39</v>
      </c>
      <c r="R403" t="s">
        <v>39</v>
      </c>
      <c r="S403" t="s">
        <v>158</v>
      </c>
      <c r="T403" t="s">
        <v>39</v>
      </c>
      <c r="U403" t="s">
        <v>39</v>
      </c>
      <c r="V403" t="s">
        <v>39</v>
      </c>
      <c r="W403" t="s">
        <v>39</v>
      </c>
      <c r="X403" t="str">
        <f>IF(LEN(source_data[[#This Row],[technology]])=0,"","technology")</f>
        <v/>
      </c>
      <c r="Y403" t="str">
        <f>SUBSTITUTE(_xlfn.TEXTJOIN(";",TRUE,source_data[[#This Row],[format]:[topic]],source_data[[#This Row],[misc]],source_data[[#This Row],[area]:[other]],),"#",";")</f>
        <v>post;list;dataset;data-science</v>
      </c>
      <c r="Z403">
        <f>10-COUNTBLANK(source_data[[#This Row],[format]:[other]])</f>
        <v>4</v>
      </c>
    </row>
    <row r="404" spans="1:26" x14ac:dyDescent="0.25">
      <c r="A404" t="s">
        <v>3428</v>
      </c>
      <c r="B404" t="s">
        <v>3429</v>
      </c>
      <c r="C404" t="s">
        <v>3430</v>
      </c>
      <c r="D404" t="s">
        <v>3431</v>
      </c>
      <c r="E404" t="s">
        <v>3432</v>
      </c>
      <c r="F404" t="s">
        <v>3433</v>
      </c>
      <c r="G404" t="s">
        <v>3434</v>
      </c>
      <c r="H404" t="s">
        <v>3435</v>
      </c>
      <c r="I404" t="s">
        <v>225</v>
      </c>
      <c r="J404" t="s">
        <v>47</v>
      </c>
      <c r="K404" t="s">
        <v>48</v>
      </c>
      <c r="L404" t="s">
        <v>50</v>
      </c>
      <c r="M404" t="s">
        <v>50</v>
      </c>
      <c r="N404" t="s">
        <v>36</v>
      </c>
      <c r="O404" t="s">
        <v>1021</v>
      </c>
      <c r="P404" t="s">
        <v>39</v>
      </c>
      <c r="Q404" t="s">
        <v>3436</v>
      </c>
      <c r="R404" t="s">
        <v>39</v>
      </c>
      <c r="S404" t="s">
        <v>39</v>
      </c>
      <c r="T404" t="s">
        <v>39</v>
      </c>
      <c r="U404" t="s">
        <v>3437</v>
      </c>
      <c r="V404" t="s">
        <v>159</v>
      </c>
      <c r="W404" t="s">
        <v>39</v>
      </c>
      <c r="X404" t="str">
        <f>IF(LEN(source_data[[#This Row],[technology]])=0,"","technology")</f>
        <v>technology</v>
      </c>
      <c r="Y404" t="str">
        <f>SUBSTITUTE(_xlfn.TEXTJOIN(";",TRUE,source_data[[#This Row],[format]:[topic]],source_data[[#This Row],[misc]],source_data[[#This Row],[area]:[other]],),"#",";")</f>
        <v>post;package;getting-started;technology;nlp;lingtypology;rstats</v>
      </c>
      <c r="Z404">
        <f>10-COUNTBLANK(source_data[[#This Row],[format]:[other]])</f>
        <v>5</v>
      </c>
    </row>
    <row r="405" spans="1:26" x14ac:dyDescent="0.25">
      <c r="A405" t="s">
        <v>3438</v>
      </c>
      <c r="B405" t="s">
        <v>3439</v>
      </c>
      <c r="C405" t="s">
        <v>3440</v>
      </c>
      <c r="D405" t="s">
        <v>1017</v>
      </c>
      <c r="E405" t="s">
        <v>3441</v>
      </c>
      <c r="F405" t="s">
        <v>3442</v>
      </c>
      <c r="G405" t="s">
        <v>3443</v>
      </c>
      <c r="H405" t="s">
        <v>1020</v>
      </c>
      <c r="I405" t="s">
        <v>225</v>
      </c>
      <c r="J405" t="s">
        <v>47</v>
      </c>
      <c r="K405" t="s">
        <v>48</v>
      </c>
      <c r="L405" t="s">
        <v>50</v>
      </c>
      <c r="M405" t="s">
        <v>50</v>
      </c>
      <c r="N405" t="s">
        <v>36</v>
      </c>
      <c r="O405" t="s">
        <v>51</v>
      </c>
      <c r="P405" t="s">
        <v>39</v>
      </c>
      <c r="Q405" t="s">
        <v>39</v>
      </c>
      <c r="R405" t="s">
        <v>39</v>
      </c>
      <c r="S405" t="s">
        <v>52</v>
      </c>
      <c r="T405" t="s">
        <v>168</v>
      </c>
      <c r="U405" t="s">
        <v>3444</v>
      </c>
      <c r="V405" t="s">
        <v>39</v>
      </c>
      <c r="W405" t="s">
        <v>39</v>
      </c>
      <c r="X405" t="str">
        <f>IF(LEN(source_data[[#This Row],[technology]])=0,"","technology")</f>
        <v/>
      </c>
      <c r="Y405" t="str">
        <f>SUBSTITUTE(_xlfn.TEXTJOIN(";",TRUE,source_data[[#This Row],[format]:[topic]],source_data[[#This Row],[misc]],source_data[[#This Row],[area]:[other]],),"#",";")</f>
        <v>post;data-viz;tool;colour;palette</v>
      </c>
      <c r="Z405">
        <f>10-COUNTBLANK(source_data[[#This Row],[format]:[other]])</f>
        <v>5</v>
      </c>
    </row>
    <row r="406" spans="1:26" x14ac:dyDescent="0.25">
      <c r="A406" t="s">
        <v>3445</v>
      </c>
      <c r="B406" t="s">
        <v>3446</v>
      </c>
      <c r="C406" t="s">
        <v>3447</v>
      </c>
      <c r="D406" t="s">
        <v>3448</v>
      </c>
      <c r="E406" t="s">
        <v>2951</v>
      </c>
      <c r="F406" t="s">
        <v>3449</v>
      </c>
      <c r="G406" t="s">
        <v>3450</v>
      </c>
      <c r="H406" t="s">
        <v>1201</v>
      </c>
      <c r="I406" t="s">
        <v>225</v>
      </c>
      <c r="J406" t="s">
        <v>47</v>
      </c>
      <c r="K406" t="s">
        <v>48</v>
      </c>
      <c r="L406" t="s">
        <v>50</v>
      </c>
      <c r="M406" t="s">
        <v>50</v>
      </c>
      <c r="N406" t="s">
        <v>36</v>
      </c>
      <c r="O406" t="s">
        <v>94</v>
      </c>
      <c r="P406" t="s">
        <v>39</v>
      </c>
      <c r="Q406" t="s">
        <v>39</v>
      </c>
      <c r="R406" t="s">
        <v>39</v>
      </c>
      <c r="S406" t="s">
        <v>52</v>
      </c>
      <c r="T406" t="s">
        <v>168</v>
      </c>
      <c r="U406" t="s">
        <v>3451</v>
      </c>
      <c r="V406" t="s">
        <v>39</v>
      </c>
      <c r="W406" t="s">
        <v>39</v>
      </c>
      <c r="X406" t="str">
        <f>IF(LEN(source_data[[#This Row],[technology]])=0,"","technology")</f>
        <v/>
      </c>
      <c r="Y406" t="str">
        <f>SUBSTITUTE(_xlfn.TEXTJOIN(";",TRUE,source_data[[#This Row],[format]:[topic]],source_data[[#This Row],[misc]],source_data[[#This Row],[area]:[other]],),"#",";")</f>
        <v>video;data-viz;tool;no-code</v>
      </c>
      <c r="Z406">
        <f>10-COUNTBLANK(source_data[[#This Row],[format]:[other]])</f>
        <v>5</v>
      </c>
    </row>
    <row r="407" spans="1:26" x14ac:dyDescent="0.25">
      <c r="A407" t="s">
        <v>3452</v>
      </c>
      <c r="B407" t="s">
        <v>3453</v>
      </c>
      <c r="C407" t="s">
        <v>3454</v>
      </c>
      <c r="D407" t="s">
        <v>3455</v>
      </c>
      <c r="E407" t="s">
        <v>3456</v>
      </c>
      <c r="F407" t="s">
        <v>3457</v>
      </c>
      <c r="G407" t="s">
        <v>3458</v>
      </c>
      <c r="H407" t="s">
        <v>3459</v>
      </c>
      <c r="I407" t="s">
        <v>225</v>
      </c>
      <c r="J407" t="s">
        <v>47</v>
      </c>
      <c r="K407" t="s">
        <v>48</v>
      </c>
      <c r="L407" t="s">
        <v>50</v>
      </c>
      <c r="M407" t="s">
        <v>50</v>
      </c>
      <c r="N407" t="s">
        <v>36</v>
      </c>
      <c r="O407" t="s">
        <v>51</v>
      </c>
      <c r="P407" t="s">
        <v>2112</v>
      </c>
      <c r="Q407" t="s">
        <v>39</v>
      </c>
      <c r="R407" t="s">
        <v>3460</v>
      </c>
      <c r="S407" t="s">
        <v>52</v>
      </c>
      <c r="T407" t="s">
        <v>19</v>
      </c>
      <c r="U407" t="s">
        <v>39</v>
      </c>
      <c r="V407" t="s">
        <v>39</v>
      </c>
      <c r="W407" t="s">
        <v>39</v>
      </c>
      <c r="X407" t="str">
        <f>IF(LEN(source_data[[#This Row],[technology]])=0,"","technology")</f>
        <v/>
      </c>
      <c r="Y407" t="str">
        <f>SUBSTITUTE(_xlfn.TEXTJOIN(";",TRUE,source_data[[#This Row],[format]:[topic]],source_data[[#This Row],[misc]],source_data[[#This Row],[area]:[other]],),"#",";")</f>
        <v>post;recommendation;mistake;data-viz;technique</v>
      </c>
      <c r="Z407">
        <f>10-COUNTBLANK(source_data[[#This Row],[format]:[other]])</f>
        <v>6</v>
      </c>
    </row>
    <row r="408" spans="1:26" x14ac:dyDescent="0.25">
      <c r="A408" t="s">
        <v>3461</v>
      </c>
      <c r="B408" t="s">
        <v>3462</v>
      </c>
      <c r="C408" t="s">
        <v>3463</v>
      </c>
      <c r="D408" t="s">
        <v>3464</v>
      </c>
      <c r="E408" t="s">
        <v>2951</v>
      </c>
      <c r="F408" t="s">
        <v>3465</v>
      </c>
      <c r="G408" t="s">
        <v>3466</v>
      </c>
      <c r="H408" t="s">
        <v>3467</v>
      </c>
      <c r="I408" t="s">
        <v>225</v>
      </c>
      <c r="J408" t="s">
        <v>47</v>
      </c>
      <c r="K408" t="s">
        <v>3468</v>
      </c>
      <c r="L408" t="s">
        <v>50</v>
      </c>
      <c r="M408" t="s">
        <v>50</v>
      </c>
      <c r="N408" t="s">
        <v>36</v>
      </c>
      <c r="O408" t="s">
        <v>51</v>
      </c>
      <c r="P408" t="s">
        <v>266</v>
      </c>
      <c r="Q408" t="s">
        <v>39</v>
      </c>
      <c r="R408" t="s">
        <v>39</v>
      </c>
      <c r="S408" t="s">
        <v>52</v>
      </c>
      <c r="T408" t="s">
        <v>39</v>
      </c>
      <c r="U408" t="s">
        <v>39</v>
      </c>
      <c r="V408" t="s">
        <v>3469</v>
      </c>
      <c r="W408" t="s">
        <v>39</v>
      </c>
      <c r="X408" t="str">
        <f>IF(LEN(source_data[[#This Row],[technology]])=0,"","technology")</f>
        <v>technology</v>
      </c>
      <c r="Y408" t="str">
        <f>SUBSTITUTE(_xlfn.TEXTJOIN(";",TRUE,source_data[[#This Row],[format]:[topic]],source_data[[#This Row],[misc]],source_data[[#This Row],[area]:[other]],),"#",";")</f>
        <v>post;tutorial;data-viz;technology;data-illustrator</v>
      </c>
      <c r="Z408">
        <f>10-COUNTBLANK(source_data[[#This Row],[format]:[other]])</f>
        <v>5</v>
      </c>
    </row>
    <row r="409" spans="1:26" x14ac:dyDescent="0.25">
      <c r="A409" t="s">
        <v>3470</v>
      </c>
      <c r="B409" t="s">
        <v>3471</v>
      </c>
      <c r="C409" t="s">
        <v>3472</v>
      </c>
      <c r="D409" t="s">
        <v>3473</v>
      </c>
      <c r="E409" t="s">
        <v>659</v>
      </c>
      <c r="F409" t="s">
        <v>3474</v>
      </c>
      <c r="G409" t="s">
        <v>3475</v>
      </c>
      <c r="H409" t="s">
        <v>3476</v>
      </c>
      <c r="I409" t="s">
        <v>225</v>
      </c>
      <c r="J409" t="s">
        <v>47</v>
      </c>
      <c r="K409" t="s">
        <v>48</v>
      </c>
      <c r="L409" t="s">
        <v>50</v>
      </c>
      <c r="M409" t="s">
        <v>50</v>
      </c>
      <c r="N409" t="s">
        <v>36</v>
      </c>
      <c r="O409" t="s">
        <v>39</v>
      </c>
      <c r="P409" t="s">
        <v>95</v>
      </c>
      <c r="Q409" t="s">
        <v>522</v>
      </c>
      <c r="R409" t="s">
        <v>39</v>
      </c>
      <c r="S409" t="s">
        <v>9059</v>
      </c>
      <c r="T409" t="s">
        <v>39</v>
      </c>
      <c r="U409" t="s">
        <v>39</v>
      </c>
      <c r="V409" t="s">
        <v>39</v>
      </c>
      <c r="W409" t="s">
        <v>8964</v>
      </c>
      <c r="X409" t="str">
        <f>IF(LEN(source_data[[#This Row],[technology]])=0,"","technology")</f>
        <v/>
      </c>
      <c r="Y409" t="str">
        <f>SUBSTITUTE(_xlfn.TEXTJOIN(";",TRUE,source_data[[#This Row],[format]:[topic]],source_data[[#This Row],[misc]],source_data[[#This Row],[area]:[other]],),"#",";")</f>
        <v>list;example;data-viz;inspiration;unique</v>
      </c>
      <c r="Z409">
        <f>10-COUNTBLANK(source_data[[#This Row],[format]:[other]])</f>
        <v>5</v>
      </c>
    </row>
    <row r="410" spans="1:26" x14ac:dyDescent="0.25">
      <c r="A410" t="s">
        <v>3477</v>
      </c>
      <c r="B410" t="s">
        <v>3478</v>
      </c>
      <c r="C410" t="s">
        <v>3479</v>
      </c>
      <c r="D410" t="s">
        <v>3480</v>
      </c>
      <c r="E410" t="s">
        <v>2326</v>
      </c>
      <c r="F410" t="s">
        <v>3481</v>
      </c>
      <c r="G410" t="s">
        <v>3482</v>
      </c>
      <c r="H410" t="s">
        <v>3483</v>
      </c>
      <c r="I410" t="s">
        <v>225</v>
      </c>
      <c r="J410" t="s">
        <v>47</v>
      </c>
      <c r="K410" t="s">
        <v>48</v>
      </c>
      <c r="L410" t="s">
        <v>50</v>
      </c>
      <c r="M410" t="s">
        <v>50</v>
      </c>
      <c r="N410" t="s">
        <v>36</v>
      </c>
      <c r="O410" t="s">
        <v>51</v>
      </c>
      <c r="P410" t="s">
        <v>39</v>
      </c>
      <c r="Q410" t="s">
        <v>3436</v>
      </c>
      <c r="R410" t="s">
        <v>39</v>
      </c>
      <c r="S410" t="s">
        <v>158</v>
      </c>
      <c r="T410" t="s">
        <v>39</v>
      </c>
      <c r="U410" t="s">
        <v>3484</v>
      </c>
      <c r="V410" t="s">
        <v>3485</v>
      </c>
      <c r="W410" t="s">
        <v>39</v>
      </c>
      <c r="X410" t="str">
        <f>IF(LEN(source_data[[#This Row],[technology]])=0,"","technology")</f>
        <v>technology</v>
      </c>
      <c r="Y410" t="str">
        <f>SUBSTITUTE(_xlfn.TEXTJOIN(";",TRUE,source_data[[#This Row],[format]:[topic]],source_data[[#This Row],[misc]],source_data[[#This Row],[area]:[other]],),"#",";")</f>
        <v>post;getting-started;data-science;technology;development;testing;docker</v>
      </c>
      <c r="Z410">
        <f>10-COUNTBLANK(source_data[[#This Row],[format]:[other]])</f>
        <v>6</v>
      </c>
    </row>
    <row r="411" spans="1:26" x14ac:dyDescent="0.25">
      <c r="A411" t="s">
        <v>3486</v>
      </c>
      <c r="B411" t="s">
        <v>3487</v>
      </c>
      <c r="C411" t="s">
        <v>3488</v>
      </c>
      <c r="D411" t="s">
        <v>3489</v>
      </c>
      <c r="E411" t="s">
        <v>3490</v>
      </c>
      <c r="F411" t="s">
        <v>3491</v>
      </c>
      <c r="G411" t="s">
        <v>3492</v>
      </c>
      <c r="H411" t="s">
        <v>3493</v>
      </c>
      <c r="I411" t="s">
        <v>225</v>
      </c>
      <c r="J411" t="s">
        <v>47</v>
      </c>
      <c r="K411" t="s">
        <v>48</v>
      </c>
      <c r="L411" t="s">
        <v>50</v>
      </c>
      <c r="M411" t="s">
        <v>50</v>
      </c>
      <c r="N411" t="s">
        <v>36</v>
      </c>
      <c r="O411" t="s">
        <v>51</v>
      </c>
      <c r="P411" t="s">
        <v>3494</v>
      </c>
      <c r="Q411" t="s">
        <v>39</v>
      </c>
      <c r="R411" t="s">
        <v>39</v>
      </c>
      <c r="S411" t="s">
        <v>39</v>
      </c>
      <c r="T411" t="s">
        <v>39</v>
      </c>
      <c r="U411" t="s">
        <v>39</v>
      </c>
      <c r="V411" t="s">
        <v>39</v>
      </c>
      <c r="W411" t="s">
        <v>39</v>
      </c>
      <c r="X411" t="str">
        <f>IF(LEN(source_data[[#This Row],[technology]])=0,"","technology")</f>
        <v/>
      </c>
      <c r="Y411" t="str">
        <f>SUBSTITUTE(_xlfn.TEXTJOIN(";",TRUE,source_data[[#This Row],[format]:[topic]],source_data[[#This Row],[misc]],source_data[[#This Row],[area]:[other]],),"#",";")</f>
        <v>post;dataset;list</v>
      </c>
      <c r="Z411">
        <f>10-COUNTBLANK(source_data[[#This Row],[format]:[other]])</f>
        <v>3</v>
      </c>
    </row>
    <row r="412" spans="1:26" x14ac:dyDescent="0.25">
      <c r="A412" t="s">
        <v>3495</v>
      </c>
      <c r="B412" t="s">
        <v>3496</v>
      </c>
      <c r="C412" t="s">
        <v>3497</v>
      </c>
      <c r="D412" t="s">
        <v>3498</v>
      </c>
      <c r="E412" t="s">
        <v>3499</v>
      </c>
      <c r="F412" t="s">
        <v>3500</v>
      </c>
      <c r="G412" t="s">
        <v>3501</v>
      </c>
      <c r="H412" t="s">
        <v>1775</v>
      </c>
      <c r="I412" t="s">
        <v>225</v>
      </c>
      <c r="J412" t="s">
        <v>47</v>
      </c>
      <c r="K412" t="s">
        <v>48</v>
      </c>
      <c r="L412" t="s">
        <v>50</v>
      </c>
      <c r="M412" t="s">
        <v>50</v>
      </c>
      <c r="N412" t="s">
        <v>36</v>
      </c>
      <c r="O412" t="s">
        <v>51</v>
      </c>
      <c r="P412" t="s">
        <v>177</v>
      </c>
      <c r="Q412" t="s">
        <v>3502</v>
      </c>
      <c r="R412" t="s">
        <v>39</v>
      </c>
      <c r="S412" t="s">
        <v>39</v>
      </c>
      <c r="T412" t="s">
        <v>39</v>
      </c>
      <c r="U412" t="s">
        <v>3503</v>
      </c>
      <c r="V412" t="s">
        <v>39</v>
      </c>
      <c r="W412" t="s">
        <v>39</v>
      </c>
      <c r="X412" t="str">
        <f>IF(LEN(source_data[[#This Row],[technology]])=0,"","technology")</f>
        <v/>
      </c>
      <c r="Y412" t="str">
        <f>SUBSTITUTE(_xlfn.TEXTJOIN(";",TRUE,source_data[[#This Row],[format]:[topic]],source_data[[#This Row],[misc]],source_data[[#This Row],[area]:[other]],),"#",";")</f>
        <v>post;general;basics;introduction;database</v>
      </c>
      <c r="Z412">
        <f>10-COUNTBLANK(source_data[[#This Row],[format]:[other]])</f>
        <v>5</v>
      </c>
    </row>
    <row r="413" spans="1:26" x14ac:dyDescent="0.25">
      <c r="A413" t="s">
        <v>3504</v>
      </c>
      <c r="B413" t="s">
        <v>3505</v>
      </c>
      <c r="C413" t="s">
        <v>3506</v>
      </c>
      <c r="D413" t="s">
        <v>3507</v>
      </c>
      <c r="E413" t="s">
        <v>3508</v>
      </c>
      <c r="F413" t="s">
        <v>3509</v>
      </c>
      <c r="G413" t="s">
        <v>3510</v>
      </c>
      <c r="H413" t="s">
        <v>3511</v>
      </c>
      <c r="I413" t="s">
        <v>225</v>
      </c>
      <c r="J413" t="s">
        <v>47</v>
      </c>
      <c r="K413" t="s">
        <v>3512</v>
      </c>
      <c r="L413" t="s">
        <v>50</v>
      </c>
      <c r="M413" t="s">
        <v>50</v>
      </c>
      <c r="N413" t="s">
        <v>36</v>
      </c>
      <c r="O413" t="s">
        <v>3058</v>
      </c>
      <c r="P413" t="s">
        <v>3513</v>
      </c>
      <c r="Q413" t="s">
        <v>39</v>
      </c>
      <c r="R413" t="s">
        <v>39</v>
      </c>
      <c r="S413" t="s">
        <v>52</v>
      </c>
      <c r="T413" t="s">
        <v>39</v>
      </c>
      <c r="U413" t="s">
        <v>39</v>
      </c>
      <c r="V413" t="s">
        <v>39</v>
      </c>
      <c r="W413" t="s">
        <v>39</v>
      </c>
      <c r="X413" t="str">
        <f>IF(LEN(source_data[[#This Row],[technology]])=0,"","technology")</f>
        <v/>
      </c>
      <c r="Y413" t="str">
        <f>SUBSTITUTE(_xlfn.TEXTJOIN(";",TRUE,source_data[[#This Row],[format]:[topic]],source_data[[#This Row],[misc]],source_data[[#This Row],[area]:[other]],),"#",";")</f>
        <v>talk;general;perspective;data-viz</v>
      </c>
      <c r="Z413">
        <f>10-COUNTBLANK(source_data[[#This Row],[format]:[other]])</f>
        <v>4</v>
      </c>
    </row>
    <row r="414" spans="1:26" x14ac:dyDescent="0.25">
      <c r="A414" t="s">
        <v>3514</v>
      </c>
      <c r="B414" t="s">
        <v>3515</v>
      </c>
      <c r="C414" t="s">
        <v>3516</v>
      </c>
      <c r="D414" t="s">
        <v>3517</v>
      </c>
      <c r="E414" t="s">
        <v>3518</v>
      </c>
      <c r="F414" t="s">
        <v>3519</v>
      </c>
      <c r="G414" t="s">
        <v>3520</v>
      </c>
      <c r="H414" t="s">
        <v>3521</v>
      </c>
      <c r="I414" t="s">
        <v>225</v>
      </c>
      <c r="J414" t="s">
        <v>47</v>
      </c>
      <c r="K414" t="s">
        <v>3522</v>
      </c>
      <c r="L414" t="s">
        <v>50</v>
      </c>
      <c r="M414" t="s">
        <v>50</v>
      </c>
      <c r="N414" t="s">
        <v>36</v>
      </c>
      <c r="O414" t="s">
        <v>3058</v>
      </c>
      <c r="P414" t="s">
        <v>3523</v>
      </c>
      <c r="Q414" t="s">
        <v>39</v>
      </c>
      <c r="R414" t="s">
        <v>39</v>
      </c>
      <c r="S414" t="s">
        <v>52</v>
      </c>
      <c r="T414" t="s">
        <v>39</v>
      </c>
      <c r="U414" t="s">
        <v>39</v>
      </c>
      <c r="V414" t="s">
        <v>39</v>
      </c>
      <c r="W414" t="s">
        <v>39</v>
      </c>
      <c r="X414" t="str">
        <f>IF(LEN(source_data[[#This Row],[technology]])=0,"","technology")</f>
        <v/>
      </c>
      <c r="Y414" t="str">
        <f>SUBSTITUTE(_xlfn.TEXTJOIN(";",TRUE,source_data[[#This Row],[format]:[topic]],source_data[[#This Row],[misc]],source_data[[#This Row],[area]:[other]],),"#",";")</f>
        <v>talk;list;general;perspective;data-viz</v>
      </c>
      <c r="Z414">
        <f>10-COUNTBLANK(source_data[[#This Row],[format]:[other]])</f>
        <v>4</v>
      </c>
    </row>
    <row r="415" spans="1:26" x14ac:dyDescent="0.25">
      <c r="A415" t="s">
        <v>3524</v>
      </c>
      <c r="B415" t="s">
        <v>3525</v>
      </c>
      <c r="C415" t="s">
        <v>3526</v>
      </c>
      <c r="D415" t="s">
        <v>3527</v>
      </c>
      <c r="E415" t="s">
        <v>3490</v>
      </c>
      <c r="F415" t="s">
        <v>3528</v>
      </c>
      <c r="G415" t="s">
        <v>3529</v>
      </c>
      <c r="H415" t="s">
        <v>3530</v>
      </c>
      <c r="I415" t="s">
        <v>225</v>
      </c>
      <c r="J415" t="s">
        <v>47</v>
      </c>
      <c r="K415" t="s">
        <v>48</v>
      </c>
      <c r="L415" t="s">
        <v>50</v>
      </c>
      <c r="M415" t="s">
        <v>50</v>
      </c>
      <c r="N415" t="s">
        <v>36</v>
      </c>
      <c r="O415" t="s">
        <v>51</v>
      </c>
      <c r="P415" t="s">
        <v>266</v>
      </c>
      <c r="Q415" t="s">
        <v>39</v>
      </c>
      <c r="R415" t="s">
        <v>39</v>
      </c>
      <c r="S415" t="s">
        <v>52</v>
      </c>
      <c r="T415" t="s">
        <v>39</v>
      </c>
      <c r="U415" t="s">
        <v>1064</v>
      </c>
      <c r="V415" t="s">
        <v>159</v>
      </c>
      <c r="W415" t="s">
        <v>39</v>
      </c>
      <c r="X415" t="str">
        <f>IF(LEN(source_data[[#This Row],[technology]])=0,"","technology")</f>
        <v>technology</v>
      </c>
      <c r="Y415" t="str">
        <f>SUBSTITUTE(_xlfn.TEXTJOIN(";",TRUE,source_data[[#This Row],[format]:[topic]],source_data[[#This Row],[misc]],source_data[[#This Row],[area]:[other]],),"#",";")</f>
        <v>post;tutorial;data-viz;technology;animation;rstats</v>
      </c>
      <c r="Z415">
        <f>10-COUNTBLANK(source_data[[#This Row],[format]:[other]])</f>
        <v>6</v>
      </c>
    </row>
    <row r="416" spans="1:26" x14ac:dyDescent="0.25">
      <c r="A416" t="s">
        <v>3531</v>
      </c>
      <c r="B416" t="s">
        <v>3532</v>
      </c>
      <c r="C416" t="s">
        <v>3533</v>
      </c>
      <c r="D416" t="s">
        <v>3534</v>
      </c>
      <c r="E416" t="s">
        <v>3535</v>
      </c>
      <c r="F416" t="s">
        <v>3536</v>
      </c>
      <c r="G416" t="s">
        <v>3537</v>
      </c>
      <c r="H416" t="s">
        <v>827</v>
      </c>
      <c r="I416" t="s">
        <v>225</v>
      </c>
      <c r="J416" t="s">
        <v>47</v>
      </c>
      <c r="K416" t="s">
        <v>48</v>
      </c>
      <c r="L416" t="s">
        <v>50</v>
      </c>
      <c r="M416" t="s">
        <v>50</v>
      </c>
      <c r="N416" t="s">
        <v>36</v>
      </c>
      <c r="O416" t="s">
        <v>37</v>
      </c>
      <c r="P416" t="s">
        <v>141</v>
      </c>
      <c r="Q416" t="s">
        <v>2184</v>
      </c>
      <c r="R416" t="s">
        <v>39</v>
      </c>
      <c r="S416" t="s">
        <v>52</v>
      </c>
      <c r="T416" t="s">
        <v>39</v>
      </c>
      <c r="U416" t="s">
        <v>39</v>
      </c>
      <c r="V416" t="s">
        <v>39</v>
      </c>
      <c r="W416" t="s">
        <v>39</v>
      </c>
      <c r="X416" t="str">
        <f>IF(LEN(source_data[[#This Row],[technology]])=0,"","technology")</f>
        <v/>
      </c>
      <c r="Y416" t="str">
        <f>SUBSTITUTE(_xlfn.TEXTJOIN(";",TRUE,source_data[[#This Row],[format]:[topic]],source_data[[#This Row],[misc]],source_data[[#This Row],[area]:[other]],),"#",";")</f>
        <v>article;opinion;definition;data-viz</v>
      </c>
      <c r="Z416">
        <f>10-COUNTBLANK(source_data[[#This Row],[format]:[other]])</f>
        <v>5</v>
      </c>
    </row>
    <row r="417" spans="1:26" x14ac:dyDescent="0.25">
      <c r="A417" t="s">
        <v>3538</v>
      </c>
      <c r="B417" t="s">
        <v>3539</v>
      </c>
      <c r="C417" t="s">
        <v>3540</v>
      </c>
      <c r="D417" t="s">
        <v>3541</v>
      </c>
      <c r="E417" t="s">
        <v>3542</v>
      </c>
      <c r="F417" t="s">
        <v>3543</v>
      </c>
      <c r="G417" t="s">
        <v>3544</v>
      </c>
      <c r="H417" t="s">
        <v>591</v>
      </c>
      <c r="I417" t="s">
        <v>225</v>
      </c>
      <c r="J417" t="s">
        <v>47</v>
      </c>
      <c r="K417" t="s">
        <v>3545</v>
      </c>
      <c r="L417" t="s">
        <v>50</v>
      </c>
      <c r="M417" t="s">
        <v>50</v>
      </c>
      <c r="N417" t="s">
        <v>36</v>
      </c>
      <c r="O417" t="s">
        <v>51</v>
      </c>
      <c r="P417" t="s">
        <v>39</v>
      </c>
      <c r="Q417" t="s">
        <v>39</v>
      </c>
      <c r="R417" t="s">
        <v>39</v>
      </c>
      <c r="S417" t="s">
        <v>39</v>
      </c>
      <c r="T417" t="s">
        <v>39</v>
      </c>
      <c r="U417" t="s">
        <v>39</v>
      </c>
      <c r="V417" t="s">
        <v>39</v>
      </c>
      <c r="W417" t="s">
        <v>3546</v>
      </c>
      <c r="X417" t="str">
        <f>IF(LEN(source_data[[#This Row],[technology]])=0,"","technology")</f>
        <v/>
      </c>
      <c r="Y417" t="str">
        <f>SUBSTITUTE(_xlfn.TEXTJOIN(";",TRUE,source_data[[#This Row],[format]:[topic]],source_data[[#This Row],[misc]],source_data[[#This Row],[area]:[other]],),"#",";")</f>
        <v>post;art;free</v>
      </c>
      <c r="Z417">
        <f>10-COUNTBLANK(source_data[[#This Row],[format]:[other]])</f>
        <v>3</v>
      </c>
    </row>
    <row r="418" spans="1:26" x14ac:dyDescent="0.25">
      <c r="A418" t="s">
        <v>3547</v>
      </c>
      <c r="B418" t="s">
        <v>3548</v>
      </c>
      <c r="C418" t="s">
        <v>3549</v>
      </c>
      <c r="D418" t="s">
        <v>3550</v>
      </c>
      <c r="E418" t="s">
        <v>3551</v>
      </c>
      <c r="F418" t="s">
        <v>3552</v>
      </c>
      <c r="G418" t="s">
        <v>3553</v>
      </c>
      <c r="H418" t="s">
        <v>3554</v>
      </c>
      <c r="I418" t="s">
        <v>225</v>
      </c>
      <c r="J418" t="s">
        <v>47</v>
      </c>
      <c r="K418" t="s">
        <v>48</v>
      </c>
      <c r="L418" t="s">
        <v>50</v>
      </c>
      <c r="M418" t="s">
        <v>50</v>
      </c>
      <c r="N418" t="s">
        <v>36</v>
      </c>
      <c r="O418" t="s">
        <v>576</v>
      </c>
      <c r="P418" t="s">
        <v>39</v>
      </c>
      <c r="Q418" t="s">
        <v>39</v>
      </c>
      <c r="R418" t="s">
        <v>39</v>
      </c>
      <c r="S418" t="s">
        <v>39</v>
      </c>
      <c r="T418" t="s">
        <v>39</v>
      </c>
      <c r="U418" t="s">
        <v>3555</v>
      </c>
      <c r="V418" t="s">
        <v>39</v>
      </c>
      <c r="W418" t="s">
        <v>39</v>
      </c>
      <c r="X418" t="str">
        <f>IF(LEN(source_data[[#This Row],[technology]])=0,"","technology")</f>
        <v/>
      </c>
      <c r="Y418" t="str">
        <f>SUBSTITUTE(_xlfn.TEXTJOIN(";",TRUE,source_data[[#This Row],[format]:[topic]],source_data[[#This Row],[misc]],source_data[[#This Row],[area]:[other]],),"#",";")</f>
        <v>book;online;feature-engineering;ml;predictive-modeling</v>
      </c>
      <c r="Z418">
        <f>10-COUNTBLANK(source_data[[#This Row],[format]:[other]])</f>
        <v>3</v>
      </c>
    </row>
    <row r="419" spans="1:26" x14ac:dyDescent="0.25">
      <c r="A419" t="s">
        <v>3556</v>
      </c>
      <c r="B419" t="s">
        <v>3557</v>
      </c>
      <c r="C419" t="s">
        <v>3558</v>
      </c>
      <c r="D419" t="s">
        <v>3559</v>
      </c>
      <c r="E419" t="s">
        <v>3560</v>
      </c>
      <c r="F419" t="s">
        <v>3561</v>
      </c>
      <c r="G419" t="s">
        <v>3562</v>
      </c>
      <c r="H419" t="s">
        <v>3563</v>
      </c>
      <c r="I419" t="s">
        <v>225</v>
      </c>
      <c r="J419" t="s">
        <v>47</v>
      </c>
      <c r="K419" t="s">
        <v>48</v>
      </c>
      <c r="L419" t="s">
        <v>50</v>
      </c>
      <c r="M419" t="s">
        <v>50</v>
      </c>
      <c r="N419" t="s">
        <v>36</v>
      </c>
      <c r="O419" t="s">
        <v>39</v>
      </c>
      <c r="P419" t="s">
        <v>95</v>
      </c>
      <c r="Q419" t="s">
        <v>39</v>
      </c>
      <c r="R419" t="s">
        <v>39</v>
      </c>
      <c r="S419" t="s">
        <v>214</v>
      </c>
      <c r="T419" t="s">
        <v>19</v>
      </c>
      <c r="U419" t="s">
        <v>307</v>
      </c>
      <c r="V419" t="s">
        <v>159</v>
      </c>
      <c r="W419" t="s">
        <v>39</v>
      </c>
      <c r="X419" t="str">
        <f>IF(LEN(source_data[[#This Row],[technology]])=0,"","technology")</f>
        <v>technology</v>
      </c>
      <c r="Y419" t="str">
        <f>SUBSTITUTE(_xlfn.TEXTJOIN(";",TRUE,source_data[[#This Row],[format]:[topic]],source_data[[#This Row],[misc]],source_data[[#This Row],[area]:[other]],),"#",";")</f>
        <v>list;data-analysis;technique;technology;statistics;rstats</v>
      </c>
      <c r="Z419">
        <f>10-COUNTBLANK(source_data[[#This Row],[format]:[other]])</f>
        <v>6</v>
      </c>
    </row>
    <row r="420" spans="1:26" x14ac:dyDescent="0.25">
      <c r="A420" t="s">
        <v>3564</v>
      </c>
      <c r="B420" t="s">
        <v>3565</v>
      </c>
      <c r="C420" t="s">
        <v>3566</v>
      </c>
      <c r="D420" t="s">
        <v>3567</v>
      </c>
      <c r="E420" t="s">
        <v>3568</v>
      </c>
      <c r="F420" t="s">
        <v>3569</v>
      </c>
      <c r="G420" t="s">
        <v>3570</v>
      </c>
      <c r="H420" t="s">
        <v>3571</v>
      </c>
      <c r="I420" t="s">
        <v>225</v>
      </c>
      <c r="J420" t="s">
        <v>47</v>
      </c>
      <c r="K420" t="s">
        <v>3572</v>
      </c>
      <c r="L420" t="s">
        <v>50</v>
      </c>
      <c r="M420" t="s">
        <v>50</v>
      </c>
      <c r="N420" t="s">
        <v>36</v>
      </c>
      <c r="O420" t="s">
        <v>51</v>
      </c>
      <c r="P420" t="s">
        <v>3573</v>
      </c>
      <c r="Q420" t="s">
        <v>39</v>
      </c>
      <c r="R420" t="s">
        <v>39</v>
      </c>
      <c r="S420" t="s">
        <v>3574</v>
      </c>
      <c r="T420" t="s">
        <v>39</v>
      </c>
      <c r="U420" t="s">
        <v>39</v>
      </c>
      <c r="V420" t="s">
        <v>39</v>
      </c>
      <c r="W420" t="s">
        <v>39</v>
      </c>
      <c r="X420" t="str">
        <f>IF(LEN(source_data[[#This Row],[technology]])=0,"","technology")</f>
        <v/>
      </c>
      <c r="Y420" t="str">
        <f>SUBSTITUTE(_xlfn.TEXTJOIN(";",TRUE,source_data[[#This Row],[format]:[topic]],source_data[[#This Row],[misc]],source_data[[#This Row],[area]:[other]],),"#",";")</f>
        <v>post;project;list;opinion;pitfall;data-science</v>
      </c>
      <c r="Z420">
        <f>10-COUNTBLANK(source_data[[#This Row],[format]:[other]])</f>
        <v>4</v>
      </c>
    </row>
    <row r="421" spans="1:26" x14ac:dyDescent="0.25">
      <c r="A421" t="s">
        <v>3575</v>
      </c>
      <c r="B421" t="s">
        <v>3576</v>
      </c>
      <c r="C421" t="s">
        <v>3577</v>
      </c>
      <c r="D421" t="s">
        <v>3578</v>
      </c>
      <c r="E421" t="s">
        <v>3579</v>
      </c>
      <c r="F421" t="s">
        <v>3580</v>
      </c>
      <c r="G421" t="s">
        <v>3581</v>
      </c>
      <c r="H421" t="s">
        <v>3162</v>
      </c>
      <c r="I421" t="s">
        <v>225</v>
      </c>
      <c r="J421" t="s">
        <v>47</v>
      </c>
      <c r="K421" t="s">
        <v>48</v>
      </c>
      <c r="L421" t="s">
        <v>50</v>
      </c>
      <c r="M421" t="s">
        <v>50</v>
      </c>
      <c r="N421" t="s">
        <v>36</v>
      </c>
      <c r="O421" t="s">
        <v>51</v>
      </c>
      <c r="P421" t="s">
        <v>3582</v>
      </c>
      <c r="Q421" t="s">
        <v>39</v>
      </c>
      <c r="R421" t="s">
        <v>39</v>
      </c>
      <c r="S421" t="s">
        <v>2697</v>
      </c>
      <c r="T421" t="s">
        <v>39</v>
      </c>
      <c r="U421" t="s">
        <v>39</v>
      </c>
      <c r="V421" t="s">
        <v>39</v>
      </c>
      <c r="W421" t="s">
        <v>39</v>
      </c>
      <c r="X421" t="str">
        <f>IF(LEN(source_data[[#This Row],[technology]])=0,"","technology")</f>
        <v/>
      </c>
      <c r="Y421" t="str">
        <f>SUBSTITUTE(_xlfn.TEXTJOIN(";",TRUE,source_data[[#This Row],[format]:[topic]],source_data[[#This Row],[misc]],source_data[[#This Row],[area]:[other]],),"#",";")</f>
        <v>post;list;opinion;general;pitfall;data-viz</v>
      </c>
      <c r="Z421">
        <f>10-COUNTBLANK(source_data[[#This Row],[format]:[other]])</f>
        <v>4</v>
      </c>
    </row>
    <row r="422" spans="1:26" x14ac:dyDescent="0.25">
      <c r="A422" t="s">
        <v>3583</v>
      </c>
      <c r="B422" t="s">
        <v>3584</v>
      </c>
      <c r="C422" t="s">
        <v>3585</v>
      </c>
      <c r="D422" t="s">
        <v>3586</v>
      </c>
      <c r="E422" t="s">
        <v>3587</v>
      </c>
      <c r="F422" t="s">
        <v>3585</v>
      </c>
      <c r="G422" t="s">
        <v>3588</v>
      </c>
      <c r="H422" t="s">
        <v>30</v>
      </c>
      <c r="I422" t="s">
        <v>31</v>
      </c>
      <c r="J422" t="s">
        <v>47</v>
      </c>
      <c r="K422" t="s">
        <v>48</v>
      </c>
      <c r="L422" t="s">
        <v>3589</v>
      </c>
      <c r="M422" t="s">
        <v>3590</v>
      </c>
      <c r="N422" t="s">
        <v>36</v>
      </c>
      <c r="O422" t="s">
        <v>51</v>
      </c>
      <c r="P422" t="s">
        <v>39</v>
      </c>
      <c r="Q422" t="s">
        <v>39</v>
      </c>
      <c r="R422" t="s">
        <v>39</v>
      </c>
      <c r="S422" t="s">
        <v>39</v>
      </c>
      <c r="T422" t="s">
        <v>39</v>
      </c>
      <c r="U422" t="s">
        <v>3444</v>
      </c>
      <c r="V422" t="s">
        <v>159</v>
      </c>
      <c r="W422" t="s">
        <v>39</v>
      </c>
      <c r="X422" t="str">
        <f>IF(LEN(source_data[[#This Row],[technology]])=0,"","technology")</f>
        <v>technology</v>
      </c>
      <c r="Y422" t="str">
        <f>SUBSTITUTE(_xlfn.TEXTJOIN(";",TRUE,source_data[[#This Row],[format]:[topic]],source_data[[#This Row],[misc]],source_data[[#This Row],[area]:[other]],),"#",";")</f>
        <v>post;technology;colour;palette;rstats</v>
      </c>
      <c r="Z422">
        <f>10-COUNTBLANK(source_data[[#This Row],[format]:[other]])</f>
        <v>4</v>
      </c>
    </row>
    <row r="423" spans="1:26" x14ac:dyDescent="0.25">
      <c r="A423" t="s">
        <v>3591</v>
      </c>
      <c r="B423" t="s">
        <v>3592</v>
      </c>
      <c r="C423" t="s">
        <v>3593</v>
      </c>
      <c r="D423" t="s">
        <v>3594</v>
      </c>
      <c r="E423" t="s">
        <v>659</v>
      </c>
      <c r="F423" t="s">
        <v>3595</v>
      </c>
      <c r="G423" t="s">
        <v>3596</v>
      </c>
      <c r="H423" t="s">
        <v>3597</v>
      </c>
      <c r="I423" t="s">
        <v>225</v>
      </c>
      <c r="J423" t="s">
        <v>47</v>
      </c>
      <c r="K423" t="s">
        <v>48</v>
      </c>
      <c r="L423" t="s">
        <v>50</v>
      </c>
      <c r="M423" t="s">
        <v>50</v>
      </c>
      <c r="N423" t="s">
        <v>36</v>
      </c>
      <c r="O423" t="s">
        <v>77</v>
      </c>
      <c r="P423" t="s">
        <v>39</v>
      </c>
      <c r="Q423" t="s">
        <v>39</v>
      </c>
      <c r="R423" t="s">
        <v>39</v>
      </c>
      <c r="S423" t="s">
        <v>39</v>
      </c>
      <c r="T423" t="s">
        <v>168</v>
      </c>
      <c r="U423" t="s">
        <v>3598</v>
      </c>
      <c r="V423" t="s">
        <v>39</v>
      </c>
      <c r="W423" t="s">
        <v>39</v>
      </c>
      <c r="X423" t="str">
        <f>IF(LEN(source_data[[#This Row],[technology]])=0,"","technology")</f>
        <v/>
      </c>
      <c r="Y423" t="str">
        <f>SUBSTITUTE(_xlfn.TEXTJOIN(";",TRUE,source_data[[#This Row],[format]:[topic]],source_data[[#This Row],[misc]],source_data[[#This Row],[area]:[other]],),"#",";")</f>
        <v>site;tool;search;text-mining</v>
      </c>
      <c r="Z423">
        <f>10-COUNTBLANK(source_data[[#This Row],[format]:[other]])</f>
        <v>4</v>
      </c>
    </row>
    <row r="424" spans="1:26" x14ac:dyDescent="0.25">
      <c r="A424" t="s">
        <v>3599</v>
      </c>
      <c r="B424" t="s">
        <v>3600</v>
      </c>
      <c r="C424" t="s">
        <v>3601</v>
      </c>
      <c r="D424" t="s">
        <v>3602</v>
      </c>
      <c r="E424" t="s">
        <v>1468</v>
      </c>
      <c r="F424" t="s">
        <v>3603</v>
      </c>
      <c r="G424" t="s">
        <v>3604</v>
      </c>
      <c r="H424" t="s">
        <v>3605</v>
      </c>
      <c r="I424" t="s">
        <v>225</v>
      </c>
      <c r="J424" t="s">
        <v>47</v>
      </c>
      <c r="L424" t="s">
        <v>50</v>
      </c>
      <c r="M424" t="s">
        <v>50</v>
      </c>
      <c r="N424" t="s">
        <v>36</v>
      </c>
      <c r="O424" t="s">
        <v>1089</v>
      </c>
      <c r="P424" t="s">
        <v>39</v>
      </c>
      <c r="Q424" t="s">
        <v>39</v>
      </c>
      <c r="R424" t="s">
        <v>39</v>
      </c>
      <c r="S424" t="s">
        <v>2068</v>
      </c>
      <c r="T424" t="s">
        <v>39</v>
      </c>
      <c r="U424" t="s">
        <v>3606</v>
      </c>
      <c r="V424" t="s">
        <v>3607</v>
      </c>
      <c r="W424" t="s">
        <v>39</v>
      </c>
      <c r="X424" t="str">
        <f>IF(LEN(source_data[[#This Row],[technology]])=0,"","technology")</f>
        <v>technology</v>
      </c>
      <c r="Y424" t="str">
        <f>SUBSTITUTE(_xlfn.TEXTJOIN(";",TRUE,source_data[[#This Row],[format]:[topic]],source_data[[#This Row],[misc]],source_data[[#This Row],[area]:[other]],),"#",";")</f>
        <v>blog;data-viz;data-science;technology;ml;animation;rstats;javascript</v>
      </c>
      <c r="Z424">
        <f>10-COUNTBLANK(source_data[[#This Row],[format]:[other]])</f>
        <v>5</v>
      </c>
    </row>
    <row r="425" spans="1:26" x14ac:dyDescent="0.25">
      <c r="A425" t="s">
        <v>3608</v>
      </c>
      <c r="B425" t="s">
        <v>3609</v>
      </c>
      <c r="C425" t="s">
        <v>3610</v>
      </c>
      <c r="D425" t="s">
        <v>3611</v>
      </c>
      <c r="E425" t="s">
        <v>3612</v>
      </c>
      <c r="F425" t="s">
        <v>3613</v>
      </c>
      <c r="G425" t="s">
        <v>3614</v>
      </c>
      <c r="H425" t="s">
        <v>3420</v>
      </c>
      <c r="I425" t="s">
        <v>225</v>
      </c>
      <c r="J425" t="s">
        <v>47</v>
      </c>
      <c r="K425" t="s">
        <v>3615</v>
      </c>
      <c r="L425" t="s">
        <v>50</v>
      </c>
      <c r="M425" t="s">
        <v>50</v>
      </c>
      <c r="N425" t="s">
        <v>36</v>
      </c>
      <c r="O425" t="s">
        <v>854</v>
      </c>
      <c r="P425" t="s">
        <v>39</v>
      </c>
      <c r="Q425" t="s">
        <v>39</v>
      </c>
      <c r="R425" t="s">
        <v>39</v>
      </c>
      <c r="S425" t="s">
        <v>52</v>
      </c>
      <c r="T425" t="s">
        <v>39</v>
      </c>
      <c r="U425" t="s">
        <v>39</v>
      </c>
      <c r="V425" t="s">
        <v>922</v>
      </c>
      <c r="W425" t="s">
        <v>39</v>
      </c>
      <c r="X425" t="str">
        <f>IF(LEN(source_data[[#This Row],[technology]])=0,"","technology")</f>
        <v>technology</v>
      </c>
      <c r="Y425" t="str">
        <f>SUBSTITUTE(_xlfn.TEXTJOIN(";",TRUE,source_data[[#This Row],[format]:[topic]],source_data[[#This Row],[misc]],source_data[[#This Row],[area]:[other]],),"#",";")</f>
        <v>course;data-viz;technology;tableau</v>
      </c>
      <c r="Z425">
        <f>10-COUNTBLANK(source_data[[#This Row],[format]:[other]])</f>
        <v>4</v>
      </c>
    </row>
    <row r="426" spans="1:26" x14ac:dyDescent="0.25">
      <c r="A426" t="s">
        <v>3616</v>
      </c>
      <c r="B426" t="s">
        <v>3617</v>
      </c>
      <c r="C426" t="s">
        <v>3618</v>
      </c>
      <c r="D426" t="s">
        <v>667</v>
      </c>
      <c r="E426" t="s">
        <v>3508</v>
      </c>
      <c r="F426" t="s">
        <v>3619</v>
      </c>
      <c r="G426" t="s">
        <v>3620</v>
      </c>
      <c r="H426" t="s">
        <v>670</v>
      </c>
      <c r="I426" t="s">
        <v>225</v>
      </c>
      <c r="J426" t="s">
        <v>47</v>
      </c>
      <c r="K426" t="s">
        <v>48</v>
      </c>
      <c r="L426" t="s">
        <v>50</v>
      </c>
      <c r="M426" t="s">
        <v>50</v>
      </c>
      <c r="N426" t="s">
        <v>36</v>
      </c>
      <c r="O426" t="s">
        <v>51</v>
      </c>
      <c r="P426" t="s">
        <v>39</v>
      </c>
      <c r="Q426" t="s">
        <v>39</v>
      </c>
      <c r="R426" t="s">
        <v>39</v>
      </c>
      <c r="S426" t="s">
        <v>52</v>
      </c>
      <c r="T426" t="s">
        <v>19</v>
      </c>
      <c r="U426" t="s">
        <v>295</v>
      </c>
      <c r="V426" t="s">
        <v>671</v>
      </c>
      <c r="W426" t="s">
        <v>39</v>
      </c>
      <c r="X426" t="str">
        <f>IF(LEN(source_data[[#This Row],[technology]])=0,"","technology")</f>
        <v>technology</v>
      </c>
      <c r="Y426" t="str">
        <f>SUBSTITUTE(_xlfn.TEXTJOIN(";",TRUE,source_data[[#This Row],[format]:[topic]],source_data[[#This Row],[misc]],source_data[[#This Row],[area]:[other]],),"#",";")</f>
        <v>post;data-viz;technique;technology;chart;excel</v>
      </c>
      <c r="Z426">
        <f>10-COUNTBLANK(source_data[[#This Row],[format]:[other]])</f>
        <v>6</v>
      </c>
    </row>
    <row r="427" spans="1:26" x14ac:dyDescent="0.25">
      <c r="A427" t="s">
        <v>3621</v>
      </c>
      <c r="B427" t="s">
        <v>3622</v>
      </c>
      <c r="C427" t="s">
        <v>3623</v>
      </c>
      <c r="D427" t="s">
        <v>3624</v>
      </c>
      <c r="E427" t="s">
        <v>3587</v>
      </c>
      <c r="F427" t="s">
        <v>3625</v>
      </c>
      <c r="G427" t="s">
        <v>3626</v>
      </c>
      <c r="H427" t="s">
        <v>3627</v>
      </c>
      <c r="I427" t="s">
        <v>225</v>
      </c>
      <c r="J427" t="s">
        <v>47</v>
      </c>
      <c r="K427" t="s">
        <v>631</v>
      </c>
      <c r="L427" t="s">
        <v>50</v>
      </c>
      <c r="M427" t="s">
        <v>50</v>
      </c>
      <c r="N427" t="s">
        <v>36</v>
      </c>
      <c r="O427" t="s">
        <v>51</v>
      </c>
      <c r="P427" t="s">
        <v>3628</v>
      </c>
      <c r="Q427" t="s">
        <v>39</v>
      </c>
      <c r="R427" t="s">
        <v>39</v>
      </c>
      <c r="S427" t="s">
        <v>39</v>
      </c>
      <c r="T427" t="s">
        <v>39</v>
      </c>
      <c r="U427" t="s">
        <v>39</v>
      </c>
      <c r="V427" t="s">
        <v>159</v>
      </c>
      <c r="W427" t="s">
        <v>39</v>
      </c>
      <c r="X427" t="str">
        <f>IF(LEN(source_data[[#This Row],[technology]])=0,"","technology")</f>
        <v>technology</v>
      </c>
      <c r="Y427" t="str">
        <f>SUBSTITUTE(_xlfn.TEXTJOIN(";",TRUE,source_data[[#This Row],[format]:[topic]],source_data[[#This Row],[misc]],source_data[[#This Row],[area]:[other]],),"#",";")</f>
        <v>post;exercise;how-to;technology;rstats</v>
      </c>
      <c r="Z427">
        <f>10-COUNTBLANK(source_data[[#This Row],[format]:[other]])</f>
        <v>4</v>
      </c>
    </row>
    <row r="428" spans="1:26" x14ac:dyDescent="0.25">
      <c r="A428" t="s">
        <v>3629</v>
      </c>
      <c r="B428" t="s">
        <v>3630</v>
      </c>
      <c r="C428" t="s">
        <v>3631</v>
      </c>
      <c r="D428" t="s">
        <v>3632</v>
      </c>
      <c r="E428" t="s">
        <v>3633</v>
      </c>
      <c r="F428" t="s">
        <v>3631</v>
      </c>
      <c r="G428" t="s">
        <v>3634</v>
      </c>
      <c r="H428" t="s">
        <v>30</v>
      </c>
      <c r="I428" t="s">
        <v>31</v>
      </c>
      <c r="J428" t="s">
        <v>47</v>
      </c>
      <c r="K428" t="s">
        <v>48</v>
      </c>
      <c r="L428" t="s">
        <v>3635</v>
      </c>
      <c r="M428" t="s">
        <v>3636</v>
      </c>
      <c r="N428" t="s">
        <v>36</v>
      </c>
      <c r="O428" t="s">
        <v>51</v>
      </c>
      <c r="P428" t="s">
        <v>3637</v>
      </c>
      <c r="Q428" t="s">
        <v>39</v>
      </c>
      <c r="R428" t="s">
        <v>39</v>
      </c>
      <c r="S428" t="s">
        <v>214</v>
      </c>
      <c r="T428" t="s">
        <v>39</v>
      </c>
      <c r="U428" t="s">
        <v>3638</v>
      </c>
      <c r="V428" t="s">
        <v>39</v>
      </c>
      <c r="W428" t="s">
        <v>39</v>
      </c>
      <c r="X428" t="str">
        <f>IF(LEN(source_data[[#This Row],[technology]])=0,"","technology")</f>
        <v/>
      </c>
      <c r="Y428" t="str">
        <f>SUBSTITUTE(_xlfn.TEXTJOIN(";",TRUE,source_data[[#This Row],[format]:[topic]],source_data[[#This Row],[misc]],source_data[[#This Row],[area]:[other]],),"#",";")</f>
        <v>post;advice;recommendation;data-analysis;zero-inflated;count</v>
      </c>
      <c r="Z428">
        <f>10-COUNTBLANK(source_data[[#This Row],[format]:[other]])</f>
        <v>5</v>
      </c>
    </row>
    <row r="429" spans="1:26" x14ac:dyDescent="0.25">
      <c r="A429" t="s">
        <v>3639</v>
      </c>
      <c r="B429" t="s">
        <v>3640</v>
      </c>
      <c r="C429" t="s">
        <v>3641</v>
      </c>
      <c r="D429" t="s">
        <v>3642</v>
      </c>
      <c r="E429" t="s">
        <v>3643</v>
      </c>
      <c r="F429" t="s">
        <v>3644</v>
      </c>
      <c r="G429" t="s">
        <v>3645</v>
      </c>
      <c r="H429" t="s">
        <v>3162</v>
      </c>
      <c r="I429" t="s">
        <v>225</v>
      </c>
      <c r="J429" t="s">
        <v>47</v>
      </c>
      <c r="K429" t="s">
        <v>3646</v>
      </c>
      <c r="L429" t="s">
        <v>50</v>
      </c>
      <c r="M429" t="s">
        <v>50</v>
      </c>
      <c r="N429" t="s">
        <v>36</v>
      </c>
      <c r="O429" t="s">
        <v>1021</v>
      </c>
      <c r="P429" t="s">
        <v>266</v>
      </c>
      <c r="Q429" t="s">
        <v>39</v>
      </c>
      <c r="R429" t="s">
        <v>39</v>
      </c>
      <c r="S429" t="s">
        <v>52</v>
      </c>
      <c r="T429" t="s">
        <v>39</v>
      </c>
      <c r="U429" t="s">
        <v>1064</v>
      </c>
      <c r="V429" t="s">
        <v>159</v>
      </c>
      <c r="W429" t="s">
        <v>39</v>
      </c>
      <c r="X429" t="str">
        <f>IF(LEN(source_data[[#This Row],[technology]])=0,"","technology")</f>
        <v>technology</v>
      </c>
      <c r="Y429" t="str">
        <f>SUBSTITUTE(_xlfn.TEXTJOIN(";",TRUE,source_data[[#This Row],[format]:[topic]],source_data[[#This Row],[misc]],source_data[[#This Row],[area]:[other]],),"#",";")</f>
        <v>post;package;tutorial;data-viz;technology;animation;rstats</v>
      </c>
      <c r="Z429">
        <f>10-COUNTBLANK(source_data[[#This Row],[format]:[other]])</f>
        <v>6</v>
      </c>
    </row>
    <row r="430" spans="1:26" x14ac:dyDescent="0.25">
      <c r="A430" t="s">
        <v>3647</v>
      </c>
      <c r="B430" t="s">
        <v>3648</v>
      </c>
      <c r="C430" t="s">
        <v>3649</v>
      </c>
      <c r="D430" t="s">
        <v>3650</v>
      </c>
      <c r="E430" t="s">
        <v>3651</v>
      </c>
      <c r="F430" t="s">
        <v>3652</v>
      </c>
      <c r="G430" t="s">
        <v>3653</v>
      </c>
      <c r="H430" t="s">
        <v>3654</v>
      </c>
      <c r="I430" t="s">
        <v>225</v>
      </c>
      <c r="J430" t="s">
        <v>47</v>
      </c>
      <c r="K430" t="s">
        <v>48</v>
      </c>
      <c r="L430" t="s">
        <v>50</v>
      </c>
      <c r="M430" t="s">
        <v>50</v>
      </c>
      <c r="N430" t="s">
        <v>36</v>
      </c>
      <c r="O430" t="s">
        <v>576</v>
      </c>
      <c r="P430" t="s">
        <v>39</v>
      </c>
      <c r="Q430" t="s">
        <v>39</v>
      </c>
      <c r="R430" t="s">
        <v>39</v>
      </c>
      <c r="S430" t="s">
        <v>39</v>
      </c>
      <c r="T430" t="s">
        <v>39</v>
      </c>
      <c r="U430" t="s">
        <v>980</v>
      </c>
      <c r="V430" t="s">
        <v>654</v>
      </c>
      <c r="W430" t="s">
        <v>39</v>
      </c>
      <c r="X430" t="str">
        <f>IF(LEN(source_data[[#This Row],[technology]])=0,"","technology")</f>
        <v>technology</v>
      </c>
      <c r="Y430" t="str">
        <f>SUBSTITUTE(_xlfn.TEXTJOIN(";",TRUE,source_data[[#This Row],[format]:[topic]],source_data[[#This Row],[misc]],source_data[[#This Row],[area]:[other]],),"#",";")</f>
        <v>book;online;technology;text-mining;rstats;tidyverse</v>
      </c>
      <c r="Z430">
        <f>10-COUNTBLANK(source_data[[#This Row],[format]:[other]])</f>
        <v>4</v>
      </c>
    </row>
    <row r="431" spans="1:26" x14ac:dyDescent="0.25">
      <c r="A431" t="s">
        <v>3655</v>
      </c>
      <c r="B431" t="s">
        <v>3656</v>
      </c>
      <c r="C431" t="s">
        <v>3657</v>
      </c>
      <c r="D431" t="s">
        <v>3658</v>
      </c>
      <c r="E431" t="s">
        <v>2951</v>
      </c>
      <c r="F431" t="s">
        <v>3659</v>
      </c>
      <c r="G431" t="s">
        <v>3660</v>
      </c>
      <c r="H431" t="s">
        <v>3661</v>
      </c>
      <c r="I431" t="s">
        <v>225</v>
      </c>
      <c r="J431" t="s">
        <v>47</v>
      </c>
      <c r="K431" t="s">
        <v>48</v>
      </c>
      <c r="L431" t="s">
        <v>50</v>
      </c>
      <c r="M431" t="s">
        <v>50</v>
      </c>
      <c r="N431" t="s">
        <v>36</v>
      </c>
      <c r="O431" t="s">
        <v>854</v>
      </c>
      <c r="P431" t="s">
        <v>39</v>
      </c>
      <c r="Q431" t="s">
        <v>39</v>
      </c>
      <c r="R431" t="s">
        <v>39</v>
      </c>
      <c r="S431" t="s">
        <v>52</v>
      </c>
      <c r="T431" t="s">
        <v>39</v>
      </c>
      <c r="U431" t="s">
        <v>39</v>
      </c>
      <c r="V431" t="s">
        <v>39</v>
      </c>
      <c r="W431" t="s">
        <v>39</v>
      </c>
      <c r="X431" t="str">
        <f>IF(LEN(source_data[[#This Row],[technology]])=0,"","technology")</f>
        <v/>
      </c>
      <c r="Y431" t="str">
        <f>SUBSTITUTE(_xlfn.TEXTJOIN(";",TRUE,source_data[[#This Row],[format]:[topic]],source_data[[#This Row],[misc]],source_data[[#This Row],[area]:[other]],),"#",";")</f>
        <v>course;data-viz</v>
      </c>
      <c r="Z431">
        <f>10-COUNTBLANK(source_data[[#This Row],[format]:[other]])</f>
        <v>3</v>
      </c>
    </row>
    <row r="432" spans="1:26" x14ac:dyDescent="0.25">
      <c r="A432" t="s">
        <v>3662</v>
      </c>
      <c r="B432" t="s">
        <v>3663</v>
      </c>
      <c r="C432" t="s">
        <v>3664</v>
      </c>
      <c r="D432" t="s">
        <v>3665</v>
      </c>
      <c r="E432" t="s">
        <v>3666</v>
      </c>
      <c r="F432" t="s">
        <v>3667</v>
      </c>
      <c r="G432" t="s">
        <v>3668</v>
      </c>
      <c r="H432" t="s">
        <v>30</v>
      </c>
      <c r="I432" t="s">
        <v>31</v>
      </c>
      <c r="J432" t="s">
        <v>47</v>
      </c>
      <c r="K432" t="s">
        <v>48</v>
      </c>
      <c r="L432" t="s">
        <v>3669</v>
      </c>
      <c r="M432" t="s">
        <v>3670</v>
      </c>
      <c r="N432" t="s">
        <v>36</v>
      </c>
      <c r="O432" t="s">
        <v>51</v>
      </c>
      <c r="P432" t="s">
        <v>2167</v>
      </c>
      <c r="Q432" t="s">
        <v>39</v>
      </c>
      <c r="R432" t="s">
        <v>39</v>
      </c>
      <c r="S432" t="s">
        <v>39</v>
      </c>
      <c r="T432" t="s">
        <v>19</v>
      </c>
      <c r="U432" t="s">
        <v>39</v>
      </c>
      <c r="V432" t="s">
        <v>3671</v>
      </c>
      <c r="W432" t="s">
        <v>39</v>
      </c>
      <c r="X432" t="str">
        <f>IF(LEN(source_data[[#This Row],[technology]])=0,"","technology")</f>
        <v>technology</v>
      </c>
      <c r="Y432" t="str">
        <f>SUBSTITUTE(_xlfn.TEXTJOIN(";",TRUE,source_data[[#This Row],[format]:[topic]],source_data[[#This Row],[misc]],source_data[[#This Row],[area]:[other]],),"#",";")</f>
        <v>post;tip;technique;technology;plot;ggplot2;rstats</v>
      </c>
      <c r="Z432">
        <f>10-COUNTBLANK(source_data[[#This Row],[format]:[other]])</f>
        <v>5</v>
      </c>
    </row>
    <row r="433" spans="1:26" x14ac:dyDescent="0.25">
      <c r="A433" t="s">
        <v>3672</v>
      </c>
      <c r="B433" t="s">
        <v>3673</v>
      </c>
      <c r="C433" t="s">
        <v>3674</v>
      </c>
      <c r="D433" t="s">
        <v>3675</v>
      </c>
      <c r="E433" t="s">
        <v>3676</v>
      </c>
      <c r="F433" t="s">
        <v>3674</v>
      </c>
      <c r="G433" t="s">
        <v>3677</v>
      </c>
      <c r="H433" t="s">
        <v>30</v>
      </c>
      <c r="I433" t="s">
        <v>31</v>
      </c>
      <c r="J433" t="s">
        <v>47</v>
      </c>
      <c r="K433" t="s">
        <v>48</v>
      </c>
      <c r="L433" t="s">
        <v>3678</v>
      </c>
      <c r="M433" t="s">
        <v>3679</v>
      </c>
      <c r="N433" t="s">
        <v>36</v>
      </c>
      <c r="O433" t="s">
        <v>51</v>
      </c>
      <c r="P433" t="s">
        <v>3680</v>
      </c>
      <c r="Q433" t="s">
        <v>39</v>
      </c>
      <c r="R433" t="s">
        <v>39</v>
      </c>
      <c r="S433" t="s">
        <v>39</v>
      </c>
      <c r="T433" t="s">
        <v>39</v>
      </c>
      <c r="U433" t="s">
        <v>96</v>
      </c>
      <c r="V433" t="s">
        <v>39</v>
      </c>
      <c r="W433" t="s">
        <v>3681</v>
      </c>
      <c r="X433" t="str">
        <f>IF(LEN(source_data[[#This Row],[technology]])=0,"","technology")</f>
        <v/>
      </c>
      <c r="Y433" t="str">
        <f>SUBSTITUTE(_xlfn.TEXTJOIN(";",TRUE,source_data[[#This Row],[format]:[topic]],source_data[[#This Row],[misc]],source_data[[#This Row],[area]:[other]],),"#",";")</f>
        <v>post;demo;ml;brain</v>
      </c>
      <c r="Z433">
        <f>10-COUNTBLANK(source_data[[#This Row],[format]:[other]])</f>
        <v>5</v>
      </c>
    </row>
    <row r="434" spans="1:26" x14ac:dyDescent="0.25">
      <c r="A434" t="s">
        <v>3682</v>
      </c>
      <c r="B434" t="s">
        <v>3683</v>
      </c>
      <c r="C434" t="s">
        <v>3684</v>
      </c>
      <c r="D434" t="s">
        <v>3685</v>
      </c>
      <c r="E434" t="s">
        <v>343</v>
      </c>
      <c r="F434" t="s">
        <v>3686</v>
      </c>
      <c r="G434" t="s">
        <v>3687</v>
      </c>
      <c r="H434" t="s">
        <v>3688</v>
      </c>
      <c r="I434" t="s">
        <v>225</v>
      </c>
      <c r="J434" t="s">
        <v>47</v>
      </c>
      <c r="K434" t="s">
        <v>3689</v>
      </c>
      <c r="L434" t="s">
        <v>50</v>
      </c>
      <c r="M434" t="s">
        <v>50</v>
      </c>
      <c r="N434" t="s">
        <v>36</v>
      </c>
      <c r="O434" t="s">
        <v>1021</v>
      </c>
      <c r="P434" t="s">
        <v>78</v>
      </c>
      <c r="Q434" t="s">
        <v>39</v>
      </c>
      <c r="R434" t="s">
        <v>39</v>
      </c>
      <c r="S434" t="s">
        <v>39</v>
      </c>
      <c r="T434" t="s">
        <v>19</v>
      </c>
      <c r="U434" t="s">
        <v>3690</v>
      </c>
      <c r="V434" t="s">
        <v>39</v>
      </c>
      <c r="W434" t="s">
        <v>39</v>
      </c>
      <c r="X434" t="str">
        <f>IF(LEN(source_data[[#This Row],[technology]])=0,"","technology")</f>
        <v/>
      </c>
      <c r="Y434" t="str">
        <f>SUBSTITUTE(_xlfn.TEXTJOIN(";",TRUE,source_data[[#This Row],[format]:[topic]],source_data[[#This Row],[misc]],source_data[[#This Row],[area]:[other]],),"#",";")</f>
        <v>post;package;how-to;technique;simulation</v>
      </c>
      <c r="Z434">
        <f>10-COUNTBLANK(source_data[[#This Row],[format]:[other]])</f>
        <v>5</v>
      </c>
    </row>
    <row r="435" spans="1:26" x14ac:dyDescent="0.25">
      <c r="A435" t="s">
        <v>3691</v>
      </c>
      <c r="B435" t="s">
        <v>3692</v>
      </c>
      <c r="C435" t="s">
        <v>3693</v>
      </c>
      <c r="D435" t="s">
        <v>3694</v>
      </c>
      <c r="E435" t="s">
        <v>3695</v>
      </c>
      <c r="F435" t="s">
        <v>3696</v>
      </c>
      <c r="G435" t="s">
        <v>3697</v>
      </c>
      <c r="H435" t="s">
        <v>3698</v>
      </c>
      <c r="I435" t="s">
        <v>225</v>
      </c>
      <c r="J435" t="s">
        <v>47</v>
      </c>
      <c r="K435" t="s">
        <v>48</v>
      </c>
      <c r="L435" t="s">
        <v>50</v>
      </c>
      <c r="M435" t="s">
        <v>50</v>
      </c>
      <c r="N435" t="s">
        <v>36</v>
      </c>
      <c r="O435" t="s">
        <v>1021</v>
      </c>
      <c r="P435" t="s">
        <v>39</v>
      </c>
      <c r="Q435" t="s">
        <v>613</v>
      </c>
      <c r="R435" t="s">
        <v>39</v>
      </c>
      <c r="S435" t="s">
        <v>52</v>
      </c>
      <c r="T435" t="s">
        <v>19</v>
      </c>
      <c r="U435" t="s">
        <v>96</v>
      </c>
      <c r="V435" t="s">
        <v>3699</v>
      </c>
      <c r="W435" t="s">
        <v>39</v>
      </c>
      <c r="X435" t="str">
        <f>IF(LEN(source_data[[#This Row],[technology]])=0,"","technology")</f>
        <v>technology</v>
      </c>
      <c r="Y435" t="str">
        <f>SUBSTITUTE(_xlfn.TEXTJOIN(";",TRUE,source_data[[#This Row],[format]:[topic]],source_data[[#This Row],[misc]],source_data[[#This Row],[area]:[other]],),"#",";")</f>
        <v>post;package;explainer;data-viz;technique;technology;ml;t-sne;tensorflow</v>
      </c>
      <c r="Z435">
        <f>10-COUNTBLANK(source_data[[#This Row],[format]:[other]])</f>
        <v>7</v>
      </c>
    </row>
    <row r="436" spans="1:26" x14ac:dyDescent="0.25">
      <c r="A436" t="s">
        <v>3700</v>
      </c>
      <c r="B436" t="s">
        <v>3701</v>
      </c>
      <c r="C436" t="s">
        <v>3702</v>
      </c>
      <c r="D436" t="s">
        <v>3703</v>
      </c>
      <c r="E436" t="s">
        <v>3704</v>
      </c>
      <c r="F436" t="s">
        <v>3705</v>
      </c>
      <c r="G436" t="s">
        <v>3706</v>
      </c>
      <c r="H436" t="s">
        <v>3707</v>
      </c>
      <c r="I436" t="s">
        <v>225</v>
      </c>
      <c r="J436" t="s">
        <v>47</v>
      </c>
      <c r="K436" t="s">
        <v>3708</v>
      </c>
      <c r="L436" t="s">
        <v>50</v>
      </c>
      <c r="M436" t="s">
        <v>50</v>
      </c>
      <c r="N436" t="s">
        <v>36</v>
      </c>
      <c r="O436" t="s">
        <v>576</v>
      </c>
      <c r="P436" t="s">
        <v>39</v>
      </c>
      <c r="Q436" t="s">
        <v>39</v>
      </c>
      <c r="R436" t="s">
        <v>39</v>
      </c>
      <c r="S436" t="s">
        <v>39</v>
      </c>
      <c r="T436" t="s">
        <v>39</v>
      </c>
      <c r="U436" t="s">
        <v>39</v>
      </c>
      <c r="V436" t="s">
        <v>159</v>
      </c>
      <c r="W436" t="s">
        <v>39</v>
      </c>
      <c r="X436" t="str">
        <f>IF(LEN(source_data[[#This Row],[technology]])=0,"","technology")</f>
        <v>technology</v>
      </c>
      <c r="Y436" t="str">
        <f>SUBSTITUTE(_xlfn.TEXTJOIN(";",TRUE,source_data[[#This Row],[format]:[topic]],source_data[[#This Row],[misc]],source_data[[#This Row],[area]:[other]],),"#",";")</f>
        <v>book;online;technology;rstats</v>
      </c>
      <c r="Z436">
        <f>10-COUNTBLANK(source_data[[#This Row],[format]:[other]])</f>
        <v>3</v>
      </c>
    </row>
    <row r="437" spans="1:26" x14ac:dyDescent="0.25">
      <c r="A437" t="s">
        <v>3709</v>
      </c>
      <c r="B437" t="s">
        <v>3710</v>
      </c>
      <c r="C437" t="s">
        <v>3711</v>
      </c>
      <c r="D437" t="s">
        <v>3712</v>
      </c>
      <c r="E437" t="s">
        <v>3713</v>
      </c>
      <c r="F437" t="s">
        <v>3714</v>
      </c>
      <c r="G437" t="s">
        <v>3715</v>
      </c>
      <c r="H437" t="s">
        <v>3716</v>
      </c>
      <c r="I437" t="s">
        <v>225</v>
      </c>
      <c r="J437" t="s">
        <v>47</v>
      </c>
      <c r="K437" t="s">
        <v>3717</v>
      </c>
      <c r="L437" t="s">
        <v>50</v>
      </c>
      <c r="M437" t="s">
        <v>50</v>
      </c>
      <c r="N437" t="s">
        <v>36</v>
      </c>
      <c r="O437" t="s">
        <v>51</v>
      </c>
      <c r="P437" t="s">
        <v>177</v>
      </c>
      <c r="Q437" t="s">
        <v>39</v>
      </c>
      <c r="R437" t="s">
        <v>39</v>
      </c>
      <c r="S437" t="s">
        <v>39</v>
      </c>
      <c r="T437" t="s">
        <v>39</v>
      </c>
      <c r="U437" t="s">
        <v>1185</v>
      </c>
      <c r="V437" t="s">
        <v>39</v>
      </c>
      <c r="W437" t="s">
        <v>3718</v>
      </c>
      <c r="X437" t="str">
        <f>IF(LEN(source_data[[#This Row],[technology]])=0,"","technology")</f>
        <v/>
      </c>
      <c r="Y437" t="str">
        <f>SUBSTITUTE(_xlfn.TEXTJOIN(";",TRUE,source_data[[#This Row],[format]:[topic]],source_data[[#This Row],[misc]],source_data[[#This Row],[area]:[other]],),"#",";")</f>
        <v>post;general;ai;biology</v>
      </c>
      <c r="Z437">
        <f>10-COUNTBLANK(source_data[[#This Row],[format]:[other]])</f>
        <v>5</v>
      </c>
    </row>
    <row r="438" spans="1:26" x14ac:dyDescent="0.25">
      <c r="A438" t="s">
        <v>3719</v>
      </c>
      <c r="B438" t="s">
        <v>3720</v>
      </c>
      <c r="C438" t="s">
        <v>3721</v>
      </c>
      <c r="D438" t="s">
        <v>3722</v>
      </c>
      <c r="E438" t="s">
        <v>3723</v>
      </c>
      <c r="F438" t="s">
        <v>3724</v>
      </c>
      <c r="G438" t="s">
        <v>3725</v>
      </c>
      <c r="H438" t="s">
        <v>3726</v>
      </c>
      <c r="I438" t="s">
        <v>225</v>
      </c>
      <c r="J438" t="s">
        <v>47</v>
      </c>
      <c r="K438" t="s">
        <v>48</v>
      </c>
      <c r="L438" t="s">
        <v>50</v>
      </c>
      <c r="M438" t="s">
        <v>50</v>
      </c>
      <c r="N438" t="s">
        <v>36</v>
      </c>
      <c r="O438" t="s">
        <v>854</v>
      </c>
      <c r="P438" t="s">
        <v>103</v>
      </c>
      <c r="Q438" t="s">
        <v>39</v>
      </c>
      <c r="R438" t="s">
        <v>39</v>
      </c>
      <c r="S438" t="s">
        <v>39</v>
      </c>
      <c r="T438" t="s">
        <v>39</v>
      </c>
      <c r="U438" t="s">
        <v>39</v>
      </c>
      <c r="V438" t="s">
        <v>39</v>
      </c>
      <c r="W438" t="s">
        <v>3727</v>
      </c>
      <c r="X438" t="str">
        <f>IF(LEN(source_data[[#This Row],[technology]])=0,"","technology")</f>
        <v/>
      </c>
      <c r="Y438" t="str">
        <f>SUBSTITUTE(_xlfn.TEXTJOIN(";",TRUE,source_data[[#This Row],[format]:[topic]],source_data[[#This Row],[misc]],source_data[[#This Row],[area]:[other]],),"#",";")</f>
        <v>course;research;ethics</v>
      </c>
      <c r="Z438">
        <f>10-COUNTBLANK(source_data[[#This Row],[format]:[other]])</f>
        <v>4</v>
      </c>
    </row>
    <row r="439" spans="1:26" x14ac:dyDescent="0.25">
      <c r="A439" t="s">
        <v>3728</v>
      </c>
      <c r="B439" t="s">
        <v>3729</v>
      </c>
      <c r="C439" t="s">
        <v>3730</v>
      </c>
      <c r="D439" t="s">
        <v>3731</v>
      </c>
      <c r="E439" t="s">
        <v>3723</v>
      </c>
      <c r="F439" t="s">
        <v>3732</v>
      </c>
      <c r="G439" t="s">
        <v>3733</v>
      </c>
      <c r="H439" t="s">
        <v>630</v>
      </c>
      <c r="I439" t="s">
        <v>225</v>
      </c>
      <c r="J439" t="s">
        <v>47</v>
      </c>
      <c r="K439" t="s">
        <v>631</v>
      </c>
      <c r="L439" t="s">
        <v>50</v>
      </c>
      <c r="M439" t="s">
        <v>50</v>
      </c>
      <c r="N439" t="s">
        <v>36</v>
      </c>
      <c r="O439" t="s">
        <v>51</v>
      </c>
      <c r="P439" t="s">
        <v>39</v>
      </c>
      <c r="Q439" t="s">
        <v>653</v>
      </c>
      <c r="R439" t="s">
        <v>39</v>
      </c>
      <c r="S439" t="s">
        <v>214</v>
      </c>
      <c r="T439" t="s">
        <v>19</v>
      </c>
      <c r="U439" t="s">
        <v>39</v>
      </c>
      <c r="V439" t="s">
        <v>159</v>
      </c>
      <c r="W439" t="s">
        <v>39</v>
      </c>
      <c r="X439" t="str">
        <f>IF(LEN(source_data[[#This Row],[technology]])=0,"","technology")</f>
        <v>technology</v>
      </c>
      <c r="Y439" t="str">
        <f>SUBSTITUTE(_xlfn.TEXTJOIN(";",TRUE,source_data[[#This Row],[format]:[topic]],source_data[[#This Row],[misc]],source_data[[#This Row],[area]:[other]],),"#",";")</f>
        <v>post;basics;data-analysis;technique;technology;rstats</v>
      </c>
      <c r="Z439">
        <f>10-COUNTBLANK(source_data[[#This Row],[format]:[other]])</f>
        <v>6</v>
      </c>
    </row>
    <row r="440" spans="1:26" x14ac:dyDescent="0.25">
      <c r="A440" t="s">
        <v>3734</v>
      </c>
      <c r="B440" t="s">
        <v>3735</v>
      </c>
      <c r="C440" t="s">
        <v>3736</v>
      </c>
      <c r="D440" t="s">
        <v>3737</v>
      </c>
      <c r="E440" t="s">
        <v>3738</v>
      </c>
      <c r="F440" t="s">
        <v>3739</v>
      </c>
      <c r="G440" t="s">
        <v>3740</v>
      </c>
      <c r="H440" t="s">
        <v>630</v>
      </c>
      <c r="I440" t="s">
        <v>225</v>
      </c>
      <c r="J440" t="s">
        <v>47</v>
      </c>
      <c r="K440" t="s">
        <v>631</v>
      </c>
      <c r="L440" t="s">
        <v>50</v>
      </c>
      <c r="M440" t="s">
        <v>50</v>
      </c>
      <c r="N440" t="s">
        <v>36</v>
      </c>
      <c r="O440" t="s">
        <v>1021</v>
      </c>
      <c r="P440" t="s">
        <v>78</v>
      </c>
      <c r="Q440" t="s">
        <v>39</v>
      </c>
      <c r="R440" t="s">
        <v>39</v>
      </c>
      <c r="S440" t="s">
        <v>39</v>
      </c>
      <c r="T440" t="s">
        <v>19</v>
      </c>
      <c r="U440" t="s">
        <v>216</v>
      </c>
      <c r="V440" t="s">
        <v>39</v>
      </c>
      <c r="W440" t="s">
        <v>39</v>
      </c>
      <c r="X440" t="str">
        <f>IF(LEN(source_data[[#This Row],[technology]])=0,"","technology")</f>
        <v/>
      </c>
      <c r="Y440" t="str">
        <f>SUBSTITUTE(_xlfn.TEXTJOIN(";",TRUE,source_data[[#This Row],[format]:[topic]],source_data[[#This Row],[misc]],source_data[[#This Row],[area]:[other]],),"#",";")</f>
        <v>post;package;how-to;technique;data-preparation</v>
      </c>
      <c r="Z440">
        <f>10-COUNTBLANK(source_data[[#This Row],[format]:[other]])</f>
        <v>5</v>
      </c>
    </row>
    <row r="441" spans="1:26" x14ac:dyDescent="0.25">
      <c r="A441" t="s">
        <v>3741</v>
      </c>
      <c r="B441" t="s">
        <v>3742</v>
      </c>
      <c r="C441" t="s">
        <v>3743</v>
      </c>
      <c r="D441" t="s">
        <v>887</v>
      </c>
      <c r="E441" t="s">
        <v>3744</v>
      </c>
      <c r="F441" t="s">
        <v>3745</v>
      </c>
      <c r="G441" t="s">
        <v>3746</v>
      </c>
      <c r="H441" t="s">
        <v>1558</v>
      </c>
      <c r="I441" t="s">
        <v>225</v>
      </c>
      <c r="J441" t="s">
        <v>47</v>
      </c>
      <c r="K441" t="s">
        <v>48</v>
      </c>
      <c r="L441" t="s">
        <v>50</v>
      </c>
      <c r="M441" t="s">
        <v>50</v>
      </c>
      <c r="N441" t="s">
        <v>36</v>
      </c>
      <c r="O441" t="s">
        <v>51</v>
      </c>
      <c r="P441" t="s">
        <v>266</v>
      </c>
      <c r="Q441" t="s">
        <v>522</v>
      </c>
      <c r="R441" t="s">
        <v>39</v>
      </c>
      <c r="S441" t="s">
        <v>9059</v>
      </c>
      <c r="T441" t="s">
        <v>39</v>
      </c>
      <c r="U441" t="s">
        <v>39</v>
      </c>
      <c r="V441" t="s">
        <v>3747</v>
      </c>
      <c r="X441" t="str">
        <f>IF(LEN(source_data[[#This Row],[technology]])=0,"","technology")</f>
        <v>technology</v>
      </c>
      <c r="Y441" t="str">
        <f>SUBSTITUTE(_xlfn.TEXTJOIN(";",TRUE,source_data[[#This Row],[format]:[topic]],source_data[[#This Row],[misc]],source_data[[#This Row],[area]:[other]],),"#",";")</f>
        <v>post;tutorial;example;data-viz;inspiration;technology;rstats;chord</v>
      </c>
      <c r="Z441">
        <f>10-COUNTBLANK(source_data[[#This Row],[format]:[other]])</f>
        <v>6</v>
      </c>
    </row>
    <row r="442" spans="1:26" x14ac:dyDescent="0.25">
      <c r="A442" t="s">
        <v>3748</v>
      </c>
      <c r="B442" t="s">
        <v>3749</v>
      </c>
      <c r="C442" t="s">
        <v>3750</v>
      </c>
      <c r="D442" t="s">
        <v>1017</v>
      </c>
      <c r="E442" t="s">
        <v>3751</v>
      </c>
      <c r="F442" t="s">
        <v>3752</v>
      </c>
      <c r="G442" t="s">
        <v>3753</v>
      </c>
      <c r="H442" t="s">
        <v>679</v>
      </c>
      <c r="I442" t="s">
        <v>225</v>
      </c>
      <c r="J442" t="s">
        <v>47</v>
      </c>
      <c r="K442" t="s">
        <v>48</v>
      </c>
      <c r="L442" t="s">
        <v>50</v>
      </c>
      <c r="M442" t="s">
        <v>50</v>
      </c>
      <c r="N442" t="s">
        <v>36</v>
      </c>
      <c r="O442" t="s">
        <v>51</v>
      </c>
      <c r="P442" t="s">
        <v>3754</v>
      </c>
      <c r="Q442" t="s">
        <v>39</v>
      </c>
      <c r="R442" t="s">
        <v>39</v>
      </c>
      <c r="S442" t="s">
        <v>52</v>
      </c>
      <c r="T442" t="s">
        <v>39</v>
      </c>
      <c r="U442" t="s">
        <v>3755</v>
      </c>
      <c r="V442" t="s">
        <v>39</v>
      </c>
      <c r="W442" t="s">
        <v>39</v>
      </c>
      <c r="X442" t="str">
        <f>IF(LEN(source_data[[#This Row],[technology]])=0,"","technology")</f>
        <v/>
      </c>
      <c r="Y442" t="str">
        <f>SUBSTITUTE(_xlfn.TEXTJOIN(";",TRUE,source_data[[#This Row],[format]:[topic]],source_data[[#This Row],[misc]],source_data[[#This Row],[area]:[other]],),"#",";")</f>
        <v>post;guide;general;advice;data-viz;periodic</v>
      </c>
      <c r="Z442">
        <f>10-COUNTBLANK(source_data[[#This Row],[format]:[other]])</f>
        <v>5</v>
      </c>
    </row>
    <row r="443" spans="1:26" x14ac:dyDescent="0.25">
      <c r="A443" t="s">
        <v>3756</v>
      </c>
      <c r="B443" t="s">
        <v>3757</v>
      </c>
      <c r="C443" t="s">
        <v>3758</v>
      </c>
      <c r="D443" t="s">
        <v>3759</v>
      </c>
      <c r="E443" t="s">
        <v>3760</v>
      </c>
      <c r="F443" t="s">
        <v>3761</v>
      </c>
      <c r="G443" t="s">
        <v>3762</v>
      </c>
      <c r="H443" t="s">
        <v>3763</v>
      </c>
      <c r="I443" t="s">
        <v>225</v>
      </c>
      <c r="J443" t="s">
        <v>47</v>
      </c>
      <c r="K443" t="s">
        <v>3764</v>
      </c>
      <c r="L443" t="s">
        <v>50</v>
      </c>
      <c r="M443" t="s">
        <v>50</v>
      </c>
      <c r="N443" t="s">
        <v>36</v>
      </c>
      <c r="O443" t="s">
        <v>51</v>
      </c>
      <c r="P443" t="s">
        <v>3765</v>
      </c>
      <c r="Q443" t="s">
        <v>39</v>
      </c>
      <c r="R443" t="s">
        <v>39</v>
      </c>
      <c r="S443" t="s">
        <v>1184</v>
      </c>
      <c r="T443" t="s">
        <v>39</v>
      </c>
      <c r="U443" t="s">
        <v>3766</v>
      </c>
      <c r="V443" t="s">
        <v>39</v>
      </c>
      <c r="W443" t="s">
        <v>39</v>
      </c>
      <c r="X443" t="str">
        <f>IF(LEN(source_data[[#This Row],[technology]])=0,"","technology")</f>
        <v/>
      </c>
      <c r="Y443" t="str">
        <f>SUBSTITUTE(_xlfn.TEXTJOIN(";",TRUE,source_data[[#This Row],[format]:[topic]],source_data[[#This Row],[misc]],source_data[[#This Row],[area]:[other]],),"#",";")</f>
        <v>post;perspective;general;pitfall;drl;dl</v>
      </c>
      <c r="Z443">
        <f>10-COUNTBLANK(source_data[[#This Row],[format]:[other]])</f>
        <v>5</v>
      </c>
    </row>
    <row r="444" spans="1:26" x14ac:dyDescent="0.25">
      <c r="A444" t="s">
        <v>3767</v>
      </c>
      <c r="B444" t="s">
        <v>3768</v>
      </c>
      <c r="C444" t="s">
        <v>3769</v>
      </c>
      <c r="D444" t="s">
        <v>136</v>
      </c>
      <c r="E444" t="s">
        <v>360</v>
      </c>
      <c r="F444" t="s">
        <v>3770</v>
      </c>
      <c r="G444" t="s">
        <v>3771</v>
      </c>
      <c r="H444" t="s">
        <v>3772</v>
      </c>
      <c r="I444" t="s">
        <v>225</v>
      </c>
      <c r="J444" t="s">
        <v>47</v>
      </c>
      <c r="K444" t="s">
        <v>3773</v>
      </c>
      <c r="L444" t="s">
        <v>50</v>
      </c>
      <c r="M444" t="s">
        <v>50</v>
      </c>
      <c r="N444" t="s">
        <v>36</v>
      </c>
      <c r="O444" t="s">
        <v>51</v>
      </c>
      <c r="P444" t="s">
        <v>3774</v>
      </c>
      <c r="Q444" t="s">
        <v>39</v>
      </c>
      <c r="R444" t="s">
        <v>39</v>
      </c>
      <c r="S444" t="s">
        <v>52</v>
      </c>
      <c r="T444" t="s">
        <v>39</v>
      </c>
      <c r="U444" t="s">
        <v>317</v>
      </c>
      <c r="V444" t="s">
        <v>39</v>
      </c>
      <c r="W444" t="s">
        <v>39</v>
      </c>
      <c r="X444" t="str">
        <f>IF(LEN(source_data[[#This Row],[technology]])=0,"","technology")</f>
        <v/>
      </c>
      <c r="Y444" t="str">
        <f>SUBSTITUTE(_xlfn.TEXTJOIN(";",TRUE,source_data[[#This Row],[format]:[topic]],source_data[[#This Row],[misc]],source_data[[#This Row],[area]:[other]],),"#",";")</f>
        <v>post;opinion;advice;general;data-viz;colour</v>
      </c>
      <c r="Z444">
        <f>10-COUNTBLANK(source_data[[#This Row],[format]:[other]])</f>
        <v>5</v>
      </c>
    </row>
    <row r="445" spans="1:26" x14ac:dyDescent="0.25">
      <c r="A445" t="s">
        <v>3775</v>
      </c>
      <c r="B445" t="s">
        <v>3776</v>
      </c>
      <c r="C445" t="s">
        <v>3777</v>
      </c>
      <c r="D445" t="s">
        <v>3778</v>
      </c>
      <c r="E445" t="s">
        <v>3779</v>
      </c>
      <c r="F445" t="s">
        <v>3780</v>
      </c>
      <c r="G445" t="s">
        <v>3781</v>
      </c>
      <c r="H445" t="s">
        <v>2182</v>
      </c>
      <c r="I445" t="s">
        <v>225</v>
      </c>
      <c r="J445" t="s">
        <v>47</v>
      </c>
      <c r="K445" t="s">
        <v>3782</v>
      </c>
      <c r="L445" t="s">
        <v>50</v>
      </c>
      <c r="M445" t="s">
        <v>50</v>
      </c>
      <c r="N445" t="s">
        <v>36</v>
      </c>
      <c r="O445" t="s">
        <v>247</v>
      </c>
      <c r="P445" t="s">
        <v>1999</v>
      </c>
      <c r="Q445" t="s">
        <v>39</v>
      </c>
      <c r="R445" t="s">
        <v>39</v>
      </c>
      <c r="S445" t="s">
        <v>39</v>
      </c>
      <c r="T445" t="s">
        <v>39</v>
      </c>
      <c r="U445" t="s">
        <v>3783</v>
      </c>
      <c r="V445" t="s">
        <v>39</v>
      </c>
      <c r="W445" t="s">
        <v>39</v>
      </c>
      <c r="X445" t="str">
        <f>IF(LEN(source_data[[#This Row],[technology]])=0,"","technology")</f>
        <v/>
      </c>
      <c r="Y445" t="str">
        <f>SUBSTITUTE(_xlfn.TEXTJOIN(";",TRUE,source_data[[#This Row],[format]:[topic]],source_data[[#This Row],[misc]],source_data[[#This Row],[area]:[other]],),"#",";")</f>
        <v>post;book;advice;ml;deployment</v>
      </c>
      <c r="Z445">
        <f>10-COUNTBLANK(source_data[[#This Row],[format]:[other]])</f>
        <v>4</v>
      </c>
    </row>
    <row r="446" spans="1:26" x14ac:dyDescent="0.25">
      <c r="A446" t="s">
        <v>3784</v>
      </c>
      <c r="B446" t="s">
        <v>3785</v>
      </c>
      <c r="C446" t="s">
        <v>3786</v>
      </c>
      <c r="D446" t="s">
        <v>3787</v>
      </c>
      <c r="E446" t="s">
        <v>3788</v>
      </c>
      <c r="F446" t="s">
        <v>3789</v>
      </c>
      <c r="G446" t="s">
        <v>3790</v>
      </c>
      <c r="H446" t="s">
        <v>1846</v>
      </c>
      <c r="I446" t="s">
        <v>225</v>
      </c>
      <c r="J446" t="s">
        <v>47</v>
      </c>
      <c r="K446" t="s">
        <v>631</v>
      </c>
      <c r="L446" t="s">
        <v>50</v>
      </c>
      <c r="M446" t="s">
        <v>50</v>
      </c>
      <c r="N446" t="s">
        <v>36</v>
      </c>
      <c r="O446" t="s">
        <v>854</v>
      </c>
      <c r="P446" t="s">
        <v>39</v>
      </c>
      <c r="Q446" t="s">
        <v>39</v>
      </c>
      <c r="R446" t="s">
        <v>39</v>
      </c>
      <c r="S446" t="s">
        <v>214</v>
      </c>
      <c r="T446" t="s">
        <v>39</v>
      </c>
      <c r="U446" t="s">
        <v>40</v>
      </c>
      <c r="V446" t="s">
        <v>3791</v>
      </c>
      <c r="W446" t="s">
        <v>39</v>
      </c>
      <c r="X446" t="str">
        <f>IF(LEN(source_data[[#This Row],[technology]])=0,"","technology")</f>
        <v>technology</v>
      </c>
      <c r="Y446" t="str">
        <f>SUBSTITUTE(_xlfn.TEXTJOIN(";",TRUE,source_data[[#This Row],[format]:[topic]],source_data[[#This Row],[misc]],source_data[[#This Row],[area]:[other]],),"#",";")</f>
        <v>course;data-analysis;technology;geospatial;rstats;leaflet</v>
      </c>
      <c r="Z446">
        <f>10-COUNTBLANK(source_data[[#This Row],[format]:[other]])</f>
        <v>5</v>
      </c>
    </row>
    <row r="447" spans="1:26" x14ac:dyDescent="0.25">
      <c r="A447" t="s">
        <v>3792</v>
      </c>
      <c r="B447" t="s">
        <v>3793</v>
      </c>
      <c r="C447" t="s">
        <v>3794</v>
      </c>
      <c r="D447" t="s">
        <v>3795</v>
      </c>
      <c r="E447" t="s">
        <v>3796</v>
      </c>
      <c r="F447" t="s">
        <v>3794</v>
      </c>
      <c r="G447" t="s">
        <v>3797</v>
      </c>
      <c r="H447" t="s">
        <v>30</v>
      </c>
      <c r="I447" t="s">
        <v>31</v>
      </c>
      <c r="J447" t="s">
        <v>47</v>
      </c>
      <c r="K447" t="s">
        <v>48</v>
      </c>
      <c r="L447" t="s">
        <v>3798</v>
      </c>
      <c r="M447" t="s">
        <v>3799</v>
      </c>
      <c r="N447" t="s">
        <v>36</v>
      </c>
      <c r="O447" t="s">
        <v>51</v>
      </c>
      <c r="P447" t="s">
        <v>39</v>
      </c>
      <c r="Q447" t="s">
        <v>522</v>
      </c>
      <c r="R447" t="s">
        <v>39</v>
      </c>
      <c r="S447" t="s">
        <v>52</v>
      </c>
      <c r="T447" t="s">
        <v>39</v>
      </c>
      <c r="U447" t="s">
        <v>39</v>
      </c>
      <c r="V447" t="s">
        <v>296</v>
      </c>
      <c r="W447" t="s">
        <v>39</v>
      </c>
      <c r="X447" t="str">
        <f>IF(LEN(source_data[[#This Row],[technology]])=0,"","technology")</f>
        <v>technology</v>
      </c>
      <c r="Y447" t="str">
        <f>SUBSTITUTE(_xlfn.TEXTJOIN(";",TRUE,source_data[[#This Row],[format]:[topic]],source_data[[#This Row],[misc]],source_data[[#This Row],[area]:[other]],),"#",";")</f>
        <v>post;example;data-viz;technology;rstats;ggplot2</v>
      </c>
      <c r="Z447">
        <f>10-COUNTBLANK(source_data[[#This Row],[format]:[other]])</f>
        <v>5</v>
      </c>
    </row>
    <row r="448" spans="1:26" x14ac:dyDescent="0.25">
      <c r="A448" t="s">
        <v>3800</v>
      </c>
      <c r="B448" t="s">
        <v>3801</v>
      </c>
      <c r="C448" t="s">
        <v>3802</v>
      </c>
      <c r="D448" t="s">
        <v>3803</v>
      </c>
      <c r="E448" t="s">
        <v>3804</v>
      </c>
      <c r="F448" t="s">
        <v>3805</v>
      </c>
      <c r="G448" t="s">
        <v>3806</v>
      </c>
      <c r="H448" t="s">
        <v>3807</v>
      </c>
      <c r="I448" t="s">
        <v>225</v>
      </c>
      <c r="J448" t="s">
        <v>47</v>
      </c>
      <c r="K448" t="s">
        <v>48</v>
      </c>
      <c r="L448" t="s">
        <v>50</v>
      </c>
      <c r="M448" t="s">
        <v>50</v>
      </c>
      <c r="N448" t="s">
        <v>36</v>
      </c>
      <c r="O448" t="s">
        <v>3808</v>
      </c>
      <c r="P448" t="s">
        <v>39</v>
      </c>
      <c r="Q448" t="s">
        <v>39</v>
      </c>
      <c r="R448" t="s">
        <v>39</v>
      </c>
      <c r="S448" t="s">
        <v>52</v>
      </c>
      <c r="T448" t="s">
        <v>19</v>
      </c>
      <c r="U448" t="s">
        <v>39</v>
      </c>
      <c r="V448" t="s">
        <v>296</v>
      </c>
      <c r="W448" t="s">
        <v>39</v>
      </c>
      <c r="X448" t="str">
        <f>IF(LEN(source_data[[#This Row],[technology]])=0,"","technology")</f>
        <v>technology</v>
      </c>
      <c r="Y448" t="str">
        <f>SUBSTITUTE(_xlfn.TEXTJOIN(";",TRUE,source_data[[#This Row],[format]:[topic]],source_data[[#This Row],[misc]],source_data[[#This Row],[area]:[other]],),"#",";")</f>
        <v>slides;package;data-viz;technique;technology;rstats;ggplot2</v>
      </c>
      <c r="Z448">
        <f>10-COUNTBLANK(source_data[[#This Row],[format]:[other]])</f>
        <v>5</v>
      </c>
    </row>
    <row r="449" spans="1:26" x14ac:dyDescent="0.25">
      <c r="A449" t="s">
        <v>3809</v>
      </c>
      <c r="B449" t="s">
        <v>3810</v>
      </c>
      <c r="C449" t="s">
        <v>3811</v>
      </c>
      <c r="D449" t="s">
        <v>3787</v>
      </c>
      <c r="E449" t="s">
        <v>3812</v>
      </c>
      <c r="F449" t="s">
        <v>3813</v>
      </c>
      <c r="G449" t="s">
        <v>3814</v>
      </c>
      <c r="H449" t="s">
        <v>1846</v>
      </c>
      <c r="I449" t="s">
        <v>225</v>
      </c>
      <c r="J449" t="s">
        <v>47</v>
      </c>
      <c r="K449" t="s">
        <v>631</v>
      </c>
      <c r="L449" t="s">
        <v>50</v>
      </c>
      <c r="M449" t="s">
        <v>50</v>
      </c>
      <c r="N449" t="s">
        <v>36</v>
      </c>
      <c r="O449" t="s">
        <v>854</v>
      </c>
      <c r="P449" t="s">
        <v>39</v>
      </c>
      <c r="Q449" t="s">
        <v>39</v>
      </c>
      <c r="R449" t="s">
        <v>39</v>
      </c>
      <c r="S449" t="s">
        <v>214</v>
      </c>
      <c r="T449" t="s">
        <v>39</v>
      </c>
      <c r="U449" t="s">
        <v>39</v>
      </c>
      <c r="V449" t="s">
        <v>1174</v>
      </c>
      <c r="W449" t="s">
        <v>39</v>
      </c>
      <c r="X449" t="str">
        <f>IF(LEN(source_data[[#This Row],[technology]])=0,"","technology")</f>
        <v>technology</v>
      </c>
      <c r="Y449" t="str">
        <f>SUBSTITUTE(_xlfn.TEXTJOIN(";",TRUE,source_data[[#This Row],[format]:[topic]],source_data[[#This Row],[misc]],source_data[[#This Row],[area]:[other]],),"#",";")</f>
        <v>course;data-analysis;technology;rstats;python</v>
      </c>
      <c r="Z449">
        <f>10-COUNTBLANK(source_data[[#This Row],[format]:[other]])</f>
        <v>4</v>
      </c>
    </row>
    <row r="450" spans="1:26" x14ac:dyDescent="0.25">
      <c r="A450" t="s">
        <v>3815</v>
      </c>
      <c r="B450" t="s">
        <v>3816</v>
      </c>
      <c r="C450" t="s">
        <v>3817</v>
      </c>
      <c r="D450" t="s">
        <v>3818</v>
      </c>
      <c r="E450" t="s">
        <v>3804</v>
      </c>
      <c r="G450" t="s">
        <v>3819</v>
      </c>
      <c r="H450" t="s">
        <v>3820</v>
      </c>
      <c r="I450" t="s">
        <v>225</v>
      </c>
      <c r="J450" t="s">
        <v>47</v>
      </c>
      <c r="K450" t="s">
        <v>48</v>
      </c>
      <c r="L450" t="s">
        <v>50</v>
      </c>
      <c r="M450" t="s">
        <v>50</v>
      </c>
      <c r="N450" t="s">
        <v>36</v>
      </c>
      <c r="O450" t="s">
        <v>3821</v>
      </c>
      <c r="P450" t="s">
        <v>78</v>
      </c>
      <c r="Q450" t="s">
        <v>39</v>
      </c>
      <c r="R450" t="s">
        <v>39</v>
      </c>
      <c r="S450" t="s">
        <v>52</v>
      </c>
      <c r="T450" t="s">
        <v>39</v>
      </c>
      <c r="U450" t="s">
        <v>1397</v>
      </c>
      <c r="V450" t="s">
        <v>39</v>
      </c>
      <c r="W450" t="s">
        <v>39</v>
      </c>
      <c r="X450" t="str">
        <f>IF(LEN(source_data[[#This Row],[technology]])=0,"","technology")</f>
        <v/>
      </c>
      <c r="Y450" t="str">
        <f>SUBSTITUTE(_xlfn.TEXTJOIN(";",TRUE,source_data[[#This Row],[format]:[topic]],source_data[[#This Row],[misc]],source_data[[#This Row],[area]:[other]],),"#",";")</f>
        <v>presentation;how-to;data-viz;data-story</v>
      </c>
      <c r="Z450">
        <f>10-COUNTBLANK(source_data[[#This Row],[format]:[other]])</f>
        <v>5</v>
      </c>
    </row>
    <row r="451" spans="1:26" x14ac:dyDescent="0.25">
      <c r="A451" t="s">
        <v>3822</v>
      </c>
      <c r="B451" t="s">
        <v>3823</v>
      </c>
      <c r="C451" t="s">
        <v>3824</v>
      </c>
      <c r="D451" t="s">
        <v>3825</v>
      </c>
      <c r="E451" t="s">
        <v>2951</v>
      </c>
      <c r="F451" t="s">
        <v>3826</v>
      </c>
      <c r="G451" t="s">
        <v>3827</v>
      </c>
      <c r="H451" t="s">
        <v>1201</v>
      </c>
      <c r="I451" t="s">
        <v>225</v>
      </c>
      <c r="J451" t="s">
        <v>47</v>
      </c>
      <c r="K451" t="s">
        <v>48</v>
      </c>
      <c r="L451" t="s">
        <v>50</v>
      </c>
      <c r="M451" t="s">
        <v>50</v>
      </c>
      <c r="N451" t="s">
        <v>36</v>
      </c>
      <c r="O451" t="s">
        <v>94</v>
      </c>
      <c r="P451" t="s">
        <v>39</v>
      </c>
      <c r="Q451" t="s">
        <v>522</v>
      </c>
      <c r="R451" t="s">
        <v>39</v>
      </c>
      <c r="S451" t="s">
        <v>9059</v>
      </c>
      <c r="T451" t="s">
        <v>39</v>
      </c>
      <c r="U451" t="s">
        <v>39</v>
      </c>
      <c r="V451" t="s">
        <v>3828</v>
      </c>
      <c r="W451" t="s">
        <v>8960</v>
      </c>
      <c r="X451" t="str">
        <f>IF(LEN(source_data[[#This Row],[technology]])=0,"","technology")</f>
        <v>technology</v>
      </c>
      <c r="Y451" t="str">
        <f>SUBSTITUTE(_xlfn.TEXTJOIN(";",TRUE,source_data[[#This Row],[format]:[topic]],source_data[[#This Row],[misc]],source_data[[#This Row],[area]:[other]],),"#",";")</f>
        <v>video;example;data-viz;inspiration;technology;weapons;export</v>
      </c>
      <c r="Z451">
        <f>10-COUNTBLANK(source_data[[#This Row],[format]:[other]])</f>
        <v>6</v>
      </c>
    </row>
    <row r="452" spans="1:26" x14ac:dyDescent="0.25">
      <c r="A452" t="s">
        <v>3829</v>
      </c>
      <c r="B452" t="s">
        <v>3830</v>
      </c>
      <c r="C452" t="s">
        <v>3831</v>
      </c>
      <c r="D452" t="s">
        <v>3832</v>
      </c>
      <c r="E452" t="s">
        <v>3833</v>
      </c>
      <c r="F452" t="s">
        <v>3834</v>
      </c>
      <c r="G452" t="s">
        <v>3835</v>
      </c>
      <c r="H452" t="s">
        <v>3836</v>
      </c>
      <c r="I452" t="s">
        <v>225</v>
      </c>
      <c r="J452" t="s">
        <v>47</v>
      </c>
      <c r="K452" t="s">
        <v>3837</v>
      </c>
      <c r="L452" t="s">
        <v>50</v>
      </c>
      <c r="M452" t="s">
        <v>50</v>
      </c>
      <c r="N452" t="s">
        <v>36</v>
      </c>
      <c r="O452" t="s">
        <v>256</v>
      </c>
      <c r="P452" t="s">
        <v>2058</v>
      </c>
      <c r="Q452" t="s">
        <v>39</v>
      </c>
      <c r="R452" t="s">
        <v>39</v>
      </c>
      <c r="S452" t="s">
        <v>39</v>
      </c>
      <c r="T452" t="s">
        <v>39</v>
      </c>
      <c r="U452" t="s">
        <v>40</v>
      </c>
      <c r="V452" t="s">
        <v>159</v>
      </c>
      <c r="W452" t="s">
        <v>39</v>
      </c>
      <c r="X452" t="str">
        <f>IF(LEN(source_data[[#This Row],[technology]])=0,"","technology")</f>
        <v>technology</v>
      </c>
      <c r="Y452" t="str">
        <f>SUBSTITUTE(_xlfn.TEXTJOIN(";",TRUE,source_data[[#This Row],[format]:[topic]],source_data[[#This Row],[misc]],source_data[[#This Row],[area]:[other]],),"#",";")</f>
        <v>package;tutorial;how-to;technology;geospatial;rstats</v>
      </c>
      <c r="Z452">
        <f>10-COUNTBLANK(source_data[[#This Row],[format]:[other]])</f>
        <v>5</v>
      </c>
    </row>
    <row r="453" spans="1:26" x14ac:dyDescent="0.25">
      <c r="A453" t="s">
        <v>3838</v>
      </c>
      <c r="B453" t="s">
        <v>3839</v>
      </c>
      <c r="C453" t="s">
        <v>3840</v>
      </c>
      <c r="D453" t="s">
        <v>3841</v>
      </c>
      <c r="E453" t="s">
        <v>3842</v>
      </c>
      <c r="F453" t="s">
        <v>3843</v>
      </c>
      <c r="G453" t="s">
        <v>3844</v>
      </c>
      <c r="H453" t="s">
        <v>30</v>
      </c>
      <c r="I453" t="s">
        <v>31</v>
      </c>
      <c r="J453" t="s">
        <v>47</v>
      </c>
      <c r="K453" t="s">
        <v>48</v>
      </c>
      <c r="L453" t="s">
        <v>3845</v>
      </c>
      <c r="M453" t="s">
        <v>3846</v>
      </c>
      <c r="N453" t="s">
        <v>36</v>
      </c>
      <c r="O453" t="s">
        <v>51</v>
      </c>
      <c r="P453" t="s">
        <v>63</v>
      </c>
      <c r="Q453" t="s">
        <v>39</v>
      </c>
      <c r="R453" t="s">
        <v>1056</v>
      </c>
      <c r="S453" t="s">
        <v>39</v>
      </c>
      <c r="T453" t="s">
        <v>39</v>
      </c>
      <c r="U453" t="s">
        <v>39</v>
      </c>
      <c r="V453" t="s">
        <v>39</v>
      </c>
      <c r="W453" t="s">
        <v>39</v>
      </c>
      <c r="X453" t="str">
        <f>IF(LEN(source_data[[#This Row],[technology]])=0,"","technology")</f>
        <v/>
      </c>
      <c r="Y453" t="str">
        <f>SUBSTITUTE(_xlfn.TEXTJOIN(";",TRUE,source_data[[#This Row],[format]:[topic]],source_data[[#This Row],[misc]],source_data[[#This Row],[area]:[other]],),"#",";")</f>
        <v>post;infographic;dubious</v>
      </c>
      <c r="Z453">
        <f>10-COUNTBLANK(source_data[[#This Row],[format]:[other]])</f>
        <v>4</v>
      </c>
    </row>
    <row r="454" spans="1:26" x14ac:dyDescent="0.25">
      <c r="A454" t="s">
        <v>3847</v>
      </c>
      <c r="B454" t="s">
        <v>3848</v>
      </c>
      <c r="C454" t="s">
        <v>3849</v>
      </c>
      <c r="D454" t="s">
        <v>3850</v>
      </c>
      <c r="E454" t="s">
        <v>369</v>
      </c>
      <c r="F454" t="s">
        <v>3851</v>
      </c>
      <c r="G454" t="s">
        <v>3852</v>
      </c>
      <c r="H454" t="s">
        <v>3853</v>
      </c>
      <c r="I454" t="s">
        <v>225</v>
      </c>
      <c r="J454" t="s">
        <v>47</v>
      </c>
      <c r="K454" t="s">
        <v>631</v>
      </c>
      <c r="L454" t="s">
        <v>50</v>
      </c>
      <c r="M454" t="s">
        <v>50</v>
      </c>
      <c r="N454" t="s">
        <v>36</v>
      </c>
      <c r="O454" t="s">
        <v>51</v>
      </c>
      <c r="P454" t="s">
        <v>78</v>
      </c>
      <c r="Q454" t="s">
        <v>39</v>
      </c>
      <c r="R454" t="s">
        <v>39</v>
      </c>
      <c r="S454" t="s">
        <v>52</v>
      </c>
      <c r="T454" t="s">
        <v>39</v>
      </c>
      <c r="U454" t="s">
        <v>3854</v>
      </c>
      <c r="V454" t="s">
        <v>159</v>
      </c>
      <c r="W454" t="s">
        <v>39</v>
      </c>
      <c r="X454" t="str">
        <f>IF(LEN(source_data[[#This Row],[technology]])=0,"","technology")</f>
        <v>technology</v>
      </c>
      <c r="Y454" t="str">
        <f>SUBSTITUTE(_xlfn.TEXTJOIN(";",TRUE,source_data[[#This Row],[format]:[topic]],source_data[[#This Row],[misc]],source_data[[#This Row],[area]:[other]],),"#",";")</f>
        <v>post;how-to;data-viz;technology;real-time;database;rstats</v>
      </c>
      <c r="Z454">
        <f>10-COUNTBLANK(source_data[[#This Row],[format]:[other]])</f>
        <v>6</v>
      </c>
    </row>
    <row r="455" spans="1:26" x14ac:dyDescent="0.25">
      <c r="A455" t="s">
        <v>3855</v>
      </c>
      <c r="B455" t="s">
        <v>3856</v>
      </c>
      <c r="C455" t="s">
        <v>3857</v>
      </c>
      <c r="D455" t="s">
        <v>3858</v>
      </c>
      <c r="E455" t="s">
        <v>3859</v>
      </c>
      <c r="F455" t="s">
        <v>3860</v>
      </c>
      <c r="G455" t="s">
        <v>3861</v>
      </c>
      <c r="H455" t="s">
        <v>3862</v>
      </c>
      <c r="I455" t="s">
        <v>225</v>
      </c>
      <c r="J455" t="s">
        <v>47</v>
      </c>
      <c r="K455" t="s">
        <v>631</v>
      </c>
      <c r="L455" t="s">
        <v>50</v>
      </c>
      <c r="M455" t="s">
        <v>50</v>
      </c>
      <c r="N455" t="s">
        <v>36</v>
      </c>
      <c r="O455" t="s">
        <v>1021</v>
      </c>
      <c r="P455" t="s">
        <v>78</v>
      </c>
      <c r="Q455" t="s">
        <v>276</v>
      </c>
      <c r="R455" t="s">
        <v>39</v>
      </c>
      <c r="S455" t="s">
        <v>39</v>
      </c>
      <c r="T455" t="s">
        <v>39</v>
      </c>
      <c r="U455" t="s">
        <v>3863</v>
      </c>
      <c r="V455" t="s">
        <v>159</v>
      </c>
      <c r="W455" t="s">
        <v>39</v>
      </c>
      <c r="X455" t="str">
        <f>IF(LEN(source_data[[#This Row],[technology]])=0,"","technology")</f>
        <v>technology</v>
      </c>
      <c r="Y455" t="str">
        <f>SUBSTITUTE(_xlfn.TEXTJOIN(";",TRUE,source_data[[#This Row],[format]:[topic]],source_data[[#This Row],[misc]],source_data[[#This Row],[area]:[other]],),"#",";")</f>
        <v>post;package;how-to;overview;technology;unit-test;rstats</v>
      </c>
      <c r="Z455">
        <f>10-COUNTBLANK(source_data[[#This Row],[format]:[other]])</f>
        <v>6</v>
      </c>
    </row>
    <row r="456" spans="1:26" x14ac:dyDescent="0.25">
      <c r="A456" t="s">
        <v>3864</v>
      </c>
      <c r="B456" t="s">
        <v>3865</v>
      </c>
      <c r="C456" t="s">
        <v>3866</v>
      </c>
      <c r="D456" t="s">
        <v>413</v>
      </c>
      <c r="E456" t="s">
        <v>659</v>
      </c>
      <c r="F456" t="s">
        <v>3867</v>
      </c>
      <c r="G456" t="s">
        <v>3868</v>
      </c>
      <c r="H456" t="s">
        <v>3869</v>
      </c>
      <c r="I456" t="s">
        <v>225</v>
      </c>
      <c r="J456" t="s">
        <v>47</v>
      </c>
      <c r="K456" t="s">
        <v>48</v>
      </c>
      <c r="L456" t="s">
        <v>50</v>
      </c>
      <c r="M456" t="s">
        <v>50</v>
      </c>
      <c r="N456" t="s">
        <v>36</v>
      </c>
      <c r="O456" t="s">
        <v>51</v>
      </c>
      <c r="P456" t="s">
        <v>39</v>
      </c>
      <c r="Q456" t="s">
        <v>522</v>
      </c>
      <c r="R456" t="s">
        <v>39</v>
      </c>
      <c r="S456" t="s">
        <v>9059</v>
      </c>
      <c r="T456" t="s">
        <v>39</v>
      </c>
      <c r="U456" t="s">
        <v>1397</v>
      </c>
      <c r="V456" t="s">
        <v>39</v>
      </c>
      <c r="X456" t="str">
        <f>IF(LEN(source_data[[#This Row],[technology]])=0,"","technology")</f>
        <v/>
      </c>
      <c r="Y456" t="str">
        <f>SUBSTITUTE(_xlfn.TEXTJOIN(";",TRUE,source_data[[#This Row],[format]:[topic]],source_data[[#This Row],[misc]],source_data[[#This Row],[area]:[other]],),"#",";")</f>
        <v>post;example;data-viz;inspiration;data-story</v>
      </c>
      <c r="Z456">
        <f>10-COUNTBLANK(source_data[[#This Row],[format]:[other]])</f>
        <v>5</v>
      </c>
    </row>
    <row r="457" spans="1:26" x14ac:dyDescent="0.25">
      <c r="A457" t="s">
        <v>3870</v>
      </c>
      <c r="B457" t="s">
        <v>3871</v>
      </c>
      <c r="C457" t="s">
        <v>3872</v>
      </c>
      <c r="D457" t="s">
        <v>3873</v>
      </c>
      <c r="E457" t="s">
        <v>659</v>
      </c>
      <c r="F457" t="s">
        <v>3874</v>
      </c>
      <c r="G457" t="s">
        <v>3875</v>
      </c>
      <c r="H457" t="s">
        <v>3876</v>
      </c>
      <c r="I457" t="s">
        <v>225</v>
      </c>
      <c r="J457" t="s">
        <v>47</v>
      </c>
      <c r="K457" t="s">
        <v>3877</v>
      </c>
      <c r="L457" t="s">
        <v>50</v>
      </c>
      <c r="M457" t="s">
        <v>50</v>
      </c>
      <c r="N457" t="s">
        <v>36</v>
      </c>
      <c r="O457" t="s">
        <v>157</v>
      </c>
      <c r="P457" t="s">
        <v>874</v>
      </c>
      <c r="Q457" t="s">
        <v>39</v>
      </c>
      <c r="R457" t="s">
        <v>39</v>
      </c>
      <c r="S457" t="s">
        <v>39</v>
      </c>
      <c r="T457" t="s">
        <v>39</v>
      </c>
      <c r="U457" t="s">
        <v>3878</v>
      </c>
      <c r="V457" t="s">
        <v>39</v>
      </c>
      <c r="W457" t="s">
        <v>3879</v>
      </c>
      <c r="X457" t="str">
        <f>IF(LEN(source_data[[#This Row],[technology]])=0,"","technology")</f>
        <v/>
      </c>
      <c r="Y457" t="str">
        <f>SUBSTITUTE(_xlfn.TEXTJOIN(";",TRUE,source_data[[#This Row],[format]:[topic]],source_data[[#This Row],[misc]],source_data[[#This Row],[area]:[other]],),"#",";")</f>
        <v>book;guide;data-story;statistics;storytelling;communication</v>
      </c>
      <c r="Z457">
        <f>10-COUNTBLANK(source_data[[#This Row],[format]:[other]])</f>
        <v>5</v>
      </c>
    </row>
    <row r="458" spans="1:26" x14ac:dyDescent="0.25">
      <c r="A458" t="s">
        <v>3880</v>
      </c>
      <c r="B458" t="s">
        <v>3881</v>
      </c>
      <c r="C458" t="s">
        <v>3882</v>
      </c>
      <c r="D458" t="s">
        <v>3883</v>
      </c>
      <c r="E458" t="s">
        <v>3884</v>
      </c>
      <c r="F458" t="s">
        <v>3885</v>
      </c>
      <c r="G458" t="s">
        <v>3844</v>
      </c>
      <c r="H458" t="s">
        <v>30</v>
      </c>
      <c r="I458" t="s">
        <v>31</v>
      </c>
      <c r="J458" t="s">
        <v>47</v>
      </c>
      <c r="K458" t="s">
        <v>48</v>
      </c>
      <c r="L458" t="s">
        <v>3886</v>
      </c>
      <c r="M458" t="s">
        <v>3887</v>
      </c>
      <c r="N458" t="s">
        <v>36</v>
      </c>
      <c r="O458" t="s">
        <v>51</v>
      </c>
      <c r="P458" t="s">
        <v>63</v>
      </c>
      <c r="Q458" t="s">
        <v>39</v>
      </c>
      <c r="R458" t="s">
        <v>1056</v>
      </c>
      <c r="S458" t="s">
        <v>39</v>
      </c>
      <c r="T458" t="s">
        <v>39</v>
      </c>
      <c r="U458" t="s">
        <v>39</v>
      </c>
      <c r="V458" t="s">
        <v>39</v>
      </c>
      <c r="W458" t="s">
        <v>39</v>
      </c>
      <c r="X458" t="str">
        <f>IF(LEN(source_data[[#This Row],[technology]])=0,"","technology")</f>
        <v/>
      </c>
      <c r="Y458" t="str">
        <f>SUBSTITUTE(_xlfn.TEXTJOIN(";",TRUE,source_data[[#This Row],[format]:[topic]],source_data[[#This Row],[misc]],source_data[[#This Row],[area]:[other]],),"#",";")</f>
        <v>post;infographic;dubious</v>
      </c>
      <c r="Z458">
        <f>10-COUNTBLANK(source_data[[#This Row],[format]:[other]])</f>
        <v>4</v>
      </c>
    </row>
    <row r="459" spans="1:26" x14ac:dyDescent="0.25">
      <c r="A459" t="s">
        <v>3888</v>
      </c>
      <c r="B459" t="s">
        <v>3889</v>
      </c>
      <c r="C459" t="s">
        <v>3890</v>
      </c>
      <c r="D459" t="s">
        <v>3891</v>
      </c>
      <c r="E459" t="s">
        <v>3892</v>
      </c>
      <c r="F459" t="s">
        <v>3893</v>
      </c>
      <c r="G459" t="s">
        <v>3894</v>
      </c>
      <c r="H459" t="s">
        <v>3895</v>
      </c>
      <c r="I459" t="s">
        <v>225</v>
      </c>
      <c r="J459" t="s">
        <v>47</v>
      </c>
      <c r="K459" t="s">
        <v>3896</v>
      </c>
      <c r="L459" t="s">
        <v>50</v>
      </c>
      <c r="M459" t="s">
        <v>50</v>
      </c>
      <c r="N459" t="s">
        <v>36</v>
      </c>
      <c r="O459" t="s">
        <v>37</v>
      </c>
      <c r="P459" t="s">
        <v>177</v>
      </c>
      <c r="Q459" t="s">
        <v>39</v>
      </c>
      <c r="R459" t="s">
        <v>3897</v>
      </c>
      <c r="S459" t="s">
        <v>1184</v>
      </c>
      <c r="T459" t="s">
        <v>1954</v>
      </c>
      <c r="U459" t="s">
        <v>96</v>
      </c>
      <c r="V459" t="s">
        <v>39</v>
      </c>
      <c r="W459" t="s">
        <v>39</v>
      </c>
      <c r="X459" t="str">
        <f>IF(LEN(source_data[[#This Row],[technology]])=0,"","technology")</f>
        <v/>
      </c>
      <c r="Y459" t="str">
        <f>SUBSTITUTE(_xlfn.TEXTJOIN(";",TRUE,source_data[[#This Row],[format]:[topic]],source_data[[#This Row],[misc]],source_data[[#This Row],[area]:[other]],),"#",";")</f>
        <v>article;general;dystopian;pitfall;data;ml</v>
      </c>
      <c r="Z459">
        <f>10-COUNTBLANK(source_data[[#This Row],[format]:[other]])</f>
        <v>7</v>
      </c>
    </row>
    <row r="460" spans="1:26" x14ac:dyDescent="0.25">
      <c r="A460" t="s">
        <v>3898</v>
      </c>
      <c r="B460" t="s">
        <v>3899</v>
      </c>
      <c r="C460" t="s">
        <v>3900</v>
      </c>
      <c r="D460" t="s">
        <v>3901</v>
      </c>
      <c r="E460" t="s">
        <v>3902</v>
      </c>
      <c r="F460" t="s">
        <v>3903</v>
      </c>
      <c r="G460" t="s">
        <v>3904</v>
      </c>
      <c r="H460" t="s">
        <v>3905</v>
      </c>
      <c r="I460" t="s">
        <v>225</v>
      </c>
      <c r="J460" t="s">
        <v>47</v>
      </c>
      <c r="K460" t="s">
        <v>3906</v>
      </c>
      <c r="L460" t="s">
        <v>50</v>
      </c>
      <c r="M460" t="s">
        <v>50</v>
      </c>
      <c r="N460" t="s">
        <v>36</v>
      </c>
      <c r="O460" t="s">
        <v>51</v>
      </c>
      <c r="P460" t="s">
        <v>78</v>
      </c>
      <c r="Q460" t="s">
        <v>3907</v>
      </c>
      <c r="R460" t="s">
        <v>39</v>
      </c>
      <c r="S460" t="s">
        <v>39</v>
      </c>
      <c r="T460" t="s">
        <v>19</v>
      </c>
      <c r="U460" t="s">
        <v>3908</v>
      </c>
      <c r="V460" t="s">
        <v>39</v>
      </c>
      <c r="W460" t="s">
        <v>39</v>
      </c>
      <c r="X460" t="str">
        <f>IF(LEN(source_data[[#This Row],[technology]])=0,"","technology")</f>
        <v/>
      </c>
      <c r="Y460" t="str">
        <f>SUBSTITUTE(_xlfn.TEXTJOIN(";",TRUE,source_data[[#This Row],[format]:[topic]],source_data[[#This Row],[misc]],source_data[[#This Row],[area]:[other]],),"#",";")</f>
        <v>post;how-to;basics;getting-started;technique;ml;vision</v>
      </c>
      <c r="Z460">
        <f>10-COUNTBLANK(source_data[[#This Row],[format]:[other]])</f>
        <v>6</v>
      </c>
    </row>
    <row r="461" spans="1:26" x14ac:dyDescent="0.25">
      <c r="A461" t="s">
        <v>3909</v>
      </c>
      <c r="B461" t="s">
        <v>3910</v>
      </c>
      <c r="C461" t="s">
        <v>3911</v>
      </c>
      <c r="D461" t="s">
        <v>3912</v>
      </c>
      <c r="E461" t="s">
        <v>3902</v>
      </c>
      <c r="F461" t="s">
        <v>3913</v>
      </c>
      <c r="G461" t="s">
        <v>3914</v>
      </c>
      <c r="H461" t="s">
        <v>3915</v>
      </c>
      <c r="I461" t="s">
        <v>225</v>
      </c>
      <c r="J461" t="s">
        <v>47</v>
      </c>
      <c r="K461" t="s">
        <v>48</v>
      </c>
      <c r="L461" t="s">
        <v>50</v>
      </c>
      <c r="M461" t="s">
        <v>50</v>
      </c>
      <c r="N461" t="s">
        <v>36</v>
      </c>
      <c r="O461" t="s">
        <v>854</v>
      </c>
      <c r="P461" t="s">
        <v>95</v>
      </c>
      <c r="Q461" t="s">
        <v>39</v>
      </c>
      <c r="R461" t="s">
        <v>39</v>
      </c>
      <c r="S461" t="s">
        <v>39</v>
      </c>
      <c r="T461" t="s">
        <v>39</v>
      </c>
      <c r="U461" t="s">
        <v>96</v>
      </c>
      <c r="V461" t="s">
        <v>39</v>
      </c>
      <c r="W461" t="s">
        <v>39</v>
      </c>
      <c r="X461" t="str">
        <f>IF(LEN(source_data[[#This Row],[technology]])=0,"","technology")</f>
        <v/>
      </c>
      <c r="Y461" t="str">
        <f>SUBSTITUTE(_xlfn.TEXTJOIN(";",TRUE,source_data[[#This Row],[format]:[topic]],source_data[[#This Row],[misc]],source_data[[#This Row],[area]:[other]],),"#",";")</f>
        <v>course;list;ml</v>
      </c>
      <c r="Z461">
        <f>10-COUNTBLANK(source_data[[#This Row],[format]:[other]])</f>
        <v>4</v>
      </c>
    </row>
    <row r="462" spans="1:26" x14ac:dyDescent="0.25">
      <c r="A462" t="s">
        <v>3916</v>
      </c>
      <c r="B462" t="s">
        <v>3917</v>
      </c>
      <c r="C462" t="s">
        <v>3918</v>
      </c>
      <c r="D462" t="s">
        <v>3919</v>
      </c>
      <c r="E462" t="s">
        <v>659</v>
      </c>
      <c r="F462" t="s">
        <v>3920</v>
      </c>
      <c r="G462" t="s">
        <v>3921</v>
      </c>
      <c r="H462" t="s">
        <v>3922</v>
      </c>
      <c r="I462" t="s">
        <v>225</v>
      </c>
      <c r="J462" t="s">
        <v>47</v>
      </c>
      <c r="K462" t="s">
        <v>48</v>
      </c>
      <c r="L462" t="s">
        <v>50</v>
      </c>
      <c r="M462" t="s">
        <v>50</v>
      </c>
      <c r="N462" t="s">
        <v>36</v>
      </c>
      <c r="O462" t="s">
        <v>854</v>
      </c>
      <c r="P462" t="s">
        <v>39</v>
      </c>
      <c r="Q462" t="s">
        <v>39</v>
      </c>
      <c r="R462" t="s">
        <v>39</v>
      </c>
      <c r="S462" t="s">
        <v>39</v>
      </c>
      <c r="T462" t="s">
        <v>39</v>
      </c>
      <c r="U462" t="s">
        <v>96</v>
      </c>
      <c r="V462" t="s">
        <v>3923</v>
      </c>
      <c r="W462" t="s">
        <v>39</v>
      </c>
      <c r="X462" t="str">
        <f>IF(LEN(source_data[[#This Row],[technology]])=0,"","technology")</f>
        <v>technology</v>
      </c>
      <c r="Y462" t="str">
        <f>SUBSTITUTE(_xlfn.TEXTJOIN(";",TRUE,source_data[[#This Row],[format]:[topic]],source_data[[#This Row],[misc]],source_data[[#This Row],[area]:[other]],),"#",";")</f>
        <v>course;technology;ml;tensorflow</v>
      </c>
      <c r="Z462">
        <f>10-COUNTBLANK(source_data[[#This Row],[format]:[other]])</f>
        <v>4</v>
      </c>
    </row>
    <row r="463" spans="1:26" x14ac:dyDescent="0.25">
      <c r="A463" t="s">
        <v>3924</v>
      </c>
      <c r="B463" t="s">
        <v>3925</v>
      </c>
      <c r="C463" t="s">
        <v>3926</v>
      </c>
      <c r="D463" t="s">
        <v>3927</v>
      </c>
      <c r="E463" t="s">
        <v>3928</v>
      </c>
      <c r="F463" t="s">
        <v>3929</v>
      </c>
      <c r="G463" t="s">
        <v>3930</v>
      </c>
      <c r="H463" t="s">
        <v>3931</v>
      </c>
      <c r="I463" t="s">
        <v>225</v>
      </c>
      <c r="J463" t="s">
        <v>47</v>
      </c>
      <c r="K463" t="s">
        <v>48</v>
      </c>
      <c r="L463" t="s">
        <v>50</v>
      </c>
      <c r="M463" t="s">
        <v>50</v>
      </c>
      <c r="N463" t="s">
        <v>36</v>
      </c>
      <c r="O463" t="s">
        <v>51</v>
      </c>
      <c r="P463" t="s">
        <v>39</v>
      </c>
      <c r="Q463" t="s">
        <v>613</v>
      </c>
      <c r="R463" t="s">
        <v>39</v>
      </c>
      <c r="S463" t="s">
        <v>39</v>
      </c>
      <c r="T463" t="s">
        <v>3932</v>
      </c>
      <c r="U463" t="s">
        <v>96</v>
      </c>
      <c r="V463" t="s">
        <v>39</v>
      </c>
      <c r="W463" t="s">
        <v>39</v>
      </c>
      <c r="X463" t="str">
        <f>IF(LEN(source_data[[#This Row],[technology]])=0,"","technology")</f>
        <v/>
      </c>
      <c r="Y463" t="str">
        <f>SUBSTITUTE(_xlfn.TEXTJOIN(";",TRUE,source_data[[#This Row],[format]:[topic]],source_data[[#This Row],[misc]],source_data[[#This Row],[area]:[other]],),"#",";")</f>
        <v>post;explainer;theory;technique;ml</v>
      </c>
      <c r="Z463">
        <f>10-COUNTBLANK(source_data[[#This Row],[format]:[other]])</f>
        <v>5</v>
      </c>
    </row>
    <row r="464" spans="1:26" x14ac:dyDescent="0.25">
      <c r="A464" t="s">
        <v>3933</v>
      </c>
      <c r="B464" t="s">
        <v>3934</v>
      </c>
      <c r="C464" t="s">
        <v>3935</v>
      </c>
      <c r="D464" t="s">
        <v>3936</v>
      </c>
      <c r="E464" t="s">
        <v>3937</v>
      </c>
      <c r="F464" t="s">
        <v>3938</v>
      </c>
      <c r="G464" t="s">
        <v>3939</v>
      </c>
      <c r="H464" t="s">
        <v>3698</v>
      </c>
      <c r="I464" t="s">
        <v>225</v>
      </c>
      <c r="J464" t="s">
        <v>47</v>
      </c>
      <c r="K464" t="s">
        <v>48</v>
      </c>
      <c r="L464" t="s">
        <v>50</v>
      </c>
      <c r="M464" t="s">
        <v>50</v>
      </c>
      <c r="N464" t="s">
        <v>36</v>
      </c>
      <c r="O464" t="s">
        <v>1021</v>
      </c>
      <c r="P464" t="s">
        <v>39</v>
      </c>
      <c r="Q464" t="s">
        <v>276</v>
      </c>
      <c r="R464" t="s">
        <v>39</v>
      </c>
      <c r="S464" t="s">
        <v>39</v>
      </c>
      <c r="T464" t="s">
        <v>39</v>
      </c>
      <c r="U464" t="s">
        <v>96</v>
      </c>
      <c r="V464" t="s">
        <v>3940</v>
      </c>
      <c r="W464" t="s">
        <v>39</v>
      </c>
      <c r="X464" t="str">
        <f>IF(LEN(source_data[[#This Row],[technology]])=0,"","technology")</f>
        <v>technology</v>
      </c>
      <c r="Y464" t="str">
        <f>SUBSTITUTE(_xlfn.TEXTJOIN(";",TRUE,source_data[[#This Row],[format]:[topic]],source_data[[#This Row],[misc]],source_data[[#This Row],[area]:[other]],),"#",";")</f>
        <v>post;package;overview;technology;ml;google</v>
      </c>
      <c r="Z464">
        <f>10-COUNTBLANK(source_data[[#This Row],[format]:[other]])</f>
        <v>5</v>
      </c>
    </row>
    <row r="465" spans="1:26" x14ac:dyDescent="0.25">
      <c r="A465" t="s">
        <v>3941</v>
      </c>
      <c r="B465" t="s">
        <v>3942</v>
      </c>
      <c r="C465" t="s">
        <v>3943</v>
      </c>
      <c r="D465" t="s">
        <v>3944</v>
      </c>
      <c r="E465" t="s">
        <v>3945</v>
      </c>
      <c r="F465" t="s">
        <v>3946</v>
      </c>
      <c r="G465" t="s">
        <v>3947</v>
      </c>
      <c r="H465" t="s">
        <v>3948</v>
      </c>
      <c r="I465" t="s">
        <v>225</v>
      </c>
      <c r="J465" t="s">
        <v>47</v>
      </c>
      <c r="K465" t="s">
        <v>3949</v>
      </c>
      <c r="L465" t="s">
        <v>50</v>
      </c>
      <c r="M465" t="s">
        <v>50</v>
      </c>
      <c r="N465" t="s">
        <v>36</v>
      </c>
      <c r="O465" t="s">
        <v>51</v>
      </c>
      <c r="P465" t="s">
        <v>266</v>
      </c>
      <c r="Q465" t="s">
        <v>39</v>
      </c>
      <c r="R465" t="s">
        <v>39</v>
      </c>
      <c r="S465" t="s">
        <v>39</v>
      </c>
      <c r="T465" t="s">
        <v>39</v>
      </c>
      <c r="U465" t="s">
        <v>40</v>
      </c>
      <c r="V465" t="s">
        <v>296</v>
      </c>
      <c r="W465" t="s">
        <v>39</v>
      </c>
      <c r="X465" t="str">
        <f>IF(LEN(source_data[[#This Row],[technology]])=0,"","technology")</f>
        <v>technology</v>
      </c>
      <c r="Y465" t="str">
        <f>SUBSTITUTE(_xlfn.TEXTJOIN(";",TRUE,source_data[[#This Row],[format]:[topic]],source_data[[#This Row],[misc]],source_data[[#This Row],[area]:[other]],),"#",";")</f>
        <v>post;tutorial;technology;geospatial;rstats;ggplot2</v>
      </c>
      <c r="Z465">
        <f>10-COUNTBLANK(source_data[[#This Row],[format]:[other]])</f>
        <v>5</v>
      </c>
    </row>
    <row r="466" spans="1:26" x14ac:dyDescent="0.25">
      <c r="A466" t="s">
        <v>3950</v>
      </c>
      <c r="B466" t="s">
        <v>3951</v>
      </c>
      <c r="C466" t="s">
        <v>3952</v>
      </c>
      <c r="D466" t="s">
        <v>3953</v>
      </c>
      <c r="E466" t="s">
        <v>3954</v>
      </c>
      <c r="F466" t="s">
        <v>3955</v>
      </c>
      <c r="G466" t="s">
        <v>3956</v>
      </c>
      <c r="H466" t="s">
        <v>3957</v>
      </c>
      <c r="I466" t="s">
        <v>225</v>
      </c>
      <c r="J466" t="s">
        <v>47</v>
      </c>
      <c r="K466" t="s">
        <v>3958</v>
      </c>
      <c r="L466" t="s">
        <v>50</v>
      </c>
      <c r="M466" t="s">
        <v>50</v>
      </c>
      <c r="N466" t="s">
        <v>36</v>
      </c>
      <c r="O466" t="s">
        <v>51</v>
      </c>
      <c r="P466" t="s">
        <v>177</v>
      </c>
      <c r="Q466" t="s">
        <v>39</v>
      </c>
      <c r="R466" t="s">
        <v>39</v>
      </c>
      <c r="S466" t="s">
        <v>39</v>
      </c>
      <c r="T466" t="s">
        <v>39</v>
      </c>
      <c r="U466" t="s">
        <v>39</v>
      </c>
      <c r="V466" t="s">
        <v>39</v>
      </c>
      <c r="W466" t="s">
        <v>39</v>
      </c>
      <c r="X466" t="str">
        <f>IF(LEN(source_data[[#This Row],[technology]])=0,"","technology")</f>
        <v/>
      </c>
      <c r="Y466" t="str">
        <f>SUBSTITUTE(_xlfn.TEXTJOIN(";",TRUE,source_data[[#This Row],[format]:[topic]],source_data[[#This Row],[misc]],source_data[[#This Row],[area]:[other]],),"#",";")</f>
        <v>post;general</v>
      </c>
      <c r="Z466">
        <f>10-COUNTBLANK(source_data[[#This Row],[format]:[other]])</f>
        <v>3</v>
      </c>
    </row>
    <row r="467" spans="1:26" x14ac:dyDescent="0.25">
      <c r="A467" t="s">
        <v>3959</v>
      </c>
      <c r="B467" t="s">
        <v>3960</v>
      </c>
      <c r="C467" t="s">
        <v>3961</v>
      </c>
      <c r="D467" t="s">
        <v>3962</v>
      </c>
      <c r="E467" t="s">
        <v>3963</v>
      </c>
      <c r="F467" t="s">
        <v>3964</v>
      </c>
      <c r="G467" t="s">
        <v>3965</v>
      </c>
      <c r="H467" t="s">
        <v>3966</v>
      </c>
      <c r="I467" t="s">
        <v>225</v>
      </c>
      <c r="J467" t="s">
        <v>47</v>
      </c>
      <c r="K467" t="s">
        <v>3967</v>
      </c>
      <c r="L467" t="s">
        <v>50</v>
      </c>
      <c r="M467" t="s">
        <v>50</v>
      </c>
      <c r="N467" t="s">
        <v>36</v>
      </c>
      <c r="O467" t="s">
        <v>51</v>
      </c>
      <c r="P467" t="s">
        <v>39</v>
      </c>
      <c r="Q467" t="s">
        <v>39</v>
      </c>
      <c r="R467" t="s">
        <v>39</v>
      </c>
      <c r="S467" t="s">
        <v>52</v>
      </c>
      <c r="T467" t="s">
        <v>19</v>
      </c>
      <c r="U467" t="s">
        <v>1064</v>
      </c>
      <c r="V467" t="s">
        <v>159</v>
      </c>
      <c r="W467" t="s">
        <v>39</v>
      </c>
      <c r="X467" t="str">
        <f>IF(LEN(source_data[[#This Row],[technology]])=0,"","technology")</f>
        <v>technology</v>
      </c>
      <c r="Y467" t="str">
        <f>SUBSTITUTE(_xlfn.TEXTJOIN(";",TRUE,source_data[[#This Row],[format]:[topic]],source_data[[#This Row],[misc]],source_data[[#This Row],[area]:[other]],),"#",";")</f>
        <v>post;data-viz;technique;technology;animation;rstats</v>
      </c>
      <c r="Z467">
        <f>10-COUNTBLANK(source_data[[#This Row],[format]:[other]])</f>
        <v>6</v>
      </c>
    </row>
    <row r="468" spans="1:26" x14ac:dyDescent="0.25">
      <c r="A468" t="s">
        <v>3968</v>
      </c>
      <c r="B468" t="s">
        <v>3969</v>
      </c>
      <c r="C468" t="s">
        <v>3970</v>
      </c>
      <c r="D468" t="s">
        <v>1672</v>
      </c>
      <c r="E468" t="s">
        <v>3971</v>
      </c>
      <c r="F468" t="s">
        <v>3972</v>
      </c>
      <c r="G468" t="s">
        <v>3973</v>
      </c>
      <c r="H468" t="s">
        <v>3974</v>
      </c>
      <c r="I468" t="s">
        <v>225</v>
      </c>
      <c r="J468" t="s">
        <v>47</v>
      </c>
      <c r="K468" t="s">
        <v>48</v>
      </c>
      <c r="L468" t="s">
        <v>50</v>
      </c>
      <c r="M468" t="s">
        <v>50</v>
      </c>
      <c r="N468" t="s">
        <v>36</v>
      </c>
      <c r="O468" t="s">
        <v>39</v>
      </c>
      <c r="P468" t="s">
        <v>187</v>
      </c>
      <c r="Q468" t="s">
        <v>39</v>
      </c>
      <c r="R468" t="s">
        <v>39</v>
      </c>
      <c r="S468" t="s">
        <v>9059</v>
      </c>
      <c r="T468" t="s">
        <v>39</v>
      </c>
      <c r="U468" t="s">
        <v>39</v>
      </c>
      <c r="V468" t="s">
        <v>39</v>
      </c>
      <c r="X468" t="str">
        <f>IF(LEN(source_data[[#This Row],[technology]])=0,"","technology")</f>
        <v/>
      </c>
      <c r="Y468" t="str">
        <f>SUBSTITUTE(_xlfn.TEXTJOIN(";",TRUE,source_data[[#This Row],[format]:[topic]],source_data[[#This Row],[misc]],source_data[[#This Row],[area]:[other]],),"#",";")</f>
        <v>visual;data-viz;inspiration</v>
      </c>
      <c r="Z468">
        <f>10-COUNTBLANK(source_data[[#This Row],[format]:[other]])</f>
        <v>3</v>
      </c>
    </row>
    <row r="469" spans="1:26" x14ac:dyDescent="0.25">
      <c r="A469" t="s">
        <v>3975</v>
      </c>
      <c r="B469" t="s">
        <v>3976</v>
      </c>
      <c r="C469" t="s">
        <v>3977</v>
      </c>
      <c r="D469" t="s">
        <v>3978</v>
      </c>
      <c r="E469" t="s">
        <v>3979</v>
      </c>
      <c r="F469" t="s">
        <v>3980</v>
      </c>
      <c r="G469" t="s">
        <v>3981</v>
      </c>
      <c r="H469" t="s">
        <v>3982</v>
      </c>
      <c r="I469" t="s">
        <v>225</v>
      </c>
      <c r="J469" t="s">
        <v>47</v>
      </c>
      <c r="K469" t="s">
        <v>3983</v>
      </c>
      <c r="L469" t="s">
        <v>50</v>
      </c>
      <c r="M469" t="s">
        <v>50</v>
      </c>
      <c r="N469" t="s">
        <v>36</v>
      </c>
      <c r="O469" t="s">
        <v>157</v>
      </c>
      <c r="P469" t="s">
        <v>39</v>
      </c>
      <c r="Q469" t="s">
        <v>39</v>
      </c>
      <c r="R469" t="s">
        <v>39</v>
      </c>
      <c r="S469" t="s">
        <v>52</v>
      </c>
      <c r="T469" t="s">
        <v>39</v>
      </c>
      <c r="U469" t="s">
        <v>39</v>
      </c>
      <c r="V469" t="s">
        <v>114</v>
      </c>
      <c r="W469" t="s">
        <v>39</v>
      </c>
      <c r="X469" t="str">
        <f>IF(LEN(source_data[[#This Row],[technology]])=0,"","technology")</f>
        <v>technology</v>
      </c>
      <c r="Y469" t="str">
        <f>SUBSTITUTE(_xlfn.TEXTJOIN(";",TRUE,source_data[[#This Row],[format]:[topic]],source_data[[#This Row],[misc]],source_data[[#This Row],[area]:[other]],),"#",";")</f>
        <v>book;data-viz;technology;d3js</v>
      </c>
      <c r="Z469">
        <f>10-COUNTBLANK(source_data[[#This Row],[format]:[other]])</f>
        <v>4</v>
      </c>
    </row>
    <row r="470" spans="1:26" x14ac:dyDescent="0.25">
      <c r="A470" t="s">
        <v>3984</v>
      </c>
      <c r="B470" t="s">
        <v>3985</v>
      </c>
      <c r="C470" t="s">
        <v>3986</v>
      </c>
      <c r="D470" t="s">
        <v>3987</v>
      </c>
      <c r="E470" t="s">
        <v>3988</v>
      </c>
      <c r="F470" t="s">
        <v>3989</v>
      </c>
      <c r="G470" t="s">
        <v>3990</v>
      </c>
      <c r="H470" t="s">
        <v>3991</v>
      </c>
      <c r="I470" t="s">
        <v>225</v>
      </c>
      <c r="J470" t="s">
        <v>47</v>
      </c>
      <c r="K470" t="s">
        <v>3992</v>
      </c>
      <c r="L470" t="s">
        <v>50</v>
      </c>
      <c r="M470" t="s">
        <v>50</v>
      </c>
      <c r="N470" t="s">
        <v>36</v>
      </c>
      <c r="O470" t="s">
        <v>51</v>
      </c>
      <c r="P470" t="s">
        <v>874</v>
      </c>
      <c r="Q470" t="s">
        <v>39</v>
      </c>
      <c r="R470" t="s">
        <v>39</v>
      </c>
      <c r="S470" t="s">
        <v>52</v>
      </c>
      <c r="T470" t="s">
        <v>19</v>
      </c>
      <c r="U470" t="s">
        <v>40</v>
      </c>
      <c r="V470" t="s">
        <v>39</v>
      </c>
      <c r="W470" t="s">
        <v>39</v>
      </c>
      <c r="X470" t="str">
        <f>IF(LEN(source_data[[#This Row],[technology]])=0,"","technology")</f>
        <v/>
      </c>
      <c r="Y470" t="str">
        <f>SUBSTITUTE(_xlfn.TEXTJOIN(";",TRUE,source_data[[#This Row],[format]:[topic]],source_data[[#This Row],[misc]],source_data[[#This Row],[area]:[other]],),"#",";")</f>
        <v>post;guide;data-viz;technique;geospatial</v>
      </c>
      <c r="Z470">
        <f>10-COUNTBLANK(source_data[[#This Row],[format]:[other]])</f>
        <v>6</v>
      </c>
    </row>
    <row r="471" spans="1:26" x14ac:dyDescent="0.25">
      <c r="A471" t="s">
        <v>3993</v>
      </c>
      <c r="B471" t="s">
        <v>3994</v>
      </c>
      <c r="C471" t="s">
        <v>3995</v>
      </c>
      <c r="D471" t="s">
        <v>3996</v>
      </c>
      <c r="E471" t="s">
        <v>3997</v>
      </c>
      <c r="F471" t="s">
        <v>3998</v>
      </c>
      <c r="G471" t="s">
        <v>3999</v>
      </c>
      <c r="H471" t="s">
        <v>3162</v>
      </c>
      <c r="I471" t="s">
        <v>225</v>
      </c>
      <c r="J471" t="s">
        <v>47</v>
      </c>
      <c r="K471" t="s">
        <v>4000</v>
      </c>
      <c r="L471" t="s">
        <v>50</v>
      </c>
      <c r="M471" t="s">
        <v>50</v>
      </c>
      <c r="N471" t="s">
        <v>36</v>
      </c>
      <c r="O471" t="s">
        <v>51</v>
      </c>
      <c r="P471" t="s">
        <v>266</v>
      </c>
      <c r="Q471" t="s">
        <v>39</v>
      </c>
      <c r="R471" t="s">
        <v>39</v>
      </c>
      <c r="S471" t="s">
        <v>39</v>
      </c>
      <c r="T471" t="s">
        <v>39</v>
      </c>
      <c r="U471" t="s">
        <v>865</v>
      </c>
      <c r="V471" t="s">
        <v>114</v>
      </c>
      <c r="W471" t="s">
        <v>39</v>
      </c>
      <c r="X471" t="str">
        <f>IF(LEN(source_data[[#This Row],[technology]])=0,"","technology")</f>
        <v>technology</v>
      </c>
      <c r="Y471" t="str">
        <f>SUBSTITUTE(_xlfn.TEXTJOIN(";",TRUE,source_data[[#This Row],[format]:[topic]],source_data[[#This Row],[misc]],source_data[[#This Row],[area]:[other]],),"#",";")</f>
        <v>post;tutorial;technology;development;d3js</v>
      </c>
      <c r="Z471">
        <f>10-COUNTBLANK(source_data[[#This Row],[format]:[other]])</f>
        <v>5</v>
      </c>
    </row>
    <row r="472" spans="1:26" x14ac:dyDescent="0.25">
      <c r="A472" t="s">
        <v>4001</v>
      </c>
      <c r="B472" t="s">
        <v>4002</v>
      </c>
      <c r="C472" t="s">
        <v>4003</v>
      </c>
      <c r="D472" t="s">
        <v>3118</v>
      </c>
      <c r="E472" t="s">
        <v>4004</v>
      </c>
      <c r="F472" t="s">
        <v>4005</v>
      </c>
      <c r="G472" t="s">
        <v>4006</v>
      </c>
      <c r="H472" t="s">
        <v>3122</v>
      </c>
      <c r="I472" t="s">
        <v>225</v>
      </c>
      <c r="J472" t="s">
        <v>47</v>
      </c>
      <c r="K472" t="s">
        <v>4007</v>
      </c>
      <c r="L472" t="s">
        <v>50</v>
      </c>
      <c r="M472" t="s">
        <v>50</v>
      </c>
      <c r="N472" t="s">
        <v>36</v>
      </c>
      <c r="O472" t="s">
        <v>51</v>
      </c>
      <c r="P472" t="s">
        <v>78</v>
      </c>
      <c r="Q472" t="s">
        <v>653</v>
      </c>
      <c r="R472" t="s">
        <v>39</v>
      </c>
      <c r="S472" t="s">
        <v>39</v>
      </c>
      <c r="T472" t="s">
        <v>39</v>
      </c>
      <c r="U472" t="s">
        <v>39</v>
      </c>
      <c r="V472" t="s">
        <v>114</v>
      </c>
      <c r="W472" t="s">
        <v>39</v>
      </c>
      <c r="X472" t="str">
        <f>IF(LEN(source_data[[#This Row],[technology]])=0,"","technology")</f>
        <v>technology</v>
      </c>
      <c r="Y472" t="str">
        <f>SUBSTITUTE(_xlfn.TEXTJOIN(";",TRUE,source_data[[#This Row],[format]:[topic]],source_data[[#This Row],[misc]],source_data[[#This Row],[area]:[other]],),"#",";")</f>
        <v>post;how-to;basics;technology;d3js</v>
      </c>
      <c r="Z472">
        <f>10-COUNTBLANK(source_data[[#This Row],[format]:[other]])</f>
        <v>5</v>
      </c>
    </row>
    <row r="473" spans="1:26" x14ac:dyDescent="0.25">
      <c r="A473" t="s">
        <v>4008</v>
      </c>
      <c r="B473" t="s">
        <v>4009</v>
      </c>
      <c r="C473" t="s">
        <v>4010</v>
      </c>
      <c r="D473" t="s">
        <v>4011</v>
      </c>
      <c r="E473" t="s">
        <v>4012</v>
      </c>
      <c r="F473" t="s">
        <v>4013</v>
      </c>
      <c r="G473" t="s">
        <v>4014</v>
      </c>
      <c r="H473" t="s">
        <v>3698</v>
      </c>
      <c r="I473" t="s">
        <v>225</v>
      </c>
      <c r="J473" t="s">
        <v>47</v>
      </c>
      <c r="K473" t="s">
        <v>48</v>
      </c>
      <c r="L473" t="s">
        <v>50</v>
      </c>
      <c r="M473" t="s">
        <v>50</v>
      </c>
      <c r="N473" t="s">
        <v>36</v>
      </c>
      <c r="O473" t="s">
        <v>51</v>
      </c>
      <c r="P473" t="s">
        <v>39</v>
      </c>
      <c r="Q473" t="s">
        <v>39</v>
      </c>
      <c r="R473" t="s">
        <v>39</v>
      </c>
      <c r="S473" t="s">
        <v>39</v>
      </c>
      <c r="T473" t="s">
        <v>168</v>
      </c>
      <c r="U473" t="s">
        <v>4015</v>
      </c>
      <c r="V473" t="s">
        <v>39</v>
      </c>
      <c r="W473" t="s">
        <v>39</v>
      </c>
      <c r="X473" t="str">
        <f>IF(LEN(source_data[[#This Row],[technology]])=0,"","technology")</f>
        <v/>
      </c>
      <c r="Y473" t="str">
        <f>SUBSTITUTE(_xlfn.TEXTJOIN(";",TRUE,source_data[[#This Row],[format]:[topic]],source_data[[#This Row],[misc]],source_data[[#This Row],[area]:[other]],),"#",";")</f>
        <v>post;tool;mlops;ml</v>
      </c>
      <c r="Z473">
        <f>10-COUNTBLANK(source_data[[#This Row],[format]:[other]])</f>
        <v>4</v>
      </c>
    </row>
    <row r="474" spans="1:26" x14ac:dyDescent="0.25">
      <c r="A474" t="s">
        <v>4016</v>
      </c>
      <c r="B474" t="s">
        <v>4017</v>
      </c>
      <c r="C474" t="s">
        <v>4018</v>
      </c>
      <c r="D474" t="s">
        <v>4019</v>
      </c>
      <c r="E474" t="s">
        <v>4020</v>
      </c>
      <c r="F474" t="s">
        <v>4021</v>
      </c>
      <c r="G474" t="s">
        <v>4022</v>
      </c>
      <c r="H474" t="s">
        <v>4023</v>
      </c>
      <c r="I474" t="s">
        <v>225</v>
      </c>
      <c r="J474" t="s">
        <v>47</v>
      </c>
      <c r="K474" t="s">
        <v>4024</v>
      </c>
      <c r="L474" t="s">
        <v>50</v>
      </c>
      <c r="M474" t="s">
        <v>50</v>
      </c>
      <c r="N474" t="s">
        <v>36</v>
      </c>
      <c r="O474" t="s">
        <v>51</v>
      </c>
      <c r="P474" t="s">
        <v>177</v>
      </c>
      <c r="Q474" t="s">
        <v>39</v>
      </c>
      <c r="R474" t="s">
        <v>39</v>
      </c>
      <c r="S474" t="s">
        <v>39</v>
      </c>
      <c r="T474" t="s">
        <v>39</v>
      </c>
      <c r="U474" t="s">
        <v>1808</v>
      </c>
      <c r="V474" t="s">
        <v>39</v>
      </c>
      <c r="W474" t="s">
        <v>2069</v>
      </c>
      <c r="X474" t="str">
        <f>IF(LEN(source_data[[#This Row],[technology]])=0,"","technology")</f>
        <v/>
      </c>
      <c r="Y474" t="str">
        <f>SUBSTITUTE(_xlfn.TEXTJOIN(";",TRUE,source_data[[#This Row],[format]:[topic]],source_data[[#This Row],[misc]],source_data[[#This Row],[area]:[other]],),"#",";")</f>
        <v>post;general;regression;humour</v>
      </c>
      <c r="Z474">
        <f>10-COUNTBLANK(source_data[[#This Row],[format]:[other]])</f>
        <v>5</v>
      </c>
    </row>
    <row r="475" spans="1:26" x14ac:dyDescent="0.25">
      <c r="A475" t="s">
        <v>4025</v>
      </c>
      <c r="B475" t="s">
        <v>4026</v>
      </c>
      <c r="C475" t="s">
        <v>4027</v>
      </c>
      <c r="D475" t="s">
        <v>3787</v>
      </c>
      <c r="E475" t="s">
        <v>4020</v>
      </c>
      <c r="F475" t="s">
        <v>4028</v>
      </c>
      <c r="G475" t="s">
        <v>4029</v>
      </c>
      <c r="H475" t="s">
        <v>1846</v>
      </c>
      <c r="I475" t="s">
        <v>225</v>
      </c>
      <c r="J475" t="s">
        <v>47</v>
      </c>
      <c r="K475" t="s">
        <v>631</v>
      </c>
      <c r="L475" t="s">
        <v>50</v>
      </c>
      <c r="M475" t="s">
        <v>50</v>
      </c>
      <c r="N475" t="s">
        <v>36</v>
      </c>
      <c r="O475" t="s">
        <v>854</v>
      </c>
      <c r="P475" t="s">
        <v>39</v>
      </c>
      <c r="Q475" t="s">
        <v>39</v>
      </c>
      <c r="R475" t="s">
        <v>39</v>
      </c>
      <c r="S475" t="s">
        <v>39</v>
      </c>
      <c r="T475" t="s">
        <v>39</v>
      </c>
      <c r="U475" t="s">
        <v>4030</v>
      </c>
      <c r="V475" t="s">
        <v>159</v>
      </c>
      <c r="W475" t="s">
        <v>39</v>
      </c>
      <c r="X475" t="str">
        <f>IF(LEN(source_data[[#This Row],[technology]])=0,"","technology")</f>
        <v>technology</v>
      </c>
      <c r="Y475" t="str">
        <f>SUBSTITUTE(_xlfn.TEXTJOIN(";",TRUE,source_data[[#This Row],[format]:[topic]],source_data[[#This Row],[misc]],source_data[[#This Row],[area]:[other]],),"#",";")</f>
        <v>course;technology;ab-testing;rstats</v>
      </c>
      <c r="Z475">
        <f>10-COUNTBLANK(source_data[[#This Row],[format]:[other]])</f>
        <v>4</v>
      </c>
    </row>
    <row r="476" spans="1:26" x14ac:dyDescent="0.25">
      <c r="A476" t="s">
        <v>4031</v>
      </c>
      <c r="B476" t="s">
        <v>4032</v>
      </c>
      <c r="C476" t="s">
        <v>4033</v>
      </c>
      <c r="D476" t="s">
        <v>4034</v>
      </c>
      <c r="E476" t="s">
        <v>4035</v>
      </c>
      <c r="F476" t="s">
        <v>4036</v>
      </c>
      <c r="G476" t="s">
        <v>4037</v>
      </c>
      <c r="H476" t="s">
        <v>987</v>
      </c>
      <c r="I476" t="s">
        <v>225</v>
      </c>
      <c r="J476" t="s">
        <v>47</v>
      </c>
      <c r="K476" t="s">
        <v>631</v>
      </c>
      <c r="L476" t="s">
        <v>50</v>
      </c>
      <c r="M476" t="s">
        <v>50</v>
      </c>
      <c r="N476" t="s">
        <v>36</v>
      </c>
      <c r="O476" t="s">
        <v>51</v>
      </c>
      <c r="P476" t="s">
        <v>39</v>
      </c>
      <c r="Q476" t="s">
        <v>522</v>
      </c>
      <c r="R476" t="s">
        <v>39</v>
      </c>
      <c r="S476" t="s">
        <v>214</v>
      </c>
      <c r="T476" t="s">
        <v>39</v>
      </c>
      <c r="U476" t="s">
        <v>39</v>
      </c>
      <c r="V476" t="s">
        <v>159</v>
      </c>
      <c r="W476" t="s">
        <v>39</v>
      </c>
      <c r="X476" t="str">
        <f>IF(LEN(source_data[[#This Row],[technology]])=0,"","technology")</f>
        <v>technology</v>
      </c>
      <c r="Y476" t="str">
        <f>SUBSTITUTE(_xlfn.TEXTJOIN(";",TRUE,source_data[[#This Row],[format]:[topic]],source_data[[#This Row],[misc]],source_data[[#This Row],[area]:[other]],),"#",";")</f>
        <v>post;example;data-analysis;technology;rstats</v>
      </c>
      <c r="Z476">
        <f>10-COUNTBLANK(source_data[[#This Row],[format]:[other]])</f>
        <v>5</v>
      </c>
    </row>
    <row r="477" spans="1:26" x14ac:dyDescent="0.25">
      <c r="A477" t="s">
        <v>4038</v>
      </c>
      <c r="B477" t="s">
        <v>4039</v>
      </c>
      <c r="C477" t="s">
        <v>4040</v>
      </c>
      <c r="D477" t="s">
        <v>4041</v>
      </c>
      <c r="E477" t="s">
        <v>4042</v>
      </c>
      <c r="F477" t="s">
        <v>4043</v>
      </c>
      <c r="G477" t="s">
        <v>4044</v>
      </c>
      <c r="H477" t="s">
        <v>4045</v>
      </c>
      <c r="I477" t="s">
        <v>225</v>
      </c>
      <c r="J477" t="s">
        <v>47</v>
      </c>
      <c r="K477" t="s">
        <v>631</v>
      </c>
      <c r="L477" t="s">
        <v>50</v>
      </c>
      <c r="M477" t="s">
        <v>50</v>
      </c>
      <c r="N477" t="s">
        <v>36</v>
      </c>
      <c r="O477" t="s">
        <v>4046</v>
      </c>
      <c r="P477" t="s">
        <v>39</v>
      </c>
      <c r="Q477" t="s">
        <v>39</v>
      </c>
      <c r="R477" t="s">
        <v>39</v>
      </c>
      <c r="S477" t="s">
        <v>39</v>
      </c>
      <c r="T477" t="s">
        <v>39</v>
      </c>
      <c r="U477" t="s">
        <v>307</v>
      </c>
      <c r="V477" t="s">
        <v>39</v>
      </c>
      <c r="W477" t="s">
        <v>39</v>
      </c>
      <c r="X477" t="str">
        <f>IF(LEN(source_data[[#This Row],[technology]])=0,"","technology")</f>
        <v/>
      </c>
      <c r="Y477" t="str">
        <f>SUBSTITUTE(_xlfn.TEXTJOIN(";",TRUE,source_data[[#This Row],[format]:[topic]],source_data[[#This Row],[misc]],source_data[[#This Row],[area]:[other]],),"#",";")</f>
        <v>course;post;statistics</v>
      </c>
      <c r="Z477">
        <f>10-COUNTBLANK(source_data[[#This Row],[format]:[other]])</f>
        <v>3</v>
      </c>
    </row>
    <row r="478" spans="1:26" x14ac:dyDescent="0.25">
      <c r="A478" t="s">
        <v>4047</v>
      </c>
      <c r="B478" t="s">
        <v>4048</v>
      </c>
      <c r="C478" t="s">
        <v>4049</v>
      </c>
      <c r="D478" t="s">
        <v>4050</v>
      </c>
      <c r="E478" t="s">
        <v>4051</v>
      </c>
      <c r="F478" t="s">
        <v>4052</v>
      </c>
      <c r="G478" t="s">
        <v>4053</v>
      </c>
      <c r="H478" t="s">
        <v>630</v>
      </c>
      <c r="I478" t="s">
        <v>225</v>
      </c>
      <c r="J478" t="s">
        <v>47</v>
      </c>
      <c r="K478" t="s">
        <v>4054</v>
      </c>
      <c r="L478" t="s">
        <v>50</v>
      </c>
      <c r="M478" t="s">
        <v>50</v>
      </c>
      <c r="N478" t="s">
        <v>36</v>
      </c>
      <c r="O478" t="s">
        <v>51</v>
      </c>
      <c r="P478" t="s">
        <v>1962</v>
      </c>
      <c r="Q478" t="s">
        <v>39</v>
      </c>
      <c r="R478" t="s">
        <v>39</v>
      </c>
      <c r="S478" t="s">
        <v>39</v>
      </c>
      <c r="T478" t="s">
        <v>39</v>
      </c>
      <c r="U478" t="s">
        <v>4055</v>
      </c>
      <c r="V478" t="s">
        <v>159</v>
      </c>
      <c r="W478" t="s">
        <v>39</v>
      </c>
      <c r="X478" t="str">
        <f>IF(LEN(source_data[[#This Row],[technology]])=0,"","technology")</f>
        <v>technology</v>
      </c>
      <c r="Y478" t="str">
        <f>SUBSTITUTE(_xlfn.TEXTJOIN(";",TRUE,source_data[[#This Row],[format]:[topic]],source_data[[#This Row],[misc]],source_data[[#This Row],[area]:[other]],),"#",";")</f>
        <v>post;exercise;technology;glm;rstats</v>
      </c>
      <c r="Z478">
        <f>10-COUNTBLANK(source_data[[#This Row],[format]:[other]])</f>
        <v>5</v>
      </c>
    </row>
    <row r="479" spans="1:26" x14ac:dyDescent="0.25">
      <c r="A479" t="s">
        <v>4056</v>
      </c>
      <c r="B479" t="s">
        <v>4057</v>
      </c>
      <c r="C479" t="s">
        <v>4058</v>
      </c>
      <c r="D479" t="s">
        <v>4059</v>
      </c>
      <c r="E479" t="s">
        <v>4051</v>
      </c>
      <c r="F479" t="s">
        <v>4060</v>
      </c>
      <c r="G479" t="s">
        <v>4061</v>
      </c>
      <c r="H479" t="s">
        <v>4062</v>
      </c>
      <c r="I479" t="s">
        <v>225</v>
      </c>
      <c r="J479" t="s">
        <v>47</v>
      </c>
      <c r="K479" t="s">
        <v>631</v>
      </c>
      <c r="L479" t="s">
        <v>50</v>
      </c>
      <c r="M479" t="s">
        <v>50</v>
      </c>
      <c r="N479" t="s">
        <v>36</v>
      </c>
      <c r="O479" t="s">
        <v>1021</v>
      </c>
      <c r="P479" t="s">
        <v>78</v>
      </c>
      <c r="Q479" t="s">
        <v>653</v>
      </c>
      <c r="R479" t="s">
        <v>39</v>
      </c>
      <c r="S479" t="s">
        <v>39</v>
      </c>
      <c r="T479" t="s">
        <v>39</v>
      </c>
      <c r="U479" t="s">
        <v>40</v>
      </c>
      <c r="V479" t="s">
        <v>159</v>
      </c>
      <c r="W479" t="s">
        <v>39</v>
      </c>
      <c r="X479" t="str">
        <f>IF(LEN(source_data[[#This Row],[technology]])=0,"","technology")</f>
        <v>technology</v>
      </c>
      <c r="Y479" t="str">
        <f>SUBSTITUTE(_xlfn.TEXTJOIN(";",TRUE,source_data[[#This Row],[format]:[topic]],source_data[[#This Row],[misc]],source_data[[#This Row],[area]:[other]],),"#",";")</f>
        <v>post;package;how-to;basics;technology;geospatial;rstats</v>
      </c>
      <c r="Z479">
        <f>10-COUNTBLANK(source_data[[#This Row],[format]:[other]])</f>
        <v>6</v>
      </c>
    </row>
    <row r="480" spans="1:26" x14ac:dyDescent="0.25">
      <c r="A480" t="s">
        <v>4063</v>
      </c>
      <c r="B480" t="s">
        <v>4064</v>
      </c>
      <c r="C480" t="s">
        <v>4065</v>
      </c>
      <c r="D480" t="s">
        <v>4066</v>
      </c>
      <c r="E480" t="s">
        <v>4067</v>
      </c>
      <c r="F480" t="s">
        <v>4068</v>
      </c>
      <c r="G480" t="s">
        <v>4069</v>
      </c>
      <c r="H480" t="s">
        <v>4070</v>
      </c>
      <c r="I480" t="s">
        <v>225</v>
      </c>
      <c r="J480" t="s">
        <v>47</v>
      </c>
      <c r="K480" t="s">
        <v>631</v>
      </c>
      <c r="L480" t="s">
        <v>50</v>
      </c>
      <c r="M480" t="s">
        <v>50</v>
      </c>
      <c r="N480" t="s">
        <v>36</v>
      </c>
      <c r="O480" t="s">
        <v>51</v>
      </c>
      <c r="P480" t="s">
        <v>39</v>
      </c>
      <c r="Q480" t="s">
        <v>522</v>
      </c>
      <c r="R480" t="s">
        <v>39</v>
      </c>
      <c r="S480" t="s">
        <v>214</v>
      </c>
      <c r="T480" t="s">
        <v>39</v>
      </c>
      <c r="U480" t="s">
        <v>39</v>
      </c>
      <c r="V480" t="s">
        <v>654</v>
      </c>
      <c r="W480" t="s">
        <v>39</v>
      </c>
      <c r="X480" t="str">
        <f>IF(LEN(source_data[[#This Row],[technology]])=0,"","technology")</f>
        <v>technology</v>
      </c>
      <c r="Y480" t="str">
        <f>SUBSTITUTE(_xlfn.TEXTJOIN(";",TRUE,source_data[[#This Row],[format]:[topic]],source_data[[#This Row],[misc]],source_data[[#This Row],[area]:[other]],),"#",";")</f>
        <v>post;example;data-analysis;technology;rstats;tidyverse</v>
      </c>
      <c r="Z480">
        <f>10-COUNTBLANK(source_data[[#This Row],[format]:[other]])</f>
        <v>5</v>
      </c>
    </row>
    <row r="481" spans="1:26" x14ac:dyDescent="0.25">
      <c r="A481" t="s">
        <v>4071</v>
      </c>
      <c r="B481" t="s">
        <v>4072</v>
      </c>
      <c r="C481" t="s">
        <v>4073</v>
      </c>
      <c r="D481" t="s">
        <v>4074</v>
      </c>
      <c r="E481" t="s">
        <v>3804</v>
      </c>
      <c r="F481" t="s">
        <v>4075</v>
      </c>
      <c r="G481" t="s">
        <v>4076</v>
      </c>
      <c r="H481" t="s">
        <v>4077</v>
      </c>
      <c r="I481" t="s">
        <v>225</v>
      </c>
      <c r="J481" t="s">
        <v>47</v>
      </c>
      <c r="K481" t="s">
        <v>631</v>
      </c>
      <c r="L481" t="s">
        <v>50</v>
      </c>
      <c r="M481" t="s">
        <v>50</v>
      </c>
      <c r="N481" t="s">
        <v>36</v>
      </c>
      <c r="O481" t="s">
        <v>51</v>
      </c>
      <c r="P481" t="s">
        <v>78</v>
      </c>
      <c r="Q481" t="s">
        <v>39</v>
      </c>
      <c r="R481" t="s">
        <v>39</v>
      </c>
      <c r="S481" t="s">
        <v>4078</v>
      </c>
      <c r="T481" t="s">
        <v>19</v>
      </c>
      <c r="U481" t="s">
        <v>1700</v>
      </c>
      <c r="V481" t="s">
        <v>39</v>
      </c>
      <c r="W481" t="s">
        <v>39</v>
      </c>
      <c r="X481" t="str">
        <f>IF(LEN(source_data[[#This Row],[technology]])=0,"","technology")</f>
        <v/>
      </c>
      <c r="Y481" t="str">
        <f>SUBSTITUTE(_xlfn.TEXTJOIN(";",TRUE,source_data[[#This Row],[format]:[topic]],source_data[[#This Row],[misc]],source_data[[#This Row],[area]:[other]],),"#",";")</f>
        <v>post;how-to;data-science;data-analysis;technique;timeseries</v>
      </c>
      <c r="Z481">
        <f>10-COUNTBLANK(source_data[[#This Row],[format]:[other]])</f>
        <v>6</v>
      </c>
    </row>
    <row r="482" spans="1:26" x14ac:dyDescent="0.25">
      <c r="A482" t="s">
        <v>4079</v>
      </c>
      <c r="B482" t="s">
        <v>4080</v>
      </c>
      <c r="C482" t="s">
        <v>4081</v>
      </c>
      <c r="D482" t="s">
        <v>4082</v>
      </c>
      <c r="E482" t="s">
        <v>351</v>
      </c>
      <c r="F482" t="s">
        <v>4083</v>
      </c>
      <c r="G482" t="s">
        <v>4084</v>
      </c>
      <c r="H482" t="s">
        <v>4085</v>
      </c>
      <c r="I482" t="s">
        <v>225</v>
      </c>
      <c r="J482" t="s">
        <v>47</v>
      </c>
      <c r="K482" t="s">
        <v>631</v>
      </c>
      <c r="L482" t="s">
        <v>50</v>
      </c>
      <c r="M482" t="s">
        <v>50</v>
      </c>
      <c r="N482" t="s">
        <v>36</v>
      </c>
      <c r="O482" t="s">
        <v>51</v>
      </c>
      <c r="P482" t="s">
        <v>3637</v>
      </c>
      <c r="Q482" t="s">
        <v>39</v>
      </c>
      <c r="R482" t="s">
        <v>39</v>
      </c>
      <c r="S482" t="s">
        <v>214</v>
      </c>
      <c r="T482" t="s">
        <v>39</v>
      </c>
      <c r="U482" t="s">
        <v>3503</v>
      </c>
      <c r="V482" t="s">
        <v>39</v>
      </c>
      <c r="W482" t="s">
        <v>39</v>
      </c>
      <c r="X482" t="str">
        <f>IF(LEN(source_data[[#This Row],[technology]])=0,"","technology")</f>
        <v/>
      </c>
      <c r="Y482" t="str">
        <f>SUBSTITUTE(_xlfn.TEXTJOIN(";",TRUE,source_data[[#This Row],[format]:[topic]],source_data[[#This Row],[misc]],source_data[[#This Row],[area]:[other]],),"#",";")</f>
        <v>post;advice;recommendation;data-analysis;database</v>
      </c>
      <c r="Z482">
        <f>10-COUNTBLANK(source_data[[#This Row],[format]:[other]])</f>
        <v>5</v>
      </c>
    </row>
    <row r="483" spans="1:26" x14ac:dyDescent="0.25">
      <c r="A483" t="s">
        <v>4086</v>
      </c>
      <c r="B483" t="s">
        <v>4087</v>
      </c>
      <c r="C483" t="s">
        <v>4088</v>
      </c>
      <c r="D483" t="s">
        <v>4089</v>
      </c>
      <c r="E483" t="s">
        <v>4090</v>
      </c>
      <c r="F483" t="s">
        <v>4091</v>
      </c>
      <c r="G483" t="s">
        <v>4092</v>
      </c>
      <c r="H483" t="s">
        <v>630</v>
      </c>
      <c r="I483" t="s">
        <v>225</v>
      </c>
      <c r="J483" t="s">
        <v>47</v>
      </c>
      <c r="K483" t="s">
        <v>631</v>
      </c>
      <c r="L483" t="s">
        <v>50</v>
      </c>
      <c r="M483" t="s">
        <v>50</v>
      </c>
      <c r="N483" t="s">
        <v>36</v>
      </c>
      <c r="O483" t="s">
        <v>51</v>
      </c>
      <c r="P483" t="s">
        <v>78</v>
      </c>
      <c r="Q483" t="s">
        <v>39</v>
      </c>
      <c r="R483" t="s">
        <v>39</v>
      </c>
      <c r="S483" t="s">
        <v>52</v>
      </c>
      <c r="T483" t="s">
        <v>19</v>
      </c>
      <c r="U483" t="s">
        <v>39</v>
      </c>
      <c r="V483" t="s">
        <v>4093</v>
      </c>
      <c r="W483" t="s">
        <v>39</v>
      </c>
      <c r="X483" t="str">
        <f>IF(LEN(source_data[[#This Row],[technology]])=0,"","technology")</f>
        <v>technology</v>
      </c>
      <c r="Y483" t="str">
        <f>SUBSTITUTE(_xlfn.TEXTJOIN(";",TRUE,source_data[[#This Row],[format]:[topic]],source_data[[#This Row],[misc]],source_data[[#This Row],[area]:[other]],),"#",";")</f>
        <v>post;how-to;data-viz;technique;technology;tidyverse;rstats</v>
      </c>
      <c r="Z483">
        <f>10-COUNTBLANK(source_data[[#This Row],[format]:[other]])</f>
        <v>6</v>
      </c>
    </row>
    <row r="484" spans="1:26" x14ac:dyDescent="0.25">
      <c r="A484" t="s">
        <v>4094</v>
      </c>
      <c r="B484" t="s">
        <v>4095</v>
      </c>
      <c r="C484" t="s">
        <v>4096</v>
      </c>
      <c r="D484" t="s">
        <v>4089</v>
      </c>
      <c r="E484" t="s">
        <v>4097</v>
      </c>
      <c r="F484" t="s">
        <v>4098</v>
      </c>
      <c r="G484" t="s">
        <v>3529</v>
      </c>
      <c r="H484" t="s">
        <v>4099</v>
      </c>
      <c r="I484" t="s">
        <v>225</v>
      </c>
      <c r="J484" t="s">
        <v>47</v>
      </c>
      <c r="K484" t="s">
        <v>48</v>
      </c>
      <c r="L484" t="s">
        <v>50</v>
      </c>
      <c r="M484" t="s">
        <v>50</v>
      </c>
      <c r="N484" t="s">
        <v>36</v>
      </c>
      <c r="O484" t="s">
        <v>51</v>
      </c>
      <c r="P484" t="s">
        <v>266</v>
      </c>
      <c r="Q484" t="s">
        <v>39</v>
      </c>
      <c r="R484" t="s">
        <v>39</v>
      </c>
      <c r="S484" t="s">
        <v>52</v>
      </c>
      <c r="T484" t="s">
        <v>39</v>
      </c>
      <c r="U484" t="s">
        <v>1064</v>
      </c>
      <c r="V484" t="s">
        <v>159</v>
      </c>
      <c r="W484" t="s">
        <v>39</v>
      </c>
      <c r="X484" t="str">
        <f>IF(LEN(source_data[[#This Row],[technology]])=0,"","technology")</f>
        <v>technology</v>
      </c>
      <c r="Y484" t="str">
        <f>SUBSTITUTE(_xlfn.TEXTJOIN(";",TRUE,source_data[[#This Row],[format]:[topic]],source_data[[#This Row],[misc]],source_data[[#This Row],[area]:[other]],),"#",";")</f>
        <v>post;tutorial;data-viz;technology;animation;rstats</v>
      </c>
      <c r="Z484">
        <f>10-COUNTBLANK(source_data[[#This Row],[format]:[other]])</f>
        <v>6</v>
      </c>
    </row>
    <row r="485" spans="1:26" x14ac:dyDescent="0.25">
      <c r="A485" t="s">
        <v>4100</v>
      </c>
      <c r="B485" t="s">
        <v>4101</v>
      </c>
      <c r="C485" t="s">
        <v>4102</v>
      </c>
      <c r="D485" t="s">
        <v>4103</v>
      </c>
      <c r="E485" t="s">
        <v>879</v>
      </c>
      <c r="F485" t="s">
        <v>4104</v>
      </c>
      <c r="G485" t="s">
        <v>4105</v>
      </c>
      <c r="H485" t="s">
        <v>4106</v>
      </c>
      <c r="I485" t="s">
        <v>225</v>
      </c>
      <c r="J485" t="s">
        <v>47</v>
      </c>
      <c r="K485" t="s">
        <v>4107</v>
      </c>
      <c r="L485" t="s">
        <v>50</v>
      </c>
      <c r="M485" t="s">
        <v>50</v>
      </c>
      <c r="N485" t="s">
        <v>36</v>
      </c>
      <c r="O485" t="s">
        <v>51</v>
      </c>
      <c r="P485" t="s">
        <v>39</v>
      </c>
      <c r="Q485" t="s">
        <v>276</v>
      </c>
      <c r="R485" t="s">
        <v>39</v>
      </c>
      <c r="S485" t="s">
        <v>52</v>
      </c>
      <c r="T485" t="s">
        <v>168</v>
      </c>
      <c r="U485" t="s">
        <v>39</v>
      </c>
      <c r="V485" t="s">
        <v>39</v>
      </c>
      <c r="W485" t="s">
        <v>4108</v>
      </c>
      <c r="X485" t="str">
        <f>IF(LEN(source_data[[#This Row],[technology]])=0,"","technology")</f>
        <v/>
      </c>
      <c r="Y485" t="str">
        <f>SUBSTITUTE(_xlfn.TEXTJOIN(";",TRUE,source_data[[#This Row],[format]:[topic]],source_data[[#This Row],[misc]],source_data[[#This Row],[area]:[other]],),"#",";")</f>
        <v>post;overview;data-viz;tool;paid</v>
      </c>
      <c r="Z485">
        <f>10-COUNTBLANK(source_data[[#This Row],[format]:[other]])</f>
        <v>6</v>
      </c>
    </row>
    <row r="486" spans="1:26" x14ac:dyDescent="0.25">
      <c r="A486" t="s">
        <v>4109</v>
      </c>
      <c r="B486" t="s">
        <v>4110</v>
      </c>
      <c r="C486" t="s">
        <v>4111</v>
      </c>
      <c r="D486" t="s">
        <v>887</v>
      </c>
      <c r="E486" t="s">
        <v>4112</v>
      </c>
      <c r="F486" t="s">
        <v>4113</v>
      </c>
      <c r="G486" t="s">
        <v>4114</v>
      </c>
      <c r="H486" t="s">
        <v>2320</v>
      </c>
      <c r="I486" t="s">
        <v>225</v>
      </c>
      <c r="J486" t="s">
        <v>47</v>
      </c>
      <c r="K486" t="s">
        <v>631</v>
      </c>
      <c r="L486" t="s">
        <v>50</v>
      </c>
      <c r="M486" t="s">
        <v>50</v>
      </c>
      <c r="N486" t="s">
        <v>36</v>
      </c>
      <c r="O486" t="s">
        <v>51</v>
      </c>
      <c r="P486" t="s">
        <v>78</v>
      </c>
      <c r="Q486" t="s">
        <v>39</v>
      </c>
      <c r="R486" t="s">
        <v>39</v>
      </c>
      <c r="S486" t="s">
        <v>39</v>
      </c>
      <c r="T486" t="s">
        <v>4115</v>
      </c>
      <c r="U486" t="s">
        <v>39</v>
      </c>
      <c r="V486" t="s">
        <v>4116</v>
      </c>
      <c r="W486" t="s">
        <v>39</v>
      </c>
      <c r="X486" t="str">
        <f>IF(LEN(source_data[[#This Row],[technology]])=0,"","technology")</f>
        <v>technology</v>
      </c>
      <c r="Y486" t="str">
        <f>SUBSTITUTE(_xlfn.TEXTJOIN(";",TRUE,source_data[[#This Row],[format]:[topic]],source_data[[#This Row],[misc]],source_data[[#This Row],[area]:[other]],),"#",";")</f>
        <v>post;how-to;infrastructure;technology;rstats;azure</v>
      </c>
      <c r="Z486">
        <f>10-COUNTBLANK(source_data[[#This Row],[format]:[other]])</f>
        <v>5</v>
      </c>
    </row>
    <row r="487" spans="1:26" x14ac:dyDescent="0.25">
      <c r="A487" t="s">
        <v>4117</v>
      </c>
      <c r="B487" t="s">
        <v>4118</v>
      </c>
      <c r="C487" t="s">
        <v>4119</v>
      </c>
      <c r="D487" t="s">
        <v>2325</v>
      </c>
      <c r="E487" t="s">
        <v>4090</v>
      </c>
      <c r="F487" t="s">
        <v>4120</v>
      </c>
      <c r="G487" t="s">
        <v>4121</v>
      </c>
      <c r="H487" t="s">
        <v>630</v>
      </c>
      <c r="I487" t="s">
        <v>225</v>
      </c>
      <c r="J487" t="s">
        <v>47</v>
      </c>
      <c r="K487" t="s">
        <v>4122</v>
      </c>
      <c r="L487" t="s">
        <v>50</v>
      </c>
      <c r="M487" t="s">
        <v>50</v>
      </c>
      <c r="N487" t="s">
        <v>36</v>
      </c>
      <c r="O487" t="s">
        <v>51</v>
      </c>
      <c r="P487" t="s">
        <v>266</v>
      </c>
      <c r="Q487" t="s">
        <v>39</v>
      </c>
      <c r="R487" t="s">
        <v>39</v>
      </c>
      <c r="S487" t="s">
        <v>39</v>
      </c>
      <c r="T487" t="s">
        <v>19</v>
      </c>
      <c r="U487" t="s">
        <v>4123</v>
      </c>
      <c r="V487" t="s">
        <v>159</v>
      </c>
      <c r="W487" t="s">
        <v>39</v>
      </c>
      <c r="X487" t="str">
        <f>IF(LEN(source_data[[#This Row],[technology]])=0,"","technology")</f>
        <v>technology</v>
      </c>
      <c r="Y487" t="str">
        <f>SUBSTITUTE(_xlfn.TEXTJOIN(";",TRUE,source_data[[#This Row],[format]:[topic]],source_data[[#This Row],[misc]],source_data[[#This Row],[area]:[other]],),"#",";")</f>
        <v>post;tutorial;technique;technology;dl;timeseries;rstats</v>
      </c>
      <c r="Z487">
        <f>10-COUNTBLANK(source_data[[#This Row],[format]:[other]])</f>
        <v>6</v>
      </c>
    </row>
    <row r="488" spans="1:26" x14ac:dyDescent="0.25">
      <c r="A488" t="s">
        <v>4124</v>
      </c>
      <c r="B488" t="s">
        <v>4125</v>
      </c>
      <c r="C488" t="s">
        <v>4126</v>
      </c>
      <c r="D488" t="s">
        <v>4127</v>
      </c>
      <c r="E488" t="s">
        <v>4128</v>
      </c>
      <c r="F488" t="s">
        <v>4129</v>
      </c>
      <c r="G488" t="s">
        <v>4130</v>
      </c>
      <c r="H488" t="s">
        <v>4131</v>
      </c>
      <c r="I488" t="s">
        <v>225</v>
      </c>
      <c r="J488" t="s">
        <v>47</v>
      </c>
      <c r="K488" t="s">
        <v>4132</v>
      </c>
      <c r="L488" t="s">
        <v>50</v>
      </c>
      <c r="M488" t="s">
        <v>50</v>
      </c>
      <c r="N488" t="s">
        <v>36</v>
      </c>
      <c r="O488" t="s">
        <v>51</v>
      </c>
      <c r="P488" t="s">
        <v>78</v>
      </c>
      <c r="Q488" t="s">
        <v>39</v>
      </c>
      <c r="R488" t="s">
        <v>39</v>
      </c>
      <c r="S488" t="s">
        <v>4133</v>
      </c>
      <c r="T488" t="s">
        <v>19</v>
      </c>
      <c r="U488" t="s">
        <v>4134</v>
      </c>
      <c r="V488" t="s">
        <v>39</v>
      </c>
      <c r="W488" t="s">
        <v>39</v>
      </c>
      <c r="X488" t="str">
        <f>IF(LEN(source_data[[#This Row],[technology]])=0,"","technology")</f>
        <v/>
      </c>
      <c r="Y488" t="str">
        <f>SUBSTITUTE(_xlfn.TEXTJOIN(";",TRUE,source_data[[#This Row],[format]:[topic]],source_data[[#This Row],[misc]],source_data[[#This Row],[area]:[other]],),"#",";")</f>
        <v>post;how-to;data-analysis;data-science;technique;imputation</v>
      </c>
      <c r="Z488">
        <f>10-COUNTBLANK(source_data[[#This Row],[format]:[other]])</f>
        <v>6</v>
      </c>
    </row>
    <row r="489" spans="1:26" x14ac:dyDescent="0.25">
      <c r="A489" t="s">
        <v>4135</v>
      </c>
      <c r="B489" t="s">
        <v>4136</v>
      </c>
      <c r="C489" t="s">
        <v>4137</v>
      </c>
      <c r="D489" t="s">
        <v>4138</v>
      </c>
      <c r="E489" t="s">
        <v>4139</v>
      </c>
      <c r="F489" t="s">
        <v>4140</v>
      </c>
      <c r="G489" t="s">
        <v>4141</v>
      </c>
      <c r="H489" t="s">
        <v>4142</v>
      </c>
      <c r="I489" t="s">
        <v>225</v>
      </c>
      <c r="J489" t="s">
        <v>47</v>
      </c>
      <c r="K489" t="s">
        <v>631</v>
      </c>
      <c r="L489" t="s">
        <v>50</v>
      </c>
      <c r="M489" t="s">
        <v>50</v>
      </c>
      <c r="N489" t="s">
        <v>36</v>
      </c>
      <c r="O489" t="s">
        <v>39</v>
      </c>
      <c r="P489" t="s">
        <v>1159</v>
      </c>
      <c r="Q489" t="s">
        <v>593</v>
      </c>
      <c r="R489" t="s">
        <v>39</v>
      </c>
      <c r="S489" t="s">
        <v>39</v>
      </c>
      <c r="T489" t="s">
        <v>39</v>
      </c>
      <c r="U489" t="s">
        <v>96</v>
      </c>
      <c r="V489" t="s">
        <v>159</v>
      </c>
      <c r="W489" t="s">
        <v>39</v>
      </c>
      <c r="X489" t="str">
        <f>IF(LEN(source_data[[#This Row],[technology]])=0,"","technology")</f>
        <v>technology</v>
      </c>
      <c r="Y489" t="str">
        <f>SUBSTITUTE(_xlfn.TEXTJOIN(";",TRUE,source_data[[#This Row],[format]:[topic]],source_data[[#This Row],[misc]],source_data[[#This Row],[area]:[other]],),"#",";")</f>
        <v>code;introduction;technology;ml;rstats</v>
      </c>
      <c r="Z489">
        <f>10-COUNTBLANK(source_data[[#This Row],[format]:[other]])</f>
        <v>5</v>
      </c>
    </row>
    <row r="490" spans="1:26" x14ac:dyDescent="0.25">
      <c r="A490" t="s">
        <v>4143</v>
      </c>
      <c r="B490" t="s">
        <v>4144</v>
      </c>
      <c r="C490" t="s">
        <v>4145</v>
      </c>
      <c r="D490" t="s">
        <v>887</v>
      </c>
      <c r="E490" t="s">
        <v>4146</v>
      </c>
      <c r="F490" t="s">
        <v>4147</v>
      </c>
      <c r="G490" t="s">
        <v>4148</v>
      </c>
      <c r="H490" t="s">
        <v>2320</v>
      </c>
      <c r="I490" t="s">
        <v>225</v>
      </c>
      <c r="J490" t="s">
        <v>47</v>
      </c>
      <c r="K490" t="s">
        <v>631</v>
      </c>
      <c r="L490" t="s">
        <v>50</v>
      </c>
      <c r="M490" t="s">
        <v>50</v>
      </c>
      <c r="N490" t="s">
        <v>36</v>
      </c>
      <c r="O490" t="s">
        <v>51</v>
      </c>
      <c r="P490" t="s">
        <v>39</v>
      </c>
      <c r="Q490" t="s">
        <v>522</v>
      </c>
      <c r="R490" t="s">
        <v>39</v>
      </c>
      <c r="S490" t="s">
        <v>9059</v>
      </c>
      <c r="T490" t="s">
        <v>39</v>
      </c>
      <c r="U490" t="s">
        <v>39</v>
      </c>
      <c r="V490" t="s">
        <v>159</v>
      </c>
      <c r="X490" t="str">
        <f>IF(LEN(source_data[[#This Row],[technology]])=0,"","technology")</f>
        <v>technology</v>
      </c>
      <c r="Y490" t="str">
        <f>SUBSTITUTE(_xlfn.TEXTJOIN(";",TRUE,source_data[[#This Row],[format]:[topic]],source_data[[#This Row],[misc]],source_data[[#This Row],[area]:[other]],),"#",";")</f>
        <v>post;example;data-viz;inspiration;technology;rstats</v>
      </c>
      <c r="Z490">
        <f>10-COUNTBLANK(source_data[[#This Row],[format]:[other]])</f>
        <v>5</v>
      </c>
    </row>
    <row r="491" spans="1:26" x14ac:dyDescent="0.25">
      <c r="A491" t="s">
        <v>4149</v>
      </c>
      <c r="B491" t="s">
        <v>4150</v>
      </c>
      <c r="C491" t="s">
        <v>4151</v>
      </c>
      <c r="D491" t="s">
        <v>4152</v>
      </c>
      <c r="E491" t="s">
        <v>4153</v>
      </c>
      <c r="F491" t="s">
        <v>4154</v>
      </c>
      <c r="G491" t="s">
        <v>4155</v>
      </c>
      <c r="H491" t="s">
        <v>987</v>
      </c>
      <c r="I491" t="s">
        <v>225</v>
      </c>
      <c r="J491" t="s">
        <v>47</v>
      </c>
      <c r="K491" t="s">
        <v>631</v>
      </c>
      <c r="L491" t="s">
        <v>50</v>
      </c>
      <c r="M491" t="s">
        <v>50</v>
      </c>
      <c r="N491" t="s">
        <v>36</v>
      </c>
      <c r="O491" t="s">
        <v>51</v>
      </c>
      <c r="P491" t="s">
        <v>78</v>
      </c>
      <c r="Q491" t="s">
        <v>39</v>
      </c>
      <c r="R491" t="s">
        <v>39</v>
      </c>
      <c r="S491" t="s">
        <v>52</v>
      </c>
      <c r="T491" t="s">
        <v>19</v>
      </c>
      <c r="U491" t="s">
        <v>39</v>
      </c>
      <c r="V491" t="s">
        <v>4156</v>
      </c>
      <c r="W491" t="s">
        <v>39</v>
      </c>
      <c r="X491" t="str">
        <f>IF(LEN(source_data[[#This Row],[technology]])=0,"","technology")</f>
        <v>technology</v>
      </c>
      <c r="Y491" t="str">
        <f>SUBSTITUTE(_xlfn.TEXTJOIN(";",TRUE,source_data[[#This Row],[format]:[topic]],source_data[[#This Row],[misc]],source_data[[#This Row],[area]:[other]],),"#",";")</f>
        <v>post;how-to;data-viz;technique;technology;slopegraph</v>
      </c>
      <c r="Z491">
        <f>10-COUNTBLANK(source_data[[#This Row],[format]:[other]])</f>
        <v>6</v>
      </c>
    </row>
    <row r="492" spans="1:26" x14ac:dyDescent="0.25">
      <c r="A492" t="s">
        <v>4157</v>
      </c>
      <c r="B492" t="s">
        <v>4158</v>
      </c>
      <c r="C492" t="s">
        <v>4159</v>
      </c>
      <c r="D492" t="s">
        <v>887</v>
      </c>
      <c r="E492" t="s">
        <v>4153</v>
      </c>
      <c r="F492" t="s">
        <v>4160</v>
      </c>
      <c r="G492" t="s">
        <v>4161</v>
      </c>
      <c r="H492" t="s">
        <v>2320</v>
      </c>
      <c r="I492" t="s">
        <v>225</v>
      </c>
      <c r="J492" t="s">
        <v>47</v>
      </c>
      <c r="K492" t="s">
        <v>631</v>
      </c>
      <c r="L492" t="s">
        <v>50</v>
      </c>
      <c r="M492" t="s">
        <v>50</v>
      </c>
      <c r="N492" t="s">
        <v>36</v>
      </c>
      <c r="O492" t="s">
        <v>247</v>
      </c>
      <c r="P492" t="s">
        <v>4162</v>
      </c>
      <c r="Q492" t="s">
        <v>39</v>
      </c>
      <c r="R492" t="s">
        <v>39</v>
      </c>
      <c r="S492" t="s">
        <v>214</v>
      </c>
      <c r="T492" t="s">
        <v>39</v>
      </c>
      <c r="U492" t="s">
        <v>980</v>
      </c>
      <c r="V492" t="s">
        <v>39</v>
      </c>
      <c r="W492" t="s">
        <v>39</v>
      </c>
      <c r="X492" t="str">
        <f>IF(LEN(source_data[[#This Row],[technology]])=0,"","technology")</f>
        <v/>
      </c>
      <c r="Y492" t="str">
        <f>SUBSTITUTE(_xlfn.TEXTJOIN(";",TRUE,source_data[[#This Row],[format]:[topic]],source_data[[#This Row],[misc]],source_data[[#This Row],[area]:[other]],),"#",";")</f>
        <v>post;book;description;data-analysis;text-mining</v>
      </c>
      <c r="Z492">
        <f>10-COUNTBLANK(source_data[[#This Row],[format]:[other]])</f>
        <v>5</v>
      </c>
    </row>
    <row r="493" spans="1:26" x14ac:dyDescent="0.25">
      <c r="A493" t="s">
        <v>4163</v>
      </c>
      <c r="B493" t="s">
        <v>4164</v>
      </c>
      <c r="C493" t="s">
        <v>4165</v>
      </c>
      <c r="D493" t="s">
        <v>4166</v>
      </c>
      <c r="E493" t="s">
        <v>4167</v>
      </c>
      <c r="F493" t="s">
        <v>4168</v>
      </c>
      <c r="G493" t="s">
        <v>4169</v>
      </c>
      <c r="H493" t="s">
        <v>3627</v>
      </c>
      <c r="I493" t="s">
        <v>225</v>
      </c>
      <c r="J493" t="s">
        <v>47</v>
      </c>
      <c r="K493" t="s">
        <v>631</v>
      </c>
      <c r="L493" t="s">
        <v>50</v>
      </c>
      <c r="M493" t="s">
        <v>50</v>
      </c>
      <c r="N493" t="s">
        <v>36</v>
      </c>
      <c r="O493" t="s">
        <v>51</v>
      </c>
      <c r="P493" t="s">
        <v>1962</v>
      </c>
      <c r="Q493" t="s">
        <v>39</v>
      </c>
      <c r="R493" t="s">
        <v>39</v>
      </c>
      <c r="S493" t="s">
        <v>214</v>
      </c>
      <c r="T493" t="s">
        <v>39</v>
      </c>
      <c r="U493" t="s">
        <v>1700</v>
      </c>
      <c r="V493" t="s">
        <v>159</v>
      </c>
      <c r="W493" t="s">
        <v>39</v>
      </c>
      <c r="X493" t="str">
        <f>IF(LEN(source_data[[#This Row],[technology]])=0,"","technology")</f>
        <v>technology</v>
      </c>
      <c r="Y493" t="str">
        <f>SUBSTITUTE(_xlfn.TEXTJOIN(";",TRUE,source_data[[#This Row],[format]:[topic]],source_data[[#This Row],[misc]],source_data[[#This Row],[area]:[other]],),"#",";")</f>
        <v>post;exercise;data-analysis;technology;timeseries;rstats</v>
      </c>
      <c r="Z493">
        <f>10-COUNTBLANK(source_data[[#This Row],[format]:[other]])</f>
        <v>6</v>
      </c>
    </row>
    <row r="494" spans="1:26" x14ac:dyDescent="0.25">
      <c r="A494" t="s">
        <v>4170</v>
      </c>
      <c r="B494" t="s">
        <v>4171</v>
      </c>
      <c r="C494" t="s">
        <v>4172</v>
      </c>
      <c r="D494" t="s">
        <v>4173</v>
      </c>
      <c r="E494" t="s">
        <v>4174</v>
      </c>
      <c r="F494" t="s">
        <v>4175</v>
      </c>
      <c r="G494" t="s">
        <v>4176</v>
      </c>
      <c r="H494" t="s">
        <v>2151</v>
      </c>
      <c r="I494" t="s">
        <v>225</v>
      </c>
      <c r="J494" t="s">
        <v>47</v>
      </c>
      <c r="K494" t="s">
        <v>631</v>
      </c>
      <c r="L494" t="s">
        <v>50</v>
      </c>
      <c r="M494" t="s">
        <v>50</v>
      </c>
      <c r="N494" t="s">
        <v>36</v>
      </c>
      <c r="O494" t="s">
        <v>1021</v>
      </c>
      <c r="P494" t="s">
        <v>4177</v>
      </c>
      <c r="Q494" t="s">
        <v>39</v>
      </c>
      <c r="R494" t="s">
        <v>39</v>
      </c>
      <c r="S494" t="s">
        <v>214</v>
      </c>
      <c r="T494" t="s">
        <v>39</v>
      </c>
      <c r="U494" t="s">
        <v>39</v>
      </c>
      <c r="V494" t="s">
        <v>39</v>
      </c>
      <c r="W494" t="s">
        <v>39</v>
      </c>
      <c r="X494" t="str">
        <f>IF(LEN(source_data[[#This Row],[technology]])=0,"","technology")</f>
        <v/>
      </c>
      <c r="Y494" t="str">
        <f>SUBSTITUTE(_xlfn.TEXTJOIN(";",TRUE,source_data[[#This Row],[format]:[topic]],source_data[[#This Row],[misc]],source_data[[#This Row],[area]:[other]],),"#",";")</f>
        <v>post;package;description;how-to;data-analysis</v>
      </c>
      <c r="Z494">
        <f>10-COUNTBLANK(source_data[[#This Row],[format]:[other]])</f>
        <v>4</v>
      </c>
    </row>
    <row r="495" spans="1:26" x14ac:dyDescent="0.25">
      <c r="A495" t="s">
        <v>4178</v>
      </c>
      <c r="B495" t="s">
        <v>4179</v>
      </c>
      <c r="C495" t="s">
        <v>4180</v>
      </c>
      <c r="D495" t="s">
        <v>2019</v>
      </c>
      <c r="E495" t="s">
        <v>343</v>
      </c>
      <c r="F495" t="s">
        <v>4181</v>
      </c>
      <c r="G495" t="s">
        <v>4182</v>
      </c>
      <c r="H495" t="s">
        <v>1545</v>
      </c>
      <c r="I495" t="s">
        <v>225</v>
      </c>
      <c r="J495" t="s">
        <v>47</v>
      </c>
      <c r="K495" t="s">
        <v>48</v>
      </c>
      <c r="L495" t="s">
        <v>50</v>
      </c>
      <c r="M495" t="s">
        <v>50</v>
      </c>
      <c r="N495" t="s">
        <v>36</v>
      </c>
      <c r="O495" t="s">
        <v>51</v>
      </c>
      <c r="P495" t="s">
        <v>78</v>
      </c>
      <c r="Q495" t="s">
        <v>39</v>
      </c>
      <c r="R495" t="s">
        <v>39</v>
      </c>
      <c r="S495" t="s">
        <v>39</v>
      </c>
      <c r="T495" t="s">
        <v>19</v>
      </c>
      <c r="U495" t="s">
        <v>4183</v>
      </c>
      <c r="V495" t="s">
        <v>159</v>
      </c>
      <c r="W495" t="s">
        <v>39</v>
      </c>
      <c r="X495" t="str">
        <f>IF(LEN(source_data[[#This Row],[technology]])=0,"","technology")</f>
        <v>technology</v>
      </c>
      <c r="Y495" t="str">
        <f>SUBSTITUTE(_xlfn.TEXTJOIN(";",TRUE,source_data[[#This Row],[format]:[topic]],source_data[[#This Row],[misc]],source_data[[#This Row],[area]:[other]],),"#",";")</f>
        <v>post;how-to;technique;technology;monte-carlo;statistics;simulation;rstats</v>
      </c>
      <c r="Z495">
        <f>10-COUNTBLANK(source_data[[#This Row],[format]:[other]])</f>
        <v>6</v>
      </c>
    </row>
    <row r="496" spans="1:26" x14ac:dyDescent="0.25">
      <c r="A496" t="s">
        <v>4184</v>
      </c>
      <c r="B496" t="s">
        <v>4185</v>
      </c>
      <c r="C496" t="s">
        <v>4186</v>
      </c>
      <c r="D496" t="s">
        <v>4187</v>
      </c>
      <c r="E496" t="s">
        <v>3633</v>
      </c>
      <c r="F496" t="s">
        <v>4188</v>
      </c>
      <c r="G496" t="s">
        <v>4189</v>
      </c>
      <c r="H496" t="s">
        <v>4190</v>
      </c>
      <c r="I496" t="s">
        <v>225</v>
      </c>
      <c r="J496" t="s">
        <v>47</v>
      </c>
      <c r="K496" t="s">
        <v>631</v>
      </c>
      <c r="L496" t="s">
        <v>50</v>
      </c>
      <c r="M496" t="s">
        <v>50</v>
      </c>
      <c r="N496" t="s">
        <v>36</v>
      </c>
      <c r="O496" t="s">
        <v>157</v>
      </c>
      <c r="P496" t="s">
        <v>39</v>
      </c>
      <c r="Q496" t="s">
        <v>39</v>
      </c>
      <c r="R496" t="s">
        <v>39</v>
      </c>
      <c r="S496" t="s">
        <v>39</v>
      </c>
      <c r="T496" t="s">
        <v>39</v>
      </c>
      <c r="U496" t="s">
        <v>4191</v>
      </c>
      <c r="V496" t="s">
        <v>39</v>
      </c>
      <c r="W496" t="s">
        <v>39</v>
      </c>
      <c r="X496" t="str">
        <f>IF(LEN(source_data[[#This Row],[technology]])=0,"","technology")</f>
        <v/>
      </c>
      <c r="Y496" t="str">
        <f>SUBSTITUTE(_xlfn.TEXTJOIN(";",TRUE,source_data[[#This Row],[format]:[topic]],source_data[[#This Row],[misc]],source_data[[#This Row],[area]:[other]],),"#",";")</f>
        <v>book;ml;feature-engineering</v>
      </c>
      <c r="Z496">
        <f>10-COUNTBLANK(source_data[[#This Row],[format]:[other]])</f>
        <v>3</v>
      </c>
    </row>
    <row r="497" spans="1:26" x14ac:dyDescent="0.25">
      <c r="A497" t="s">
        <v>4192</v>
      </c>
      <c r="B497" t="s">
        <v>4193</v>
      </c>
      <c r="C497" t="s">
        <v>4194</v>
      </c>
      <c r="D497" t="s">
        <v>1353</v>
      </c>
      <c r="E497" t="s">
        <v>4195</v>
      </c>
      <c r="F497" t="s">
        <v>4196</v>
      </c>
      <c r="G497" t="s">
        <v>4197</v>
      </c>
      <c r="H497" t="s">
        <v>630</v>
      </c>
      <c r="I497" t="s">
        <v>225</v>
      </c>
      <c r="J497" t="s">
        <v>47</v>
      </c>
      <c r="K497" t="s">
        <v>631</v>
      </c>
      <c r="L497" t="s">
        <v>50</v>
      </c>
      <c r="M497" t="s">
        <v>50</v>
      </c>
      <c r="N497" t="s">
        <v>36</v>
      </c>
      <c r="O497" t="s">
        <v>51</v>
      </c>
      <c r="P497" t="s">
        <v>39</v>
      </c>
      <c r="Q497" t="s">
        <v>39</v>
      </c>
      <c r="R497" t="s">
        <v>39</v>
      </c>
      <c r="S497" t="s">
        <v>158</v>
      </c>
      <c r="T497" t="s">
        <v>19</v>
      </c>
      <c r="U497" t="s">
        <v>96</v>
      </c>
      <c r="V497" t="s">
        <v>4198</v>
      </c>
      <c r="W497" t="s">
        <v>39</v>
      </c>
      <c r="X497" t="str">
        <f>IF(LEN(source_data[[#This Row],[technology]])=0,"","technology")</f>
        <v>technology</v>
      </c>
      <c r="Y497" t="str">
        <f>SUBSTITUTE(_xlfn.TEXTJOIN(";",TRUE,source_data[[#This Row],[format]:[topic]],source_data[[#This Row],[misc]],source_data[[#This Row],[area]:[other]],),"#",";")</f>
        <v>post;data-science;technique;technology;ml;python;rstats</v>
      </c>
      <c r="Z497">
        <f>10-COUNTBLANK(source_data[[#This Row],[format]:[other]])</f>
        <v>6</v>
      </c>
    </row>
    <row r="498" spans="1:26" x14ac:dyDescent="0.25">
      <c r="A498" t="s">
        <v>4199</v>
      </c>
      <c r="B498" t="s">
        <v>4200</v>
      </c>
      <c r="C498" t="s">
        <v>4201</v>
      </c>
      <c r="D498" t="s">
        <v>4202</v>
      </c>
      <c r="E498" t="s">
        <v>879</v>
      </c>
      <c r="F498" t="s">
        <v>4203</v>
      </c>
      <c r="G498" t="s">
        <v>4204</v>
      </c>
      <c r="H498" t="s">
        <v>4205</v>
      </c>
      <c r="I498" t="s">
        <v>225</v>
      </c>
      <c r="J498" t="s">
        <v>47</v>
      </c>
      <c r="K498" t="s">
        <v>4206</v>
      </c>
      <c r="L498" t="s">
        <v>50</v>
      </c>
      <c r="M498" t="s">
        <v>50</v>
      </c>
      <c r="N498" t="s">
        <v>36</v>
      </c>
      <c r="O498" t="s">
        <v>1998</v>
      </c>
      <c r="P498" t="s">
        <v>177</v>
      </c>
      <c r="Q498" t="s">
        <v>39</v>
      </c>
      <c r="R498" t="s">
        <v>39</v>
      </c>
      <c r="S498" t="s">
        <v>39</v>
      </c>
      <c r="T498" t="s">
        <v>39</v>
      </c>
      <c r="U498" t="s">
        <v>1185</v>
      </c>
      <c r="V498" t="s">
        <v>39</v>
      </c>
      <c r="W498" t="s">
        <v>4207</v>
      </c>
      <c r="X498" t="str">
        <f>IF(LEN(source_data[[#This Row],[technology]])=0,"","technology")</f>
        <v/>
      </c>
      <c r="Y498" t="str">
        <f>SUBSTITUTE(_xlfn.TEXTJOIN(";",TRUE,source_data[[#This Row],[format]:[topic]],source_data[[#This Row],[misc]],source_data[[#This Row],[area]:[other]],),"#",";")</f>
        <v>podcast;interview;general;ai;investing</v>
      </c>
      <c r="Z498">
        <f>10-COUNTBLANK(source_data[[#This Row],[format]:[other]])</f>
        <v>5</v>
      </c>
    </row>
    <row r="499" spans="1:26" x14ac:dyDescent="0.25">
      <c r="A499" t="s">
        <v>4208</v>
      </c>
      <c r="B499" t="s">
        <v>4209</v>
      </c>
      <c r="C499" t="s">
        <v>4210</v>
      </c>
      <c r="D499" t="s">
        <v>4211</v>
      </c>
      <c r="E499" t="s">
        <v>659</v>
      </c>
      <c r="F499" t="s">
        <v>4212</v>
      </c>
      <c r="G499" t="s">
        <v>4213</v>
      </c>
      <c r="H499" t="s">
        <v>679</v>
      </c>
      <c r="I499" t="s">
        <v>225</v>
      </c>
      <c r="J499" t="s">
        <v>47</v>
      </c>
      <c r="K499" t="s">
        <v>48</v>
      </c>
      <c r="L499" t="s">
        <v>50</v>
      </c>
      <c r="M499" t="s">
        <v>50</v>
      </c>
      <c r="N499" t="s">
        <v>36</v>
      </c>
      <c r="O499" t="s">
        <v>51</v>
      </c>
      <c r="P499" t="s">
        <v>266</v>
      </c>
      <c r="Q499" t="s">
        <v>39</v>
      </c>
      <c r="R499" t="s">
        <v>39</v>
      </c>
      <c r="S499" t="s">
        <v>39</v>
      </c>
      <c r="T499" t="s">
        <v>19</v>
      </c>
      <c r="U499" t="s">
        <v>39</v>
      </c>
      <c r="V499" t="s">
        <v>114</v>
      </c>
      <c r="W499" t="s">
        <v>39</v>
      </c>
      <c r="X499" t="str">
        <f>IF(LEN(source_data[[#This Row],[technology]])=0,"","technology")</f>
        <v>technology</v>
      </c>
      <c r="Y499" t="str">
        <f>SUBSTITUTE(_xlfn.TEXTJOIN(";",TRUE,source_data[[#This Row],[format]:[topic]],source_data[[#This Row],[misc]],source_data[[#This Row],[area]:[other]],),"#",";")</f>
        <v>post;tutorial;technique;technology;d3js</v>
      </c>
      <c r="Z499">
        <f>10-COUNTBLANK(source_data[[#This Row],[format]:[other]])</f>
        <v>5</v>
      </c>
    </row>
    <row r="500" spans="1:26" x14ac:dyDescent="0.25">
      <c r="A500" t="s">
        <v>4214</v>
      </c>
      <c r="B500" t="s">
        <v>4215</v>
      </c>
      <c r="C500" t="s">
        <v>4216</v>
      </c>
      <c r="D500" t="s">
        <v>4217</v>
      </c>
      <c r="E500" t="s">
        <v>4218</v>
      </c>
      <c r="F500" t="s">
        <v>4219</v>
      </c>
      <c r="G500" t="s">
        <v>4220</v>
      </c>
      <c r="H500" t="s">
        <v>4221</v>
      </c>
      <c r="I500" t="s">
        <v>225</v>
      </c>
      <c r="J500" t="s">
        <v>47</v>
      </c>
      <c r="K500" t="s">
        <v>48</v>
      </c>
      <c r="L500" t="s">
        <v>50</v>
      </c>
      <c r="M500" t="s">
        <v>50</v>
      </c>
      <c r="N500" t="s">
        <v>36</v>
      </c>
      <c r="O500" t="s">
        <v>39</v>
      </c>
      <c r="P500" t="s">
        <v>266</v>
      </c>
      <c r="Q500" t="s">
        <v>593</v>
      </c>
      <c r="R500" t="s">
        <v>39</v>
      </c>
      <c r="S500" t="s">
        <v>39</v>
      </c>
      <c r="T500" t="s">
        <v>39</v>
      </c>
      <c r="U500" t="s">
        <v>39</v>
      </c>
      <c r="V500" t="s">
        <v>114</v>
      </c>
      <c r="W500" t="s">
        <v>39</v>
      </c>
      <c r="X500" t="str">
        <f>IF(LEN(source_data[[#This Row],[technology]])=0,"","technology")</f>
        <v>technology</v>
      </c>
      <c r="Y500" t="str">
        <f>SUBSTITUTE(_xlfn.TEXTJOIN(";",TRUE,source_data[[#This Row],[format]:[topic]],source_data[[#This Row],[misc]],source_data[[#This Row],[area]:[other]],),"#",";")</f>
        <v>tutorial;introduction;technology;d3js</v>
      </c>
      <c r="Z500">
        <f>10-COUNTBLANK(source_data[[#This Row],[format]:[other]])</f>
        <v>4</v>
      </c>
    </row>
    <row r="501" spans="1:26" x14ac:dyDescent="0.25">
      <c r="A501" t="s">
        <v>4222</v>
      </c>
      <c r="B501" t="s">
        <v>4223</v>
      </c>
      <c r="C501" t="s">
        <v>4224</v>
      </c>
      <c r="D501" t="s">
        <v>4225</v>
      </c>
      <c r="E501" t="s">
        <v>4226</v>
      </c>
      <c r="F501" t="s">
        <v>4227</v>
      </c>
      <c r="G501" t="s">
        <v>4228</v>
      </c>
      <c r="H501" t="s">
        <v>3162</v>
      </c>
      <c r="I501" t="s">
        <v>225</v>
      </c>
      <c r="J501" t="s">
        <v>47</v>
      </c>
      <c r="K501" t="s">
        <v>4229</v>
      </c>
      <c r="L501" t="s">
        <v>50</v>
      </c>
      <c r="M501" t="s">
        <v>50</v>
      </c>
      <c r="N501" t="s">
        <v>36</v>
      </c>
      <c r="O501" t="s">
        <v>51</v>
      </c>
      <c r="P501" t="s">
        <v>78</v>
      </c>
      <c r="Q501" t="s">
        <v>39</v>
      </c>
      <c r="R501" t="s">
        <v>39</v>
      </c>
      <c r="S501" t="s">
        <v>39</v>
      </c>
      <c r="T501" t="s">
        <v>39</v>
      </c>
      <c r="U501" t="s">
        <v>4230</v>
      </c>
      <c r="V501" t="s">
        <v>4231</v>
      </c>
      <c r="W501" t="s">
        <v>39</v>
      </c>
      <c r="X501" t="str">
        <f>IF(LEN(source_data[[#This Row],[technology]])=0,"","technology")</f>
        <v>technology</v>
      </c>
      <c r="Y501" t="str">
        <f>SUBSTITUTE(_xlfn.TEXTJOIN(";",TRUE,source_data[[#This Row],[format]:[topic]],source_data[[#This Row],[misc]],source_data[[#This Row],[area]:[other]],),"#",";")</f>
        <v>post;how-to;technology;regression;ml;python;keras</v>
      </c>
      <c r="Z501">
        <f>10-COUNTBLANK(source_data[[#This Row],[format]:[other]])</f>
        <v>5</v>
      </c>
    </row>
    <row r="502" spans="1:26" x14ac:dyDescent="0.25">
      <c r="A502" t="s">
        <v>4232</v>
      </c>
      <c r="B502" t="s">
        <v>4233</v>
      </c>
      <c r="C502" t="s">
        <v>4234</v>
      </c>
      <c r="D502" t="s">
        <v>4235</v>
      </c>
      <c r="E502" t="s">
        <v>3095</v>
      </c>
      <c r="F502" t="s">
        <v>4236</v>
      </c>
      <c r="G502" t="s">
        <v>4237</v>
      </c>
      <c r="H502" t="s">
        <v>4238</v>
      </c>
      <c r="I502" t="s">
        <v>225</v>
      </c>
      <c r="J502" t="s">
        <v>47</v>
      </c>
      <c r="K502" t="s">
        <v>631</v>
      </c>
      <c r="L502" t="s">
        <v>50</v>
      </c>
      <c r="M502" t="s">
        <v>50</v>
      </c>
      <c r="N502" t="s">
        <v>36</v>
      </c>
      <c r="O502" t="s">
        <v>51</v>
      </c>
      <c r="P502" t="s">
        <v>39</v>
      </c>
      <c r="Q502" t="s">
        <v>613</v>
      </c>
      <c r="R502" t="s">
        <v>39</v>
      </c>
      <c r="S502" t="s">
        <v>39</v>
      </c>
      <c r="T502" t="s">
        <v>4239</v>
      </c>
      <c r="U502" t="s">
        <v>216</v>
      </c>
      <c r="V502" t="s">
        <v>159</v>
      </c>
      <c r="W502" t="s">
        <v>39</v>
      </c>
      <c r="X502" t="str">
        <f>IF(LEN(source_data[[#This Row],[technology]])=0,"","technology")</f>
        <v>technology</v>
      </c>
      <c r="Y502" t="str">
        <f>SUBSTITUTE(_xlfn.TEXTJOIN(";",TRUE,source_data[[#This Row],[format]:[topic]],source_data[[#This Row],[misc]],source_data[[#This Row],[area]:[other]],),"#",";")</f>
        <v>post;explainer;function;technology;data-preparation;rstats</v>
      </c>
      <c r="Z502">
        <f>10-COUNTBLANK(source_data[[#This Row],[format]:[other]])</f>
        <v>6</v>
      </c>
    </row>
    <row r="503" spans="1:26" x14ac:dyDescent="0.25">
      <c r="A503" t="s">
        <v>4240</v>
      </c>
      <c r="B503" t="s">
        <v>4241</v>
      </c>
      <c r="C503" t="s">
        <v>4242</v>
      </c>
      <c r="D503" t="s">
        <v>4243</v>
      </c>
      <c r="E503" t="s">
        <v>4244</v>
      </c>
      <c r="F503" t="s">
        <v>4245</v>
      </c>
      <c r="G503" t="s">
        <v>4246</v>
      </c>
      <c r="H503" t="s">
        <v>4247</v>
      </c>
      <c r="I503" t="s">
        <v>225</v>
      </c>
      <c r="J503" t="s">
        <v>47</v>
      </c>
      <c r="K503" t="s">
        <v>48</v>
      </c>
      <c r="L503" t="s">
        <v>50</v>
      </c>
      <c r="M503" t="s">
        <v>50</v>
      </c>
      <c r="N503" t="s">
        <v>36</v>
      </c>
      <c r="O503" t="s">
        <v>51</v>
      </c>
      <c r="P503" t="s">
        <v>4248</v>
      </c>
      <c r="Q503" t="s">
        <v>39</v>
      </c>
      <c r="R503" t="s">
        <v>39</v>
      </c>
      <c r="S503" t="s">
        <v>39</v>
      </c>
      <c r="T503" t="s">
        <v>87</v>
      </c>
      <c r="U503" t="s">
        <v>4249</v>
      </c>
      <c r="V503" t="s">
        <v>39</v>
      </c>
      <c r="W503" t="s">
        <v>39</v>
      </c>
      <c r="X503" t="str">
        <f>IF(LEN(source_data[[#This Row],[technology]])=0,"","technology")</f>
        <v/>
      </c>
      <c r="Y503" t="str">
        <f>SUBSTITUTE(_xlfn.TEXTJOIN(";",TRUE,source_data[[#This Row],[format]:[topic]],source_data[[#This Row],[misc]],source_data[[#This Row],[area]:[other]],),"#",";")</f>
        <v>post;perspective;recommendation;methodology;ml-project-management</v>
      </c>
      <c r="Z503">
        <f>10-COUNTBLANK(source_data[[#This Row],[format]:[other]])</f>
        <v>5</v>
      </c>
    </row>
    <row r="504" spans="1:26" x14ac:dyDescent="0.25">
      <c r="A504" t="s">
        <v>4250</v>
      </c>
      <c r="B504" t="s">
        <v>4251</v>
      </c>
      <c r="C504" t="s">
        <v>4252</v>
      </c>
      <c r="D504" t="s">
        <v>4253</v>
      </c>
      <c r="E504" t="s">
        <v>4254</v>
      </c>
      <c r="F504" t="s">
        <v>4255</v>
      </c>
      <c r="G504" t="s">
        <v>4256</v>
      </c>
      <c r="H504" t="s">
        <v>4257</v>
      </c>
      <c r="I504" t="s">
        <v>225</v>
      </c>
      <c r="J504" t="s">
        <v>47</v>
      </c>
      <c r="K504" t="s">
        <v>631</v>
      </c>
      <c r="L504" t="s">
        <v>50</v>
      </c>
      <c r="M504" t="s">
        <v>50</v>
      </c>
      <c r="N504" t="s">
        <v>36</v>
      </c>
      <c r="O504" t="s">
        <v>51</v>
      </c>
      <c r="P504" t="s">
        <v>78</v>
      </c>
      <c r="Q504" t="s">
        <v>593</v>
      </c>
      <c r="R504" t="s">
        <v>39</v>
      </c>
      <c r="S504" t="s">
        <v>39</v>
      </c>
      <c r="T504" t="s">
        <v>39</v>
      </c>
      <c r="U504" t="s">
        <v>4258</v>
      </c>
      <c r="V504" t="s">
        <v>3923</v>
      </c>
      <c r="W504" t="s">
        <v>39</v>
      </c>
      <c r="X504" t="str">
        <f>IF(LEN(source_data[[#This Row],[technology]])=0,"","technology")</f>
        <v>technology</v>
      </c>
      <c r="Y504" t="str">
        <f>SUBSTITUTE(_xlfn.TEXTJOIN(";",TRUE,source_data[[#This Row],[format]:[topic]],source_data[[#This Row],[misc]],source_data[[#This Row],[area]:[other]],),"#",";")</f>
        <v>post;how-to;introduction;technology;nlp;tensorflow</v>
      </c>
      <c r="Z504">
        <f>10-COUNTBLANK(source_data[[#This Row],[format]:[other]])</f>
        <v>6</v>
      </c>
    </row>
    <row r="505" spans="1:26" x14ac:dyDescent="0.25">
      <c r="A505" t="s">
        <v>4259</v>
      </c>
      <c r="B505" t="s">
        <v>4260</v>
      </c>
      <c r="C505" t="s">
        <v>4261</v>
      </c>
      <c r="D505" t="s">
        <v>4262</v>
      </c>
      <c r="E505" t="s">
        <v>4263</v>
      </c>
      <c r="F505" t="s">
        <v>4264</v>
      </c>
      <c r="G505" t="s">
        <v>4265</v>
      </c>
      <c r="H505" t="s">
        <v>4266</v>
      </c>
      <c r="I505" t="s">
        <v>225</v>
      </c>
      <c r="J505" t="s">
        <v>47</v>
      </c>
      <c r="K505" t="s">
        <v>4267</v>
      </c>
      <c r="L505" t="s">
        <v>50</v>
      </c>
      <c r="M505" t="s">
        <v>50</v>
      </c>
      <c r="N505" t="s">
        <v>36</v>
      </c>
      <c r="O505" t="s">
        <v>51</v>
      </c>
      <c r="P505" t="s">
        <v>2112</v>
      </c>
      <c r="Q505" t="s">
        <v>39</v>
      </c>
      <c r="R505" t="s">
        <v>39</v>
      </c>
      <c r="S505" t="s">
        <v>52</v>
      </c>
      <c r="T505" t="s">
        <v>39</v>
      </c>
      <c r="U505" t="s">
        <v>317</v>
      </c>
      <c r="V505" t="s">
        <v>39</v>
      </c>
      <c r="W505" t="s">
        <v>39</v>
      </c>
      <c r="X505" t="str">
        <f>IF(LEN(source_data[[#This Row],[technology]])=0,"","technology")</f>
        <v/>
      </c>
      <c r="Y505" t="str">
        <f>SUBSTITUTE(_xlfn.TEXTJOIN(";",TRUE,source_data[[#This Row],[format]:[topic]],source_data[[#This Row],[misc]],source_data[[#This Row],[area]:[other]],),"#",";")</f>
        <v>post;recommendation;data-viz;colour</v>
      </c>
      <c r="Z505">
        <f>10-COUNTBLANK(source_data[[#This Row],[format]:[other]])</f>
        <v>5</v>
      </c>
    </row>
    <row r="506" spans="1:26" x14ac:dyDescent="0.25">
      <c r="A506" t="s">
        <v>4268</v>
      </c>
      <c r="B506" t="s">
        <v>4269</v>
      </c>
      <c r="C506" t="s">
        <v>4270</v>
      </c>
      <c r="D506" t="s">
        <v>4271</v>
      </c>
      <c r="E506" t="s">
        <v>4272</v>
      </c>
      <c r="F506" t="s">
        <v>4273</v>
      </c>
      <c r="G506" t="s">
        <v>4274</v>
      </c>
      <c r="H506" t="s">
        <v>1846</v>
      </c>
      <c r="I506" t="s">
        <v>225</v>
      </c>
      <c r="J506" t="s">
        <v>47</v>
      </c>
      <c r="K506" t="s">
        <v>4275</v>
      </c>
      <c r="L506" t="s">
        <v>50</v>
      </c>
      <c r="M506" t="s">
        <v>50</v>
      </c>
      <c r="N506" t="s">
        <v>36</v>
      </c>
      <c r="O506" t="s">
        <v>854</v>
      </c>
      <c r="P506" t="s">
        <v>39</v>
      </c>
      <c r="Q506" t="s">
        <v>39</v>
      </c>
      <c r="R506" t="s">
        <v>39</v>
      </c>
      <c r="S506" t="s">
        <v>39</v>
      </c>
      <c r="T506" t="s">
        <v>19</v>
      </c>
      <c r="U506" t="s">
        <v>39</v>
      </c>
      <c r="V506" t="s">
        <v>159</v>
      </c>
      <c r="W506" t="s">
        <v>39</v>
      </c>
      <c r="X506" t="str">
        <f>IF(LEN(source_data[[#This Row],[technology]])=0,"","technology")</f>
        <v>technology</v>
      </c>
      <c r="Y506" t="str">
        <f>SUBSTITUTE(_xlfn.TEXTJOIN(";",TRUE,source_data[[#This Row],[format]:[topic]],source_data[[#This Row],[misc]],source_data[[#This Row],[area]:[other]],),"#",";")</f>
        <v>course;technique;technology;rstats</v>
      </c>
      <c r="Z506">
        <f>10-COUNTBLANK(source_data[[#This Row],[format]:[other]])</f>
        <v>4</v>
      </c>
    </row>
    <row r="507" spans="1:26" x14ac:dyDescent="0.25">
      <c r="A507" t="s">
        <v>4276</v>
      </c>
      <c r="B507" t="s">
        <v>4277</v>
      </c>
      <c r="C507" t="s">
        <v>4278</v>
      </c>
      <c r="D507" t="s">
        <v>4279</v>
      </c>
      <c r="E507" t="s">
        <v>4254</v>
      </c>
      <c r="F507" t="s">
        <v>4280</v>
      </c>
      <c r="G507" t="s">
        <v>4281</v>
      </c>
      <c r="H507" t="s">
        <v>4282</v>
      </c>
      <c r="I507" t="s">
        <v>225</v>
      </c>
      <c r="J507" t="s">
        <v>47</v>
      </c>
      <c r="K507" t="s">
        <v>4283</v>
      </c>
      <c r="L507" t="s">
        <v>50</v>
      </c>
      <c r="M507" t="s">
        <v>50</v>
      </c>
      <c r="N507" t="s">
        <v>36</v>
      </c>
      <c r="O507" t="s">
        <v>51</v>
      </c>
      <c r="P507" t="s">
        <v>39</v>
      </c>
      <c r="Q507" t="s">
        <v>522</v>
      </c>
      <c r="R507" t="s">
        <v>39</v>
      </c>
      <c r="S507" t="s">
        <v>39</v>
      </c>
      <c r="T507" t="s">
        <v>19</v>
      </c>
      <c r="U507" t="s">
        <v>4284</v>
      </c>
      <c r="V507" t="s">
        <v>39</v>
      </c>
      <c r="W507" t="s">
        <v>39</v>
      </c>
      <c r="X507" t="str">
        <f>IF(LEN(source_data[[#This Row],[technology]])=0,"","technology")</f>
        <v/>
      </c>
      <c r="Y507" t="str">
        <f>SUBSTITUTE(_xlfn.TEXTJOIN(";",TRUE,source_data[[#This Row],[format]:[topic]],source_data[[#This Row],[misc]],source_data[[#This Row],[area]:[other]],),"#",";")</f>
        <v>post;example;technique;dl;geospatial</v>
      </c>
      <c r="Z507">
        <f>10-COUNTBLANK(source_data[[#This Row],[format]:[other]])</f>
        <v>5</v>
      </c>
    </row>
    <row r="508" spans="1:26" x14ac:dyDescent="0.25">
      <c r="A508" t="s">
        <v>4285</v>
      </c>
      <c r="B508" t="s">
        <v>4286</v>
      </c>
      <c r="C508" t="s">
        <v>4287</v>
      </c>
      <c r="D508" t="s">
        <v>4288</v>
      </c>
      <c r="E508" t="s">
        <v>4289</v>
      </c>
      <c r="F508" t="s">
        <v>4290</v>
      </c>
      <c r="G508" t="s">
        <v>4291</v>
      </c>
      <c r="H508" t="s">
        <v>4292</v>
      </c>
      <c r="I508" t="s">
        <v>225</v>
      </c>
      <c r="J508" t="s">
        <v>47</v>
      </c>
      <c r="K508" t="s">
        <v>631</v>
      </c>
      <c r="L508" t="s">
        <v>50</v>
      </c>
      <c r="M508" t="s">
        <v>50</v>
      </c>
      <c r="N508" t="s">
        <v>36</v>
      </c>
      <c r="O508" t="s">
        <v>51</v>
      </c>
      <c r="P508" t="s">
        <v>266</v>
      </c>
      <c r="Q508" t="s">
        <v>39</v>
      </c>
      <c r="R508" t="s">
        <v>39</v>
      </c>
      <c r="S508" t="s">
        <v>214</v>
      </c>
      <c r="T508" t="s">
        <v>39</v>
      </c>
      <c r="U508" t="s">
        <v>554</v>
      </c>
      <c r="V508" t="s">
        <v>159</v>
      </c>
      <c r="W508" t="s">
        <v>39</v>
      </c>
      <c r="X508" t="str">
        <f>IF(LEN(source_data[[#This Row],[technology]])=0,"","technology")</f>
        <v>technology</v>
      </c>
      <c r="Y508" t="str">
        <f>SUBSTITUTE(_xlfn.TEXTJOIN(";",TRUE,source_data[[#This Row],[format]:[topic]],source_data[[#This Row],[misc]],source_data[[#This Row],[area]:[other]],),"#",";")</f>
        <v>post;tutorial;data-analysis;technology;sports;rstats</v>
      </c>
      <c r="Z508">
        <f>10-COUNTBLANK(source_data[[#This Row],[format]:[other]])</f>
        <v>6</v>
      </c>
    </row>
    <row r="509" spans="1:26" x14ac:dyDescent="0.25">
      <c r="A509" t="s">
        <v>4293</v>
      </c>
      <c r="B509" t="s">
        <v>4294</v>
      </c>
      <c r="C509" t="s">
        <v>4295</v>
      </c>
      <c r="D509" t="s">
        <v>4296</v>
      </c>
      <c r="E509" t="s">
        <v>4297</v>
      </c>
      <c r="F509" t="s">
        <v>4298</v>
      </c>
      <c r="G509" t="s">
        <v>4299</v>
      </c>
      <c r="H509" t="s">
        <v>4300</v>
      </c>
      <c r="I509" t="s">
        <v>225</v>
      </c>
      <c r="J509" t="s">
        <v>47</v>
      </c>
      <c r="K509" t="s">
        <v>631</v>
      </c>
      <c r="L509" t="s">
        <v>50</v>
      </c>
      <c r="M509" t="s">
        <v>50</v>
      </c>
      <c r="N509" t="s">
        <v>36</v>
      </c>
      <c r="O509" t="s">
        <v>51</v>
      </c>
      <c r="P509" t="s">
        <v>78</v>
      </c>
      <c r="Q509" t="s">
        <v>39</v>
      </c>
      <c r="R509" t="s">
        <v>39</v>
      </c>
      <c r="S509" t="s">
        <v>39</v>
      </c>
      <c r="T509" t="s">
        <v>19</v>
      </c>
      <c r="U509" t="s">
        <v>96</v>
      </c>
      <c r="V509" t="s">
        <v>39</v>
      </c>
      <c r="W509" t="s">
        <v>39</v>
      </c>
      <c r="X509" t="str">
        <f>IF(LEN(source_data[[#This Row],[technology]])=0,"","technology")</f>
        <v/>
      </c>
      <c r="Y509" t="str">
        <f>SUBSTITUTE(_xlfn.TEXTJOIN(";",TRUE,source_data[[#This Row],[format]:[topic]],source_data[[#This Row],[misc]],source_data[[#This Row],[area]:[other]],),"#",";")</f>
        <v>post;how-to;technique;ml</v>
      </c>
      <c r="Z509">
        <f>10-COUNTBLANK(source_data[[#This Row],[format]:[other]])</f>
        <v>5</v>
      </c>
    </row>
    <row r="510" spans="1:26" x14ac:dyDescent="0.25">
      <c r="A510" t="s">
        <v>4301</v>
      </c>
      <c r="B510" t="s">
        <v>4302</v>
      </c>
      <c r="C510" t="s">
        <v>4303</v>
      </c>
      <c r="D510" t="s">
        <v>4304</v>
      </c>
      <c r="E510" t="s">
        <v>4289</v>
      </c>
      <c r="F510" t="s">
        <v>4305</v>
      </c>
      <c r="G510" t="s">
        <v>4306</v>
      </c>
      <c r="H510" t="s">
        <v>3162</v>
      </c>
      <c r="I510" t="s">
        <v>225</v>
      </c>
      <c r="J510" t="s">
        <v>47</v>
      </c>
      <c r="K510" t="s">
        <v>631</v>
      </c>
      <c r="L510" t="s">
        <v>50</v>
      </c>
      <c r="M510" t="s">
        <v>50</v>
      </c>
      <c r="N510" t="s">
        <v>36</v>
      </c>
      <c r="O510" t="s">
        <v>51</v>
      </c>
      <c r="P510" t="s">
        <v>2112</v>
      </c>
      <c r="Q510" t="s">
        <v>39</v>
      </c>
      <c r="R510" t="s">
        <v>39</v>
      </c>
      <c r="S510" t="s">
        <v>158</v>
      </c>
      <c r="T510" t="s">
        <v>4307</v>
      </c>
      <c r="U510" t="s">
        <v>39</v>
      </c>
      <c r="V510" t="s">
        <v>39</v>
      </c>
      <c r="W510" t="s">
        <v>39</v>
      </c>
      <c r="X510" t="str">
        <f>IF(LEN(source_data[[#This Row],[technology]])=0,"","technology")</f>
        <v/>
      </c>
      <c r="Y510" t="str">
        <f>SUBSTITUTE(_xlfn.TEXTJOIN(";",TRUE,source_data[[#This Row],[format]:[topic]],source_data[[#This Row],[misc]],source_data[[#This Row],[area]:[other]],),"#",";")</f>
        <v>post;recommendation;data-science;workflow;process;methodology</v>
      </c>
      <c r="Z510">
        <f>10-COUNTBLANK(source_data[[#This Row],[format]:[other]])</f>
        <v>5</v>
      </c>
    </row>
    <row r="511" spans="1:26" x14ac:dyDescent="0.25">
      <c r="A511" t="s">
        <v>4308</v>
      </c>
      <c r="B511" t="s">
        <v>4309</v>
      </c>
      <c r="C511" t="s">
        <v>4310</v>
      </c>
      <c r="D511" t="s">
        <v>2386</v>
      </c>
      <c r="E511" t="s">
        <v>4311</v>
      </c>
      <c r="F511" t="s">
        <v>4312</v>
      </c>
      <c r="G511" t="s">
        <v>4313</v>
      </c>
      <c r="H511" t="s">
        <v>4314</v>
      </c>
      <c r="I511" t="s">
        <v>225</v>
      </c>
      <c r="J511" t="s">
        <v>47</v>
      </c>
      <c r="K511" t="s">
        <v>631</v>
      </c>
      <c r="L511" t="s">
        <v>50</v>
      </c>
      <c r="M511" t="s">
        <v>50</v>
      </c>
      <c r="N511" t="s">
        <v>36</v>
      </c>
      <c r="O511" t="s">
        <v>51</v>
      </c>
      <c r="P511" t="s">
        <v>864</v>
      </c>
      <c r="Q511" t="s">
        <v>39</v>
      </c>
      <c r="R511" t="s">
        <v>39</v>
      </c>
      <c r="S511" t="s">
        <v>39</v>
      </c>
      <c r="T511" t="s">
        <v>39</v>
      </c>
      <c r="U511" t="s">
        <v>39</v>
      </c>
      <c r="V511" t="s">
        <v>4093</v>
      </c>
      <c r="W511" t="s">
        <v>39</v>
      </c>
      <c r="X511" t="str">
        <f>IF(LEN(source_data[[#This Row],[technology]])=0,"","technology")</f>
        <v>technology</v>
      </c>
      <c r="Y511" t="str">
        <f>SUBSTITUTE(_xlfn.TEXTJOIN(";",TRUE,source_data[[#This Row],[format]:[topic]],source_data[[#This Row],[misc]],source_data[[#This Row],[area]:[other]],),"#",";")</f>
        <v>post;list;guide;technology;tidyverse;rstats</v>
      </c>
      <c r="Z511">
        <f>10-COUNTBLANK(source_data[[#This Row],[format]:[other]])</f>
        <v>4</v>
      </c>
    </row>
    <row r="512" spans="1:26" x14ac:dyDescent="0.25">
      <c r="A512" t="s">
        <v>4315</v>
      </c>
      <c r="B512" t="s">
        <v>4316</v>
      </c>
      <c r="C512" t="s">
        <v>4317</v>
      </c>
      <c r="D512" t="s">
        <v>3787</v>
      </c>
      <c r="E512" t="s">
        <v>4311</v>
      </c>
      <c r="F512" t="s">
        <v>4318</v>
      </c>
      <c r="G512" t="s">
        <v>4319</v>
      </c>
      <c r="H512" t="s">
        <v>1846</v>
      </c>
      <c r="I512" t="s">
        <v>225</v>
      </c>
      <c r="J512" t="s">
        <v>47</v>
      </c>
      <c r="K512" t="s">
        <v>631</v>
      </c>
      <c r="L512" t="s">
        <v>50</v>
      </c>
      <c r="M512" t="s">
        <v>50</v>
      </c>
      <c r="N512" t="s">
        <v>36</v>
      </c>
      <c r="O512" t="s">
        <v>854</v>
      </c>
      <c r="P512" t="s">
        <v>39</v>
      </c>
      <c r="Q512" t="s">
        <v>39</v>
      </c>
      <c r="R512" t="s">
        <v>39</v>
      </c>
      <c r="S512" t="s">
        <v>158</v>
      </c>
      <c r="T512" t="s">
        <v>19</v>
      </c>
      <c r="U512" t="s">
        <v>96</v>
      </c>
      <c r="V512" t="s">
        <v>159</v>
      </c>
      <c r="W512" t="s">
        <v>39</v>
      </c>
      <c r="X512" t="str">
        <f>IF(LEN(source_data[[#This Row],[technology]])=0,"","technology")</f>
        <v>technology</v>
      </c>
      <c r="Y512" t="str">
        <f>SUBSTITUTE(_xlfn.TEXTJOIN(";",TRUE,source_data[[#This Row],[format]:[topic]],source_data[[#This Row],[misc]],source_data[[#This Row],[area]:[other]],),"#",";")</f>
        <v>course;data-science;technique;technology;ml;rstats</v>
      </c>
      <c r="Z512">
        <f>10-COUNTBLANK(source_data[[#This Row],[format]:[other]])</f>
        <v>6</v>
      </c>
    </row>
    <row r="513" spans="1:26" x14ac:dyDescent="0.25">
      <c r="A513" t="s">
        <v>4320</v>
      </c>
      <c r="B513" t="s">
        <v>4321</v>
      </c>
      <c r="C513" t="s">
        <v>4322</v>
      </c>
      <c r="D513" t="s">
        <v>4323</v>
      </c>
      <c r="E513" t="s">
        <v>4324</v>
      </c>
      <c r="F513" t="s">
        <v>4325</v>
      </c>
      <c r="G513" t="s">
        <v>4326</v>
      </c>
      <c r="H513" t="s">
        <v>630</v>
      </c>
      <c r="I513" t="s">
        <v>225</v>
      </c>
      <c r="J513" t="s">
        <v>47</v>
      </c>
      <c r="K513" t="s">
        <v>4327</v>
      </c>
      <c r="L513" t="s">
        <v>50</v>
      </c>
      <c r="M513" t="s">
        <v>50</v>
      </c>
      <c r="N513" t="s">
        <v>36</v>
      </c>
      <c r="O513" t="s">
        <v>2077</v>
      </c>
      <c r="P513" t="s">
        <v>39</v>
      </c>
      <c r="Q513" t="s">
        <v>39</v>
      </c>
      <c r="R513" t="s">
        <v>39</v>
      </c>
      <c r="S513" t="s">
        <v>158</v>
      </c>
      <c r="T513" t="s">
        <v>39</v>
      </c>
      <c r="U513" t="s">
        <v>39</v>
      </c>
      <c r="V513" t="s">
        <v>4328</v>
      </c>
      <c r="W513" t="s">
        <v>39</v>
      </c>
      <c r="X513" t="str">
        <f>IF(LEN(source_data[[#This Row],[technology]])=0,"","technology")</f>
        <v>technology</v>
      </c>
      <c r="Y513" t="str">
        <f>SUBSTITUTE(_xlfn.TEXTJOIN(";",TRUE,source_data[[#This Row],[format]:[topic]],source_data[[#This Row],[misc]],source_data[[#This Row],[area]:[other]],),"#",";")</f>
        <v>post;course;data-science;technology;rstats;excel</v>
      </c>
      <c r="Z513">
        <f>10-COUNTBLANK(source_data[[#This Row],[format]:[other]])</f>
        <v>4</v>
      </c>
    </row>
    <row r="514" spans="1:26" x14ac:dyDescent="0.25">
      <c r="A514" t="s">
        <v>4329</v>
      </c>
      <c r="B514" t="s">
        <v>4330</v>
      </c>
      <c r="C514" t="s">
        <v>4331</v>
      </c>
      <c r="D514" t="s">
        <v>4332</v>
      </c>
      <c r="E514" t="s">
        <v>659</v>
      </c>
      <c r="F514" t="s">
        <v>4333</v>
      </c>
      <c r="G514" t="s">
        <v>4334</v>
      </c>
      <c r="H514" t="s">
        <v>4335</v>
      </c>
      <c r="I514" t="s">
        <v>225</v>
      </c>
      <c r="J514" t="s">
        <v>47</v>
      </c>
      <c r="K514" t="s">
        <v>48</v>
      </c>
      <c r="L514" t="s">
        <v>50</v>
      </c>
      <c r="M514" t="s">
        <v>50</v>
      </c>
      <c r="N514" t="s">
        <v>36</v>
      </c>
      <c r="O514" t="s">
        <v>1089</v>
      </c>
      <c r="P514" t="s">
        <v>4336</v>
      </c>
      <c r="Q514" t="s">
        <v>39</v>
      </c>
      <c r="R514" t="s">
        <v>39</v>
      </c>
      <c r="S514" t="s">
        <v>39</v>
      </c>
      <c r="T514" t="s">
        <v>39</v>
      </c>
      <c r="U514" t="s">
        <v>39</v>
      </c>
      <c r="V514" t="s">
        <v>39</v>
      </c>
      <c r="W514" t="s">
        <v>4337</v>
      </c>
      <c r="X514" t="str">
        <f>IF(LEN(source_data[[#This Row],[technology]])=0,"","technology")</f>
        <v/>
      </c>
      <c r="Y514" t="str">
        <f>SUBSTITUTE(_xlfn.TEXTJOIN(";",TRUE,source_data[[#This Row],[format]:[topic]],source_data[[#This Row],[misc]],source_data[[#This Row],[area]:[other]],),"#",";")</f>
        <v>blog;project;digital-art;interesting</v>
      </c>
      <c r="Z514">
        <f>10-COUNTBLANK(source_data[[#This Row],[format]:[other]])</f>
        <v>4</v>
      </c>
    </row>
    <row r="515" spans="1:26" x14ac:dyDescent="0.25">
      <c r="A515" t="s">
        <v>4338</v>
      </c>
      <c r="B515" t="s">
        <v>4339</v>
      </c>
      <c r="C515" t="s">
        <v>4340</v>
      </c>
      <c r="D515" t="s">
        <v>4341</v>
      </c>
      <c r="E515" t="s">
        <v>332</v>
      </c>
      <c r="F515" t="s">
        <v>4342</v>
      </c>
      <c r="G515" t="s">
        <v>4343</v>
      </c>
      <c r="H515" t="s">
        <v>4344</v>
      </c>
      <c r="I515" t="s">
        <v>225</v>
      </c>
      <c r="J515" t="s">
        <v>47</v>
      </c>
      <c r="K515" t="s">
        <v>631</v>
      </c>
      <c r="L515" t="s">
        <v>50</v>
      </c>
      <c r="M515" t="s">
        <v>50</v>
      </c>
      <c r="N515" t="s">
        <v>36</v>
      </c>
      <c r="O515" t="s">
        <v>94</v>
      </c>
      <c r="P515" t="s">
        <v>39</v>
      </c>
      <c r="Q515" t="s">
        <v>522</v>
      </c>
      <c r="R515" t="s">
        <v>39</v>
      </c>
      <c r="S515" t="s">
        <v>214</v>
      </c>
      <c r="T515" t="s">
        <v>19</v>
      </c>
      <c r="U515" t="s">
        <v>39</v>
      </c>
      <c r="V515" t="s">
        <v>159</v>
      </c>
      <c r="W515" t="s">
        <v>39</v>
      </c>
      <c r="X515" t="str">
        <f>IF(LEN(source_data[[#This Row],[technology]])=0,"","technology")</f>
        <v>technology</v>
      </c>
      <c r="Y515" t="str">
        <f>SUBSTITUTE(_xlfn.TEXTJOIN(";",TRUE,source_data[[#This Row],[format]:[topic]],source_data[[#This Row],[misc]],source_data[[#This Row],[area]:[other]],),"#",";")</f>
        <v>video;example;data-analysis;technique;technology;rstats</v>
      </c>
      <c r="Z515">
        <f>10-COUNTBLANK(source_data[[#This Row],[format]:[other]])</f>
        <v>6</v>
      </c>
    </row>
    <row r="516" spans="1:26" x14ac:dyDescent="0.25">
      <c r="A516" t="s">
        <v>4345</v>
      </c>
      <c r="B516" t="s">
        <v>4346</v>
      </c>
      <c r="C516" t="s">
        <v>4347</v>
      </c>
      <c r="D516" t="s">
        <v>4348</v>
      </c>
      <c r="E516" t="s">
        <v>4349</v>
      </c>
      <c r="F516" t="s">
        <v>4350</v>
      </c>
      <c r="G516" t="s">
        <v>4351</v>
      </c>
      <c r="H516" t="s">
        <v>4352</v>
      </c>
      <c r="I516" t="s">
        <v>225</v>
      </c>
      <c r="J516" t="s">
        <v>47</v>
      </c>
      <c r="K516" t="s">
        <v>4353</v>
      </c>
      <c r="L516" t="s">
        <v>50</v>
      </c>
      <c r="M516" t="s">
        <v>50</v>
      </c>
      <c r="N516" t="s">
        <v>36</v>
      </c>
      <c r="O516" t="s">
        <v>77</v>
      </c>
      <c r="P516" t="s">
        <v>39</v>
      </c>
      <c r="Q516" t="s">
        <v>39</v>
      </c>
      <c r="R516" t="s">
        <v>39</v>
      </c>
      <c r="S516" t="s">
        <v>52</v>
      </c>
      <c r="T516" t="s">
        <v>1930</v>
      </c>
      <c r="U516" t="s">
        <v>295</v>
      </c>
      <c r="V516" t="s">
        <v>39</v>
      </c>
      <c r="W516" t="s">
        <v>39</v>
      </c>
      <c r="X516" t="str">
        <f>IF(LEN(source_data[[#This Row],[technology]])=0,"","technology")</f>
        <v/>
      </c>
      <c r="Y516" t="str">
        <f>SUBSTITUTE(_xlfn.TEXTJOIN(";",TRUE,source_data[[#This Row],[format]:[topic]],source_data[[#This Row],[misc]],source_data[[#This Row],[area]:[other]],),"#",";")</f>
        <v>site;data-viz;tool;design;chart</v>
      </c>
      <c r="Z516">
        <f>10-COUNTBLANK(source_data[[#This Row],[format]:[other]])</f>
        <v>5</v>
      </c>
    </row>
    <row r="517" spans="1:26" x14ac:dyDescent="0.25">
      <c r="A517" t="s">
        <v>4354</v>
      </c>
      <c r="B517" t="s">
        <v>4355</v>
      </c>
      <c r="C517" t="s">
        <v>4356</v>
      </c>
      <c r="D517" t="s">
        <v>4357</v>
      </c>
      <c r="E517" t="s">
        <v>4358</v>
      </c>
      <c r="F517" t="s">
        <v>4359</v>
      </c>
      <c r="G517" t="s">
        <v>4360</v>
      </c>
      <c r="H517" t="s">
        <v>4361</v>
      </c>
      <c r="I517" t="s">
        <v>225</v>
      </c>
      <c r="J517" t="s">
        <v>47</v>
      </c>
      <c r="K517" t="s">
        <v>4362</v>
      </c>
      <c r="L517" t="s">
        <v>50</v>
      </c>
      <c r="M517" t="s">
        <v>50</v>
      </c>
      <c r="N517" t="s">
        <v>36</v>
      </c>
      <c r="O517" t="s">
        <v>39</v>
      </c>
      <c r="P517" t="s">
        <v>1055</v>
      </c>
      <c r="Q517" t="s">
        <v>39</v>
      </c>
      <c r="R517" t="s">
        <v>1056</v>
      </c>
      <c r="S517" t="s">
        <v>52</v>
      </c>
      <c r="T517" t="s">
        <v>39</v>
      </c>
      <c r="U517" t="s">
        <v>39</v>
      </c>
      <c r="V517" t="s">
        <v>901</v>
      </c>
      <c r="W517" t="s">
        <v>39</v>
      </c>
      <c r="X517" t="str">
        <f>IF(LEN(source_data[[#This Row],[technology]])=0,"","technology")</f>
        <v>technology</v>
      </c>
      <c r="Y517" t="str">
        <f>SUBSTITUTE(_xlfn.TEXTJOIN(";",TRUE,source_data[[#This Row],[format]:[topic]],source_data[[#This Row],[misc]],source_data[[#This Row],[area]:[other]],),"#",";")</f>
        <v>pr;dubious;data-viz;technology;powerbi</v>
      </c>
      <c r="Z517">
        <f>10-COUNTBLANK(source_data[[#This Row],[format]:[other]])</f>
        <v>5</v>
      </c>
    </row>
    <row r="518" spans="1:26" x14ac:dyDescent="0.25">
      <c r="A518" t="s">
        <v>4363</v>
      </c>
      <c r="B518" t="s">
        <v>4364</v>
      </c>
      <c r="C518" t="s">
        <v>4365</v>
      </c>
      <c r="D518" t="s">
        <v>1017</v>
      </c>
      <c r="E518" t="s">
        <v>4366</v>
      </c>
      <c r="F518" t="s">
        <v>4367</v>
      </c>
      <c r="G518" t="s">
        <v>4368</v>
      </c>
      <c r="H518" t="s">
        <v>679</v>
      </c>
      <c r="I518" t="s">
        <v>225</v>
      </c>
      <c r="J518" t="s">
        <v>47</v>
      </c>
      <c r="K518" t="s">
        <v>48</v>
      </c>
      <c r="L518" t="s">
        <v>50</v>
      </c>
      <c r="M518" t="s">
        <v>50</v>
      </c>
      <c r="N518" t="s">
        <v>36</v>
      </c>
      <c r="O518" t="s">
        <v>51</v>
      </c>
      <c r="P518" t="s">
        <v>2680</v>
      </c>
      <c r="Q518" t="s">
        <v>39</v>
      </c>
      <c r="R518" t="s">
        <v>39</v>
      </c>
      <c r="S518" t="s">
        <v>9059</v>
      </c>
      <c r="T518" t="s">
        <v>4369</v>
      </c>
      <c r="U518" t="s">
        <v>39</v>
      </c>
      <c r="V518" t="s">
        <v>39</v>
      </c>
      <c r="X518" t="str">
        <f>IF(LEN(source_data[[#This Row],[technology]])=0,"","technology")</f>
        <v/>
      </c>
      <c r="Y518" t="str">
        <f>SUBSTITUTE(_xlfn.TEXTJOIN(";",TRUE,source_data[[#This Row],[format]:[topic]],source_data[[#This Row],[misc]],source_data[[#This Row],[area]:[other]],),"#",";")</f>
        <v>post;perspective;data-viz;inspiration;technique;process</v>
      </c>
      <c r="Z518">
        <f>10-COUNTBLANK(source_data[[#This Row],[format]:[other]])</f>
        <v>5</v>
      </c>
    </row>
    <row r="519" spans="1:26" x14ac:dyDescent="0.25">
      <c r="A519" t="s">
        <v>4370</v>
      </c>
      <c r="B519" t="s">
        <v>4371</v>
      </c>
      <c r="C519" t="s">
        <v>4372</v>
      </c>
      <c r="D519" t="s">
        <v>4373</v>
      </c>
      <c r="E519" t="s">
        <v>4374</v>
      </c>
      <c r="F519" t="s">
        <v>4375</v>
      </c>
      <c r="G519" t="s">
        <v>4376</v>
      </c>
      <c r="H519" t="s">
        <v>4377</v>
      </c>
      <c r="I519" t="s">
        <v>225</v>
      </c>
      <c r="J519" t="s">
        <v>47</v>
      </c>
      <c r="K519" t="s">
        <v>48</v>
      </c>
      <c r="L519" t="s">
        <v>50</v>
      </c>
      <c r="M519" t="s">
        <v>50</v>
      </c>
      <c r="N519" t="s">
        <v>36</v>
      </c>
      <c r="O519" t="s">
        <v>51</v>
      </c>
      <c r="P519" t="s">
        <v>4378</v>
      </c>
      <c r="Q519" t="s">
        <v>39</v>
      </c>
      <c r="R519" t="s">
        <v>39</v>
      </c>
      <c r="S519" t="s">
        <v>39</v>
      </c>
      <c r="T519" t="s">
        <v>39</v>
      </c>
      <c r="U519" t="s">
        <v>4379</v>
      </c>
      <c r="V519" t="s">
        <v>39</v>
      </c>
      <c r="W519" t="s">
        <v>39</v>
      </c>
      <c r="X519" t="str">
        <f>IF(LEN(source_data[[#This Row],[technology]])=0,"","technology")</f>
        <v/>
      </c>
      <c r="Y519" t="str">
        <f>SUBSTITUTE(_xlfn.TEXTJOIN(";",TRUE,source_data[[#This Row],[format]:[topic]],source_data[[#This Row],[misc]],source_data[[#This Row],[area]:[other]],),"#",";")</f>
        <v>post;advice;how-to;development;colour</v>
      </c>
      <c r="Z519">
        <f>10-COUNTBLANK(source_data[[#This Row],[format]:[other]])</f>
        <v>4</v>
      </c>
    </row>
    <row r="520" spans="1:26" x14ac:dyDescent="0.25">
      <c r="A520" t="s">
        <v>4380</v>
      </c>
      <c r="B520" t="s">
        <v>4381</v>
      </c>
      <c r="C520" t="s">
        <v>4382</v>
      </c>
      <c r="D520" t="s">
        <v>4383</v>
      </c>
      <c r="E520" t="s">
        <v>4272</v>
      </c>
      <c r="F520" t="s">
        <v>4384</v>
      </c>
      <c r="G520" t="s">
        <v>4385</v>
      </c>
      <c r="H520" t="s">
        <v>4386</v>
      </c>
      <c r="I520" t="s">
        <v>225</v>
      </c>
      <c r="J520" t="s">
        <v>47</v>
      </c>
      <c r="K520" t="s">
        <v>48</v>
      </c>
      <c r="L520" t="s">
        <v>50</v>
      </c>
      <c r="M520" t="s">
        <v>50</v>
      </c>
      <c r="N520" t="s">
        <v>36</v>
      </c>
      <c r="O520" t="s">
        <v>854</v>
      </c>
      <c r="P520" t="s">
        <v>39</v>
      </c>
      <c r="Q520" t="s">
        <v>39</v>
      </c>
      <c r="R520" t="s">
        <v>39</v>
      </c>
      <c r="S520" t="s">
        <v>39</v>
      </c>
      <c r="T520" t="s">
        <v>4387</v>
      </c>
      <c r="U520" t="s">
        <v>39</v>
      </c>
      <c r="V520" t="s">
        <v>39</v>
      </c>
      <c r="W520" t="s">
        <v>4388</v>
      </c>
      <c r="X520" t="str">
        <f>IF(LEN(source_data[[#This Row],[technology]])=0,"","technology")</f>
        <v/>
      </c>
      <c r="Y520" t="str">
        <f>SUBSTITUTE(_xlfn.TEXTJOIN(";",TRUE,source_data[[#This Row],[format]:[topic]],source_data[[#This Row],[misc]],source_data[[#This Row],[area]:[other]],),"#",";")</f>
        <v>course;open;science;free</v>
      </c>
      <c r="Z520">
        <f>10-COUNTBLANK(source_data[[#This Row],[format]:[other]])</f>
        <v>4</v>
      </c>
    </row>
    <row r="521" spans="1:26" x14ac:dyDescent="0.25">
      <c r="A521" t="s">
        <v>4389</v>
      </c>
      <c r="B521" t="s">
        <v>4390</v>
      </c>
      <c r="C521" t="s">
        <v>4391</v>
      </c>
      <c r="D521" t="s">
        <v>4392</v>
      </c>
      <c r="E521" t="s">
        <v>1888</v>
      </c>
      <c r="F521" t="s">
        <v>4393</v>
      </c>
      <c r="G521" t="s">
        <v>4394</v>
      </c>
      <c r="H521" t="s">
        <v>4395</v>
      </c>
      <c r="I521" t="s">
        <v>225</v>
      </c>
      <c r="J521" t="s">
        <v>47</v>
      </c>
      <c r="K521" t="s">
        <v>631</v>
      </c>
      <c r="L521" t="s">
        <v>50</v>
      </c>
      <c r="M521" t="s">
        <v>50</v>
      </c>
      <c r="N521" t="s">
        <v>36</v>
      </c>
      <c r="O521" t="s">
        <v>51</v>
      </c>
      <c r="P521" t="s">
        <v>39</v>
      </c>
      <c r="Q521" t="s">
        <v>522</v>
      </c>
      <c r="R521" t="s">
        <v>39</v>
      </c>
      <c r="S521" t="s">
        <v>214</v>
      </c>
      <c r="T521" t="s">
        <v>39</v>
      </c>
      <c r="U521" t="s">
        <v>4396</v>
      </c>
      <c r="V521" t="s">
        <v>159</v>
      </c>
      <c r="W521" t="s">
        <v>39</v>
      </c>
      <c r="X521" t="str">
        <f>IF(LEN(source_data[[#This Row],[technology]])=0,"","technology")</f>
        <v>technology</v>
      </c>
      <c r="Y521" t="str">
        <f>SUBSTITUTE(_xlfn.TEXTJOIN(";",TRUE,source_data[[#This Row],[format]:[topic]],source_data[[#This Row],[misc]],source_data[[#This Row],[area]:[other]],),"#",";")</f>
        <v>post;example;data-analysis;technology;inference;rstats</v>
      </c>
      <c r="Z521">
        <f>10-COUNTBLANK(source_data[[#This Row],[format]:[other]])</f>
        <v>6</v>
      </c>
    </row>
    <row r="522" spans="1:26" x14ac:dyDescent="0.25">
      <c r="A522" t="s">
        <v>4397</v>
      </c>
      <c r="B522" t="s">
        <v>4398</v>
      </c>
      <c r="C522" t="s">
        <v>4399</v>
      </c>
      <c r="D522" t="s">
        <v>4400</v>
      </c>
      <c r="E522" t="s">
        <v>4401</v>
      </c>
      <c r="F522" t="s">
        <v>4402</v>
      </c>
      <c r="G522" t="s">
        <v>4403</v>
      </c>
      <c r="H522" t="s">
        <v>4404</v>
      </c>
      <c r="I522" t="s">
        <v>225</v>
      </c>
      <c r="J522" t="s">
        <v>47</v>
      </c>
      <c r="K522" t="s">
        <v>4405</v>
      </c>
      <c r="L522" t="s">
        <v>50</v>
      </c>
      <c r="M522" t="s">
        <v>50</v>
      </c>
      <c r="N522" t="s">
        <v>36</v>
      </c>
      <c r="O522" t="s">
        <v>51</v>
      </c>
      <c r="P522" t="s">
        <v>39</v>
      </c>
      <c r="Q522" t="s">
        <v>522</v>
      </c>
      <c r="R522" t="s">
        <v>39</v>
      </c>
      <c r="S522" t="s">
        <v>39</v>
      </c>
      <c r="T522" t="s">
        <v>39</v>
      </c>
      <c r="U522" t="s">
        <v>307</v>
      </c>
      <c r="V522" t="s">
        <v>39</v>
      </c>
      <c r="W522" t="s">
        <v>39</v>
      </c>
      <c r="X522" t="str">
        <f>IF(LEN(source_data[[#This Row],[technology]])=0,"","technology")</f>
        <v/>
      </c>
      <c r="Y522" t="str">
        <f>SUBSTITUTE(_xlfn.TEXTJOIN(";",TRUE,source_data[[#This Row],[format]:[topic]],source_data[[#This Row],[misc]],source_data[[#This Row],[area]:[other]],),"#",";")</f>
        <v>post;example;statistics</v>
      </c>
      <c r="Z522">
        <f>10-COUNTBLANK(source_data[[#This Row],[format]:[other]])</f>
        <v>4</v>
      </c>
    </row>
    <row r="523" spans="1:26" x14ac:dyDescent="0.25">
      <c r="A523" t="s">
        <v>4406</v>
      </c>
      <c r="B523" t="s">
        <v>4407</v>
      </c>
      <c r="C523" t="s">
        <v>4408</v>
      </c>
      <c r="D523" t="s">
        <v>4400</v>
      </c>
      <c r="E523" t="s">
        <v>4409</v>
      </c>
      <c r="F523" t="s">
        <v>4410</v>
      </c>
      <c r="G523" t="s">
        <v>4411</v>
      </c>
      <c r="H523" t="s">
        <v>4404</v>
      </c>
      <c r="I523" t="s">
        <v>225</v>
      </c>
      <c r="J523" t="s">
        <v>47</v>
      </c>
      <c r="K523" t="s">
        <v>4412</v>
      </c>
      <c r="L523" t="s">
        <v>50</v>
      </c>
      <c r="M523" t="s">
        <v>50</v>
      </c>
      <c r="N523" t="s">
        <v>36</v>
      </c>
      <c r="O523" t="s">
        <v>51</v>
      </c>
      <c r="P523" t="s">
        <v>177</v>
      </c>
      <c r="Q523" t="s">
        <v>276</v>
      </c>
      <c r="R523" t="s">
        <v>39</v>
      </c>
      <c r="S523" t="s">
        <v>39</v>
      </c>
      <c r="T523" t="s">
        <v>19</v>
      </c>
      <c r="U523" t="s">
        <v>4413</v>
      </c>
      <c r="V523" t="s">
        <v>39</v>
      </c>
      <c r="W523" t="s">
        <v>39</v>
      </c>
      <c r="X523" t="str">
        <f>IF(LEN(source_data[[#This Row],[technology]])=0,"","technology")</f>
        <v/>
      </c>
      <c r="Y523" t="str">
        <f>SUBSTITUTE(_xlfn.TEXTJOIN(";",TRUE,source_data[[#This Row],[format]:[topic]],source_data[[#This Row],[misc]],source_data[[#This Row],[area]:[other]],),"#",";")</f>
        <v>post;general;overview;technique;statistics;cpi</v>
      </c>
      <c r="Z523">
        <f>10-COUNTBLANK(source_data[[#This Row],[format]:[other]])</f>
        <v>6</v>
      </c>
    </row>
    <row r="524" spans="1:26" x14ac:dyDescent="0.25">
      <c r="A524" t="s">
        <v>4414</v>
      </c>
      <c r="B524" t="s">
        <v>4415</v>
      </c>
      <c r="C524" t="s">
        <v>4416</v>
      </c>
      <c r="D524" t="s">
        <v>4417</v>
      </c>
      <c r="E524" t="s">
        <v>4418</v>
      </c>
      <c r="F524" t="s">
        <v>4419</v>
      </c>
      <c r="G524" t="s">
        <v>4420</v>
      </c>
      <c r="H524" t="s">
        <v>4421</v>
      </c>
      <c r="I524" t="s">
        <v>225</v>
      </c>
      <c r="J524" t="s">
        <v>47</v>
      </c>
      <c r="K524" t="s">
        <v>4422</v>
      </c>
      <c r="L524" t="s">
        <v>50</v>
      </c>
      <c r="M524" t="s">
        <v>50</v>
      </c>
      <c r="N524" t="s">
        <v>36</v>
      </c>
      <c r="O524" t="s">
        <v>51</v>
      </c>
      <c r="P524" t="s">
        <v>4423</v>
      </c>
      <c r="Q524" t="s">
        <v>2184</v>
      </c>
      <c r="R524" t="s">
        <v>39</v>
      </c>
      <c r="S524" t="s">
        <v>39</v>
      </c>
      <c r="T524" t="s">
        <v>1954</v>
      </c>
      <c r="U524" t="s">
        <v>39</v>
      </c>
      <c r="V524" t="s">
        <v>39</v>
      </c>
      <c r="W524" t="s">
        <v>39</v>
      </c>
      <c r="X524" t="str">
        <f>IF(LEN(source_data[[#This Row],[technology]])=0,"","technology")</f>
        <v/>
      </c>
      <c r="Y524" t="str">
        <f>SUBSTITUTE(_xlfn.TEXTJOIN(";",TRUE,source_data[[#This Row],[format]:[topic]],source_data[[#This Row],[misc]],source_data[[#This Row],[area]:[other]],),"#",";")</f>
        <v>post;project;recommendation;definition;data</v>
      </c>
      <c r="Z524">
        <f>10-COUNTBLANK(source_data[[#This Row],[format]:[other]])</f>
        <v>5</v>
      </c>
    </row>
    <row r="525" spans="1:26" x14ac:dyDescent="0.25">
      <c r="A525" t="s">
        <v>4424</v>
      </c>
      <c r="B525" t="s">
        <v>4425</v>
      </c>
      <c r="C525" t="s">
        <v>4426</v>
      </c>
      <c r="D525" t="s">
        <v>4427</v>
      </c>
      <c r="E525" t="s">
        <v>4428</v>
      </c>
      <c r="F525" t="s">
        <v>4429</v>
      </c>
      <c r="G525" t="s">
        <v>4430</v>
      </c>
      <c r="H525" t="s">
        <v>4431</v>
      </c>
      <c r="I525" t="s">
        <v>225</v>
      </c>
      <c r="J525" t="s">
        <v>47</v>
      </c>
      <c r="K525" t="s">
        <v>48</v>
      </c>
      <c r="L525" t="s">
        <v>50</v>
      </c>
      <c r="M525" t="s">
        <v>50</v>
      </c>
      <c r="N525" t="s">
        <v>36</v>
      </c>
      <c r="O525" t="s">
        <v>51</v>
      </c>
      <c r="P525" t="s">
        <v>39</v>
      </c>
      <c r="Q525" t="s">
        <v>39</v>
      </c>
      <c r="R525" t="s">
        <v>39</v>
      </c>
      <c r="S525" t="s">
        <v>39</v>
      </c>
      <c r="T525" t="s">
        <v>947</v>
      </c>
      <c r="U525" t="s">
        <v>40</v>
      </c>
      <c r="V525" t="s">
        <v>114</v>
      </c>
      <c r="W525" t="s">
        <v>39</v>
      </c>
      <c r="X525" t="str">
        <f>IF(LEN(source_data[[#This Row],[technology]])=0,"","technology")</f>
        <v>technology</v>
      </c>
      <c r="Y525" t="str">
        <f>SUBSTITUTE(_xlfn.TEXTJOIN(";",TRUE,source_data[[#This Row],[format]:[topic]],source_data[[#This Row],[misc]],source_data[[#This Row],[area]:[other]],),"#",";")</f>
        <v>post;workflow;technology;geospatial;d3js</v>
      </c>
      <c r="Z525">
        <f>10-COUNTBLANK(source_data[[#This Row],[format]:[other]])</f>
        <v>5</v>
      </c>
    </row>
    <row r="526" spans="1:26" x14ac:dyDescent="0.25">
      <c r="A526" t="s">
        <v>4432</v>
      </c>
      <c r="B526" t="s">
        <v>4433</v>
      </c>
      <c r="C526" t="s">
        <v>4434</v>
      </c>
      <c r="D526" t="s">
        <v>4435</v>
      </c>
      <c r="E526" t="s">
        <v>3417</v>
      </c>
      <c r="F526" t="s">
        <v>4436</v>
      </c>
      <c r="G526" t="s">
        <v>4437</v>
      </c>
      <c r="H526" t="s">
        <v>4438</v>
      </c>
      <c r="I526" t="s">
        <v>225</v>
      </c>
      <c r="J526" t="s">
        <v>47</v>
      </c>
      <c r="K526" t="s">
        <v>48</v>
      </c>
      <c r="L526" t="s">
        <v>50</v>
      </c>
      <c r="M526" t="s">
        <v>50</v>
      </c>
      <c r="N526" t="s">
        <v>36</v>
      </c>
      <c r="O526" t="s">
        <v>4439</v>
      </c>
      <c r="P526" t="s">
        <v>2680</v>
      </c>
      <c r="Q526" t="s">
        <v>522</v>
      </c>
      <c r="R526" t="s">
        <v>39</v>
      </c>
      <c r="S526" t="s">
        <v>52</v>
      </c>
      <c r="T526" t="s">
        <v>39</v>
      </c>
      <c r="U526" t="s">
        <v>4440</v>
      </c>
      <c r="V526" t="s">
        <v>39</v>
      </c>
      <c r="W526" t="s">
        <v>39</v>
      </c>
      <c r="X526" t="str">
        <f>IF(LEN(source_data[[#This Row],[technology]])=0,"","technology")</f>
        <v/>
      </c>
      <c r="Y526" t="str">
        <f>SUBSTITUTE(_xlfn.TEXTJOIN(";",TRUE,source_data[[#This Row],[format]:[topic]],source_data[[#This Row],[misc]],source_data[[#This Row],[area]:[other]],),"#",";")</f>
        <v>paper;talk;perspective;example;data-viz;dashboard</v>
      </c>
      <c r="Z526">
        <f>10-COUNTBLANK(source_data[[#This Row],[format]:[other]])</f>
        <v>6</v>
      </c>
    </row>
    <row r="527" spans="1:26" x14ac:dyDescent="0.25">
      <c r="A527" t="s">
        <v>4441</v>
      </c>
      <c r="B527" t="s">
        <v>4442</v>
      </c>
      <c r="C527" t="s">
        <v>4443</v>
      </c>
      <c r="D527" t="s">
        <v>4444</v>
      </c>
      <c r="E527" t="s">
        <v>4445</v>
      </c>
      <c r="F527" t="s">
        <v>4446</v>
      </c>
      <c r="G527" t="s">
        <v>2713</v>
      </c>
      <c r="H527" t="s">
        <v>3240</v>
      </c>
      <c r="I527" t="s">
        <v>225</v>
      </c>
      <c r="J527" t="s">
        <v>47</v>
      </c>
      <c r="K527" t="s">
        <v>4447</v>
      </c>
      <c r="L527" t="s">
        <v>50</v>
      </c>
      <c r="M527" t="s">
        <v>50</v>
      </c>
      <c r="N527" t="s">
        <v>36</v>
      </c>
      <c r="O527" t="s">
        <v>37</v>
      </c>
      <c r="P527" t="s">
        <v>177</v>
      </c>
      <c r="Q527" t="s">
        <v>39</v>
      </c>
      <c r="R527" t="s">
        <v>39</v>
      </c>
      <c r="S527" t="s">
        <v>52</v>
      </c>
      <c r="T527" t="s">
        <v>523</v>
      </c>
      <c r="U527" t="s">
        <v>39</v>
      </c>
      <c r="V527" t="s">
        <v>39</v>
      </c>
      <c r="W527" t="s">
        <v>39</v>
      </c>
      <c r="X527" t="str">
        <f>IF(LEN(source_data[[#This Row],[technology]])=0,"","technology")</f>
        <v/>
      </c>
      <c r="Y527" t="str">
        <f>SUBSTITUTE(_xlfn.TEXTJOIN(";",TRUE,source_data[[#This Row],[format]:[topic]],source_data[[#This Row],[misc]],source_data[[#This Row],[area]:[other]],),"#",";")</f>
        <v>article;general;data-viz;design</v>
      </c>
      <c r="Z527">
        <f>10-COUNTBLANK(source_data[[#This Row],[format]:[other]])</f>
        <v>5</v>
      </c>
    </row>
    <row r="528" spans="1:26" x14ac:dyDescent="0.25">
      <c r="A528" t="s">
        <v>4448</v>
      </c>
      <c r="B528" t="s">
        <v>4449</v>
      </c>
      <c r="C528" t="s">
        <v>4450</v>
      </c>
      <c r="D528" t="s">
        <v>4451</v>
      </c>
      <c r="E528" t="s">
        <v>4452</v>
      </c>
      <c r="F528" t="s">
        <v>4450</v>
      </c>
      <c r="G528" t="s">
        <v>3210</v>
      </c>
      <c r="H528" t="s">
        <v>30</v>
      </c>
      <c r="I528" t="s">
        <v>31</v>
      </c>
      <c r="J528" t="s">
        <v>47</v>
      </c>
      <c r="K528" t="s">
        <v>48</v>
      </c>
      <c r="L528" t="s">
        <v>417</v>
      </c>
      <c r="M528" t="s">
        <v>418</v>
      </c>
      <c r="N528" t="s">
        <v>36</v>
      </c>
      <c r="O528" t="s">
        <v>51</v>
      </c>
      <c r="P528" t="s">
        <v>39</v>
      </c>
      <c r="Q528" t="s">
        <v>522</v>
      </c>
      <c r="R528" t="s">
        <v>39</v>
      </c>
      <c r="S528" t="s">
        <v>9059</v>
      </c>
      <c r="T528" t="s">
        <v>39</v>
      </c>
      <c r="U528" t="s">
        <v>39</v>
      </c>
      <c r="V528" t="s">
        <v>39</v>
      </c>
      <c r="X528" t="str">
        <f>IF(LEN(source_data[[#This Row],[technology]])=0,"","technology")</f>
        <v/>
      </c>
      <c r="Y528" t="str">
        <f>SUBSTITUTE(_xlfn.TEXTJOIN(";",TRUE,source_data[[#This Row],[format]:[topic]],source_data[[#This Row],[misc]],source_data[[#This Row],[area]:[other]],),"#",";")</f>
        <v>post;example;data-viz;inspiration</v>
      </c>
      <c r="Z528">
        <f>10-COUNTBLANK(source_data[[#This Row],[format]:[other]])</f>
        <v>4</v>
      </c>
    </row>
    <row r="529" spans="1:26" x14ac:dyDescent="0.25">
      <c r="A529" t="s">
        <v>4453</v>
      </c>
      <c r="B529" t="s">
        <v>4454</v>
      </c>
      <c r="C529" t="s">
        <v>4455</v>
      </c>
      <c r="D529" t="s">
        <v>4456</v>
      </c>
      <c r="E529" t="s">
        <v>4445</v>
      </c>
      <c r="F529" t="s">
        <v>4457</v>
      </c>
      <c r="G529" t="s">
        <v>4458</v>
      </c>
      <c r="H529" t="s">
        <v>4459</v>
      </c>
      <c r="I529" t="s">
        <v>225</v>
      </c>
      <c r="J529" t="s">
        <v>47</v>
      </c>
      <c r="K529" t="s">
        <v>48</v>
      </c>
      <c r="L529" t="s">
        <v>50</v>
      </c>
      <c r="M529" t="s">
        <v>50</v>
      </c>
      <c r="N529" t="s">
        <v>36</v>
      </c>
      <c r="O529" t="s">
        <v>256</v>
      </c>
      <c r="P529" t="s">
        <v>266</v>
      </c>
      <c r="Q529" t="s">
        <v>3436</v>
      </c>
      <c r="R529" t="s">
        <v>39</v>
      </c>
      <c r="S529" t="s">
        <v>39</v>
      </c>
      <c r="T529" t="s">
        <v>39</v>
      </c>
      <c r="U529" t="s">
        <v>40</v>
      </c>
      <c r="V529" t="s">
        <v>4460</v>
      </c>
      <c r="W529" t="s">
        <v>39</v>
      </c>
      <c r="X529" t="str">
        <f>IF(LEN(source_data[[#This Row],[technology]])=0,"","technology")</f>
        <v>technology</v>
      </c>
      <c r="Y529" t="str">
        <f>SUBSTITUTE(_xlfn.TEXTJOIN(";",TRUE,source_data[[#This Row],[format]:[topic]],source_data[[#This Row],[misc]],source_data[[#This Row],[area]:[other]],),"#",";")</f>
        <v>package;tutorial;getting-started;technology;geospatial;ggmap;stamen-maps</v>
      </c>
      <c r="Z529">
        <f>10-COUNTBLANK(source_data[[#This Row],[format]:[other]])</f>
        <v>6</v>
      </c>
    </row>
    <row r="530" spans="1:26" x14ac:dyDescent="0.25">
      <c r="A530" t="s">
        <v>4461</v>
      </c>
      <c r="B530" t="s">
        <v>4462</v>
      </c>
      <c r="C530" t="s">
        <v>4463</v>
      </c>
      <c r="D530" t="s">
        <v>4464</v>
      </c>
      <c r="E530" t="s">
        <v>4465</v>
      </c>
      <c r="F530" t="s">
        <v>4466</v>
      </c>
      <c r="G530" t="s">
        <v>4467</v>
      </c>
      <c r="H530" t="s">
        <v>4468</v>
      </c>
      <c r="I530" t="s">
        <v>225</v>
      </c>
      <c r="J530" t="s">
        <v>47</v>
      </c>
      <c r="K530" t="s">
        <v>631</v>
      </c>
      <c r="L530" t="s">
        <v>50</v>
      </c>
      <c r="M530" t="s">
        <v>50</v>
      </c>
      <c r="N530" t="s">
        <v>36</v>
      </c>
      <c r="O530" t="s">
        <v>51</v>
      </c>
      <c r="P530" t="s">
        <v>78</v>
      </c>
      <c r="Q530" t="s">
        <v>522</v>
      </c>
      <c r="R530" t="s">
        <v>39</v>
      </c>
      <c r="S530" t="s">
        <v>4078</v>
      </c>
      <c r="T530" t="s">
        <v>39</v>
      </c>
      <c r="U530" t="s">
        <v>216</v>
      </c>
      <c r="V530" t="s">
        <v>39</v>
      </c>
      <c r="W530" t="s">
        <v>39</v>
      </c>
      <c r="X530" t="str">
        <f>IF(LEN(source_data[[#This Row],[technology]])=0,"","technology")</f>
        <v/>
      </c>
      <c r="Y530" t="str">
        <f>SUBSTITUTE(_xlfn.TEXTJOIN(";",TRUE,source_data[[#This Row],[format]:[topic]],source_data[[#This Row],[misc]],source_data[[#This Row],[area]:[other]],),"#",";")</f>
        <v>post;how-to;example;data-science;data-analysis;data-preparation</v>
      </c>
      <c r="Z530">
        <f>10-COUNTBLANK(source_data[[#This Row],[format]:[other]])</f>
        <v>6</v>
      </c>
    </row>
    <row r="531" spans="1:26" x14ac:dyDescent="0.25">
      <c r="A531" t="s">
        <v>4469</v>
      </c>
      <c r="B531" t="s">
        <v>4470</v>
      </c>
      <c r="C531" t="s">
        <v>4471</v>
      </c>
      <c r="D531" t="s">
        <v>4472</v>
      </c>
      <c r="E531" t="s">
        <v>4473</v>
      </c>
      <c r="F531" t="s">
        <v>4474</v>
      </c>
      <c r="G531" t="s">
        <v>4475</v>
      </c>
      <c r="H531" t="s">
        <v>4476</v>
      </c>
      <c r="I531" t="s">
        <v>225</v>
      </c>
      <c r="J531" t="s">
        <v>47</v>
      </c>
      <c r="K531" t="s">
        <v>631</v>
      </c>
      <c r="L531" t="s">
        <v>50</v>
      </c>
      <c r="M531" t="s">
        <v>50</v>
      </c>
      <c r="N531" t="s">
        <v>36</v>
      </c>
      <c r="O531" t="s">
        <v>51</v>
      </c>
      <c r="P531" t="s">
        <v>39</v>
      </c>
      <c r="Q531" t="s">
        <v>39</v>
      </c>
      <c r="R531" t="s">
        <v>39</v>
      </c>
      <c r="S531" t="s">
        <v>39</v>
      </c>
      <c r="T531" t="s">
        <v>19</v>
      </c>
      <c r="U531" t="s">
        <v>307</v>
      </c>
      <c r="V531" t="s">
        <v>159</v>
      </c>
      <c r="W531" t="s">
        <v>39</v>
      </c>
      <c r="X531" t="str">
        <f>IF(LEN(source_data[[#This Row],[technology]])=0,"","technology")</f>
        <v>technology</v>
      </c>
      <c r="Y531" t="str">
        <f>SUBSTITUTE(_xlfn.TEXTJOIN(";",TRUE,source_data[[#This Row],[format]:[topic]],source_data[[#This Row],[misc]],source_data[[#This Row],[area]:[other]],),"#",";")</f>
        <v>post;technique;technology;statistics;rstats</v>
      </c>
      <c r="Z531">
        <f>10-COUNTBLANK(source_data[[#This Row],[format]:[other]])</f>
        <v>5</v>
      </c>
    </row>
    <row r="532" spans="1:26" x14ac:dyDescent="0.25">
      <c r="A532" t="s">
        <v>4477</v>
      </c>
      <c r="B532" t="s">
        <v>4478</v>
      </c>
      <c r="C532" t="s">
        <v>4479</v>
      </c>
      <c r="D532" t="s">
        <v>887</v>
      </c>
      <c r="E532" t="s">
        <v>4473</v>
      </c>
      <c r="F532" t="s">
        <v>4480</v>
      </c>
      <c r="G532" t="s">
        <v>4481</v>
      </c>
      <c r="H532" t="s">
        <v>2320</v>
      </c>
      <c r="I532" t="s">
        <v>225</v>
      </c>
      <c r="J532" t="s">
        <v>47</v>
      </c>
      <c r="K532" t="s">
        <v>631</v>
      </c>
      <c r="L532" t="s">
        <v>50</v>
      </c>
      <c r="M532" t="s">
        <v>50</v>
      </c>
      <c r="N532" t="s">
        <v>36</v>
      </c>
      <c r="O532" t="s">
        <v>1021</v>
      </c>
      <c r="P532" t="s">
        <v>481</v>
      </c>
      <c r="Q532" t="s">
        <v>276</v>
      </c>
      <c r="R532" t="s">
        <v>39</v>
      </c>
      <c r="S532" t="s">
        <v>214</v>
      </c>
      <c r="T532" t="s">
        <v>39</v>
      </c>
      <c r="U532" t="s">
        <v>39</v>
      </c>
      <c r="V532" t="s">
        <v>39</v>
      </c>
      <c r="W532" t="s">
        <v>39</v>
      </c>
      <c r="X532" t="str">
        <f>IF(LEN(source_data[[#This Row],[technology]])=0,"","technology")</f>
        <v/>
      </c>
      <c r="Y532" t="str">
        <f>SUBSTITUTE(_xlfn.TEXTJOIN(";",TRUE,source_data[[#This Row],[format]:[topic]],source_data[[#This Row],[misc]],source_data[[#This Row],[area]:[other]],),"#",";")</f>
        <v>post;package;dataset;overview;data-analysis</v>
      </c>
      <c r="Z532">
        <f>10-COUNTBLANK(source_data[[#This Row],[format]:[other]])</f>
        <v>5</v>
      </c>
    </row>
    <row r="533" spans="1:26" x14ac:dyDescent="0.25">
      <c r="A533" t="s">
        <v>4482</v>
      </c>
      <c r="B533" t="s">
        <v>4483</v>
      </c>
      <c r="C533" t="s">
        <v>4484</v>
      </c>
      <c r="D533" t="s">
        <v>667</v>
      </c>
      <c r="E533" t="s">
        <v>4485</v>
      </c>
      <c r="F533" t="s">
        <v>4486</v>
      </c>
      <c r="G533" t="s">
        <v>4487</v>
      </c>
      <c r="H533" t="s">
        <v>670</v>
      </c>
      <c r="I533" t="s">
        <v>225</v>
      </c>
      <c r="J533" t="s">
        <v>47</v>
      </c>
      <c r="K533" t="s">
        <v>48</v>
      </c>
      <c r="L533" t="s">
        <v>50</v>
      </c>
      <c r="M533" t="s">
        <v>50</v>
      </c>
      <c r="N533" t="s">
        <v>36</v>
      </c>
      <c r="O533" t="s">
        <v>51</v>
      </c>
      <c r="P533" t="s">
        <v>4488</v>
      </c>
      <c r="Q533" t="s">
        <v>39</v>
      </c>
      <c r="R533" t="s">
        <v>39</v>
      </c>
      <c r="S533" t="s">
        <v>52</v>
      </c>
      <c r="T533" t="s">
        <v>4489</v>
      </c>
      <c r="U533" t="s">
        <v>39</v>
      </c>
      <c r="V533" t="s">
        <v>39</v>
      </c>
      <c r="W533" t="s">
        <v>39</v>
      </c>
      <c r="X533" t="str">
        <f>IF(LEN(source_data[[#This Row],[technology]])=0,"","technology")</f>
        <v/>
      </c>
      <c r="Y533" t="str">
        <f>SUBSTITUTE(_xlfn.TEXTJOIN(";",TRUE,source_data[[#This Row],[format]:[topic]],source_data[[#This Row],[misc]],source_data[[#This Row],[area]:[other]],),"#",";")</f>
        <v>post;cheatsheet;data-viz;principle</v>
      </c>
      <c r="Z533">
        <f>10-COUNTBLANK(source_data[[#This Row],[format]:[other]])</f>
        <v>5</v>
      </c>
    </row>
    <row r="534" spans="1:26" x14ac:dyDescent="0.25">
      <c r="A534" t="s">
        <v>4490</v>
      </c>
      <c r="B534" t="s">
        <v>4491</v>
      </c>
      <c r="C534" t="s">
        <v>4492</v>
      </c>
      <c r="D534" t="s">
        <v>4493</v>
      </c>
      <c r="E534" t="s">
        <v>4494</v>
      </c>
      <c r="F534" t="s">
        <v>4495</v>
      </c>
      <c r="G534" t="s">
        <v>4496</v>
      </c>
      <c r="H534" t="s">
        <v>4282</v>
      </c>
      <c r="I534" t="s">
        <v>225</v>
      </c>
      <c r="J534" t="s">
        <v>47</v>
      </c>
      <c r="K534" t="s">
        <v>4283</v>
      </c>
      <c r="L534" t="s">
        <v>50</v>
      </c>
      <c r="M534" t="s">
        <v>50</v>
      </c>
      <c r="N534" t="s">
        <v>36</v>
      </c>
      <c r="O534" t="s">
        <v>39</v>
      </c>
      <c r="P534" t="s">
        <v>266</v>
      </c>
      <c r="Q534" t="s">
        <v>39</v>
      </c>
      <c r="R534" t="s">
        <v>39</v>
      </c>
      <c r="S534" t="s">
        <v>39</v>
      </c>
      <c r="T534" t="s">
        <v>801</v>
      </c>
      <c r="U534" t="s">
        <v>40</v>
      </c>
      <c r="V534" t="s">
        <v>4497</v>
      </c>
      <c r="W534" t="s">
        <v>39</v>
      </c>
      <c r="X534" t="str">
        <f>IF(LEN(source_data[[#This Row],[technology]])=0,"","technology")</f>
        <v>technology</v>
      </c>
      <c r="Y534" t="str">
        <f>SUBSTITUTE(_xlfn.TEXTJOIN(";",TRUE,source_data[[#This Row],[format]:[topic]],source_data[[#This Row],[misc]],source_data[[#This Row],[area]:[other]],),"#",";")</f>
        <v>tutorial;technique;tool;technology;geospatial;arcgis</v>
      </c>
      <c r="Z534">
        <f>10-COUNTBLANK(source_data[[#This Row],[format]:[other]])</f>
        <v>5</v>
      </c>
    </row>
    <row r="535" spans="1:26" x14ac:dyDescent="0.25">
      <c r="A535" t="s">
        <v>4498</v>
      </c>
      <c r="B535" t="s">
        <v>4499</v>
      </c>
      <c r="C535" t="s">
        <v>4500</v>
      </c>
      <c r="D535" t="s">
        <v>4501</v>
      </c>
      <c r="E535" t="s">
        <v>659</v>
      </c>
      <c r="F535" t="s">
        <v>4502</v>
      </c>
      <c r="G535" t="s">
        <v>4503</v>
      </c>
      <c r="H535" t="s">
        <v>4504</v>
      </c>
      <c r="I535" t="s">
        <v>225</v>
      </c>
      <c r="J535" t="s">
        <v>47</v>
      </c>
      <c r="K535" t="s">
        <v>48</v>
      </c>
      <c r="L535" t="s">
        <v>50</v>
      </c>
      <c r="M535" t="s">
        <v>50</v>
      </c>
      <c r="N535" t="s">
        <v>36</v>
      </c>
      <c r="O535" t="s">
        <v>37</v>
      </c>
      <c r="P535" t="s">
        <v>39</v>
      </c>
      <c r="Q535" t="s">
        <v>276</v>
      </c>
      <c r="R535" t="s">
        <v>39</v>
      </c>
      <c r="S535" t="s">
        <v>158</v>
      </c>
      <c r="T535" t="s">
        <v>4505</v>
      </c>
      <c r="U535" t="s">
        <v>4506</v>
      </c>
      <c r="V535" t="s">
        <v>39</v>
      </c>
      <c r="W535" t="s">
        <v>39</v>
      </c>
      <c r="X535" t="str">
        <f>IF(LEN(source_data[[#This Row],[technology]])=0,"","technology")</f>
        <v/>
      </c>
      <c r="Y535" t="str">
        <f>SUBSTITUTE(_xlfn.TEXTJOIN(";",TRUE,source_data[[#This Row],[format]:[topic]],source_data[[#This Row],[misc]],source_data[[#This Row],[area]:[other]],),"#",";")</f>
        <v>article;overview;data-science;process;data-mining</v>
      </c>
      <c r="Z535">
        <f>10-COUNTBLANK(source_data[[#This Row],[format]:[other]])</f>
        <v>6</v>
      </c>
    </row>
    <row r="536" spans="1:26" x14ac:dyDescent="0.25">
      <c r="A536" t="s">
        <v>4507</v>
      </c>
      <c r="B536" t="s">
        <v>4508</v>
      </c>
      <c r="C536" t="s">
        <v>4509</v>
      </c>
      <c r="D536" t="s">
        <v>4510</v>
      </c>
      <c r="E536" t="s">
        <v>3417</v>
      </c>
      <c r="F536" t="s">
        <v>4511</v>
      </c>
      <c r="G536" t="s">
        <v>4512</v>
      </c>
      <c r="H536" t="s">
        <v>4513</v>
      </c>
      <c r="I536" t="s">
        <v>225</v>
      </c>
      <c r="J536" t="s">
        <v>47</v>
      </c>
      <c r="K536" t="s">
        <v>4514</v>
      </c>
      <c r="L536" t="s">
        <v>50</v>
      </c>
      <c r="M536" t="s">
        <v>50</v>
      </c>
      <c r="N536" t="s">
        <v>36</v>
      </c>
      <c r="O536" t="s">
        <v>51</v>
      </c>
      <c r="P536" t="s">
        <v>39</v>
      </c>
      <c r="Q536" t="s">
        <v>593</v>
      </c>
      <c r="R536" t="s">
        <v>39</v>
      </c>
      <c r="S536" t="s">
        <v>39</v>
      </c>
      <c r="T536" t="s">
        <v>4515</v>
      </c>
      <c r="U536" t="s">
        <v>4516</v>
      </c>
      <c r="V536" t="s">
        <v>39</v>
      </c>
      <c r="W536" t="s">
        <v>39</v>
      </c>
      <c r="X536" t="str">
        <f>IF(LEN(source_data[[#This Row],[technology]])=0,"","technology")</f>
        <v/>
      </c>
      <c r="Y536" t="str">
        <f>SUBSTITUTE(_xlfn.TEXTJOIN(";",TRUE,source_data[[#This Row],[format]:[topic]],source_data[[#This Row],[misc]],source_data[[#This Row],[area]:[other]],),"#",";")</f>
        <v>post;introduction;design;framework;interaction</v>
      </c>
      <c r="Z536">
        <f>10-COUNTBLANK(source_data[[#This Row],[format]:[other]])</f>
        <v>5</v>
      </c>
    </row>
    <row r="537" spans="1:26" x14ac:dyDescent="0.25">
      <c r="A537" t="s">
        <v>4517</v>
      </c>
      <c r="B537" t="s">
        <v>4518</v>
      </c>
      <c r="C537" t="s">
        <v>4519</v>
      </c>
      <c r="D537" t="s">
        <v>3183</v>
      </c>
      <c r="E537" t="s">
        <v>984</v>
      </c>
      <c r="F537" t="s">
        <v>4520</v>
      </c>
      <c r="G537" t="s">
        <v>4521</v>
      </c>
      <c r="H537" t="s">
        <v>4522</v>
      </c>
      <c r="I537" t="s">
        <v>225</v>
      </c>
      <c r="J537" t="s">
        <v>47</v>
      </c>
      <c r="K537" t="s">
        <v>4523</v>
      </c>
      <c r="L537" t="s">
        <v>50</v>
      </c>
      <c r="M537" t="s">
        <v>50</v>
      </c>
      <c r="N537" t="s">
        <v>36</v>
      </c>
      <c r="O537" t="s">
        <v>51</v>
      </c>
      <c r="P537" t="s">
        <v>39</v>
      </c>
      <c r="Q537" t="s">
        <v>522</v>
      </c>
      <c r="R537" t="s">
        <v>39</v>
      </c>
      <c r="S537" t="s">
        <v>52</v>
      </c>
      <c r="T537" t="s">
        <v>39</v>
      </c>
      <c r="U537" t="s">
        <v>4524</v>
      </c>
      <c r="V537" t="s">
        <v>39</v>
      </c>
      <c r="W537" t="s">
        <v>1495</v>
      </c>
      <c r="X537" t="str">
        <f>IF(LEN(source_data[[#This Row],[technology]])=0,"","technology")</f>
        <v/>
      </c>
      <c r="Y537" t="str">
        <f>SUBSTITUTE(_xlfn.TEXTJOIN(";",TRUE,source_data[[#This Row],[format]:[topic]],source_data[[#This Row],[misc]],source_data[[#This Row],[area]:[other]],),"#",";")</f>
        <v>post;example;data-viz;probability;perception</v>
      </c>
      <c r="Z537">
        <f>10-COUNTBLANK(source_data[[#This Row],[format]:[other]])</f>
        <v>6</v>
      </c>
    </row>
    <row r="538" spans="1:26" x14ac:dyDescent="0.25">
      <c r="A538" t="s">
        <v>4525</v>
      </c>
      <c r="B538" t="s">
        <v>4526</v>
      </c>
      <c r="C538" t="s">
        <v>4527</v>
      </c>
      <c r="D538" t="s">
        <v>4528</v>
      </c>
      <c r="E538" t="s">
        <v>4529</v>
      </c>
      <c r="F538" t="s">
        <v>4530</v>
      </c>
      <c r="G538" t="s">
        <v>4531</v>
      </c>
      <c r="H538" t="s">
        <v>1775</v>
      </c>
      <c r="I538" t="s">
        <v>225</v>
      </c>
      <c r="J538" t="s">
        <v>47</v>
      </c>
      <c r="K538" t="s">
        <v>48</v>
      </c>
      <c r="L538" t="s">
        <v>50</v>
      </c>
      <c r="M538" t="s">
        <v>50</v>
      </c>
      <c r="N538" t="s">
        <v>36</v>
      </c>
      <c r="O538" t="s">
        <v>51</v>
      </c>
      <c r="P538" t="s">
        <v>177</v>
      </c>
      <c r="Q538" t="s">
        <v>39</v>
      </c>
      <c r="R538" t="s">
        <v>39</v>
      </c>
      <c r="S538" t="s">
        <v>39</v>
      </c>
      <c r="T538" t="s">
        <v>39</v>
      </c>
      <c r="U538" t="s">
        <v>4532</v>
      </c>
      <c r="V538" t="s">
        <v>39</v>
      </c>
      <c r="W538" t="s">
        <v>39</v>
      </c>
      <c r="X538" t="str">
        <f>IF(LEN(source_data[[#This Row],[technology]])=0,"","technology")</f>
        <v/>
      </c>
      <c r="Y538" t="str">
        <f>SUBSTITUTE(_xlfn.TEXTJOIN(";",TRUE,source_data[[#This Row],[format]:[topic]],source_data[[#This Row],[misc]],source_data[[#This Row],[area]:[other]],),"#",";")</f>
        <v>post;general;nosql</v>
      </c>
      <c r="Z538">
        <f>10-COUNTBLANK(source_data[[#This Row],[format]:[other]])</f>
        <v>4</v>
      </c>
    </row>
    <row r="539" spans="1:26" x14ac:dyDescent="0.25">
      <c r="A539" t="s">
        <v>4533</v>
      </c>
      <c r="B539" t="s">
        <v>4534</v>
      </c>
      <c r="C539" t="s">
        <v>4535</v>
      </c>
      <c r="D539" t="s">
        <v>887</v>
      </c>
      <c r="E539" t="s">
        <v>4536</v>
      </c>
      <c r="F539" t="s">
        <v>4537</v>
      </c>
      <c r="G539" t="s">
        <v>4538</v>
      </c>
      <c r="H539" t="s">
        <v>2320</v>
      </c>
      <c r="I539" t="s">
        <v>225</v>
      </c>
      <c r="J539" t="s">
        <v>47</v>
      </c>
      <c r="K539" t="s">
        <v>631</v>
      </c>
      <c r="L539" t="s">
        <v>50</v>
      </c>
      <c r="M539" t="s">
        <v>50</v>
      </c>
      <c r="N539" t="s">
        <v>36</v>
      </c>
      <c r="O539" t="s">
        <v>51</v>
      </c>
      <c r="P539" t="s">
        <v>39</v>
      </c>
      <c r="Q539" t="s">
        <v>276</v>
      </c>
      <c r="R539" t="s">
        <v>39</v>
      </c>
      <c r="S539" t="s">
        <v>39</v>
      </c>
      <c r="T539" t="s">
        <v>2194</v>
      </c>
      <c r="U539" t="s">
        <v>39</v>
      </c>
      <c r="V539" t="s">
        <v>159</v>
      </c>
      <c r="W539" t="s">
        <v>39</v>
      </c>
      <c r="X539" t="str">
        <f>IF(LEN(source_data[[#This Row],[technology]])=0,"","technology")</f>
        <v>technology</v>
      </c>
      <c r="Y539" t="str">
        <f>SUBSTITUTE(_xlfn.TEXTJOIN(";",TRUE,source_data[[#This Row],[format]:[topic]],source_data[[#This Row],[misc]],source_data[[#This Row],[area]:[other]],),"#",";")</f>
        <v>post;overview;feature;technology;rstats</v>
      </c>
      <c r="Z539">
        <f>10-COUNTBLANK(source_data[[#This Row],[format]:[other]])</f>
        <v>5</v>
      </c>
    </row>
    <row r="540" spans="1:26" x14ac:dyDescent="0.25">
      <c r="A540" t="s">
        <v>4539</v>
      </c>
      <c r="B540" t="s">
        <v>4540</v>
      </c>
      <c r="C540" t="s">
        <v>4541</v>
      </c>
      <c r="D540" t="s">
        <v>4542</v>
      </c>
      <c r="E540" t="s">
        <v>1468</v>
      </c>
      <c r="F540" t="s">
        <v>4543</v>
      </c>
      <c r="G540" t="s">
        <v>4544</v>
      </c>
      <c r="H540" t="s">
        <v>2182</v>
      </c>
      <c r="I540" t="s">
        <v>225</v>
      </c>
      <c r="J540" t="s">
        <v>47</v>
      </c>
      <c r="K540" t="s">
        <v>1899</v>
      </c>
      <c r="L540" t="s">
        <v>50</v>
      </c>
      <c r="M540" t="s">
        <v>50</v>
      </c>
      <c r="N540" t="s">
        <v>36</v>
      </c>
      <c r="O540" t="s">
        <v>39</v>
      </c>
      <c r="P540" t="s">
        <v>4545</v>
      </c>
      <c r="Q540" t="s">
        <v>39</v>
      </c>
      <c r="R540" t="s">
        <v>39</v>
      </c>
      <c r="S540" t="s">
        <v>39</v>
      </c>
      <c r="T540" t="s">
        <v>39</v>
      </c>
      <c r="U540" t="s">
        <v>104</v>
      </c>
      <c r="V540" t="s">
        <v>39</v>
      </c>
      <c r="W540" t="s">
        <v>39</v>
      </c>
      <c r="X540" t="str">
        <f>IF(LEN(source_data[[#This Row],[technology]])=0,"","technology")</f>
        <v/>
      </c>
      <c r="Y540" t="str">
        <f>SUBSTITUTE(_xlfn.TEXTJOIN(";",TRUE,source_data[[#This Row],[format]:[topic]],source_data[[#This Row],[misc]],source_data[[#This Row],[area]:[other]],),"#",";")</f>
        <v>repo;cheatsheet;resource;dl</v>
      </c>
      <c r="Z540">
        <f>10-COUNTBLANK(source_data[[#This Row],[format]:[other]])</f>
        <v>3</v>
      </c>
    </row>
    <row r="541" spans="1:26" x14ac:dyDescent="0.25">
      <c r="A541" t="s">
        <v>4546</v>
      </c>
      <c r="B541" t="s">
        <v>4547</v>
      </c>
      <c r="C541" t="s">
        <v>4548</v>
      </c>
      <c r="D541" t="s">
        <v>4549</v>
      </c>
      <c r="E541" t="s">
        <v>4550</v>
      </c>
      <c r="F541" t="s">
        <v>4551</v>
      </c>
      <c r="G541" t="s">
        <v>4552</v>
      </c>
      <c r="H541" t="s">
        <v>4553</v>
      </c>
      <c r="I541" t="s">
        <v>225</v>
      </c>
      <c r="J541" t="s">
        <v>47</v>
      </c>
      <c r="K541" t="s">
        <v>631</v>
      </c>
      <c r="L541" t="s">
        <v>50</v>
      </c>
      <c r="M541" t="s">
        <v>50</v>
      </c>
      <c r="N541" t="s">
        <v>36</v>
      </c>
      <c r="O541" t="s">
        <v>51</v>
      </c>
      <c r="P541" t="s">
        <v>39</v>
      </c>
      <c r="Q541" t="s">
        <v>613</v>
      </c>
      <c r="R541" t="s">
        <v>39</v>
      </c>
      <c r="S541" t="s">
        <v>39</v>
      </c>
      <c r="T541" t="s">
        <v>19</v>
      </c>
      <c r="U541" t="s">
        <v>4554</v>
      </c>
      <c r="V541" t="s">
        <v>159</v>
      </c>
      <c r="W541" t="s">
        <v>39</v>
      </c>
      <c r="X541" t="str">
        <f>IF(LEN(source_data[[#This Row],[technology]])=0,"","technology")</f>
        <v>technology</v>
      </c>
      <c r="Y541" t="str">
        <f>SUBSTITUTE(_xlfn.TEXTJOIN(";",TRUE,source_data[[#This Row],[format]:[topic]],source_data[[#This Row],[misc]],source_data[[#This Row],[area]:[other]],),"#",";")</f>
        <v>post;explainer;technique;technology;lda;rstats</v>
      </c>
      <c r="Z541">
        <f>10-COUNTBLANK(source_data[[#This Row],[format]:[other]])</f>
        <v>6</v>
      </c>
    </row>
    <row r="542" spans="1:26" x14ac:dyDescent="0.25">
      <c r="A542" t="s">
        <v>4555</v>
      </c>
      <c r="B542" t="s">
        <v>4556</v>
      </c>
      <c r="C542" t="s">
        <v>4557</v>
      </c>
      <c r="D542" t="s">
        <v>291</v>
      </c>
      <c r="E542" t="s">
        <v>4558</v>
      </c>
      <c r="F542" t="s">
        <v>4559</v>
      </c>
      <c r="G542" t="s">
        <v>4560</v>
      </c>
      <c r="H542" t="s">
        <v>4561</v>
      </c>
      <c r="I542" t="s">
        <v>225</v>
      </c>
      <c r="J542" t="s">
        <v>47</v>
      </c>
      <c r="K542" t="s">
        <v>48</v>
      </c>
      <c r="L542" t="s">
        <v>50</v>
      </c>
      <c r="M542" t="s">
        <v>50</v>
      </c>
      <c r="N542" t="s">
        <v>36</v>
      </c>
      <c r="O542" t="s">
        <v>51</v>
      </c>
      <c r="P542" t="s">
        <v>4562</v>
      </c>
      <c r="Q542" t="s">
        <v>39</v>
      </c>
      <c r="R542" t="s">
        <v>39</v>
      </c>
      <c r="S542" t="s">
        <v>39</v>
      </c>
      <c r="T542" t="s">
        <v>19</v>
      </c>
      <c r="U542" t="s">
        <v>39</v>
      </c>
      <c r="V542" t="s">
        <v>159</v>
      </c>
      <c r="W542" t="s">
        <v>39</v>
      </c>
      <c r="X542" t="str">
        <f>IF(LEN(source_data[[#This Row],[technology]])=0,"","technology")</f>
        <v>technology</v>
      </c>
      <c r="Y542" t="str">
        <f>SUBSTITUTE(_xlfn.TEXTJOIN(";",TRUE,source_data[[#This Row],[format]:[topic]],source_data[[#This Row],[misc]],source_data[[#This Row],[area]:[other]],),"#",";")</f>
        <v>post;tip;how-to;technique;technology;rstats</v>
      </c>
      <c r="Z542">
        <f>10-COUNTBLANK(source_data[[#This Row],[format]:[other]])</f>
        <v>5</v>
      </c>
    </row>
    <row r="543" spans="1:26" x14ac:dyDescent="0.25">
      <c r="A543" t="s">
        <v>4563</v>
      </c>
      <c r="B543" t="s">
        <v>4564</v>
      </c>
      <c r="C543" t="s">
        <v>4565</v>
      </c>
      <c r="D543" t="s">
        <v>4566</v>
      </c>
      <c r="E543" t="s">
        <v>4567</v>
      </c>
      <c r="F543" t="s">
        <v>4565</v>
      </c>
      <c r="G543" t="s">
        <v>4568</v>
      </c>
      <c r="H543" t="s">
        <v>30</v>
      </c>
      <c r="I543" t="s">
        <v>31</v>
      </c>
      <c r="J543" t="s">
        <v>47</v>
      </c>
      <c r="K543" t="s">
        <v>48</v>
      </c>
      <c r="L543" t="s">
        <v>4569</v>
      </c>
      <c r="M543" t="s">
        <v>4570</v>
      </c>
      <c r="N543" t="s">
        <v>36</v>
      </c>
      <c r="O543" t="s">
        <v>51</v>
      </c>
      <c r="P543" t="s">
        <v>39</v>
      </c>
      <c r="Q543" t="s">
        <v>522</v>
      </c>
      <c r="R543" t="s">
        <v>39</v>
      </c>
      <c r="S543" t="s">
        <v>52</v>
      </c>
      <c r="T543" t="s">
        <v>39</v>
      </c>
      <c r="U543" t="s">
        <v>1064</v>
      </c>
      <c r="V543" t="s">
        <v>2321</v>
      </c>
      <c r="W543" t="s">
        <v>39</v>
      </c>
      <c r="X543" t="str">
        <f>IF(LEN(source_data[[#This Row],[technology]])=0,"","technology")</f>
        <v>technology</v>
      </c>
      <c r="Y543" t="str">
        <f>SUBSTITUTE(_xlfn.TEXTJOIN(";",TRUE,source_data[[#This Row],[format]:[topic]],source_data[[#This Row],[misc]],source_data[[#This Row],[area]:[other]],),"#",";")</f>
        <v>post;example;data-viz;technology;animation;ggplot2;rstats</v>
      </c>
      <c r="Z543">
        <f>10-COUNTBLANK(source_data[[#This Row],[format]:[other]])</f>
        <v>6</v>
      </c>
    </row>
    <row r="544" spans="1:26" x14ac:dyDescent="0.25">
      <c r="A544" t="s">
        <v>4571</v>
      </c>
      <c r="B544" t="s">
        <v>4572</v>
      </c>
      <c r="C544" t="s">
        <v>4573</v>
      </c>
      <c r="D544" t="s">
        <v>4138</v>
      </c>
      <c r="E544" t="s">
        <v>4536</v>
      </c>
      <c r="F544" t="s">
        <v>4574</v>
      </c>
      <c r="G544" t="s">
        <v>4575</v>
      </c>
      <c r="H544" t="s">
        <v>4142</v>
      </c>
      <c r="I544" t="s">
        <v>225</v>
      </c>
      <c r="J544" t="s">
        <v>47</v>
      </c>
      <c r="K544" t="s">
        <v>631</v>
      </c>
      <c r="L544" t="s">
        <v>50</v>
      </c>
      <c r="M544" t="s">
        <v>50</v>
      </c>
      <c r="N544" t="s">
        <v>36</v>
      </c>
      <c r="O544" t="s">
        <v>51</v>
      </c>
      <c r="P544" t="s">
        <v>78</v>
      </c>
      <c r="Q544" t="s">
        <v>613</v>
      </c>
      <c r="R544" t="s">
        <v>39</v>
      </c>
      <c r="S544" t="s">
        <v>39</v>
      </c>
      <c r="T544" t="s">
        <v>19</v>
      </c>
      <c r="U544" t="s">
        <v>96</v>
      </c>
      <c r="V544" t="s">
        <v>39</v>
      </c>
      <c r="W544" t="s">
        <v>39</v>
      </c>
      <c r="X544" t="str">
        <f>IF(LEN(source_data[[#This Row],[technology]])=0,"","technology")</f>
        <v/>
      </c>
      <c r="Y544" t="str">
        <f>SUBSTITUTE(_xlfn.TEXTJOIN(";",TRUE,source_data[[#This Row],[format]:[topic]],source_data[[#This Row],[misc]],source_data[[#This Row],[area]:[other]],),"#",";")</f>
        <v>post;how-to;explainer;technique;ml</v>
      </c>
      <c r="Z544">
        <f>10-COUNTBLANK(source_data[[#This Row],[format]:[other]])</f>
        <v>6</v>
      </c>
    </row>
    <row r="545" spans="1:26" x14ac:dyDescent="0.25">
      <c r="A545" t="s">
        <v>4576</v>
      </c>
      <c r="B545" t="s">
        <v>4577</v>
      </c>
      <c r="C545" t="s">
        <v>4578</v>
      </c>
      <c r="D545" t="s">
        <v>4579</v>
      </c>
      <c r="E545" t="s">
        <v>1313</v>
      </c>
      <c r="F545" t="s">
        <v>4580</v>
      </c>
      <c r="G545" t="s">
        <v>4581</v>
      </c>
      <c r="H545" t="s">
        <v>4582</v>
      </c>
      <c r="I545" t="s">
        <v>225</v>
      </c>
      <c r="J545" t="s">
        <v>47</v>
      </c>
      <c r="K545" t="s">
        <v>4583</v>
      </c>
      <c r="L545" t="s">
        <v>50</v>
      </c>
      <c r="M545" t="s">
        <v>50</v>
      </c>
      <c r="N545" t="s">
        <v>36</v>
      </c>
      <c r="O545" t="s">
        <v>39</v>
      </c>
      <c r="P545" t="s">
        <v>2030</v>
      </c>
      <c r="Q545" t="s">
        <v>39</v>
      </c>
      <c r="R545" t="s">
        <v>39</v>
      </c>
      <c r="S545" t="s">
        <v>39</v>
      </c>
      <c r="T545" t="s">
        <v>39</v>
      </c>
      <c r="U545" t="s">
        <v>39</v>
      </c>
      <c r="V545" t="s">
        <v>4584</v>
      </c>
      <c r="W545" t="s">
        <v>4585</v>
      </c>
      <c r="X545" t="str">
        <f>IF(LEN(source_data[[#This Row],[technology]])=0,"","technology")</f>
        <v>technology</v>
      </c>
      <c r="Y545" t="str">
        <f>SUBSTITUTE(_xlfn.TEXTJOIN(";",TRUE,source_data[[#This Row],[format]:[topic]],source_data[[#This Row],[misc]],source_data[[#This Row],[area]:[other]],),"#",";")</f>
        <v>resource;technology;nasa;image;free</v>
      </c>
      <c r="Z545">
        <f>10-COUNTBLANK(source_data[[#This Row],[format]:[other]])</f>
        <v>4</v>
      </c>
    </row>
    <row r="546" spans="1:26" x14ac:dyDescent="0.25">
      <c r="A546" t="s">
        <v>4586</v>
      </c>
      <c r="B546" t="s">
        <v>4587</v>
      </c>
      <c r="C546" t="s">
        <v>4588</v>
      </c>
      <c r="D546" t="s">
        <v>4589</v>
      </c>
      <c r="E546" t="s">
        <v>4590</v>
      </c>
      <c r="F546" t="s">
        <v>4591</v>
      </c>
      <c r="G546" t="s">
        <v>4592</v>
      </c>
      <c r="H546" t="s">
        <v>4593</v>
      </c>
      <c r="I546" t="s">
        <v>225</v>
      </c>
      <c r="J546" t="s">
        <v>47</v>
      </c>
      <c r="K546" t="s">
        <v>48</v>
      </c>
      <c r="L546" t="s">
        <v>50</v>
      </c>
      <c r="M546" t="s">
        <v>50</v>
      </c>
      <c r="N546" t="s">
        <v>36</v>
      </c>
      <c r="O546" t="s">
        <v>94</v>
      </c>
      <c r="P546" t="s">
        <v>266</v>
      </c>
      <c r="Q546" t="s">
        <v>39</v>
      </c>
      <c r="R546" t="s">
        <v>39</v>
      </c>
      <c r="S546" t="s">
        <v>39</v>
      </c>
      <c r="T546" t="s">
        <v>4594</v>
      </c>
      <c r="U546" t="s">
        <v>4440</v>
      </c>
      <c r="V546" t="s">
        <v>901</v>
      </c>
      <c r="W546" t="s">
        <v>39</v>
      </c>
      <c r="X546" t="str">
        <f>IF(LEN(source_data[[#This Row],[technology]])=0,"","technology")</f>
        <v>technology</v>
      </c>
      <c r="Y546" t="str">
        <f>SUBSTITUTE(_xlfn.TEXTJOIN(";",TRUE,source_data[[#This Row],[format]:[topic]],source_data[[#This Row],[misc]],source_data[[#This Row],[area]:[other]],),"#",";")</f>
        <v>video;tutorial;technique;design;technology;dashboard;powerbi</v>
      </c>
      <c r="Z546">
        <f>10-COUNTBLANK(source_data[[#This Row],[format]:[other]])</f>
        <v>6</v>
      </c>
    </row>
    <row r="547" spans="1:26" x14ac:dyDescent="0.25">
      <c r="A547" t="s">
        <v>4595</v>
      </c>
      <c r="B547" t="s">
        <v>4596</v>
      </c>
      <c r="C547" t="s">
        <v>4597</v>
      </c>
      <c r="D547" t="s">
        <v>4598</v>
      </c>
      <c r="E547" t="s">
        <v>4590</v>
      </c>
      <c r="F547" t="s">
        <v>4599</v>
      </c>
      <c r="G547" t="s">
        <v>4600</v>
      </c>
      <c r="H547" t="s">
        <v>4601</v>
      </c>
      <c r="I547" t="s">
        <v>225</v>
      </c>
      <c r="J547" t="s">
        <v>47</v>
      </c>
      <c r="K547" t="s">
        <v>4602</v>
      </c>
      <c r="L547" t="s">
        <v>50</v>
      </c>
      <c r="M547" t="s">
        <v>50</v>
      </c>
      <c r="N547" t="s">
        <v>36</v>
      </c>
      <c r="O547" t="s">
        <v>51</v>
      </c>
      <c r="P547" t="s">
        <v>4603</v>
      </c>
      <c r="Q547" t="s">
        <v>39</v>
      </c>
      <c r="R547" t="s">
        <v>39</v>
      </c>
      <c r="S547" t="s">
        <v>52</v>
      </c>
      <c r="T547" t="s">
        <v>19</v>
      </c>
      <c r="U547" t="s">
        <v>39</v>
      </c>
      <c r="V547" t="s">
        <v>39</v>
      </c>
      <c r="W547" t="s">
        <v>39</v>
      </c>
      <c r="X547" t="str">
        <f>IF(LEN(source_data[[#This Row],[technology]])=0,"","technology")</f>
        <v/>
      </c>
      <c r="Y547" t="str">
        <f>SUBSTITUTE(_xlfn.TEXTJOIN(";",TRUE,source_data[[#This Row],[format]:[topic]],source_data[[#This Row],[misc]],source_data[[#This Row],[area]:[other]],),"#",";")</f>
        <v>post;dataset;tutorial;data-viz;technique</v>
      </c>
      <c r="Z547">
        <f>10-COUNTBLANK(source_data[[#This Row],[format]:[other]])</f>
        <v>5</v>
      </c>
    </row>
    <row r="548" spans="1:26" x14ac:dyDescent="0.25">
      <c r="A548" t="s">
        <v>4604</v>
      </c>
      <c r="B548" t="s">
        <v>4605</v>
      </c>
      <c r="C548" t="s">
        <v>4606</v>
      </c>
      <c r="D548" t="s">
        <v>4607</v>
      </c>
      <c r="E548" t="s">
        <v>4590</v>
      </c>
      <c r="F548" t="s">
        <v>4608</v>
      </c>
      <c r="G548" t="s">
        <v>4609</v>
      </c>
      <c r="H548" t="s">
        <v>4610</v>
      </c>
      <c r="I548" t="s">
        <v>225</v>
      </c>
      <c r="J548" t="s">
        <v>47</v>
      </c>
      <c r="K548" t="s">
        <v>631</v>
      </c>
      <c r="L548" t="s">
        <v>50</v>
      </c>
      <c r="M548" t="s">
        <v>50</v>
      </c>
      <c r="N548" t="s">
        <v>36</v>
      </c>
      <c r="O548" t="s">
        <v>51</v>
      </c>
      <c r="P548" t="s">
        <v>39</v>
      </c>
      <c r="Q548" t="s">
        <v>39</v>
      </c>
      <c r="R548" t="s">
        <v>39</v>
      </c>
      <c r="S548" t="s">
        <v>52</v>
      </c>
      <c r="T548" t="s">
        <v>19</v>
      </c>
      <c r="U548" t="s">
        <v>39</v>
      </c>
      <c r="V548" t="s">
        <v>159</v>
      </c>
      <c r="W548" t="s">
        <v>4611</v>
      </c>
      <c r="X548" t="str">
        <f>IF(LEN(source_data[[#This Row],[technology]])=0,"","technology")</f>
        <v>technology</v>
      </c>
      <c r="Y548" t="str">
        <f>SUBSTITUTE(_xlfn.TEXTJOIN(";",TRUE,source_data[[#This Row],[format]:[topic]],source_data[[#This Row],[misc]],source_data[[#This Row],[area]:[other]],),"#",";")</f>
        <v>post;data-viz;technique;technology;rstats;mortality</v>
      </c>
      <c r="Z548">
        <f>10-COUNTBLANK(source_data[[#This Row],[format]:[other]])</f>
        <v>6</v>
      </c>
    </row>
    <row r="549" spans="1:26" x14ac:dyDescent="0.25">
      <c r="A549" t="s">
        <v>4612</v>
      </c>
      <c r="B549" t="s">
        <v>4613</v>
      </c>
      <c r="C549" t="s">
        <v>4614</v>
      </c>
      <c r="D549" t="s">
        <v>4615</v>
      </c>
      <c r="E549" t="s">
        <v>4616</v>
      </c>
      <c r="F549" t="s">
        <v>4617</v>
      </c>
      <c r="G549" t="s">
        <v>4618</v>
      </c>
      <c r="H549" t="s">
        <v>4619</v>
      </c>
      <c r="I549" t="s">
        <v>225</v>
      </c>
      <c r="J549" t="s">
        <v>47</v>
      </c>
      <c r="K549" t="s">
        <v>48</v>
      </c>
      <c r="L549" t="s">
        <v>50</v>
      </c>
      <c r="M549" t="s">
        <v>50</v>
      </c>
      <c r="N549" t="s">
        <v>36</v>
      </c>
      <c r="O549" t="s">
        <v>102</v>
      </c>
      <c r="P549" t="s">
        <v>103</v>
      </c>
      <c r="Q549" t="s">
        <v>512</v>
      </c>
      <c r="R549" t="s">
        <v>39</v>
      </c>
      <c r="S549" t="s">
        <v>39</v>
      </c>
      <c r="T549" t="s">
        <v>39</v>
      </c>
      <c r="U549" t="s">
        <v>96</v>
      </c>
      <c r="V549" t="s">
        <v>39</v>
      </c>
      <c r="W549" t="s">
        <v>39</v>
      </c>
      <c r="X549" t="str">
        <f>IF(LEN(source_data[[#This Row],[technology]])=0,"","technology")</f>
        <v/>
      </c>
      <c r="Y549" t="str">
        <f>SUBSTITUTE(_xlfn.TEXTJOIN(";",TRUE,source_data[[#This Row],[format]:[topic]],source_data[[#This Row],[misc]],source_data[[#This Row],[area]:[other]],),"#",";")</f>
        <v>paper;research;advanced;ml</v>
      </c>
      <c r="Z549">
        <f>10-COUNTBLANK(source_data[[#This Row],[format]:[other]])</f>
        <v>5</v>
      </c>
    </row>
    <row r="550" spans="1:26" x14ac:dyDescent="0.25">
      <c r="A550" t="s">
        <v>4620</v>
      </c>
      <c r="B550" t="s">
        <v>4621</v>
      </c>
      <c r="C550" t="s">
        <v>4622</v>
      </c>
      <c r="D550" t="s">
        <v>4623</v>
      </c>
      <c r="E550" t="s">
        <v>4624</v>
      </c>
      <c r="F550" t="s">
        <v>4625</v>
      </c>
      <c r="G550" t="s">
        <v>4626</v>
      </c>
      <c r="H550" t="s">
        <v>4627</v>
      </c>
      <c r="I550" t="s">
        <v>225</v>
      </c>
      <c r="J550" t="s">
        <v>47</v>
      </c>
      <c r="K550" t="s">
        <v>4628</v>
      </c>
      <c r="L550" t="s">
        <v>50</v>
      </c>
      <c r="M550" t="s">
        <v>50</v>
      </c>
      <c r="N550" t="s">
        <v>36</v>
      </c>
      <c r="O550" t="s">
        <v>399</v>
      </c>
      <c r="P550" t="s">
        <v>1999</v>
      </c>
      <c r="Q550" t="s">
        <v>39</v>
      </c>
      <c r="R550" t="s">
        <v>39</v>
      </c>
      <c r="S550" t="s">
        <v>9059</v>
      </c>
      <c r="T550" t="s">
        <v>168</v>
      </c>
      <c r="U550" t="s">
        <v>39</v>
      </c>
      <c r="V550" t="s">
        <v>39</v>
      </c>
      <c r="X550" t="str">
        <f>IF(LEN(source_data[[#This Row],[technology]])=0,"","technology")</f>
        <v/>
      </c>
      <c r="Y550" t="str">
        <f>SUBSTITUTE(_xlfn.TEXTJOIN(";",TRUE,source_data[[#This Row],[format]:[topic]],source_data[[#This Row],[misc]],source_data[[#This Row],[area]:[other]],),"#",";")</f>
        <v>podcast;advice;data-viz;inspiration;tool</v>
      </c>
      <c r="Z550">
        <f>10-COUNTBLANK(source_data[[#This Row],[format]:[other]])</f>
        <v>5</v>
      </c>
    </row>
    <row r="551" spans="1:26" x14ac:dyDescent="0.25">
      <c r="A551" t="s">
        <v>4629</v>
      </c>
      <c r="B551" t="s">
        <v>4630</v>
      </c>
      <c r="C551" t="s">
        <v>4631</v>
      </c>
      <c r="D551" t="s">
        <v>4632</v>
      </c>
      <c r="E551" t="s">
        <v>3354</v>
      </c>
      <c r="F551" t="s">
        <v>4633</v>
      </c>
      <c r="G551" t="s">
        <v>4634</v>
      </c>
      <c r="H551" t="s">
        <v>4635</v>
      </c>
      <c r="I551" t="s">
        <v>225</v>
      </c>
      <c r="J551" t="s">
        <v>47</v>
      </c>
      <c r="K551" t="s">
        <v>48</v>
      </c>
      <c r="L551" t="s">
        <v>50</v>
      </c>
      <c r="M551" t="s">
        <v>50</v>
      </c>
      <c r="N551" t="s">
        <v>36</v>
      </c>
      <c r="O551" t="s">
        <v>157</v>
      </c>
      <c r="P551" t="s">
        <v>874</v>
      </c>
      <c r="Q551" t="s">
        <v>39</v>
      </c>
      <c r="R551" t="s">
        <v>39</v>
      </c>
      <c r="S551" t="s">
        <v>39</v>
      </c>
      <c r="T551" t="s">
        <v>4636</v>
      </c>
      <c r="U551" t="s">
        <v>4637</v>
      </c>
      <c r="V551" t="s">
        <v>39</v>
      </c>
      <c r="W551" t="s">
        <v>39</v>
      </c>
      <c r="X551" t="str">
        <f>IF(LEN(source_data[[#This Row],[technology]])=0,"","technology")</f>
        <v/>
      </c>
      <c r="Y551" t="str">
        <f>SUBSTITUTE(_xlfn.TEXTJOIN(";",TRUE,source_data[[#This Row],[format]:[topic]],source_data[[#This Row],[misc]],source_data[[#This Row],[area]:[other]],),"#",";")</f>
        <v>book;guide;practice;technique;data-story;journalism</v>
      </c>
      <c r="Z551">
        <f>10-COUNTBLANK(source_data[[#This Row],[format]:[other]])</f>
        <v>5</v>
      </c>
    </row>
    <row r="552" spans="1:26" x14ac:dyDescent="0.25">
      <c r="A552" t="s">
        <v>4638</v>
      </c>
      <c r="B552" t="s">
        <v>4639</v>
      </c>
      <c r="C552" t="s">
        <v>4640</v>
      </c>
      <c r="D552" t="s">
        <v>4641</v>
      </c>
      <c r="E552" t="s">
        <v>4642</v>
      </c>
      <c r="F552" t="s">
        <v>4643</v>
      </c>
      <c r="G552" t="s">
        <v>4644</v>
      </c>
      <c r="H552" t="s">
        <v>4645</v>
      </c>
      <c r="I552" t="s">
        <v>225</v>
      </c>
      <c r="J552" t="s">
        <v>47</v>
      </c>
      <c r="K552" t="s">
        <v>4646</v>
      </c>
      <c r="L552" t="s">
        <v>50</v>
      </c>
      <c r="M552" t="s">
        <v>50</v>
      </c>
      <c r="N552" t="s">
        <v>36</v>
      </c>
      <c r="O552" t="s">
        <v>1021</v>
      </c>
      <c r="P552" t="s">
        <v>266</v>
      </c>
      <c r="Q552" t="s">
        <v>39</v>
      </c>
      <c r="R552" t="s">
        <v>39</v>
      </c>
      <c r="S552" t="s">
        <v>158</v>
      </c>
      <c r="T552" t="s">
        <v>19</v>
      </c>
      <c r="U552" t="s">
        <v>865</v>
      </c>
      <c r="V552" t="s">
        <v>159</v>
      </c>
      <c r="W552" t="s">
        <v>39</v>
      </c>
      <c r="X552" t="str">
        <f>IF(LEN(source_data[[#This Row],[technology]])=0,"","technology")</f>
        <v>technology</v>
      </c>
      <c r="Y552" t="str">
        <f>SUBSTITUTE(_xlfn.TEXTJOIN(";",TRUE,source_data[[#This Row],[format]:[topic]],source_data[[#This Row],[misc]],source_data[[#This Row],[area]:[other]],),"#",";")</f>
        <v>post;package;tutorial;data-science;technique;technology;development;rstats</v>
      </c>
      <c r="Z552">
        <f>10-COUNTBLANK(source_data[[#This Row],[format]:[other]])</f>
        <v>7</v>
      </c>
    </row>
    <row r="553" spans="1:26" x14ac:dyDescent="0.25">
      <c r="A553" t="s">
        <v>4647</v>
      </c>
      <c r="B553" t="s">
        <v>4648</v>
      </c>
      <c r="C553" t="s">
        <v>4649</v>
      </c>
      <c r="D553" t="s">
        <v>4650</v>
      </c>
      <c r="E553" t="s">
        <v>4651</v>
      </c>
      <c r="F553" t="s">
        <v>4652</v>
      </c>
      <c r="G553" t="s">
        <v>3210</v>
      </c>
      <c r="H553" t="s">
        <v>1929</v>
      </c>
      <c r="I553" t="s">
        <v>225</v>
      </c>
      <c r="J553" t="s">
        <v>47</v>
      </c>
      <c r="K553" t="s">
        <v>4653</v>
      </c>
      <c r="L553" t="s">
        <v>50</v>
      </c>
      <c r="M553" t="s">
        <v>50</v>
      </c>
      <c r="N553" t="s">
        <v>36</v>
      </c>
      <c r="O553" t="s">
        <v>51</v>
      </c>
      <c r="P553" t="s">
        <v>39</v>
      </c>
      <c r="Q553" t="s">
        <v>522</v>
      </c>
      <c r="R553" t="s">
        <v>39</v>
      </c>
      <c r="S553" t="s">
        <v>9059</v>
      </c>
      <c r="T553" t="s">
        <v>39</v>
      </c>
      <c r="U553" t="s">
        <v>39</v>
      </c>
      <c r="V553" t="s">
        <v>39</v>
      </c>
      <c r="X553" t="str">
        <f>IF(LEN(source_data[[#This Row],[technology]])=0,"","technology")</f>
        <v/>
      </c>
      <c r="Y553" t="str">
        <f>SUBSTITUTE(_xlfn.TEXTJOIN(";",TRUE,source_data[[#This Row],[format]:[topic]],source_data[[#This Row],[misc]],source_data[[#This Row],[area]:[other]],),"#",";")</f>
        <v>post;example;data-viz;inspiration</v>
      </c>
      <c r="Z553">
        <f>10-COUNTBLANK(source_data[[#This Row],[format]:[other]])</f>
        <v>4</v>
      </c>
    </row>
    <row r="554" spans="1:26" x14ac:dyDescent="0.25">
      <c r="A554" t="s">
        <v>4654</v>
      </c>
      <c r="B554" t="s">
        <v>4655</v>
      </c>
      <c r="C554" t="s">
        <v>4656</v>
      </c>
      <c r="D554" t="s">
        <v>4657</v>
      </c>
      <c r="E554" t="s">
        <v>2951</v>
      </c>
      <c r="F554" t="s">
        <v>4658</v>
      </c>
      <c r="G554" t="s">
        <v>4659</v>
      </c>
      <c r="H554" t="s">
        <v>4660</v>
      </c>
      <c r="I554" t="s">
        <v>225</v>
      </c>
      <c r="J554" t="s">
        <v>47</v>
      </c>
      <c r="K554" t="s">
        <v>48</v>
      </c>
      <c r="L554" t="s">
        <v>50</v>
      </c>
      <c r="M554" t="s">
        <v>50</v>
      </c>
      <c r="N554" t="s">
        <v>36</v>
      </c>
      <c r="O554" t="s">
        <v>39</v>
      </c>
      <c r="P554" t="s">
        <v>4661</v>
      </c>
      <c r="Q554" t="s">
        <v>39</v>
      </c>
      <c r="R554" t="s">
        <v>39</v>
      </c>
      <c r="S554" t="s">
        <v>52</v>
      </c>
      <c r="T554" t="s">
        <v>39</v>
      </c>
      <c r="U554" t="s">
        <v>39</v>
      </c>
      <c r="V554" t="s">
        <v>901</v>
      </c>
      <c r="W554" t="s">
        <v>39</v>
      </c>
      <c r="X554" t="str">
        <f>IF(LEN(source_data[[#This Row],[technology]])=0,"","technology")</f>
        <v>technology</v>
      </c>
      <c r="Y554" t="str">
        <f>SUBSTITUTE(_xlfn.TEXTJOIN(";",TRUE,source_data[[#This Row],[format]:[topic]],source_data[[#This Row],[misc]],source_data[[#This Row],[area]:[other]],),"#",";")</f>
        <v>template;guide;data-viz;technology;powerbi</v>
      </c>
      <c r="Z554">
        <f>10-COUNTBLANK(source_data[[#This Row],[format]:[other]])</f>
        <v>4</v>
      </c>
    </row>
    <row r="555" spans="1:26" x14ac:dyDescent="0.25">
      <c r="A555" t="s">
        <v>4662</v>
      </c>
      <c r="B555" t="s">
        <v>4663</v>
      </c>
      <c r="C555" t="s">
        <v>4664</v>
      </c>
      <c r="D555" t="s">
        <v>4665</v>
      </c>
      <c r="E555" t="s">
        <v>4666</v>
      </c>
      <c r="F555" t="s">
        <v>4667</v>
      </c>
      <c r="G555" t="s">
        <v>4668</v>
      </c>
      <c r="H555" t="s">
        <v>1503</v>
      </c>
      <c r="I555" t="s">
        <v>225</v>
      </c>
      <c r="J555" t="s">
        <v>47</v>
      </c>
      <c r="K555" t="s">
        <v>48</v>
      </c>
      <c r="L555" t="s">
        <v>50</v>
      </c>
      <c r="M555" t="s">
        <v>50</v>
      </c>
      <c r="N555" t="s">
        <v>36</v>
      </c>
      <c r="O555" t="s">
        <v>37</v>
      </c>
      <c r="P555" t="s">
        <v>39</v>
      </c>
      <c r="Q555" t="s">
        <v>522</v>
      </c>
      <c r="R555" t="s">
        <v>39</v>
      </c>
      <c r="S555" t="s">
        <v>9059</v>
      </c>
      <c r="T555" t="s">
        <v>39</v>
      </c>
      <c r="U555" t="s">
        <v>1397</v>
      </c>
      <c r="V555" t="s">
        <v>39</v>
      </c>
      <c r="W555" t="s">
        <v>1505</v>
      </c>
      <c r="X555" t="str">
        <f>IF(LEN(source_data[[#This Row],[technology]])=0,"","technology")</f>
        <v/>
      </c>
      <c r="Y555" t="str">
        <f>SUBSTITUTE(_xlfn.TEXTJOIN(";",TRUE,source_data[[#This Row],[format]:[topic]],source_data[[#This Row],[misc]],source_data[[#This Row],[area]:[other]],),"#",";")</f>
        <v>article;example;data-viz;inspiration;data-story;storytelling</v>
      </c>
      <c r="Z555">
        <f>10-COUNTBLANK(source_data[[#This Row],[format]:[other]])</f>
        <v>6</v>
      </c>
    </row>
    <row r="556" spans="1:26" x14ac:dyDescent="0.25">
      <c r="A556" t="s">
        <v>4669</v>
      </c>
      <c r="B556" t="s">
        <v>4670</v>
      </c>
      <c r="C556" t="s">
        <v>4671</v>
      </c>
      <c r="D556" t="s">
        <v>4672</v>
      </c>
      <c r="E556" t="s">
        <v>4651</v>
      </c>
      <c r="F556" t="s">
        <v>4673</v>
      </c>
      <c r="G556" t="s">
        <v>4674</v>
      </c>
      <c r="H556" t="s">
        <v>4610</v>
      </c>
      <c r="I556" t="s">
        <v>225</v>
      </c>
      <c r="J556" t="s">
        <v>47</v>
      </c>
      <c r="K556" t="s">
        <v>4675</v>
      </c>
      <c r="L556" t="s">
        <v>50</v>
      </c>
      <c r="M556" t="s">
        <v>50</v>
      </c>
      <c r="N556" t="s">
        <v>36</v>
      </c>
      <c r="O556" t="s">
        <v>4676</v>
      </c>
      <c r="P556" t="s">
        <v>39</v>
      </c>
      <c r="Q556" t="s">
        <v>3436</v>
      </c>
      <c r="R556" t="s">
        <v>39</v>
      </c>
      <c r="S556" t="s">
        <v>52</v>
      </c>
      <c r="T556" t="s">
        <v>39</v>
      </c>
      <c r="U556" t="s">
        <v>39</v>
      </c>
      <c r="V556" t="s">
        <v>159</v>
      </c>
      <c r="W556" t="s">
        <v>39</v>
      </c>
      <c r="X556" t="str">
        <f>IF(LEN(source_data[[#This Row],[technology]])=0,"","technology")</f>
        <v>technology</v>
      </c>
      <c r="Y556" t="str">
        <f>SUBSTITUTE(_xlfn.TEXTJOIN(";",TRUE,source_data[[#This Row],[format]:[topic]],source_data[[#This Row],[misc]],source_data[[#This Row],[area]:[other]],),"#",";")</f>
        <v>post;package;book;getting-started;data-viz;technology;rstats</v>
      </c>
      <c r="Z556">
        <f>10-COUNTBLANK(source_data[[#This Row],[format]:[other]])</f>
        <v>5</v>
      </c>
    </row>
    <row r="557" spans="1:26" x14ac:dyDescent="0.25">
      <c r="A557" t="s">
        <v>4677</v>
      </c>
      <c r="B557" t="s">
        <v>4678</v>
      </c>
      <c r="C557" t="s">
        <v>4679</v>
      </c>
      <c r="D557" t="s">
        <v>4672</v>
      </c>
      <c r="E557" t="s">
        <v>4680</v>
      </c>
      <c r="F557" t="s">
        <v>4681</v>
      </c>
      <c r="G557" t="s">
        <v>4682</v>
      </c>
      <c r="H557" t="s">
        <v>4683</v>
      </c>
      <c r="I557" t="s">
        <v>225</v>
      </c>
      <c r="J557" t="s">
        <v>47</v>
      </c>
      <c r="K557" t="s">
        <v>4684</v>
      </c>
      <c r="L557" t="s">
        <v>50</v>
      </c>
      <c r="M557" t="s">
        <v>50</v>
      </c>
      <c r="N557" t="s">
        <v>36</v>
      </c>
      <c r="O557" t="s">
        <v>157</v>
      </c>
      <c r="P557" t="s">
        <v>874</v>
      </c>
      <c r="Q557" t="s">
        <v>39</v>
      </c>
      <c r="R557" t="s">
        <v>39</v>
      </c>
      <c r="S557" t="s">
        <v>52</v>
      </c>
      <c r="T557" t="s">
        <v>4685</v>
      </c>
      <c r="U557" t="s">
        <v>39</v>
      </c>
      <c r="V557" t="s">
        <v>159</v>
      </c>
      <c r="W557" t="s">
        <v>39</v>
      </c>
      <c r="X557" t="str">
        <f>IF(LEN(source_data[[#This Row],[technology]])=0,"","technology")</f>
        <v>technology</v>
      </c>
      <c r="Y557" t="str">
        <f>SUBSTITUTE(_xlfn.TEXTJOIN(";",TRUE,source_data[[#This Row],[format]:[topic]],source_data[[#This Row],[misc]],source_data[[#This Row],[area]:[other]],),"#",";")</f>
        <v>book;guide;data-viz;concept;principle;method;technology;rstats</v>
      </c>
      <c r="Z557">
        <f>10-COUNTBLANK(source_data[[#This Row],[format]:[other]])</f>
        <v>6</v>
      </c>
    </row>
    <row r="558" spans="1:26" x14ac:dyDescent="0.25">
      <c r="A558" t="s">
        <v>4686</v>
      </c>
      <c r="B558" t="s">
        <v>4687</v>
      </c>
      <c r="C558" t="s">
        <v>4688</v>
      </c>
      <c r="D558" t="s">
        <v>3832</v>
      </c>
      <c r="E558" t="s">
        <v>3490</v>
      </c>
      <c r="F558" t="s">
        <v>4689</v>
      </c>
      <c r="G558" t="s">
        <v>4690</v>
      </c>
      <c r="H558" t="s">
        <v>3836</v>
      </c>
      <c r="I558" t="s">
        <v>225</v>
      </c>
      <c r="J558" t="s">
        <v>47</v>
      </c>
      <c r="K558" t="s">
        <v>4691</v>
      </c>
      <c r="L558" t="s">
        <v>50</v>
      </c>
      <c r="M558" t="s">
        <v>50</v>
      </c>
      <c r="N558" t="s">
        <v>36</v>
      </c>
      <c r="O558" t="s">
        <v>51</v>
      </c>
      <c r="P558" t="s">
        <v>39</v>
      </c>
      <c r="Q558" t="s">
        <v>39</v>
      </c>
      <c r="R558" t="s">
        <v>39</v>
      </c>
      <c r="S558" t="s">
        <v>39</v>
      </c>
      <c r="T558" t="s">
        <v>523</v>
      </c>
      <c r="U558" t="s">
        <v>40</v>
      </c>
      <c r="V558" t="s">
        <v>159</v>
      </c>
      <c r="W558" t="s">
        <v>595</v>
      </c>
      <c r="X558" t="str">
        <f>IF(LEN(source_data[[#This Row],[technology]])=0,"","technology")</f>
        <v>technology</v>
      </c>
      <c r="Y558" t="str">
        <f>SUBSTITUTE(_xlfn.TEXTJOIN(";",TRUE,source_data[[#This Row],[format]:[topic]],source_data[[#This Row],[misc]],source_data[[#This Row],[area]:[other]],),"#",";")</f>
        <v>post;design;technology;geospatial;rstats;art</v>
      </c>
      <c r="Z558">
        <f>10-COUNTBLANK(source_data[[#This Row],[format]:[other]])</f>
        <v>6</v>
      </c>
    </row>
    <row r="559" spans="1:26" x14ac:dyDescent="0.25">
      <c r="A559" t="s">
        <v>4692</v>
      </c>
      <c r="B559" t="s">
        <v>4693</v>
      </c>
      <c r="C559" t="s">
        <v>4694</v>
      </c>
      <c r="D559" t="s">
        <v>4695</v>
      </c>
      <c r="E559" t="s">
        <v>4696</v>
      </c>
      <c r="F559" t="s">
        <v>4697</v>
      </c>
      <c r="G559" t="s">
        <v>4698</v>
      </c>
      <c r="H559" t="s">
        <v>2320</v>
      </c>
      <c r="I559" t="s">
        <v>225</v>
      </c>
      <c r="J559" t="s">
        <v>47</v>
      </c>
      <c r="K559" t="s">
        <v>48</v>
      </c>
      <c r="L559" t="s">
        <v>50</v>
      </c>
      <c r="M559" t="s">
        <v>50</v>
      </c>
      <c r="N559" t="s">
        <v>36</v>
      </c>
      <c r="O559" t="s">
        <v>51</v>
      </c>
      <c r="P559" t="s">
        <v>78</v>
      </c>
      <c r="Q559" t="s">
        <v>593</v>
      </c>
      <c r="R559" t="s">
        <v>39</v>
      </c>
      <c r="S559" t="s">
        <v>39</v>
      </c>
      <c r="T559" t="s">
        <v>168</v>
      </c>
      <c r="U559" t="s">
        <v>39</v>
      </c>
      <c r="V559" t="s">
        <v>159</v>
      </c>
      <c r="W559" t="s">
        <v>39</v>
      </c>
      <c r="X559" t="str">
        <f>IF(LEN(source_data[[#This Row],[technology]])=0,"","technology")</f>
        <v>technology</v>
      </c>
      <c r="Y559" t="str">
        <f>SUBSTITUTE(_xlfn.TEXTJOIN(";",TRUE,source_data[[#This Row],[format]:[topic]],source_data[[#This Row],[misc]],source_data[[#This Row],[area]:[other]],),"#",";")</f>
        <v>post;how-to;introduction;tool;technology;rstats</v>
      </c>
      <c r="Z559">
        <f>10-COUNTBLANK(source_data[[#This Row],[format]:[other]])</f>
        <v>6</v>
      </c>
    </row>
    <row r="560" spans="1:26" x14ac:dyDescent="0.25">
      <c r="A560" t="s">
        <v>4699</v>
      </c>
      <c r="B560" t="s">
        <v>4700</v>
      </c>
      <c r="C560" t="s">
        <v>4701</v>
      </c>
      <c r="D560" t="s">
        <v>4695</v>
      </c>
      <c r="E560" t="s">
        <v>659</v>
      </c>
      <c r="F560" t="s">
        <v>4702</v>
      </c>
      <c r="G560" t="s">
        <v>4703</v>
      </c>
      <c r="H560" t="s">
        <v>1583</v>
      </c>
      <c r="I560" t="s">
        <v>225</v>
      </c>
      <c r="J560" t="s">
        <v>47</v>
      </c>
      <c r="K560" t="s">
        <v>48</v>
      </c>
      <c r="L560" t="s">
        <v>50</v>
      </c>
      <c r="M560" t="s">
        <v>50</v>
      </c>
      <c r="N560" t="s">
        <v>36</v>
      </c>
      <c r="O560" t="s">
        <v>39</v>
      </c>
      <c r="P560" t="s">
        <v>4704</v>
      </c>
      <c r="Q560" t="s">
        <v>39</v>
      </c>
      <c r="R560" t="s">
        <v>39</v>
      </c>
      <c r="S560" t="s">
        <v>39</v>
      </c>
      <c r="T560" t="s">
        <v>39</v>
      </c>
      <c r="U560" t="s">
        <v>96</v>
      </c>
      <c r="V560" t="s">
        <v>159</v>
      </c>
      <c r="W560" t="s">
        <v>39</v>
      </c>
      <c r="X560" t="str">
        <f>IF(LEN(source_data[[#This Row],[technology]])=0,"","technology")</f>
        <v>technology</v>
      </c>
      <c r="Y560" t="str">
        <f>SUBSTITUTE(_xlfn.TEXTJOIN(";",TRUE,source_data[[#This Row],[format]:[topic]],source_data[[#This Row],[misc]],source_data[[#This Row],[area]:[other]],),"#",";")</f>
        <v>architecture;technology;ml;rstats</v>
      </c>
      <c r="Z560">
        <f>10-COUNTBLANK(source_data[[#This Row],[format]:[other]])</f>
        <v>4</v>
      </c>
    </row>
    <row r="561" spans="1:26" x14ac:dyDescent="0.25">
      <c r="A561" t="s">
        <v>4705</v>
      </c>
      <c r="B561" t="s">
        <v>4706</v>
      </c>
      <c r="C561" t="s">
        <v>4707</v>
      </c>
      <c r="D561" t="s">
        <v>4708</v>
      </c>
      <c r="E561" t="s">
        <v>4709</v>
      </c>
      <c r="F561" t="s">
        <v>4710</v>
      </c>
      <c r="G561" t="s">
        <v>4711</v>
      </c>
      <c r="H561" t="s">
        <v>4712</v>
      </c>
      <c r="I561" t="s">
        <v>225</v>
      </c>
      <c r="J561" t="s">
        <v>47</v>
      </c>
      <c r="K561" t="s">
        <v>48</v>
      </c>
      <c r="L561" t="s">
        <v>50</v>
      </c>
      <c r="M561" t="s">
        <v>50</v>
      </c>
      <c r="N561" t="s">
        <v>36</v>
      </c>
      <c r="O561" t="s">
        <v>3099</v>
      </c>
      <c r="P561" t="s">
        <v>103</v>
      </c>
      <c r="Q561" t="s">
        <v>39</v>
      </c>
      <c r="R561" t="s">
        <v>39</v>
      </c>
      <c r="S561" t="s">
        <v>39</v>
      </c>
      <c r="T561" t="s">
        <v>39</v>
      </c>
      <c r="U561" t="s">
        <v>554</v>
      </c>
      <c r="V561" t="s">
        <v>39</v>
      </c>
      <c r="W561" t="s">
        <v>39</v>
      </c>
      <c r="X561" t="str">
        <f>IF(LEN(source_data[[#This Row],[technology]])=0,"","technology")</f>
        <v/>
      </c>
      <c r="Y561" t="str">
        <f>SUBSTITUTE(_xlfn.TEXTJOIN(";",TRUE,source_data[[#This Row],[format]:[topic]],source_data[[#This Row],[misc]],source_data[[#This Row],[area]:[other]],),"#",";")</f>
        <v>post;paper;research;sports</v>
      </c>
      <c r="Z561">
        <f>10-COUNTBLANK(source_data[[#This Row],[format]:[other]])</f>
        <v>4</v>
      </c>
    </row>
    <row r="562" spans="1:26" x14ac:dyDescent="0.25">
      <c r="A562" t="s">
        <v>4713</v>
      </c>
      <c r="B562" t="s">
        <v>4714</v>
      </c>
      <c r="C562" t="s">
        <v>4715</v>
      </c>
      <c r="D562" t="s">
        <v>4716</v>
      </c>
      <c r="E562" t="s">
        <v>4717</v>
      </c>
      <c r="F562" t="s">
        <v>4715</v>
      </c>
      <c r="G562" t="s">
        <v>4718</v>
      </c>
      <c r="H562" t="s">
        <v>30</v>
      </c>
      <c r="I562" t="s">
        <v>31</v>
      </c>
      <c r="J562" t="s">
        <v>47</v>
      </c>
      <c r="K562" t="s">
        <v>48</v>
      </c>
      <c r="L562" t="s">
        <v>4719</v>
      </c>
      <c r="M562" t="s">
        <v>4720</v>
      </c>
      <c r="N562" t="s">
        <v>36</v>
      </c>
      <c r="O562" t="s">
        <v>51</v>
      </c>
      <c r="P562" t="s">
        <v>2680</v>
      </c>
      <c r="Q562" t="s">
        <v>39</v>
      </c>
      <c r="R562" t="s">
        <v>1183</v>
      </c>
      <c r="S562" t="s">
        <v>1184</v>
      </c>
      <c r="T562" t="s">
        <v>39</v>
      </c>
      <c r="U562" t="s">
        <v>104</v>
      </c>
      <c r="V562" t="s">
        <v>39</v>
      </c>
      <c r="W562" t="s">
        <v>39</v>
      </c>
      <c r="X562" t="str">
        <f>IF(LEN(source_data[[#This Row],[technology]])=0,"","technology")</f>
        <v/>
      </c>
      <c r="Y562" t="str">
        <f>SUBSTITUTE(_xlfn.TEXTJOIN(";",TRUE,source_data[[#This Row],[format]:[topic]],source_data[[#This Row],[misc]],source_data[[#This Row],[area]:[other]],),"#",";")</f>
        <v>post;perspective;cautionary-tale;pitfall;dl</v>
      </c>
      <c r="Z562">
        <f>10-COUNTBLANK(source_data[[#This Row],[format]:[other]])</f>
        <v>6</v>
      </c>
    </row>
    <row r="563" spans="1:26" x14ac:dyDescent="0.25">
      <c r="A563" t="s">
        <v>4721</v>
      </c>
      <c r="B563" t="s">
        <v>4722</v>
      </c>
      <c r="C563" t="s">
        <v>4723</v>
      </c>
      <c r="D563" t="s">
        <v>4641</v>
      </c>
      <c r="E563" t="s">
        <v>4724</v>
      </c>
      <c r="F563" t="s">
        <v>4725</v>
      </c>
      <c r="G563" t="s">
        <v>4726</v>
      </c>
      <c r="H563" t="s">
        <v>4645</v>
      </c>
      <c r="I563" t="s">
        <v>225</v>
      </c>
      <c r="J563" t="s">
        <v>47</v>
      </c>
      <c r="K563" t="s">
        <v>48</v>
      </c>
      <c r="L563" t="s">
        <v>50</v>
      </c>
      <c r="M563" t="s">
        <v>50</v>
      </c>
      <c r="N563" t="s">
        <v>36</v>
      </c>
      <c r="O563" t="s">
        <v>157</v>
      </c>
      <c r="P563" t="s">
        <v>4727</v>
      </c>
      <c r="Q563" t="s">
        <v>39</v>
      </c>
      <c r="R563" t="s">
        <v>39</v>
      </c>
      <c r="S563" t="s">
        <v>39</v>
      </c>
      <c r="T563" t="s">
        <v>39</v>
      </c>
      <c r="U563" t="s">
        <v>39</v>
      </c>
      <c r="V563" t="s">
        <v>159</v>
      </c>
      <c r="W563" t="s">
        <v>39</v>
      </c>
      <c r="X563" t="str">
        <f>IF(LEN(source_data[[#This Row],[technology]])=0,"","technology")</f>
        <v>technology</v>
      </c>
      <c r="Y563" t="str">
        <f>SUBSTITUTE(_xlfn.TEXTJOIN(";",TRUE,source_data[[#This Row],[format]:[topic]],source_data[[#This Row],[misc]],source_data[[#This Row],[area]:[other]],),"#",";")</f>
        <v>book;list;tutorial;cheatsheet;resource;technology;rstats</v>
      </c>
      <c r="Z563">
        <f>10-COUNTBLANK(source_data[[#This Row],[format]:[other]])</f>
        <v>4</v>
      </c>
    </row>
    <row r="564" spans="1:26" x14ac:dyDescent="0.25">
      <c r="A564" t="s">
        <v>4728</v>
      </c>
      <c r="B564" t="s">
        <v>4729</v>
      </c>
      <c r="C564" t="s">
        <v>4730</v>
      </c>
      <c r="D564" t="s">
        <v>4731</v>
      </c>
      <c r="E564" t="s">
        <v>4536</v>
      </c>
      <c r="F564" t="s">
        <v>4732</v>
      </c>
      <c r="G564" t="s">
        <v>4733</v>
      </c>
      <c r="H564" t="s">
        <v>3145</v>
      </c>
      <c r="I564" t="s">
        <v>225</v>
      </c>
      <c r="J564" t="s">
        <v>47</v>
      </c>
      <c r="K564" t="s">
        <v>4734</v>
      </c>
      <c r="L564" t="s">
        <v>50</v>
      </c>
      <c r="M564" t="s">
        <v>50</v>
      </c>
      <c r="N564" t="s">
        <v>36</v>
      </c>
      <c r="O564" t="s">
        <v>1021</v>
      </c>
      <c r="P564" t="s">
        <v>39</v>
      </c>
      <c r="Q564" t="s">
        <v>593</v>
      </c>
      <c r="R564" t="s">
        <v>39</v>
      </c>
      <c r="S564" t="s">
        <v>39</v>
      </c>
      <c r="T564" t="s">
        <v>633</v>
      </c>
      <c r="U564" t="s">
        <v>4735</v>
      </c>
      <c r="V564" t="s">
        <v>39</v>
      </c>
      <c r="W564" t="s">
        <v>39</v>
      </c>
      <c r="X564" t="str">
        <f>IF(LEN(source_data[[#This Row],[technology]])=0,"","technology")</f>
        <v/>
      </c>
      <c r="Y564" t="str">
        <f>SUBSTITUTE(_xlfn.TEXTJOIN(";",TRUE,source_data[[#This Row],[format]:[topic]],source_data[[#This Row],[misc]],source_data[[#This Row],[area]:[other]],),"#",";")</f>
        <v>post;package;introduction;tool;technique;model</v>
      </c>
      <c r="Z564">
        <f>10-COUNTBLANK(source_data[[#This Row],[format]:[other]])</f>
        <v>5</v>
      </c>
    </row>
    <row r="565" spans="1:26" x14ac:dyDescent="0.25">
      <c r="A565" t="s">
        <v>4736</v>
      </c>
      <c r="B565" t="s">
        <v>4737</v>
      </c>
      <c r="C565" t="s">
        <v>4738</v>
      </c>
      <c r="D565" t="s">
        <v>2726</v>
      </c>
      <c r="E565" t="s">
        <v>4739</v>
      </c>
      <c r="F565" t="s">
        <v>4740</v>
      </c>
      <c r="G565" t="s">
        <v>4741</v>
      </c>
      <c r="H565" t="s">
        <v>2729</v>
      </c>
      <c r="I565" t="s">
        <v>225</v>
      </c>
      <c r="J565" t="s">
        <v>47</v>
      </c>
      <c r="K565" t="s">
        <v>48</v>
      </c>
      <c r="L565" t="s">
        <v>50</v>
      </c>
      <c r="M565" t="s">
        <v>50</v>
      </c>
      <c r="N565" t="s">
        <v>36</v>
      </c>
      <c r="O565" t="s">
        <v>51</v>
      </c>
      <c r="P565" t="s">
        <v>266</v>
      </c>
      <c r="Q565" t="s">
        <v>593</v>
      </c>
      <c r="R565" t="s">
        <v>39</v>
      </c>
      <c r="S565" t="s">
        <v>39</v>
      </c>
      <c r="T565" t="s">
        <v>19</v>
      </c>
      <c r="U565" t="s">
        <v>40</v>
      </c>
      <c r="V565" t="s">
        <v>159</v>
      </c>
      <c r="W565" t="s">
        <v>39</v>
      </c>
      <c r="X565" t="str">
        <f>IF(LEN(source_data[[#This Row],[technology]])=0,"","technology")</f>
        <v>technology</v>
      </c>
      <c r="Y565" t="str">
        <f>SUBSTITUTE(_xlfn.TEXTJOIN(";",TRUE,source_data[[#This Row],[format]:[topic]],source_data[[#This Row],[misc]],source_data[[#This Row],[area]:[other]],),"#",";")</f>
        <v>post;tutorial;introduction;technique;technology;geospatial;rstats</v>
      </c>
      <c r="Z565">
        <f>10-COUNTBLANK(source_data[[#This Row],[format]:[other]])</f>
        <v>7</v>
      </c>
    </row>
    <row r="566" spans="1:26" x14ac:dyDescent="0.25">
      <c r="A566" t="s">
        <v>4742</v>
      </c>
      <c r="B566" t="s">
        <v>4743</v>
      </c>
      <c r="C566" t="s">
        <v>4744</v>
      </c>
      <c r="D566" t="s">
        <v>4745</v>
      </c>
      <c r="E566" t="s">
        <v>4746</v>
      </c>
      <c r="F566" t="s">
        <v>4747</v>
      </c>
      <c r="G566" t="s">
        <v>4748</v>
      </c>
      <c r="H566" t="s">
        <v>4749</v>
      </c>
      <c r="I566" t="s">
        <v>225</v>
      </c>
      <c r="J566" t="s">
        <v>47</v>
      </c>
      <c r="K566" t="s">
        <v>4750</v>
      </c>
      <c r="L566" t="s">
        <v>50</v>
      </c>
      <c r="M566" t="s">
        <v>50</v>
      </c>
      <c r="N566" t="s">
        <v>36</v>
      </c>
      <c r="O566" t="s">
        <v>51</v>
      </c>
      <c r="P566" t="s">
        <v>39</v>
      </c>
      <c r="Q566" t="s">
        <v>4751</v>
      </c>
      <c r="R566" t="s">
        <v>39</v>
      </c>
      <c r="S566" t="s">
        <v>39</v>
      </c>
      <c r="T566" t="s">
        <v>19</v>
      </c>
      <c r="U566" t="s">
        <v>4752</v>
      </c>
      <c r="V566" t="s">
        <v>3923</v>
      </c>
      <c r="W566" t="s">
        <v>39</v>
      </c>
      <c r="X566" t="str">
        <f>IF(LEN(source_data[[#This Row],[technology]])=0,"","technology")</f>
        <v>technology</v>
      </c>
      <c r="Y566" t="str">
        <f>SUBSTITUTE(_xlfn.TEXTJOIN(";",TRUE,source_data[[#This Row],[format]:[topic]],source_data[[#This Row],[misc]],source_data[[#This Row],[area]:[other]],),"#",";")</f>
        <v>post;overview;explainer;technique;technology;image-recognition;tensorflow</v>
      </c>
      <c r="Z566">
        <f>10-COUNTBLANK(source_data[[#This Row],[format]:[other]])</f>
        <v>6</v>
      </c>
    </row>
    <row r="567" spans="1:26" x14ac:dyDescent="0.25">
      <c r="A567" t="s">
        <v>4753</v>
      </c>
      <c r="B567" t="s">
        <v>4754</v>
      </c>
      <c r="C567" t="s">
        <v>4755</v>
      </c>
      <c r="D567" t="s">
        <v>4756</v>
      </c>
      <c r="E567" t="s">
        <v>4709</v>
      </c>
      <c r="F567" t="s">
        <v>4757</v>
      </c>
      <c r="G567" t="s">
        <v>4758</v>
      </c>
      <c r="H567" t="s">
        <v>30</v>
      </c>
      <c r="I567" t="s">
        <v>31</v>
      </c>
      <c r="J567" t="s">
        <v>47</v>
      </c>
      <c r="K567" t="s">
        <v>48</v>
      </c>
      <c r="L567" t="s">
        <v>4759</v>
      </c>
      <c r="M567" t="s">
        <v>4760</v>
      </c>
      <c r="N567" t="s">
        <v>36</v>
      </c>
      <c r="O567" t="s">
        <v>51</v>
      </c>
      <c r="P567" t="s">
        <v>2167</v>
      </c>
      <c r="Q567" t="s">
        <v>39</v>
      </c>
      <c r="R567" t="s">
        <v>39</v>
      </c>
      <c r="S567" t="s">
        <v>39</v>
      </c>
      <c r="T567" t="s">
        <v>39</v>
      </c>
      <c r="U567" t="s">
        <v>39</v>
      </c>
      <c r="V567" t="s">
        <v>159</v>
      </c>
      <c r="W567" t="s">
        <v>39</v>
      </c>
      <c r="X567" t="str">
        <f>IF(LEN(source_data[[#This Row],[technology]])=0,"","technology")</f>
        <v>technology</v>
      </c>
      <c r="Y567" t="str">
        <f>SUBSTITUTE(_xlfn.TEXTJOIN(";",TRUE,source_data[[#This Row],[format]:[topic]],source_data[[#This Row],[misc]],source_data[[#This Row],[area]:[other]],),"#",";")</f>
        <v>post;tip;technology;rstats</v>
      </c>
      <c r="Z567">
        <f>10-COUNTBLANK(source_data[[#This Row],[format]:[other]])</f>
        <v>4</v>
      </c>
    </row>
    <row r="568" spans="1:26" x14ac:dyDescent="0.25">
      <c r="A568" t="s">
        <v>4761</v>
      </c>
      <c r="B568" t="s">
        <v>4762</v>
      </c>
      <c r="C568" t="s">
        <v>4763</v>
      </c>
      <c r="D568" t="s">
        <v>4764</v>
      </c>
      <c r="E568" t="s">
        <v>4765</v>
      </c>
      <c r="F568" t="s">
        <v>4766</v>
      </c>
      <c r="G568" t="s">
        <v>4767</v>
      </c>
      <c r="H568" t="s">
        <v>1545</v>
      </c>
      <c r="I568" t="s">
        <v>225</v>
      </c>
      <c r="J568" t="s">
        <v>47</v>
      </c>
      <c r="K568" t="s">
        <v>48</v>
      </c>
      <c r="L568" t="s">
        <v>50</v>
      </c>
      <c r="M568" t="s">
        <v>50</v>
      </c>
      <c r="N568" t="s">
        <v>36</v>
      </c>
      <c r="O568" t="s">
        <v>51</v>
      </c>
      <c r="P568" t="s">
        <v>2167</v>
      </c>
      <c r="Q568" t="s">
        <v>39</v>
      </c>
      <c r="R568" t="s">
        <v>39</v>
      </c>
      <c r="S568" t="s">
        <v>39</v>
      </c>
      <c r="T568" t="s">
        <v>39</v>
      </c>
      <c r="U568" t="s">
        <v>39</v>
      </c>
      <c r="V568" t="s">
        <v>159</v>
      </c>
      <c r="W568" t="s">
        <v>39</v>
      </c>
      <c r="X568" t="str">
        <f>IF(LEN(source_data[[#This Row],[technology]])=0,"","technology")</f>
        <v>technology</v>
      </c>
      <c r="Y568" t="str">
        <f>SUBSTITUTE(_xlfn.TEXTJOIN(";",TRUE,source_data[[#This Row],[format]:[topic]],source_data[[#This Row],[misc]],source_data[[#This Row],[area]:[other]],),"#",";")</f>
        <v>post;tip;technology;rstats</v>
      </c>
      <c r="Z568">
        <f>10-COUNTBLANK(source_data[[#This Row],[format]:[other]])</f>
        <v>4</v>
      </c>
    </row>
    <row r="569" spans="1:26" x14ac:dyDescent="0.25">
      <c r="A569" t="s">
        <v>4768</v>
      </c>
      <c r="B569" t="s">
        <v>4769</v>
      </c>
      <c r="C569" t="s">
        <v>4770</v>
      </c>
      <c r="D569" t="s">
        <v>4771</v>
      </c>
      <c r="E569" t="s">
        <v>2951</v>
      </c>
      <c r="F569" t="s">
        <v>4772</v>
      </c>
      <c r="G569" t="s">
        <v>4773</v>
      </c>
      <c r="H569" t="s">
        <v>4774</v>
      </c>
      <c r="I569" t="s">
        <v>225</v>
      </c>
      <c r="J569" t="s">
        <v>47</v>
      </c>
      <c r="K569" t="s">
        <v>4775</v>
      </c>
      <c r="L569" t="s">
        <v>50</v>
      </c>
      <c r="M569" t="s">
        <v>50</v>
      </c>
      <c r="N569" t="s">
        <v>36</v>
      </c>
      <c r="O569" t="s">
        <v>37</v>
      </c>
      <c r="P569" t="s">
        <v>4776</v>
      </c>
      <c r="Q569" t="s">
        <v>39</v>
      </c>
      <c r="R569" t="s">
        <v>4777</v>
      </c>
      <c r="S569" t="s">
        <v>1184</v>
      </c>
      <c r="T569" t="s">
        <v>1954</v>
      </c>
      <c r="U569" t="s">
        <v>39</v>
      </c>
      <c r="V569" t="s">
        <v>39</v>
      </c>
      <c r="W569" t="s">
        <v>39</v>
      </c>
      <c r="X569" t="str">
        <f>IF(LEN(source_data[[#This Row],[technology]])=0,"","technology")</f>
        <v/>
      </c>
      <c r="Y569" t="str">
        <f>SUBSTITUTE(_xlfn.TEXTJOIN(";",TRUE,source_data[[#This Row],[format]:[topic]],source_data[[#This Row],[misc]],source_data[[#This Row],[area]:[other]],),"#",";")</f>
        <v>article;essay;peril;pitfall;data</v>
      </c>
      <c r="Z569">
        <f>10-COUNTBLANK(source_data[[#This Row],[format]:[other]])</f>
        <v>6</v>
      </c>
    </row>
    <row r="570" spans="1:26" x14ac:dyDescent="0.25">
      <c r="A570" t="s">
        <v>4778</v>
      </c>
      <c r="B570" t="s">
        <v>4779</v>
      </c>
      <c r="C570" t="s">
        <v>4780</v>
      </c>
      <c r="D570" t="s">
        <v>4781</v>
      </c>
      <c r="E570" t="s">
        <v>4782</v>
      </c>
      <c r="F570" t="s">
        <v>4783</v>
      </c>
      <c r="G570" t="s">
        <v>4784</v>
      </c>
      <c r="H570" t="s">
        <v>4785</v>
      </c>
      <c r="I570" t="s">
        <v>225</v>
      </c>
      <c r="J570" t="s">
        <v>47</v>
      </c>
      <c r="K570" t="s">
        <v>4786</v>
      </c>
      <c r="L570" t="s">
        <v>50</v>
      </c>
      <c r="M570" t="s">
        <v>50</v>
      </c>
      <c r="N570" t="s">
        <v>36</v>
      </c>
      <c r="O570" t="s">
        <v>37</v>
      </c>
      <c r="P570" t="s">
        <v>39</v>
      </c>
      <c r="Q570" t="s">
        <v>39</v>
      </c>
      <c r="R570" t="s">
        <v>4777</v>
      </c>
      <c r="S570" t="s">
        <v>1184</v>
      </c>
      <c r="T570" t="s">
        <v>39</v>
      </c>
      <c r="U570" t="s">
        <v>1185</v>
      </c>
      <c r="V570" t="s">
        <v>39</v>
      </c>
      <c r="W570" t="s">
        <v>39</v>
      </c>
      <c r="X570" t="str">
        <f>IF(LEN(source_data[[#This Row],[technology]])=0,"","technology")</f>
        <v/>
      </c>
      <c r="Y570" t="str">
        <f>SUBSTITUTE(_xlfn.TEXTJOIN(";",TRUE,source_data[[#This Row],[format]:[topic]],source_data[[#This Row],[misc]],source_data[[#This Row],[area]:[other]],),"#",";")</f>
        <v>article;peril;pitfall;ai</v>
      </c>
      <c r="Z570">
        <f>10-COUNTBLANK(source_data[[#This Row],[format]:[other]])</f>
        <v>5</v>
      </c>
    </row>
    <row r="571" spans="1:26" x14ac:dyDescent="0.25">
      <c r="A571" t="s">
        <v>4787</v>
      </c>
      <c r="B571" t="s">
        <v>4788</v>
      </c>
      <c r="C571" t="s">
        <v>4789</v>
      </c>
      <c r="D571" t="s">
        <v>4790</v>
      </c>
      <c r="E571" t="s">
        <v>3417</v>
      </c>
      <c r="F571" t="s">
        <v>4791</v>
      </c>
      <c r="G571" t="s">
        <v>4792</v>
      </c>
      <c r="H571" t="s">
        <v>4205</v>
      </c>
      <c r="I571" t="s">
        <v>225</v>
      </c>
      <c r="J571" t="s">
        <v>47</v>
      </c>
      <c r="K571" t="s">
        <v>4793</v>
      </c>
      <c r="L571" t="s">
        <v>50</v>
      </c>
      <c r="M571" t="s">
        <v>50</v>
      </c>
      <c r="N571" t="s">
        <v>36</v>
      </c>
      <c r="O571" t="s">
        <v>1998</v>
      </c>
      <c r="P571" t="s">
        <v>4794</v>
      </c>
      <c r="Q571" t="s">
        <v>39</v>
      </c>
      <c r="R571" t="s">
        <v>39</v>
      </c>
      <c r="S571" t="s">
        <v>39</v>
      </c>
      <c r="T571" t="s">
        <v>39</v>
      </c>
      <c r="U571" t="s">
        <v>1185</v>
      </c>
      <c r="V571" t="s">
        <v>39</v>
      </c>
      <c r="W571" t="s">
        <v>39</v>
      </c>
      <c r="X571" t="str">
        <f>IF(LEN(source_data[[#This Row],[technology]])=0,"","technology")</f>
        <v/>
      </c>
      <c r="Y571" t="str">
        <f>SUBSTITUTE(_xlfn.TEXTJOIN(";",TRUE,source_data[[#This Row],[format]:[topic]],source_data[[#This Row],[misc]],source_data[[#This Row],[area]:[other]],),"#",";")</f>
        <v>podcast;interview;opinion;perspective;general;ai</v>
      </c>
      <c r="Z571">
        <f>10-COUNTBLANK(source_data[[#This Row],[format]:[other]])</f>
        <v>4</v>
      </c>
    </row>
    <row r="572" spans="1:26" x14ac:dyDescent="0.25">
      <c r="A572" t="s">
        <v>4795</v>
      </c>
      <c r="B572" t="s">
        <v>4796</v>
      </c>
      <c r="C572" t="s">
        <v>4797</v>
      </c>
      <c r="D572" t="s">
        <v>4798</v>
      </c>
      <c r="E572" t="s">
        <v>4799</v>
      </c>
      <c r="F572" t="s">
        <v>4800</v>
      </c>
      <c r="G572" t="s">
        <v>4801</v>
      </c>
      <c r="H572" t="s">
        <v>4459</v>
      </c>
      <c r="I572" t="s">
        <v>225</v>
      </c>
      <c r="J572" t="s">
        <v>47</v>
      </c>
      <c r="K572" t="s">
        <v>631</v>
      </c>
      <c r="L572" t="s">
        <v>50</v>
      </c>
      <c r="M572" t="s">
        <v>50</v>
      </c>
      <c r="N572" t="s">
        <v>36</v>
      </c>
      <c r="O572" t="s">
        <v>1021</v>
      </c>
      <c r="P572" t="s">
        <v>78</v>
      </c>
      <c r="Q572" t="s">
        <v>276</v>
      </c>
      <c r="R572" t="s">
        <v>39</v>
      </c>
      <c r="S572" t="s">
        <v>39</v>
      </c>
      <c r="T572" t="s">
        <v>19</v>
      </c>
      <c r="U572" t="s">
        <v>39</v>
      </c>
      <c r="V572" t="s">
        <v>39</v>
      </c>
      <c r="W572" t="s">
        <v>39</v>
      </c>
      <c r="X572" t="str">
        <f>IF(LEN(source_data[[#This Row],[technology]])=0,"","technology")</f>
        <v/>
      </c>
      <c r="Y572" t="str">
        <f>SUBSTITUTE(_xlfn.TEXTJOIN(";",TRUE,source_data[[#This Row],[format]:[topic]],source_data[[#This Row],[misc]],source_data[[#This Row],[area]:[other]],),"#",";")</f>
        <v>post;package;how-to;overview;technique</v>
      </c>
      <c r="Z572">
        <f>10-COUNTBLANK(source_data[[#This Row],[format]:[other]])</f>
        <v>5</v>
      </c>
    </row>
    <row r="573" spans="1:26" x14ac:dyDescent="0.25">
      <c r="A573" t="s">
        <v>4802</v>
      </c>
      <c r="B573" t="s">
        <v>4803</v>
      </c>
      <c r="C573" t="s">
        <v>4804</v>
      </c>
      <c r="D573" t="s">
        <v>4805</v>
      </c>
      <c r="E573" t="s">
        <v>659</v>
      </c>
      <c r="F573" t="s">
        <v>4806</v>
      </c>
      <c r="G573" t="s">
        <v>4807</v>
      </c>
      <c r="H573" t="s">
        <v>4504</v>
      </c>
      <c r="I573" t="s">
        <v>225</v>
      </c>
      <c r="J573" t="s">
        <v>47</v>
      </c>
      <c r="K573" t="s">
        <v>4808</v>
      </c>
      <c r="L573" t="s">
        <v>50</v>
      </c>
      <c r="M573" t="s">
        <v>50</v>
      </c>
      <c r="N573" t="s">
        <v>36</v>
      </c>
      <c r="O573" t="s">
        <v>51</v>
      </c>
      <c r="P573" t="s">
        <v>177</v>
      </c>
      <c r="Q573" t="s">
        <v>39</v>
      </c>
      <c r="R573" t="s">
        <v>39</v>
      </c>
      <c r="S573" t="s">
        <v>428</v>
      </c>
      <c r="T573" t="s">
        <v>39</v>
      </c>
      <c r="U573" t="s">
        <v>39</v>
      </c>
      <c r="V573" t="s">
        <v>39</v>
      </c>
      <c r="W573" t="s">
        <v>1090</v>
      </c>
      <c r="X573" t="str">
        <f>IF(LEN(source_data[[#This Row],[technology]])=0,"","technology")</f>
        <v/>
      </c>
      <c r="Y573" t="str">
        <f>SUBSTITUTE(_xlfn.TEXTJOIN(";",TRUE,source_data[[#This Row],[format]:[topic]],source_data[[#This Row],[misc]],source_data[[#This Row],[area]:[other]],),"#",";")</f>
        <v>post;general;inspiration;mathematics</v>
      </c>
      <c r="Z573">
        <f>10-COUNTBLANK(source_data[[#This Row],[format]:[other]])</f>
        <v>5</v>
      </c>
    </row>
    <row r="574" spans="1:26" x14ac:dyDescent="0.25">
      <c r="A574" t="s">
        <v>4809</v>
      </c>
      <c r="B574" t="s">
        <v>4810</v>
      </c>
      <c r="C574" t="s">
        <v>4811</v>
      </c>
      <c r="D574" t="s">
        <v>4812</v>
      </c>
      <c r="E574" t="s">
        <v>4799</v>
      </c>
      <c r="F574" t="s">
        <v>4813</v>
      </c>
      <c r="G574" t="s">
        <v>4814</v>
      </c>
      <c r="H574" t="s">
        <v>1775</v>
      </c>
      <c r="I574" t="s">
        <v>225</v>
      </c>
      <c r="J574" t="s">
        <v>47</v>
      </c>
      <c r="K574" t="s">
        <v>48</v>
      </c>
      <c r="L574" t="s">
        <v>50</v>
      </c>
      <c r="M574" t="s">
        <v>50</v>
      </c>
      <c r="N574" t="s">
        <v>36</v>
      </c>
      <c r="O574" t="s">
        <v>51</v>
      </c>
      <c r="P574" t="s">
        <v>828</v>
      </c>
      <c r="Q574" t="s">
        <v>39</v>
      </c>
      <c r="R574" t="s">
        <v>39</v>
      </c>
      <c r="S574" t="s">
        <v>39</v>
      </c>
      <c r="T574" t="s">
        <v>39</v>
      </c>
      <c r="U574" t="s">
        <v>4815</v>
      </c>
      <c r="V574" t="s">
        <v>39</v>
      </c>
      <c r="W574" t="s">
        <v>39</v>
      </c>
      <c r="X574" t="str">
        <f>IF(LEN(source_data[[#This Row],[technology]])=0,"","technology")</f>
        <v/>
      </c>
      <c r="Y574" t="str">
        <f>SUBSTITUTE(_xlfn.TEXTJOIN(";",TRUE,source_data[[#This Row],[format]:[topic]],source_data[[#This Row],[misc]],source_data[[#This Row],[area]:[other]],),"#",";")</f>
        <v>post;tutorial;guide;ai;image-generation</v>
      </c>
      <c r="Z574">
        <f>10-COUNTBLANK(source_data[[#This Row],[format]:[other]])</f>
        <v>4</v>
      </c>
    </row>
    <row r="575" spans="1:26" x14ac:dyDescent="0.25">
      <c r="A575" t="s">
        <v>4816</v>
      </c>
      <c r="B575" t="s">
        <v>448</v>
      </c>
      <c r="C575" t="s">
        <v>449</v>
      </c>
      <c r="D575" t="s">
        <v>312</v>
      </c>
      <c r="E575" t="s">
        <v>4817</v>
      </c>
      <c r="F575" t="s">
        <v>451</v>
      </c>
      <c r="G575" t="s">
        <v>453</v>
      </c>
      <c r="H575" t="s">
        <v>316</v>
      </c>
      <c r="I575" t="s">
        <v>225</v>
      </c>
      <c r="J575" t="s">
        <v>47</v>
      </c>
      <c r="K575" t="s">
        <v>4818</v>
      </c>
      <c r="L575" t="s">
        <v>50</v>
      </c>
      <c r="M575" t="s">
        <v>50</v>
      </c>
      <c r="N575" t="s">
        <v>36</v>
      </c>
      <c r="O575" t="s">
        <v>39</v>
      </c>
      <c r="P575" t="s">
        <v>95</v>
      </c>
      <c r="Q575" t="s">
        <v>39</v>
      </c>
      <c r="R575" t="s">
        <v>39</v>
      </c>
      <c r="S575" t="s">
        <v>9059</v>
      </c>
      <c r="T575" t="s">
        <v>39</v>
      </c>
      <c r="U575" t="s">
        <v>39</v>
      </c>
      <c r="V575" t="s">
        <v>39</v>
      </c>
      <c r="X575" t="str">
        <f>IF(LEN(source_data[[#This Row],[technology]])=0,"","technology")</f>
        <v/>
      </c>
      <c r="Y575" t="str">
        <f>SUBSTITUTE(_xlfn.TEXTJOIN(";",TRUE,source_data[[#This Row],[format]:[topic]],source_data[[#This Row],[misc]],source_data[[#This Row],[area]:[other]],),"#",";")</f>
        <v>list;data-viz;inspiration</v>
      </c>
      <c r="Z575">
        <f>10-COUNTBLANK(source_data[[#This Row],[format]:[other]])</f>
        <v>3</v>
      </c>
    </row>
    <row r="576" spans="1:26" x14ac:dyDescent="0.25">
      <c r="A576" t="s">
        <v>4819</v>
      </c>
      <c r="B576" t="s">
        <v>4820</v>
      </c>
      <c r="C576" t="s">
        <v>4821</v>
      </c>
      <c r="D576" t="s">
        <v>4822</v>
      </c>
      <c r="E576" t="s">
        <v>4823</v>
      </c>
      <c r="F576" t="s">
        <v>4821</v>
      </c>
      <c r="G576" t="s">
        <v>4824</v>
      </c>
      <c r="H576" t="s">
        <v>30</v>
      </c>
      <c r="I576" t="s">
        <v>31</v>
      </c>
      <c r="J576" t="s">
        <v>47</v>
      </c>
      <c r="K576" t="s">
        <v>48</v>
      </c>
      <c r="L576" t="s">
        <v>4825</v>
      </c>
      <c r="M576" t="s">
        <v>4826</v>
      </c>
      <c r="N576" t="s">
        <v>36</v>
      </c>
      <c r="O576" t="s">
        <v>51</v>
      </c>
      <c r="P576" t="s">
        <v>39</v>
      </c>
      <c r="Q576" t="s">
        <v>522</v>
      </c>
      <c r="R576" t="s">
        <v>39</v>
      </c>
      <c r="S576" t="s">
        <v>9059</v>
      </c>
      <c r="T576" t="s">
        <v>39</v>
      </c>
      <c r="U576" t="s">
        <v>39</v>
      </c>
      <c r="V576" t="s">
        <v>4827</v>
      </c>
      <c r="X576" t="str">
        <f>IF(LEN(source_data[[#This Row],[technology]])=0,"","technology")</f>
        <v>technology</v>
      </c>
      <c r="Y576" t="str">
        <f>SUBSTITUTE(_xlfn.TEXTJOIN(";",TRUE,source_data[[#This Row],[format]:[topic]],source_data[[#This Row],[misc]],source_data[[#This Row],[area]:[other]],),"#",";")</f>
        <v>post;example;data-viz;inspiration;technology;dendogram</v>
      </c>
      <c r="Z576">
        <f>10-COUNTBLANK(source_data[[#This Row],[format]:[other]])</f>
        <v>5</v>
      </c>
    </row>
    <row r="577" spans="1:26" x14ac:dyDescent="0.25">
      <c r="A577" t="s">
        <v>4828</v>
      </c>
      <c r="B577" t="s">
        <v>4829</v>
      </c>
      <c r="C577" t="s">
        <v>4830</v>
      </c>
      <c r="D577" t="s">
        <v>4831</v>
      </c>
      <c r="E577" t="s">
        <v>4832</v>
      </c>
      <c r="F577" t="s">
        <v>4833</v>
      </c>
      <c r="G577" t="s">
        <v>4834</v>
      </c>
      <c r="H577" t="s">
        <v>1239</v>
      </c>
      <c r="I577" t="s">
        <v>225</v>
      </c>
      <c r="J577" t="s">
        <v>47</v>
      </c>
      <c r="K577" t="s">
        <v>4835</v>
      </c>
      <c r="L577" t="s">
        <v>50</v>
      </c>
      <c r="M577" t="s">
        <v>50</v>
      </c>
      <c r="N577" t="s">
        <v>36</v>
      </c>
      <c r="O577" t="s">
        <v>157</v>
      </c>
      <c r="P577" t="s">
        <v>874</v>
      </c>
      <c r="Q577" t="s">
        <v>39</v>
      </c>
      <c r="R577" t="s">
        <v>39</v>
      </c>
      <c r="S577" t="s">
        <v>52</v>
      </c>
      <c r="T577" t="s">
        <v>4836</v>
      </c>
      <c r="U577" t="s">
        <v>39</v>
      </c>
      <c r="V577" t="s">
        <v>39</v>
      </c>
      <c r="W577" t="s">
        <v>39</v>
      </c>
      <c r="X577" t="str">
        <f>IF(LEN(source_data[[#This Row],[technology]])=0,"","technology")</f>
        <v/>
      </c>
      <c r="Y577" t="str">
        <f>SUBSTITUTE(_xlfn.TEXTJOIN(";",TRUE,source_data[[#This Row],[format]:[topic]],source_data[[#This Row],[misc]],source_data[[#This Row],[area]:[other]],),"#",";")</f>
        <v>book;guide;data-viz;principle;technique</v>
      </c>
      <c r="Z577">
        <f>10-COUNTBLANK(source_data[[#This Row],[format]:[other]])</f>
        <v>5</v>
      </c>
    </row>
    <row r="578" spans="1:26" x14ac:dyDescent="0.25">
      <c r="A578" t="s">
        <v>4837</v>
      </c>
      <c r="B578" t="s">
        <v>4838</v>
      </c>
      <c r="C578" t="s">
        <v>4839</v>
      </c>
      <c r="D578" t="s">
        <v>1580</v>
      </c>
      <c r="E578" t="s">
        <v>4840</v>
      </c>
      <c r="F578" t="s">
        <v>4841</v>
      </c>
      <c r="G578" t="s">
        <v>4842</v>
      </c>
      <c r="H578" t="s">
        <v>1583</v>
      </c>
      <c r="I578" t="s">
        <v>225</v>
      </c>
      <c r="J578" t="s">
        <v>47</v>
      </c>
      <c r="K578" t="s">
        <v>48</v>
      </c>
      <c r="L578" t="s">
        <v>50</v>
      </c>
      <c r="M578" t="s">
        <v>50</v>
      </c>
      <c r="N578" t="s">
        <v>36</v>
      </c>
      <c r="O578" t="s">
        <v>39</v>
      </c>
      <c r="P578" t="s">
        <v>2058</v>
      </c>
      <c r="Q578" t="s">
        <v>39</v>
      </c>
      <c r="R578" t="s">
        <v>39</v>
      </c>
      <c r="S578" t="s">
        <v>52</v>
      </c>
      <c r="T578" t="s">
        <v>19</v>
      </c>
      <c r="U578" t="s">
        <v>39</v>
      </c>
      <c r="V578" t="s">
        <v>4843</v>
      </c>
      <c r="W578" t="s">
        <v>39</v>
      </c>
      <c r="X578" t="str">
        <f>IF(LEN(source_data[[#This Row],[technology]])=0,"","technology")</f>
        <v>technology</v>
      </c>
      <c r="Y578" t="str">
        <f>SUBSTITUTE(_xlfn.TEXTJOIN(";",TRUE,source_data[[#This Row],[format]:[topic]],source_data[[#This Row],[misc]],source_data[[#This Row],[area]:[other]],),"#",";")</f>
        <v>tutorial;how-to;data-viz;technique;technology;powerbi;d3js</v>
      </c>
      <c r="Z578">
        <f>10-COUNTBLANK(source_data[[#This Row],[format]:[other]])</f>
        <v>5</v>
      </c>
    </row>
    <row r="579" spans="1:26" x14ac:dyDescent="0.25">
      <c r="A579" t="s">
        <v>4844</v>
      </c>
      <c r="B579" t="s">
        <v>4845</v>
      </c>
      <c r="C579" t="s">
        <v>4846</v>
      </c>
      <c r="D579" t="s">
        <v>4847</v>
      </c>
      <c r="E579" t="s">
        <v>4848</v>
      </c>
      <c r="F579" t="s">
        <v>4849</v>
      </c>
      <c r="G579" t="s">
        <v>4850</v>
      </c>
      <c r="H579" t="s">
        <v>4851</v>
      </c>
      <c r="I579" t="s">
        <v>225</v>
      </c>
      <c r="J579" t="s">
        <v>47</v>
      </c>
      <c r="K579" t="s">
        <v>4852</v>
      </c>
      <c r="L579" t="s">
        <v>50</v>
      </c>
      <c r="M579" t="s">
        <v>50</v>
      </c>
      <c r="N579" t="s">
        <v>36</v>
      </c>
      <c r="O579" t="s">
        <v>51</v>
      </c>
      <c r="P579" t="s">
        <v>39</v>
      </c>
      <c r="Q579" t="s">
        <v>613</v>
      </c>
      <c r="R579" t="s">
        <v>39</v>
      </c>
      <c r="S579" t="s">
        <v>158</v>
      </c>
      <c r="T579" t="s">
        <v>4853</v>
      </c>
      <c r="U579" t="s">
        <v>39</v>
      </c>
      <c r="V579" t="s">
        <v>4854</v>
      </c>
      <c r="W579" t="s">
        <v>39</v>
      </c>
      <c r="X579" t="str">
        <f>IF(LEN(source_data[[#This Row],[technology]])=0,"","technology")</f>
        <v>technology</v>
      </c>
      <c r="Y579" t="str">
        <f>SUBSTITUTE(_xlfn.TEXTJOIN(";",TRUE,source_data[[#This Row],[format]:[topic]],source_data[[#This Row],[misc]],source_data[[#This Row],[area]:[other]],),"#",";")</f>
        <v>post;explainer;data-science;tool;workflow;technology;kubernetes</v>
      </c>
      <c r="Z579">
        <f>10-COUNTBLANK(source_data[[#This Row],[format]:[other]])</f>
        <v>6</v>
      </c>
    </row>
    <row r="580" spans="1:26" x14ac:dyDescent="0.25">
      <c r="A580" t="s">
        <v>4855</v>
      </c>
      <c r="B580" t="s">
        <v>4856</v>
      </c>
      <c r="C580" t="s">
        <v>4857</v>
      </c>
      <c r="D580" t="s">
        <v>4858</v>
      </c>
      <c r="E580" t="s">
        <v>4859</v>
      </c>
      <c r="F580" t="s">
        <v>4860</v>
      </c>
      <c r="G580" t="s">
        <v>4861</v>
      </c>
      <c r="H580" t="s">
        <v>2760</v>
      </c>
      <c r="I580" t="s">
        <v>225</v>
      </c>
      <c r="J580" t="s">
        <v>47</v>
      </c>
      <c r="K580" t="s">
        <v>4862</v>
      </c>
      <c r="L580" t="s">
        <v>50</v>
      </c>
      <c r="M580" t="s">
        <v>50</v>
      </c>
      <c r="N580" t="s">
        <v>36</v>
      </c>
      <c r="O580" t="s">
        <v>51</v>
      </c>
      <c r="P580" t="s">
        <v>266</v>
      </c>
      <c r="Q580" t="s">
        <v>512</v>
      </c>
      <c r="R580" t="s">
        <v>39</v>
      </c>
      <c r="S580" t="s">
        <v>39</v>
      </c>
      <c r="T580" t="s">
        <v>168</v>
      </c>
      <c r="U580" t="s">
        <v>39</v>
      </c>
      <c r="V580" t="s">
        <v>1938</v>
      </c>
      <c r="W580" t="s">
        <v>39</v>
      </c>
      <c r="X580" t="str">
        <f>IF(LEN(source_data[[#This Row],[technology]])=0,"","technology")</f>
        <v>technology</v>
      </c>
      <c r="Y580" t="str">
        <f>SUBSTITUTE(_xlfn.TEXTJOIN(";",TRUE,source_data[[#This Row],[format]:[topic]],source_data[[#This Row],[misc]],source_data[[#This Row],[area]:[other]],),"#",";")</f>
        <v>post;tutorial;advanced;tool;technology;python;jupyter</v>
      </c>
      <c r="Z580">
        <f>10-COUNTBLANK(source_data[[#This Row],[format]:[other]])</f>
        <v>6</v>
      </c>
    </row>
    <row r="581" spans="1:26" x14ac:dyDescent="0.25">
      <c r="A581" t="s">
        <v>4863</v>
      </c>
      <c r="B581" t="s">
        <v>4864</v>
      </c>
      <c r="C581" t="s">
        <v>4865</v>
      </c>
      <c r="D581" t="s">
        <v>4866</v>
      </c>
      <c r="E581" t="s">
        <v>4867</v>
      </c>
      <c r="F581" t="s">
        <v>4868</v>
      </c>
      <c r="G581" t="s">
        <v>4869</v>
      </c>
      <c r="H581" t="s">
        <v>4870</v>
      </c>
      <c r="I581" t="s">
        <v>225</v>
      </c>
      <c r="J581" t="s">
        <v>47</v>
      </c>
      <c r="K581" t="s">
        <v>48</v>
      </c>
      <c r="L581" t="s">
        <v>50</v>
      </c>
      <c r="M581" t="s">
        <v>50</v>
      </c>
      <c r="N581" t="s">
        <v>36</v>
      </c>
      <c r="O581" t="s">
        <v>102</v>
      </c>
      <c r="P581" t="s">
        <v>39</v>
      </c>
      <c r="Q581" t="s">
        <v>522</v>
      </c>
      <c r="R581" t="s">
        <v>39</v>
      </c>
      <c r="S581" t="s">
        <v>428</v>
      </c>
      <c r="T581" t="s">
        <v>1954</v>
      </c>
      <c r="U581" t="s">
        <v>2722</v>
      </c>
      <c r="V581" t="s">
        <v>39</v>
      </c>
      <c r="X581" t="str">
        <f>IF(LEN(source_data[[#This Row],[technology]])=0,"","technology")</f>
        <v/>
      </c>
      <c r="Y581" t="str">
        <f>SUBSTITUTE(_xlfn.TEXTJOIN(";",TRUE,source_data[[#This Row],[format]:[topic]],source_data[[#This Row],[misc]],source_data[[#This Row],[area]:[other]],),"#",";")</f>
        <v>paper;example;inspiration;data;analytics</v>
      </c>
      <c r="Z581">
        <f>10-COUNTBLANK(source_data[[#This Row],[format]:[other]])</f>
        <v>6</v>
      </c>
    </row>
    <row r="582" spans="1:26" x14ac:dyDescent="0.25">
      <c r="A582" t="s">
        <v>4871</v>
      </c>
      <c r="B582" t="s">
        <v>4872</v>
      </c>
      <c r="C582" t="s">
        <v>4873</v>
      </c>
      <c r="D582" t="s">
        <v>4874</v>
      </c>
      <c r="E582" t="s">
        <v>3842</v>
      </c>
      <c r="F582" t="s">
        <v>4875</v>
      </c>
      <c r="G582" t="s">
        <v>4876</v>
      </c>
      <c r="H582" t="s">
        <v>2120</v>
      </c>
      <c r="I582" t="s">
        <v>225</v>
      </c>
      <c r="J582" t="s">
        <v>47</v>
      </c>
      <c r="K582" t="s">
        <v>4877</v>
      </c>
      <c r="L582" t="s">
        <v>50</v>
      </c>
      <c r="M582" t="s">
        <v>50</v>
      </c>
      <c r="N582" t="s">
        <v>36</v>
      </c>
      <c r="O582" t="s">
        <v>51</v>
      </c>
      <c r="P582" t="s">
        <v>141</v>
      </c>
      <c r="Q582" t="s">
        <v>39</v>
      </c>
      <c r="R582" t="s">
        <v>39</v>
      </c>
      <c r="S582" t="s">
        <v>52</v>
      </c>
      <c r="T582" t="s">
        <v>4489</v>
      </c>
      <c r="U582" t="s">
        <v>39</v>
      </c>
      <c r="V582" t="s">
        <v>39</v>
      </c>
      <c r="W582" t="s">
        <v>39</v>
      </c>
      <c r="X582" t="str">
        <f>IF(LEN(source_data[[#This Row],[technology]])=0,"","technology")</f>
        <v/>
      </c>
      <c r="Y582" t="str">
        <f>SUBSTITUTE(_xlfn.TEXTJOIN(";",TRUE,source_data[[#This Row],[format]:[topic]],source_data[[#This Row],[misc]],source_data[[#This Row],[area]:[other]],),"#",";")</f>
        <v>post;opinion;data-viz;principle</v>
      </c>
      <c r="Z582">
        <f>10-COUNTBLANK(source_data[[#This Row],[format]:[other]])</f>
        <v>5</v>
      </c>
    </row>
    <row r="583" spans="1:26" x14ac:dyDescent="0.25">
      <c r="A583" t="s">
        <v>4878</v>
      </c>
      <c r="B583" t="s">
        <v>4879</v>
      </c>
      <c r="C583" t="s">
        <v>4880</v>
      </c>
      <c r="D583" t="s">
        <v>4881</v>
      </c>
      <c r="E583" t="s">
        <v>4799</v>
      </c>
      <c r="F583" t="s">
        <v>4882</v>
      </c>
      <c r="G583" t="s">
        <v>4883</v>
      </c>
      <c r="H583" t="s">
        <v>2714</v>
      </c>
      <c r="I583" t="s">
        <v>225</v>
      </c>
      <c r="J583" t="s">
        <v>47</v>
      </c>
      <c r="K583" t="s">
        <v>4884</v>
      </c>
      <c r="L583" t="s">
        <v>50</v>
      </c>
      <c r="M583" t="s">
        <v>50</v>
      </c>
      <c r="N583" t="s">
        <v>36</v>
      </c>
      <c r="O583" t="s">
        <v>39</v>
      </c>
      <c r="P583" t="s">
        <v>95</v>
      </c>
      <c r="Q583" t="s">
        <v>522</v>
      </c>
      <c r="R583" t="s">
        <v>39</v>
      </c>
      <c r="S583" t="s">
        <v>9059</v>
      </c>
      <c r="T583" t="s">
        <v>39</v>
      </c>
      <c r="U583" t="s">
        <v>39</v>
      </c>
      <c r="V583" t="s">
        <v>39</v>
      </c>
      <c r="X583" t="str">
        <f>IF(LEN(source_data[[#This Row],[technology]])=0,"","technology")</f>
        <v/>
      </c>
      <c r="Y583" t="str">
        <f>SUBSTITUTE(_xlfn.TEXTJOIN(";",TRUE,source_data[[#This Row],[format]:[topic]],source_data[[#This Row],[misc]],source_data[[#This Row],[area]:[other]],),"#",";")</f>
        <v>list;example;data-viz;inspiration</v>
      </c>
      <c r="Z583">
        <f>10-COUNTBLANK(source_data[[#This Row],[format]:[other]])</f>
        <v>4</v>
      </c>
    </row>
    <row r="584" spans="1:26" x14ac:dyDescent="0.25">
      <c r="A584" t="s">
        <v>4885</v>
      </c>
      <c r="B584" t="s">
        <v>4886</v>
      </c>
      <c r="C584" t="s">
        <v>4887</v>
      </c>
      <c r="D584" t="s">
        <v>3480</v>
      </c>
      <c r="E584" t="s">
        <v>4888</v>
      </c>
      <c r="F584" t="s">
        <v>4889</v>
      </c>
      <c r="G584" t="s">
        <v>4890</v>
      </c>
      <c r="H584" t="s">
        <v>4891</v>
      </c>
      <c r="I584" t="s">
        <v>225</v>
      </c>
      <c r="J584" t="s">
        <v>47</v>
      </c>
      <c r="K584" t="s">
        <v>48</v>
      </c>
      <c r="L584" t="s">
        <v>50</v>
      </c>
      <c r="M584" t="s">
        <v>50</v>
      </c>
      <c r="N584" t="s">
        <v>36</v>
      </c>
      <c r="O584" t="s">
        <v>3099</v>
      </c>
      <c r="P584" t="s">
        <v>39</v>
      </c>
      <c r="Q584" t="s">
        <v>39</v>
      </c>
      <c r="R584" t="s">
        <v>4892</v>
      </c>
      <c r="S584" t="s">
        <v>1483</v>
      </c>
      <c r="T584" t="s">
        <v>39</v>
      </c>
      <c r="U584" t="s">
        <v>39</v>
      </c>
      <c r="V584" t="s">
        <v>39</v>
      </c>
      <c r="W584" t="s">
        <v>1560</v>
      </c>
      <c r="X584" t="str">
        <f>IF(LEN(source_data[[#This Row],[technology]])=0,"","technology")</f>
        <v/>
      </c>
      <c r="Y584" t="str">
        <f>SUBSTITUTE(_xlfn.TEXTJOIN(";",TRUE,source_data[[#This Row],[format]:[topic]],source_data[[#This Row],[misc]],source_data[[#This Row],[area]:[other]],),"#",";")</f>
        <v>post;paper;challenge;data-science;pitfall;training</v>
      </c>
      <c r="Z584">
        <f>10-COUNTBLANK(source_data[[#This Row],[format]:[other]])</f>
        <v>5</v>
      </c>
    </row>
    <row r="585" spans="1:26" x14ac:dyDescent="0.25">
      <c r="A585" t="s">
        <v>4893</v>
      </c>
      <c r="B585" t="s">
        <v>4894</v>
      </c>
      <c r="C585" t="s">
        <v>4895</v>
      </c>
      <c r="D585" t="s">
        <v>4896</v>
      </c>
      <c r="E585" t="s">
        <v>3417</v>
      </c>
      <c r="F585" t="s">
        <v>4897</v>
      </c>
      <c r="G585" t="s">
        <v>4898</v>
      </c>
      <c r="H585" t="s">
        <v>4899</v>
      </c>
      <c r="I585" t="s">
        <v>225</v>
      </c>
      <c r="J585" t="s">
        <v>47</v>
      </c>
      <c r="K585" t="s">
        <v>48</v>
      </c>
      <c r="L585" t="s">
        <v>50</v>
      </c>
      <c r="M585" t="s">
        <v>50</v>
      </c>
      <c r="N585" t="s">
        <v>36</v>
      </c>
      <c r="O585" t="s">
        <v>256</v>
      </c>
      <c r="P585" t="s">
        <v>39</v>
      </c>
      <c r="Q585" t="s">
        <v>39</v>
      </c>
      <c r="R585" t="s">
        <v>39</v>
      </c>
      <c r="S585" t="s">
        <v>52</v>
      </c>
      <c r="T585" t="s">
        <v>39</v>
      </c>
      <c r="U585" t="s">
        <v>4900</v>
      </c>
      <c r="V585" t="s">
        <v>39</v>
      </c>
      <c r="W585" t="s">
        <v>39</v>
      </c>
      <c r="X585" t="str">
        <f>IF(LEN(source_data[[#This Row],[technology]])=0,"","technology")</f>
        <v/>
      </c>
      <c r="Y585" t="str">
        <f>SUBSTITUTE(_xlfn.TEXTJOIN(";",TRUE,source_data[[#This Row],[format]:[topic]],source_data[[#This Row],[misc]],source_data[[#This Row],[area]:[other]],),"#",";")</f>
        <v>package;data-viz;animation;development</v>
      </c>
      <c r="Z585">
        <f>10-COUNTBLANK(source_data[[#This Row],[format]:[other]])</f>
        <v>4</v>
      </c>
    </row>
    <row r="586" spans="1:26" x14ac:dyDescent="0.25">
      <c r="A586" t="s">
        <v>4901</v>
      </c>
      <c r="B586" t="s">
        <v>4902</v>
      </c>
      <c r="C586" t="s">
        <v>4903</v>
      </c>
      <c r="D586" t="s">
        <v>4904</v>
      </c>
      <c r="E586" t="s">
        <v>4905</v>
      </c>
      <c r="F586" t="s">
        <v>4906</v>
      </c>
      <c r="G586" t="s">
        <v>4907</v>
      </c>
      <c r="H586" t="s">
        <v>1654</v>
      </c>
      <c r="I586" t="s">
        <v>225</v>
      </c>
      <c r="J586" t="s">
        <v>47</v>
      </c>
      <c r="K586" t="s">
        <v>48</v>
      </c>
      <c r="L586" t="s">
        <v>50</v>
      </c>
      <c r="M586" t="s">
        <v>50</v>
      </c>
      <c r="N586" t="s">
        <v>36</v>
      </c>
      <c r="O586" t="s">
        <v>51</v>
      </c>
      <c r="P586" t="s">
        <v>39</v>
      </c>
      <c r="Q586" t="s">
        <v>593</v>
      </c>
      <c r="R586" t="s">
        <v>39</v>
      </c>
      <c r="S586" t="s">
        <v>52</v>
      </c>
      <c r="T586" t="s">
        <v>1308</v>
      </c>
      <c r="U586" t="s">
        <v>39</v>
      </c>
      <c r="V586" t="s">
        <v>39</v>
      </c>
      <c r="W586" t="s">
        <v>39</v>
      </c>
      <c r="X586" t="str">
        <f>IF(LEN(source_data[[#This Row],[technology]])=0,"","technology")</f>
        <v/>
      </c>
      <c r="Y586" t="str">
        <f>SUBSTITUTE(_xlfn.TEXTJOIN(";",TRUE,source_data[[#This Row],[format]:[topic]],source_data[[#This Row],[misc]],source_data[[#This Row],[area]:[other]],),"#",";")</f>
        <v>post;introduction;data-viz;design;principle</v>
      </c>
      <c r="Z586">
        <f>10-COUNTBLANK(source_data[[#This Row],[format]:[other]])</f>
        <v>5</v>
      </c>
    </row>
    <row r="587" spans="1:26" x14ac:dyDescent="0.25">
      <c r="A587" t="s">
        <v>4908</v>
      </c>
      <c r="B587" t="s">
        <v>4909</v>
      </c>
      <c r="C587" t="s">
        <v>4910</v>
      </c>
      <c r="D587" t="s">
        <v>4911</v>
      </c>
      <c r="E587" t="s">
        <v>4912</v>
      </c>
      <c r="F587" t="s">
        <v>4913</v>
      </c>
      <c r="G587" t="s">
        <v>4914</v>
      </c>
      <c r="H587" t="s">
        <v>4915</v>
      </c>
      <c r="I587" t="s">
        <v>225</v>
      </c>
      <c r="J587" t="s">
        <v>47</v>
      </c>
      <c r="K587" t="s">
        <v>48</v>
      </c>
      <c r="L587" t="s">
        <v>50</v>
      </c>
      <c r="M587" t="s">
        <v>50</v>
      </c>
      <c r="N587" t="s">
        <v>36</v>
      </c>
      <c r="O587" t="s">
        <v>51</v>
      </c>
      <c r="P587" t="s">
        <v>39</v>
      </c>
      <c r="Q587" t="s">
        <v>593</v>
      </c>
      <c r="R587" t="s">
        <v>39</v>
      </c>
      <c r="S587" t="s">
        <v>39</v>
      </c>
      <c r="T587" t="s">
        <v>53</v>
      </c>
      <c r="U587" t="s">
        <v>307</v>
      </c>
      <c r="V587" t="s">
        <v>39</v>
      </c>
      <c r="W587" t="s">
        <v>39</v>
      </c>
      <c r="X587" t="str">
        <f>IF(LEN(source_data[[#This Row],[technology]])=0,"","technology")</f>
        <v/>
      </c>
      <c r="Y587" t="str">
        <f>SUBSTITUTE(_xlfn.TEXTJOIN(";",TRUE,source_data[[#This Row],[format]:[topic]],source_data[[#This Row],[misc]],source_data[[#This Row],[area]:[other]],),"#",";")</f>
        <v>post;introduction;concept;statistics</v>
      </c>
      <c r="Z587">
        <f>10-COUNTBLANK(source_data[[#This Row],[format]:[other]])</f>
        <v>5</v>
      </c>
    </row>
    <row r="588" spans="1:26" x14ac:dyDescent="0.25">
      <c r="A588" t="s">
        <v>4916</v>
      </c>
      <c r="B588" t="s">
        <v>4917</v>
      </c>
      <c r="C588" t="s">
        <v>4918</v>
      </c>
      <c r="D588" t="s">
        <v>4919</v>
      </c>
      <c r="E588" t="s">
        <v>4920</v>
      </c>
      <c r="F588" t="s">
        <v>4921</v>
      </c>
      <c r="G588" t="s">
        <v>4922</v>
      </c>
      <c r="H588" t="s">
        <v>630</v>
      </c>
      <c r="I588" t="s">
        <v>225</v>
      </c>
      <c r="J588" t="s">
        <v>47</v>
      </c>
      <c r="K588" t="s">
        <v>631</v>
      </c>
      <c r="L588" t="s">
        <v>50</v>
      </c>
      <c r="M588" t="s">
        <v>50</v>
      </c>
      <c r="N588" t="s">
        <v>36</v>
      </c>
      <c r="O588" t="s">
        <v>1021</v>
      </c>
      <c r="P588" t="s">
        <v>2542</v>
      </c>
      <c r="Q588" t="s">
        <v>276</v>
      </c>
      <c r="R588" t="s">
        <v>39</v>
      </c>
      <c r="S588" t="s">
        <v>39</v>
      </c>
      <c r="T588" t="s">
        <v>39</v>
      </c>
      <c r="U588" t="s">
        <v>39</v>
      </c>
      <c r="V588" t="s">
        <v>159</v>
      </c>
      <c r="W588" t="s">
        <v>39</v>
      </c>
      <c r="X588" t="str">
        <f>IF(LEN(source_data[[#This Row],[technology]])=0,"","technology")</f>
        <v>technology</v>
      </c>
      <c r="Y588" t="str">
        <f>SUBSTITUTE(_xlfn.TEXTJOIN(";",TRUE,source_data[[#This Row],[format]:[topic]],source_data[[#This Row],[misc]],source_data[[#This Row],[area]:[other]],),"#",";")</f>
        <v>post;package;dataset;how-to;overview;technology;rstats</v>
      </c>
      <c r="Z588">
        <f>10-COUNTBLANK(source_data[[#This Row],[format]:[other]])</f>
        <v>5</v>
      </c>
    </row>
    <row r="589" spans="1:26" x14ac:dyDescent="0.25">
      <c r="A589" t="s">
        <v>4923</v>
      </c>
      <c r="B589" t="s">
        <v>4924</v>
      </c>
      <c r="C589" t="s">
        <v>4925</v>
      </c>
      <c r="D589" t="s">
        <v>4926</v>
      </c>
      <c r="E589" t="s">
        <v>4927</v>
      </c>
      <c r="F589" t="s">
        <v>4928</v>
      </c>
      <c r="G589" t="s">
        <v>4929</v>
      </c>
      <c r="H589" t="s">
        <v>630</v>
      </c>
      <c r="I589" t="s">
        <v>225</v>
      </c>
      <c r="J589" t="s">
        <v>47</v>
      </c>
      <c r="K589" t="s">
        <v>631</v>
      </c>
      <c r="L589" t="s">
        <v>50</v>
      </c>
      <c r="M589" t="s">
        <v>50</v>
      </c>
      <c r="N589" t="s">
        <v>36</v>
      </c>
      <c r="O589" t="s">
        <v>1021</v>
      </c>
      <c r="P589" t="s">
        <v>39</v>
      </c>
      <c r="Q589" t="s">
        <v>593</v>
      </c>
      <c r="R589" t="s">
        <v>39</v>
      </c>
      <c r="S589" t="s">
        <v>39</v>
      </c>
      <c r="T589" t="s">
        <v>39</v>
      </c>
      <c r="U589" t="s">
        <v>317</v>
      </c>
      <c r="V589" t="s">
        <v>159</v>
      </c>
      <c r="W589" t="s">
        <v>39</v>
      </c>
      <c r="X589" t="str">
        <f>IF(LEN(source_data[[#This Row],[technology]])=0,"","technology")</f>
        <v>technology</v>
      </c>
      <c r="Y589" t="str">
        <f>SUBSTITUTE(_xlfn.TEXTJOIN(";",TRUE,source_data[[#This Row],[format]:[topic]],source_data[[#This Row],[misc]],source_data[[#This Row],[area]:[other]],),"#",";")</f>
        <v>post;package;introduction;technology;colour;rstats</v>
      </c>
      <c r="Z589">
        <f>10-COUNTBLANK(source_data[[#This Row],[format]:[other]])</f>
        <v>5</v>
      </c>
    </row>
    <row r="590" spans="1:26" x14ac:dyDescent="0.25">
      <c r="A590" t="s">
        <v>4930</v>
      </c>
      <c r="B590" t="s">
        <v>4931</v>
      </c>
      <c r="C590" t="s">
        <v>4932</v>
      </c>
      <c r="D590" t="s">
        <v>4138</v>
      </c>
      <c r="E590" t="s">
        <v>4933</v>
      </c>
      <c r="F590" t="s">
        <v>4934</v>
      </c>
      <c r="G590" t="s">
        <v>4935</v>
      </c>
      <c r="H590" t="s">
        <v>4142</v>
      </c>
      <c r="I590" t="s">
        <v>225</v>
      </c>
      <c r="J590" t="s">
        <v>47</v>
      </c>
      <c r="K590" t="s">
        <v>631</v>
      </c>
      <c r="L590" t="s">
        <v>50</v>
      </c>
      <c r="M590" t="s">
        <v>50</v>
      </c>
      <c r="N590" t="s">
        <v>36</v>
      </c>
      <c r="O590" t="s">
        <v>4936</v>
      </c>
      <c r="P590" t="s">
        <v>39</v>
      </c>
      <c r="Q590" t="s">
        <v>39</v>
      </c>
      <c r="R590" t="s">
        <v>39</v>
      </c>
      <c r="S590" t="s">
        <v>158</v>
      </c>
      <c r="T590" t="s">
        <v>39</v>
      </c>
      <c r="U590" t="s">
        <v>39</v>
      </c>
      <c r="V590" t="s">
        <v>159</v>
      </c>
      <c r="W590" t="s">
        <v>1560</v>
      </c>
      <c r="X590" t="str">
        <f>IF(LEN(source_data[[#This Row],[technology]])=0,"","technology")</f>
        <v>technology</v>
      </c>
      <c r="Y590" t="str">
        <f>SUBSTITUTE(_xlfn.TEXTJOIN(";",TRUE,source_data[[#This Row],[format]:[topic]],source_data[[#This Row],[misc]],source_data[[#This Row],[area]:[other]],),"#",";")</f>
        <v>slides;lecture;data-science;technology;rstats;training</v>
      </c>
      <c r="Z590">
        <f>10-COUNTBLANK(source_data[[#This Row],[format]:[other]])</f>
        <v>5</v>
      </c>
    </row>
    <row r="591" spans="1:26" x14ac:dyDescent="0.25">
      <c r="A591" t="s">
        <v>4937</v>
      </c>
      <c r="B591" t="s">
        <v>4938</v>
      </c>
      <c r="C591" t="s">
        <v>4939</v>
      </c>
      <c r="D591" t="s">
        <v>2923</v>
      </c>
      <c r="E591" t="s">
        <v>4933</v>
      </c>
      <c r="F591" t="s">
        <v>4940</v>
      </c>
      <c r="G591" t="s">
        <v>4941</v>
      </c>
      <c r="H591" t="s">
        <v>2926</v>
      </c>
      <c r="I591" t="s">
        <v>225</v>
      </c>
      <c r="J591" t="s">
        <v>47</v>
      </c>
      <c r="K591" t="s">
        <v>631</v>
      </c>
      <c r="L591" t="s">
        <v>50</v>
      </c>
      <c r="M591" t="s">
        <v>50</v>
      </c>
      <c r="N591" t="s">
        <v>36</v>
      </c>
      <c r="O591" t="s">
        <v>51</v>
      </c>
      <c r="P591" t="s">
        <v>39</v>
      </c>
      <c r="Q591" t="s">
        <v>276</v>
      </c>
      <c r="R591" t="s">
        <v>39</v>
      </c>
      <c r="S591" t="s">
        <v>39</v>
      </c>
      <c r="T591" t="s">
        <v>19</v>
      </c>
      <c r="U591" t="s">
        <v>4942</v>
      </c>
      <c r="V591" t="s">
        <v>159</v>
      </c>
      <c r="W591" t="s">
        <v>39</v>
      </c>
      <c r="X591" t="str">
        <f>IF(LEN(source_data[[#This Row],[technology]])=0,"","technology")</f>
        <v>technology</v>
      </c>
      <c r="Y591" t="str">
        <f>SUBSTITUTE(_xlfn.TEXTJOIN(";",TRUE,source_data[[#This Row],[format]:[topic]],source_data[[#This Row],[misc]],source_data[[#This Row],[area]:[other]],),"#",";")</f>
        <v>post;overview;technique;technology;feature-selection;rstats</v>
      </c>
      <c r="Z591">
        <f>10-COUNTBLANK(source_data[[#This Row],[format]:[other]])</f>
        <v>6</v>
      </c>
    </row>
    <row r="592" spans="1:26" x14ac:dyDescent="0.25">
      <c r="A592" t="s">
        <v>4943</v>
      </c>
      <c r="B592" t="s">
        <v>4944</v>
      </c>
      <c r="C592" t="s">
        <v>4945</v>
      </c>
      <c r="D592" t="s">
        <v>4946</v>
      </c>
      <c r="E592" t="s">
        <v>466</v>
      </c>
      <c r="F592" t="s">
        <v>4947</v>
      </c>
      <c r="G592" t="s">
        <v>4948</v>
      </c>
      <c r="H592" t="s">
        <v>2494</v>
      </c>
      <c r="I592" t="s">
        <v>225</v>
      </c>
      <c r="J592" t="s">
        <v>47</v>
      </c>
      <c r="K592" t="s">
        <v>48</v>
      </c>
      <c r="L592" t="s">
        <v>50</v>
      </c>
      <c r="M592" t="s">
        <v>50</v>
      </c>
      <c r="N592" t="s">
        <v>36</v>
      </c>
      <c r="O592" t="s">
        <v>39</v>
      </c>
      <c r="P592" t="s">
        <v>1900</v>
      </c>
      <c r="Q592" t="s">
        <v>39</v>
      </c>
      <c r="R592" t="s">
        <v>39</v>
      </c>
      <c r="S592" t="s">
        <v>39</v>
      </c>
      <c r="T592" t="s">
        <v>39</v>
      </c>
      <c r="U592" t="s">
        <v>39</v>
      </c>
      <c r="V592" t="s">
        <v>39</v>
      </c>
      <c r="W592" t="s">
        <v>39</v>
      </c>
      <c r="X592" t="str">
        <f>IF(LEN(source_data[[#This Row],[technology]])=0,"","technology")</f>
        <v/>
      </c>
      <c r="Y592" t="str">
        <f>SUBSTITUTE(_xlfn.TEXTJOIN(";",TRUE,source_data[[#This Row],[format]:[topic]],source_data[[#This Row],[misc]],source_data[[#This Row],[area]:[other]],),"#",";")</f>
        <v>list;dataset</v>
      </c>
      <c r="Z592">
        <f>10-COUNTBLANK(source_data[[#This Row],[format]:[other]])</f>
        <v>2</v>
      </c>
    </row>
    <row r="593" spans="1:26" x14ac:dyDescent="0.25">
      <c r="A593" t="s">
        <v>4949</v>
      </c>
      <c r="B593" t="s">
        <v>4950</v>
      </c>
      <c r="C593" t="s">
        <v>4951</v>
      </c>
      <c r="D593" t="s">
        <v>4952</v>
      </c>
      <c r="E593" t="s">
        <v>4953</v>
      </c>
      <c r="F593" t="s">
        <v>4954</v>
      </c>
      <c r="G593" t="s">
        <v>4955</v>
      </c>
      <c r="H593" t="s">
        <v>4956</v>
      </c>
      <c r="I593" t="s">
        <v>225</v>
      </c>
      <c r="J593" t="s">
        <v>47</v>
      </c>
      <c r="K593" t="s">
        <v>4957</v>
      </c>
      <c r="L593" t="s">
        <v>50</v>
      </c>
      <c r="M593" t="s">
        <v>50</v>
      </c>
      <c r="N593" t="s">
        <v>36</v>
      </c>
      <c r="O593" t="s">
        <v>51</v>
      </c>
      <c r="P593" t="s">
        <v>78</v>
      </c>
      <c r="Q593" t="s">
        <v>39</v>
      </c>
      <c r="R593" t="s">
        <v>39</v>
      </c>
      <c r="S593" t="s">
        <v>39</v>
      </c>
      <c r="T593" t="s">
        <v>19</v>
      </c>
      <c r="U593" t="s">
        <v>203</v>
      </c>
      <c r="V593" t="s">
        <v>159</v>
      </c>
      <c r="W593" t="s">
        <v>39</v>
      </c>
      <c r="X593" t="str">
        <f>IF(LEN(source_data[[#This Row],[technology]])=0,"","technology")</f>
        <v>technology</v>
      </c>
      <c r="Y593" t="str">
        <f>SUBSTITUTE(_xlfn.TEXTJOIN(";",TRUE,source_data[[#This Row],[format]:[topic]],source_data[[#This Row],[misc]],source_data[[#This Row],[area]:[other]],),"#",";")</f>
        <v>post;how-to;technique;technology;clustering;rstats</v>
      </c>
      <c r="Z593">
        <f>10-COUNTBLANK(source_data[[#This Row],[format]:[other]])</f>
        <v>6</v>
      </c>
    </row>
    <row r="594" spans="1:26" x14ac:dyDescent="0.25">
      <c r="A594" t="s">
        <v>4958</v>
      </c>
      <c r="B594" t="s">
        <v>4959</v>
      </c>
      <c r="C594" t="s">
        <v>4960</v>
      </c>
      <c r="D594" t="s">
        <v>4961</v>
      </c>
      <c r="E594" t="s">
        <v>4465</v>
      </c>
      <c r="F594" t="s">
        <v>4962</v>
      </c>
      <c r="G594" t="s">
        <v>4963</v>
      </c>
      <c r="H594" t="s">
        <v>4964</v>
      </c>
      <c r="I594" t="s">
        <v>225</v>
      </c>
      <c r="J594" t="s">
        <v>47</v>
      </c>
      <c r="K594" t="s">
        <v>631</v>
      </c>
      <c r="L594" t="s">
        <v>50</v>
      </c>
      <c r="M594" t="s">
        <v>50</v>
      </c>
      <c r="N594" t="s">
        <v>36</v>
      </c>
      <c r="O594" t="s">
        <v>51</v>
      </c>
      <c r="P594" t="s">
        <v>936</v>
      </c>
      <c r="Q594" t="s">
        <v>39</v>
      </c>
      <c r="R594" t="s">
        <v>39</v>
      </c>
      <c r="S594" t="s">
        <v>39</v>
      </c>
      <c r="T594" t="s">
        <v>39</v>
      </c>
      <c r="U594" t="s">
        <v>39</v>
      </c>
      <c r="V594" t="s">
        <v>159</v>
      </c>
      <c r="W594" t="s">
        <v>39</v>
      </c>
      <c r="X594" t="str">
        <f>IF(LEN(source_data[[#This Row],[technology]])=0,"","technology")</f>
        <v>technology</v>
      </c>
      <c r="Y594" t="str">
        <f>SUBSTITUTE(_xlfn.TEXTJOIN(";",TRUE,source_data[[#This Row],[format]:[topic]],source_data[[#This Row],[misc]],source_data[[#This Row],[area]:[other]],),"#",";")</f>
        <v>post;list;resource;technology;rstats</v>
      </c>
      <c r="Z594">
        <f>10-COUNTBLANK(source_data[[#This Row],[format]:[other]])</f>
        <v>4</v>
      </c>
    </row>
    <row r="595" spans="1:26" x14ac:dyDescent="0.25">
      <c r="A595" t="s">
        <v>4965</v>
      </c>
      <c r="B595" t="s">
        <v>4966</v>
      </c>
      <c r="C595" t="s">
        <v>4967</v>
      </c>
      <c r="D595" t="s">
        <v>4968</v>
      </c>
      <c r="E595" t="s">
        <v>4969</v>
      </c>
      <c r="F595" t="s">
        <v>4970</v>
      </c>
      <c r="G595" t="s">
        <v>4971</v>
      </c>
      <c r="H595" t="s">
        <v>4972</v>
      </c>
      <c r="I595" t="s">
        <v>225</v>
      </c>
      <c r="J595" t="s">
        <v>47</v>
      </c>
      <c r="K595" t="s">
        <v>4973</v>
      </c>
      <c r="L595" t="s">
        <v>50</v>
      </c>
      <c r="M595" t="s">
        <v>50</v>
      </c>
      <c r="N595" t="s">
        <v>36</v>
      </c>
      <c r="O595" t="s">
        <v>102</v>
      </c>
      <c r="P595" t="s">
        <v>103</v>
      </c>
      <c r="Q595" t="s">
        <v>522</v>
      </c>
      <c r="R595" t="s">
        <v>39</v>
      </c>
      <c r="S595" t="s">
        <v>428</v>
      </c>
      <c r="T595" t="s">
        <v>39</v>
      </c>
      <c r="U595" t="s">
        <v>307</v>
      </c>
      <c r="V595" t="s">
        <v>39</v>
      </c>
      <c r="X595" t="str">
        <f>IF(LEN(source_data[[#This Row],[technology]])=0,"","technology")</f>
        <v/>
      </c>
      <c r="Y595" t="str">
        <f>SUBSTITUTE(_xlfn.TEXTJOIN(";",TRUE,source_data[[#This Row],[format]:[topic]],source_data[[#This Row],[misc]],source_data[[#This Row],[area]:[other]],),"#",";")</f>
        <v>paper;research;example;inspiration;statistics</v>
      </c>
      <c r="Z595">
        <f>10-COUNTBLANK(source_data[[#This Row],[format]:[other]])</f>
        <v>6</v>
      </c>
    </row>
    <row r="596" spans="1:26" x14ac:dyDescent="0.25">
      <c r="A596" t="s">
        <v>4974</v>
      </c>
      <c r="B596" t="s">
        <v>4975</v>
      </c>
      <c r="C596" t="s">
        <v>4976</v>
      </c>
      <c r="D596" t="s">
        <v>4977</v>
      </c>
      <c r="E596" t="s">
        <v>4978</v>
      </c>
      <c r="F596" t="s">
        <v>4979</v>
      </c>
      <c r="G596" t="s">
        <v>4980</v>
      </c>
      <c r="H596" t="s">
        <v>4292</v>
      </c>
      <c r="I596" t="s">
        <v>225</v>
      </c>
      <c r="J596" t="s">
        <v>47</v>
      </c>
      <c r="K596" t="s">
        <v>631</v>
      </c>
      <c r="L596" t="s">
        <v>50</v>
      </c>
      <c r="M596" t="s">
        <v>50</v>
      </c>
      <c r="N596" t="s">
        <v>36</v>
      </c>
      <c r="O596" t="s">
        <v>1021</v>
      </c>
      <c r="P596" t="s">
        <v>78</v>
      </c>
      <c r="Q596" t="s">
        <v>39</v>
      </c>
      <c r="R596" t="s">
        <v>39</v>
      </c>
      <c r="S596" t="s">
        <v>52</v>
      </c>
      <c r="T596" t="s">
        <v>39</v>
      </c>
      <c r="U596" t="s">
        <v>830</v>
      </c>
      <c r="V596" t="s">
        <v>159</v>
      </c>
      <c r="W596" t="s">
        <v>39</v>
      </c>
      <c r="X596" t="str">
        <f>IF(LEN(source_data[[#This Row],[technology]])=0,"","technology")</f>
        <v>technology</v>
      </c>
      <c r="Y596" t="str">
        <f>SUBSTITUTE(_xlfn.TEXTJOIN(";",TRUE,source_data[[#This Row],[format]:[topic]],source_data[[#This Row],[misc]],source_data[[#This Row],[area]:[other]],),"#",";")</f>
        <v>post;package;how-to;data-viz;technology;network-graph;rstats</v>
      </c>
      <c r="Z596">
        <f>10-COUNTBLANK(source_data[[#This Row],[format]:[other]])</f>
        <v>6</v>
      </c>
    </row>
    <row r="597" spans="1:26" x14ac:dyDescent="0.25">
      <c r="A597" t="s">
        <v>4981</v>
      </c>
      <c r="B597" t="s">
        <v>4982</v>
      </c>
      <c r="C597" t="s">
        <v>4983</v>
      </c>
      <c r="D597" t="s">
        <v>4984</v>
      </c>
      <c r="E597" t="s">
        <v>659</v>
      </c>
      <c r="F597" t="s">
        <v>4985</v>
      </c>
      <c r="G597" t="s">
        <v>4986</v>
      </c>
      <c r="H597" t="s">
        <v>4987</v>
      </c>
      <c r="I597" t="s">
        <v>225</v>
      </c>
      <c r="J597" t="s">
        <v>47</v>
      </c>
      <c r="K597" t="s">
        <v>48</v>
      </c>
      <c r="L597" t="s">
        <v>50</v>
      </c>
      <c r="M597" t="s">
        <v>50</v>
      </c>
      <c r="N597" t="s">
        <v>36</v>
      </c>
      <c r="O597" t="s">
        <v>39</v>
      </c>
      <c r="P597" t="s">
        <v>187</v>
      </c>
      <c r="Q597" t="s">
        <v>39</v>
      </c>
      <c r="R597" t="s">
        <v>39</v>
      </c>
      <c r="S597" t="s">
        <v>428</v>
      </c>
      <c r="T597" t="s">
        <v>39</v>
      </c>
      <c r="U597" t="s">
        <v>40</v>
      </c>
      <c r="V597" t="s">
        <v>39</v>
      </c>
      <c r="W597" t="s">
        <v>8963</v>
      </c>
      <c r="X597" t="str">
        <f>IF(LEN(source_data[[#This Row],[technology]])=0,"","technology")</f>
        <v/>
      </c>
      <c r="Y597" t="str">
        <f>SUBSTITUTE(_xlfn.TEXTJOIN(";",TRUE,source_data[[#This Row],[format]:[topic]],source_data[[#This Row],[misc]],source_data[[#This Row],[area]:[other]],),"#",";")</f>
        <v>visual;inspiration;geospatial;vintage</v>
      </c>
      <c r="Z597">
        <f>10-COUNTBLANK(source_data[[#This Row],[format]:[other]])</f>
        <v>5</v>
      </c>
    </row>
    <row r="598" spans="1:26" x14ac:dyDescent="0.25">
      <c r="A598" t="s">
        <v>4988</v>
      </c>
      <c r="B598" t="s">
        <v>4989</v>
      </c>
      <c r="C598" t="s">
        <v>4990</v>
      </c>
      <c r="D598" t="s">
        <v>4304</v>
      </c>
      <c r="E598" t="s">
        <v>4991</v>
      </c>
      <c r="F598" t="s">
        <v>4992</v>
      </c>
      <c r="G598" t="s">
        <v>4993</v>
      </c>
      <c r="H598" t="s">
        <v>630</v>
      </c>
      <c r="I598" t="s">
        <v>225</v>
      </c>
      <c r="J598" t="s">
        <v>47</v>
      </c>
      <c r="K598" t="s">
        <v>631</v>
      </c>
      <c r="L598" t="s">
        <v>50</v>
      </c>
      <c r="M598" t="s">
        <v>50</v>
      </c>
      <c r="N598" t="s">
        <v>36</v>
      </c>
      <c r="O598" t="s">
        <v>51</v>
      </c>
      <c r="P598" t="s">
        <v>2167</v>
      </c>
      <c r="Q598" t="s">
        <v>39</v>
      </c>
      <c r="R598" t="s">
        <v>39</v>
      </c>
      <c r="S598" t="s">
        <v>39</v>
      </c>
      <c r="T598" t="s">
        <v>19</v>
      </c>
      <c r="U598" t="s">
        <v>203</v>
      </c>
      <c r="V598" t="s">
        <v>159</v>
      </c>
      <c r="W598" t="s">
        <v>39</v>
      </c>
      <c r="X598" t="str">
        <f>IF(LEN(source_data[[#This Row],[technology]])=0,"","technology")</f>
        <v>technology</v>
      </c>
      <c r="Y598" t="str">
        <f>SUBSTITUTE(_xlfn.TEXTJOIN(";",TRUE,source_data[[#This Row],[format]:[topic]],source_data[[#This Row],[misc]],source_data[[#This Row],[area]:[other]],),"#",";")</f>
        <v>post;tip;technique;technology;clustering;rstats</v>
      </c>
      <c r="Z598">
        <f>10-COUNTBLANK(source_data[[#This Row],[format]:[other]])</f>
        <v>6</v>
      </c>
    </row>
    <row r="599" spans="1:26" x14ac:dyDescent="0.25">
      <c r="A599" t="s">
        <v>4994</v>
      </c>
      <c r="B599" t="s">
        <v>4995</v>
      </c>
      <c r="C599" t="s">
        <v>4996</v>
      </c>
      <c r="D599" t="s">
        <v>4997</v>
      </c>
      <c r="E599" t="s">
        <v>4998</v>
      </c>
      <c r="F599" t="s">
        <v>4999</v>
      </c>
      <c r="G599" t="s">
        <v>5000</v>
      </c>
      <c r="H599" t="s">
        <v>5001</v>
      </c>
      <c r="I599" t="s">
        <v>225</v>
      </c>
      <c r="J599" t="s">
        <v>47</v>
      </c>
      <c r="K599" t="s">
        <v>48</v>
      </c>
      <c r="L599" t="s">
        <v>50</v>
      </c>
      <c r="M599" t="s">
        <v>50</v>
      </c>
      <c r="N599" t="s">
        <v>36</v>
      </c>
      <c r="O599" t="s">
        <v>39</v>
      </c>
      <c r="P599" t="s">
        <v>481</v>
      </c>
      <c r="Q599" t="s">
        <v>39</v>
      </c>
      <c r="R599" t="s">
        <v>39</v>
      </c>
      <c r="S599" t="s">
        <v>39</v>
      </c>
      <c r="T599" t="s">
        <v>1954</v>
      </c>
      <c r="U599" t="s">
        <v>39</v>
      </c>
      <c r="V599" t="s">
        <v>39</v>
      </c>
      <c r="W599" t="s">
        <v>5002</v>
      </c>
      <c r="X599" t="str">
        <f>IF(LEN(source_data[[#This Row],[technology]])=0,"","technology")</f>
        <v/>
      </c>
      <c r="Y599" t="str">
        <f>SUBSTITUTE(_xlfn.TEXTJOIN(";",TRUE,source_data[[#This Row],[format]:[topic]],source_data[[#This Row],[misc]],source_data[[#This Row],[area]:[other]],),"#",";")</f>
        <v>dataset;data;population</v>
      </c>
      <c r="Z599">
        <f>10-COUNTBLANK(source_data[[#This Row],[format]:[other]])</f>
        <v>4</v>
      </c>
    </row>
    <row r="600" spans="1:26" x14ac:dyDescent="0.25">
      <c r="A600" t="s">
        <v>5003</v>
      </c>
      <c r="B600" t="s">
        <v>5004</v>
      </c>
      <c r="C600" t="s">
        <v>5005</v>
      </c>
      <c r="D600" t="s">
        <v>1967</v>
      </c>
      <c r="E600" t="s">
        <v>4978</v>
      </c>
      <c r="F600" t="s">
        <v>5006</v>
      </c>
      <c r="G600" t="s">
        <v>5007</v>
      </c>
      <c r="H600" t="s">
        <v>5008</v>
      </c>
      <c r="I600" t="s">
        <v>225</v>
      </c>
      <c r="J600" t="s">
        <v>47</v>
      </c>
      <c r="K600" t="s">
        <v>48</v>
      </c>
      <c r="L600" t="s">
        <v>50</v>
      </c>
      <c r="M600" t="s">
        <v>50</v>
      </c>
      <c r="N600" t="s">
        <v>36</v>
      </c>
      <c r="O600" t="s">
        <v>94</v>
      </c>
      <c r="P600" t="s">
        <v>78</v>
      </c>
      <c r="Q600" t="s">
        <v>39</v>
      </c>
      <c r="R600" t="s">
        <v>39</v>
      </c>
      <c r="S600" t="s">
        <v>39</v>
      </c>
      <c r="T600" t="s">
        <v>19</v>
      </c>
      <c r="U600" t="s">
        <v>2509</v>
      </c>
      <c r="V600" t="s">
        <v>39</v>
      </c>
      <c r="W600" t="s">
        <v>39</v>
      </c>
      <c r="X600" t="str">
        <f>IF(LEN(source_data[[#This Row],[technology]])=0,"","technology")</f>
        <v/>
      </c>
      <c r="Y600" t="str">
        <f>SUBSTITUTE(_xlfn.TEXTJOIN(";",TRUE,source_data[[#This Row],[format]:[topic]],source_data[[#This Row],[misc]],source_data[[#This Row],[area]:[other]],),"#",";")</f>
        <v>video;how-to;technique;ml;classification</v>
      </c>
      <c r="Z600">
        <f>10-COUNTBLANK(source_data[[#This Row],[format]:[other]])</f>
        <v>5</v>
      </c>
    </row>
    <row r="601" spans="1:26" x14ac:dyDescent="0.25">
      <c r="A601" t="s">
        <v>5009</v>
      </c>
      <c r="B601" t="s">
        <v>5010</v>
      </c>
      <c r="C601" t="s">
        <v>5011</v>
      </c>
      <c r="D601" t="s">
        <v>5012</v>
      </c>
      <c r="E601" t="s">
        <v>5013</v>
      </c>
      <c r="F601" t="s">
        <v>5014</v>
      </c>
      <c r="G601" t="s">
        <v>5015</v>
      </c>
      <c r="H601" t="s">
        <v>5016</v>
      </c>
      <c r="I601" t="s">
        <v>225</v>
      </c>
      <c r="J601" t="s">
        <v>47</v>
      </c>
      <c r="K601" t="s">
        <v>631</v>
      </c>
      <c r="L601" t="s">
        <v>50</v>
      </c>
      <c r="M601" t="s">
        <v>50</v>
      </c>
      <c r="N601" t="s">
        <v>36</v>
      </c>
      <c r="O601" t="s">
        <v>51</v>
      </c>
      <c r="P601" t="s">
        <v>39</v>
      </c>
      <c r="Q601" t="s">
        <v>522</v>
      </c>
      <c r="R601" t="s">
        <v>39</v>
      </c>
      <c r="S601" t="s">
        <v>52</v>
      </c>
      <c r="T601" t="s">
        <v>39</v>
      </c>
      <c r="U601" t="s">
        <v>39</v>
      </c>
      <c r="V601" t="s">
        <v>159</v>
      </c>
      <c r="W601" t="s">
        <v>1090</v>
      </c>
      <c r="X601" t="str">
        <f>IF(LEN(source_data[[#This Row],[technology]])=0,"","technology")</f>
        <v>technology</v>
      </c>
      <c r="Y601" t="str">
        <f>SUBSTITUTE(_xlfn.TEXTJOIN(";",TRUE,source_data[[#This Row],[format]:[topic]],source_data[[#This Row],[misc]],source_data[[#This Row],[area]:[other]],),"#",";")</f>
        <v>post;example;data-viz;technology;rstats;mathematics</v>
      </c>
      <c r="Z601">
        <f>10-COUNTBLANK(source_data[[#This Row],[format]:[other]])</f>
        <v>6</v>
      </c>
    </row>
    <row r="602" spans="1:26" x14ac:dyDescent="0.25">
      <c r="A602" t="s">
        <v>5017</v>
      </c>
      <c r="B602" t="s">
        <v>5018</v>
      </c>
      <c r="C602" t="s">
        <v>5019</v>
      </c>
      <c r="D602" t="s">
        <v>4211</v>
      </c>
      <c r="E602" t="s">
        <v>659</v>
      </c>
      <c r="F602" t="s">
        <v>5020</v>
      </c>
      <c r="G602" t="s">
        <v>5021</v>
      </c>
      <c r="H602" t="s">
        <v>5022</v>
      </c>
      <c r="I602" t="s">
        <v>225</v>
      </c>
      <c r="J602" t="s">
        <v>47</v>
      </c>
      <c r="K602" t="s">
        <v>5023</v>
      </c>
      <c r="L602" t="s">
        <v>50</v>
      </c>
      <c r="M602" t="s">
        <v>50</v>
      </c>
      <c r="N602" t="s">
        <v>36</v>
      </c>
      <c r="O602" t="s">
        <v>5024</v>
      </c>
      <c r="P602" t="s">
        <v>874</v>
      </c>
      <c r="Q602" t="s">
        <v>829</v>
      </c>
      <c r="R602" t="s">
        <v>39</v>
      </c>
      <c r="S602" t="s">
        <v>39</v>
      </c>
      <c r="T602" t="s">
        <v>39</v>
      </c>
      <c r="U602" t="s">
        <v>40</v>
      </c>
      <c r="V602" t="s">
        <v>114</v>
      </c>
      <c r="W602" t="s">
        <v>604</v>
      </c>
      <c r="X602" t="str">
        <f>IF(LEN(source_data[[#This Row],[technology]])=0,"","technology")</f>
        <v>technology</v>
      </c>
      <c r="Y602" t="str">
        <f>SUBSTITUTE(_xlfn.TEXTJOIN(";",TRUE,source_data[[#This Row],[format]:[topic]],source_data[[#This Row],[misc]],source_data[[#This Row],[area]:[other]],),"#",";")</f>
        <v>online;guide;intermediate;technology;geospatial;d3js;free</v>
      </c>
      <c r="Z602">
        <f>10-COUNTBLANK(source_data[[#This Row],[format]:[other]])</f>
        <v>7</v>
      </c>
    </row>
    <row r="603" spans="1:26" x14ac:dyDescent="0.25">
      <c r="A603" t="s">
        <v>5025</v>
      </c>
      <c r="B603" t="s">
        <v>5026</v>
      </c>
      <c r="C603" t="s">
        <v>5027</v>
      </c>
      <c r="D603" t="s">
        <v>475</v>
      </c>
      <c r="E603" t="s">
        <v>3560</v>
      </c>
      <c r="F603" t="s">
        <v>5028</v>
      </c>
      <c r="G603" t="s">
        <v>5029</v>
      </c>
      <c r="H603" t="s">
        <v>5030</v>
      </c>
      <c r="I603" t="s">
        <v>225</v>
      </c>
      <c r="J603" t="s">
        <v>47</v>
      </c>
      <c r="K603" t="s">
        <v>48</v>
      </c>
      <c r="L603" t="s">
        <v>50</v>
      </c>
      <c r="M603" t="s">
        <v>50</v>
      </c>
      <c r="N603" t="s">
        <v>36</v>
      </c>
      <c r="O603" t="s">
        <v>39</v>
      </c>
      <c r="P603" t="s">
        <v>874</v>
      </c>
      <c r="Q603" t="s">
        <v>39</v>
      </c>
      <c r="R603" t="s">
        <v>39</v>
      </c>
      <c r="S603" t="s">
        <v>39</v>
      </c>
      <c r="T603" t="s">
        <v>39</v>
      </c>
      <c r="U603" t="s">
        <v>17</v>
      </c>
      <c r="V603" t="s">
        <v>5031</v>
      </c>
      <c r="W603" t="s">
        <v>39</v>
      </c>
      <c r="X603" t="str">
        <f>IF(LEN(source_data[[#This Row],[technology]])=0,"","technology")</f>
        <v>technology</v>
      </c>
      <c r="Y603" t="str">
        <f>SUBSTITUTE(_xlfn.TEXTJOIN(";",TRUE,source_data[[#This Row],[format]:[topic]],source_data[[#This Row],[misc]],source_data[[#This Row],[area]:[other]],),"#",";")</f>
        <v>guide;technology;style;tidyverse</v>
      </c>
      <c r="Z603">
        <f>10-COUNTBLANK(source_data[[#This Row],[format]:[other]])</f>
        <v>4</v>
      </c>
    </row>
    <row r="604" spans="1:26" x14ac:dyDescent="0.25">
      <c r="A604" t="s">
        <v>5032</v>
      </c>
      <c r="B604" t="s">
        <v>5033</v>
      </c>
      <c r="C604" t="s">
        <v>5034</v>
      </c>
      <c r="D604" t="s">
        <v>5035</v>
      </c>
      <c r="E604" t="s">
        <v>5036</v>
      </c>
      <c r="F604" t="s">
        <v>5037</v>
      </c>
      <c r="G604" t="s">
        <v>5038</v>
      </c>
      <c r="H604" t="s">
        <v>5039</v>
      </c>
      <c r="I604" t="s">
        <v>225</v>
      </c>
      <c r="J604" t="s">
        <v>47</v>
      </c>
      <c r="K604" t="s">
        <v>48</v>
      </c>
      <c r="L604" t="s">
        <v>50</v>
      </c>
      <c r="M604" t="s">
        <v>50</v>
      </c>
      <c r="N604" t="s">
        <v>36</v>
      </c>
      <c r="O604" t="s">
        <v>51</v>
      </c>
      <c r="P604" t="s">
        <v>5040</v>
      </c>
      <c r="Q604" t="s">
        <v>39</v>
      </c>
      <c r="R604" t="s">
        <v>39</v>
      </c>
      <c r="S604" t="s">
        <v>39</v>
      </c>
      <c r="T604" t="s">
        <v>39</v>
      </c>
      <c r="U604" t="s">
        <v>39</v>
      </c>
      <c r="V604" t="s">
        <v>901</v>
      </c>
      <c r="W604" t="s">
        <v>39</v>
      </c>
      <c r="X604" t="str">
        <f>IF(LEN(source_data[[#This Row],[technology]])=0,"","technology")</f>
        <v>technology</v>
      </c>
      <c r="Y604" t="str">
        <f>SUBSTITUTE(_xlfn.TEXTJOIN(";",TRUE,source_data[[#This Row],[format]:[topic]],source_data[[#This Row],[misc]],source_data[[#This Row],[area]:[other]],),"#",";")</f>
        <v>post;perspective;opinion;technology;powerbi</v>
      </c>
      <c r="Z604">
        <f>10-COUNTBLANK(source_data[[#This Row],[format]:[other]])</f>
        <v>4</v>
      </c>
    </row>
    <row r="605" spans="1:26" x14ac:dyDescent="0.25">
      <c r="A605" t="s">
        <v>5041</v>
      </c>
      <c r="B605" t="s">
        <v>5042</v>
      </c>
      <c r="C605" t="s">
        <v>5043</v>
      </c>
      <c r="D605" t="s">
        <v>5044</v>
      </c>
      <c r="E605" t="s">
        <v>5045</v>
      </c>
      <c r="F605" t="s">
        <v>5046</v>
      </c>
      <c r="G605" t="s">
        <v>5047</v>
      </c>
      <c r="H605" t="s">
        <v>5048</v>
      </c>
      <c r="I605" t="s">
        <v>225</v>
      </c>
      <c r="J605" t="s">
        <v>47</v>
      </c>
      <c r="K605" t="s">
        <v>5049</v>
      </c>
      <c r="L605" t="s">
        <v>50</v>
      </c>
      <c r="M605" t="s">
        <v>50</v>
      </c>
      <c r="N605" t="s">
        <v>36</v>
      </c>
      <c r="O605" t="s">
        <v>51</v>
      </c>
      <c r="P605" t="s">
        <v>177</v>
      </c>
      <c r="Q605" t="s">
        <v>39</v>
      </c>
      <c r="R605" t="s">
        <v>1056</v>
      </c>
      <c r="S605" t="s">
        <v>158</v>
      </c>
      <c r="T605" t="s">
        <v>39</v>
      </c>
      <c r="U605" t="s">
        <v>5050</v>
      </c>
      <c r="V605" t="s">
        <v>39</v>
      </c>
      <c r="W605" t="s">
        <v>39</v>
      </c>
      <c r="X605" t="str">
        <f>IF(LEN(source_data[[#This Row],[technology]])=0,"","technology")</f>
        <v/>
      </c>
      <c r="Y605" t="str">
        <f>SUBSTITUTE(_xlfn.TEXTJOIN(";",TRUE,source_data[[#This Row],[format]:[topic]],source_data[[#This Row],[misc]],source_data[[#This Row],[area]:[other]],),"#",";")</f>
        <v>post;general;dubious;data-science;automation</v>
      </c>
      <c r="Z605">
        <f>10-COUNTBLANK(source_data[[#This Row],[format]:[other]])</f>
        <v>6</v>
      </c>
    </row>
    <row r="606" spans="1:26" x14ac:dyDescent="0.25">
      <c r="A606" t="s">
        <v>5051</v>
      </c>
      <c r="B606" t="s">
        <v>5052</v>
      </c>
      <c r="C606" t="s">
        <v>5053</v>
      </c>
      <c r="D606" t="s">
        <v>5054</v>
      </c>
      <c r="E606" t="s">
        <v>5055</v>
      </c>
      <c r="F606" t="s">
        <v>5056</v>
      </c>
      <c r="G606" t="s">
        <v>5057</v>
      </c>
      <c r="H606" t="s">
        <v>5058</v>
      </c>
      <c r="I606" t="s">
        <v>225</v>
      </c>
      <c r="J606" t="s">
        <v>47</v>
      </c>
      <c r="K606" t="s">
        <v>5059</v>
      </c>
      <c r="L606" t="s">
        <v>50</v>
      </c>
      <c r="M606" t="s">
        <v>50</v>
      </c>
      <c r="N606" t="s">
        <v>36</v>
      </c>
      <c r="O606" t="s">
        <v>51</v>
      </c>
      <c r="P606" t="s">
        <v>39</v>
      </c>
      <c r="Q606" t="s">
        <v>653</v>
      </c>
      <c r="R606" t="s">
        <v>39</v>
      </c>
      <c r="S606" t="s">
        <v>158</v>
      </c>
      <c r="T606" t="s">
        <v>39</v>
      </c>
      <c r="U606" t="s">
        <v>39</v>
      </c>
      <c r="V606" t="s">
        <v>159</v>
      </c>
      <c r="W606" t="s">
        <v>39</v>
      </c>
      <c r="X606" t="str">
        <f>IF(LEN(source_data[[#This Row],[technology]])=0,"","technology")</f>
        <v>technology</v>
      </c>
      <c r="Y606" t="str">
        <f>SUBSTITUTE(_xlfn.TEXTJOIN(";",TRUE,source_data[[#This Row],[format]:[topic]],source_data[[#This Row],[misc]],source_data[[#This Row],[area]:[other]],),"#",";")</f>
        <v>post;basics;data-science;technology;rstats</v>
      </c>
      <c r="Z606">
        <f>10-COUNTBLANK(source_data[[#This Row],[format]:[other]])</f>
        <v>5</v>
      </c>
    </row>
    <row r="607" spans="1:26" x14ac:dyDescent="0.25">
      <c r="A607" t="s">
        <v>5060</v>
      </c>
      <c r="B607" t="s">
        <v>5061</v>
      </c>
      <c r="C607" t="s">
        <v>5062</v>
      </c>
      <c r="D607" t="s">
        <v>5063</v>
      </c>
      <c r="E607" t="s">
        <v>5064</v>
      </c>
      <c r="F607" t="s">
        <v>5065</v>
      </c>
      <c r="G607" t="s">
        <v>5066</v>
      </c>
      <c r="H607" t="s">
        <v>5067</v>
      </c>
      <c r="I607" t="s">
        <v>225</v>
      </c>
      <c r="J607" t="s">
        <v>47</v>
      </c>
      <c r="K607" t="s">
        <v>631</v>
      </c>
      <c r="L607" t="s">
        <v>50</v>
      </c>
      <c r="M607" t="s">
        <v>50</v>
      </c>
      <c r="N607" t="s">
        <v>36</v>
      </c>
      <c r="O607" t="s">
        <v>51</v>
      </c>
      <c r="P607" t="s">
        <v>39</v>
      </c>
      <c r="Q607" t="s">
        <v>613</v>
      </c>
      <c r="R607" t="s">
        <v>39</v>
      </c>
      <c r="S607" t="s">
        <v>39</v>
      </c>
      <c r="T607" t="s">
        <v>39</v>
      </c>
      <c r="U607" t="s">
        <v>5068</v>
      </c>
      <c r="V607" t="s">
        <v>159</v>
      </c>
      <c r="W607" t="s">
        <v>39</v>
      </c>
      <c r="X607" t="str">
        <f>IF(LEN(source_data[[#This Row],[technology]])=0,"","technology")</f>
        <v>technology</v>
      </c>
      <c r="Y607" t="str">
        <f>SUBSTITUTE(_xlfn.TEXTJOIN(";",TRUE,source_data[[#This Row],[format]:[topic]],source_data[[#This Row],[misc]],source_data[[#This Row],[area]:[other]],),"#",";")</f>
        <v>post;explainer;technology;statistics;causality;rstats</v>
      </c>
      <c r="Z607">
        <f>10-COUNTBLANK(source_data[[#This Row],[format]:[other]])</f>
        <v>5</v>
      </c>
    </row>
    <row r="608" spans="1:26" x14ac:dyDescent="0.25">
      <c r="A608" t="s">
        <v>5069</v>
      </c>
      <c r="B608" t="s">
        <v>5070</v>
      </c>
      <c r="C608" t="s">
        <v>5071</v>
      </c>
      <c r="D608" t="s">
        <v>5072</v>
      </c>
      <c r="E608" t="s">
        <v>5073</v>
      </c>
      <c r="F608" t="s">
        <v>5074</v>
      </c>
      <c r="G608" t="s">
        <v>5075</v>
      </c>
      <c r="H608" t="s">
        <v>987</v>
      </c>
      <c r="I608" t="s">
        <v>225</v>
      </c>
      <c r="J608" t="s">
        <v>47</v>
      </c>
      <c r="K608" t="s">
        <v>631</v>
      </c>
      <c r="L608" t="s">
        <v>50</v>
      </c>
      <c r="M608" t="s">
        <v>50</v>
      </c>
      <c r="N608" t="s">
        <v>36</v>
      </c>
      <c r="O608" t="s">
        <v>51</v>
      </c>
      <c r="P608" t="s">
        <v>78</v>
      </c>
      <c r="Q608" t="s">
        <v>613</v>
      </c>
      <c r="R608" t="s">
        <v>39</v>
      </c>
      <c r="S608" t="s">
        <v>39</v>
      </c>
      <c r="T608" t="s">
        <v>19</v>
      </c>
      <c r="U608" t="s">
        <v>1808</v>
      </c>
      <c r="V608" t="s">
        <v>159</v>
      </c>
      <c r="W608" t="s">
        <v>39</v>
      </c>
      <c r="X608" t="str">
        <f>IF(LEN(source_data[[#This Row],[technology]])=0,"","technology")</f>
        <v>technology</v>
      </c>
      <c r="Y608" t="str">
        <f>SUBSTITUTE(_xlfn.TEXTJOIN(";",TRUE,source_data[[#This Row],[format]:[topic]],source_data[[#This Row],[misc]],source_data[[#This Row],[area]:[other]],),"#",";")</f>
        <v>post;how-to;explainer;technique;technology;regression;rstats</v>
      </c>
      <c r="Z608">
        <f>10-COUNTBLANK(source_data[[#This Row],[format]:[other]])</f>
        <v>7</v>
      </c>
    </row>
    <row r="609" spans="1:26" x14ac:dyDescent="0.25">
      <c r="A609" t="s">
        <v>5076</v>
      </c>
      <c r="B609" t="s">
        <v>5077</v>
      </c>
      <c r="C609" t="s">
        <v>5078</v>
      </c>
      <c r="D609" t="s">
        <v>5079</v>
      </c>
      <c r="E609" t="s">
        <v>5073</v>
      </c>
      <c r="F609" t="s">
        <v>5080</v>
      </c>
      <c r="G609" t="s">
        <v>5081</v>
      </c>
      <c r="H609" t="s">
        <v>5082</v>
      </c>
      <c r="I609" t="s">
        <v>225</v>
      </c>
      <c r="J609" t="s">
        <v>47</v>
      </c>
      <c r="K609" t="s">
        <v>5083</v>
      </c>
      <c r="L609" t="s">
        <v>50</v>
      </c>
      <c r="M609" t="s">
        <v>50</v>
      </c>
      <c r="N609" t="s">
        <v>36</v>
      </c>
      <c r="O609" t="s">
        <v>51</v>
      </c>
      <c r="P609" t="s">
        <v>4336</v>
      </c>
      <c r="Q609" t="s">
        <v>39</v>
      </c>
      <c r="R609" t="s">
        <v>39</v>
      </c>
      <c r="S609" t="s">
        <v>1184</v>
      </c>
      <c r="T609" t="s">
        <v>39</v>
      </c>
      <c r="U609" t="s">
        <v>5084</v>
      </c>
      <c r="V609" t="s">
        <v>39</v>
      </c>
      <c r="W609" t="s">
        <v>39</v>
      </c>
      <c r="X609" t="str">
        <f>IF(LEN(source_data[[#This Row],[technology]])=0,"","technology")</f>
        <v/>
      </c>
      <c r="Y609" t="str">
        <f>SUBSTITUTE(_xlfn.TEXTJOIN(";",TRUE,source_data[[#This Row],[format]:[topic]],source_data[[#This Row],[misc]],source_data[[#This Row],[area]:[other]],),"#",";")</f>
        <v>post;project;pitfall;ml;mlops</v>
      </c>
      <c r="Z609">
        <f>10-COUNTBLANK(source_data[[#This Row],[format]:[other]])</f>
        <v>5</v>
      </c>
    </row>
    <row r="610" spans="1:26" x14ac:dyDescent="0.25">
      <c r="A610" t="s">
        <v>5085</v>
      </c>
      <c r="B610" t="s">
        <v>5086</v>
      </c>
      <c r="C610" t="s">
        <v>5087</v>
      </c>
      <c r="D610" t="s">
        <v>2475</v>
      </c>
      <c r="E610" t="s">
        <v>3417</v>
      </c>
      <c r="F610" t="s">
        <v>5088</v>
      </c>
      <c r="G610" t="s">
        <v>4883</v>
      </c>
      <c r="H610" t="s">
        <v>3974</v>
      </c>
      <c r="I610" t="s">
        <v>225</v>
      </c>
      <c r="J610" t="s">
        <v>47</v>
      </c>
      <c r="K610" t="s">
        <v>5089</v>
      </c>
      <c r="L610" t="s">
        <v>50</v>
      </c>
      <c r="M610" t="s">
        <v>50</v>
      </c>
      <c r="N610" t="s">
        <v>36</v>
      </c>
      <c r="O610" t="s">
        <v>39</v>
      </c>
      <c r="P610" t="s">
        <v>95</v>
      </c>
      <c r="Q610" t="s">
        <v>522</v>
      </c>
      <c r="R610" t="s">
        <v>39</v>
      </c>
      <c r="S610" t="s">
        <v>9059</v>
      </c>
      <c r="T610" t="s">
        <v>39</v>
      </c>
      <c r="U610" t="s">
        <v>39</v>
      </c>
      <c r="V610" t="s">
        <v>39</v>
      </c>
      <c r="X610" t="str">
        <f>IF(LEN(source_data[[#This Row],[technology]])=0,"","technology")</f>
        <v/>
      </c>
      <c r="Y610" t="str">
        <f>SUBSTITUTE(_xlfn.TEXTJOIN(";",TRUE,source_data[[#This Row],[format]:[topic]],source_data[[#This Row],[misc]],source_data[[#This Row],[area]:[other]],),"#",";")</f>
        <v>list;example;data-viz;inspiration</v>
      </c>
      <c r="Z610">
        <f>10-COUNTBLANK(source_data[[#This Row],[format]:[other]])</f>
        <v>4</v>
      </c>
    </row>
    <row r="611" spans="1:26" x14ac:dyDescent="0.25">
      <c r="A611" t="s">
        <v>5090</v>
      </c>
      <c r="B611" t="s">
        <v>5091</v>
      </c>
      <c r="C611" t="s">
        <v>5092</v>
      </c>
      <c r="D611" t="s">
        <v>5093</v>
      </c>
      <c r="E611" t="s">
        <v>5094</v>
      </c>
      <c r="F611" t="s">
        <v>5095</v>
      </c>
      <c r="G611" t="s">
        <v>5096</v>
      </c>
      <c r="H611" t="s">
        <v>1929</v>
      </c>
      <c r="I611" t="s">
        <v>225</v>
      </c>
      <c r="J611" t="s">
        <v>47</v>
      </c>
      <c r="K611" t="s">
        <v>5097</v>
      </c>
      <c r="L611" t="s">
        <v>50</v>
      </c>
      <c r="M611" t="s">
        <v>50</v>
      </c>
      <c r="N611" t="s">
        <v>36</v>
      </c>
      <c r="O611" t="s">
        <v>51</v>
      </c>
      <c r="P611" t="s">
        <v>874</v>
      </c>
      <c r="Q611" t="s">
        <v>613</v>
      </c>
      <c r="R611" t="s">
        <v>39</v>
      </c>
      <c r="S611" t="s">
        <v>39</v>
      </c>
      <c r="T611" t="s">
        <v>39</v>
      </c>
      <c r="U611" t="s">
        <v>2121</v>
      </c>
      <c r="V611" t="s">
        <v>866</v>
      </c>
      <c r="W611" t="s">
        <v>39</v>
      </c>
      <c r="X611" t="str">
        <f>IF(LEN(source_data[[#This Row],[technology]])=0,"","technology")</f>
        <v>technology</v>
      </c>
      <c r="Y611" t="str">
        <f>SUBSTITUTE(_xlfn.TEXTJOIN(";",TRUE,source_data[[#This Row],[format]:[topic]],source_data[[#This Row],[misc]],source_data[[#This Row],[area]:[other]],),"#",";")</f>
        <v>post;guide;explainer;technology;development;animation;css</v>
      </c>
      <c r="Z611">
        <f>10-COUNTBLANK(source_data[[#This Row],[format]:[other]])</f>
        <v>6</v>
      </c>
    </row>
    <row r="612" spans="1:26" x14ac:dyDescent="0.25">
      <c r="A612" t="s">
        <v>5098</v>
      </c>
      <c r="B612" t="s">
        <v>5099</v>
      </c>
      <c r="C612" t="s">
        <v>5100</v>
      </c>
      <c r="D612" t="s">
        <v>475</v>
      </c>
      <c r="E612" t="s">
        <v>5101</v>
      </c>
      <c r="F612" t="s">
        <v>5102</v>
      </c>
      <c r="G612" t="s">
        <v>5103</v>
      </c>
      <c r="H612" t="s">
        <v>3807</v>
      </c>
      <c r="I612" t="s">
        <v>225</v>
      </c>
      <c r="J612" t="s">
        <v>47</v>
      </c>
      <c r="K612" t="s">
        <v>48</v>
      </c>
      <c r="L612" t="s">
        <v>50</v>
      </c>
      <c r="M612" t="s">
        <v>50</v>
      </c>
      <c r="N612" t="s">
        <v>36</v>
      </c>
      <c r="O612" t="s">
        <v>3821</v>
      </c>
      <c r="P612" t="s">
        <v>39</v>
      </c>
      <c r="Q612" t="s">
        <v>276</v>
      </c>
      <c r="R612" t="s">
        <v>39</v>
      </c>
      <c r="S612" t="s">
        <v>39</v>
      </c>
      <c r="T612" t="s">
        <v>39</v>
      </c>
      <c r="U612" t="s">
        <v>39</v>
      </c>
      <c r="V612" t="s">
        <v>4093</v>
      </c>
      <c r="W612" t="s">
        <v>39</v>
      </c>
      <c r="X612" t="str">
        <f>IF(LEN(source_data[[#This Row],[technology]])=0,"","technology")</f>
        <v>technology</v>
      </c>
      <c r="Y612" t="str">
        <f>SUBSTITUTE(_xlfn.TEXTJOIN(";",TRUE,source_data[[#This Row],[format]:[topic]],source_data[[#This Row],[misc]],source_data[[#This Row],[area]:[other]],),"#",";")</f>
        <v>presentation;overview;technology;tidyverse;rstats</v>
      </c>
      <c r="Z612">
        <f>10-COUNTBLANK(source_data[[#This Row],[format]:[other]])</f>
        <v>4</v>
      </c>
    </row>
    <row r="613" spans="1:26" x14ac:dyDescent="0.25">
      <c r="A613" t="s">
        <v>5104</v>
      </c>
      <c r="B613" t="s">
        <v>5105</v>
      </c>
      <c r="C613" t="s">
        <v>5106</v>
      </c>
      <c r="D613" t="s">
        <v>5107</v>
      </c>
      <c r="E613" t="s">
        <v>5101</v>
      </c>
      <c r="F613" t="s">
        <v>5108</v>
      </c>
      <c r="G613" t="s">
        <v>5109</v>
      </c>
      <c r="H613" t="s">
        <v>5110</v>
      </c>
      <c r="I613" t="s">
        <v>225</v>
      </c>
      <c r="J613" t="s">
        <v>47</v>
      </c>
      <c r="K613" t="s">
        <v>48</v>
      </c>
      <c r="L613" t="s">
        <v>50</v>
      </c>
      <c r="M613" t="s">
        <v>50</v>
      </c>
      <c r="N613" t="s">
        <v>36</v>
      </c>
      <c r="O613" t="s">
        <v>51</v>
      </c>
      <c r="P613" t="s">
        <v>177</v>
      </c>
      <c r="Q613" t="s">
        <v>2228</v>
      </c>
      <c r="R613" t="s">
        <v>39</v>
      </c>
      <c r="S613" t="s">
        <v>39</v>
      </c>
      <c r="T613" t="s">
        <v>39</v>
      </c>
      <c r="U613" t="s">
        <v>317</v>
      </c>
      <c r="V613" t="s">
        <v>39</v>
      </c>
      <c r="W613" t="s">
        <v>39</v>
      </c>
      <c r="X613" t="str">
        <f>IF(LEN(source_data[[#This Row],[technology]])=0,"","technology")</f>
        <v/>
      </c>
      <c r="Y613" t="str">
        <f>SUBSTITUTE(_xlfn.TEXTJOIN(";",TRUE,source_data[[#This Row],[format]:[topic]],source_data[[#This Row],[misc]],source_data[[#This Row],[area]:[other]],),"#",";")</f>
        <v>post;general;basics;explainer;colour</v>
      </c>
      <c r="Z613">
        <f>10-COUNTBLANK(source_data[[#This Row],[format]:[other]])</f>
        <v>5</v>
      </c>
    </row>
    <row r="614" spans="1:26" x14ac:dyDescent="0.25">
      <c r="A614" t="s">
        <v>5111</v>
      </c>
      <c r="B614" t="s">
        <v>5112</v>
      </c>
      <c r="C614" t="s">
        <v>5113</v>
      </c>
      <c r="D614" t="s">
        <v>5114</v>
      </c>
      <c r="E614" t="s">
        <v>5115</v>
      </c>
      <c r="F614" t="s">
        <v>5116</v>
      </c>
      <c r="G614" t="s">
        <v>5117</v>
      </c>
      <c r="H614" t="s">
        <v>1846</v>
      </c>
      <c r="I614" t="s">
        <v>225</v>
      </c>
      <c r="J614" t="s">
        <v>47</v>
      </c>
      <c r="K614" t="s">
        <v>5118</v>
      </c>
      <c r="L614" t="s">
        <v>50</v>
      </c>
      <c r="M614" t="s">
        <v>50</v>
      </c>
      <c r="N614" t="s">
        <v>36</v>
      </c>
      <c r="O614" t="s">
        <v>1998</v>
      </c>
      <c r="P614" t="s">
        <v>39</v>
      </c>
      <c r="Q614" t="s">
        <v>39</v>
      </c>
      <c r="R614" t="s">
        <v>39</v>
      </c>
      <c r="S614" t="s">
        <v>158</v>
      </c>
      <c r="T614" t="s">
        <v>39</v>
      </c>
      <c r="U614" t="s">
        <v>39</v>
      </c>
      <c r="V614" t="s">
        <v>39</v>
      </c>
      <c r="W614" t="s">
        <v>5119</v>
      </c>
      <c r="X614" t="str">
        <f>IF(LEN(source_data[[#This Row],[technology]])=0,"","technology")</f>
        <v/>
      </c>
      <c r="Y614" t="str">
        <f>SUBSTITUTE(_xlfn.TEXTJOIN(";",TRUE,source_data[[#This Row],[format]:[topic]],source_data[[#This Row],[misc]],source_data[[#This Row],[area]:[other]],),"#",";")</f>
        <v>podcast;interview;data-science;betting</v>
      </c>
      <c r="Z614">
        <f>10-COUNTBLANK(source_data[[#This Row],[format]:[other]])</f>
        <v>4</v>
      </c>
    </row>
    <row r="615" spans="1:26" x14ac:dyDescent="0.25">
      <c r="A615" t="s">
        <v>5120</v>
      </c>
      <c r="B615" t="s">
        <v>5121</v>
      </c>
      <c r="C615" t="s">
        <v>5122</v>
      </c>
      <c r="D615" t="s">
        <v>5123</v>
      </c>
      <c r="E615" t="s">
        <v>5101</v>
      </c>
      <c r="F615" t="s">
        <v>5124</v>
      </c>
      <c r="G615" t="s">
        <v>5125</v>
      </c>
      <c r="H615" t="s">
        <v>3162</v>
      </c>
      <c r="I615" t="s">
        <v>225</v>
      </c>
      <c r="J615" t="s">
        <v>47</v>
      </c>
      <c r="K615" t="s">
        <v>5126</v>
      </c>
      <c r="L615" t="s">
        <v>50</v>
      </c>
      <c r="M615" t="s">
        <v>50</v>
      </c>
      <c r="N615" t="s">
        <v>36</v>
      </c>
      <c r="O615" t="s">
        <v>5127</v>
      </c>
      <c r="P615" t="s">
        <v>39</v>
      </c>
      <c r="Q615" t="s">
        <v>39</v>
      </c>
      <c r="R615" t="s">
        <v>39</v>
      </c>
      <c r="S615" t="s">
        <v>158</v>
      </c>
      <c r="T615" t="s">
        <v>5128</v>
      </c>
      <c r="U615" t="s">
        <v>39</v>
      </c>
      <c r="V615" t="s">
        <v>39</v>
      </c>
      <c r="W615" t="s">
        <v>39</v>
      </c>
      <c r="X615" t="str">
        <f>IF(LEN(source_data[[#This Row],[technology]])=0,"","technology")</f>
        <v/>
      </c>
      <c r="Y615" t="str">
        <f>SUBSTITUTE(_xlfn.TEXTJOIN(";",TRUE,source_data[[#This Row],[format]:[topic]],source_data[[#This Row],[misc]],source_data[[#This Row],[area]:[other]],),"#",";")</f>
        <v>interview;data-science;benefit</v>
      </c>
      <c r="Z615">
        <f>10-COUNTBLANK(source_data[[#This Row],[format]:[other]])</f>
        <v>4</v>
      </c>
    </row>
    <row r="616" spans="1:26" x14ac:dyDescent="0.25">
      <c r="A616" t="s">
        <v>5129</v>
      </c>
      <c r="B616" t="s">
        <v>5130</v>
      </c>
      <c r="C616" t="s">
        <v>5131</v>
      </c>
      <c r="D616" t="s">
        <v>5132</v>
      </c>
      <c r="E616" t="s">
        <v>5133</v>
      </c>
      <c r="F616" t="s">
        <v>5134</v>
      </c>
      <c r="G616" t="s">
        <v>5135</v>
      </c>
      <c r="H616" t="s">
        <v>5136</v>
      </c>
      <c r="I616" t="s">
        <v>225</v>
      </c>
      <c r="J616" t="s">
        <v>47</v>
      </c>
      <c r="K616" t="s">
        <v>5137</v>
      </c>
      <c r="L616" t="s">
        <v>50</v>
      </c>
      <c r="M616" t="s">
        <v>50</v>
      </c>
      <c r="N616" t="s">
        <v>36</v>
      </c>
      <c r="O616" t="s">
        <v>37</v>
      </c>
      <c r="P616" t="s">
        <v>177</v>
      </c>
      <c r="Q616" t="s">
        <v>39</v>
      </c>
      <c r="R616" t="s">
        <v>4777</v>
      </c>
      <c r="S616" t="s">
        <v>1184</v>
      </c>
      <c r="T616" t="s">
        <v>39</v>
      </c>
      <c r="U616" t="s">
        <v>5138</v>
      </c>
      <c r="V616" t="s">
        <v>39</v>
      </c>
      <c r="W616" t="s">
        <v>39</v>
      </c>
      <c r="X616" t="str">
        <f>IF(LEN(source_data[[#This Row],[technology]])=0,"","technology")</f>
        <v/>
      </c>
      <c r="Y616" t="str">
        <f>SUBSTITUTE(_xlfn.TEXTJOIN(";",TRUE,source_data[[#This Row],[format]:[topic]],source_data[[#This Row],[misc]],source_data[[#This Row],[area]:[other]],),"#",";")</f>
        <v>article;general;peril;pitfall;automation;ai</v>
      </c>
      <c r="Z616">
        <f>10-COUNTBLANK(source_data[[#This Row],[format]:[other]])</f>
        <v>6</v>
      </c>
    </row>
    <row r="617" spans="1:26" x14ac:dyDescent="0.25">
      <c r="A617" t="s">
        <v>5139</v>
      </c>
      <c r="B617" t="s">
        <v>5140</v>
      </c>
      <c r="C617" t="s">
        <v>5141</v>
      </c>
      <c r="D617" t="s">
        <v>5142</v>
      </c>
      <c r="E617" t="s">
        <v>5143</v>
      </c>
      <c r="F617" t="s">
        <v>5144</v>
      </c>
      <c r="G617" t="s">
        <v>5145</v>
      </c>
      <c r="H617" t="s">
        <v>1775</v>
      </c>
      <c r="I617" t="s">
        <v>225</v>
      </c>
      <c r="J617" t="s">
        <v>47</v>
      </c>
      <c r="K617" t="s">
        <v>48</v>
      </c>
      <c r="L617" t="s">
        <v>50</v>
      </c>
      <c r="M617" t="s">
        <v>50</v>
      </c>
      <c r="N617" t="s">
        <v>36</v>
      </c>
      <c r="O617" t="s">
        <v>51</v>
      </c>
      <c r="P617" t="s">
        <v>177</v>
      </c>
      <c r="Q617" t="s">
        <v>2228</v>
      </c>
      <c r="R617" t="s">
        <v>39</v>
      </c>
      <c r="S617" t="s">
        <v>39</v>
      </c>
      <c r="T617" t="s">
        <v>39</v>
      </c>
      <c r="U617" t="s">
        <v>96</v>
      </c>
      <c r="V617" t="s">
        <v>39</v>
      </c>
      <c r="W617" t="s">
        <v>39</v>
      </c>
      <c r="X617" t="str">
        <f>IF(LEN(source_data[[#This Row],[technology]])=0,"","technology")</f>
        <v/>
      </c>
      <c r="Y617" t="str">
        <f>SUBSTITUTE(_xlfn.TEXTJOIN(";",TRUE,source_data[[#This Row],[format]:[topic]],source_data[[#This Row],[misc]],source_data[[#This Row],[area]:[other]],),"#",";")</f>
        <v>post;general;basics;explainer;ml</v>
      </c>
      <c r="Z617">
        <f>10-COUNTBLANK(source_data[[#This Row],[format]:[other]])</f>
        <v>5</v>
      </c>
    </row>
    <row r="618" spans="1:26" x14ac:dyDescent="0.25">
      <c r="A618" t="s">
        <v>5146</v>
      </c>
      <c r="B618" t="s">
        <v>5147</v>
      </c>
      <c r="C618" t="s">
        <v>5148</v>
      </c>
      <c r="D618" t="s">
        <v>5149</v>
      </c>
      <c r="E618" t="s">
        <v>4272</v>
      </c>
      <c r="F618" t="s">
        <v>5150</v>
      </c>
      <c r="G618" t="s">
        <v>5151</v>
      </c>
      <c r="H618" t="s">
        <v>5152</v>
      </c>
      <c r="I618" t="s">
        <v>225</v>
      </c>
      <c r="J618" t="s">
        <v>47</v>
      </c>
      <c r="K618" t="s">
        <v>48</v>
      </c>
      <c r="L618" t="s">
        <v>50</v>
      </c>
      <c r="M618" t="s">
        <v>50</v>
      </c>
      <c r="N618" t="s">
        <v>36</v>
      </c>
      <c r="O618" t="s">
        <v>5153</v>
      </c>
      <c r="P618" t="s">
        <v>39</v>
      </c>
      <c r="Q618" t="s">
        <v>39</v>
      </c>
      <c r="R618" t="s">
        <v>39</v>
      </c>
      <c r="S618" t="s">
        <v>39</v>
      </c>
      <c r="T618" t="s">
        <v>39</v>
      </c>
      <c r="U618" t="s">
        <v>865</v>
      </c>
      <c r="V618" t="s">
        <v>159</v>
      </c>
      <c r="W618" t="s">
        <v>604</v>
      </c>
      <c r="X618" t="str">
        <f>IF(LEN(source_data[[#This Row],[technology]])=0,"","technology")</f>
        <v>technology</v>
      </c>
      <c r="Y618" t="str">
        <f>SUBSTITUTE(_xlfn.TEXTJOIN(";",TRUE,source_data[[#This Row],[format]:[topic]],source_data[[#This Row],[misc]],source_data[[#This Row],[area]:[other]],),"#",";")</f>
        <v>book;online;package;technology;development;rstats;free</v>
      </c>
      <c r="Z618">
        <f>10-COUNTBLANK(source_data[[#This Row],[format]:[other]])</f>
        <v>5</v>
      </c>
    </row>
    <row r="619" spans="1:26" x14ac:dyDescent="0.25">
      <c r="A619" t="s">
        <v>5154</v>
      </c>
      <c r="B619" t="s">
        <v>5155</v>
      </c>
      <c r="C619" t="s">
        <v>5156</v>
      </c>
      <c r="D619" t="s">
        <v>5157</v>
      </c>
      <c r="E619" t="s">
        <v>476</v>
      </c>
      <c r="F619" t="s">
        <v>5158</v>
      </c>
      <c r="G619" t="s">
        <v>5159</v>
      </c>
      <c r="H619" t="s">
        <v>5160</v>
      </c>
      <c r="I619" t="s">
        <v>225</v>
      </c>
      <c r="J619" t="s">
        <v>47</v>
      </c>
      <c r="K619" t="s">
        <v>48</v>
      </c>
      <c r="L619" t="s">
        <v>50</v>
      </c>
      <c r="M619" t="s">
        <v>50</v>
      </c>
      <c r="N619" t="s">
        <v>36</v>
      </c>
      <c r="O619" t="s">
        <v>51</v>
      </c>
      <c r="P619" t="s">
        <v>266</v>
      </c>
      <c r="Q619" t="s">
        <v>39</v>
      </c>
      <c r="R619" t="s">
        <v>39</v>
      </c>
      <c r="S619" t="s">
        <v>39</v>
      </c>
      <c r="T619" t="s">
        <v>39</v>
      </c>
      <c r="U619" t="s">
        <v>40</v>
      </c>
      <c r="V619" t="s">
        <v>159</v>
      </c>
      <c r="W619" t="s">
        <v>39</v>
      </c>
      <c r="X619" t="str">
        <f>IF(LEN(source_data[[#This Row],[technology]])=0,"","technology")</f>
        <v>technology</v>
      </c>
      <c r="Y619" t="str">
        <f>SUBSTITUTE(_xlfn.TEXTJOIN(";",TRUE,source_data[[#This Row],[format]:[topic]],source_data[[#This Row],[misc]],source_data[[#This Row],[area]:[other]],),"#",";")</f>
        <v>post;tutorial;technology;geospatial;rstats</v>
      </c>
      <c r="Z619">
        <f>10-COUNTBLANK(source_data[[#This Row],[format]:[other]])</f>
        <v>5</v>
      </c>
    </row>
    <row r="620" spans="1:26" x14ac:dyDescent="0.25">
      <c r="A620" t="s">
        <v>5161</v>
      </c>
      <c r="B620" t="s">
        <v>5162</v>
      </c>
      <c r="C620" t="s">
        <v>5163</v>
      </c>
      <c r="D620" t="s">
        <v>5164</v>
      </c>
      <c r="E620" t="s">
        <v>659</v>
      </c>
      <c r="F620" t="s">
        <v>5165</v>
      </c>
      <c r="G620" t="s">
        <v>5166</v>
      </c>
      <c r="H620" t="s">
        <v>5167</v>
      </c>
      <c r="I620" t="s">
        <v>225</v>
      </c>
      <c r="J620" t="s">
        <v>47</v>
      </c>
      <c r="K620" t="s">
        <v>48</v>
      </c>
      <c r="L620" t="s">
        <v>50</v>
      </c>
      <c r="M620" t="s">
        <v>50</v>
      </c>
      <c r="N620" t="s">
        <v>36</v>
      </c>
      <c r="O620" t="s">
        <v>51</v>
      </c>
      <c r="P620" t="s">
        <v>39</v>
      </c>
      <c r="Q620" t="s">
        <v>613</v>
      </c>
      <c r="R620" t="s">
        <v>39</v>
      </c>
      <c r="S620" t="s">
        <v>39</v>
      </c>
      <c r="T620" t="s">
        <v>5168</v>
      </c>
      <c r="U620" t="s">
        <v>5169</v>
      </c>
      <c r="V620" t="s">
        <v>39</v>
      </c>
      <c r="W620" t="s">
        <v>39</v>
      </c>
      <c r="X620" t="str">
        <f>IF(LEN(source_data[[#This Row],[technology]])=0,"","technology")</f>
        <v/>
      </c>
      <c r="Y620" t="str">
        <f>SUBSTITUTE(_xlfn.TEXTJOIN(";",TRUE,source_data[[#This Row],[format]:[topic]],source_data[[#This Row],[misc]],source_data[[#This Row],[area]:[other]],),"#",";")</f>
        <v>post;explainer;technique;root-cause;analysis</v>
      </c>
      <c r="Z620">
        <f>10-COUNTBLANK(source_data[[#This Row],[format]:[other]])</f>
        <v>5</v>
      </c>
    </row>
    <row r="621" spans="1:26" x14ac:dyDescent="0.25">
      <c r="A621" t="s">
        <v>5170</v>
      </c>
      <c r="B621" t="s">
        <v>5171</v>
      </c>
      <c r="C621" t="s">
        <v>5172</v>
      </c>
      <c r="D621" t="s">
        <v>5173</v>
      </c>
      <c r="E621" t="s">
        <v>879</v>
      </c>
      <c r="F621" t="s">
        <v>5174</v>
      </c>
      <c r="G621" t="s">
        <v>5175</v>
      </c>
      <c r="H621" t="s">
        <v>5176</v>
      </c>
      <c r="I621" t="s">
        <v>225</v>
      </c>
      <c r="J621" t="s">
        <v>47</v>
      </c>
      <c r="K621" t="s">
        <v>48</v>
      </c>
      <c r="L621" t="s">
        <v>50</v>
      </c>
      <c r="M621" t="s">
        <v>50</v>
      </c>
      <c r="N621" t="s">
        <v>36</v>
      </c>
      <c r="O621" t="s">
        <v>51</v>
      </c>
      <c r="P621" t="s">
        <v>177</v>
      </c>
      <c r="Q621" t="s">
        <v>4751</v>
      </c>
      <c r="R621" t="s">
        <v>39</v>
      </c>
      <c r="S621" t="s">
        <v>39</v>
      </c>
      <c r="T621" t="s">
        <v>39</v>
      </c>
      <c r="U621" t="s">
        <v>1422</v>
      </c>
      <c r="V621" t="s">
        <v>39</v>
      </c>
      <c r="W621" t="s">
        <v>39</v>
      </c>
      <c r="X621" t="str">
        <f>IF(LEN(source_data[[#This Row],[technology]])=0,"","technology")</f>
        <v/>
      </c>
      <c r="Y621" t="str">
        <f>SUBSTITUTE(_xlfn.TEXTJOIN(";",TRUE,source_data[[#This Row],[format]:[topic]],source_data[[#This Row],[misc]],source_data[[#This Row],[area]:[other]],),"#",";")</f>
        <v>post;general;overview;explainer;statistics;bayesian</v>
      </c>
      <c r="Z621">
        <f>10-COUNTBLANK(source_data[[#This Row],[format]:[other]])</f>
        <v>5</v>
      </c>
    </row>
    <row r="622" spans="1:26" x14ac:dyDescent="0.25">
      <c r="A622" t="s">
        <v>5177</v>
      </c>
      <c r="B622" t="s">
        <v>5178</v>
      </c>
      <c r="C622" t="s">
        <v>5179</v>
      </c>
      <c r="D622" t="s">
        <v>5180</v>
      </c>
      <c r="E622" t="s">
        <v>5181</v>
      </c>
      <c r="F622" t="s">
        <v>5182</v>
      </c>
      <c r="G622" t="s">
        <v>5183</v>
      </c>
      <c r="H622" t="s">
        <v>5184</v>
      </c>
      <c r="I622" t="s">
        <v>225</v>
      </c>
      <c r="J622" t="s">
        <v>47</v>
      </c>
      <c r="K622" t="s">
        <v>48</v>
      </c>
      <c r="L622" t="s">
        <v>50</v>
      </c>
      <c r="M622" t="s">
        <v>50</v>
      </c>
      <c r="N622" t="s">
        <v>36</v>
      </c>
      <c r="O622" t="s">
        <v>37</v>
      </c>
      <c r="P622" t="s">
        <v>177</v>
      </c>
      <c r="Q622" t="s">
        <v>613</v>
      </c>
      <c r="R622" t="s">
        <v>39</v>
      </c>
      <c r="S622" t="s">
        <v>39</v>
      </c>
      <c r="T622" t="s">
        <v>39</v>
      </c>
      <c r="U622" t="s">
        <v>1422</v>
      </c>
      <c r="V622" t="s">
        <v>39</v>
      </c>
      <c r="W622" t="s">
        <v>39</v>
      </c>
      <c r="X622" t="str">
        <f>IF(LEN(source_data[[#This Row],[technology]])=0,"","technology")</f>
        <v/>
      </c>
      <c r="Y622" t="str">
        <f>SUBSTITUTE(_xlfn.TEXTJOIN(";",TRUE,source_data[[#This Row],[format]:[topic]],source_data[[#This Row],[misc]],source_data[[#This Row],[area]:[other]],),"#",";")</f>
        <v>article;general;explainer;statistics;bayesian</v>
      </c>
      <c r="Z622">
        <f>10-COUNTBLANK(source_data[[#This Row],[format]:[other]])</f>
        <v>5</v>
      </c>
    </row>
    <row r="623" spans="1:26" x14ac:dyDescent="0.25">
      <c r="A623" t="s">
        <v>5185</v>
      </c>
      <c r="B623" t="s">
        <v>5186</v>
      </c>
      <c r="C623" t="s">
        <v>5187</v>
      </c>
      <c r="D623" t="s">
        <v>5188</v>
      </c>
      <c r="E623" t="s">
        <v>5189</v>
      </c>
      <c r="F623" t="s">
        <v>5190</v>
      </c>
      <c r="G623" t="s">
        <v>5191</v>
      </c>
      <c r="H623" t="s">
        <v>5192</v>
      </c>
      <c r="I623" t="s">
        <v>225</v>
      </c>
      <c r="J623" t="s">
        <v>47</v>
      </c>
      <c r="K623" t="s">
        <v>5193</v>
      </c>
      <c r="L623" t="s">
        <v>50</v>
      </c>
      <c r="M623" t="s">
        <v>50</v>
      </c>
      <c r="N623" t="s">
        <v>36</v>
      </c>
      <c r="O623" t="s">
        <v>39</v>
      </c>
      <c r="P623" t="s">
        <v>2049</v>
      </c>
      <c r="Q623" t="s">
        <v>613</v>
      </c>
      <c r="R623" t="s">
        <v>39</v>
      </c>
      <c r="S623" t="s">
        <v>39</v>
      </c>
      <c r="T623" t="s">
        <v>39</v>
      </c>
      <c r="U623" t="s">
        <v>5194</v>
      </c>
      <c r="V623" t="s">
        <v>39</v>
      </c>
      <c r="W623" t="s">
        <v>39</v>
      </c>
      <c r="X623" t="str">
        <f>IF(LEN(source_data[[#This Row],[technology]])=0,"","technology")</f>
        <v/>
      </c>
      <c r="Y623" t="str">
        <f>SUBSTITUTE(_xlfn.TEXTJOIN(";",TRUE,source_data[[#This Row],[format]:[topic]],source_data[[#This Row],[misc]],source_data[[#This Row],[area]:[other]],),"#",";")</f>
        <v>visual;infographic;explainer;ml;chart</v>
      </c>
      <c r="Z623">
        <f>10-COUNTBLANK(source_data[[#This Row],[format]:[other]])</f>
        <v>4</v>
      </c>
    </row>
    <row r="624" spans="1:26" x14ac:dyDescent="0.25">
      <c r="A624" t="s">
        <v>5195</v>
      </c>
      <c r="B624" t="s">
        <v>5196</v>
      </c>
      <c r="C624" t="s">
        <v>5197</v>
      </c>
      <c r="D624" t="s">
        <v>5198</v>
      </c>
      <c r="E624" t="s">
        <v>5199</v>
      </c>
      <c r="F624" t="s">
        <v>5200</v>
      </c>
      <c r="G624" t="s">
        <v>5201</v>
      </c>
      <c r="H624" t="s">
        <v>3162</v>
      </c>
      <c r="I624" t="s">
        <v>225</v>
      </c>
      <c r="J624" t="s">
        <v>47</v>
      </c>
      <c r="K624" t="s">
        <v>5202</v>
      </c>
      <c r="L624" t="s">
        <v>50</v>
      </c>
      <c r="M624" t="s">
        <v>50</v>
      </c>
      <c r="N624" t="s">
        <v>36</v>
      </c>
      <c r="O624" t="s">
        <v>51</v>
      </c>
      <c r="P624" t="s">
        <v>39</v>
      </c>
      <c r="Q624" t="s">
        <v>613</v>
      </c>
      <c r="R624" t="s">
        <v>39</v>
      </c>
      <c r="S624" t="s">
        <v>39</v>
      </c>
      <c r="T624" t="s">
        <v>2459</v>
      </c>
      <c r="U624" t="s">
        <v>96</v>
      </c>
      <c r="V624" t="s">
        <v>39</v>
      </c>
      <c r="W624" t="s">
        <v>39</v>
      </c>
      <c r="X624" t="str">
        <f>IF(LEN(source_data[[#This Row],[technology]])=0,"","technology")</f>
        <v/>
      </c>
      <c r="Y624" t="str">
        <f>SUBSTITUTE(_xlfn.TEXTJOIN(";",TRUE,source_data[[#This Row],[format]:[topic]],source_data[[#This Row],[misc]],source_data[[#This Row],[area]:[other]],),"#",";")</f>
        <v>post;explainer;technique;method;ml</v>
      </c>
      <c r="Z624">
        <f>10-COUNTBLANK(source_data[[#This Row],[format]:[other]])</f>
        <v>5</v>
      </c>
    </row>
    <row r="625" spans="1:26" x14ac:dyDescent="0.25">
      <c r="A625" t="s">
        <v>5203</v>
      </c>
      <c r="B625" t="s">
        <v>5204</v>
      </c>
      <c r="C625" t="s">
        <v>5205</v>
      </c>
      <c r="D625" t="s">
        <v>5206</v>
      </c>
      <c r="E625" t="s">
        <v>486</v>
      </c>
      <c r="F625" t="s">
        <v>5207</v>
      </c>
      <c r="G625" t="s">
        <v>5208</v>
      </c>
      <c r="H625" t="s">
        <v>2641</v>
      </c>
      <c r="I625" t="s">
        <v>225</v>
      </c>
      <c r="J625" t="s">
        <v>47</v>
      </c>
      <c r="K625" t="s">
        <v>48</v>
      </c>
      <c r="L625" t="s">
        <v>50</v>
      </c>
      <c r="M625" t="s">
        <v>50</v>
      </c>
      <c r="N625" t="s">
        <v>36</v>
      </c>
      <c r="O625" t="s">
        <v>102</v>
      </c>
      <c r="P625" t="s">
        <v>103</v>
      </c>
      <c r="Q625" t="s">
        <v>39</v>
      </c>
      <c r="R625" t="s">
        <v>39</v>
      </c>
      <c r="S625" t="s">
        <v>39</v>
      </c>
      <c r="T625" t="s">
        <v>2023</v>
      </c>
      <c r="U625" t="s">
        <v>2643</v>
      </c>
      <c r="V625" t="s">
        <v>39</v>
      </c>
      <c r="W625" t="s">
        <v>39</v>
      </c>
      <c r="X625" t="str">
        <f>IF(LEN(source_data[[#This Row],[technology]])=0,"","technology")</f>
        <v/>
      </c>
      <c r="Y625" t="str">
        <f>SUBSTITUTE(_xlfn.TEXTJOIN(";",TRUE,source_data[[#This Row],[format]:[topic]],source_data[[#This Row],[misc]],source_data[[#This Row],[area]:[other]],),"#",";")</f>
        <v>paper;research;concept;technique;ml;feature-visualization</v>
      </c>
      <c r="Z625">
        <f>10-COUNTBLANK(source_data[[#This Row],[format]:[other]])</f>
        <v>5</v>
      </c>
    </row>
    <row r="626" spans="1:26" x14ac:dyDescent="0.25">
      <c r="A626" t="s">
        <v>5209</v>
      </c>
      <c r="B626" t="s">
        <v>5210</v>
      </c>
      <c r="C626" t="s">
        <v>5211</v>
      </c>
      <c r="D626" t="s">
        <v>5212</v>
      </c>
      <c r="E626" t="s">
        <v>5213</v>
      </c>
      <c r="F626" t="s">
        <v>5214</v>
      </c>
      <c r="G626" t="s">
        <v>5215</v>
      </c>
      <c r="H626" t="s">
        <v>5216</v>
      </c>
      <c r="I626" t="s">
        <v>225</v>
      </c>
      <c r="J626" t="s">
        <v>47</v>
      </c>
      <c r="K626" t="s">
        <v>5217</v>
      </c>
      <c r="L626" t="s">
        <v>50</v>
      </c>
      <c r="M626" t="s">
        <v>50</v>
      </c>
      <c r="N626" t="s">
        <v>36</v>
      </c>
      <c r="O626" t="s">
        <v>94</v>
      </c>
      <c r="P626" t="s">
        <v>266</v>
      </c>
      <c r="Q626" t="s">
        <v>39</v>
      </c>
      <c r="R626" t="s">
        <v>39</v>
      </c>
      <c r="S626" t="s">
        <v>39</v>
      </c>
      <c r="T626" t="s">
        <v>39</v>
      </c>
      <c r="U626" t="s">
        <v>865</v>
      </c>
      <c r="V626" t="s">
        <v>5218</v>
      </c>
      <c r="W626" t="s">
        <v>39</v>
      </c>
      <c r="X626" t="str">
        <f>IF(LEN(source_data[[#This Row],[technology]])=0,"","technology")</f>
        <v>technology</v>
      </c>
      <c r="Y626" t="str">
        <f>SUBSTITUTE(_xlfn.TEXTJOIN(";",TRUE,source_data[[#This Row],[format]:[topic]],source_data[[#This Row],[misc]],source_data[[#This Row],[area]:[other]],),"#",";")</f>
        <v>video;tutorial;technology;development;mongodb</v>
      </c>
      <c r="Z626">
        <f>10-COUNTBLANK(source_data[[#This Row],[format]:[other]])</f>
        <v>5</v>
      </c>
    </row>
    <row r="627" spans="1:26" x14ac:dyDescent="0.25">
      <c r="A627" t="s">
        <v>5219</v>
      </c>
      <c r="B627" t="s">
        <v>5220</v>
      </c>
      <c r="C627" t="s">
        <v>5221</v>
      </c>
      <c r="D627" t="s">
        <v>5212</v>
      </c>
      <c r="E627" t="s">
        <v>5222</v>
      </c>
      <c r="F627" t="s">
        <v>5223</v>
      </c>
      <c r="G627" t="s">
        <v>5224</v>
      </c>
      <c r="H627" t="s">
        <v>5216</v>
      </c>
      <c r="I627" t="s">
        <v>225</v>
      </c>
      <c r="J627" t="s">
        <v>47</v>
      </c>
      <c r="K627" t="s">
        <v>5225</v>
      </c>
      <c r="L627" t="s">
        <v>50</v>
      </c>
      <c r="M627" t="s">
        <v>50</v>
      </c>
      <c r="N627" t="s">
        <v>36</v>
      </c>
      <c r="O627" t="s">
        <v>5226</v>
      </c>
      <c r="P627" t="s">
        <v>39</v>
      </c>
      <c r="Q627" t="s">
        <v>5227</v>
      </c>
      <c r="R627" t="s">
        <v>39</v>
      </c>
      <c r="S627" t="s">
        <v>39</v>
      </c>
      <c r="T627" t="s">
        <v>39</v>
      </c>
      <c r="U627" t="s">
        <v>39</v>
      </c>
      <c r="V627" t="s">
        <v>912</v>
      </c>
      <c r="W627" t="s">
        <v>39</v>
      </c>
      <c r="X627" t="str">
        <f>IF(LEN(source_data[[#This Row],[technology]])=0,"","technology")</f>
        <v>technology</v>
      </c>
      <c r="Y627" t="str">
        <f>SUBSTITUTE(_xlfn.TEXTJOIN(";",TRUE,source_data[[#This Row],[format]:[topic]],source_data[[#This Row],[misc]],source_data[[#This Row],[area]:[other]],),"#",";")</f>
        <v>course;video;beginner;technology;javascript</v>
      </c>
      <c r="Z627">
        <f>10-COUNTBLANK(source_data[[#This Row],[format]:[other]])</f>
        <v>4</v>
      </c>
    </row>
    <row r="628" spans="1:26" x14ac:dyDescent="0.25">
      <c r="A628" t="s">
        <v>5228</v>
      </c>
      <c r="B628" t="s">
        <v>5229</v>
      </c>
      <c r="C628" t="s">
        <v>5230</v>
      </c>
      <c r="D628" t="s">
        <v>5231</v>
      </c>
      <c r="E628" t="s">
        <v>4324</v>
      </c>
      <c r="G628" t="s">
        <v>5232</v>
      </c>
      <c r="H628" t="s">
        <v>30</v>
      </c>
      <c r="I628" t="s">
        <v>31</v>
      </c>
      <c r="J628" t="s">
        <v>47</v>
      </c>
      <c r="K628" t="s">
        <v>48</v>
      </c>
      <c r="L628" t="s">
        <v>5233</v>
      </c>
      <c r="M628" t="s">
        <v>50</v>
      </c>
      <c r="N628" t="s">
        <v>36</v>
      </c>
      <c r="O628" t="s">
        <v>51</v>
      </c>
      <c r="P628" t="s">
        <v>39</v>
      </c>
      <c r="Q628" t="s">
        <v>39</v>
      </c>
      <c r="R628" t="s">
        <v>1056</v>
      </c>
      <c r="S628" t="s">
        <v>1463</v>
      </c>
      <c r="T628" t="s">
        <v>39</v>
      </c>
      <c r="U628" t="s">
        <v>39</v>
      </c>
      <c r="V628" t="s">
        <v>39</v>
      </c>
      <c r="W628" t="s">
        <v>39</v>
      </c>
      <c r="X628" t="str">
        <f>IF(LEN(source_data[[#This Row],[technology]])=0,"","technology")</f>
        <v/>
      </c>
      <c r="Y628" t="str">
        <f>SUBSTITUTE(_xlfn.TEXTJOIN(";",TRUE,source_data[[#This Row],[format]:[topic]],source_data[[#This Row],[misc]],source_data[[#This Row],[area]:[other]],),"#",";")</f>
        <v>post;dubious;data-viz;pitfall</v>
      </c>
      <c r="Z628">
        <f>10-COUNTBLANK(source_data[[#This Row],[format]:[other]])</f>
        <v>4</v>
      </c>
    </row>
    <row r="629" spans="1:26" x14ac:dyDescent="0.25">
      <c r="A629" t="s">
        <v>5234</v>
      </c>
      <c r="B629" t="s">
        <v>5235</v>
      </c>
      <c r="C629" t="s">
        <v>5236</v>
      </c>
      <c r="D629" t="s">
        <v>5237</v>
      </c>
      <c r="E629" t="s">
        <v>5238</v>
      </c>
      <c r="F629" t="s">
        <v>5239</v>
      </c>
      <c r="G629" t="s">
        <v>5240</v>
      </c>
      <c r="H629" t="s">
        <v>5241</v>
      </c>
      <c r="I629" t="s">
        <v>225</v>
      </c>
      <c r="J629" t="s">
        <v>47</v>
      </c>
      <c r="K629" t="s">
        <v>5242</v>
      </c>
      <c r="L629" t="s">
        <v>50</v>
      </c>
      <c r="M629" t="s">
        <v>50</v>
      </c>
      <c r="N629" t="s">
        <v>36</v>
      </c>
      <c r="O629" t="s">
        <v>51</v>
      </c>
      <c r="P629" t="s">
        <v>78</v>
      </c>
      <c r="Q629" t="s">
        <v>39</v>
      </c>
      <c r="R629" t="s">
        <v>39</v>
      </c>
      <c r="S629" t="s">
        <v>52</v>
      </c>
      <c r="T629" t="s">
        <v>19</v>
      </c>
      <c r="U629" t="s">
        <v>39</v>
      </c>
      <c r="V629" t="s">
        <v>114</v>
      </c>
      <c r="W629" t="s">
        <v>39</v>
      </c>
      <c r="X629" t="str">
        <f>IF(LEN(source_data[[#This Row],[technology]])=0,"","technology")</f>
        <v>technology</v>
      </c>
      <c r="Y629" t="str">
        <f>SUBSTITUTE(_xlfn.TEXTJOIN(";",TRUE,source_data[[#This Row],[format]:[topic]],source_data[[#This Row],[misc]],source_data[[#This Row],[area]:[other]],),"#",";")</f>
        <v>post;how-to;data-viz;technique;technology;d3js</v>
      </c>
      <c r="Z629">
        <f>10-COUNTBLANK(source_data[[#This Row],[format]:[other]])</f>
        <v>6</v>
      </c>
    </row>
    <row r="630" spans="1:26" x14ac:dyDescent="0.25">
      <c r="A630" t="s">
        <v>5243</v>
      </c>
      <c r="B630" t="s">
        <v>5244</v>
      </c>
      <c r="C630" t="s">
        <v>5245</v>
      </c>
      <c r="D630" t="s">
        <v>5246</v>
      </c>
      <c r="E630" t="s">
        <v>5247</v>
      </c>
      <c r="F630" t="s">
        <v>5248</v>
      </c>
      <c r="G630" t="s">
        <v>5249</v>
      </c>
      <c r="H630" t="s">
        <v>5250</v>
      </c>
      <c r="I630" t="s">
        <v>225</v>
      </c>
      <c r="J630" t="s">
        <v>47</v>
      </c>
      <c r="K630" t="s">
        <v>48</v>
      </c>
      <c r="L630" t="s">
        <v>50</v>
      </c>
      <c r="M630" t="s">
        <v>50</v>
      </c>
      <c r="N630" t="s">
        <v>36</v>
      </c>
      <c r="O630" t="s">
        <v>426</v>
      </c>
      <c r="P630" t="s">
        <v>39</v>
      </c>
      <c r="Q630" t="s">
        <v>613</v>
      </c>
      <c r="R630" t="s">
        <v>39</v>
      </c>
      <c r="S630" t="s">
        <v>52</v>
      </c>
      <c r="T630" t="s">
        <v>19</v>
      </c>
      <c r="U630" t="s">
        <v>4396</v>
      </c>
      <c r="V630" t="s">
        <v>39</v>
      </c>
      <c r="W630" t="s">
        <v>39</v>
      </c>
      <c r="X630" t="str">
        <f>IF(LEN(source_data[[#This Row],[technology]])=0,"","technology")</f>
        <v/>
      </c>
      <c r="Y630" t="str">
        <f>SUBSTITUTE(_xlfn.TEXTJOIN(";",TRUE,source_data[[#This Row],[format]:[topic]],source_data[[#This Row],[misc]],source_data[[#This Row],[area]:[other]],),"#",";")</f>
        <v>interactive;explainer;data-viz;technique;inference</v>
      </c>
      <c r="Z630">
        <f>10-COUNTBLANK(source_data[[#This Row],[format]:[other]])</f>
        <v>6</v>
      </c>
    </row>
    <row r="631" spans="1:26" x14ac:dyDescent="0.25">
      <c r="A631" t="s">
        <v>5251</v>
      </c>
      <c r="B631" t="s">
        <v>5252</v>
      </c>
      <c r="C631" t="s">
        <v>5253</v>
      </c>
      <c r="D631" t="s">
        <v>5254</v>
      </c>
      <c r="E631" t="s">
        <v>5255</v>
      </c>
      <c r="F631" t="s">
        <v>5256</v>
      </c>
      <c r="G631" t="s">
        <v>5257</v>
      </c>
      <c r="H631" t="s">
        <v>800</v>
      </c>
      <c r="I631" t="s">
        <v>225</v>
      </c>
      <c r="J631" t="s">
        <v>47</v>
      </c>
      <c r="K631" t="s">
        <v>48</v>
      </c>
      <c r="L631" t="s">
        <v>50</v>
      </c>
      <c r="M631" t="s">
        <v>50</v>
      </c>
      <c r="N631" t="s">
        <v>36</v>
      </c>
      <c r="O631" t="s">
        <v>1021</v>
      </c>
      <c r="P631" t="s">
        <v>39</v>
      </c>
      <c r="Q631" t="s">
        <v>276</v>
      </c>
      <c r="R631" t="s">
        <v>39</v>
      </c>
      <c r="S631" t="s">
        <v>39</v>
      </c>
      <c r="T631" t="s">
        <v>39</v>
      </c>
      <c r="U631" t="s">
        <v>830</v>
      </c>
      <c r="V631" t="s">
        <v>2321</v>
      </c>
      <c r="W631" t="s">
        <v>39</v>
      </c>
      <c r="X631" t="str">
        <f>IF(LEN(source_data[[#This Row],[technology]])=0,"","technology")</f>
        <v>technology</v>
      </c>
      <c r="Y631" t="str">
        <f>SUBSTITUTE(_xlfn.TEXTJOIN(";",TRUE,source_data[[#This Row],[format]:[topic]],source_data[[#This Row],[misc]],source_data[[#This Row],[area]:[other]],),"#",";")</f>
        <v>post;package;overview;technology;network-graph;ggplot2;rstats</v>
      </c>
      <c r="Z631">
        <f>10-COUNTBLANK(source_data[[#This Row],[format]:[other]])</f>
        <v>5</v>
      </c>
    </row>
    <row r="632" spans="1:26" x14ac:dyDescent="0.25">
      <c r="A632" t="s">
        <v>5258</v>
      </c>
      <c r="B632" t="s">
        <v>5259</v>
      </c>
      <c r="C632" t="s">
        <v>5260</v>
      </c>
      <c r="D632" t="s">
        <v>5261</v>
      </c>
      <c r="E632" t="s">
        <v>5262</v>
      </c>
      <c r="F632" t="s">
        <v>5263</v>
      </c>
      <c r="G632" t="s">
        <v>5264</v>
      </c>
      <c r="H632" t="s">
        <v>4404</v>
      </c>
      <c r="I632" t="s">
        <v>225</v>
      </c>
      <c r="J632" t="s">
        <v>47</v>
      </c>
      <c r="K632" t="s">
        <v>631</v>
      </c>
      <c r="L632" t="s">
        <v>50</v>
      </c>
      <c r="M632" t="s">
        <v>50</v>
      </c>
      <c r="N632" t="s">
        <v>36</v>
      </c>
      <c r="O632" t="s">
        <v>1021</v>
      </c>
      <c r="P632" t="s">
        <v>39</v>
      </c>
      <c r="Q632" t="s">
        <v>39</v>
      </c>
      <c r="R632" t="s">
        <v>39</v>
      </c>
      <c r="S632" t="s">
        <v>52</v>
      </c>
      <c r="T632" t="s">
        <v>409</v>
      </c>
      <c r="U632" t="s">
        <v>39</v>
      </c>
      <c r="V632" t="s">
        <v>159</v>
      </c>
      <c r="W632" t="s">
        <v>39</v>
      </c>
      <c r="X632" t="str">
        <f>IF(LEN(source_data[[#This Row],[technology]])=0,"","technology")</f>
        <v>technology</v>
      </c>
      <c r="Y632" t="str">
        <f>SUBSTITUTE(_xlfn.TEXTJOIN(";",TRUE,source_data[[#This Row],[format]:[topic]],source_data[[#This Row],[misc]],source_data[[#This Row],[area]:[other]],),"#",";")</f>
        <v>post;package;data-viz;method;technology;rstats</v>
      </c>
      <c r="Z632">
        <f>10-COUNTBLANK(source_data[[#This Row],[format]:[other]])</f>
        <v>5</v>
      </c>
    </row>
    <row r="633" spans="1:26" x14ac:dyDescent="0.25">
      <c r="A633" t="s">
        <v>5265</v>
      </c>
      <c r="B633" t="s">
        <v>5266</v>
      </c>
      <c r="C633" t="s">
        <v>5267</v>
      </c>
      <c r="D633" t="s">
        <v>5268</v>
      </c>
      <c r="E633" t="s">
        <v>5269</v>
      </c>
      <c r="F633" t="s">
        <v>5270</v>
      </c>
      <c r="G633" t="s">
        <v>5271</v>
      </c>
      <c r="H633" t="s">
        <v>5272</v>
      </c>
      <c r="I633" t="s">
        <v>225</v>
      </c>
      <c r="J633" t="s">
        <v>47</v>
      </c>
      <c r="K633" t="s">
        <v>5273</v>
      </c>
      <c r="L633" t="s">
        <v>50</v>
      </c>
      <c r="M633" t="s">
        <v>50</v>
      </c>
      <c r="N633" t="s">
        <v>36</v>
      </c>
      <c r="O633" t="s">
        <v>51</v>
      </c>
      <c r="P633" t="s">
        <v>39</v>
      </c>
      <c r="Q633" t="s">
        <v>39</v>
      </c>
      <c r="R633" t="s">
        <v>4892</v>
      </c>
      <c r="S633" t="s">
        <v>39</v>
      </c>
      <c r="T633" t="s">
        <v>39</v>
      </c>
      <c r="U633" t="s">
        <v>5274</v>
      </c>
      <c r="V633" t="s">
        <v>159</v>
      </c>
      <c r="W633" t="s">
        <v>39</v>
      </c>
      <c r="X633" t="str">
        <f>IF(LEN(source_data[[#This Row],[technology]])=0,"","technology")</f>
        <v>technology</v>
      </c>
      <c r="Y633" t="str">
        <f>SUBSTITUTE(_xlfn.TEXTJOIN(";",TRUE,source_data[[#This Row],[format]:[topic]],source_data[[#This Row],[misc]],source_data[[#This Row],[area]:[other]],),"#",";")</f>
        <v>post;challenge;technology;encoding;rstats</v>
      </c>
      <c r="Z633">
        <f>10-COUNTBLANK(source_data[[#This Row],[format]:[other]])</f>
        <v>5</v>
      </c>
    </row>
    <row r="634" spans="1:26" x14ac:dyDescent="0.25">
      <c r="A634" t="s">
        <v>5275</v>
      </c>
      <c r="B634" t="s">
        <v>5276</v>
      </c>
      <c r="C634" t="s">
        <v>5277</v>
      </c>
      <c r="D634" t="s">
        <v>3858</v>
      </c>
      <c r="E634" t="s">
        <v>5269</v>
      </c>
      <c r="F634" t="s">
        <v>5278</v>
      </c>
      <c r="G634" t="s">
        <v>5279</v>
      </c>
      <c r="H634" t="s">
        <v>3862</v>
      </c>
      <c r="I634" t="s">
        <v>225</v>
      </c>
      <c r="J634" t="s">
        <v>47</v>
      </c>
      <c r="K634" t="s">
        <v>631</v>
      </c>
      <c r="L634" t="s">
        <v>50</v>
      </c>
      <c r="M634" t="s">
        <v>50</v>
      </c>
      <c r="N634" t="s">
        <v>36</v>
      </c>
      <c r="O634" t="s">
        <v>51</v>
      </c>
      <c r="P634" t="s">
        <v>5280</v>
      </c>
      <c r="Q634" t="s">
        <v>39</v>
      </c>
      <c r="R634" t="s">
        <v>39</v>
      </c>
      <c r="S634" t="s">
        <v>39</v>
      </c>
      <c r="T634" t="s">
        <v>19</v>
      </c>
      <c r="U634" t="s">
        <v>39</v>
      </c>
      <c r="V634" t="s">
        <v>159</v>
      </c>
      <c r="W634" t="s">
        <v>39</v>
      </c>
      <c r="X634" t="str">
        <f>IF(LEN(source_data[[#This Row],[technology]])=0,"","technology")</f>
        <v>technology</v>
      </c>
      <c r="Y634" t="str">
        <f>SUBSTITUTE(_xlfn.TEXTJOIN(";",TRUE,source_data[[#This Row],[format]:[topic]],source_data[[#This Row],[misc]],source_data[[#This Row],[area]:[other]],),"#",";")</f>
        <v>post;how-to;report;technique;technology;rstats</v>
      </c>
      <c r="Z634">
        <f>10-COUNTBLANK(source_data[[#This Row],[format]:[other]])</f>
        <v>5</v>
      </c>
    </row>
    <row r="635" spans="1:26" x14ac:dyDescent="0.25">
      <c r="A635" t="s">
        <v>5281</v>
      </c>
      <c r="B635" t="s">
        <v>5282</v>
      </c>
      <c r="C635" t="s">
        <v>5283</v>
      </c>
      <c r="D635" t="s">
        <v>5284</v>
      </c>
      <c r="E635" t="s">
        <v>5285</v>
      </c>
      <c r="F635" t="s">
        <v>5286</v>
      </c>
      <c r="G635" t="s">
        <v>5287</v>
      </c>
      <c r="H635" t="s">
        <v>1545</v>
      </c>
      <c r="I635" t="s">
        <v>225</v>
      </c>
      <c r="J635" t="s">
        <v>47</v>
      </c>
      <c r="K635" t="s">
        <v>631</v>
      </c>
      <c r="L635" t="s">
        <v>50</v>
      </c>
      <c r="M635" t="s">
        <v>50</v>
      </c>
      <c r="N635" t="s">
        <v>36</v>
      </c>
      <c r="O635" t="s">
        <v>51</v>
      </c>
      <c r="P635" t="s">
        <v>78</v>
      </c>
      <c r="Q635" t="s">
        <v>39</v>
      </c>
      <c r="R635" t="s">
        <v>39</v>
      </c>
      <c r="S635" t="s">
        <v>39</v>
      </c>
      <c r="T635" t="s">
        <v>19</v>
      </c>
      <c r="U635" t="s">
        <v>5288</v>
      </c>
      <c r="V635" t="s">
        <v>159</v>
      </c>
      <c r="W635" t="s">
        <v>39</v>
      </c>
      <c r="X635" t="str">
        <f>IF(LEN(source_data[[#This Row],[technology]])=0,"","technology")</f>
        <v>technology</v>
      </c>
      <c r="Y635" t="str">
        <f>SUBSTITUTE(_xlfn.TEXTJOIN(";",TRUE,source_data[[#This Row],[format]:[topic]],source_data[[#This Row],[misc]],source_data[[#This Row],[area]:[other]],),"#",";")</f>
        <v>post;how-to;technique;technology;usage;rstats</v>
      </c>
      <c r="Z635">
        <f>10-COUNTBLANK(source_data[[#This Row],[format]:[other]])</f>
        <v>6</v>
      </c>
    </row>
    <row r="636" spans="1:26" x14ac:dyDescent="0.25">
      <c r="A636" t="s">
        <v>5289</v>
      </c>
      <c r="B636" t="s">
        <v>5290</v>
      </c>
      <c r="C636" t="s">
        <v>5291</v>
      </c>
      <c r="D636" t="s">
        <v>3901</v>
      </c>
      <c r="E636" t="s">
        <v>5292</v>
      </c>
      <c r="F636" t="s">
        <v>5293</v>
      </c>
      <c r="G636" t="s">
        <v>5294</v>
      </c>
      <c r="H636" t="s">
        <v>3905</v>
      </c>
      <c r="I636" t="s">
        <v>225</v>
      </c>
      <c r="J636" t="s">
        <v>47</v>
      </c>
      <c r="K636" t="s">
        <v>5295</v>
      </c>
      <c r="L636" t="s">
        <v>50</v>
      </c>
      <c r="M636" t="s">
        <v>50</v>
      </c>
      <c r="N636" t="s">
        <v>36</v>
      </c>
      <c r="O636" t="s">
        <v>51</v>
      </c>
      <c r="P636" t="s">
        <v>266</v>
      </c>
      <c r="Q636" t="s">
        <v>39</v>
      </c>
      <c r="R636" t="s">
        <v>39</v>
      </c>
      <c r="S636" t="s">
        <v>39</v>
      </c>
      <c r="T636" t="s">
        <v>39</v>
      </c>
      <c r="U636" t="s">
        <v>3077</v>
      </c>
      <c r="V636" t="s">
        <v>287</v>
      </c>
      <c r="W636" t="s">
        <v>39</v>
      </c>
      <c r="X636" t="str">
        <f>IF(LEN(source_data[[#This Row],[technology]])=0,"","technology")</f>
        <v>technology</v>
      </c>
      <c r="Y636" t="str">
        <f>SUBSTITUTE(_xlfn.TEXTJOIN(";",TRUE,source_data[[#This Row],[format]:[topic]],source_data[[#This Row],[misc]],source_data[[#This Row],[area]:[other]],),"#",";")</f>
        <v>post;tutorial;technology;hardware;python</v>
      </c>
      <c r="Z636">
        <f>10-COUNTBLANK(source_data[[#This Row],[format]:[other]])</f>
        <v>5</v>
      </c>
    </row>
    <row r="637" spans="1:26" x14ac:dyDescent="0.25">
      <c r="A637" t="s">
        <v>5296</v>
      </c>
      <c r="B637" t="s">
        <v>5297</v>
      </c>
      <c r="C637" t="s">
        <v>5298</v>
      </c>
      <c r="D637" t="s">
        <v>5299</v>
      </c>
      <c r="E637" t="s">
        <v>5300</v>
      </c>
      <c r="F637" t="s">
        <v>5301</v>
      </c>
      <c r="G637" t="s">
        <v>5302</v>
      </c>
      <c r="H637" t="s">
        <v>5303</v>
      </c>
      <c r="I637" t="s">
        <v>225</v>
      </c>
      <c r="J637" t="s">
        <v>47</v>
      </c>
      <c r="K637" t="s">
        <v>631</v>
      </c>
      <c r="L637" t="s">
        <v>50</v>
      </c>
      <c r="M637" t="s">
        <v>50</v>
      </c>
      <c r="N637" t="s">
        <v>36</v>
      </c>
      <c r="O637" t="s">
        <v>1021</v>
      </c>
      <c r="P637" t="s">
        <v>78</v>
      </c>
      <c r="Q637" t="s">
        <v>39</v>
      </c>
      <c r="R637" t="s">
        <v>39</v>
      </c>
      <c r="S637" t="s">
        <v>214</v>
      </c>
      <c r="T637" t="s">
        <v>39</v>
      </c>
      <c r="U637" t="s">
        <v>5288</v>
      </c>
      <c r="V637" t="s">
        <v>159</v>
      </c>
      <c r="W637" t="s">
        <v>5304</v>
      </c>
      <c r="X637" t="str">
        <f>IF(LEN(source_data[[#This Row],[technology]])=0,"","technology")</f>
        <v>technology</v>
      </c>
      <c r="Y637" t="str">
        <f>SUBSTITUTE(_xlfn.TEXTJOIN(";",TRUE,source_data[[#This Row],[format]:[topic]],source_data[[#This Row],[misc]],source_data[[#This Row],[area]:[other]],),"#",";")</f>
        <v>post;package;how-to;data-analysis;technology;usage;rstats;cricket</v>
      </c>
      <c r="Z637">
        <f>10-COUNTBLANK(source_data[[#This Row],[format]:[other]])</f>
        <v>7</v>
      </c>
    </row>
    <row r="638" spans="1:26" x14ac:dyDescent="0.25">
      <c r="A638" t="s">
        <v>5305</v>
      </c>
      <c r="B638" t="s">
        <v>5306</v>
      </c>
      <c r="C638" t="s">
        <v>5307</v>
      </c>
      <c r="D638" t="s">
        <v>5308</v>
      </c>
      <c r="E638" t="s">
        <v>5309</v>
      </c>
      <c r="F638" t="s">
        <v>5310</v>
      </c>
      <c r="G638" t="s">
        <v>5311</v>
      </c>
      <c r="H638" t="s">
        <v>1929</v>
      </c>
      <c r="I638" t="s">
        <v>225</v>
      </c>
      <c r="J638" t="s">
        <v>47</v>
      </c>
      <c r="K638" t="s">
        <v>5312</v>
      </c>
      <c r="L638" t="s">
        <v>50</v>
      </c>
      <c r="M638" t="s">
        <v>50</v>
      </c>
      <c r="N638" t="s">
        <v>36</v>
      </c>
      <c r="O638" t="s">
        <v>51</v>
      </c>
      <c r="P638" t="s">
        <v>39</v>
      </c>
      <c r="Q638" t="s">
        <v>39</v>
      </c>
      <c r="R638" t="s">
        <v>39</v>
      </c>
      <c r="S638" t="s">
        <v>39</v>
      </c>
      <c r="T638" t="s">
        <v>523</v>
      </c>
      <c r="U638" t="s">
        <v>865</v>
      </c>
      <c r="V638" t="s">
        <v>39</v>
      </c>
      <c r="W638" t="s">
        <v>39</v>
      </c>
      <c r="X638" t="str">
        <f>IF(LEN(source_data[[#This Row],[technology]])=0,"","technology")</f>
        <v/>
      </c>
      <c r="Y638" t="str">
        <f>SUBSTITUTE(_xlfn.TEXTJOIN(";",TRUE,source_data[[#This Row],[format]:[topic]],source_data[[#This Row],[misc]],source_data[[#This Row],[area]:[other]],),"#",";")</f>
        <v>post;design;development</v>
      </c>
      <c r="Z638">
        <f>10-COUNTBLANK(source_data[[#This Row],[format]:[other]])</f>
        <v>4</v>
      </c>
    </row>
    <row r="639" spans="1:26" x14ac:dyDescent="0.25">
      <c r="A639" t="s">
        <v>5313</v>
      </c>
      <c r="B639" t="s">
        <v>5314</v>
      </c>
      <c r="C639" t="s">
        <v>5315</v>
      </c>
      <c r="D639" t="s">
        <v>5316</v>
      </c>
      <c r="E639" t="s">
        <v>5317</v>
      </c>
      <c r="F639" t="s">
        <v>5318</v>
      </c>
      <c r="G639" t="s">
        <v>5319</v>
      </c>
      <c r="H639" t="s">
        <v>4023</v>
      </c>
      <c r="I639" t="s">
        <v>225</v>
      </c>
      <c r="J639" t="s">
        <v>47</v>
      </c>
      <c r="K639" t="s">
        <v>5320</v>
      </c>
      <c r="L639" t="s">
        <v>50</v>
      </c>
      <c r="M639" t="s">
        <v>50</v>
      </c>
      <c r="N639" t="s">
        <v>36</v>
      </c>
      <c r="O639" t="s">
        <v>51</v>
      </c>
      <c r="P639" t="s">
        <v>39</v>
      </c>
      <c r="Q639" t="s">
        <v>522</v>
      </c>
      <c r="R639" t="s">
        <v>1183</v>
      </c>
      <c r="S639" t="s">
        <v>1184</v>
      </c>
      <c r="T639" t="s">
        <v>39</v>
      </c>
      <c r="U639" t="s">
        <v>1587</v>
      </c>
      <c r="V639" t="s">
        <v>39</v>
      </c>
      <c r="W639" t="s">
        <v>39</v>
      </c>
      <c r="X639" t="str">
        <f>IF(LEN(source_data[[#This Row],[technology]])=0,"","technology")</f>
        <v/>
      </c>
      <c r="Y639" t="str">
        <f>SUBSTITUTE(_xlfn.TEXTJOIN(";",TRUE,source_data[[#This Row],[format]:[topic]],source_data[[#This Row],[misc]],source_data[[#This Row],[area]:[other]],),"#",";")</f>
        <v>post;example;cautionary-tale;pitfall;ai;ml</v>
      </c>
      <c r="Z639">
        <f>10-COUNTBLANK(source_data[[#This Row],[format]:[other]])</f>
        <v>6</v>
      </c>
    </row>
    <row r="640" spans="1:26" x14ac:dyDescent="0.25">
      <c r="A640" t="s">
        <v>5321</v>
      </c>
      <c r="B640" t="s">
        <v>5322</v>
      </c>
      <c r="C640" t="s">
        <v>5323</v>
      </c>
      <c r="D640" t="s">
        <v>5324</v>
      </c>
      <c r="E640" t="s">
        <v>5325</v>
      </c>
      <c r="F640" t="s">
        <v>5326</v>
      </c>
      <c r="G640" t="s">
        <v>5327</v>
      </c>
      <c r="H640" t="s">
        <v>5328</v>
      </c>
      <c r="I640" t="s">
        <v>225</v>
      </c>
      <c r="J640" t="s">
        <v>47</v>
      </c>
      <c r="K640" t="s">
        <v>48</v>
      </c>
      <c r="L640" t="s">
        <v>50</v>
      </c>
      <c r="M640" t="s">
        <v>50</v>
      </c>
      <c r="N640" t="s">
        <v>36</v>
      </c>
      <c r="O640" t="s">
        <v>157</v>
      </c>
      <c r="P640" t="s">
        <v>39</v>
      </c>
      <c r="Q640" t="s">
        <v>39</v>
      </c>
      <c r="R640" t="s">
        <v>39</v>
      </c>
      <c r="S640" t="s">
        <v>39</v>
      </c>
      <c r="T640" t="s">
        <v>39</v>
      </c>
      <c r="U640" t="s">
        <v>40</v>
      </c>
      <c r="V640" t="s">
        <v>159</v>
      </c>
      <c r="W640" t="s">
        <v>39</v>
      </c>
      <c r="X640" t="str">
        <f>IF(LEN(source_data[[#This Row],[technology]])=0,"","technology")</f>
        <v>technology</v>
      </c>
      <c r="Y640" t="str">
        <f>SUBSTITUTE(_xlfn.TEXTJOIN(";",TRUE,source_data[[#This Row],[format]:[topic]],source_data[[#This Row],[misc]],source_data[[#This Row],[area]:[other]],),"#",";")</f>
        <v>book;technology;geospatial;rstats</v>
      </c>
      <c r="Z640">
        <f>10-COUNTBLANK(source_data[[#This Row],[format]:[other]])</f>
        <v>4</v>
      </c>
    </row>
    <row r="641" spans="1:26" x14ac:dyDescent="0.25">
      <c r="A641" t="s">
        <v>5329</v>
      </c>
      <c r="B641" t="s">
        <v>5330</v>
      </c>
      <c r="C641" t="s">
        <v>5331</v>
      </c>
      <c r="D641" t="s">
        <v>5332</v>
      </c>
      <c r="E641" t="s">
        <v>2951</v>
      </c>
      <c r="F641" t="s">
        <v>5333</v>
      </c>
      <c r="G641" t="s">
        <v>5334</v>
      </c>
      <c r="H641" t="s">
        <v>5335</v>
      </c>
      <c r="I641" t="s">
        <v>225</v>
      </c>
      <c r="J641" t="s">
        <v>47</v>
      </c>
      <c r="K641" t="s">
        <v>48</v>
      </c>
      <c r="L641" t="s">
        <v>50</v>
      </c>
      <c r="M641" t="s">
        <v>50</v>
      </c>
      <c r="N641" t="s">
        <v>36</v>
      </c>
      <c r="O641" t="s">
        <v>51</v>
      </c>
      <c r="P641" t="s">
        <v>874</v>
      </c>
      <c r="Q641" t="s">
        <v>39</v>
      </c>
      <c r="R641" t="s">
        <v>39</v>
      </c>
      <c r="S641" t="s">
        <v>39</v>
      </c>
      <c r="T641" t="s">
        <v>39</v>
      </c>
      <c r="U641" t="s">
        <v>216</v>
      </c>
      <c r="V641" t="s">
        <v>5336</v>
      </c>
      <c r="W641" t="s">
        <v>39</v>
      </c>
      <c r="X641" t="str">
        <f>IF(LEN(source_data[[#This Row],[technology]])=0,"","technology")</f>
        <v>technology</v>
      </c>
      <c r="Y641" t="str">
        <f>SUBSTITUTE(_xlfn.TEXTJOIN(";",TRUE,source_data[[#This Row],[format]:[topic]],source_data[[#This Row],[misc]],source_data[[#This Row],[area]:[other]],),"#",";")</f>
        <v>post;guide;technology;data-preparation;javascript;d3js;lodash</v>
      </c>
      <c r="Z641">
        <f>10-COUNTBLANK(source_data[[#This Row],[format]:[other]])</f>
        <v>5</v>
      </c>
    </row>
    <row r="642" spans="1:26" x14ac:dyDescent="0.25">
      <c r="A642" t="s">
        <v>5337</v>
      </c>
      <c r="B642" t="s">
        <v>5338</v>
      </c>
      <c r="C642" t="s">
        <v>5339</v>
      </c>
      <c r="D642" t="s">
        <v>5340</v>
      </c>
      <c r="E642" t="s">
        <v>3518</v>
      </c>
      <c r="F642" t="s">
        <v>5341</v>
      </c>
      <c r="G642" t="s">
        <v>5342</v>
      </c>
      <c r="H642" t="s">
        <v>30</v>
      </c>
      <c r="I642" t="s">
        <v>31</v>
      </c>
      <c r="J642" t="s">
        <v>47</v>
      </c>
      <c r="K642" t="s">
        <v>48</v>
      </c>
      <c r="L642" t="s">
        <v>5343</v>
      </c>
      <c r="M642" t="s">
        <v>5344</v>
      </c>
      <c r="N642" t="s">
        <v>36</v>
      </c>
      <c r="O642" t="s">
        <v>51</v>
      </c>
      <c r="P642" t="s">
        <v>39</v>
      </c>
      <c r="Q642" t="s">
        <v>522</v>
      </c>
      <c r="R642" t="s">
        <v>39</v>
      </c>
      <c r="S642" t="s">
        <v>39</v>
      </c>
      <c r="T642" t="s">
        <v>19</v>
      </c>
      <c r="U642" t="s">
        <v>39</v>
      </c>
      <c r="V642" t="s">
        <v>296</v>
      </c>
      <c r="W642" t="s">
        <v>39</v>
      </c>
      <c r="X642" t="str">
        <f>IF(LEN(source_data[[#This Row],[technology]])=0,"","technology")</f>
        <v>technology</v>
      </c>
      <c r="Y642" t="str">
        <f>SUBSTITUTE(_xlfn.TEXTJOIN(";",TRUE,source_data[[#This Row],[format]:[topic]],source_data[[#This Row],[misc]],source_data[[#This Row],[area]:[other]],),"#",";")</f>
        <v>post;example;technique;technology;rstats;ggplot2</v>
      </c>
      <c r="Z642">
        <f>10-COUNTBLANK(source_data[[#This Row],[format]:[other]])</f>
        <v>5</v>
      </c>
    </row>
    <row r="643" spans="1:26" x14ac:dyDescent="0.25">
      <c r="A643" t="s">
        <v>5345</v>
      </c>
      <c r="B643" t="s">
        <v>5346</v>
      </c>
      <c r="C643" t="s">
        <v>5347</v>
      </c>
      <c r="D643" t="s">
        <v>5284</v>
      </c>
      <c r="E643" t="s">
        <v>5348</v>
      </c>
      <c r="F643" t="s">
        <v>5349</v>
      </c>
      <c r="G643" t="s">
        <v>5350</v>
      </c>
      <c r="H643" t="s">
        <v>1545</v>
      </c>
      <c r="I643" t="s">
        <v>225</v>
      </c>
      <c r="J643" t="s">
        <v>47</v>
      </c>
      <c r="K643" t="s">
        <v>631</v>
      </c>
      <c r="L643" t="s">
        <v>50</v>
      </c>
      <c r="M643" t="s">
        <v>50</v>
      </c>
      <c r="N643" t="s">
        <v>36</v>
      </c>
      <c r="O643" t="s">
        <v>51</v>
      </c>
      <c r="P643" t="s">
        <v>39</v>
      </c>
      <c r="Q643" t="s">
        <v>39</v>
      </c>
      <c r="R643" t="s">
        <v>39</v>
      </c>
      <c r="S643" t="s">
        <v>214</v>
      </c>
      <c r="T643" t="s">
        <v>5351</v>
      </c>
      <c r="U643" t="s">
        <v>39</v>
      </c>
      <c r="V643" t="s">
        <v>5352</v>
      </c>
      <c r="W643" t="s">
        <v>1576</v>
      </c>
      <c r="X643" t="str">
        <f>IF(LEN(source_data[[#This Row],[technology]])=0,"","technology")</f>
        <v>technology</v>
      </c>
      <c r="Y643" t="str">
        <f>SUBSTITUTE(_xlfn.TEXTJOIN(";",TRUE,source_data[[#This Row],[format]:[topic]],source_data[[#This Row],[misc]],source_data[[#This Row],[area]:[other]],),"#",";")</f>
        <v>post;data-analysis;technique;workflow;technology;powerpoint;rstats;reproducible</v>
      </c>
      <c r="Z643">
        <f>10-COUNTBLANK(source_data[[#This Row],[format]:[other]])</f>
        <v>6</v>
      </c>
    </row>
    <row r="644" spans="1:26" x14ac:dyDescent="0.25">
      <c r="A644" t="s">
        <v>5353</v>
      </c>
      <c r="B644" t="s">
        <v>5354</v>
      </c>
      <c r="C644" t="s">
        <v>5355</v>
      </c>
      <c r="D644" t="s">
        <v>3825</v>
      </c>
      <c r="E644" t="s">
        <v>2247</v>
      </c>
      <c r="F644" t="s">
        <v>5356</v>
      </c>
      <c r="G644" t="s">
        <v>5357</v>
      </c>
      <c r="H644" t="s">
        <v>1201</v>
      </c>
      <c r="I644" t="s">
        <v>225</v>
      </c>
      <c r="J644" t="s">
        <v>47</v>
      </c>
      <c r="K644" t="s">
        <v>48</v>
      </c>
      <c r="L644" t="s">
        <v>50</v>
      </c>
      <c r="M644" t="s">
        <v>50</v>
      </c>
      <c r="N644" t="s">
        <v>36</v>
      </c>
      <c r="O644" t="s">
        <v>94</v>
      </c>
      <c r="P644" t="s">
        <v>39</v>
      </c>
      <c r="Q644" t="s">
        <v>522</v>
      </c>
      <c r="R644" t="s">
        <v>39</v>
      </c>
      <c r="S644" t="s">
        <v>9059</v>
      </c>
      <c r="T644" t="s">
        <v>39</v>
      </c>
      <c r="U644" t="s">
        <v>1064</v>
      </c>
      <c r="V644" t="s">
        <v>39</v>
      </c>
      <c r="X644" t="str">
        <f>IF(LEN(source_data[[#This Row],[technology]])=0,"","technology")</f>
        <v/>
      </c>
      <c r="Y644" t="str">
        <f>SUBSTITUTE(_xlfn.TEXTJOIN(";",TRUE,source_data[[#This Row],[format]:[topic]],source_data[[#This Row],[misc]],source_data[[#This Row],[area]:[other]],),"#",";")</f>
        <v>video;example;data-viz;inspiration;animation</v>
      </c>
      <c r="Z644">
        <f>10-COUNTBLANK(source_data[[#This Row],[format]:[other]])</f>
        <v>5</v>
      </c>
    </row>
    <row r="645" spans="1:26" x14ac:dyDescent="0.25">
      <c r="A645" t="s">
        <v>5358</v>
      </c>
      <c r="B645" t="s">
        <v>5359</v>
      </c>
      <c r="C645" t="s">
        <v>5360</v>
      </c>
      <c r="D645" t="s">
        <v>2653</v>
      </c>
      <c r="E645" t="s">
        <v>5361</v>
      </c>
      <c r="F645" t="s">
        <v>5362</v>
      </c>
      <c r="G645" t="s">
        <v>5363</v>
      </c>
      <c r="H645" t="s">
        <v>987</v>
      </c>
      <c r="I645" t="s">
        <v>225</v>
      </c>
      <c r="J645" t="s">
        <v>47</v>
      </c>
      <c r="K645" t="s">
        <v>631</v>
      </c>
      <c r="L645" t="s">
        <v>50</v>
      </c>
      <c r="M645" t="s">
        <v>50</v>
      </c>
      <c r="N645" t="s">
        <v>36</v>
      </c>
      <c r="O645" t="s">
        <v>51</v>
      </c>
      <c r="P645" t="s">
        <v>78</v>
      </c>
      <c r="Q645" t="s">
        <v>39</v>
      </c>
      <c r="R645" t="s">
        <v>39</v>
      </c>
      <c r="S645" t="s">
        <v>52</v>
      </c>
      <c r="T645" t="s">
        <v>39</v>
      </c>
      <c r="U645" t="s">
        <v>39</v>
      </c>
      <c r="V645" t="s">
        <v>159</v>
      </c>
      <c r="W645" t="s">
        <v>39</v>
      </c>
      <c r="X645" t="str">
        <f>IF(LEN(source_data[[#This Row],[technology]])=0,"","technology")</f>
        <v>technology</v>
      </c>
      <c r="Y645" t="str">
        <f>SUBSTITUTE(_xlfn.TEXTJOIN(";",TRUE,source_data[[#This Row],[format]:[topic]],source_data[[#This Row],[misc]],source_data[[#This Row],[area]:[other]],),"#",";")</f>
        <v>post;how-to;data-viz;technology;rstats</v>
      </c>
      <c r="Z645">
        <f>10-COUNTBLANK(source_data[[#This Row],[format]:[other]])</f>
        <v>5</v>
      </c>
    </row>
    <row r="646" spans="1:26" x14ac:dyDescent="0.25">
      <c r="A646" t="s">
        <v>5364</v>
      </c>
      <c r="B646" t="s">
        <v>5365</v>
      </c>
      <c r="C646" t="s">
        <v>5366</v>
      </c>
      <c r="D646" t="s">
        <v>5367</v>
      </c>
      <c r="E646" t="s">
        <v>502</v>
      </c>
      <c r="F646" t="s">
        <v>5368</v>
      </c>
      <c r="G646" t="s">
        <v>5369</v>
      </c>
      <c r="H646" t="s">
        <v>3807</v>
      </c>
      <c r="I646" t="s">
        <v>225</v>
      </c>
      <c r="J646" t="s">
        <v>47</v>
      </c>
      <c r="K646" t="s">
        <v>48</v>
      </c>
      <c r="L646" t="s">
        <v>50</v>
      </c>
      <c r="M646" t="s">
        <v>50</v>
      </c>
      <c r="N646" t="s">
        <v>36</v>
      </c>
      <c r="O646" t="s">
        <v>3821</v>
      </c>
      <c r="P646" t="s">
        <v>39</v>
      </c>
      <c r="Q646" t="s">
        <v>39</v>
      </c>
      <c r="R646" t="s">
        <v>39</v>
      </c>
      <c r="S646" t="s">
        <v>39</v>
      </c>
      <c r="T646" t="s">
        <v>39</v>
      </c>
      <c r="U646" t="s">
        <v>5370</v>
      </c>
      <c r="V646" t="s">
        <v>39</v>
      </c>
      <c r="W646" t="s">
        <v>39</v>
      </c>
      <c r="X646" t="str">
        <f>IF(LEN(source_data[[#This Row],[technology]])=0,"","technology")</f>
        <v/>
      </c>
      <c r="Y646" t="str">
        <f>SUBSTITUTE(_xlfn.TEXTJOIN(";",TRUE,source_data[[#This Row],[format]:[topic]],source_data[[#This Row],[misc]],source_data[[#This Row],[area]:[other]],),"#",";")</f>
        <v>presentation;ml;model;interpretation</v>
      </c>
      <c r="Z646">
        <f>10-COUNTBLANK(source_data[[#This Row],[format]:[other]])</f>
        <v>3</v>
      </c>
    </row>
    <row r="647" spans="1:26" x14ac:dyDescent="0.25">
      <c r="A647" t="s">
        <v>5371</v>
      </c>
      <c r="B647" t="s">
        <v>5372</v>
      </c>
      <c r="C647" t="s">
        <v>5373</v>
      </c>
      <c r="D647" t="s">
        <v>5374</v>
      </c>
      <c r="E647" t="s">
        <v>5375</v>
      </c>
      <c r="F647" t="s">
        <v>5376</v>
      </c>
      <c r="G647" t="s">
        <v>5377</v>
      </c>
      <c r="H647" t="s">
        <v>5378</v>
      </c>
      <c r="I647" t="s">
        <v>225</v>
      </c>
      <c r="J647" t="s">
        <v>47</v>
      </c>
      <c r="K647" t="s">
        <v>48</v>
      </c>
      <c r="L647" t="s">
        <v>50</v>
      </c>
      <c r="M647" t="s">
        <v>50</v>
      </c>
      <c r="N647" t="s">
        <v>36</v>
      </c>
      <c r="O647" t="s">
        <v>1021</v>
      </c>
      <c r="P647" t="s">
        <v>78</v>
      </c>
      <c r="Q647" t="s">
        <v>39</v>
      </c>
      <c r="R647" t="s">
        <v>39</v>
      </c>
      <c r="S647" t="s">
        <v>39</v>
      </c>
      <c r="T647" t="s">
        <v>523</v>
      </c>
      <c r="U647" t="s">
        <v>5379</v>
      </c>
      <c r="V647" t="s">
        <v>39</v>
      </c>
      <c r="W647" t="s">
        <v>39</v>
      </c>
      <c r="X647" t="str">
        <f>IF(LEN(source_data[[#This Row],[technology]])=0,"","technology")</f>
        <v/>
      </c>
      <c r="Y647" t="str">
        <f>SUBSTITUTE(_xlfn.TEXTJOIN(";",TRUE,source_data[[#This Row],[format]:[topic]],source_data[[#This Row],[misc]],source_data[[#This Row],[area]:[other]],),"#",";")</f>
        <v>post;package;how-to;design;graphics</v>
      </c>
      <c r="Z647">
        <f>10-COUNTBLANK(source_data[[#This Row],[format]:[other]])</f>
        <v>5</v>
      </c>
    </row>
    <row r="648" spans="1:26" x14ac:dyDescent="0.25">
      <c r="A648" t="s">
        <v>5380</v>
      </c>
      <c r="B648" t="s">
        <v>5381</v>
      </c>
      <c r="C648" t="s">
        <v>5382</v>
      </c>
      <c r="D648" t="s">
        <v>1967</v>
      </c>
      <c r="E648" t="s">
        <v>5262</v>
      </c>
      <c r="F648" t="s">
        <v>5383</v>
      </c>
      <c r="G648" t="s">
        <v>5384</v>
      </c>
      <c r="H648" t="s">
        <v>5385</v>
      </c>
      <c r="I648" t="s">
        <v>225</v>
      </c>
      <c r="J648" t="s">
        <v>47</v>
      </c>
      <c r="K648" t="s">
        <v>5386</v>
      </c>
      <c r="L648" t="s">
        <v>50</v>
      </c>
      <c r="M648" t="s">
        <v>50</v>
      </c>
      <c r="N648" t="s">
        <v>36</v>
      </c>
      <c r="O648" t="s">
        <v>854</v>
      </c>
      <c r="P648" t="s">
        <v>39</v>
      </c>
      <c r="Q648" t="s">
        <v>39</v>
      </c>
      <c r="R648" t="s">
        <v>39</v>
      </c>
      <c r="S648" t="s">
        <v>158</v>
      </c>
      <c r="T648" t="s">
        <v>39</v>
      </c>
      <c r="U648" t="s">
        <v>5387</v>
      </c>
      <c r="V648" t="s">
        <v>39</v>
      </c>
      <c r="W648" t="s">
        <v>39</v>
      </c>
      <c r="X648" t="str">
        <f>IF(LEN(source_data[[#This Row],[technology]])=0,"","technology")</f>
        <v/>
      </c>
      <c r="Y648" t="str">
        <f>SUBSTITUTE(_xlfn.TEXTJOIN(";",TRUE,source_data[[#This Row],[format]:[topic]],source_data[[#This Row],[misc]],source_data[[#This Row],[area]:[other]],),"#",";")</f>
        <v>course;data-science;ml;ab-testing</v>
      </c>
      <c r="Z648">
        <f>10-COUNTBLANK(source_data[[#This Row],[format]:[other]])</f>
        <v>4</v>
      </c>
    </row>
    <row r="649" spans="1:26" x14ac:dyDescent="0.25">
      <c r="A649" t="s">
        <v>5388</v>
      </c>
      <c r="B649" t="s">
        <v>5389</v>
      </c>
      <c r="C649" t="s">
        <v>5390</v>
      </c>
      <c r="D649" t="s">
        <v>5391</v>
      </c>
      <c r="E649" t="s">
        <v>5392</v>
      </c>
      <c r="F649" t="s">
        <v>5393</v>
      </c>
      <c r="G649" t="s">
        <v>5394</v>
      </c>
      <c r="H649" t="s">
        <v>5395</v>
      </c>
      <c r="I649" t="s">
        <v>225</v>
      </c>
      <c r="J649" t="s">
        <v>47</v>
      </c>
      <c r="K649" t="s">
        <v>48</v>
      </c>
      <c r="L649" t="s">
        <v>50</v>
      </c>
      <c r="M649" t="s">
        <v>50</v>
      </c>
      <c r="N649" t="s">
        <v>36</v>
      </c>
      <c r="O649" t="s">
        <v>5396</v>
      </c>
      <c r="P649" t="s">
        <v>39</v>
      </c>
      <c r="Q649" t="s">
        <v>39</v>
      </c>
      <c r="R649" t="s">
        <v>39</v>
      </c>
      <c r="S649" t="s">
        <v>158</v>
      </c>
      <c r="T649" t="s">
        <v>5397</v>
      </c>
      <c r="U649" t="s">
        <v>39</v>
      </c>
      <c r="V649" t="s">
        <v>287</v>
      </c>
      <c r="W649" t="s">
        <v>39</v>
      </c>
      <c r="X649" t="str">
        <f>IF(LEN(source_data[[#This Row],[technology]])=0,"","technology")</f>
        <v>technology</v>
      </c>
      <c r="Y649" t="str">
        <f>SUBSTITUTE(_xlfn.TEXTJOIN(";",TRUE,source_data[[#This Row],[format]:[topic]],source_data[[#This Row],[misc]],source_data[[#This Row],[area]:[other]],),"#",";")</f>
        <v>blog;talk;post;data-science;process;methodology;technology;python</v>
      </c>
      <c r="Z649">
        <f>10-COUNTBLANK(source_data[[#This Row],[format]:[other]])</f>
        <v>5</v>
      </c>
    </row>
    <row r="650" spans="1:26" x14ac:dyDescent="0.25">
      <c r="A650" t="s">
        <v>5398</v>
      </c>
      <c r="B650" t="s">
        <v>5399</v>
      </c>
      <c r="C650" t="s">
        <v>5400</v>
      </c>
      <c r="D650" t="s">
        <v>5401</v>
      </c>
      <c r="E650" t="s">
        <v>4349</v>
      </c>
      <c r="F650" t="s">
        <v>5402</v>
      </c>
      <c r="G650" t="s">
        <v>5403</v>
      </c>
      <c r="H650" t="s">
        <v>5404</v>
      </c>
      <c r="I650" t="s">
        <v>225</v>
      </c>
      <c r="J650" t="s">
        <v>47</v>
      </c>
      <c r="K650" t="s">
        <v>48</v>
      </c>
      <c r="L650" t="s">
        <v>50</v>
      </c>
      <c r="M650" t="s">
        <v>50</v>
      </c>
      <c r="N650" t="s">
        <v>36</v>
      </c>
      <c r="O650" t="s">
        <v>854</v>
      </c>
      <c r="P650" t="s">
        <v>103</v>
      </c>
      <c r="Q650" t="s">
        <v>39</v>
      </c>
      <c r="R650" t="s">
        <v>39</v>
      </c>
      <c r="S650" t="s">
        <v>158</v>
      </c>
      <c r="T650" t="s">
        <v>87</v>
      </c>
      <c r="U650" t="s">
        <v>39</v>
      </c>
      <c r="V650" t="s">
        <v>39</v>
      </c>
      <c r="W650" t="s">
        <v>39</v>
      </c>
      <c r="X650" t="str">
        <f>IF(LEN(source_data[[#This Row],[technology]])=0,"","technology")</f>
        <v/>
      </c>
      <c r="Y650" t="str">
        <f>SUBSTITUTE(_xlfn.TEXTJOIN(";",TRUE,source_data[[#This Row],[format]:[topic]],source_data[[#This Row],[misc]],source_data[[#This Row],[area]:[other]],),"#",";")</f>
        <v>course;research;data-science;methodology</v>
      </c>
      <c r="Z650">
        <f>10-COUNTBLANK(source_data[[#This Row],[format]:[other]])</f>
        <v>5</v>
      </c>
    </row>
    <row r="651" spans="1:26" x14ac:dyDescent="0.25">
      <c r="A651" t="s">
        <v>5405</v>
      </c>
      <c r="B651" t="s">
        <v>5406</v>
      </c>
      <c r="C651" t="s">
        <v>5407</v>
      </c>
      <c r="D651" t="s">
        <v>5299</v>
      </c>
      <c r="E651" t="s">
        <v>5408</v>
      </c>
      <c r="F651" t="s">
        <v>5409</v>
      </c>
      <c r="G651" t="s">
        <v>5410</v>
      </c>
      <c r="H651" t="s">
        <v>5303</v>
      </c>
      <c r="I651" t="s">
        <v>225</v>
      </c>
      <c r="J651" t="s">
        <v>47</v>
      </c>
      <c r="K651" t="s">
        <v>631</v>
      </c>
      <c r="L651" t="s">
        <v>50</v>
      </c>
      <c r="M651" t="s">
        <v>50</v>
      </c>
      <c r="N651" t="s">
        <v>36</v>
      </c>
      <c r="O651" t="s">
        <v>51</v>
      </c>
      <c r="P651" t="s">
        <v>78</v>
      </c>
      <c r="Q651" t="s">
        <v>39</v>
      </c>
      <c r="R651" t="s">
        <v>39</v>
      </c>
      <c r="S651" t="s">
        <v>39</v>
      </c>
      <c r="T651" t="s">
        <v>19</v>
      </c>
      <c r="U651" t="s">
        <v>39</v>
      </c>
      <c r="V651" t="s">
        <v>5411</v>
      </c>
      <c r="W651" t="s">
        <v>39</v>
      </c>
      <c r="X651" t="str">
        <f>IF(LEN(source_data[[#This Row],[technology]])=0,"","technology")</f>
        <v>technology</v>
      </c>
      <c r="Y651" t="str">
        <f>SUBSTITUTE(_xlfn.TEXTJOIN(";",TRUE,source_data[[#This Row],[format]:[topic]],source_data[[#This Row],[misc]],source_data[[#This Row],[area]:[other]],),"#",";")</f>
        <v>post;how-to;technique;technology;rstats;spark</v>
      </c>
      <c r="Z651">
        <f>10-COUNTBLANK(source_data[[#This Row],[format]:[other]])</f>
        <v>5</v>
      </c>
    </row>
    <row r="652" spans="1:26" x14ac:dyDescent="0.25">
      <c r="A652" t="s">
        <v>5412</v>
      </c>
      <c r="B652" t="s">
        <v>5413</v>
      </c>
      <c r="C652" t="s">
        <v>5414</v>
      </c>
      <c r="D652" t="s">
        <v>5415</v>
      </c>
      <c r="E652" t="s">
        <v>659</v>
      </c>
      <c r="F652" t="s">
        <v>5416</v>
      </c>
      <c r="G652" t="s">
        <v>5417</v>
      </c>
      <c r="H652" t="s">
        <v>5418</v>
      </c>
      <c r="I652" t="s">
        <v>225</v>
      </c>
      <c r="J652" t="s">
        <v>47</v>
      </c>
      <c r="K652" t="s">
        <v>5419</v>
      </c>
      <c r="L652" t="s">
        <v>50</v>
      </c>
      <c r="M652" t="s">
        <v>50</v>
      </c>
      <c r="N652" t="s">
        <v>36</v>
      </c>
      <c r="O652" t="s">
        <v>51</v>
      </c>
      <c r="P652" t="s">
        <v>39</v>
      </c>
      <c r="Q652" t="s">
        <v>522</v>
      </c>
      <c r="R652" t="s">
        <v>39</v>
      </c>
      <c r="S652" t="s">
        <v>428</v>
      </c>
      <c r="T652" t="s">
        <v>39</v>
      </c>
      <c r="U652" t="s">
        <v>40</v>
      </c>
      <c r="V652" t="s">
        <v>114</v>
      </c>
      <c r="X652" t="str">
        <f>IF(LEN(source_data[[#This Row],[technology]])=0,"","technology")</f>
        <v>technology</v>
      </c>
      <c r="Y652" t="str">
        <f>SUBSTITUTE(_xlfn.TEXTJOIN(";",TRUE,source_data[[#This Row],[format]:[topic]],source_data[[#This Row],[misc]],source_data[[#This Row],[area]:[other]],),"#",";")</f>
        <v>post;example;inspiration;technology;geospatial;d3js</v>
      </c>
      <c r="Z652">
        <f>10-COUNTBLANK(source_data[[#This Row],[format]:[other]])</f>
        <v>6</v>
      </c>
    </row>
    <row r="653" spans="1:26" x14ac:dyDescent="0.25">
      <c r="A653" t="s">
        <v>5420</v>
      </c>
      <c r="B653" t="s">
        <v>5421</v>
      </c>
      <c r="C653" t="s">
        <v>5422</v>
      </c>
      <c r="D653" t="s">
        <v>5299</v>
      </c>
      <c r="E653" t="s">
        <v>5423</v>
      </c>
      <c r="F653" t="s">
        <v>5424</v>
      </c>
      <c r="G653" t="s">
        <v>5425</v>
      </c>
      <c r="H653" t="s">
        <v>630</v>
      </c>
      <c r="I653" t="s">
        <v>225</v>
      </c>
      <c r="J653" t="s">
        <v>47</v>
      </c>
      <c r="K653" t="s">
        <v>631</v>
      </c>
      <c r="L653" t="s">
        <v>50</v>
      </c>
      <c r="M653" t="s">
        <v>50</v>
      </c>
      <c r="N653" t="s">
        <v>36</v>
      </c>
      <c r="O653" t="s">
        <v>1021</v>
      </c>
      <c r="P653" t="s">
        <v>266</v>
      </c>
      <c r="Q653" t="s">
        <v>522</v>
      </c>
      <c r="R653" t="s">
        <v>39</v>
      </c>
      <c r="S653" t="s">
        <v>5426</v>
      </c>
      <c r="T653" t="s">
        <v>39</v>
      </c>
      <c r="U653" t="s">
        <v>39</v>
      </c>
      <c r="V653" t="s">
        <v>39</v>
      </c>
      <c r="W653" t="s">
        <v>39</v>
      </c>
      <c r="X653" t="str">
        <f>IF(LEN(source_data[[#This Row],[technology]])=0,"","technology")</f>
        <v/>
      </c>
      <c r="Y653" t="str">
        <f>SUBSTITUTE(_xlfn.TEXTJOIN(";",TRUE,source_data[[#This Row],[format]:[topic]],source_data[[#This Row],[misc]],source_data[[#This Row],[area]:[other]],),"#",";")</f>
        <v>post;package;tutorial;example;data-viz;data-analysis</v>
      </c>
      <c r="Z653">
        <f>10-COUNTBLANK(source_data[[#This Row],[format]:[other]])</f>
        <v>5</v>
      </c>
    </row>
    <row r="654" spans="1:26" x14ac:dyDescent="0.25">
      <c r="A654" t="s">
        <v>5427</v>
      </c>
      <c r="B654" t="s">
        <v>5428</v>
      </c>
      <c r="C654" t="s">
        <v>5429</v>
      </c>
      <c r="D654" t="s">
        <v>5430</v>
      </c>
      <c r="E654" t="s">
        <v>5431</v>
      </c>
      <c r="F654" t="s">
        <v>5432</v>
      </c>
      <c r="G654" t="s">
        <v>5433</v>
      </c>
      <c r="H654" t="s">
        <v>5434</v>
      </c>
      <c r="I654" t="s">
        <v>225</v>
      </c>
      <c r="J654" t="s">
        <v>47</v>
      </c>
      <c r="K654" t="s">
        <v>631</v>
      </c>
      <c r="L654" t="s">
        <v>50</v>
      </c>
      <c r="M654" t="s">
        <v>50</v>
      </c>
      <c r="N654" t="s">
        <v>36</v>
      </c>
      <c r="O654" t="s">
        <v>51</v>
      </c>
      <c r="P654" t="s">
        <v>78</v>
      </c>
      <c r="Q654" t="s">
        <v>39</v>
      </c>
      <c r="R654" t="s">
        <v>39</v>
      </c>
      <c r="S654" t="s">
        <v>39</v>
      </c>
      <c r="T654" t="s">
        <v>39</v>
      </c>
      <c r="U654" t="s">
        <v>40</v>
      </c>
      <c r="V654" t="s">
        <v>159</v>
      </c>
      <c r="W654" t="s">
        <v>39</v>
      </c>
      <c r="X654" t="str">
        <f>IF(LEN(source_data[[#This Row],[technology]])=0,"","technology")</f>
        <v>technology</v>
      </c>
      <c r="Y654" t="str">
        <f>SUBSTITUTE(_xlfn.TEXTJOIN(";",TRUE,source_data[[#This Row],[format]:[topic]],source_data[[#This Row],[misc]],source_data[[#This Row],[area]:[other]],),"#",";")</f>
        <v>post;how-to;technology;geospatial;rstats</v>
      </c>
      <c r="Z654">
        <f>10-COUNTBLANK(source_data[[#This Row],[format]:[other]])</f>
        <v>5</v>
      </c>
    </row>
    <row r="655" spans="1:26" x14ac:dyDescent="0.25">
      <c r="A655" t="s">
        <v>5435</v>
      </c>
      <c r="B655" t="s">
        <v>5436</v>
      </c>
      <c r="C655" t="s">
        <v>5437</v>
      </c>
      <c r="D655" t="s">
        <v>5438</v>
      </c>
      <c r="E655" t="s">
        <v>5439</v>
      </c>
      <c r="F655" t="s">
        <v>5440</v>
      </c>
      <c r="G655" t="s">
        <v>5441</v>
      </c>
      <c r="H655" t="s">
        <v>630</v>
      </c>
      <c r="I655" t="s">
        <v>225</v>
      </c>
      <c r="J655" t="s">
        <v>47</v>
      </c>
      <c r="K655" t="s">
        <v>631</v>
      </c>
      <c r="L655" t="s">
        <v>50</v>
      </c>
      <c r="M655" t="s">
        <v>50</v>
      </c>
      <c r="N655" t="s">
        <v>36</v>
      </c>
      <c r="O655" t="s">
        <v>3099</v>
      </c>
      <c r="P655" t="s">
        <v>4162</v>
      </c>
      <c r="Q655" t="s">
        <v>39</v>
      </c>
      <c r="R655" t="s">
        <v>39</v>
      </c>
      <c r="S655" t="s">
        <v>39</v>
      </c>
      <c r="T655" t="s">
        <v>39</v>
      </c>
      <c r="U655" t="s">
        <v>5442</v>
      </c>
      <c r="V655" t="s">
        <v>159</v>
      </c>
      <c r="W655" t="s">
        <v>39</v>
      </c>
      <c r="X655" t="str">
        <f>IF(LEN(source_data[[#This Row],[technology]])=0,"","technology")</f>
        <v>technology</v>
      </c>
      <c r="Y655" t="str">
        <f>SUBSTITUTE(_xlfn.TEXTJOIN(";",TRUE,source_data[[#This Row],[format]:[topic]],source_data[[#This Row],[misc]],source_data[[#This Row],[area]:[other]],),"#",";")</f>
        <v>post;paper;description;technology;eda;automation;rstats</v>
      </c>
      <c r="Z655">
        <f>10-COUNTBLANK(source_data[[#This Row],[format]:[other]])</f>
        <v>5</v>
      </c>
    </row>
    <row r="656" spans="1:26" x14ac:dyDescent="0.25">
      <c r="A656" t="s">
        <v>5443</v>
      </c>
      <c r="B656" t="s">
        <v>5444</v>
      </c>
      <c r="C656" t="s">
        <v>5445</v>
      </c>
      <c r="D656" t="s">
        <v>5446</v>
      </c>
      <c r="E656" t="s">
        <v>5447</v>
      </c>
      <c r="F656" t="s">
        <v>5448</v>
      </c>
      <c r="G656" t="s">
        <v>5449</v>
      </c>
      <c r="H656" t="s">
        <v>5450</v>
      </c>
      <c r="I656" t="s">
        <v>225</v>
      </c>
      <c r="J656" t="s">
        <v>47</v>
      </c>
      <c r="K656" t="s">
        <v>5451</v>
      </c>
      <c r="L656" t="s">
        <v>50</v>
      </c>
      <c r="M656" t="s">
        <v>50</v>
      </c>
      <c r="N656" t="s">
        <v>36</v>
      </c>
      <c r="O656" t="s">
        <v>39</v>
      </c>
      <c r="P656" t="s">
        <v>266</v>
      </c>
      <c r="Q656" t="s">
        <v>39</v>
      </c>
      <c r="R656" t="s">
        <v>39</v>
      </c>
      <c r="S656" t="s">
        <v>52</v>
      </c>
      <c r="T656" t="s">
        <v>39</v>
      </c>
      <c r="U656" t="s">
        <v>317</v>
      </c>
      <c r="V656" t="s">
        <v>3041</v>
      </c>
      <c r="W656" t="s">
        <v>39</v>
      </c>
      <c r="X656" t="str">
        <f>IF(LEN(source_data[[#This Row],[technology]])=0,"","technology")</f>
        <v>technology</v>
      </c>
      <c r="Y656" t="str">
        <f>SUBSTITUTE(_xlfn.TEXTJOIN(";",TRUE,source_data[[#This Row],[format]:[topic]],source_data[[#This Row],[misc]],source_data[[#This Row],[area]:[other]],),"#",";")</f>
        <v>tutorial;data-viz;technology;colour;javascript;d3js</v>
      </c>
      <c r="Z656">
        <f>10-COUNTBLANK(source_data[[#This Row],[format]:[other]])</f>
        <v>5</v>
      </c>
    </row>
    <row r="657" spans="1:26" x14ac:dyDescent="0.25">
      <c r="A657" t="s">
        <v>5452</v>
      </c>
      <c r="B657" t="s">
        <v>5453</v>
      </c>
      <c r="C657" t="s">
        <v>5454</v>
      </c>
      <c r="D657" t="s">
        <v>5455</v>
      </c>
      <c r="E657" t="s">
        <v>5447</v>
      </c>
      <c r="F657" t="s">
        <v>5454</v>
      </c>
      <c r="G657" t="s">
        <v>5456</v>
      </c>
      <c r="H657" t="s">
        <v>30</v>
      </c>
      <c r="I657" t="s">
        <v>31</v>
      </c>
      <c r="J657" t="s">
        <v>47</v>
      </c>
      <c r="K657" t="s">
        <v>48</v>
      </c>
      <c r="L657" t="s">
        <v>5457</v>
      </c>
      <c r="M657" t="s">
        <v>5458</v>
      </c>
      <c r="N657" t="s">
        <v>36</v>
      </c>
      <c r="O657" t="s">
        <v>39</v>
      </c>
      <c r="P657" t="s">
        <v>187</v>
      </c>
      <c r="Q657" t="s">
        <v>522</v>
      </c>
      <c r="R657" t="s">
        <v>39</v>
      </c>
      <c r="S657" t="s">
        <v>52</v>
      </c>
      <c r="T657" t="s">
        <v>39</v>
      </c>
      <c r="U657" t="s">
        <v>830</v>
      </c>
      <c r="V657" t="s">
        <v>39</v>
      </c>
      <c r="W657" t="s">
        <v>39</v>
      </c>
      <c r="X657" t="str">
        <f>IF(LEN(source_data[[#This Row],[technology]])=0,"","technology")</f>
        <v/>
      </c>
      <c r="Y657" t="str">
        <f>SUBSTITUTE(_xlfn.TEXTJOIN(";",TRUE,source_data[[#This Row],[format]:[topic]],source_data[[#This Row],[misc]],source_data[[#This Row],[area]:[other]],),"#",";")</f>
        <v>visual;example;data-viz;network-graph</v>
      </c>
      <c r="Z657">
        <f>10-COUNTBLANK(source_data[[#This Row],[format]:[other]])</f>
        <v>5</v>
      </c>
    </row>
    <row r="658" spans="1:26" x14ac:dyDescent="0.25">
      <c r="A658" t="s">
        <v>5459</v>
      </c>
      <c r="B658" t="s">
        <v>5460</v>
      </c>
      <c r="C658" t="s">
        <v>5461</v>
      </c>
      <c r="D658" t="s">
        <v>3517</v>
      </c>
      <c r="E658" t="s">
        <v>5462</v>
      </c>
      <c r="F658" t="s">
        <v>5463</v>
      </c>
      <c r="G658" t="s">
        <v>5464</v>
      </c>
      <c r="H658" t="s">
        <v>3521</v>
      </c>
      <c r="I658" t="s">
        <v>225</v>
      </c>
      <c r="J658" t="s">
        <v>47</v>
      </c>
      <c r="K658" t="s">
        <v>48</v>
      </c>
      <c r="L658" t="s">
        <v>50</v>
      </c>
      <c r="M658" t="s">
        <v>50</v>
      </c>
      <c r="N658" t="s">
        <v>36</v>
      </c>
      <c r="O658" t="s">
        <v>51</v>
      </c>
      <c r="P658" t="s">
        <v>2112</v>
      </c>
      <c r="Q658" t="s">
        <v>522</v>
      </c>
      <c r="R658" t="s">
        <v>39</v>
      </c>
      <c r="S658" t="s">
        <v>9059</v>
      </c>
      <c r="T658" t="s">
        <v>39</v>
      </c>
      <c r="U658" t="s">
        <v>39</v>
      </c>
      <c r="V658" t="s">
        <v>39</v>
      </c>
      <c r="X658" t="str">
        <f>IF(LEN(source_data[[#This Row],[technology]])=0,"","technology")</f>
        <v/>
      </c>
      <c r="Y658" t="str">
        <f>SUBSTITUTE(_xlfn.TEXTJOIN(";",TRUE,source_data[[#This Row],[format]:[topic]],source_data[[#This Row],[misc]],source_data[[#This Row],[area]:[other]],),"#",";")</f>
        <v>post;recommendation;example;data-viz;inspiration</v>
      </c>
      <c r="Z658">
        <f>10-COUNTBLANK(source_data[[#This Row],[format]:[other]])</f>
        <v>5</v>
      </c>
    </row>
    <row r="659" spans="1:26" x14ac:dyDescent="0.25">
      <c r="A659" t="s">
        <v>5465</v>
      </c>
      <c r="B659" t="s">
        <v>5466</v>
      </c>
      <c r="C659" t="s">
        <v>5467</v>
      </c>
      <c r="D659" t="s">
        <v>5468</v>
      </c>
      <c r="E659" t="s">
        <v>4696</v>
      </c>
      <c r="F659" t="s">
        <v>5469</v>
      </c>
      <c r="G659" t="s">
        <v>5470</v>
      </c>
      <c r="H659" t="s">
        <v>5471</v>
      </c>
      <c r="I659" t="s">
        <v>225</v>
      </c>
      <c r="J659" t="s">
        <v>47</v>
      </c>
      <c r="K659" t="s">
        <v>48</v>
      </c>
      <c r="L659" t="s">
        <v>50</v>
      </c>
      <c r="M659" t="s">
        <v>50</v>
      </c>
      <c r="N659" t="s">
        <v>36</v>
      </c>
      <c r="O659" t="s">
        <v>37</v>
      </c>
      <c r="P659" t="s">
        <v>39</v>
      </c>
      <c r="Q659" t="s">
        <v>522</v>
      </c>
      <c r="R659" t="s">
        <v>39</v>
      </c>
      <c r="S659" t="s">
        <v>9102</v>
      </c>
      <c r="T659" t="s">
        <v>39</v>
      </c>
      <c r="U659" t="s">
        <v>1397</v>
      </c>
      <c r="V659" t="s">
        <v>39</v>
      </c>
      <c r="W659" t="s">
        <v>1505</v>
      </c>
      <c r="X659" t="str">
        <f>IF(LEN(source_data[[#This Row],[technology]])=0,"","technology")</f>
        <v/>
      </c>
      <c r="Y659" t="str">
        <f>SUBSTITUTE(_xlfn.TEXTJOIN(";",TRUE,source_data[[#This Row],[format]:[topic]],source_data[[#This Row],[misc]],source_data[[#This Row],[area]:[other]],),"#",";")</f>
        <v>article;example;data-analysis;data-viz;inspiration;data-story;storytelling</v>
      </c>
      <c r="Z659">
        <f>10-COUNTBLANK(source_data[[#This Row],[format]:[other]])</f>
        <v>6</v>
      </c>
    </row>
    <row r="660" spans="1:26" x14ac:dyDescent="0.25">
      <c r="A660" t="s">
        <v>5472</v>
      </c>
      <c r="B660" t="s">
        <v>5473</v>
      </c>
      <c r="C660" t="s">
        <v>5474</v>
      </c>
      <c r="D660" t="s">
        <v>5475</v>
      </c>
      <c r="E660" t="s">
        <v>5476</v>
      </c>
      <c r="F660" t="s">
        <v>5477</v>
      </c>
      <c r="G660" t="s">
        <v>5478</v>
      </c>
      <c r="H660" t="s">
        <v>5479</v>
      </c>
      <c r="I660" t="s">
        <v>225</v>
      </c>
      <c r="J660" t="s">
        <v>47</v>
      </c>
      <c r="K660" t="s">
        <v>5480</v>
      </c>
      <c r="L660" t="s">
        <v>50</v>
      </c>
      <c r="M660" t="s">
        <v>50</v>
      </c>
      <c r="N660" t="s">
        <v>36</v>
      </c>
      <c r="O660" t="s">
        <v>256</v>
      </c>
      <c r="P660" t="s">
        <v>39</v>
      </c>
      <c r="Q660" t="s">
        <v>39</v>
      </c>
      <c r="R660" t="s">
        <v>39</v>
      </c>
      <c r="S660" t="s">
        <v>39</v>
      </c>
      <c r="T660" t="s">
        <v>168</v>
      </c>
      <c r="U660" t="s">
        <v>317</v>
      </c>
      <c r="V660" t="s">
        <v>39</v>
      </c>
      <c r="W660" t="s">
        <v>39</v>
      </c>
      <c r="X660" t="str">
        <f>IF(LEN(source_data[[#This Row],[technology]])=0,"","technology")</f>
        <v/>
      </c>
      <c r="Y660" t="str">
        <f>SUBSTITUTE(_xlfn.TEXTJOIN(";",TRUE,source_data[[#This Row],[format]:[topic]],source_data[[#This Row],[misc]],source_data[[#This Row],[area]:[other]],),"#",";")</f>
        <v>package;tool;colour</v>
      </c>
      <c r="Z660">
        <f>10-COUNTBLANK(source_data[[#This Row],[format]:[other]])</f>
        <v>4</v>
      </c>
    </row>
    <row r="661" spans="1:26" x14ac:dyDescent="0.25">
      <c r="A661" t="s">
        <v>5481</v>
      </c>
      <c r="B661" t="s">
        <v>5482</v>
      </c>
      <c r="C661" t="s">
        <v>5483</v>
      </c>
      <c r="D661" t="s">
        <v>5484</v>
      </c>
      <c r="E661" t="s">
        <v>659</v>
      </c>
      <c r="F661" t="s">
        <v>5485</v>
      </c>
      <c r="G661" t="s">
        <v>5486</v>
      </c>
      <c r="H661" t="s">
        <v>5487</v>
      </c>
      <c r="I661" t="s">
        <v>225</v>
      </c>
      <c r="J661" t="s">
        <v>47</v>
      </c>
      <c r="K661" t="s">
        <v>48</v>
      </c>
      <c r="L661" t="s">
        <v>50</v>
      </c>
      <c r="M661" t="s">
        <v>50</v>
      </c>
      <c r="N661" t="s">
        <v>36</v>
      </c>
      <c r="O661" t="s">
        <v>39</v>
      </c>
      <c r="P661" t="s">
        <v>5488</v>
      </c>
      <c r="Q661" t="s">
        <v>522</v>
      </c>
      <c r="R661" t="s">
        <v>39</v>
      </c>
      <c r="S661" t="s">
        <v>52</v>
      </c>
      <c r="T661" t="s">
        <v>39</v>
      </c>
      <c r="U661" t="s">
        <v>39</v>
      </c>
      <c r="V661" t="s">
        <v>114</v>
      </c>
      <c r="W661" t="s">
        <v>39</v>
      </c>
      <c r="X661" t="str">
        <f>IF(LEN(source_data[[#This Row],[technology]])=0,"","technology")</f>
        <v>technology</v>
      </c>
      <c r="Y661" t="str">
        <f>SUBSTITUTE(_xlfn.TEXTJOIN(";",TRUE,source_data[[#This Row],[format]:[topic]],source_data[[#This Row],[misc]],source_data[[#This Row],[area]:[other]],),"#",";")</f>
        <v>gallery;example;data-viz;technology;d3js</v>
      </c>
      <c r="Z661">
        <f>10-COUNTBLANK(source_data[[#This Row],[format]:[other]])</f>
        <v>5</v>
      </c>
    </row>
    <row r="662" spans="1:26" x14ac:dyDescent="0.25">
      <c r="A662" t="s">
        <v>5489</v>
      </c>
      <c r="B662" t="s">
        <v>5490</v>
      </c>
      <c r="C662" t="s">
        <v>5491</v>
      </c>
      <c r="D662" t="s">
        <v>413</v>
      </c>
      <c r="E662" t="s">
        <v>5462</v>
      </c>
      <c r="F662" t="s">
        <v>5491</v>
      </c>
      <c r="G662" t="s">
        <v>5492</v>
      </c>
      <c r="H662" t="s">
        <v>1537</v>
      </c>
      <c r="I662" t="s">
        <v>225</v>
      </c>
      <c r="J662" t="s">
        <v>47</v>
      </c>
      <c r="K662" t="s">
        <v>48</v>
      </c>
      <c r="L662" t="s">
        <v>50</v>
      </c>
      <c r="M662" t="s">
        <v>50</v>
      </c>
      <c r="N662" t="s">
        <v>36</v>
      </c>
      <c r="O662" t="s">
        <v>51</v>
      </c>
      <c r="P662" t="s">
        <v>2112</v>
      </c>
      <c r="Q662" t="s">
        <v>39</v>
      </c>
      <c r="R662" t="s">
        <v>39</v>
      </c>
      <c r="S662" t="s">
        <v>52</v>
      </c>
      <c r="T662" t="s">
        <v>19</v>
      </c>
      <c r="U662" t="s">
        <v>39</v>
      </c>
      <c r="V662" t="s">
        <v>39</v>
      </c>
      <c r="W662" t="s">
        <v>39</v>
      </c>
      <c r="X662" t="str">
        <f>IF(LEN(source_data[[#This Row],[technology]])=0,"","technology")</f>
        <v/>
      </c>
      <c r="Y662" t="str">
        <f>SUBSTITUTE(_xlfn.TEXTJOIN(";",TRUE,source_data[[#This Row],[format]:[topic]],source_data[[#This Row],[misc]],source_data[[#This Row],[area]:[other]],),"#",";")</f>
        <v>post;recommendation;data-viz;technique</v>
      </c>
      <c r="Z662">
        <f>10-COUNTBLANK(source_data[[#This Row],[format]:[other]])</f>
        <v>5</v>
      </c>
    </row>
    <row r="663" spans="1:26" x14ac:dyDescent="0.25">
      <c r="A663" t="s">
        <v>5493</v>
      </c>
      <c r="B663" t="s">
        <v>5494</v>
      </c>
      <c r="C663" t="s">
        <v>5495</v>
      </c>
      <c r="D663" t="s">
        <v>5496</v>
      </c>
      <c r="E663" t="s">
        <v>5462</v>
      </c>
      <c r="F663" t="s">
        <v>5497</v>
      </c>
      <c r="G663" t="s">
        <v>5498</v>
      </c>
      <c r="H663" t="s">
        <v>5499</v>
      </c>
      <c r="I663" t="s">
        <v>225</v>
      </c>
      <c r="J663" t="s">
        <v>47</v>
      </c>
      <c r="K663" t="s">
        <v>48</v>
      </c>
      <c r="L663" t="s">
        <v>50</v>
      </c>
      <c r="M663" t="s">
        <v>50</v>
      </c>
      <c r="N663" t="s">
        <v>36</v>
      </c>
      <c r="O663" t="s">
        <v>1021</v>
      </c>
      <c r="P663" t="s">
        <v>39</v>
      </c>
      <c r="Q663" t="s">
        <v>39</v>
      </c>
      <c r="R663" t="s">
        <v>39</v>
      </c>
      <c r="S663" t="s">
        <v>52</v>
      </c>
      <c r="T663" t="s">
        <v>19</v>
      </c>
      <c r="U663" t="s">
        <v>39</v>
      </c>
      <c r="V663" t="s">
        <v>5500</v>
      </c>
      <c r="W663" t="s">
        <v>39</v>
      </c>
      <c r="X663" t="str">
        <f>IF(LEN(source_data[[#This Row],[technology]])=0,"","technology")</f>
        <v>technology</v>
      </c>
      <c r="Y663" t="str">
        <f>SUBSTITUTE(_xlfn.TEXTJOIN(";",TRUE,source_data[[#This Row],[format]:[topic]],source_data[[#This Row],[misc]],source_data[[#This Row],[area]:[other]],),"#",";")</f>
        <v>post;package;data-viz;technique;technology;ggplot;rstats</v>
      </c>
      <c r="Z663">
        <f>10-COUNTBLANK(source_data[[#This Row],[format]:[other]])</f>
        <v>5</v>
      </c>
    </row>
    <row r="664" spans="1:26" x14ac:dyDescent="0.25">
      <c r="A664" t="s">
        <v>5501</v>
      </c>
      <c r="B664" t="s">
        <v>5502</v>
      </c>
      <c r="C664" t="s">
        <v>5503</v>
      </c>
      <c r="D664" t="s">
        <v>5504</v>
      </c>
      <c r="E664" t="s">
        <v>5505</v>
      </c>
      <c r="F664" t="s">
        <v>5506</v>
      </c>
      <c r="G664" t="s">
        <v>5507</v>
      </c>
      <c r="H664" t="s">
        <v>5508</v>
      </c>
      <c r="I664" t="s">
        <v>225</v>
      </c>
      <c r="J664" t="s">
        <v>47</v>
      </c>
      <c r="K664" t="s">
        <v>631</v>
      </c>
      <c r="L664" t="s">
        <v>50</v>
      </c>
      <c r="M664" t="s">
        <v>50</v>
      </c>
      <c r="N664" t="s">
        <v>36</v>
      </c>
      <c r="O664" t="s">
        <v>51</v>
      </c>
      <c r="P664" t="s">
        <v>39</v>
      </c>
      <c r="Q664" t="s">
        <v>39</v>
      </c>
      <c r="R664" t="s">
        <v>39</v>
      </c>
      <c r="S664" t="s">
        <v>52</v>
      </c>
      <c r="T664" t="s">
        <v>19</v>
      </c>
      <c r="U664" t="s">
        <v>39</v>
      </c>
      <c r="V664" t="s">
        <v>5509</v>
      </c>
      <c r="W664" t="s">
        <v>39</v>
      </c>
      <c r="X664" t="str">
        <f>IF(LEN(source_data[[#This Row],[technology]])=0,"","technology")</f>
        <v>technology</v>
      </c>
      <c r="Y664" t="str">
        <f>SUBSTITUTE(_xlfn.TEXTJOIN(";",TRUE,source_data[[#This Row],[format]:[topic]],source_data[[#This Row],[misc]],source_data[[#This Row],[area]:[other]],),"#",";")</f>
        <v>post;data-viz;technique;technology;rstats;ggplot</v>
      </c>
      <c r="Z664">
        <f>10-COUNTBLANK(source_data[[#This Row],[format]:[other]])</f>
        <v>5</v>
      </c>
    </row>
    <row r="665" spans="1:26" x14ac:dyDescent="0.25">
      <c r="A665" t="s">
        <v>5510</v>
      </c>
      <c r="B665" t="s">
        <v>5511</v>
      </c>
      <c r="C665" t="s">
        <v>5512</v>
      </c>
      <c r="D665" t="s">
        <v>1163</v>
      </c>
      <c r="E665" t="s">
        <v>5447</v>
      </c>
      <c r="F665" t="s">
        <v>5513</v>
      </c>
      <c r="G665" t="s">
        <v>5514</v>
      </c>
      <c r="H665" t="s">
        <v>5515</v>
      </c>
      <c r="I665" t="s">
        <v>225</v>
      </c>
      <c r="J665" t="s">
        <v>47</v>
      </c>
      <c r="K665" t="s">
        <v>5516</v>
      </c>
      <c r="L665" t="s">
        <v>50</v>
      </c>
      <c r="M665" t="s">
        <v>50</v>
      </c>
      <c r="N665" t="s">
        <v>36</v>
      </c>
      <c r="O665" t="s">
        <v>102</v>
      </c>
      <c r="P665" t="s">
        <v>39</v>
      </c>
      <c r="Q665" t="s">
        <v>39</v>
      </c>
      <c r="R665" t="s">
        <v>39</v>
      </c>
      <c r="S665" t="s">
        <v>39</v>
      </c>
      <c r="T665" t="s">
        <v>39</v>
      </c>
      <c r="U665" t="s">
        <v>5517</v>
      </c>
      <c r="V665" t="s">
        <v>39</v>
      </c>
      <c r="W665" t="s">
        <v>5518</v>
      </c>
      <c r="X665" t="str">
        <f>IF(LEN(source_data[[#This Row],[technology]])=0,"","technology")</f>
        <v/>
      </c>
      <c r="Y665" t="str">
        <f>SUBSTITUTE(_xlfn.TEXTJOIN(";",TRUE,source_data[[#This Row],[format]:[topic]],source_data[[#This Row],[misc]],source_data[[#This Row],[area]:[other]],),"#",";")</f>
        <v>paper;ml;usage;medicine</v>
      </c>
      <c r="Z665">
        <f>10-COUNTBLANK(source_data[[#This Row],[format]:[other]])</f>
        <v>4</v>
      </c>
    </row>
    <row r="666" spans="1:26" x14ac:dyDescent="0.25">
      <c r="A666" t="s">
        <v>5519</v>
      </c>
      <c r="B666" t="s">
        <v>5520</v>
      </c>
      <c r="C666" t="s">
        <v>5521</v>
      </c>
      <c r="D666" t="s">
        <v>5522</v>
      </c>
      <c r="E666" t="s">
        <v>5505</v>
      </c>
      <c r="F666" t="s">
        <v>5523</v>
      </c>
      <c r="G666" t="s">
        <v>5524</v>
      </c>
      <c r="H666" t="s">
        <v>2760</v>
      </c>
      <c r="I666" t="s">
        <v>225</v>
      </c>
      <c r="J666" t="s">
        <v>47</v>
      </c>
      <c r="K666" t="s">
        <v>4862</v>
      </c>
      <c r="L666" t="s">
        <v>50</v>
      </c>
      <c r="M666" t="s">
        <v>50</v>
      </c>
      <c r="N666" t="s">
        <v>36</v>
      </c>
      <c r="O666" t="s">
        <v>1021</v>
      </c>
      <c r="P666" t="s">
        <v>78</v>
      </c>
      <c r="Q666" t="s">
        <v>3436</v>
      </c>
      <c r="R666" t="s">
        <v>39</v>
      </c>
      <c r="S666" t="s">
        <v>39</v>
      </c>
      <c r="T666" t="s">
        <v>39</v>
      </c>
      <c r="U666" t="s">
        <v>39</v>
      </c>
      <c r="V666" t="s">
        <v>287</v>
      </c>
      <c r="W666" t="s">
        <v>39</v>
      </c>
      <c r="X666" t="str">
        <f>IF(LEN(source_data[[#This Row],[technology]])=0,"","technology")</f>
        <v>technology</v>
      </c>
      <c r="Y666" t="str">
        <f>SUBSTITUTE(_xlfn.TEXTJOIN(";",TRUE,source_data[[#This Row],[format]:[topic]],source_data[[#This Row],[misc]],source_data[[#This Row],[area]:[other]],),"#",";")</f>
        <v>post;package;how-to;getting-started;technology;python</v>
      </c>
      <c r="Z666">
        <f>10-COUNTBLANK(source_data[[#This Row],[format]:[other]])</f>
        <v>5</v>
      </c>
    </row>
    <row r="667" spans="1:26" x14ac:dyDescent="0.25">
      <c r="A667" t="s">
        <v>5525</v>
      </c>
      <c r="B667" t="s">
        <v>5526</v>
      </c>
      <c r="C667" t="s">
        <v>5527</v>
      </c>
      <c r="D667" t="s">
        <v>281</v>
      </c>
      <c r="E667" t="s">
        <v>5528</v>
      </c>
      <c r="F667" t="s">
        <v>5529</v>
      </c>
      <c r="G667" t="s">
        <v>5530</v>
      </c>
      <c r="H667" t="s">
        <v>2182</v>
      </c>
      <c r="I667" t="s">
        <v>225</v>
      </c>
      <c r="J667" t="s">
        <v>47</v>
      </c>
      <c r="K667" t="s">
        <v>1899</v>
      </c>
      <c r="L667" t="s">
        <v>50</v>
      </c>
      <c r="M667" t="s">
        <v>50</v>
      </c>
      <c r="N667" t="s">
        <v>36</v>
      </c>
      <c r="O667" t="s">
        <v>247</v>
      </c>
      <c r="P667" t="s">
        <v>1818</v>
      </c>
      <c r="Q667" t="s">
        <v>39</v>
      </c>
      <c r="R667" t="s">
        <v>39</v>
      </c>
      <c r="S667" t="s">
        <v>39</v>
      </c>
      <c r="T667" t="s">
        <v>39</v>
      </c>
      <c r="U667" t="s">
        <v>39</v>
      </c>
      <c r="V667" t="s">
        <v>39</v>
      </c>
      <c r="W667" t="s">
        <v>39</v>
      </c>
      <c r="X667" t="str">
        <f>IF(LEN(source_data[[#This Row],[technology]])=0,"","technology")</f>
        <v/>
      </c>
      <c r="Y667" t="str">
        <f>SUBSTITUTE(_xlfn.TEXTJOIN(";",TRUE,source_data[[#This Row],[format]:[topic]],source_data[[#This Row],[misc]],source_data[[#This Row],[area]:[other]],),"#",";")</f>
        <v>post;book;list;recommendation</v>
      </c>
      <c r="Z667">
        <f>10-COUNTBLANK(source_data[[#This Row],[format]:[other]])</f>
        <v>3</v>
      </c>
    </row>
    <row r="668" spans="1:26" x14ac:dyDescent="0.25">
      <c r="A668" t="s">
        <v>5531</v>
      </c>
      <c r="B668" t="s">
        <v>5532</v>
      </c>
      <c r="C668" t="s">
        <v>5533</v>
      </c>
      <c r="D668" t="s">
        <v>5534</v>
      </c>
      <c r="E668" t="s">
        <v>659</v>
      </c>
      <c r="F668" t="s">
        <v>5535</v>
      </c>
      <c r="G668" t="s">
        <v>5536</v>
      </c>
      <c r="H668" t="s">
        <v>5537</v>
      </c>
      <c r="I668" t="s">
        <v>225</v>
      </c>
      <c r="J668" t="s">
        <v>47</v>
      </c>
      <c r="K668" t="s">
        <v>48</v>
      </c>
      <c r="L668" t="s">
        <v>50</v>
      </c>
      <c r="M668" t="s">
        <v>50</v>
      </c>
      <c r="N668" t="s">
        <v>36</v>
      </c>
      <c r="O668" t="s">
        <v>77</v>
      </c>
      <c r="P668" t="s">
        <v>95</v>
      </c>
      <c r="Q668" t="s">
        <v>39</v>
      </c>
      <c r="R668" t="s">
        <v>39</v>
      </c>
      <c r="S668" t="s">
        <v>39</v>
      </c>
      <c r="T668" t="s">
        <v>2459</v>
      </c>
      <c r="U668" t="s">
        <v>4258</v>
      </c>
      <c r="V668" t="s">
        <v>39</v>
      </c>
      <c r="W668" t="s">
        <v>39</v>
      </c>
      <c r="X668" t="str">
        <f>IF(LEN(source_data[[#This Row],[technology]])=0,"","technology")</f>
        <v/>
      </c>
      <c r="Y668" t="str">
        <f>SUBSTITUTE(_xlfn.TEXTJOIN(";",TRUE,source_data[[#This Row],[format]:[topic]],source_data[[#This Row],[misc]],source_data[[#This Row],[area]:[other]],),"#",";")</f>
        <v>site;list;technique;method;nlp</v>
      </c>
      <c r="Z668">
        <f>10-COUNTBLANK(source_data[[#This Row],[format]:[other]])</f>
        <v>5</v>
      </c>
    </row>
    <row r="669" spans="1:26" x14ac:dyDescent="0.25">
      <c r="A669" t="s">
        <v>5538</v>
      </c>
      <c r="B669" t="s">
        <v>5539</v>
      </c>
      <c r="C669" t="s">
        <v>5540</v>
      </c>
      <c r="D669" t="s">
        <v>5541</v>
      </c>
      <c r="E669" t="s">
        <v>5542</v>
      </c>
      <c r="F669" t="s">
        <v>5543</v>
      </c>
      <c r="G669" t="s">
        <v>5544</v>
      </c>
      <c r="H669" t="s">
        <v>2641</v>
      </c>
      <c r="I669" t="s">
        <v>225</v>
      </c>
      <c r="J669" t="s">
        <v>47</v>
      </c>
      <c r="K669" t="s">
        <v>48</v>
      </c>
      <c r="L669" t="s">
        <v>50</v>
      </c>
      <c r="M669" t="s">
        <v>50</v>
      </c>
      <c r="N669" t="s">
        <v>36</v>
      </c>
      <c r="O669" t="s">
        <v>37</v>
      </c>
      <c r="P669" t="s">
        <v>103</v>
      </c>
      <c r="Q669" t="s">
        <v>829</v>
      </c>
      <c r="R669" t="s">
        <v>39</v>
      </c>
      <c r="S669" t="s">
        <v>39</v>
      </c>
      <c r="T669" t="s">
        <v>19</v>
      </c>
      <c r="U669" t="s">
        <v>5545</v>
      </c>
      <c r="V669" t="s">
        <v>39</v>
      </c>
      <c r="W669" t="s">
        <v>39</v>
      </c>
      <c r="X669" t="str">
        <f>IF(LEN(source_data[[#This Row],[technology]])=0,"","technology")</f>
        <v/>
      </c>
      <c r="Y669" t="str">
        <f>SUBSTITUTE(_xlfn.TEXTJOIN(";",TRUE,source_data[[#This Row],[format]:[topic]],source_data[[#This Row],[misc]],source_data[[#This Row],[area]:[other]],),"#",";")</f>
        <v>article;research;intermediate;technique;ml;interpretation</v>
      </c>
      <c r="Z669">
        <f>10-COUNTBLANK(source_data[[#This Row],[format]:[other]])</f>
        <v>6</v>
      </c>
    </row>
    <row r="670" spans="1:26" x14ac:dyDescent="0.25">
      <c r="A670" t="s">
        <v>5546</v>
      </c>
      <c r="B670" t="s">
        <v>5547</v>
      </c>
      <c r="C670" t="s">
        <v>5548</v>
      </c>
      <c r="D670" t="s">
        <v>5504</v>
      </c>
      <c r="E670" t="s">
        <v>5549</v>
      </c>
      <c r="F670" t="s">
        <v>5550</v>
      </c>
      <c r="G670" t="s">
        <v>5507</v>
      </c>
      <c r="H670" t="s">
        <v>5508</v>
      </c>
      <c r="I670" t="s">
        <v>225</v>
      </c>
      <c r="J670" t="s">
        <v>47</v>
      </c>
      <c r="K670" t="s">
        <v>631</v>
      </c>
      <c r="L670" t="s">
        <v>50</v>
      </c>
      <c r="M670" t="s">
        <v>50</v>
      </c>
      <c r="N670" t="s">
        <v>36</v>
      </c>
      <c r="O670" t="s">
        <v>51</v>
      </c>
      <c r="P670" t="s">
        <v>39</v>
      </c>
      <c r="Q670" t="s">
        <v>39</v>
      </c>
      <c r="R670" t="s">
        <v>39</v>
      </c>
      <c r="S670" t="s">
        <v>52</v>
      </c>
      <c r="T670" t="s">
        <v>19</v>
      </c>
      <c r="U670" t="s">
        <v>39</v>
      </c>
      <c r="V670" t="s">
        <v>5509</v>
      </c>
      <c r="W670" t="s">
        <v>39</v>
      </c>
      <c r="X670" t="str">
        <f>IF(LEN(source_data[[#This Row],[technology]])=0,"","technology")</f>
        <v>technology</v>
      </c>
      <c r="Y670" t="str">
        <f>SUBSTITUTE(_xlfn.TEXTJOIN(";",TRUE,source_data[[#This Row],[format]:[topic]],source_data[[#This Row],[misc]],source_data[[#This Row],[area]:[other]],),"#",";")</f>
        <v>post;data-viz;technique;technology;rstats;ggplot</v>
      </c>
      <c r="Z670">
        <f>10-COUNTBLANK(source_data[[#This Row],[format]:[other]])</f>
        <v>5</v>
      </c>
    </row>
    <row r="671" spans="1:26" x14ac:dyDescent="0.25">
      <c r="A671" t="s">
        <v>5551</v>
      </c>
      <c r="B671" t="s">
        <v>5552</v>
      </c>
      <c r="C671" t="s">
        <v>5553</v>
      </c>
      <c r="D671" t="s">
        <v>5554</v>
      </c>
      <c r="E671" t="s">
        <v>5555</v>
      </c>
      <c r="F671" t="s">
        <v>5556</v>
      </c>
      <c r="G671" t="s">
        <v>5557</v>
      </c>
      <c r="H671" t="s">
        <v>5558</v>
      </c>
      <c r="I671" t="s">
        <v>225</v>
      </c>
      <c r="J671" t="s">
        <v>47</v>
      </c>
      <c r="K671" t="s">
        <v>5559</v>
      </c>
      <c r="L671" t="s">
        <v>50</v>
      </c>
      <c r="M671" t="s">
        <v>50</v>
      </c>
      <c r="N671" t="s">
        <v>36</v>
      </c>
      <c r="O671" t="s">
        <v>1021</v>
      </c>
      <c r="P671" t="s">
        <v>39</v>
      </c>
      <c r="Q671" t="s">
        <v>276</v>
      </c>
      <c r="R671" t="s">
        <v>39</v>
      </c>
      <c r="S671" t="s">
        <v>52</v>
      </c>
      <c r="T671" t="s">
        <v>19</v>
      </c>
      <c r="U671" t="s">
        <v>5560</v>
      </c>
      <c r="V671" t="s">
        <v>159</v>
      </c>
      <c r="W671" t="s">
        <v>39</v>
      </c>
      <c r="X671" t="str">
        <f>IF(LEN(source_data[[#This Row],[technology]])=0,"","technology")</f>
        <v>technology</v>
      </c>
      <c r="Y671" t="str">
        <f>SUBSTITUTE(_xlfn.TEXTJOIN(";",TRUE,source_data[[#This Row],[format]:[topic]],source_data[[#This Row],[misc]],source_data[[#This Row],[area]:[other]],),"#",";")</f>
        <v>post;package;overview;data-viz;technique;technology;ml;model;rstats</v>
      </c>
      <c r="Z671">
        <f>10-COUNTBLANK(source_data[[#This Row],[format]:[other]])</f>
        <v>7</v>
      </c>
    </row>
    <row r="672" spans="1:26" x14ac:dyDescent="0.25">
      <c r="A672" t="s">
        <v>5561</v>
      </c>
      <c r="B672" t="s">
        <v>5562</v>
      </c>
      <c r="C672" t="s">
        <v>5563</v>
      </c>
      <c r="D672" t="s">
        <v>2386</v>
      </c>
      <c r="E672" t="s">
        <v>5564</v>
      </c>
      <c r="F672" t="s">
        <v>5565</v>
      </c>
      <c r="G672" t="s">
        <v>5566</v>
      </c>
      <c r="H672" t="s">
        <v>4314</v>
      </c>
      <c r="I672" t="s">
        <v>225</v>
      </c>
      <c r="J672" t="s">
        <v>47</v>
      </c>
      <c r="K672" t="s">
        <v>631</v>
      </c>
      <c r="L672" t="s">
        <v>50</v>
      </c>
      <c r="M672" t="s">
        <v>50</v>
      </c>
      <c r="N672" t="s">
        <v>36</v>
      </c>
      <c r="O672" t="s">
        <v>247</v>
      </c>
      <c r="P672" t="s">
        <v>772</v>
      </c>
      <c r="Q672" t="s">
        <v>39</v>
      </c>
      <c r="R672" t="s">
        <v>39</v>
      </c>
      <c r="S672" t="s">
        <v>158</v>
      </c>
      <c r="T672" t="s">
        <v>39</v>
      </c>
      <c r="U672" t="s">
        <v>39</v>
      </c>
      <c r="V672" t="s">
        <v>159</v>
      </c>
      <c r="W672" t="s">
        <v>39</v>
      </c>
      <c r="X672" t="str">
        <f>IF(LEN(source_data[[#This Row],[technology]])=0,"","technology")</f>
        <v>technology</v>
      </c>
      <c r="Y672" t="str">
        <f>SUBSTITUTE(_xlfn.TEXTJOIN(";",TRUE,source_data[[#This Row],[format]:[topic]],source_data[[#This Row],[misc]],source_data[[#This Row],[area]:[other]],),"#",";")</f>
        <v>post;book;review;data-science;technology;rstats</v>
      </c>
      <c r="Z672">
        <f>10-COUNTBLANK(source_data[[#This Row],[format]:[other]])</f>
        <v>5</v>
      </c>
    </row>
    <row r="673" spans="1:26" x14ac:dyDescent="0.25">
      <c r="A673" t="s">
        <v>5567</v>
      </c>
      <c r="B673" t="s">
        <v>5568</v>
      </c>
      <c r="C673" t="s">
        <v>5569</v>
      </c>
      <c r="D673" t="s">
        <v>5570</v>
      </c>
      <c r="E673" t="s">
        <v>5571</v>
      </c>
      <c r="F673" t="s">
        <v>5572</v>
      </c>
      <c r="G673" t="s">
        <v>5573</v>
      </c>
      <c r="H673" t="s">
        <v>5574</v>
      </c>
      <c r="I673" t="s">
        <v>225</v>
      </c>
      <c r="J673" t="s">
        <v>47</v>
      </c>
      <c r="K673" t="s">
        <v>631</v>
      </c>
      <c r="L673" t="s">
        <v>50</v>
      </c>
      <c r="M673" t="s">
        <v>50</v>
      </c>
      <c r="N673" t="s">
        <v>36</v>
      </c>
      <c r="O673" t="s">
        <v>1021</v>
      </c>
      <c r="P673" t="s">
        <v>78</v>
      </c>
      <c r="Q673" t="s">
        <v>39</v>
      </c>
      <c r="R673" t="s">
        <v>39</v>
      </c>
      <c r="S673" t="s">
        <v>52</v>
      </c>
      <c r="T673" t="s">
        <v>801</v>
      </c>
      <c r="U673" t="s">
        <v>39</v>
      </c>
      <c r="V673" t="s">
        <v>39</v>
      </c>
      <c r="W673" t="s">
        <v>39</v>
      </c>
      <c r="X673" t="str">
        <f>IF(LEN(source_data[[#This Row],[technology]])=0,"","technology")</f>
        <v/>
      </c>
      <c r="Y673" t="str">
        <f>SUBSTITUTE(_xlfn.TEXTJOIN(";",TRUE,source_data[[#This Row],[format]:[topic]],source_data[[#This Row],[misc]],source_data[[#This Row],[area]:[other]],),"#",";")</f>
        <v>post;package;how-to;data-viz;technique;tool</v>
      </c>
      <c r="Z673">
        <f>10-COUNTBLANK(source_data[[#This Row],[format]:[other]])</f>
        <v>5</v>
      </c>
    </row>
    <row r="674" spans="1:26" x14ac:dyDescent="0.25">
      <c r="A674" t="s">
        <v>5575</v>
      </c>
      <c r="B674" t="s">
        <v>5576</v>
      </c>
      <c r="C674" t="s">
        <v>5577</v>
      </c>
      <c r="D674" t="s">
        <v>5578</v>
      </c>
      <c r="E674" t="s">
        <v>5579</v>
      </c>
      <c r="F674" t="s">
        <v>5580</v>
      </c>
      <c r="G674" t="s">
        <v>5581</v>
      </c>
      <c r="H674" t="s">
        <v>5582</v>
      </c>
      <c r="I674" t="s">
        <v>225</v>
      </c>
      <c r="J674" t="s">
        <v>47</v>
      </c>
      <c r="K674" t="s">
        <v>48</v>
      </c>
      <c r="L674" t="s">
        <v>50</v>
      </c>
      <c r="M674" t="s">
        <v>50</v>
      </c>
      <c r="N674" t="s">
        <v>36</v>
      </c>
      <c r="O674" t="s">
        <v>102</v>
      </c>
      <c r="P674" t="s">
        <v>5583</v>
      </c>
      <c r="Q674" t="s">
        <v>39</v>
      </c>
      <c r="R674" t="s">
        <v>39</v>
      </c>
      <c r="S674" t="s">
        <v>52</v>
      </c>
      <c r="T674" t="s">
        <v>39</v>
      </c>
      <c r="U674" t="s">
        <v>39</v>
      </c>
      <c r="V674" t="s">
        <v>39</v>
      </c>
      <c r="W674" t="s">
        <v>39</v>
      </c>
      <c r="X674" t="str">
        <f>IF(LEN(source_data[[#This Row],[technology]])=0,"","technology")</f>
        <v/>
      </c>
      <c r="Y674" t="str">
        <f>SUBSTITUTE(_xlfn.TEXTJOIN(";",TRUE,source_data[[#This Row],[format]:[topic]],source_data[[#This Row],[misc]],source_data[[#This Row],[area]:[other]],),"#",";")</f>
        <v>paper;formal;taxonomy;data-viz</v>
      </c>
      <c r="Z674">
        <f>10-COUNTBLANK(source_data[[#This Row],[format]:[other]])</f>
        <v>4</v>
      </c>
    </row>
    <row r="675" spans="1:26" x14ac:dyDescent="0.25">
      <c r="A675" t="s">
        <v>5584</v>
      </c>
      <c r="B675" t="s">
        <v>5585</v>
      </c>
      <c r="C675" t="s">
        <v>5586</v>
      </c>
      <c r="D675" t="s">
        <v>5587</v>
      </c>
      <c r="E675" t="s">
        <v>5408</v>
      </c>
      <c r="F675" t="s">
        <v>5588</v>
      </c>
      <c r="G675" t="s">
        <v>5589</v>
      </c>
      <c r="H675" t="s">
        <v>5590</v>
      </c>
      <c r="I675" t="s">
        <v>225</v>
      </c>
      <c r="J675" t="s">
        <v>47</v>
      </c>
      <c r="K675" t="s">
        <v>5591</v>
      </c>
      <c r="L675" t="s">
        <v>50</v>
      </c>
      <c r="M675" t="s">
        <v>50</v>
      </c>
      <c r="N675" t="s">
        <v>36</v>
      </c>
      <c r="O675" t="s">
        <v>37</v>
      </c>
      <c r="P675" t="s">
        <v>39</v>
      </c>
      <c r="Q675" t="s">
        <v>39</v>
      </c>
      <c r="R675" t="s">
        <v>5592</v>
      </c>
      <c r="S675" t="s">
        <v>1483</v>
      </c>
      <c r="T675" t="s">
        <v>39</v>
      </c>
      <c r="U675" t="s">
        <v>1608</v>
      </c>
      <c r="V675" t="s">
        <v>39</v>
      </c>
      <c r="W675" t="s">
        <v>39</v>
      </c>
      <c r="X675" t="str">
        <f>IF(LEN(source_data[[#This Row],[technology]])=0,"","technology")</f>
        <v/>
      </c>
      <c r="Y675" t="str">
        <f>SUBSTITUTE(_xlfn.TEXTJOIN(";",TRUE,source_data[[#This Row],[format]:[topic]],source_data[[#This Row],[misc]],source_data[[#This Row],[area]:[other]],),"#",";")</f>
        <v>article;peril;challenge;data-science;pitfall;big-data</v>
      </c>
      <c r="Z675">
        <f>10-COUNTBLANK(source_data[[#This Row],[format]:[other]])</f>
        <v>5</v>
      </c>
    </row>
    <row r="676" spans="1:26" x14ac:dyDescent="0.25">
      <c r="A676" t="s">
        <v>5593</v>
      </c>
      <c r="B676" t="s">
        <v>5594</v>
      </c>
      <c r="C676" t="s">
        <v>5595</v>
      </c>
      <c r="D676" t="s">
        <v>5596</v>
      </c>
      <c r="E676" t="s">
        <v>4998</v>
      </c>
      <c r="F676" t="s">
        <v>5597</v>
      </c>
      <c r="G676" t="s">
        <v>5598</v>
      </c>
      <c r="H676" t="s">
        <v>5599</v>
      </c>
      <c r="I676" t="s">
        <v>225</v>
      </c>
      <c r="J676" t="s">
        <v>47</v>
      </c>
      <c r="K676" t="s">
        <v>48</v>
      </c>
      <c r="L676" t="s">
        <v>50</v>
      </c>
      <c r="M676" t="s">
        <v>50</v>
      </c>
      <c r="N676" t="s">
        <v>36</v>
      </c>
      <c r="O676" t="s">
        <v>157</v>
      </c>
      <c r="P676" t="s">
        <v>39</v>
      </c>
      <c r="Q676" t="s">
        <v>39</v>
      </c>
      <c r="R676" t="s">
        <v>39</v>
      </c>
      <c r="S676" t="s">
        <v>158</v>
      </c>
      <c r="T676" t="s">
        <v>39</v>
      </c>
      <c r="U676" t="s">
        <v>39</v>
      </c>
      <c r="V676" t="s">
        <v>159</v>
      </c>
      <c r="W676" t="s">
        <v>604</v>
      </c>
      <c r="X676" t="str">
        <f>IF(LEN(source_data[[#This Row],[technology]])=0,"","technology")</f>
        <v>technology</v>
      </c>
      <c r="Y676" t="str">
        <f>SUBSTITUTE(_xlfn.TEXTJOIN(";",TRUE,source_data[[#This Row],[format]:[topic]],source_data[[#This Row],[misc]],source_data[[#This Row],[area]:[other]],),"#",";")</f>
        <v>book;data-science;technology;rstats;free</v>
      </c>
      <c r="Z676">
        <f>10-COUNTBLANK(source_data[[#This Row],[format]:[other]])</f>
        <v>5</v>
      </c>
    </row>
    <row r="677" spans="1:26" x14ac:dyDescent="0.25">
      <c r="A677" t="s">
        <v>5600</v>
      </c>
      <c r="B677" t="s">
        <v>5601</v>
      </c>
      <c r="C677" t="s">
        <v>5602</v>
      </c>
      <c r="D677" t="s">
        <v>5603</v>
      </c>
      <c r="E677" t="s">
        <v>659</v>
      </c>
      <c r="F677" t="s">
        <v>5604</v>
      </c>
      <c r="G677" t="s">
        <v>5605</v>
      </c>
      <c r="H677" t="s">
        <v>5606</v>
      </c>
      <c r="I677" t="s">
        <v>225</v>
      </c>
      <c r="J677" t="s">
        <v>47</v>
      </c>
      <c r="K677" t="s">
        <v>48</v>
      </c>
      <c r="L677" t="s">
        <v>50</v>
      </c>
      <c r="M677" t="s">
        <v>50</v>
      </c>
      <c r="N677" t="s">
        <v>36</v>
      </c>
      <c r="O677" t="s">
        <v>77</v>
      </c>
      <c r="P677" t="s">
        <v>5607</v>
      </c>
      <c r="Q677" t="s">
        <v>39</v>
      </c>
      <c r="R677" t="s">
        <v>39</v>
      </c>
      <c r="S677" t="s">
        <v>39</v>
      </c>
      <c r="T677" t="s">
        <v>39</v>
      </c>
      <c r="U677" t="s">
        <v>1185</v>
      </c>
      <c r="V677" t="s">
        <v>39</v>
      </c>
      <c r="W677" t="s">
        <v>39</v>
      </c>
      <c r="X677" t="str">
        <f>IF(LEN(source_data[[#This Row],[technology]])=0,"","technology")</f>
        <v/>
      </c>
      <c r="Y677" t="str">
        <f>SUBSTITUTE(_xlfn.TEXTJOIN(";",TRUE,source_data[[#This Row],[format]:[topic]],source_data[[#This Row],[misc]],source_data[[#This Row],[area]:[other]],),"#",";")</f>
        <v>site;guide;resource;ai</v>
      </c>
      <c r="Z677">
        <f>10-COUNTBLANK(source_data[[#This Row],[format]:[other]])</f>
        <v>4</v>
      </c>
    </row>
    <row r="678" spans="1:26" x14ac:dyDescent="0.25">
      <c r="A678" t="s">
        <v>5608</v>
      </c>
      <c r="B678" t="s">
        <v>5609</v>
      </c>
      <c r="C678" t="s">
        <v>5610</v>
      </c>
      <c r="D678" t="s">
        <v>5611</v>
      </c>
      <c r="E678" t="s">
        <v>5612</v>
      </c>
      <c r="F678" t="s">
        <v>5613</v>
      </c>
      <c r="G678" t="s">
        <v>5614</v>
      </c>
      <c r="H678" t="s">
        <v>5615</v>
      </c>
      <c r="I678" t="s">
        <v>225</v>
      </c>
      <c r="J678" t="s">
        <v>47</v>
      </c>
      <c r="K678" t="s">
        <v>631</v>
      </c>
      <c r="L678" t="s">
        <v>50</v>
      </c>
      <c r="M678" t="s">
        <v>50</v>
      </c>
      <c r="N678" t="s">
        <v>36</v>
      </c>
      <c r="O678" t="s">
        <v>51</v>
      </c>
      <c r="P678" t="s">
        <v>2382</v>
      </c>
      <c r="Q678" t="s">
        <v>613</v>
      </c>
      <c r="R678" t="s">
        <v>39</v>
      </c>
      <c r="S678" t="s">
        <v>158</v>
      </c>
      <c r="T678" t="s">
        <v>19</v>
      </c>
      <c r="U678" t="s">
        <v>39</v>
      </c>
      <c r="V678" t="s">
        <v>39</v>
      </c>
      <c r="W678" t="s">
        <v>39</v>
      </c>
      <c r="X678" t="str">
        <f>IF(LEN(source_data[[#This Row],[technology]])=0,"","technology")</f>
        <v/>
      </c>
      <c r="Y678" t="str">
        <f>SUBSTITUTE(_xlfn.TEXTJOIN(";",TRUE,source_data[[#This Row],[format]:[topic]],source_data[[#This Row],[misc]],source_data[[#This Row],[area]:[other]],),"#",";")</f>
        <v>post;how-to;tutorial;explainer;data-science;technique</v>
      </c>
      <c r="Z678">
        <f>10-COUNTBLANK(source_data[[#This Row],[format]:[other]])</f>
        <v>6</v>
      </c>
    </row>
    <row r="679" spans="1:26" x14ac:dyDescent="0.25">
      <c r="A679" t="s">
        <v>5616</v>
      </c>
      <c r="B679" t="s">
        <v>5617</v>
      </c>
      <c r="C679" t="s">
        <v>5618</v>
      </c>
      <c r="D679" t="s">
        <v>5619</v>
      </c>
      <c r="E679" t="s">
        <v>5620</v>
      </c>
      <c r="F679" t="s">
        <v>5621</v>
      </c>
      <c r="G679" t="s">
        <v>5622</v>
      </c>
      <c r="H679" t="s">
        <v>5623</v>
      </c>
      <c r="I679" t="s">
        <v>225</v>
      </c>
      <c r="J679" t="s">
        <v>47</v>
      </c>
      <c r="K679" t="s">
        <v>631</v>
      </c>
      <c r="L679" t="s">
        <v>50</v>
      </c>
      <c r="M679" t="s">
        <v>50</v>
      </c>
      <c r="N679" t="s">
        <v>36</v>
      </c>
      <c r="O679" t="s">
        <v>1021</v>
      </c>
      <c r="P679" t="s">
        <v>78</v>
      </c>
      <c r="Q679" t="s">
        <v>653</v>
      </c>
      <c r="R679" t="s">
        <v>39</v>
      </c>
      <c r="S679" t="s">
        <v>52</v>
      </c>
      <c r="T679" t="s">
        <v>19</v>
      </c>
      <c r="U679" t="s">
        <v>39</v>
      </c>
      <c r="V679" t="s">
        <v>39</v>
      </c>
      <c r="W679" t="s">
        <v>39</v>
      </c>
      <c r="X679" t="str">
        <f>IF(LEN(source_data[[#This Row],[technology]])=0,"","technology")</f>
        <v/>
      </c>
      <c r="Y679" t="str">
        <f>SUBSTITUTE(_xlfn.TEXTJOIN(";",TRUE,source_data[[#This Row],[format]:[topic]],source_data[[#This Row],[misc]],source_data[[#This Row],[area]:[other]],),"#",";")</f>
        <v>post;package;how-to;basics;data-viz;technique</v>
      </c>
      <c r="Z679">
        <f>10-COUNTBLANK(source_data[[#This Row],[format]:[other]])</f>
        <v>6</v>
      </c>
    </row>
    <row r="680" spans="1:26" x14ac:dyDescent="0.25">
      <c r="A680" t="s">
        <v>5624</v>
      </c>
      <c r="B680" t="s">
        <v>5625</v>
      </c>
      <c r="C680" t="s">
        <v>5626</v>
      </c>
      <c r="D680" t="s">
        <v>5627</v>
      </c>
      <c r="E680" t="s">
        <v>5628</v>
      </c>
      <c r="F680" t="s">
        <v>5629</v>
      </c>
      <c r="G680" t="s">
        <v>5630</v>
      </c>
      <c r="H680" t="s">
        <v>987</v>
      </c>
      <c r="I680" t="s">
        <v>225</v>
      </c>
      <c r="J680" t="s">
        <v>47</v>
      </c>
      <c r="K680" t="s">
        <v>631</v>
      </c>
      <c r="L680" t="s">
        <v>50</v>
      </c>
      <c r="M680" t="s">
        <v>50</v>
      </c>
      <c r="N680" t="s">
        <v>36</v>
      </c>
      <c r="O680" t="s">
        <v>39</v>
      </c>
      <c r="P680" t="s">
        <v>5631</v>
      </c>
      <c r="Q680" t="s">
        <v>39</v>
      </c>
      <c r="R680" t="s">
        <v>39</v>
      </c>
      <c r="S680" t="s">
        <v>39</v>
      </c>
      <c r="T680" t="s">
        <v>39</v>
      </c>
      <c r="U680" t="s">
        <v>40</v>
      </c>
      <c r="V680" t="s">
        <v>159</v>
      </c>
      <c r="W680" t="s">
        <v>39</v>
      </c>
      <c r="X680" t="str">
        <f>IF(LEN(source_data[[#This Row],[technology]])=0,"","technology")</f>
        <v>technology</v>
      </c>
      <c r="Y680" t="str">
        <f>SUBSTITUTE(_xlfn.TEXTJOIN(";",TRUE,source_data[[#This Row],[format]:[topic]],source_data[[#This Row],[misc]],source_data[[#This Row],[area]:[other]],),"#",";")</f>
        <v>tutorial;tip;technology;geospatial;rstats</v>
      </c>
      <c r="Z680">
        <f>10-COUNTBLANK(source_data[[#This Row],[format]:[other]])</f>
        <v>4</v>
      </c>
    </row>
    <row r="681" spans="1:26" x14ac:dyDescent="0.25">
      <c r="A681" t="s">
        <v>5632</v>
      </c>
      <c r="B681" t="s">
        <v>5633</v>
      </c>
      <c r="C681" t="s">
        <v>5634</v>
      </c>
      <c r="D681" t="s">
        <v>5635</v>
      </c>
      <c r="E681" t="s">
        <v>5636</v>
      </c>
      <c r="F681" t="s">
        <v>5637</v>
      </c>
      <c r="G681" t="s">
        <v>5638</v>
      </c>
      <c r="H681" t="s">
        <v>5639</v>
      </c>
      <c r="I681" t="s">
        <v>225</v>
      </c>
      <c r="J681" t="s">
        <v>47</v>
      </c>
      <c r="K681" t="s">
        <v>5640</v>
      </c>
      <c r="L681" t="s">
        <v>50</v>
      </c>
      <c r="M681" t="s">
        <v>50</v>
      </c>
      <c r="N681" t="s">
        <v>36</v>
      </c>
      <c r="O681" t="s">
        <v>51</v>
      </c>
      <c r="P681" t="s">
        <v>39</v>
      </c>
      <c r="Q681" t="s">
        <v>613</v>
      </c>
      <c r="R681" t="s">
        <v>39</v>
      </c>
      <c r="S681" t="s">
        <v>39</v>
      </c>
      <c r="T681" t="s">
        <v>19</v>
      </c>
      <c r="U681" t="s">
        <v>307</v>
      </c>
      <c r="V681" t="s">
        <v>39</v>
      </c>
      <c r="W681" t="s">
        <v>39</v>
      </c>
      <c r="X681" t="str">
        <f>IF(LEN(source_data[[#This Row],[technology]])=0,"","technology")</f>
        <v/>
      </c>
      <c r="Y681" t="str">
        <f>SUBSTITUTE(_xlfn.TEXTJOIN(";",TRUE,source_data[[#This Row],[format]:[topic]],source_data[[#This Row],[misc]],source_data[[#This Row],[area]:[other]],),"#",";")</f>
        <v>post;explainer;technique;statistics</v>
      </c>
      <c r="Z681">
        <f>10-COUNTBLANK(source_data[[#This Row],[format]:[other]])</f>
        <v>5</v>
      </c>
    </row>
    <row r="682" spans="1:26" x14ac:dyDescent="0.25">
      <c r="A682" t="s">
        <v>5641</v>
      </c>
      <c r="B682" t="s">
        <v>5642</v>
      </c>
      <c r="C682" t="s">
        <v>5643</v>
      </c>
      <c r="D682" t="s">
        <v>5644</v>
      </c>
      <c r="E682" t="s">
        <v>5645</v>
      </c>
      <c r="F682" t="s">
        <v>5646</v>
      </c>
      <c r="G682" t="s">
        <v>5647</v>
      </c>
      <c r="H682" t="s">
        <v>3772</v>
      </c>
      <c r="I682" t="s">
        <v>225</v>
      </c>
      <c r="J682" t="s">
        <v>47</v>
      </c>
      <c r="K682" t="s">
        <v>5648</v>
      </c>
      <c r="L682" t="s">
        <v>50</v>
      </c>
      <c r="M682" t="s">
        <v>50</v>
      </c>
      <c r="N682" t="s">
        <v>36</v>
      </c>
      <c r="O682" t="s">
        <v>51</v>
      </c>
      <c r="P682" t="s">
        <v>39</v>
      </c>
      <c r="Q682" t="s">
        <v>613</v>
      </c>
      <c r="R682" t="s">
        <v>39</v>
      </c>
      <c r="S682" t="s">
        <v>52</v>
      </c>
      <c r="T682" t="s">
        <v>168</v>
      </c>
      <c r="U682" t="s">
        <v>39</v>
      </c>
      <c r="V682" t="s">
        <v>39</v>
      </c>
      <c r="W682" t="s">
        <v>39</v>
      </c>
      <c r="X682" t="str">
        <f>IF(LEN(source_data[[#This Row],[technology]])=0,"","technology")</f>
        <v/>
      </c>
      <c r="Y682" t="str">
        <f>SUBSTITUTE(_xlfn.TEXTJOIN(";",TRUE,source_data[[#This Row],[format]:[topic]],source_data[[#This Row],[misc]],source_data[[#This Row],[area]:[other]],),"#",";")</f>
        <v>post;explainer;data-viz;tool</v>
      </c>
      <c r="Z682">
        <f>10-COUNTBLANK(source_data[[#This Row],[format]:[other]])</f>
        <v>5</v>
      </c>
    </row>
    <row r="683" spans="1:26" x14ac:dyDescent="0.25">
      <c r="A683" t="s">
        <v>5649</v>
      </c>
      <c r="B683" t="s">
        <v>5650</v>
      </c>
      <c r="C683" t="s">
        <v>5651</v>
      </c>
      <c r="D683" t="s">
        <v>3221</v>
      </c>
      <c r="E683" t="s">
        <v>2951</v>
      </c>
      <c r="F683" t="s">
        <v>5652</v>
      </c>
      <c r="G683" t="s">
        <v>5653</v>
      </c>
      <c r="H683" t="s">
        <v>5654</v>
      </c>
      <c r="I683" t="s">
        <v>225</v>
      </c>
      <c r="J683" t="s">
        <v>47</v>
      </c>
      <c r="K683" t="s">
        <v>5655</v>
      </c>
      <c r="L683" t="s">
        <v>50</v>
      </c>
      <c r="M683" t="s">
        <v>50</v>
      </c>
      <c r="N683" t="s">
        <v>36</v>
      </c>
      <c r="O683" t="s">
        <v>157</v>
      </c>
      <c r="P683" t="s">
        <v>39</v>
      </c>
      <c r="Q683" t="s">
        <v>39</v>
      </c>
      <c r="R683" t="s">
        <v>39</v>
      </c>
      <c r="S683" t="s">
        <v>52</v>
      </c>
      <c r="T683" t="s">
        <v>39</v>
      </c>
      <c r="U683" t="s">
        <v>295</v>
      </c>
      <c r="V683" t="s">
        <v>39</v>
      </c>
      <c r="W683" t="s">
        <v>39</v>
      </c>
      <c r="X683" t="str">
        <f>IF(LEN(source_data[[#This Row],[technology]])=0,"","technology")</f>
        <v/>
      </c>
      <c r="Y683" t="str">
        <f>SUBSTITUTE(_xlfn.TEXTJOIN(";",TRUE,source_data[[#This Row],[format]:[topic]],source_data[[#This Row],[misc]],source_data[[#This Row],[area]:[other]],),"#",";")</f>
        <v>book;data-viz;chart</v>
      </c>
      <c r="Z683">
        <f>10-COUNTBLANK(source_data[[#This Row],[format]:[other]])</f>
        <v>4</v>
      </c>
    </row>
    <row r="684" spans="1:26" x14ac:dyDescent="0.25">
      <c r="A684" t="s">
        <v>5656</v>
      </c>
      <c r="B684" t="s">
        <v>5657</v>
      </c>
      <c r="C684" t="s">
        <v>5658</v>
      </c>
      <c r="D684" t="s">
        <v>5659</v>
      </c>
      <c r="E684" t="s">
        <v>5660</v>
      </c>
      <c r="F684" t="s">
        <v>5661</v>
      </c>
      <c r="G684" t="s">
        <v>5662</v>
      </c>
      <c r="H684" t="s">
        <v>30</v>
      </c>
      <c r="I684" t="s">
        <v>31</v>
      </c>
      <c r="J684" t="s">
        <v>47</v>
      </c>
      <c r="K684" t="s">
        <v>48</v>
      </c>
      <c r="L684" t="s">
        <v>5663</v>
      </c>
      <c r="M684" t="s">
        <v>3605</v>
      </c>
      <c r="N684" t="s">
        <v>36</v>
      </c>
      <c r="O684" t="s">
        <v>51</v>
      </c>
      <c r="P684" t="s">
        <v>39</v>
      </c>
      <c r="Q684" t="s">
        <v>39</v>
      </c>
      <c r="R684" t="s">
        <v>39</v>
      </c>
      <c r="S684" t="s">
        <v>52</v>
      </c>
      <c r="T684" t="s">
        <v>947</v>
      </c>
      <c r="U684" t="s">
        <v>39</v>
      </c>
      <c r="V684" t="s">
        <v>3607</v>
      </c>
      <c r="W684" t="s">
        <v>39</v>
      </c>
      <c r="X684" t="str">
        <f>IF(LEN(source_data[[#This Row],[technology]])=0,"","technology")</f>
        <v>technology</v>
      </c>
      <c r="Y684" t="str">
        <f>SUBSTITUTE(_xlfn.TEXTJOIN(";",TRUE,source_data[[#This Row],[format]:[topic]],source_data[[#This Row],[misc]],source_data[[#This Row],[area]:[other]],),"#",";")</f>
        <v>post;data-viz;workflow;technology;rstats;javascript</v>
      </c>
      <c r="Z684">
        <f>10-COUNTBLANK(source_data[[#This Row],[format]:[other]])</f>
        <v>5</v>
      </c>
    </row>
    <row r="685" spans="1:26" x14ac:dyDescent="0.25">
      <c r="A685" t="s">
        <v>5664</v>
      </c>
      <c r="B685" t="s">
        <v>5665</v>
      </c>
      <c r="C685" t="s">
        <v>5666</v>
      </c>
      <c r="D685" t="s">
        <v>5667</v>
      </c>
      <c r="E685" t="s">
        <v>5668</v>
      </c>
      <c r="F685" t="s">
        <v>5669</v>
      </c>
      <c r="G685" t="s">
        <v>5670</v>
      </c>
      <c r="H685" t="s">
        <v>630</v>
      </c>
      <c r="I685" t="s">
        <v>225</v>
      </c>
      <c r="J685" t="s">
        <v>47</v>
      </c>
      <c r="K685" t="s">
        <v>631</v>
      </c>
      <c r="L685" t="s">
        <v>50</v>
      </c>
      <c r="M685" t="s">
        <v>50</v>
      </c>
      <c r="N685" t="s">
        <v>36</v>
      </c>
      <c r="O685" t="s">
        <v>51</v>
      </c>
      <c r="P685" t="s">
        <v>39</v>
      </c>
      <c r="Q685" t="s">
        <v>39</v>
      </c>
      <c r="R685" t="s">
        <v>39</v>
      </c>
      <c r="S685" t="s">
        <v>214</v>
      </c>
      <c r="T685" t="s">
        <v>409</v>
      </c>
      <c r="U685" t="s">
        <v>307</v>
      </c>
      <c r="V685" t="s">
        <v>159</v>
      </c>
      <c r="W685" t="s">
        <v>39</v>
      </c>
      <c r="X685" t="str">
        <f>IF(LEN(source_data[[#This Row],[technology]])=0,"","technology")</f>
        <v>technology</v>
      </c>
      <c r="Y685" t="str">
        <f>SUBSTITUTE(_xlfn.TEXTJOIN(";",TRUE,source_data[[#This Row],[format]:[topic]],source_data[[#This Row],[misc]],source_data[[#This Row],[area]:[other]],),"#",";")</f>
        <v>post;data-analysis;method;technology;statistics;rstats</v>
      </c>
      <c r="Z685">
        <f>10-COUNTBLANK(source_data[[#This Row],[format]:[other]])</f>
        <v>6</v>
      </c>
    </row>
    <row r="686" spans="1:26" x14ac:dyDescent="0.25">
      <c r="A686" t="s">
        <v>5671</v>
      </c>
      <c r="B686" t="s">
        <v>5672</v>
      </c>
      <c r="C686" t="s">
        <v>5673</v>
      </c>
      <c r="D686" t="s">
        <v>5674</v>
      </c>
      <c r="E686" t="s">
        <v>5675</v>
      </c>
      <c r="F686" t="s">
        <v>5676</v>
      </c>
      <c r="G686" t="s">
        <v>5677</v>
      </c>
      <c r="H686" t="s">
        <v>5678</v>
      </c>
      <c r="I686" t="s">
        <v>225</v>
      </c>
      <c r="J686" t="s">
        <v>47</v>
      </c>
      <c r="K686" t="s">
        <v>5679</v>
      </c>
      <c r="L686" t="s">
        <v>50</v>
      </c>
      <c r="M686" t="s">
        <v>50</v>
      </c>
      <c r="N686" t="s">
        <v>36</v>
      </c>
      <c r="O686" t="s">
        <v>51</v>
      </c>
      <c r="P686" t="s">
        <v>39</v>
      </c>
      <c r="Q686" t="s">
        <v>39</v>
      </c>
      <c r="R686" t="s">
        <v>39</v>
      </c>
      <c r="S686" t="s">
        <v>39</v>
      </c>
      <c r="T686" t="s">
        <v>168</v>
      </c>
      <c r="U686" t="s">
        <v>5680</v>
      </c>
      <c r="V686" t="s">
        <v>39</v>
      </c>
      <c r="W686" t="s">
        <v>39</v>
      </c>
      <c r="X686" t="str">
        <f>IF(LEN(source_data[[#This Row],[technology]])=0,"","technology")</f>
        <v/>
      </c>
      <c r="Y686" t="str">
        <f>SUBSTITUTE(_xlfn.TEXTJOIN(";",TRUE,source_data[[#This Row],[format]:[topic]],source_data[[#This Row],[misc]],source_data[[#This Row],[area]:[other]],),"#",";")</f>
        <v>post;tool;3d;geospatial</v>
      </c>
      <c r="Z686">
        <f>10-COUNTBLANK(source_data[[#This Row],[format]:[other]])</f>
        <v>4</v>
      </c>
    </row>
    <row r="687" spans="1:26" x14ac:dyDescent="0.25">
      <c r="A687" t="s">
        <v>5681</v>
      </c>
      <c r="B687" t="s">
        <v>5682</v>
      </c>
      <c r="C687" t="s">
        <v>5683</v>
      </c>
      <c r="D687" t="s">
        <v>5684</v>
      </c>
      <c r="E687" t="s">
        <v>5685</v>
      </c>
      <c r="F687" t="s">
        <v>5686</v>
      </c>
      <c r="G687" t="s">
        <v>452</v>
      </c>
      <c r="H687" t="s">
        <v>5687</v>
      </c>
      <c r="I687" t="s">
        <v>225</v>
      </c>
      <c r="J687" t="s">
        <v>47</v>
      </c>
      <c r="K687" t="s">
        <v>1768</v>
      </c>
      <c r="L687" t="s">
        <v>50</v>
      </c>
      <c r="M687" t="s">
        <v>50</v>
      </c>
      <c r="N687" t="s">
        <v>36</v>
      </c>
      <c r="O687" t="s">
        <v>39</v>
      </c>
      <c r="P687" t="s">
        <v>95</v>
      </c>
      <c r="Q687" t="s">
        <v>39</v>
      </c>
      <c r="R687" t="s">
        <v>39</v>
      </c>
      <c r="S687" t="s">
        <v>9059</v>
      </c>
      <c r="T687" t="s">
        <v>39</v>
      </c>
      <c r="U687" t="s">
        <v>39</v>
      </c>
      <c r="V687" t="s">
        <v>39</v>
      </c>
      <c r="X687" t="str">
        <f>IF(LEN(source_data[[#This Row],[technology]])=0,"","technology")</f>
        <v/>
      </c>
      <c r="Y687" t="str">
        <f>SUBSTITUTE(_xlfn.TEXTJOIN(";",TRUE,source_data[[#This Row],[format]:[topic]],source_data[[#This Row],[misc]],source_data[[#This Row],[area]:[other]],),"#",";")</f>
        <v>list;data-viz;inspiration</v>
      </c>
      <c r="Z687">
        <f>10-COUNTBLANK(source_data[[#This Row],[format]:[other]])</f>
        <v>3</v>
      </c>
    </row>
    <row r="688" spans="1:26" x14ac:dyDescent="0.25">
      <c r="A688" t="s">
        <v>5688</v>
      </c>
      <c r="B688" t="s">
        <v>5689</v>
      </c>
      <c r="C688" t="s">
        <v>5690</v>
      </c>
      <c r="D688" t="s">
        <v>5691</v>
      </c>
      <c r="E688" t="s">
        <v>5612</v>
      </c>
      <c r="F688" t="s">
        <v>5692</v>
      </c>
      <c r="G688" t="s">
        <v>5693</v>
      </c>
      <c r="H688" t="s">
        <v>2883</v>
      </c>
      <c r="I688" t="s">
        <v>225</v>
      </c>
      <c r="J688" t="s">
        <v>47</v>
      </c>
      <c r="K688" t="s">
        <v>48</v>
      </c>
      <c r="L688" t="s">
        <v>50</v>
      </c>
      <c r="M688" t="s">
        <v>50</v>
      </c>
      <c r="N688" t="s">
        <v>36</v>
      </c>
      <c r="O688" t="s">
        <v>51</v>
      </c>
      <c r="P688" t="s">
        <v>39</v>
      </c>
      <c r="Q688" t="s">
        <v>39</v>
      </c>
      <c r="R688" t="s">
        <v>39</v>
      </c>
      <c r="S688" t="s">
        <v>39</v>
      </c>
      <c r="T688" t="s">
        <v>4505</v>
      </c>
      <c r="U688" t="s">
        <v>96</v>
      </c>
      <c r="V688" t="s">
        <v>39</v>
      </c>
      <c r="W688" t="s">
        <v>39</v>
      </c>
      <c r="X688" t="str">
        <f>IF(LEN(source_data[[#This Row],[technology]])=0,"","technology")</f>
        <v/>
      </c>
      <c r="Y688" t="str">
        <f>SUBSTITUTE(_xlfn.TEXTJOIN(";",TRUE,source_data[[#This Row],[format]:[topic]],source_data[[#This Row],[misc]],source_data[[#This Row],[area]:[other]],),"#",";")</f>
        <v>post;process;ml</v>
      </c>
      <c r="Z688">
        <f>10-COUNTBLANK(source_data[[#This Row],[format]:[other]])</f>
        <v>4</v>
      </c>
    </row>
    <row r="689" spans="1:26" x14ac:dyDescent="0.25">
      <c r="A689" t="s">
        <v>5694</v>
      </c>
      <c r="B689" t="s">
        <v>5695</v>
      </c>
      <c r="C689" t="s">
        <v>5696</v>
      </c>
      <c r="D689" t="s">
        <v>5697</v>
      </c>
      <c r="E689" t="s">
        <v>5698</v>
      </c>
      <c r="F689" t="s">
        <v>5699</v>
      </c>
      <c r="G689" t="s">
        <v>5700</v>
      </c>
      <c r="H689" t="s">
        <v>5701</v>
      </c>
      <c r="I689" t="s">
        <v>225</v>
      </c>
      <c r="J689" t="s">
        <v>47</v>
      </c>
      <c r="K689" t="s">
        <v>631</v>
      </c>
      <c r="L689" t="s">
        <v>50</v>
      </c>
      <c r="M689" t="s">
        <v>50</v>
      </c>
      <c r="N689" t="s">
        <v>36</v>
      </c>
      <c r="O689" t="s">
        <v>39</v>
      </c>
      <c r="P689" t="s">
        <v>266</v>
      </c>
      <c r="Q689" t="s">
        <v>39</v>
      </c>
      <c r="R689" t="s">
        <v>39</v>
      </c>
      <c r="S689" t="s">
        <v>39</v>
      </c>
      <c r="T689" t="s">
        <v>19</v>
      </c>
      <c r="U689" t="s">
        <v>96</v>
      </c>
      <c r="V689" t="s">
        <v>159</v>
      </c>
      <c r="W689" t="s">
        <v>39</v>
      </c>
      <c r="X689" t="str">
        <f>IF(LEN(source_data[[#This Row],[technology]])=0,"","technology")</f>
        <v>technology</v>
      </c>
      <c r="Y689" t="str">
        <f>SUBSTITUTE(_xlfn.TEXTJOIN(";",TRUE,source_data[[#This Row],[format]:[topic]],source_data[[#This Row],[misc]],source_data[[#This Row],[area]:[other]],),"#",";")</f>
        <v>tutorial;technique;technology;ml;rstats</v>
      </c>
      <c r="Z689">
        <f>10-COUNTBLANK(source_data[[#This Row],[format]:[other]])</f>
        <v>5</v>
      </c>
    </row>
    <row r="690" spans="1:26" x14ac:dyDescent="0.25">
      <c r="A690" t="s">
        <v>5702</v>
      </c>
      <c r="B690" t="s">
        <v>5703</v>
      </c>
      <c r="C690" t="s">
        <v>5704</v>
      </c>
      <c r="D690" t="s">
        <v>5705</v>
      </c>
      <c r="E690" t="s">
        <v>5706</v>
      </c>
      <c r="F690" t="s">
        <v>5707</v>
      </c>
      <c r="G690" t="s">
        <v>5708</v>
      </c>
      <c r="H690" t="s">
        <v>5709</v>
      </c>
      <c r="I690" t="s">
        <v>225</v>
      </c>
      <c r="J690" t="s">
        <v>47</v>
      </c>
      <c r="K690" t="s">
        <v>5710</v>
      </c>
      <c r="L690" t="s">
        <v>50</v>
      </c>
      <c r="M690" t="s">
        <v>50</v>
      </c>
      <c r="N690" t="s">
        <v>36</v>
      </c>
      <c r="O690" t="s">
        <v>37</v>
      </c>
      <c r="P690" t="s">
        <v>39</v>
      </c>
      <c r="Q690" t="s">
        <v>39</v>
      </c>
      <c r="R690" t="s">
        <v>39</v>
      </c>
      <c r="S690" t="s">
        <v>158</v>
      </c>
      <c r="T690" t="s">
        <v>39</v>
      </c>
      <c r="U690" t="s">
        <v>39</v>
      </c>
      <c r="V690" t="s">
        <v>39</v>
      </c>
      <c r="W690" t="s">
        <v>39</v>
      </c>
      <c r="X690" t="str">
        <f>IF(LEN(source_data[[#This Row],[technology]])=0,"","technology")</f>
        <v/>
      </c>
      <c r="Y690" t="str">
        <f>SUBSTITUTE(_xlfn.TEXTJOIN(";",TRUE,source_data[[#This Row],[format]:[topic]],source_data[[#This Row],[misc]],source_data[[#This Row],[area]:[other]],),"#",";")</f>
        <v>article;data-science</v>
      </c>
      <c r="Z690">
        <f>10-COUNTBLANK(source_data[[#This Row],[format]:[other]])</f>
        <v>3</v>
      </c>
    </row>
    <row r="691" spans="1:26" x14ac:dyDescent="0.25">
      <c r="A691" t="s">
        <v>5711</v>
      </c>
      <c r="B691" t="s">
        <v>5712</v>
      </c>
      <c r="C691" t="s">
        <v>5713</v>
      </c>
      <c r="D691" t="s">
        <v>2372</v>
      </c>
      <c r="E691" t="s">
        <v>5714</v>
      </c>
      <c r="F691" t="s">
        <v>5715</v>
      </c>
      <c r="G691" t="s">
        <v>5716</v>
      </c>
      <c r="H691" t="s">
        <v>2151</v>
      </c>
      <c r="I691" t="s">
        <v>225</v>
      </c>
      <c r="J691" t="s">
        <v>47</v>
      </c>
      <c r="K691" t="s">
        <v>5710</v>
      </c>
      <c r="L691" t="s">
        <v>50</v>
      </c>
      <c r="M691" t="s">
        <v>50</v>
      </c>
      <c r="N691" t="s">
        <v>36</v>
      </c>
      <c r="O691" t="s">
        <v>51</v>
      </c>
      <c r="P691" t="s">
        <v>177</v>
      </c>
      <c r="Q691" t="s">
        <v>39</v>
      </c>
      <c r="R691" t="s">
        <v>39</v>
      </c>
      <c r="S691" t="s">
        <v>39</v>
      </c>
      <c r="T691" t="s">
        <v>39</v>
      </c>
      <c r="U691" t="s">
        <v>39</v>
      </c>
      <c r="V691" t="s">
        <v>159</v>
      </c>
      <c r="W691" t="s">
        <v>39</v>
      </c>
      <c r="X691" t="str">
        <f>IF(LEN(source_data[[#This Row],[technology]])=0,"","technology")</f>
        <v>technology</v>
      </c>
      <c r="Y691" t="str">
        <f>SUBSTITUTE(_xlfn.TEXTJOIN(";",TRUE,source_data[[#This Row],[format]:[topic]],source_data[[#This Row],[misc]],source_data[[#This Row],[area]:[other]],),"#",";")</f>
        <v>post;general;technology;rstats</v>
      </c>
      <c r="Z691">
        <f>10-COUNTBLANK(source_data[[#This Row],[format]:[other]])</f>
        <v>4</v>
      </c>
    </row>
    <row r="692" spans="1:26" x14ac:dyDescent="0.25">
      <c r="A692" t="s">
        <v>5717</v>
      </c>
      <c r="B692" t="s">
        <v>5718</v>
      </c>
      <c r="C692" t="s">
        <v>5719</v>
      </c>
      <c r="D692" t="s">
        <v>5720</v>
      </c>
      <c r="E692" t="s">
        <v>659</v>
      </c>
      <c r="F692" t="s">
        <v>5721</v>
      </c>
      <c r="G692" t="s">
        <v>5722</v>
      </c>
      <c r="H692" t="s">
        <v>5723</v>
      </c>
      <c r="I692" t="s">
        <v>225</v>
      </c>
      <c r="J692" t="s">
        <v>47</v>
      </c>
      <c r="K692" t="s">
        <v>5710</v>
      </c>
      <c r="L692" t="s">
        <v>50</v>
      </c>
      <c r="M692" t="s">
        <v>50</v>
      </c>
      <c r="N692" t="s">
        <v>36</v>
      </c>
      <c r="O692" t="s">
        <v>77</v>
      </c>
      <c r="P692" t="s">
        <v>39</v>
      </c>
      <c r="Q692" t="s">
        <v>522</v>
      </c>
      <c r="R692" t="s">
        <v>39</v>
      </c>
      <c r="S692" t="s">
        <v>9059</v>
      </c>
      <c r="T692" t="s">
        <v>39</v>
      </c>
      <c r="U692" t="s">
        <v>5724</v>
      </c>
      <c r="V692" t="s">
        <v>39</v>
      </c>
      <c r="X692" t="str">
        <f>IF(LEN(source_data[[#This Row],[technology]])=0,"","technology")</f>
        <v/>
      </c>
      <c r="Y692" t="str">
        <f>SUBSTITUTE(_xlfn.TEXTJOIN(";",TRUE,source_data[[#This Row],[format]:[topic]],source_data[[#This Row],[misc]],source_data[[#This Row],[area]:[other]],),"#",";")</f>
        <v>site;example;data-viz;inspiration;real-time</v>
      </c>
      <c r="Z692">
        <f>10-COUNTBLANK(source_data[[#This Row],[format]:[other]])</f>
        <v>5</v>
      </c>
    </row>
    <row r="693" spans="1:26" x14ac:dyDescent="0.25">
      <c r="A693" t="s">
        <v>5725</v>
      </c>
      <c r="B693" t="s">
        <v>5726</v>
      </c>
      <c r="C693" t="s">
        <v>5727</v>
      </c>
      <c r="D693" t="s">
        <v>5728</v>
      </c>
      <c r="E693" t="s">
        <v>5729</v>
      </c>
      <c r="F693" t="s">
        <v>5730</v>
      </c>
      <c r="G693" t="s">
        <v>5731</v>
      </c>
      <c r="H693" t="s">
        <v>5732</v>
      </c>
      <c r="I693" t="s">
        <v>225</v>
      </c>
      <c r="J693" t="s">
        <v>47</v>
      </c>
      <c r="K693" t="s">
        <v>5733</v>
      </c>
      <c r="L693" t="s">
        <v>50</v>
      </c>
      <c r="M693" t="s">
        <v>50</v>
      </c>
      <c r="N693" t="s">
        <v>36</v>
      </c>
      <c r="O693" t="s">
        <v>51</v>
      </c>
      <c r="P693" t="s">
        <v>177</v>
      </c>
      <c r="Q693" t="s">
        <v>39</v>
      </c>
      <c r="R693" t="s">
        <v>39</v>
      </c>
      <c r="S693" t="s">
        <v>52</v>
      </c>
      <c r="T693" t="s">
        <v>19</v>
      </c>
      <c r="U693" t="s">
        <v>39</v>
      </c>
      <c r="V693" t="s">
        <v>39</v>
      </c>
      <c r="W693" t="s">
        <v>39</v>
      </c>
      <c r="X693" t="str">
        <f>IF(LEN(source_data[[#This Row],[technology]])=0,"","technology")</f>
        <v/>
      </c>
      <c r="Y693" t="str">
        <f>SUBSTITUTE(_xlfn.TEXTJOIN(";",TRUE,source_data[[#This Row],[format]:[topic]],source_data[[#This Row],[misc]],source_data[[#This Row],[area]:[other]],),"#",";")</f>
        <v>post;general;data-viz;technique</v>
      </c>
      <c r="Z693">
        <f>10-COUNTBLANK(source_data[[#This Row],[format]:[other]])</f>
        <v>5</v>
      </c>
    </row>
    <row r="694" spans="1:26" x14ac:dyDescent="0.25">
      <c r="A694" t="s">
        <v>5734</v>
      </c>
      <c r="B694" t="s">
        <v>5735</v>
      </c>
      <c r="C694" t="s">
        <v>5736</v>
      </c>
      <c r="D694" t="s">
        <v>5737</v>
      </c>
      <c r="E694" t="s">
        <v>5729</v>
      </c>
      <c r="F694" t="s">
        <v>5738</v>
      </c>
      <c r="G694" t="s">
        <v>5739</v>
      </c>
      <c r="H694" t="s">
        <v>630</v>
      </c>
      <c r="I694" t="s">
        <v>225</v>
      </c>
      <c r="J694" t="s">
        <v>47</v>
      </c>
      <c r="K694" t="s">
        <v>631</v>
      </c>
      <c r="L694" t="s">
        <v>50</v>
      </c>
      <c r="M694" t="s">
        <v>50</v>
      </c>
      <c r="N694" t="s">
        <v>36</v>
      </c>
      <c r="O694" t="s">
        <v>39</v>
      </c>
      <c r="P694" t="s">
        <v>266</v>
      </c>
      <c r="Q694" t="s">
        <v>39</v>
      </c>
      <c r="R694" t="s">
        <v>39</v>
      </c>
      <c r="S694" t="s">
        <v>39</v>
      </c>
      <c r="T694" t="s">
        <v>168</v>
      </c>
      <c r="U694" t="s">
        <v>5740</v>
      </c>
      <c r="V694" t="s">
        <v>159</v>
      </c>
      <c r="W694" t="s">
        <v>39</v>
      </c>
      <c r="X694" t="str">
        <f>IF(LEN(source_data[[#This Row],[technology]])=0,"","technology")</f>
        <v>technology</v>
      </c>
      <c r="Y694" t="str">
        <f>SUBSTITUTE(_xlfn.TEXTJOIN(";",TRUE,source_data[[#This Row],[format]:[topic]],source_data[[#This Row],[misc]],source_data[[#This Row],[area]:[other]],),"#",";")</f>
        <v>tutorial;tool;technology;data-processing;rstats</v>
      </c>
      <c r="Z694">
        <f>10-COUNTBLANK(source_data[[#This Row],[format]:[other]])</f>
        <v>5</v>
      </c>
    </row>
    <row r="695" spans="1:26" x14ac:dyDescent="0.25">
      <c r="A695" t="s">
        <v>5741</v>
      </c>
      <c r="B695" t="s">
        <v>5742</v>
      </c>
      <c r="C695" t="s">
        <v>5743</v>
      </c>
      <c r="D695" t="s">
        <v>5744</v>
      </c>
      <c r="E695" t="s">
        <v>5745</v>
      </c>
      <c r="F695" t="s">
        <v>5746</v>
      </c>
      <c r="G695" t="s">
        <v>5747</v>
      </c>
      <c r="H695" t="s">
        <v>630</v>
      </c>
      <c r="I695" t="s">
        <v>225</v>
      </c>
      <c r="J695" t="s">
        <v>47</v>
      </c>
      <c r="K695" t="s">
        <v>631</v>
      </c>
      <c r="L695" t="s">
        <v>50</v>
      </c>
      <c r="M695" t="s">
        <v>50</v>
      </c>
      <c r="N695" t="s">
        <v>36</v>
      </c>
      <c r="O695" t="s">
        <v>39</v>
      </c>
      <c r="P695" t="s">
        <v>266</v>
      </c>
      <c r="Q695" t="s">
        <v>39</v>
      </c>
      <c r="R695" t="s">
        <v>39</v>
      </c>
      <c r="S695" t="s">
        <v>52</v>
      </c>
      <c r="T695" t="s">
        <v>19</v>
      </c>
      <c r="U695" t="s">
        <v>257</v>
      </c>
      <c r="V695" t="s">
        <v>159</v>
      </c>
      <c r="W695" t="s">
        <v>39</v>
      </c>
      <c r="X695" t="str">
        <f>IF(LEN(source_data[[#This Row],[technology]])=0,"","technology")</f>
        <v>technology</v>
      </c>
      <c r="Y695" t="str">
        <f>SUBSTITUTE(_xlfn.TEXTJOIN(";",TRUE,source_data[[#This Row],[format]:[topic]],source_data[[#This Row],[misc]],source_data[[#This Row],[area]:[other]],),"#",";")</f>
        <v>tutorial;data-viz;technique;technology;graph;rstats</v>
      </c>
      <c r="Z695">
        <f>10-COUNTBLANK(source_data[[#This Row],[format]:[other]])</f>
        <v>6</v>
      </c>
    </row>
    <row r="696" spans="1:26" x14ac:dyDescent="0.25">
      <c r="A696" t="s">
        <v>5748</v>
      </c>
      <c r="B696" t="s">
        <v>5749</v>
      </c>
      <c r="C696" t="s">
        <v>5750</v>
      </c>
      <c r="D696" t="s">
        <v>5751</v>
      </c>
      <c r="E696" t="s">
        <v>5752</v>
      </c>
      <c r="F696" t="s">
        <v>5753</v>
      </c>
      <c r="G696" t="s">
        <v>5754</v>
      </c>
      <c r="H696" t="s">
        <v>5755</v>
      </c>
      <c r="I696" t="s">
        <v>225</v>
      </c>
      <c r="J696" t="s">
        <v>47</v>
      </c>
      <c r="K696" t="s">
        <v>631</v>
      </c>
      <c r="L696" t="s">
        <v>50</v>
      </c>
      <c r="M696" t="s">
        <v>50</v>
      </c>
      <c r="N696" t="s">
        <v>36</v>
      </c>
      <c r="O696" t="s">
        <v>51</v>
      </c>
      <c r="P696" t="s">
        <v>39</v>
      </c>
      <c r="Q696" t="s">
        <v>39</v>
      </c>
      <c r="R696" t="s">
        <v>39</v>
      </c>
      <c r="S696" t="s">
        <v>39</v>
      </c>
      <c r="T696" t="s">
        <v>633</v>
      </c>
      <c r="U696" t="s">
        <v>39</v>
      </c>
      <c r="V696" t="s">
        <v>654</v>
      </c>
      <c r="W696" t="s">
        <v>39</v>
      </c>
      <c r="X696" t="str">
        <f>IF(LEN(source_data[[#This Row],[technology]])=0,"","technology")</f>
        <v>technology</v>
      </c>
      <c r="Y696" t="str">
        <f>SUBSTITUTE(_xlfn.TEXTJOIN(";",TRUE,source_data[[#This Row],[format]:[topic]],source_data[[#This Row],[misc]],source_data[[#This Row],[area]:[other]],),"#",";")</f>
        <v>post;tool;technique;technology;rstats;tidyverse</v>
      </c>
      <c r="Z696">
        <f>10-COUNTBLANK(source_data[[#This Row],[format]:[other]])</f>
        <v>4</v>
      </c>
    </row>
    <row r="697" spans="1:26" x14ac:dyDescent="0.25">
      <c r="A697" t="s">
        <v>5756</v>
      </c>
      <c r="B697" t="s">
        <v>5757</v>
      </c>
      <c r="C697" t="s">
        <v>5758</v>
      </c>
      <c r="D697" t="s">
        <v>4253</v>
      </c>
      <c r="E697" t="s">
        <v>5752</v>
      </c>
      <c r="F697" t="s">
        <v>5759</v>
      </c>
      <c r="G697" t="s">
        <v>5760</v>
      </c>
      <c r="H697" t="s">
        <v>4257</v>
      </c>
      <c r="I697" t="s">
        <v>225</v>
      </c>
      <c r="J697" t="s">
        <v>47</v>
      </c>
      <c r="K697" t="s">
        <v>5710</v>
      </c>
      <c r="L697" t="s">
        <v>50</v>
      </c>
      <c r="M697" t="s">
        <v>50</v>
      </c>
      <c r="N697" t="s">
        <v>36</v>
      </c>
      <c r="O697" t="s">
        <v>51</v>
      </c>
      <c r="P697" t="s">
        <v>2167</v>
      </c>
      <c r="Q697" t="s">
        <v>39</v>
      </c>
      <c r="R697" t="s">
        <v>39</v>
      </c>
      <c r="S697" t="s">
        <v>39</v>
      </c>
      <c r="T697" t="s">
        <v>39</v>
      </c>
      <c r="U697" t="s">
        <v>295</v>
      </c>
      <c r="V697" t="s">
        <v>5509</v>
      </c>
      <c r="W697" t="s">
        <v>39</v>
      </c>
      <c r="X697" t="str">
        <f>IF(LEN(source_data[[#This Row],[technology]])=0,"","technology")</f>
        <v>technology</v>
      </c>
      <c r="Y697" t="str">
        <f>SUBSTITUTE(_xlfn.TEXTJOIN(";",TRUE,source_data[[#This Row],[format]:[topic]],source_data[[#This Row],[misc]],source_data[[#This Row],[area]:[other]],),"#",";")</f>
        <v>post;tip;technology;chart;rstats;ggplot</v>
      </c>
      <c r="Z697">
        <f>10-COUNTBLANK(source_data[[#This Row],[format]:[other]])</f>
        <v>5</v>
      </c>
    </row>
    <row r="698" spans="1:26" x14ac:dyDescent="0.25">
      <c r="A698" t="s">
        <v>5761</v>
      </c>
      <c r="B698" t="s">
        <v>5762</v>
      </c>
      <c r="C698" t="s">
        <v>5763</v>
      </c>
      <c r="D698" t="s">
        <v>5764</v>
      </c>
      <c r="E698" t="s">
        <v>5765</v>
      </c>
      <c r="F698" t="s">
        <v>5766</v>
      </c>
      <c r="G698" t="s">
        <v>5767</v>
      </c>
      <c r="H698" t="s">
        <v>5768</v>
      </c>
      <c r="I698" t="s">
        <v>225</v>
      </c>
      <c r="J698" t="s">
        <v>47</v>
      </c>
      <c r="K698" t="s">
        <v>5769</v>
      </c>
      <c r="L698" t="s">
        <v>50</v>
      </c>
      <c r="M698" t="s">
        <v>50</v>
      </c>
      <c r="N698" t="s">
        <v>36</v>
      </c>
      <c r="O698" t="s">
        <v>37</v>
      </c>
      <c r="P698" t="s">
        <v>39</v>
      </c>
      <c r="Q698" t="s">
        <v>276</v>
      </c>
      <c r="R698" t="s">
        <v>39</v>
      </c>
      <c r="S698" t="s">
        <v>214</v>
      </c>
      <c r="T698" t="s">
        <v>19</v>
      </c>
      <c r="U698" t="s">
        <v>39</v>
      </c>
      <c r="V698" t="s">
        <v>159</v>
      </c>
      <c r="W698" t="s">
        <v>39</v>
      </c>
      <c r="X698" t="str">
        <f>IF(LEN(source_data[[#This Row],[technology]])=0,"","technology")</f>
        <v>technology</v>
      </c>
      <c r="Y698" t="str">
        <f>SUBSTITUTE(_xlfn.TEXTJOIN(";",TRUE,source_data[[#This Row],[format]:[topic]],source_data[[#This Row],[misc]],source_data[[#This Row],[area]:[other]],),"#",";")</f>
        <v>article;overview;data-analysis;technique;technology;rstats</v>
      </c>
      <c r="Z698">
        <f>10-COUNTBLANK(source_data[[#This Row],[format]:[other]])</f>
        <v>6</v>
      </c>
    </row>
    <row r="699" spans="1:26" x14ac:dyDescent="0.25">
      <c r="A699" t="s">
        <v>5770</v>
      </c>
      <c r="B699" t="s">
        <v>5771</v>
      </c>
      <c r="C699" t="s">
        <v>5772</v>
      </c>
      <c r="D699" t="s">
        <v>5773</v>
      </c>
      <c r="E699" t="s">
        <v>5774</v>
      </c>
      <c r="F699" t="s">
        <v>5775</v>
      </c>
      <c r="G699" t="s">
        <v>5776</v>
      </c>
      <c r="H699" t="s">
        <v>5515</v>
      </c>
      <c r="I699" t="s">
        <v>225</v>
      </c>
      <c r="J699" t="s">
        <v>47</v>
      </c>
      <c r="K699" t="s">
        <v>5710</v>
      </c>
      <c r="L699" t="s">
        <v>50</v>
      </c>
      <c r="M699" t="s">
        <v>50</v>
      </c>
      <c r="N699" t="s">
        <v>36</v>
      </c>
      <c r="O699" t="s">
        <v>39</v>
      </c>
      <c r="P699" t="s">
        <v>103</v>
      </c>
      <c r="Q699" t="s">
        <v>39</v>
      </c>
      <c r="R699" t="s">
        <v>39</v>
      </c>
      <c r="S699" t="s">
        <v>39</v>
      </c>
      <c r="T699" t="s">
        <v>39</v>
      </c>
      <c r="U699" t="s">
        <v>5777</v>
      </c>
      <c r="V699" t="s">
        <v>39</v>
      </c>
      <c r="W699" t="s">
        <v>4108</v>
      </c>
      <c r="X699" t="str">
        <f>IF(LEN(source_data[[#This Row],[technology]])=0,"","technology")</f>
        <v/>
      </c>
      <c r="Y699" t="str">
        <f>SUBSTITUTE(_xlfn.TEXTJOIN(";",TRUE,source_data[[#This Row],[format]:[topic]],source_data[[#This Row],[misc]],source_data[[#This Row],[area]:[other]],),"#",";")</f>
        <v>research;ml;nlp;paid</v>
      </c>
      <c r="Z699">
        <f>10-COUNTBLANK(source_data[[#This Row],[format]:[other]])</f>
        <v>4</v>
      </c>
    </row>
    <row r="700" spans="1:26" x14ac:dyDescent="0.25">
      <c r="A700" t="s">
        <v>5778</v>
      </c>
      <c r="B700" t="s">
        <v>5779</v>
      </c>
      <c r="C700" t="s">
        <v>5780</v>
      </c>
      <c r="D700" t="s">
        <v>5781</v>
      </c>
      <c r="E700" t="s">
        <v>5782</v>
      </c>
      <c r="F700" t="s">
        <v>5783</v>
      </c>
      <c r="G700" t="s">
        <v>5784</v>
      </c>
      <c r="H700" t="s">
        <v>5785</v>
      </c>
      <c r="I700" t="s">
        <v>225</v>
      </c>
      <c r="J700" t="s">
        <v>47</v>
      </c>
      <c r="K700" t="s">
        <v>5710</v>
      </c>
      <c r="L700" t="s">
        <v>50</v>
      </c>
      <c r="M700" t="s">
        <v>50</v>
      </c>
      <c r="N700" t="s">
        <v>36</v>
      </c>
      <c r="O700" t="s">
        <v>51</v>
      </c>
      <c r="P700" t="s">
        <v>78</v>
      </c>
      <c r="Q700" t="s">
        <v>39</v>
      </c>
      <c r="R700" t="s">
        <v>39</v>
      </c>
      <c r="S700" t="s">
        <v>39</v>
      </c>
      <c r="T700" t="s">
        <v>19</v>
      </c>
      <c r="U700" t="s">
        <v>865</v>
      </c>
      <c r="V700" t="s">
        <v>159</v>
      </c>
      <c r="W700" t="s">
        <v>39</v>
      </c>
      <c r="X700" t="str">
        <f>IF(LEN(source_data[[#This Row],[technology]])=0,"","technology")</f>
        <v>technology</v>
      </c>
      <c r="Y700" t="str">
        <f>SUBSTITUTE(_xlfn.TEXTJOIN(";",TRUE,source_data[[#This Row],[format]:[topic]],source_data[[#This Row],[misc]],source_data[[#This Row],[area]:[other]],),"#",";")</f>
        <v>post;how-to;technique;technology;development;rstats</v>
      </c>
      <c r="Z700">
        <f>10-COUNTBLANK(source_data[[#This Row],[format]:[other]])</f>
        <v>6</v>
      </c>
    </row>
    <row r="701" spans="1:26" x14ac:dyDescent="0.25">
      <c r="A701" t="s">
        <v>5786</v>
      </c>
      <c r="B701" t="s">
        <v>5787</v>
      </c>
      <c r="C701" t="s">
        <v>5788</v>
      </c>
      <c r="D701" t="s">
        <v>5789</v>
      </c>
      <c r="E701" t="s">
        <v>5790</v>
      </c>
      <c r="F701" t="s">
        <v>5791</v>
      </c>
      <c r="G701" t="s">
        <v>5792</v>
      </c>
      <c r="H701" t="s">
        <v>5793</v>
      </c>
      <c r="I701" t="s">
        <v>225</v>
      </c>
      <c r="J701" t="s">
        <v>47</v>
      </c>
      <c r="K701" t="s">
        <v>5794</v>
      </c>
      <c r="L701" t="s">
        <v>50</v>
      </c>
      <c r="M701" t="s">
        <v>50</v>
      </c>
      <c r="N701" t="s">
        <v>36</v>
      </c>
      <c r="O701" t="s">
        <v>37</v>
      </c>
      <c r="P701" t="s">
        <v>39</v>
      </c>
      <c r="Q701" t="s">
        <v>4751</v>
      </c>
      <c r="R701" t="s">
        <v>39</v>
      </c>
      <c r="S701" t="s">
        <v>39</v>
      </c>
      <c r="T701" t="s">
        <v>39</v>
      </c>
      <c r="U701" t="s">
        <v>104</v>
      </c>
      <c r="V701" t="s">
        <v>39</v>
      </c>
      <c r="W701" t="s">
        <v>39</v>
      </c>
      <c r="X701" t="str">
        <f>IF(LEN(source_data[[#This Row],[technology]])=0,"","technology")</f>
        <v/>
      </c>
      <c r="Y701" t="str">
        <f>SUBSTITUTE(_xlfn.TEXTJOIN(";",TRUE,source_data[[#This Row],[format]:[topic]],source_data[[#This Row],[misc]],source_data[[#This Row],[area]:[other]],),"#",";")</f>
        <v>article;overview;explainer;dl</v>
      </c>
      <c r="Z701">
        <f>10-COUNTBLANK(source_data[[#This Row],[format]:[other]])</f>
        <v>4</v>
      </c>
    </row>
    <row r="702" spans="1:26" x14ac:dyDescent="0.25">
      <c r="A702" t="s">
        <v>5795</v>
      </c>
      <c r="B702" t="s">
        <v>5796</v>
      </c>
      <c r="C702" t="s">
        <v>5797</v>
      </c>
      <c r="D702" t="s">
        <v>3901</v>
      </c>
      <c r="E702" t="s">
        <v>5798</v>
      </c>
      <c r="F702" t="s">
        <v>5799</v>
      </c>
      <c r="G702" t="s">
        <v>5800</v>
      </c>
      <c r="H702" t="s">
        <v>3905</v>
      </c>
      <c r="I702" t="s">
        <v>225</v>
      </c>
      <c r="J702" t="s">
        <v>47</v>
      </c>
      <c r="K702" t="s">
        <v>5801</v>
      </c>
      <c r="L702" t="s">
        <v>50</v>
      </c>
      <c r="M702" t="s">
        <v>50</v>
      </c>
      <c r="N702" t="s">
        <v>36</v>
      </c>
      <c r="O702" t="s">
        <v>39</v>
      </c>
      <c r="P702" t="s">
        <v>266</v>
      </c>
      <c r="Q702" t="s">
        <v>39</v>
      </c>
      <c r="R702" t="s">
        <v>39</v>
      </c>
      <c r="S702" t="s">
        <v>39</v>
      </c>
      <c r="T702" t="s">
        <v>39</v>
      </c>
      <c r="U702" t="s">
        <v>277</v>
      </c>
      <c r="V702" t="s">
        <v>287</v>
      </c>
      <c r="W702" t="s">
        <v>39</v>
      </c>
      <c r="X702" t="str">
        <f>IF(LEN(source_data[[#This Row],[technology]])=0,"","technology")</f>
        <v>technology</v>
      </c>
      <c r="Y702" t="str">
        <f>SUBSTITUTE(_xlfn.TEXTJOIN(";",TRUE,source_data[[#This Row],[format]:[topic]],source_data[[#This Row],[misc]],source_data[[#This Row],[area]:[other]],),"#",";")</f>
        <v>tutorial;technology;dl;ml;python</v>
      </c>
      <c r="Z702">
        <f>10-COUNTBLANK(source_data[[#This Row],[format]:[other]])</f>
        <v>4</v>
      </c>
    </row>
    <row r="703" spans="1:26" x14ac:dyDescent="0.25">
      <c r="A703" t="s">
        <v>5802</v>
      </c>
      <c r="B703" t="s">
        <v>5803</v>
      </c>
      <c r="C703" t="s">
        <v>5804</v>
      </c>
      <c r="D703" t="s">
        <v>5805</v>
      </c>
      <c r="E703" t="s">
        <v>5798</v>
      </c>
      <c r="F703" t="s">
        <v>5806</v>
      </c>
      <c r="G703" t="s">
        <v>5807</v>
      </c>
      <c r="H703" t="s">
        <v>5808</v>
      </c>
      <c r="I703" t="s">
        <v>225</v>
      </c>
      <c r="J703" t="s">
        <v>47</v>
      </c>
      <c r="K703" t="s">
        <v>5809</v>
      </c>
      <c r="L703" t="s">
        <v>50</v>
      </c>
      <c r="M703" t="s">
        <v>50</v>
      </c>
      <c r="N703" t="s">
        <v>36</v>
      </c>
      <c r="O703" t="s">
        <v>51</v>
      </c>
      <c r="P703" t="s">
        <v>39</v>
      </c>
      <c r="Q703" t="s">
        <v>613</v>
      </c>
      <c r="R703" t="s">
        <v>39</v>
      </c>
      <c r="S703" t="s">
        <v>39</v>
      </c>
      <c r="T703" t="s">
        <v>39</v>
      </c>
      <c r="U703" t="s">
        <v>4258</v>
      </c>
      <c r="V703" t="s">
        <v>39</v>
      </c>
      <c r="W703" t="s">
        <v>39</v>
      </c>
      <c r="X703" t="str">
        <f>IF(LEN(source_data[[#This Row],[technology]])=0,"","technology")</f>
        <v/>
      </c>
      <c r="Y703" t="str">
        <f>SUBSTITUTE(_xlfn.TEXTJOIN(";",TRUE,source_data[[#This Row],[format]:[topic]],source_data[[#This Row],[misc]],source_data[[#This Row],[area]:[other]],),"#",";")</f>
        <v>post;explainer;nlp</v>
      </c>
      <c r="Z703">
        <f>10-COUNTBLANK(source_data[[#This Row],[format]:[other]])</f>
        <v>4</v>
      </c>
    </row>
    <row r="704" spans="1:26" x14ac:dyDescent="0.25">
      <c r="A704" t="s">
        <v>5810</v>
      </c>
      <c r="B704" t="s">
        <v>5811</v>
      </c>
      <c r="C704" t="s">
        <v>5812</v>
      </c>
      <c r="D704" t="s">
        <v>5813</v>
      </c>
      <c r="E704" t="s">
        <v>5814</v>
      </c>
      <c r="F704" t="s">
        <v>5815</v>
      </c>
      <c r="G704" t="s">
        <v>5816</v>
      </c>
      <c r="H704" t="s">
        <v>5817</v>
      </c>
      <c r="I704" t="s">
        <v>225</v>
      </c>
      <c r="J704" t="s">
        <v>47</v>
      </c>
      <c r="K704" t="s">
        <v>5818</v>
      </c>
      <c r="L704" t="s">
        <v>50</v>
      </c>
      <c r="M704" t="s">
        <v>50</v>
      </c>
      <c r="N704" t="s">
        <v>36</v>
      </c>
      <c r="O704" t="s">
        <v>157</v>
      </c>
      <c r="P704" t="s">
        <v>5819</v>
      </c>
      <c r="Q704" t="s">
        <v>39</v>
      </c>
      <c r="R704" t="s">
        <v>4777</v>
      </c>
      <c r="S704" t="s">
        <v>1184</v>
      </c>
      <c r="T704" t="s">
        <v>39</v>
      </c>
      <c r="U704" t="s">
        <v>307</v>
      </c>
      <c r="V704" t="s">
        <v>39</v>
      </c>
      <c r="W704" t="s">
        <v>39</v>
      </c>
      <c r="X704" t="str">
        <f>IF(LEN(source_data[[#This Row],[technology]])=0,"","technology")</f>
        <v/>
      </c>
      <c r="Y704" t="str">
        <f>SUBSTITUTE(_xlfn.TEXTJOIN(";",TRUE,source_data[[#This Row],[format]:[topic]],source_data[[#This Row],[misc]],source_data[[#This Row],[area]:[other]],),"#",";")</f>
        <v>book;review;general;peril;pitfall;statistics</v>
      </c>
      <c r="Z704">
        <f>10-COUNTBLANK(source_data[[#This Row],[format]:[other]])</f>
        <v>6</v>
      </c>
    </row>
    <row r="705" spans="1:26" x14ac:dyDescent="0.25">
      <c r="A705" t="s">
        <v>5820</v>
      </c>
      <c r="B705" t="s">
        <v>5821</v>
      </c>
      <c r="C705" t="s">
        <v>5822</v>
      </c>
      <c r="D705" t="s">
        <v>5823</v>
      </c>
      <c r="E705" t="s">
        <v>5824</v>
      </c>
      <c r="F705" t="s">
        <v>5825</v>
      </c>
      <c r="G705" t="s">
        <v>5826</v>
      </c>
      <c r="H705" t="s">
        <v>2516</v>
      </c>
      <c r="I705" t="s">
        <v>225</v>
      </c>
      <c r="J705" t="s">
        <v>47</v>
      </c>
      <c r="L705" t="s">
        <v>50</v>
      </c>
      <c r="M705" t="s">
        <v>50</v>
      </c>
      <c r="N705" t="s">
        <v>36</v>
      </c>
      <c r="O705" t="s">
        <v>51</v>
      </c>
      <c r="P705" t="s">
        <v>39</v>
      </c>
      <c r="Q705" t="s">
        <v>39</v>
      </c>
      <c r="R705" t="s">
        <v>39</v>
      </c>
      <c r="S705" t="s">
        <v>52</v>
      </c>
      <c r="T705" t="s">
        <v>168</v>
      </c>
      <c r="U705" t="s">
        <v>39</v>
      </c>
      <c r="V705" t="s">
        <v>159</v>
      </c>
      <c r="W705" t="s">
        <v>39</v>
      </c>
      <c r="X705" t="str">
        <f>IF(LEN(source_data[[#This Row],[technology]])=0,"","technology")</f>
        <v>technology</v>
      </c>
      <c r="Y705" t="str">
        <f>SUBSTITUTE(_xlfn.TEXTJOIN(";",TRUE,source_data[[#This Row],[format]:[topic]],source_data[[#This Row],[misc]],source_data[[#This Row],[area]:[other]],),"#",";")</f>
        <v>post;data-viz;tool;technology;rstats</v>
      </c>
      <c r="Z705">
        <f>10-COUNTBLANK(source_data[[#This Row],[format]:[other]])</f>
        <v>5</v>
      </c>
    </row>
    <row r="706" spans="1:26" x14ac:dyDescent="0.25">
      <c r="A706" t="s">
        <v>5827</v>
      </c>
      <c r="B706" t="s">
        <v>5828</v>
      </c>
      <c r="C706" t="s">
        <v>5829</v>
      </c>
      <c r="D706" t="s">
        <v>4211</v>
      </c>
      <c r="E706" t="s">
        <v>5830</v>
      </c>
      <c r="F706" t="s">
        <v>5831</v>
      </c>
      <c r="G706" t="s">
        <v>5832</v>
      </c>
      <c r="H706" t="s">
        <v>5833</v>
      </c>
      <c r="I706" t="s">
        <v>225</v>
      </c>
      <c r="J706" t="s">
        <v>47</v>
      </c>
      <c r="K706" t="s">
        <v>5834</v>
      </c>
      <c r="L706" t="s">
        <v>50</v>
      </c>
      <c r="M706" t="s">
        <v>50</v>
      </c>
      <c r="N706" t="s">
        <v>36</v>
      </c>
      <c r="O706" t="s">
        <v>39</v>
      </c>
      <c r="P706" t="s">
        <v>266</v>
      </c>
      <c r="Q706" t="s">
        <v>39</v>
      </c>
      <c r="R706" t="s">
        <v>39</v>
      </c>
      <c r="S706" t="s">
        <v>52</v>
      </c>
      <c r="T706" t="s">
        <v>39</v>
      </c>
      <c r="U706" t="s">
        <v>39</v>
      </c>
      <c r="V706" t="s">
        <v>114</v>
      </c>
      <c r="W706" t="s">
        <v>39</v>
      </c>
      <c r="X706" t="str">
        <f>IF(LEN(source_data[[#This Row],[technology]])=0,"","technology")</f>
        <v>technology</v>
      </c>
      <c r="Y706" t="str">
        <f>SUBSTITUTE(_xlfn.TEXTJOIN(";",TRUE,source_data[[#This Row],[format]:[topic]],source_data[[#This Row],[misc]],source_data[[#This Row],[area]:[other]],),"#",";")</f>
        <v>tutorial;data-viz;technology;d3js</v>
      </c>
      <c r="Z706">
        <f>10-COUNTBLANK(source_data[[#This Row],[format]:[other]])</f>
        <v>4</v>
      </c>
    </row>
    <row r="707" spans="1:26" x14ac:dyDescent="0.25">
      <c r="A707" t="s">
        <v>5835</v>
      </c>
      <c r="B707" t="s">
        <v>5836</v>
      </c>
      <c r="C707" t="s">
        <v>5837</v>
      </c>
      <c r="D707" t="s">
        <v>413</v>
      </c>
      <c r="E707" t="s">
        <v>5115</v>
      </c>
      <c r="F707" t="s">
        <v>5838</v>
      </c>
      <c r="G707" t="s">
        <v>5839</v>
      </c>
      <c r="H707" t="s">
        <v>1537</v>
      </c>
      <c r="I707" t="s">
        <v>225</v>
      </c>
      <c r="J707" t="s">
        <v>47</v>
      </c>
      <c r="K707" t="s">
        <v>5840</v>
      </c>
      <c r="L707" t="s">
        <v>50</v>
      </c>
      <c r="M707" t="s">
        <v>50</v>
      </c>
      <c r="N707" t="s">
        <v>36</v>
      </c>
      <c r="O707" t="s">
        <v>39</v>
      </c>
      <c r="P707" t="s">
        <v>187</v>
      </c>
      <c r="Q707" t="s">
        <v>39</v>
      </c>
      <c r="R707" t="s">
        <v>39</v>
      </c>
      <c r="S707" t="s">
        <v>9059</v>
      </c>
      <c r="T707" t="s">
        <v>39</v>
      </c>
      <c r="U707" t="s">
        <v>39</v>
      </c>
      <c r="V707" t="s">
        <v>39</v>
      </c>
      <c r="W707" t="s">
        <v>1505</v>
      </c>
      <c r="X707" t="str">
        <f>IF(LEN(source_data[[#This Row],[technology]])=0,"","technology")</f>
        <v/>
      </c>
      <c r="Y707" t="str">
        <f>SUBSTITUTE(_xlfn.TEXTJOIN(";",TRUE,source_data[[#This Row],[format]:[topic]],source_data[[#This Row],[misc]],source_data[[#This Row],[area]:[other]],),"#",";")</f>
        <v>visual;data-viz;inspiration;storytelling</v>
      </c>
      <c r="Z707">
        <f>10-COUNTBLANK(source_data[[#This Row],[format]:[other]])</f>
        <v>4</v>
      </c>
    </row>
    <row r="708" spans="1:26" x14ac:dyDescent="0.25">
      <c r="A708" t="s">
        <v>5841</v>
      </c>
      <c r="B708" t="s">
        <v>5842</v>
      </c>
      <c r="C708" t="s">
        <v>5843</v>
      </c>
      <c r="D708" t="s">
        <v>5844</v>
      </c>
      <c r="E708" t="s">
        <v>659</v>
      </c>
      <c r="F708" t="s">
        <v>5845</v>
      </c>
      <c r="G708" t="s">
        <v>5846</v>
      </c>
      <c r="H708" t="s">
        <v>5847</v>
      </c>
      <c r="I708" t="s">
        <v>225</v>
      </c>
      <c r="J708" t="s">
        <v>47</v>
      </c>
      <c r="K708" t="s">
        <v>5848</v>
      </c>
      <c r="L708" t="s">
        <v>50</v>
      </c>
      <c r="M708" t="s">
        <v>50</v>
      </c>
      <c r="N708" t="s">
        <v>36</v>
      </c>
      <c r="O708" t="s">
        <v>157</v>
      </c>
      <c r="P708" t="s">
        <v>39</v>
      </c>
      <c r="Q708" t="s">
        <v>39</v>
      </c>
      <c r="R708" t="s">
        <v>39</v>
      </c>
      <c r="S708" t="s">
        <v>39</v>
      </c>
      <c r="T708" t="s">
        <v>5849</v>
      </c>
      <c r="U708" t="s">
        <v>39</v>
      </c>
      <c r="V708" t="s">
        <v>159</v>
      </c>
      <c r="W708" t="s">
        <v>604</v>
      </c>
      <c r="X708" t="str">
        <f>IF(LEN(source_data[[#This Row],[technology]])=0,"","technology")</f>
        <v>technology</v>
      </c>
      <c r="Y708" t="str">
        <f>SUBSTITUTE(_xlfn.TEXTJOIN(";",TRUE,source_data[[#This Row],[format]:[topic]],source_data[[#This Row],[misc]],source_data[[#This Row],[area]:[other]],),"#",";")</f>
        <v>book;process;method;tool;technology;rstats;free</v>
      </c>
      <c r="Z708">
        <f>10-COUNTBLANK(source_data[[#This Row],[format]:[other]])</f>
        <v>5</v>
      </c>
    </row>
    <row r="709" spans="1:26" x14ac:dyDescent="0.25">
      <c r="A709" t="s">
        <v>5850</v>
      </c>
      <c r="B709" t="s">
        <v>5851</v>
      </c>
      <c r="C709" t="s">
        <v>5852</v>
      </c>
      <c r="D709" t="s">
        <v>887</v>
      </c>
      <c r="E709" t="s">
        <v>5853</v>
      </c>
      <c r="F709" t="s">
        <v>5854</v>
      </c>
      <c r="G709" t="s">
        <v>5855</v>
      </c>
      <c r="H709" t="s">
        <v>2320</v>
      </c>
      <c r="I709" t="s">
        <v>225</v>
      </c>
      <c r="J709" t="s">
        <v>47</v>
      </c>
      <c r="K709" t="s">
        <v>631</v>
      </c>
      <c r="L709" t="s">
        <v>50</v>
      </c>
      <c r="M709" t="s">
        <v>50</v>
      </c>
      <c r="N709" t="s">
        <v>36</v>
      </c>
      <c r="O709" t="s">
        <v>39</v>
      </c>
      <c r="P709" t="s">
        <v>78</v>
      </c>
      <c r="Q709" t="s">
        <v>39</v>
      </c>
      <c r="R709" t="s">
        <v>39</v>
      </c>
      <c r="S709" t="s">
        <v>39</v>
      </c>
      <c r="T709" t="s">
        <v>39</v>
      </c>
      <c r="U709" t="s">
        <v>39</v>
      </c>
      <c r="V709" t="s">
        <v>5856</v>
      </c>
      <c r="W709" t="s">
        <v>39</v>
      </c>
      <c r="X709" t="str">
        <f>IF(LEN(source_data[[#This Row],[technology]])=0,"","technology")</f>
        <v>technology</v>
      </c>
      <c r="Y709" t="str">
        <f>SUBSTITUTE(_xlfn.TEXTJOIN(";",TRUE,source_data[[#This Row],[format]:[topic]],source_data[[#This Row],[misc]],source_data[[#This Row],[area]:[other]],),"#",";")</f>
        <v>how-to;technology;rstats;sql</v>
      </c>
      <c r="Z709">
        <f>10-COUNTBLANK(source_data[[#This Row],[format]:[other]])</f>
        <v>3</v>
      </c>
    </row>
    <row r="710" spans="1:26" x14ac:dyDescent="0.25">
      <c r="A710" t="s">
        <v>5857</v>
      </c>
      <c r="B710" t="s">
        <v>5858</v>
      </c>
      <c r="C710" t="s">
        <v>5859</v>
      </c>
      <c r="D710" t="s">
        <v>5284</v>
      </c>
      <c r="E710" t="s">
        <v>5860</v>
      </c>
      <c r="F710" t="s">
        <v>5861</v>
      </c>
      <c r="G710" t="s">
        <v>5862</v>
      </c>
      <c r="H710" t="s">
        <v>1545</v>
      </c>
      <c r="I710" t="s">
        <v>225</v>
      </c>
      <c r="J710" t="s">
        <v>47</v>
      </c>
      <c r="K710" t="s">
        <v>631</v>
      </c>
      <c r="L710" t="s">
        <v>50</v>
      </c>
      <c r="M710" t="s">
        <v>50</v>
      </c>
      <c r="N710" t="s">
        <v>36</v>
      </c>
      <c r="O710" t="s">
        <v>51</v>
      </c>
      <c r="P710" t="s">
        <v>78</v>
      </c>
      <c r="Q710" t="s">
        <v>613</v>
      </c>
      <c r="R710" t="s">
        <v>39</v>
      </c>
      <c r="S710" t="s">
        <v>39</v>
      </c>
      <c r="T710" t="s">
        <v>19</v>
      </c>
      <c r="U710" t="s">
        <v>307</v>
      </c>
      <c r="V710" t="s">
        <v>159</v>
      </c>
      <c r="W710" t="s">
        <v>39</v>
      </c>
      <c r="X710" t="str">
        <f>IF(LEN(source_data[[#This Row],[technology]])=0,"","technology")</f>
        <v>technology</v>
      </c>
      <c r="Y710" t="str">
        <f>SUBSTITUTE(_xlfn.TEXTJOIN(";",TRUE,source_data[[#This Row],[format]:[topic]],source_data[[#This Row],[misc]],source_data[[#This Row],[area]:[other]],),"#",";")</f>
        <v>post;how-to;explainer;technique;technology;statistics;rstats</v>
      </c>
      <c r="Z710">
        <f>10-COUNTBLANK(source_data[[#This Row],[format]:[other]])</f>
        <v>7</v>
      </c>
    </row>
    <row r="711" spans="1:26" x14ac:dyDescent="0.25">
      <c r="A711" t="s">
        <v>5863</v>
      </c>
      <c r="B711" t="s">
        <v>5864</v>
      </c>
      <c r="C711" t="s">
        <v>5865</v>
      </c>
      <c r="D711" t="s">
        <v>5866</v>
      </c>
      <c r="E711" t="s">
        <v>659</v>
      </c>
      <c r="F711" t="s">
        <v>5867</v>
      </c>
      <c r="G711" t="s">
        <v>5868</v>
      </c>
      <c r="H711" t="s">
        <v>1503</v>
      </c>
      <c r="I711" t="s">
        <v>225</v>
      </c>
      <c r="J711" t="s">
        <v>47</v>
      </c>
      <c r="K711" t="s">
        <v>5710</v>
      </c>
      <c r="L711" t="s">
        <v>50</v>
      </c>
      <c r="M711" t="s">
        <v>50</v>
      </c>
      <c r="N711" t="s">
        <v>36</v>
      </c>
      <c r="O711" t="s">
        <v>51</v>
      </c>
      <c r="P711" t="s">
        <v>39</v>
      </c>
      <c r="Q711" t="s">
        <v>39</v>
      </c>
      <c r="R711" t="s">
        <v>39</v>
      </c>
      <c r="S711" t="s">
        <v>52</v>
      </c>
      <c r="T711" t="s">
        <v>39</v>
      </c>
      <c r="U711" t="s">
        <v>5869</v>
      </c>
      <c r="V711" t="s">
        <v>39</v>
      </c>
      <c r="W711" t="s">
        <v>1505</v>
      </c>
      <c r="X711" t="str">
        <f>IF(LEN(source_data[[#This Row],[technology]])=0,"","technology")</f>
        <v/>
      </c>
      <c r="Y711" t="str">
        <f>SUBSTITUTE(_xlfn.TEXTJOIN(";",TRUE,source_data[[#This Row],[format]:[topic]],source_data[[#This Row],[misc]],source_data[[#This Row],[area]:[other]],),"#",";")</f>
        <v>post;data-viz;journalism;storytelling</v>
      </c>
      <c r="Z711">
        <f>10-COUNTBLANK(source_data[[#This Row],[format]:[other]])</f>
        <v>5</v>
      </c>
    </row>
    <row r="712" spans="1:26" x14ac:dyDescent="0.25">
      <c r="A712" t="s">
        <v>5870</v>
      </c>
      <c r="B712" t="s">
        <v>5871</v>
      </c>
      <c r="C712" t="s">
        <v>5872</v>
      </c>
      <c r="D712" t="s">
        <v>5873</v>
      </c>
      <c r="E712" t="s">
        <v>5874</v>
      </c>
      <c r="F712" t="s">
        <v>5875</v>
      </c>
      <c r="G712" t="s">
        <v>5876</v>
      </c>
      <c r="H712" t="s">
        <v>5877</v>
      </c>
      <c r="I712" t="s">
        <v>225</v>
      </c>
      <c r="J712" t="s">
        <v>47</v>
      </c>
      <c r="K712" t="s">
        <v>5878</v>
      </c>
      <c r="L712" t="s">
        <v>50</v>
      </c>
      <c r="M712" t="s">
        <v>50</v>
      </c>
      <c r="N712" t="s">
        <v>36</v>
      </c>
      <c r="O712" t="s">
        <v>399</v>
      </c>
      <c r="P712" t="s">
        <v>39</v>
      </c>
      <c r="Q712" t="s">
        <v>39</v>
      </c>
      <c r="R712" t="s">
        <v>39</v>
      </c>
      <c r="S712" t="s">
        <v>52</v>
      </c>
      <c r="T712" t="s">
        <v>39</v>
      </c>
      <c r="U712" t="s">
        <v>5869</v>
      </c>
      <c r="V712" t="s">
        <v>39</v>
      </c>
      <c r="W712" t="s">
        <v>39</v>
      </c>
      <c r="X712" t="str">
        <f>IF(LEN(source_data[[#This Row],[technology]])=0,"","technology")</f>
        <v/>
      </c>
      <c r="Y712" t="str">
        <f>SUBSTITUTE(_xlfn.TEXTJOIN(";",TRUE,source_data[[#This Row],[format]:[topic]],source_data[[#This Row],[misc]],source_data[[#This Row],[area]:[other]],),"#",";")</f>
        <v>podcast;data-viz;journalism</v>
      </c>
      <c r="Z712">
        <f>10-COUNTBLANK(source_data[[#This Row],[format]:[other]])</f>
        <v>4</v>
      </c>
    </row>
    <row r="713" spans="1:26" x14ac:dyDescent="0.25">
      <c r="A713" t="s">
        <v>5879</v>
      </c>
      <c r="B713" t="s">
        <v>5880</v>
      </c>
      <c r="C713" t="s">
        <v>5881</v>
      </c>
      <c r="D713" t="s">
        <v>4211</v>
      </c>
      <c r="E713" t="s">
        <v>5882</v>
      </c>
      <c r="F713" t="s">
        <v>5883</v>
      </c>
      <c r="G713" t="s">
        <v>5884</v>
      </c>
      <c r="H713" t="s">
        <v>5833</v>
      </c>
      <c r="I713" t="s">
        <v>225</v>
      </c>
      <c r="J713" t="s">
        <v>47</v>
      </c>
      <c r="K713" t="s">
        <v>5885</v>
      </c>
      <c r="L713" t="s">
        <v>50</v>
      </c>
      <c r="M713" t="s">
        <v>50</v>
      </c>
      <c r="N713" t="s">
        <v>36</v>
      </c>
      <c r="O713" t="s">
        <v>39</v>
      </c>
      <c r="P713" t="s">
        <v>266</v>
      </c>
      <c r="Q713" t="s">
        <v>39</v>
      </c>
      <c r="R713" t="s">
        <v>39</v>
      </c>
      <c r="S713" t="s">
        <v>52</v>
      </c>
      <c r="T713" t="s">
        <v>39</v>
      </c>
      <c r="U713" t="s">
        <v>40</v>
      </c>
      <c r="V713" t="s">
        <v>114</v>
      </c>
      <c r="W713" t="s">
        <v>39</v>
      </c>
      <c r="X713" t="str">
        <f>IF(LEN(source_data[[#This Row],[technology]])=0,"","technology")</f>
        <v>technology</v>
      </c>
      <c r="Y713" t="str">
        <f>SUBSTITUTE(_xlfn.TEXTJOIN(";",TRUE,source_data[[#This Row],[format]:[topic]],source_data[[#This Row],[misc]],source_data[[#This Row],[area]:[other]],),"#",";")</f>
        <v>tutorial;data-viz;technology;geospatial;d3js</v>
      </c>
      <c r="Z713">
        <f>10-COUNTBLANK(source_data[[#This Row],[format]:[other]])</f>
        <v>5</v>
      </c>
    </row>
    <row r="714" spans="1:26" x14ac:dyDescent="0.25">
      <c r="A714" t="s">
        <v>5886</v>
      </c>
      <c r="B714" t="s">
        <v>5887</v>
      </c>
      <c r="C714" t="s">
        <v>5888</v>
      </c>
      <c r="D714" t="s">
        <v>5889</v>
      </c>
      <c r="E714" t="s">
        <v>2951</v>
      </c>
      <c r="F714" t="s">
        <v>5890</v>
      </c>
      <c r="G714" t="s">
        <v>5891</v>
      </c>
      <c r="H714" t="s">
        <v>5892</v>
      </c>
      <c r="I714" t="s">
        <v>225</v>
      </c>
      <c r="J714" t="s">
        <v>47</v>
      </c>
      <c r="K714" t="s">
        <v>5893</v>
      </c>
      <c r="L714" t="s">
        <v>50</v>
      </c>
      <c r="M714" t="s">
        <v>50</v>
      </c>
      <c r="N714" t="s">
        <v>36</v>
      </c>
      <c r="O714" t="s">
        <v>39</v>
      </c>
      <c r="P714" t="s">
        <v>103</v>
      </c>
      <c r="Q714" t="s">
        <v>39</v>
      </c>
      <c r="R714" t="s">
        <v>39</v>
      </c>
      <c r="S714" t="s">
        <v>39</v>
      </c>
      <c r="T714" t="s">
        <v>168</v>
      </c>
      <c r="U714" t="s">
        <v>5777</v>
      </c>
      <c r="V714" t="s">
        <v>39</v>
      </c>
      <c r="W714" t="s">
        <v>39</v>
      </c>
      <c r="X714" t="str">
        <f>IF(LEN(source_data[[#This Row],[technology]])=0,"","technology")</f>
        <v/>
      </c>
      <c r="Y714" t="str">
        <f>SUBSTITUTE(_xlfn.TEXTJOIN(";",TRUE,source_data[[#This Row],[format]:[topic]],source_data[[#This Row],[misc]],source_data[[#This Row],[area]:[other]],),"#",";")</f>
        <v>research;tool;ml;nlp</v>
      </c>
      <c r="Z714">
        <f>10-COUNTBLANK(source_data[[#This Row],[format]:[other]])</f>
        <v>4</v>
      </c>
    </row>
    <row r="715" spans="1:26" x14ac:dyDescent="0.25">
      <c r="A715" t="s">
        <v>5894</v>
      </c>
      <c r="B715" t="s">
        <v>5895</v>
      </c>
      <c r="C715" t="s">
        <v>5896</v>
      </c>
      <c r="D715" t="s">
        <v>5897</v>
      </c>
      <c r="E715" t="s">
        <v>5898</v>
      </c>
      <c r="G715" t="s">
        <v>5899</v>
      </c>
      <c r="H715" t="s">
        <v>30</v>
      </c>
      <c r="I715" t="s">
        <v>31</v>
      </c>
      <c r="J715" t="s">
        <v>47</v>
      </c>
      <c r="K715" t="s">
        <v>5900</v>
      </c>
      <c r="L715" t="s">
        <v>5901</v>
      </c>
      <c r="M715" t="s">
        <v>5902</v>
      </c>
      <c r="N715" t="s">
        <v>36</v>
      </c>
      <c r="O715" t="s">
        <v>39</v>
      </c>
      <c r="P715" t="s">
        <v>2167</v>
      </c>
      <c r="Q715" t="s">
        <v>39</v>
      </c>
      <c r="R715" t="s">
        <v>39</v>
      </c>
      <c r="S715" t="s">
        <v>39</v>
      </c>
      <c r="T715" t="s">
        <v>39</v>
      </c>
      <c r="U715" t="s">
        <v>295</v>
      </c>
      <c r="V715" t="s">
        <v>5903</v>
      </c>
      <c r="W715" t="s">
        <v>39</v>
      </c>
      <c r="X715" t="str">
        <f>IF(LEN(source_data[[#This Row],[technology]])=0,"","technology")</f>
        <v>technology</v>
      </c>
      <c r="Y715" t="str">
        <f>SUBSTITUTE(_xlfn.TEXTJOIN(";",TRUE,source_data[[#This Row],[format]:[topic]],source_data[[#This Row],[misc]],source_data[[#This Row],[area]:[other]],),"#",";")</f>
        <v>tip;technology;chart;ggplot</v>
      </c>
      <c r="Z715">
        <f>10-COUNTBLANK(source_data[[#This Row],[format]:[other]])</f>
        <v>4</v>
      </c>
    </row>
    <row r="716" spans="1:26" x14ac:dyDescent="0.25">
      <c r="A716" t="s">
        <v>5904</v>
      </c>
      <c r="B716" t="s">
        <v>5905</v>
      </c>
      <c r="C716" t="s">
        <v>5906</v>
      </c>
      <c r="D716" t="s">
        <v>5907</v>
      </c>
      <c r="E716" t="s">
        <v>5908</v>
      </c>
      <c r="F716" t="s">
        <v>5909</v>
      </c>
      <c r="G716" t="s">
        <v>5910</v>
      </c>
      <c r="H716" t="s">
        <v>5911</v>
      </c>
      <c r="I716" t="s">
        <v>225</v>
      </c>
      <c r="J716" t="s">
        <v>47</v>
      </c>
      <c r="K716" t="s">
        <v>5710</v>
      </c>
      <c r="L716" t="s">
        <v>50</v>
      </c>
      <c r="M716" t="s">
        <v>50</v>
      </c>
      <c r="N716" t="s">
        <v>36</v>
      </c>
      <c r="O716" t="s">
        <v>51</v>
      </c>
      <c r="P716" t="s">
        <v>103</v>
      </c>
      <c r="Q716" t="s">
        <v>613</v>
      </c>
      <c r="R716" t="s">
        <v>39</v>
      </c>
      <c r="S716" t="s">
        <v>39</v>
      </c>
      <c r="T716" t="s">
        <v>39</v>
      </c>
      <c r="U716" t="s">
        <v>4258</v>
      </c>
      <c r="V716" t="s">
        <v>39</v>
      </c>
      <c r="W716" t="s">
        <v>39</v>
      </c>
      <c r="X716" t="str">
        <f>IF(LEN(source_data[[#This Row],[technology]])=0,"","technology")</f>
        <v/>
      </c>
      <c r="Y716" t="str">
        <f>SUBSTITUTE(_xlfn.TEXTJOIN(";",TRUE,source_data[[#This Row],[format]:[topic]],source_data[[#This Row],[misc]],source_data[[#This Row],[area]:[other]],),"#",";")</f>
        <v>post;research;explainer;nlp</v>
      </c>
      <c r="Z716">
        <f>10-COUNTBLANK(source_data[[#This Row],[format]:[other]])</f>
        <v>5</v>
      </c>
    </row>
    <row r="717" spans="1:26" x14ac:dyDescent="0.25">
      <c r="A717" t="s">
        <v>5912</v>
      </c>
      <c r="B717" t="s">
        <v>5913</v>
      </c>
      <c r="C717" t="s">
        <v>5914</v>
      </c>
      <c r="D717" t="s">
        <v>5915</v>
      </c>
      <c r="E717" t="s">
        <v>5916</v>
      </c>
      <c r="G717" t="s">
        <v>5917</v>
      </c>
      <c r="H717" t="s">
        <v>30</v>
      </c>
      <c r="I717" t="s">
        <v>31</v>
      </c>
      <c r="J717" t="s">
        <v>47</v>
      </c>
      <c r="K717" t="s">
        <v>5710</v>
      </c>
      <c r="L717" t="s">
        <v>470</v>
      </c>
      <c r="M717" t="s">
        <v>471</v>
      </c>
      <c r="N717" t="s">
        <v>36</v>
      </c>
      <c r="O717" t="s">
        <v>39</v>
      </c>
      <c r="P717" t="s">
        <v>5918</v>
      </c>
      <c r="Q717" t="s">
        <v>39</v>
      </c>
      <c r="R717" t="s">
        <v>39</v>
      </c>
      <c r="S717" t="s">
        <v>39</v>
      </c>
      <c r="T717" t="s">
        <v>39</v>
      </c>
      <c r="U717" t="s">
        <v>40</v>
      </c>
      <c r="V717" t="s">
        <v>39</v>
      </c>
      <c r="W717" t="s">
        <v>39</v>
      </c>
      <c r="X717" t="str">
        <f>IF(LEN(source_data[[#This Row],[technology]])=0,"","technology")</f>
        <v/>
      </c>
      <c r="Y717" t="str">
        <f>SUBSTITUTE(_xlfn.TEXTJOIN(";",TRUE,source_data[[#This Row],[format]:[topic]],source_data[[#This Row],[misc]],source_data[[#This Row],[area]:[other]],),"#",";")</f>
        <v>dataset;tip;geospatial</v>
      </c>
      <c r="Z717">
        <f>10-COUNTBLANK(source_data[[#This Row],[format]:[other]])</f>
        <v>3</v>
      </c>
    </row>
    <row r="718" spans="1:26" x14ac:dyDescent="0.25">
      <c r="A718" t="s">
        <v>5919</v>
      </c>
      <c r="B718" t="s">
        <v>5920</v>
      </c>
      <c r="C718" t="s">
        <v>5921</v>
      </c>
      <c r="D718" t="s">
        <v>5922</v>
      </c>
      <c r="E718" t="s">
        <v>5923</v>
      </c>
      <c r="F718" t="s">
        <v>5921</v>
      </c>
      <c r="G718" t="s">
        <v>5924</v>
      </c>
      <c r="H718" t="s">
        <v>30</v>
      </c>
      <c r="I718" t="s">
        <v>31</v>
      </c>
      <c r="J718" t="s">
        <v>47</v>
      </c>
      <c r="K718" t="s">
        <v>5925</v>
      </c>
      <c r="L718" t="s">
        <v>5926</v>
      </c>
      <c r="M718" t="s">
        <v>5927</v>
      </c>
      <c r="N718" t="s">
        <v>36</v>
      </c>
      <c r="O718" t="s">
        <v>51</v>
      </c>
      <c r="P718" t="s">
        <v>177</v>
      </c>
      <c r="Q718" t="s">
        <v>39</v>
      </c>
      <c r="R718" t="s">
        <v>39</v>
      </c>
      <c r="S718" t="s">
        <v>39</v>
      </c>
      <c r="T718" t="s">
        <v>39</v>
      </c>
      <c r="U718" t="s">
        <v>1185</v>
      </c>
      <c r="V718" t="s">
        <v>39</v>
      </c>
      <c r="W718" t="s">
        <v>39</v>
      </c>
      <c r="X718" t="str">
        <f>IF(LEN(source_data[[#This Row],[technology]])=0,"","technology")</f>
        <v/>
      </c>
      <c r="Y718" t="str">
        <f>SUBSTITUTE(_xlfn.TEXTJOIN(";",TRUE,source_data[[#This Row],[format]:[topic]],source_data[[#This Row],[misc]],source_data[[#This Row],[area]:[other]],),"#",";")</f>
        <v>post;general;ai</v>
      </c>
      <c r="Z718">
        <f>10-COUNTBLANK(source_data[[#This Row],[format]:[other]])</f>
        <v>4</v>
      </c>
    </row>
    <row r="719" spans="1:26" x14ac:dyDescent="0.25">
      <c r="A719" t="s">
        <v>5928</v>
      </c>
      <c r="B719" t="s">
        <v>5929</v>
      </c>
      <c r="C719" t="s">
        <v>5930</v>
      </c>
      <c r="D719" t="s">
        <v>5931</v>
      </c>
      <c r="E719" t="s">
        <v>5932</v>
      </c>
      <c r="F719" t="s">
        <v>5933</v>
      </c>
      <c r="G719" t="s">
        <v>5934</v>
      </c>
      <c r="H719" t="s">
        <v>5935</v>
      </c>
      <c r="I719" t="s">
        <v>225</v>
      </c>
      <c r="J719" t="s">
        <v>47</v>
      </c>
      <c r="K719" t="s">
        <v>5710</v>
      </c>
      <c r="L719" t="s">
        <v>50</v>
      </c>
      <c r="M719" t="s">
        <v>50</v>
      </c>
      <c r="N719" t="s">
        <v>36</v>
      </c>
      <c r="O719" t="s">
        <v>1071</v>
      </c>
      <c r="P719" t="s">
        <v>39</v>
      </c>
      <c r="Q719" t="s">
        <v>39</v>
      </c>
      <c r="R719" t="s">
        <v>39</v>
      </c>
      <c r="S719" t="s">
        <v>5426</v>
      </c>
      <c r="T719" t="s">
        <v>168</v>
      </c>
      <c r="U719" t="s">
        <v>257</v>
      </c>
      <c r="V719" t="s">
        <v>39</v>
      </c>
      <c r="W719" t="s">
        <v>39</v>
      </c>
      <c r="X719" t="str">
        <f>IF(LEN(source_data[[#This Row],[technology]])=0,"","technology")</f>
        <v/>
      </c>
      <c r="Y719" t="str">
        <f>SUBSTITUTE(_xlfn.TEXTJOIN(";",TRUE,source_data[[#This Row],[format]:[topic]],source_data[[#This Row],[misc]],source_data[[#This Row],[area]:[other]],),"#",";")</f>
        <v>application;data-viz;data-analysis;tool;graph</v>
      </c>
      <c r="Z719">
        <f>10-COUNTBLANK(source_data[[#This Row],[format]:[other]])</f>
        <v>5</v>
      </c>
    </row>
    <row r="720" spans="1:26" x14ac:dyDescent="0.25">
      <c r="A720" t="s">
        <v>5936</v>
      </c>
      <c r="B720" t="s">
        <v>5937</v>
      </c>
      <c r="C720" t="s">
        <v>5938</v>
      </c>
      <c r="D720" t="s">
        <v>3045</v>
      </c>
      <c r="E720" t="s">
        <v>5923</v>
      </c>
      <c r="F720" t="s">
        <v>5939</v>
      </c>
      <c r="G720" t="s">
        <v>5940</v>
      </c>
      <c r="H720" t="s">
        <v>5941</v>
      </c>
      <c r="I720" t="s">
        <v>225</v>
      </c>
      <c r="J720" t="s">
        <v>47</v>
      </c>
      <c r="K720" t="s">
        <v>5710</v>
      </c>
      <c r="L720" t="s">
        <v>50</v>
      </c>
      <c r="M720" t="s">
        <v>50</v>
      </c>
      <c r="N720" t="s">
        <v>36</v>
      </c>
      <c r="O720" t="s">
        <v>39</v>
      </c>
      <c r="P720" t="s">
        <v>2167</v>
      </c>
      <c r="Q720" t="s">
        <v>39</v>
      </c>
      <c r="R720" t="s">
        <v>39</v>
      </c>
      <c r="S720" t="s">
        <v>39</v>
      </c>
      <c r="T720" t="s">
        <v>39</v>
      </c>
      <c r="U720" t="s">
        <v>317</v>
      </c>
      <c r="V720" t="s">
        <v>5509</v>
      </c>
      <c r="W720" t="s">
        <v>39</v>
      </c>
      <c r="X720" t="str">
        <f>IF(LEN(source_data[[#This Row],[technology]])=0,"","technology")</f>
        <v>technology</v>
      </c>
      <c r="Y720" t="str">
        <f>SUBSTITUTE(_xlfn.TEXTJOIN(";",TRUE,source_data[[#This Row],[format]:[topic]],source_data[[#This Row],[misc]],source_data[[#This Row],[area]:[other]],),"#",";")</f>
        <v>tip;technology;colour;rstats;ggplot</v>
      </c>
      <c r="Z720">
        <f>10-COUNTBLANK(source_data[[#This Row],[format]:[other]])</f>
        <v>4</v>
      </c>
    </row>
    <row r="721" spans="1:26" x14ac:dyDescent="0.25">
      <c r="A721" t="s">
        <v>5942</v>
      </c>
      <c r="B721" t="s">
        <v>5943</v>
      </c>
      <c r="C721" t="s">
        <v>5944</v>
      </c>
      <c r="D721" t="s">
        <v>5945</v>
      </c>
      <c r="E721" t="s">
        <v>659</v>
      </c>
      <c r="F721" t="s">
        <v>5946</v>
      </c>
      <c r="G721" t="s">
        <v>103</v>
      </c>
      <c r="H721" t="s">
        <v>5947</v>
      </c>
      <c r="I721" t="s">
        <v>225</v>
      </c>
      <c r="J721" t="s">
        <v>47</v>
      </c>
      <c r="K721" t="s">
        <v>5948</v>
      </c>
      <c r="L721" t="s">
        <v>50</v>
      </c>
      <c r="M721" t="s">
        <v>50</v>
      </c>
      <c r="N721" t="s">
        <v>36</v>
      </c>
      <c r="O721" t="s">
        <v>39</v>
      </c>
      <c r="P721" t="s">
        <v>9037</v>
      </c>
      <c r="Q721" t="s">
        <v>39</v>
      </c>
      <c r="R721" t="s">
        <v>39</v>
      </c>
      <c r="S721" t="s">
        <v>39</v>
      </c>
      <c r="T721" t="s">
        <v>39</v>
      </c>
      <c r="U721" t="s">
        <v>39</v>
      </c>
      <c r="V721" t="s">
        <v>39</v>
      </c>
      <c r="W721" t="s">
        <v>39</v>
      </c>
      <c r="X721" t="str">
        <f>IF(LEN(source_data[[#This Row],[technology]])=0,"","technology")</f>
        <v/>
      </c>
      <c r="Y721" t="str">
        <f>SUBSTITUTE(_xlfn.TEXTJOIN(";",TRUE,source_data[[#This Row],[format]:[topic]],source_data[[#This Row],[misc]],source_data[[#This Row],[area]:[other]],),"#",";")</f>
        <v>list;research</v>
      </c>
      <c r="Z721">
        <f>10-COUNTBLANK(source_data[[#This Row],[format]:[other]])</f>
        <v>2</v>
      </c>
    </row>
    <row r="722" spans="1:26" x14ac:dyDescent="0.25">
      <c r="A722" t="s">
        <v>5949</v>
      </c>
      <c r="B722" t="s">
        <v>5950</v>
      </c>
      <c r="C722" t="s">
        <v>5951</v>
      </c>
      <c r="D722" t="s">
        <v>5534</v>
      </c>
      <c r="E722" t="s">
        <v>5952</v>
      </c>
      <c r="F722" t="s">
        <v>5953</v>
      </c>
      <c r="G722" t="s">
        <v>5954</v>
      </c>
      <c r="H722" t="s">
        <v>5955</v>
      </c>
      <c r="I722" t="s">
        <v>225</v>
      </c>
      <c r="J722" t="s">
        <v>47</v>
      </c>
      <c r="K722" t="s">
        <v>5956</v>
      </c>
      <c r="L722" t="s">
        <v>50</v>
      </c>
      <c r="M722" t="s">
        <v>50</v>
      </c>
      <c r="N722" t="s">
        <v>36</v>
      </c>
      <c r="O722" t="s">
        <v>51</v>
      </c>
      <c r="P722" t="s">
        <v>39</v>
      </c>
      <c r="Q722" t="s">
        <v>613</v>
      </c>
      <c r="R722" t="s">
        <v>39</v>
      </c>
      <c r="S722" t="s">
        <v>39</v>
      </c>
      <c r="T722" t="s">
        <v>39</v>
      </c>
      <c r="U722" t="s">
        <v>5777</v>
      </c>
      <c r="V722" t="s">
        <v>39</v>
      </c>
      <c r="W722" t="s">
        <v>39</v>
      </c>
      <c r="X722" t="str">
        <f>IF(LEN(source_data[[#This Row],[technology]])=0,"","technology")</f>
        <v/>
      </c>
      <c r="Y722" t="str">
        <f>SUBSTITUTE(_xlfn.TEXTJOIN(";",TRUE,source_data[[#This Row],[format]:[topic]],source_data[[#This Row],[misc]],source_data[[#This Row],[area]:[other]],),"#",";")</f>
        <v>post;explainer;ml;nlp</v>
      </c>
      <c r="Z722">
        <f>10-COUNTBLANK(source_data[[#This Row],[format]:[other]])</f>
        <v>4</v>
      </c>
    </row>
    <row r="723" spans="1:26" x14ac:dyDescent="0.25">
      <c r="A723" t="s">
        <v>5957</v>
      </c>
      <c r="B723" t="s">
        <v>5958</v>
      </c>
      <c r="C723" t="s">
        <v>5959</v>
      </c>
      <c r="D723" t="s">
        <v>5960</v>
      </c>
      <c r="E723" t="s">
        <v>5961</v>
      </c>
      <c r="F723" t="s">
        <v>5962</v>
      </c>
      <c r="G723" t="s">
        <v>5963</v>
      </c>
      <c r="H723" t="s">
        <v>5964</v>
      </c>
      <c r="I723" t="s">
        <v>225</v>
      </c>
      <c r="J723" t="s">
        <v>47</v>
      </c>
      <c r="K723" t="s">
        <v>5965</v>
      </c>
      <c r="L723" t="s">
        <v>50</v>
      </c>
      <c r="M723" t="s">
        <v>50</v>
      </c>
      <c r="N723" t="s">
        <v>36</v>
      </c>
      <c r="O723" t="s">
        <v>94</v>
      </c>
      <c r="P723" t="s">
        <v>187</v>
      </c>
      <c r="Q723" t="s">
        <v>39</v>
      </c>
      <c r="R723" t="s">
        <v>39</v>
      </c>
      <c r="S723" t="s">
        <v>52</v>
      </c>
      <c r="T723" t="s">
        <v>39</v>
      </c>
      <c r="U723" t="s">
        <v>40</v>
      </c>
      <c r="V723" t="s">
        <v>39</v>
      </c>
      <c r="W723" t="s">
        <v>39</v>
      </c>
      <c r="X723" t="str">
        <f>IF(LEN(source_data[[#This Row],[technology]])=0,"","technology")</f>
        <v/>
      </c>
      <c r="Y723" t="str">
        <f>SUBSTITUTE(_xlfn.TEXTJOIN(";",TRUE,source_data[[#This Row],[format]:[topic]],source_data[[#This Row],[misc]],source_data[[#This Row],[area]:[other]],),"#",";")</f>
        <v>video;visual;data-viz;geospatial</v>
      </c>
      <c r="Z723">
        <f>10-COUNTBLANK(source_data[[#This Row],[format]:[other]])</f>
        <v>5</v>
      </c>
    </row>
    <row r="724" spans="1:26" x14ac:dyDescent="0.25">
      <c r="A724" t="s">
        <v>5966</v>
      </c>
      <c r="B724" t="s">
        <v>5967</v>
      </c>
      <c r="C724" t="s">
        <v>5968</v>
      </c>
      <c r="D724" t="s">
        <v>3658</v>
      </c>
      <c r="E724" t="s">
        <v>5969</v>
      </c>
      <c r="F724" t="s">
        <v>5970</v>
      </c>
      <c r="G724" t="s">
        <v>5971</v>
      </c>
      <c r="H724" t="s">
        <v>5972</v>
      </c>
      <c r="I724" t="s">
        <v>225</v>
      </c>
      <c r="J724" t="s">
        <v>47</v>
      </c>
      <c r="K724" t="s">
        <v>5973</v>
      </c>
      <c r="L724" t="s">
        <v>50</v>
      </c>
      <c r="M724" t="s">
        <v>50</v>
      </c>
      <c r="N724" t="s">
        <v>36</v>
      </c>
      <c r="O724" t="s">
        <v>854</v>
      </c>
      <c r="P724" t="s">
        <v>39</v>
      </c>
      <c r="Q724" t="s">
        <v>39</v>
      </c>
      <c r="R724" t="s">
        <v>39</v>
      </c>
      <c r="S724" t="s">
        <v>52</v>
      </c>
      <c r="T724" t="s">
        <v>39</v>
      </c>
      <c r="U724" t="s">
        <v>39</v>
      </c>
      <c r="V724" t="s">
        <v>39</v>
      </c>
      <c r="W724" t="s">
        <v>39</v>
      </c>
      <c r="X724" t="str">
        <f>IF(LEN(source_data[[#This Row],[technology]])=0,"","technology")</f>
        <v/>
      </c>
      <c r="Y724" t="str">
        <f>SUBSTITUTE(_xlfn.TEXTJOIN(";",TRUE,source_data[[#This Row],[format]:[topic]],source_data[[#This Row],[misc]],source_data[[#This Row],[area]:[other]],),"#",";")</f>
        <v>course;data-viz</v>
      </c>
      <c r="Z724">
        <f>10-COUNTBLANK(source_data[[#This Row],[format]:[other]])</f>
        <v>3</v>
      </c>
    </row>
    <row r="725" spans="1:26" x14ac:dyDescent="0.25">
      <c r="A725" t="s">
        <v>5974</v>
      </c>
      <c r="B725" t="s">
        <v>5975</v>
      </c>
      <c r="C725" t="s">
        <v>5976</v>
      </c>
      <c r="D725" t="s">
        <v>5977</v>
      </c>
      <c r="E725" t="s">
        <v>5978</v>
      </c>
      <c r="F725" t="s">
        <v>5979</v>
      </c>
      <c r="G725" t="s">
        <v>5980</v>
      </c>
      <c r="H725" t="s">
        <v>5981</v>
      </c>
      <c r="I725" t="s">
        <v>225</v>
      </c>
      <c r="J725" t="s">
        <v>47</v>
      </c>
      <c r="K725" t="s">
        <v>5982</v>
      </c>
      <c r="L725" t="s">
        <v>50</v>
      </c>
      <c r="M725" t="s">
        <v>50</v>
      </c>
      <c r="N725" t="s">
        <v>36</v>
      </c>
      <c r="O725" t="s">
        <v>854</v>
      </c>
      <c r="P725" t="s">
        <v>39</v>
      </c>
      <c r="Q725" t="s">
        <v>39</v>
      </c>
      <c r="R725" t="s">
        <v>39</v>
      </c>
      <c r="S725" t="s">
        <v>39</v>
      </c>
      <c r="T725" t="s">
        <v>39</v>
      </c>
      <c r="U725" t="s">
        <v>96</v>
      </c>
      <c r="V725" t="s">
        <v>39</v>
      </c>
      <c r="W725" t="s">
        <v>39</v>
      </c>
      <c r="X725" t="str">
        <f>IF(LEN(source_data[[#This Row],[technology]])=0,"","technology")</f>
        <v/>
      </c>
      <c r="Y725" t="str">
        <f>SUBSTITUTE(_xlfn.TEXTJOIN(";",TRUE,source_data[[#This Row],[format]:[topic]],source_data[[#This Row],[misc]],source_data[[#This Row],[area]:[other]],),"#",";")</f>
        <v>course;ml</v>
      </c>
      <c r="Z725">
        <f>10-COUNTBLANK(source_data[[#This Row],[format]:[other]])</f>
        <v>3</v>
      </c>
    </row>
    <row r="726" spans="1:26" x14ac:dyDescent="0.25">
      <c r="A726" t="s">
        <v>5983</v>
      </c>
      <c r="B726" t="s">
        <v>5984</v>
      </c>
      <c r="C726" t="s">
        <v>5985</v>
      </c>
      <c r="D726" t="s">
        <v>5789</v>
      </c>
      <c r="E726" t="s">
        <v>5986</v>
      </c>
      <c r="F726" t="s">
        <v>5987</v>
      </c>
      <c r="G726" t="s">
        <v>5988</v>
      </c>
      <c r="H726" t="s">
        <v>5793</v>
      </c>
      <c r="I726" t="s">
        <v>225</v>
      </c>
      <c r="J726" t="s">
        <v>47</v>
      </c>
      <c r="K726" t="s">
        <v>5989</v>
      </c>
      <c r="L726" t="s">
        <v>50</v>
      </c>
      <c r="M726" t="s">
        <v>50</v>
      </c>
      <c r="N726" t="s">
        <v>36</v>
      </c>
      <c r="O726" t="s">
        <v>51</v>
      </c>
      <c r="P726" t="s">
        <v>39</v>
      </c>
      <c r="Q726" t="s">
        <v>9038</v>
      </c>
      <c r="R726" t="s">
        <v>39</v>
      </c>
      <c r="S726" t="s">
        <v>39</v>
      </c>
      <c r="T726" t="s">
        <v>19</v>
      </c>
      <c r="U726" t="s">
        <v>5990</v>
      </c>
      <c r="V726" t="s">
        <v>39</v>
      </c>
      <c r="W726" t="s">
        <v>39</v>
      </c>
      <c r="X726" t="str">
        <f>IF(LEN(source_data[[#This Row],[technology]])=0,"","technology")</f>
        <v/>
      </c>
      <c r="Y726" t="str">
        <f>SUBSTITUTE(_xlfn.TEXTJOIN(";",TRUE,source_data[[#This Row],[format]:[topic]],source_data[[#This Row],[misc]],source_data[[#This Row],[area]:[other]],),"#",";")</f>
        <v>post;explainer;introduction;technique;ml;data-processing</v>
      </c>
      <c r="Z726">
        <f>10-COUNTBLANK(source_data[[#This Row],[format]:[other]])</f>
        <v>5</v>
      </c>
    </row>
    <row r="727" spans="1:26" x14ac:dyDescent="0.25">
      <c r="A727" t="s">
        <v>5991</v>
      </c>
      <c r="B727" t="s">
        <v>5992</v>
      </c>
      <c r="C727" t="s">
        <v>5993</v>
      </c>
      <c r="D727" t="s">
        <v>5994</v>
      </c>
      <c r="E727" t="s">
        <v>5995</v>
      </c>
      <c r="F727" t="s">
        <v>5996</v>
      </c>
      <c r="G727" t="s">
        <v>5997</v>
      </c>
      <c r="H727" t="s">
        <v>3162</v>
      </c>
      <c r="I727" t="s">
        <v>225</v>
      </c>
      <c r="J727" t="s">
        <v>47</v>
      </c>
      <c r="K727" t="s">
        <v>5998</v>
      </c>
      <c r="L727" t="s">
        <v>50</v>
      </c>
      <c r="M727" t="s">
        <v>50</v>
      </c>
      <c r="N727" t="s">
        <v>36</v>
      </c>
      <c r="O727" t="s">
        <v>51</v>
      </c>
      <c r="P727" t="s">
        <v>78</v>
      </c>
      <c r="Q727" t="s">
        <v>39</v>
      </c>
      <c r="R727" t="s">
        <v>39</v>
      </c>
      <c r="S727" t="s">
        <v>39</v>
      </c>
      <c r="T727" t="s">
        <v>19</v>
      </c>
      <c r="U727" t="s">
        <v>5999</v>
      </c>
      <c r="V727" t="s">
        <v>39</v>
      </c>
      <c r="W727" t="s">
        <v>39</v>
      </c>
      <c r="X727" t="str">
        <f>IF(LEN(source_data[[#This Row],[technology]])=0,"","technology")</f>
        <v/>
      </c>
      <c r="Y727" t="str">
        <f>SUBSTITUTE(_xlfn.TEXTJOIN(";",TRUE,source_data[[#This Row],[format]:[topic]],source_data[[#This Row],[misc]],source_data[[#This Row],[area]:[other]],),"#",";")</f>
        <v>post;how-to;technique;data-processing;ml</v>
      </c>
      <c r="Z727">
        <f>10-COUNTBLANK(source_data[[#This Row],[format]:[other]])</f>
        <v>5</v>
      </c>
    </row>
    <row r="728" spans="1:26" x14ac:dyDescent="0.25">
      <c r="A728" t="s">
        <v>6000</v>
      </c>
      <c r="B728" t="s">
        <v>6001</v>
      </c>
      <c r="C728" t="s">
        <v>6002</v>
      </c>
      <c r="D728" t="s">
        <v>6003</v>
      </c>
      <c r="E728" t="s">
        <v>6004</v>
      </c>
      <c r="F728" t="s">
        <v>6005</v>
      </c>
      <c r="G728" t="s">
        <v>6006</v>
      </c>
      <c r="H728" t="s">
        <v>1654</v>
      </c>
      <c r="I728" t="s">
        <v>225</v>
      </c>
      <c r="J728" t="s">
        <v>47</v>
      </c>
      <c r="K728" t="s">
        <v>6007</v>
      </c>
      <c r="L728" t="s">
        <v>50</v>
      </c>
      <c r="M728" t="s">
        <v>50</v>
      </c>
      <c r="N728" t="s">
        <v>36</v>
      </c>
      <c r="O728" t="s">
        <v>51</v>
      </c>
      <c r="P728" t="s">
        <v>39</v>
      </c>
      <c r="Q728" t="s">
        <v>1387</v>
      </c>
      <c r="R728" t="s">
        <v>39</v>
      </c>
      <c r="S728" t="s">
        <v>39</v>
      </c>
      <c r="T728" t="s">
        <v>39</v>
      </c>
      <c r="U728" t="s">
        <v>96</v>
      </c>
      <c r="V728" t="s">
        <v>912</v>
      </c>
      <c r="W728" t="s">
        <v>39</v>
      </c>
      <c r="X728" t="str">
        <f>IF(LEN(source_data[[#This Row],[technology]])=0,"","technology")</f>
        <v>technology</v>
      </c>
      <c r="Y728" t="str">
        <f>SUBSTITUTE(_xlfn.TEXTJOIN(";",TRUE,source_data[[#This Row],[format]:[topic]],source_data[[#This Row],[misc]],source_data[[#This Row],[area]:[other]],),"#",";")</f>
        <v>post;fundamentals;introduction;technology;ml;javascript</v>
      </c>
      <c r="Z728">
        <f>10-COUNTBLANK(source_data[[#This Row],[format]:[other]])</f>
        <v>5</v>
      </c>
    </row>
    <row r="729" spans="1:26" x14ac:dyDescent="0.25">
      <c r="A729" t="s">
        <v>6008</v>
      </c>
      <c r="B729" t="s">
        <v>6009</v>
      </c>
      <c r="C729" t="s">
        <v>6010</v>
      </c>
      <c r="D729" t="s">
        <v>6011</v>
      </c>
      <c r="E729" t="s">
        <v>6012</v>
      </c>
      <c r="F729" t="s">
        <v>6013</v>
      </c>
      <c r="G729" t="s">
        <v>6014</v>
      </c>
      <c r="H729" t="s">
        <v>6015</v>
      </c>
      <c r="I729" t="s">
        <v>225</v>
      </c>
      <c r="J729" t="s">
        <v>47</v>
      </c>
      <c r="K729" t="s">
        <v>6016</v>
      </c>
      <c r="L729" t="s">
        <v>50</v>
      </c>
      <c r="M729" t="s">
        <v>50</v>
      </c>
      <c r="N729" t="s">
        <v>36</v>
      </c>
      <c r="O729" t="s">
        <v>1021</v>
      </c>
      <c r="P729" t="s">
        <v>39</v>
      </c>
      <c r="Q729" t="s">
        <v>39</v>
      </c>
      <c r="R729" t="s">
        <v>39</v>
      </c>
      <c r="S729" t="s">
        <v>52</v>
      </c>
      <c r="T729" t="s">
        <v>168</v>
      </c>
      <c r="U729" t="s">
        <v>39</v>
      </c>
      <c r="V729" t="s">
        <v>287</v>
      </c>
      <c r="W729" t="s">
        <v>39</v>
      </c>
      <c r="X729" t="str">
        <f>IF(LEN(source_data[[#This Row],[technology]])=0,"","technology")</f>
        <v>technology</v>
      </c>
      <c r="Y729" t="str">
        <f>SUBSTITUTE(_xlfn.TEXTJOIN(";",TRUE,source_data[[#This Row],[format]:[topic]],source_data[[#This Row],[misc]],source_data[[#This Row],[area]:[other]],),"#",";")</f>
        <v>post;package;data-viz;tool;technology;python</v>
      </c>
      <c r="Z729">
        <f>10-COUNTBLANK(source_data[[#This Row],[format]:[other]])</f>
        <v>5</v>
      </c>
    </row>
    <row r="730" spans="1:26" x14ac:dyDescent="0.25">
      <c r="A730" t="s">
        <v>6017</v>
      </c>
      <c r="B730" t="s">
        <v>6018</v>
      </c>
      <c r="C730" t="s">
        <v>6019</v>
      </c>
      <c r="D730" t="s">
        <v>6020</v>
      </c>
      <c r="E730" t="s">
        <v>6021</v>
      </c>
      <c r="F730" t="s">
        <v>6022</v>
      </c>
      <c r="G730" t="s">
        <v>6023</v>
      </c>
      <c r="H730" t="s">
        <v>1929</v>
      </c>
      <c r="I730" t="s">
        <v>225</v>
      </c>
      <c r="J730" t="s">
        <v>47</v>
      </c>
      <c r="K730" t="s">
        <v>6024</v>
      </c>
      <c r="L730" t="s">
        <v>50</v>
      </c>
      <c r="M730" t="s">
        <v>50</v>
      </c>
      <c r="N730" t="s">
        <v>36</v>
      </c>
      <c r="O730" t="s">
        <v>37</v>
      </c>
      <c r="P730" t="s">
        <v>266</v>
      </c>
      <c r="Q730" t="s">
        <v>39</v>
      </c>
      <c r="R730" t="s">
        <v>39</v>
      </c>
      <c r="S730" t="s">
        <v>39</v>
      </c>
      <c r="T730" t="s">
        <v>39</v>
      </c>
      <c r="U730" t="s">
        <v>96</v>
      </c>
      <c r="V730" t="s">
        <v>912</v>
      </c>
      <c r="W730" t="s">
        <v>39</v>
      </c>
      <c r="X730" t="str">
        <f>IF(LEN(source_data[[#This Row],[technology]])=0,"","technology")</f>
        <v>technology</v>
      </c>
      <c r="Y730" t="str">
        <f>SUBSTITUTE(_xlfn.TEXTJOIN(";",TRUE,source_data[[#This Row],[format]:[topic]],source_data[[#This Row],[misc]],source_data[[#This Row],[area]:[other]],),"#",";")</f>
        <v>article;tutorial;technology;ml;javascript</v>
      </c>
      <c r="Z730">
        <f>10-COUNTBLANK(source_data[[#This Row],[format]:[other]])</f>
        <v>5</v>
      </c>
    </row>
    <row r="731" spans="1:26" x14ac:dyDescent="0.25">
      <c r="A731" t="s">
        <v>6025</v>
      </c>
      <c r="B731" t="s">
        <v>6026</v>
      </c>
      <c r="C731" t="s">
        <v>6027</v>
      </c>
      <c r="D731" t="s">
        <v>6028</v>
      </c>
      <c r="E731" t="s">
        <v>6029</v>
      </c>
      <c r="F731" t="s">
        <v>6030</v>
      </c>
      <c r="G731" t="s">
        <v>6031</v>
      </c>
      <c r="H731" t="s">
        <v>909</v>
      </c>
      <c r="I731" t="s">
        <v>225</v>
      </c>
      <c r="J731" t="s">
        <v>47</v>
      </c>
      <c r="K731" t="s">
        <v>6032</v>
      </c>
      <c r="L731" t="s">
        <v>50</v>
      </c>
      <c r="M731" t="s">
        <v>50</v>
      </c>
      <c r="N731" t="s">
        <v>36</v>
      </c>
      <c r="O731" t="s">
        <v>37</v>
      </c>
      <c r="P731" t="s">
        <v>39</v>
      </c>
      <c r="Q731" t="s">
        <v>754</v>
      </c>
      <c r="R731" t="s">
        <v>39</v>
      </c>
      <c r="S731" t="s">
        <v>39</v>
      </c>
      <c r="T731" t="s">
        <v>39</v>
      </c>
      <c r="U731" t="s">
        <v>39</v>
      </c>
      <c r="V731" t="s">
        <v>912</v>
      </c>
      <c r="W731" t="s">
        <v>1090</v>
      </c>
      <c r="X731" t="str">
        <f>IF(LEN(source_data[[#This Row],[technology]])=0,"","technology")</f>
        <v>technology</v>
      </c>
      <c r="Y731" t="str">
        <f>SUBSTITUTE(_xlfn.TEXTJOIN(";",TRUE,source_data[[#This Row],[format]:[topic]],source_data[[#This Row],[misc]],source_data[[#This Row],[area]:[other]],),"#",";")</f>
        <v>article;fundamentals;explainer;technology;javascript;mathematics</v>
      </c>
      <c r="Z731">
        <f>10-COUNTBLANK(source_data[[#This Row],[format]:[other]])</f>
        <v>5</v>
      </c>
    </row>
    <row r="732" spans="1:26" x14ac:dyDescent="0.25">
      <c r="A732" t="s">
        <v>6033</v>
      </c>
      <c r="B732" t="s">
        <v>6034</v>
      </c>
      <c r="C732" t="s">
        <v>6035</v>
      </c>
      <c r="D732" t="s">
        <v>6036</v>
      </c>
      <c r="E732" t="s">
        <v>6037</v>
      </c>
      <c r="F732" t="s">
        <v>6038</v>
      </c>
      <c r="G732" t="s">
        <v>6039</v>
      </c>
      <c r="H732" t="s">
        <v>6040</v>
      </c>
      <c r="I732" t="s">
        <v>225</v>
      </c>
      <c r="J732" t="s">
        <v>47</v>
      </c>
      <c r="K732" t="s">
        <v>5710</v>
      </c>
      <c r="L732" t="s">
        <v>50</v>
      </c>
      <c r="M732" t="s">
        <v>50</v>
      </c>
      <c r="N732" t="s">
        <v>36</v>
      </c>
      <c r="O732" t="s">
        <v>39</v>
      </c>
      <c r="P732" t="s">
        <v>78</v>
      </c>
      <c r="Q732" t="s">
        <v>39</v>
      </c>
      <c r="R732" t="s">
        <v>39</v>
      </c>
      <c r="S732" t="s">
        <v>52</v>
      </c>
      <c r="T732" t="s">
        <v>168</v>
      </c>
      <c r="U732" t="s">
        <v>1064</v>
      </c>
      <c r="V732" t="s">
        <v>39</v>
      </c>
      <c r="W732" t="s">
        <v>39</v>
      </c>
      <c r="X732" t="str">
        <f>IF(LEN(source_data[[#This Row],[technology]])=0,"","technology")</f>
        <v/>
      </c>
      <c r="Y732" t="str">
        <f>SUBSTITUTE(_xlfn.TEXTJOIN(";",TRUE,source_data[[#This Row],[format]:[topic]],source_data[[#This Row],[misc]],source_data[[#This Row],[area]:[other]],),"#",";")</f>
        <v>how-to;data-viz;tool;animation</v>
      </c>
      <c r="Z732">
        <f>10-COUNTBLANK(source_data[[#This Row],[format]:[other]])</f>
        <v>5</v>
      </c>
    </row>
    <row r="733" spans="1:26" x14ac:dyDescent="0.25">
      <c r="A733" t="s">
        <v>6041</v>
      </c>
      <c r="B733" t="s">
        <v>6042</v>
      </c>
      <c r="C733" t="s">
        <v>6043</v>
      </c>
      <c r="D733" t="s">
        <v>6044</v>
      </c>
      <c r="E733" t="s">
        <v>659</v>
      </c>
      <c r="F733" t="s">
        <v>6045</v>
      </c>
      <c r="G733" t="s">
        <v>6046</v>
      </c>
      <c r="H733" t="s">
        <v>6047</v>
      </c>
      <c r="I733" t="s">
        <v>225</v>
      </c>
      <c r="J733" t="s">
        <v>47</v>
      </c>
      <c r="K733" t="s">
        <v>5710</v>
      </c>
      <c r="L733" t="s">
        <v>50</v>
      </c>
      <c r="M733" t="s">
        <v>50</v>
      </c>
      <c r="N733" t="s">
        <v>36</v>
      </c>
      <c r="O733" t="s">
        <v>77</v>
      </c>
      <c r="P733" t="s">
        <v>39</v>
      </c>
      <c r="Q733" t="s">
        <v>613</v>
      </c>
      <c r="R733" t="s">
        <v>39</v>
      </c>
      <c r="S733" t="s">
        <v>39</v>
      </c>
      <c r="T733" t="s">
        <v>9039</v>
      </c>
      <c r="U733" t="s">
        <v>4735</v>
      </c>
      <c r="V733" t="s">
        <v>39</v>
      </c>
      <c r="W733" t="s">
        <v>39</v>
      </c>
      <c r="X733" t="str">
        <f>IF(LEN(source_data[[#This Row],[technology]])=0,"","technology")</f>
        <v/>
      </c>
      <c r="Y733" t="str">
        <f>SUBSTITUTE(_xlfn.TEXTJOIN(";",TRUE,source_data[[#This Row],[format]:[topic]],source_data[[#This Row],[misc]],source_data[[#This Row],[area]:[other]],),"#",";")</f>
        <v>site;explainer;method;tool;technique;model</v>
      </c>
      <c r="Z733">
        <f>10-COUNTBLANK(source_data[[#This Row],[format]:[other]])</f>
        <v>5</v>
      </c>
    </row>
    <row r="734" spans="1:26" x14ac:dyDescent="0.25">
      <c r="A734" t="s">
        <v>6048</v>
      </c>
      <c r="B734" t="s">
        <v>6049</v>
      </c>
      <c r="C734" t="s">
        <v>6050</v>
      </c>
      <c r="D734" t="s">
        <v>6051</v>
      </c>
      <c r="E734" t="s">
        <v>6052</v>
      </c>
      <c r="F734" t="s">
        <v>6053</v>
      </c>
      <c r="G734" t="s">
        <v>6054</v>
      </c>
      <c r="H734" t="s">
        <v>6055</v>
      </c>
      <c r="I734" t="s">
        <v>225</v>
      </c>
      <c r="J734" t="s">
        <v>47</v>
      </c>
      <c r="K734" t="s">
        <v>6056</v>
      </c>
      <c r="L734" t="s">
        <v>50</v>
      </c>
      <c r="M734" t="s">
        <v>50</v>
      </c>
      <c r="N734" t="s">
        <v>36</v>
      </c>
      <c r="O734" t="s">
        <v>399</v>
      </c>
      <c r="P734" t="s">
        <v>39</v>
      </c>
      <c r="Q734" t="s">
        <v>39</v>
      </c>
      <c r="R734" t="s">
        <v>1183</v>
      </c>
      <c r="S734" t="s">
        <v>39</v>
      </c>
      <c r="T734" t="s">
        <v>39</v>
      </c>
      <c r="U734" t="s">
        <v>1185</v>
      </c>
      <c r="V734" t="s">
        <v>39</v>
      </c>
      <c r="W734" t="s">
        <v>39</v>
      </c>
      <c r="X734" t="str">
        <f>IF(LEN(source_data[[#This Row],[technology]])=0,"","technology")</f>
        <v/>
      </c>
      <c r="Y734" t="str">
        <f>SUBSTITUTE(_xlfn.TEXTJOIN(";",TRUE,source_data[[#This Row],[format]:[topic]],source_data[[#This Row],[misc]],source_data[[#This Row],[area]:[other]],),"#",";")</f>
        <v>podcast;cautionary-tale;ai</v>
      </c>
      <c r="Z734">
        <f>10-COUNTBLANK(source_data[[#This Row],[format]:[other]])</f>
        <v>4</v>
      </c>
    </row>
    <row r="735" spans="1:26" x14ac:dyDescent="0.25">
      <c r="A735" t="s">
        <v>6057</v>
      </c>
      <c r="B735" t="s">
        <v>6058</v>
      </c>
      <c r="C735" t="s">
        <v>6059</v>
      </c>
      <c r="D735" t="s">
        <v>6060</v>
      </c>
      <c r="E735" t="s">
        <v>6061</v>
      </c>
      <c r="F735" t="s">
        <v>6062</v>
      </c>
      <c r="G735" t="s">
        <v>6063</v>
      </c>
      <c r="H735" t="s">
        <v>5048</v>
      </c>
      <c r="I735" t="s">
        <v>225</v>
      </c>
      <c r="J735" t="s">
        <v>47</v>
      </c>
      <c r="K735" t="s">
        <v>6064</v>
      </c>
      <c r="L735" t="s">
        <v>50</v>
      </c>
      <c r="M735" t="s">
        <v>50</v>
      </c>
      <c r="N735" t="s">
        <v>36</v>
      </c>
      <c r="O735" t="s">
        <v>37</v>
      </c>
      <c r="P735" t="s">
        <v>39</v>
      </c>
      <c r="Q735" t="s">
        <v>39</v>
      </c>
      <c r="R735" t="s">
        <v>1183</v>
      </c>
      <c r="S735" t="s">
        <v>39</v>
      </c>
      <c r="T735" t="s">
        <v>39</v>
      </c>
      <c r="U735" t="s">
        <v>1185</v>
      </c>
      <c r="V735" t="s">
        <v>39</v>
      </c>
      <c r="W735" t="s">
        <v>39</v>
      </c>
      <c r="X735" t="str">
        <f>IF(LEN(source_data[[#This Row],[technology]])=0,"","technology")</f>
        <v/>
      </c>
      <c r="Y735" t="str">
        <f>SUBSTITUTE(_xlfn.TEXTJOIN(";",TRUE,source_data[[#This Row],[format]:[topic]],source_data[[#This Row],[misc]],source_data[[#This Row],[area]:[other]],),"#",";")</f>
        <v>article;cautionary-tale;ai</v>
      </c>
      <c r="Z735">
        <f>10-COUNTBLANK(source_data[[#This Row],[format]:[other]])</f>
        <v>4</v>
      </c>
    </row>
    <row r="736" spans="1:26" x14ac:dyDescent="0.25">
      <c r="A736" t="s">
        <v>6065</v>
      </c>
      <c r="B736" t="s">
        <v>6066</v>
      </c>
      <c r="C736" t="s">
        <v>6067</v>
      </c>
      <c r="D736" t="s">
        <v>6068</v>
      </c>
      <c r="E736" t="s">
        <v>3363</v>
      </c>
      <c r="F736" t="s">
        <v>6069</v>
      </c>
      <c r="G736" t="s">
        <v>6070</v>
      </c>
      <c r="H736" t="s">
        <v>5515</v>
      </c>
      <c r="I736" t="s">
        <v>225</v>
      </c>
      <c r="J736" t="s">
        <v>47</v>
      </c>
      <c r="K736" t="s">
        <v>6071</v>
      </c>
      <c r="L736" t="s">
        <v>50</v>
      </c>
      <c r="M736" t="s">
        <v>50</v>
      </c>
      <c r="N736" t="s">
        <v>36</v>
      </c>
      <c r="O736" t="s">
        <v>37</v>
      </c>
      <c r="P736" t="s">
        <v>39</v>
      </c>
      <c r="Q736" t="s">
        <v>613</v>
      </c>
      <c r="R736" t="s">
        <v>39</v>
      </c>
      <c r="S736" t="s">
        <v>39</v>
      </c>
      <c r="T736" t="s">
        <v>39</v>
      </c>
      <c r="U736" t="s">
        <v>6072</v>
      </c>
      <c r="V736" t="s">
        <v>39</v>
      </c>
      <c r="W736" t="s">
        <v>39</v>
      </c>
      <c r="X736" t="str">
        <f>IF(LEN(source_data[[#This Row],[technology]])=0,"","technology")</f>
        <v/>
      </c>
      <c r="Y736" t="str">
        <f>SUBSTITUTE(_xlfn.TEXTJOIN(";",TRUE,source_data[[#This Row],[format]:[topic]],source_data[[#This Row],[misc]],source_data[[#This Row],[area]:[other]],),"#",";")</f>
        <v>article;explainer;statistics;ml</v>
      </c>
      <c r="Z736">
        <f>10-COUNTBLANK(source_data[[#This Row],[format]:[other]])</f>
        <v>4</v>
      </c>
    </row>
    <row r="737" spans="1:26" x14ac:dyDescent="0.25">
      <c r="A737" t="s">
        <v>6073</v>
      </c>
      <c r="B737" t="s">
        <v>6074</v>
      </c>
      <c r="C737" t="s">
        <v>6075</v>
      </c>
      <c r="D737" t="s">
        <v>6076</v>
      </c>
      <c r="E737" t="s">
        <v>659</v>
      </c>
      <c r="F737" t="s">
        <v>6077</v>
      </c>
      <c r="G737" t="s">
        <v>6078</v>
      </c>
      <c r="H737" t="s">
        <v>6079</v>
      </c>
      <c r="I737" t="s">
        <v>225</v>
      </c>
      <c r="J737" t="s">
        <v>47</v>
      </c>
      <c r="K737" t="s">
        <v>6080</v>
      </c>
      <c r="L737" t="s">
        <v>50</v>
      </c>
      <c r="M737" t="s">
        <v>50</v>
      </c>
      <c r="N737" t="s">
        <v>36</v>
      </c>
      <c r="O737" t="s">
        <v>77</v>
      </c>
      <c r="P737" t="s">
        <v>39</v>
      </c>
      <c r="Q737" t="s">
        <v>39</v>
      </c>
      <c r="R737" t="s">
        <v>39</v>
      </c>
      <c r="S737" t="s">
        <v>52</v>
      </c>
      <c r="T737" t="s">
        <v>168</v>
      </c>
      <c r="U737" t="s">
        <v>39</v>
      </c>
      <c r="V737" t="s">
        <v>6081</v>
      </c>
      <c r="W737" t="s">
        <v>39</v>
      </c>
      <c r="X737" t="str">
        <f>IF(LEN(source_data[[#This Row],[technology]])=0,"","technology")</f>
        <v>technology</v>
      </c>
      <c r="Y737" t="str">
        <f>SUBSTITUTE(_xlfn.TEXTJOIN(";",TRUE,source_data[[#This Row],[format]:[topic]],source_data[[#This Row],[misc]],source_data[[#This Row],[area]:[other]],),"#",";")</f>
        <v>site;data-viz;tool;technology;javascript;open-source</v>
      </c>
      <c r="Z737">
        <f>10-COUNTBLANK(source_data[[#This Row],[format]:[other]])</f>
        <v>5</v>
      </c>
    </row>
    <row r="738" spans="1:26" x14ac:dyDescent="0.25">
      <c r="A738" t="s">
        <v>6082</v>
      </c>
      <c r="B738" t="s">
        <v>6083</v>
      </c>
      <c r="C738" t="s">
        <v>6084</v>
      </c>
      <c r="D738" t="s">
        <v>6085</v>
      </c>
      <c r="E738" t="s">
        <v>6086</v>
      </c>
      <c r="F738" t="s">
        <v>6087</v>
      </c>
      <c r="G738" t="s">
        <v>6088</v>
      </c>
      <c r="H738" t="s">
        <v>5515</v>
      </c>
      <c r="I738" t="s">
        <v>225</v>
      </c>
      <c r="J738" t="s">
        <v>47</v>
      </c>
      <c r="K738" t="s">
        <v>6089</v>
      </c>
      <c r="L738" t="s">
        <v>50</v>
      </c>
      <c r="M738" t="s">
        <v>50</v>
      </c>
      <c r="N738" t="s">
        <v>36</v>
      </c>
      <c r="O738" t="s">
        <v>37</v>
      </c>
      <c r="P738" t="s">
        <v>39</v>
      </c>
      <c r="Q738" t="s">
        <v>39</v>
      </c>
      <c r="R738" t="s">
        <v>1183</v>
      </c>
      <c r="S738" t="s">
        <v>1184</v>
      </c>
      <c r="T738" t="s">
        <v>39</v>
      </c>
      <c r="U738" t="s">
        <v>1185</v>
      </c>
      <c r="V738" t="s">
        <v>39</v>
      </c>
      <c r="W738" t="s">
        <v>4108</v>
      </c>
      <c r="X738" t="str">
        <f>IF(LEN(source_data[[#This Row],[technology]])=0,"","technology")</f>
        <v/>
      </c>
      <c r="Y738" t="str">
        <f>SUBSTITUTE(_xlfn.TEXTJOIN(";",TRUE,source_data[[#This Row],[format]:[topic]],source_data[[#This Row],[misc]],source_data[[#This Row],[area]:[other]],),"#",";")</f>
        <v>article;cautionary-tale;pitfall;ai;paid</v>
      </c>
      <c r="Z738">
        <f>10-COUNTBLANK(source_data[[#This Row],[format]:[other]])</f>
        <v>6</v>
      </c>
    </row>
    <row r="739" spans="1:26" x14ac:dyDescent="0.25">
      <c r="A739" t="s">
        <v>6090</v>
      </c>
      <c r="B739" t="s">
        <v>6091</v>
      </c>
      <c r="C739" t="s">
        <v>6092</v>
      </c>
      <c r="D739" t="s">
        <v>6093</v>
      </c>
      <c r="E739" t="s">
        <v>6094</v>
      </c>
      <c r="F739" t="s">
        <v>6095</v>
      </c>
      <c r="G739" t="s">
        <v>158</v>
      </c>
      <c r="H739" t="s">
        <v>30</v>
      </c>
      <c r="I739" t="s">
        <v>31</v>
      </c>
      <c r="J739" t="s">
        <v>47</v>
      </c>
      <c r="K739" t="s">
        <v>48</v>
      </c>
      <c r="L739" t="s">
        <v>6096</v>
      </c>
      <c r="M739" t="s">
        <v>6097</v>
      </c>
      <c r="N739" t="s">
        <v>36</v>
      </c>
      <c r="O739" t="s">
        <v>51</v>
      </c>
      <c r="P739" t="s">
        <v>1999</v>
      </c>
      <c r="Q739" t="s">
        <v>39</v>
      </c>
      <c r="R739" t="s">
        <v>39</v>
      </c>
      <c r="S739" t="s">
        <v>158</v>
      </c>
      <c r="T739" t="s">
        <v>39</v>
      </c>
      <c r="U739" t="s">
        <v>39</v>
      </c>
      <c r="V739" t="s">
        <v>39</v>
      </c>
      <c r="W739" t="s">
        <v>39</v>
      </c>
      <c r="X739" t="str">
        <f>IF(LEN(source_data[[#This Row],[technology]])=0,"","technology")</f>
        <v/>
      </c>
      <c r="Y739" t="str">
        <f>SUBSTITUTE(_xlfn.TEXTJOIN(";",TRUE,source_data[[#This Row],[format]:[topic]],source_data[[#This Row],[misc]],source_data[[#This Row],[area]:[other]],),"#",";")</f>
        <v>post;advice;data-science</v>
      </c>
      <c r="Z739">
        <f>10-COUNTBLANK(source_data[[#This Row],[format]:[other]])</f>
        <v>4</v>
      </c>
    </row>
    <row r="740" spans="1:26" x14ac:dyDescent="0.25">
      <c r="A740" t="s">
        <v>6098</v>
      </c>
      <c r="B740" t="s">
        <v>6099</v>
      </c>
      <c r="C740" t="s">
        <v>6100</v>
      </c>
      <c r="D740" t="s">
        <v>6101</v>
      </c>
      <c r="E740" t="s">
        <v>6102</v>
      </c>
      <c r="F740" t="s">
        <v>6103</v>
      </c>
      <c r="G740" t="s">
        <v>6104</v>
      </c>
      <c r="H740" t="s">
        <v>6105</v>
      </c>
      <c r="I740" t="s">
        <v>225</v>
      </c>
      <c r="J740" t="s">
        <v>47</v>
      </c>
      <c r="K740" t="s">
        <v>6106</v>
      </c>
      <c r="L740" t="s">
        <v>50</v>
      </c>
      <c r="M740" t="s">
        <v>50</v>
      </c>
      <c r="N740" t="s">
        <v>36</v>
      </c>
      <c r="O740" t="s">
        <v>1520</v>
      </c>
      <c r="P740" t="s">
        <v>39</v>
      </c>
      <c r="Q740" t="s">
        <v>613</v>
      </c>
      <c r="R740" t="s">
        <v>39</v>
      </c>
      <c r="S740" t="s">
        <v>39</v>
      </c>
      <c r="T740" t="s">
        <v>19</v>
      </c>
      <c r="U740" t="s">
        <v>307</v>
      </c>
      <c r="V740" t="s">
        <v>39</v>
      </c>
      <c r="W740" t="s">
        <v>39</v>
      </c>
      <c r="X740" t="str">
        <f>IF(LEN(source_data[[#This Row],[technology]])=0,"","technology")</f>
        <v/>
      </c>
      <c r="Y740" t="str">
        <f>SUBSTITUTE(_xlfn.TEXTJOIN(";",TRUE,source_data[[#This Row],[format]:[topic]],source_data[[#This Row],[misc]],source_data[[#This Row],[area]:[other]],),"#",";")</f>
        <v>post;interactive;explainer;technique;statistics</v>
      </c>
      <c r="Z740">
        <f>10-COUNTBLANK(source_data[[#This Row],[format]:[other]])</f>
        <v>5</v>
      </c>
    </row>
    <row r="741" spans="1:26" x14ac:dyDescent="0.25">
      <c r="A741" t="s">
        <v>6107</v>
      </c>
      <c r="B741" t="s">
        <v>6108</v>
      </c>
      <c r="C741" t="s">
        <v>6109</v>
      </c>
      <c r="D741" t="s">
        <v>6110</v>
      </c>
      <c r="E741" t="s">
        <v>6111</v>
      </c>
      <c r="F741" t="s">
        <v>6112</v>
      </c>
      <c r="G741" t="s">
        <v>6113</v>
      </c>
      <c r="H741" t="s">
        <v>3162</v>
      </c>
      <c r="I741" t="s">
        <v>225</v>
      </c>
      <c r="J741" t="s">
        <v>47</v>
      </c>
      <c r="K741" t="s">
        <v>6114</v>
      </c>
      <c r="L741" t="s">
        <v>50</v>
      </c>
      <c r="M741" t="s">
        <v>50</v>
      </c>
      <c r="N741" t="s">
        <v>36</v>
      </c>
      <c r="O741" t="s">
        <v>51</v>
      </c>
      <c r="P741" t="s">
        <v>39</v>
      </c>
      <c r="Q741" t="s">
        <v>754</v>
      </c>
      <c r="R741" t="s">
        <v>39</v>
      </c>
      <c r="S741" t="s">
        <v>39</v>
      </c>
      <c r="T741" t="s">
        <v>39</v>
      </c>
      <c r="U741" t="s">
        <v>96</v>
      </c>
      <c r="V741" t="s">
        <v>8994</v>
      </c>
      <c r="W741" t="s">
        <v>39</v>
      </c>
      <c r="X741" t="str">
        <f>IF(LEN(source_data[[#This Row],[technology]])=0,"","technology")</f>
        <v>technology</v>
      </c>
      <c r="Y741" t="str">
        <f>SUBSTITUTE(_xlfn.TEXTJOIN(";",TRUE,source_data[[#This Row],[format]:[topic]],source_data[[#This Row],[misc]],source_data[[#This Row],[area]:[other]],),"#",";")</f>
        <v>post;fundamentals;explainer;technology;ml;rl</v>
      </c>
      <c r="Z741">
        <f>10-COUNTBLANK(source_data[[#This Row],[format]:[other]])</f>
        <v>5</v>
      </c>
    </row>
    <row r="742" spans="1:26" x14ac:dyDescent="0.25">
      <c r="A742" t="s">
        <v>6115</v>
      </c>
      <c r="B742" t="s">
        <v>6116</v>
      </c>
      <c r="C742" t="s">
        <v>6117</v>
      </c>
      <c r="D742" t="s">
        <v>6118</v>
      </c>
      <c r="E742" t="s">
        <v>6119</v>
      </c>
      <c r="F742" t="s">
        <v>6120</v>
      </c>
      <c r="G742" t="s">
        <v>6121</v>
      </c>
      <c r="H742" t="s">
        <v>6122</v>
      </c>
      <c r="I742" t="s">
        <v>225</v>
      </c>
      <c r="J742" t="s">
        <v>47</v>
      </c>
      <c r="K742" t="s">
        <v>6123</v>
      </c>
      <c r="L742" t="s">
        <v>50</v>
      </c>
      <c r="M742" t="s">
        <v>50</v>
      </c>
      <c r="N742" t="s">
        <v>36</v>
      </c>
      <c r="O742" t="s">
        <v>256</v>
      </c>
      <c r="P742" t="s">
        <v>39</v>
      </c>
      <c r="Q742" t="s">
        <v>39</v>
      </c>
      <c r="R742" t="s">
        <v>39</v>
      </c>
      <c r="S742" t="s">
        <v>39</v>
      </c>
      <c r="T742" t="s">
        <v>168</v>
      </c>
      <c r="U742" t="s">
        <v>6124</v>
      </c>
      <c r="V742" t="s">
        <v>159</v>
      </c>
      <c r="W742" t="s">
        <v>39</v>
      </c>
      <c r="X742" t="str">
        <f>IF(LEN(source_data[[#This Row],[technology]])=0,"","technology")</f>
        <v>technology</v>
      </c>
      <c r="Y742" t="str">
        <f>SUBSTITUTE(_xlfn.TEXTJOIN(";",TRUE,source_data[[#This Row],[format]:[topic]],source_data[[#This Row],[misc]],source_data[[#This Row],[area]:[other]],),"#",";")</f>
        <v>package;tool;technology;forecasting;data-processing;rstats</v>
      </c>
      <c r="Z742">
        <f>10-COUNTBLANK(source_data[[#This Row],[format]:[other]])</f>
        <v>5</v>
      </c>
    </row>
    <row r="743" spans="1:26" x14ac:dyDescent="0.25">
      <c r="A743" t="s">
        <v>6125</v>
      </c>
      <c r="B743" t="s">
        <v>6126</v>
      </c>
      <c r="C743" t="s">
        <v>5187</v>
      </c>
      <c r="D743" t="s">
        <v>5188</v>
      </c>
      <c r="E743" t="s">
        <v>5189</v>
      </c>
      <c r="F743" t="s">
        <v>6127</v>
      </c>
      <c r="G743" t="s">
        <v>6128</v>
      </c>
      <c r="H743" t="s">
        <v>5192</v>
      </c>
      <c r="I743" t="s">
        <v>225</v>
      </c>
      <c r="J743" t="s">
        <v>47</v>
      </c>
      <c r="K743" t="s">
        <v>6129</v>
      </c>
      <c r="L743" t="s">
        <v>50</v>
      </c>
      <c r="M743" t="s">
        <v>50</v>
      </c>
      <c r="N743" t="s">
        <v>36</v>
      </c>
      <c r="O743" t="s">
        <v>39</v>
      </c>
      <c r="P743" t="s">
        <v>4488</v>
      </c>
      <c r="Q743" t="s">
        <v>39</v>
      </c>
      <c r="R743" t="s">
        <v>39</v>
      </c>
      <c r="S743" t="s">
        <v>39</v>
      </c>
      <c r="T743" t="s">
        <v>39</v>
      </c>
      <c r="U743" t="s">
        <v>96</v>
      </c>
      <c r="V743" t="s">
        <v>39</v>
      </c>
      <c r="W743" t="s">
        <v>39</v>
      </c>
      <c r="X743" t="str">
        <f>IF(LEN(source_data[[#This Row],[technology]])=0,"","technology")</f>
        <v/>
      </c>
      <c r="Y743" t="str">
        <f>SUBSTITUTE(_xlfn.TEXTJOIN(";",TRUE,source_data[[#This Row],[format]:[topic]],source_data[[#This Row],[misc]],source_data[[#This Row],[area]:[other]],),"#",";")</f>
        <v>cheatsheet;ml</v>
      </c>
      <c r="Z743">
        <f>10-COUNTBLANK(source_data[[#This Row],[format]:[other]])</f>
        <v>3</v>
      </c>
    </row>
    <row r="744" spans="1:26" x14ac:dyDescent="0.25">
      <c r="A744" t="s">
        <v>6130</v>
      </c>
      <c r="B744" t="s">
        <v>6131</v>
      </c>
      <c r="C744" t="s">
        <v>6132</v>
      </c>
      <c r="D744" t="s">
        <v>6133</v>
      </c>
      <c r="E744" t="s">
        <v>6134</v>
      </c>
      <c r="F744" t="s">
        <v>6135</v>
      </c>
      <c r="G744" t="s">
        <v>6136</v>
      </c>
      <c r="H744" t="s">
        <v>3772</v>
      </c>
      <c r="I744" t="s">
        <v>225</v>
      </c>
      <c r="J744" t="s">
        <v>47</v>
      </c>
      <c r="K744" t="s">
        <v>5710</v>
      </c>
      <c r="L744" t="s">
        <v>50</v>
      </c>
      <c r="M744" t="s">
        <v>50</v>
      </c>
      <c r="N744" t="s">
        <v>36</v>
      </c>
      <c r="O744" t="s">
        <v>37</v>
      </c>
      <c r="P744" t="s">
        <v>39</v>
      </c>
      <c r="Q744" t="s">
        <v>39</v>
      </c>
      <c r="R744" t="s">
        <v>39</v>
      </c>
      <c r="S744" t="s">
        <v>52</v>
      </c>
      <c r="T744" t="s">
        <v>168</v>
      </c>
      <c r="U744" t="s">
        <v>39</v>
      </c>
      <c r="V744" t="s">
        <v>39</v>
      </c>
      <c r="W744" t="s">
        <v>39</v>
      </c>
      <c r="X744" t="str">
        <f>IF(LEN(source_data[[#This Row],[technology]])=0,"","technology")</f>
        <v/>
      </c>
      <c r="Y744" t="str">
        <f>SUBSTITUTE(_xlfn.TEXTJOIN(";",TRUE,source_data[[#This Row],[format]:[topic]],source_data[[#This Row],[misc]],source_data[[#This Row],[area]:[other]],),"#",";")</f>
        <v>article;data-viz;tool</v>
      </c>
      <c r="Z744">
        <f>10-COUNTBLANK(source_data[[#This Row],[format]:[other]])</f>
        <v>4</v>
      </c>
    </row>
    <row r="745" spans="1:26" x14ac:dyDescent="0.25">
      <c r="A745" t="s">
        <v>6137</v>
      </c>
      <c r="B745" t="s">
        <v>6138</v>
      </c>
      <c r="C745" t="s">
        <v>6139</v>
      </c>
      <c r="D745" t="s">
        <v>6140</v>
      </c>
      <c r="E745" t="s">
        <v>6141</v>
      </c>
      <c r="F745" t="s">
        <v>6142</v>
      </c>
      <c r="G745" t="s">
        <v>6143</v>
      </c>
      <c r="H745" t="s">
        <v>6144</v>
      </c>
      <c r="I745" t="s">
        <v>225</v>
      </c>
      <c r="J745" t="s">
        <v>47</v>
      </c>
      <c r="K745" t="s">
        <v>6145</v>
      </c>
      <c r="L745" t="s">
        <v>50</v>
      </c>
      <c r="M745" t="s">
        <v>50</v>
      </c>
      <c r="N745" t="s">
        <v>36</v>
      </c>
      <c r="O745" t="s">
        <v>37</v>
      </c>
      <c r="P745" t="s">
        <v>39</v>
      </c>
      <c r="Q745" t="s">
        <v>39</v>
      </c>
      <c r="R745" t="s">
        <v>39</v>
      </c>
      <c r="S745" t="s">
        <v>39</v>
      </c>
      <c r="T745" t="s">
        <v>168</v>
      </c>
      <c r="U745" t="s">
        <v>6146</v>
      </c>
      <c r="V745" t="s">
        <v>39</v>
      </c>
      <c r="W745" t="s">
        <v>39</v>
      </c>
      <c r="X745" t="str">
        <f>IF(LEN(source_data[[#This Row],[technology]])=0,"","technology")</f>
        <v/>
      </c>
      <c r="Y745" t="str">
        <f>SUBSTITUTE(_xlfn.TEXTJOIN(";",TRUE,source_data[[#This Row],[format]:[topic]],source_data[[#This Row],[misc]],source_data[[#This Row],[area]:[other]],),"#",";")</f>
        <v>article;tool;ml;ops</v>
      </c>
      <c r="Z745">
        <f>10-COUNTBLANK(source_data[[#This Row],[format]:[other]])</f>
        <v>4</v>
      </c>
    </row>
    <row r="746" spans="1:26" x14ac:dyDescent="0.25">
      <c r="A746" t="s">
        <v>6147</v>
      </c>
      <c r="B746" t="s">
        <v>6148</v>
      </c>
      <c r="C746" t="s">
        <v>6149</v>
      </c>
      <c r="D746" t="s">
        <v>6150</v>
      </c>
      <c r="E746" t="s">
        <v>3417</v>
      </c>
      <c r="F746" t="s">
        <v>6151</v>
      </c>
      <c r="G746" t="s">
        <v>6152</v>
      </c>
      <c r="H746" t="s">
        <v>6153</v>
      </c>
      <c r="I746" t="s">
        <v>225</v>
      </c>
      <c r="J746" t="s">
        <v>47</v>
      </c>
      <c r="K746" t="s">
        <v>6154</v>
      </c>
      <c r="L746" t="s">
        <v>50</v>
      </c>
      <c r="M746" t="s">
        <v>50</v>
      </c>
      <c r="N746" t="s">
        <v>36</v>
      </c>
      <c r="O746" t="s">
        <v>77</v>
      </c>
      <c r="P746" t="s">
        <v>39</v>
      </c>
      <c r="Q746" t="s">
        <v>39</v>
      </c>
      <c r="R746" t="s">
        <v>39</v>
      </c>
      <c r="S746" t="s">
        <v>39</v>
      </c>
      <c r="T746" t="s">
        <v>168</v>
      </c>
      <c r="U746" t="s">
        <v>9040</v>
      </c>
      <c r="V746" t="s">
        <v>39</v>
      </c>
      <c r="W746" t="s">
        <v>39</v>
      </c>
      <c r="X746" t="str">
        <f>IF(LEN(source_data[[#This Row],[technology]])=0,"","technology")</f>
        <v/>
      </c>
      <c r="Y746" t="str">
        <f>SUBSTITUTE(_xlfn.TEXTJOIN(";",TRUE,source_data[[#This Row],[format]:[topic]],source_data[[#This Row],[misc]],source_data[[#This Row],[area]:[other]],),"#",";")</f>
        <v>site;tool;graph;ml</v>
      </c>
      <c r="Z746">
        <f>10-COUNTBLANK(source_data[[#This Row],[format]:[other]])</f>
        <v>4</v>
      </c>
    </row>
    <row r="747" spans="1:26" x14ac:dyDescent="0.25">
      <c r="A747" t="s">
        <v>6155</v>
      </c>
      <c r="B747" t="s">
        <v>6156</v>
      </c>
      <c r="C747" t="s">
        <v>6157</v>
      </c>
      <c r="D747" t="s">
        <v>6158</v>
      </c>
      <c r="E747" t="s">
        <v>6159</v>
      </c>
      <c r="F747" t="s">
        <v>6160</v>
      </c>
      <c r="G747" t="s">
        <v>6161</v>
      </c>
      <c r="H747" t="s">
        <v>5515</v>
      </c>
      <c r="I747" t="s">
        <v>225</v>
      </c>
      <c r="J747" t="s">
        <v>47</v>
      </c>
      <c r="K747" t="s">
        <v>6162</v>
      </c>
      <c r="L747" t="s">
        <v>50</v>
      </c>
      <c r="M747" t="s">
        <v>50</v>
      </c>
      <c r="N747" t="s">
        <v>36</v>
      </c>
      <c r="O747" t="s">
        <v>39</v>
      </c>
      <c r="P747" t="s">
        <v>103</v>
      </c>
      <c r="Q747" t="s">
        <v>39</v>
      </c>
      <c r="R747" t="s">
        <v>39</v>
      </c>
      <c r="S747" t="s">
        <v>39</v>
      </c>
      <c r="T747" t="s">
        <v>39</v>
      </c>
      <c r="U747" t="s">
        <v>96</v>
      </c>
      <c r="V747" t="s">
        <v>39</v>
      </c>
      <c r="W747" t="s">
        <v>39</v>
      </c>
      <c r="X747" t="str">
        <f>IF(LEN(source_data[[#This Row],[technology]])=0,"","technology")</f>
        <v/>
      </c>
      <c r="Y747" t="str">
        <f>SUBSTITUTE(_xlfn.TEXTJOIN(";",TRUE,source_data[[#This Row],[format]:[topic]],source_data[[#This Row],[misc]],source_data[[#This Row],[area]:[other]],),"#",";")</f>
        <v>research;ml</v>
      </c>
      <c r="Z747">
        <f>10-COUNTBLANK(source_data[[#This Row],[format]:[other]])</f>
        <v>3</v>
      </c>
    </row>
    <row r="748" spans="1:26" x14ac:dyDescent="0.25">
      <c r="A748" t="s">
        <v>6163</v>
      </c>
      <c r="B748" t="s">
        <v>6164</v>
      </c>
      <c r="C748" t="s">
        <v>6165</v>
      </c>
      <c r="D748" t="s">
        <v>6166</v>
      </c>
      <c r="E748" t="s">
        <v>6159</v>
      </c>
      <c r="F748" t="s">
        <v>6167</v>
      </c>
      <c r="G748" t="s">
        <v>6168</v>
      </c>
      <c r="H748" t="s">
        <v>6169</v>
      </c>
      <c r="I748" t="s">
        <v>225</v>
      </c>
      <c r="J748" t="s">
        <v>47</v>
      </c>
      <c r="K748" t="s">
        <v>6170</v>
      </c>
      <c r="L748" t="s">
        <v>50</v>
      </c>
      <c r="M748" t="s">
        <v>50</v>
      </c>
      <c r="N748" t="s">
        <v>36</v>
      </c>
      <c r="O748" t="s">
        <v>39</v>
      </c>
      <c r="P748" t="s">
        <v>1999</v>
      </c>
      <c r="Q748" t="s">
        <v>39</v>
      </c>
      <c r="R748" t="s">
        <v>1056</v>
      </c>
      <c r="S748" t="s">
        <v>39</v>
      </c>
      <c r="T748" t="s">
        <v>39</v>
      </c>
      <c r="U748" t="s">
        <v>104</v>
      </c>
      <c r="V748" t="s">
        <v>39</v>
      </c>
      <c r="W748" t="s">
        <v>39</v>
      </c>
      <c r="X748" t="str">
        <f>IF(LEN(source_data[[#This Row],[technology]])=0,"","technology")</f>
        <v/>
      </c>
      <c r="Y748" t="str">
        <f>SUBSTITUTE(_xlfn.TEXTJOIN(";",TRUE,source_data[[#This Row],[format]:[topic]],source_data[[#This Row],[misc]],source_data[[#This Row],[area]:[other]],),"#",";")</f>
        <v>advice;dubious;dl</v>
      </c>
      <c r="Z748">
        <f>10-COUNTBLANK(source_data[[#This Row],[format]:[other]])</f>
        <v>4</v>
      </c>
    </row>
    <row r="749" spans="1:26" x14ac:dyDescent="0.25">
      <c r="A749" t="s">
        <v>6171</v>
      </c>
      <c r="B749" t="s">
        <v>6172</v>
      </c>
      <c r="C749" t="s">
        <v>6173</v>
      </c>
      <c r="D749" t="s">
        <v>6174</v>
      </c>
      <c r="E749" t="s">
        <v>6175</v>
      </c>
      <c r="F749" t="s">
        <v>6176</v>
      </c>
      <c r="G749" t="s">
        <v>6177</v>
      </c>
      <c r="H749" t="s">
        <v>4619</v>
      </c>
      <c r="I749" t="s">
        <v>225</v>
      </c>
      <c r="J749" t="s">
        <v>47</v>
      </c>
      <c r="K749" t="s">
        <v>6178</v>
      </c>
      <c r="L749" t="s">
        <v>50</v>
      </c>
      <c r="M749" t="s">
        <v>50</v>
      </c>
      <c r="N749" t="s">
        <v>36</v>
      </c>
      <c r="O749" t="s">
        <v>39</v>
      </c>
      <c r="P749" t="s">
        <v>103</v>
      </c>
      <c r="Q749" t="s">
        <v>39</v>
      </c>
      <c r="R749" t="s">
        <v>39</v>
      </c>
      <c r="S749" t="s">
        <v>39</v>
      </c>
      <c r="T749" t="s">
        <v>19</v>
      </c>
      <c r="U749" t="s">
        <v>104</v>
      </c>
      <c r="V749" t="s">
        <v>39</v>
      </c>
      <c r="W749" t="s">
        <v>39</v>
      </c>
      <c r="X749" t="str">
        <f>IF(LEN(source_data[[#This Row],[technology]])=0,"","technology")</f>
        <v/>
      </c>
      <c r="Y749" t="str">
        <f>SUBSTITUTE(_xlfn.TEXTJOIN(";",TRUE,source_data[[#This Row],[format]:[topic]],source_data[[#This Row],[misc]],source_data[[#This Row],[area]:[other]],),"#",";")</f>
        <v>research;technique;dl</v>
      </c>
      <c r="Z749">
        <f>10-COUNTBLANK(source_data[[#This Row],[format]:[other]])</f>
        <v>4</v>
      </c>
    </row>
    <row r="750" spans="1:26" x14ac:dyDescent="0.25">
      <c r="A750" t="s">
        <v>6179</v>
      </c>
      <c r="B750" t="s">
        <v>6180</v>
      </c>
      <c r="C750" t="s">
        <v>6181</v>
      </c>
      <c r="D750" t="s">
        <v>6182</v>
      </c>
      <c r="E750" t="s">
        <v>6183</v>
      </c>
      <c r="F750" t="s">
        <v>6184</v>
      </c>
      <c r="G750" t="s">
        <v>6185</v>
      </c>
      <c r="H750" t="s">
        <v>6186</v>
      </c>
      <c r="I750" t="s">
        <v>225</v>
      </c>
      <c r="J750" t="s">
        <v>47</v>
      </c>
      <c r="K750" t="s">
        <v>5710</v>
      </c>
      <c r="L750" t="s">
        <v>50</v>
      </c>
      <c r="M750" t="s">
        <v>50</v>
      </c>
      <c r="N750" t="s">
        <v>36</v>
      </c>
      <c r="O750" t="s">
        <v>51</v>
      </c>
      <c r="P750" t="s">
        <v>78</v>
      </c>
      <c r="Q750" t="s">
        <v>39</v>
      </c>
      <c r="R750" t="s">
        <v>39</v>
      </c>
      <c r="S750" t="s">
        <v>39</v>
      </c>
      <c r="T750" t="s">
        <v>39</v>
      </c>
      <c r="U750" t="s">
        <v>39</v>
      </c>
      <c r="V750" t="s">
        <v>39</v>
      </c>
      <c r="W750" t="s">
        <v>39</v>
      </c>
      <c r="X750" t="str">
        <f>IF(LEN(source_data[[#This Row],[technology]])=0,"","technology")</f>
        <v/>
      </c>
      <c r="Y750" t="str">
        <f>SUBSTITUTE(_xlfn.TEXTJOIN(";",TRUE,source_data[[#This Row],[format]:[topic]],source_data[[#This Row],[misc]],source_data[[#This Row],[area]:[other]],),"#",";")</f>
        <v>post;how-to</v>
      </c>
      <c r="Z750">
        <f>10-COUNTBLANK(source_data[[#This Row],[format]:[other]])</f>
        <v>3</v>
      </c>
    </row>
    <row r="751" spans="1:26" x14ac:dyDescent="0.25">
      <c r="A751" t="s">
        <v>6187</v>
      </c>
      <c r="B751" t="s">
        <v>6188</v>
      </c>
      <c r="C751" t="s">
        <v>6189</v>
      </c>
      <c r="D751" t="s">
        <v>6190</v>
      </c>
      <c r="E751" t="s">
        <v>2951</v>
      </c>
      <c r="F751" t="s">
        <v>6191</v>
      </c>
      <c r="G751" t="s">
        <v>6192</v>
      </c>
      <c r="H751" t="s">
        <v>6193</v>
      </c>
      <c r="I751" t="s">
        <v>225</v>
      </c>
      <c r="J751" t="s">
        <v>47</v>
      </c>
      <c r="K751" t="s">
        <v>6194</v>
      </c>
      <c r="L751" t="s">
        <v>50</v>
      </c>
      <c r="M751" t="s">
        <v>50</v>
      </c>
      <c r="N751" t="s">
        <v>36</v>
      </c>
      <c r="O751" t="s">
        <v>157</v>
      </c>
      <c r="P751" t="s">
        <v>39</v>
      </c>
      <c r="Q751" t="s">
        <v>39</v>
      </c>
      <c r="R751" t="s">
        <v>39</v>
      </c>
      <c r="S751" t="s">
        <v>39</v>
      </c>
      <c r="T751" t="s">
        <v>39</v>
      </c>
      <c r="U751" t="s">
        <v>39</v>
      </c>
      <c r="V751" t="s">
        <v>912</v>
      </c>
      <c r="W751" t="s">
        <v>604</v>
      </c>
      <c r="X751" t="str">
        <f>IF(LEN(source_data[[#This Row],[technology]])=0,"","technology")</f>
        <v>technology</v>
      </c>
      <c r="Y751" t="str">
        <f>SUBSTITUTE(_xlfn.TEXTJOIN(";",TRUE,source_data[[#This Row],[format]:[topic]],source_data[[#This Row],[misc]],source_data[[#This Row],[area]:[other]],),"#",";")</f>
        <v>book;technology;javascript;free</v>
      </c>
      <c r="Z751">
        <f>10-COUNTBLANK(source_data[[#This Row],[format]:[other]])</f>
        <v>4</v>
      </c>
    </row>
    <row r="752" spans="1:26" x14ac:dyDescent="0.25">
      <c r="A752" t="s">
        <v>6195</v>
      </c>
      <c r="B752" t="s">
        <v>6196</v>
      </c>
      <c r="C752" t="s">
        <v>6197</v>
      </c>
      <c r="D752" t="s">
        <v>136</v>
      </c>
      <c r="E752" t="s">
        <v>6198</v>
      </c>
      <c r="F752" t="s">
        <v>6199</v>
      </c>
      <c r="G752" t="s">
        <v>6200</v>
      </c>
      <c r="H752" t="s">
        <v>3772</v>
      </c>
      <c r="I752" t="s">
        <v>225</v>
      </c>
      <c r="J752" t="s">
        <v>47</v>
      </c>
      <c r="K752" t="s">
        <v>6201</v>
      </c>
      <c r="L752" t="s">
        <v>50</v>
      </c>
      <c r="M752" t="s">
        <v>50</v>
      </c>
      <c r="N752" t="s">
        <v>36</v>
      </c>
      <c r="O752" t="s">
        <v>39</v>
      </c>
      <c r="P752" t="s">
        <v>2030</v>
      </c>
      <c r="Q752" t="s">
        <v>39</v>
      </c>
      <c r="R752" t="s">
        <v>39</v>
      </c>
      <c r="S752" t="s">
        <v>52</v>
      </c>
      <c r="T752" t="s">
        <v>39</v>
      </c>
      <c r="U752" t="s">
        <v>39</v>
      </c>
      <c r="V752" t="s">
        <v>39</v>
      </c>
      <c r="W752" t="s">
        <v>1560</v>
      </c>
      <c r="X752" t="str">
        <f>IF(LEN(source_data[[#This Row],[technology]])=0,"","technology")</f>
        <v/>
      </c>
      <c r="Y752" t="str">
        <f>SUBSTITUTE(_xlfn.TEXTJOIN(";",TRUE,source_data[[#This Row],[format]:[topic]],source_data[[#This Row],[misc]],source_data[[#This Row],[area]:[other]],),"#",";")</f>
        <v>resource;data-viz;training</v>
      </c>
      <c r="Z752">
        <f>10-COUNTBLANK(source_data[[#This Row],[format]:[other]])</f>
        <v>4</v>
      </c>
    </row>
    <row r="753" spans="1:26" x14ac:dyDescent="0.25">
      <c r="A753" t="s">
        <v>6202</v>
      </c>
      <c r="B753" t="s">
        <v>6203</v>
      </c>
      <c r="C753" t="s">
        <v>6204</v>
      </c>
      <c r="D753" t="s">
        <v>6205</v>
      </c>
      <c r="E753" t="s">
        <v>6206</v>
      </c>
      <c r="F753" t="s">
        <v>6207</v>
      </c>
      <c r="G753" t="s">
        <v>6208</v>
      </c>
      <c r="H753" t="s">
        <v>6209</v>
      </c>
      <c r="I753" t="s">
        <v>225</v>
      </c>
      <c r="J753" t="s">
        <v>47</v>
      </c>
      <c r="K753" t="s">
        <v>5710</v>
      </c>
      <c r="L753" t="s">
        <v>50</v>
      </c>
      <c r="M753" t="s">
        <v>50</v>
      </c>
      <c r="N753" t="s">
        <v>36</v>
      </c>
      <c r="O753" t="s">
        <v>39</v>
      </c>
      <c r="P753" t="s">
        <v>481</v>
      </c>
      <c r="Q753" t="s">
        <v>39</v>
      </c>
      <c r="R753" t="s">
        <v>39</v>
      </c>
      <c r="S753" t="s">
        <v>39</v>
      </c>
      <c r="T753" t="s">
        <v>168</v>
      </c>
      <c r="U753" t="s">
        <v>39</v>
      </c>
      <c r="V753" t="s">
        <v>39</v>
      </c>
      <c r="W753" t="s">
        <v>39</v>
      </c>
      <c r="X753" t="str">
        <f>IF(LEN(source_data[[#This Row],[technology]])=0,"","technology")</f>
        <v/>
      </c>
      <c r="Y753" t="str">
        <f>SUBSTITUTE(_xlfn.TEXTJOIN(";",TRUE,source_data[[#This Row],[format]:[topic]],source_data[[#This Row],[misc]],source_data[[#This Row],[area]:[other]],),"#",";")</f>
        <v>dataset;tool</v>
      </c>
      <c r="Z753">
        <f>10-COUNTBLANK(source_data[[#This Row],[format]:[other]])</f>
        <v>3</v>
      </c>
    </row>
    <row r="754" spans="1:26" x14ac:dyDescent="0.25">
      <c r="A754" t="s">
        <v>6210</v>
      </c>
      <c r="B754" t="s">
        <v>6211</v>
      </c>
      <c r="C754" t="s">
        <v>6212</v>
      </c>
      <c r="D754" t="s">
        <v>6213</v>
      </c>
      <c r="E754" t="s">
        <v>6214</v>
      </c>
      <c r="F754" t="s">
        <v>6215</v>
      </c>
      <c r="G754" t="s">
        <v>6216</v>
      </c>
      <c r="H754" t="s">
        <v>3240</v>
      </c>
      <c r="I754" t="s">
        <v>225</v>
      </c>
      <c r="J754" t="s">
        <v>47</v>
      </c>
      <c r="K754" t="s">
        <v>6217</v>
      </c>
      <c r="L754" t="s">
        <v>50</v>
      </c>
      <c r="M754" t="s">
        <v>50</v>
      </c>
      <c r="N754" t="s">
        <v>36</v>
      </c>
      <c r="O754" t="s">
        <v>51</v>
      </c>
      <c r="P754" t="s">
        <v>39</v>
      </c>
      <c r="Q754" t="s">
        <v>39</v>
      </c>
      <c r="R754" t="s">
        <v>1183</v>
      </c>
      <c r="S754" t="s">
        <v>1184</v>
      </c>
      <c r="T754" t="s">
        <v>39</v>
      </c>
      <c r="U754" t="s">
        <v>1185</v>
      </c>
      <c r="V754" t="s">
        <v>39</v>
      </c>
      <c r="W754" t="s">
        <v>39</v>
      </c>
      <c r="X754" t="str">
        <f>IF(LEN(source_data[[#This Row],[technology]])=0,"","technology")</f>
        <v/>
      </c>
      <c r="Y754" t="str">
        <f>SUBSTITUTE(_xlfn.TEXTJOIN(";",TRUE,source_data[[#This Row],[format]:[topic]],source_data[[#This Row],[misc]],source_data[[#This Row],[area]:[other]],),"#",";")</f>
        <v>post;cautionary-tale;pitfall;ai</v>
      </c>
      <c r="Z754">
        <f>10-COUNTBLANK(source_data[[#This Row],[format]:[other]])</f>
        <v>5</v>
      </c>
    </row>
    <row r="755" spans="1:26" x14ac:dyDescent="0.25">
      <c r="A755" t="s">
        <v>6219</v>
      </c>
      <c r="B755" t="s">
        <v>6220</v>
      </c>
      <c r="C755" t="s">
        <v>6221</v>
      </c>
      <c r="D755" t="s">
        <v>5789</v>
      </c>
      <c r="E755" t="s">
        <v>6214</v>
      </c>
      <c r="F755" t="s">
        <v>6222</v>
      </c>
      <c r="G755" t="s">
        <v>6223</v>
      </c>
      <c r="H755" t="s">
        <v>5793</v>
      </c>
      <c r="I755" t="s">
        <v>225</v>
      </c>
      <c r="J755" t="s">
        <v>47</v>
      </c>
      <c r="K755" t="s">
        <v>6224</v>
      </c>
      <c r="L755" t="s">
        <v>50</v>
      </c>
      <c r="M755" t="s">
        <v>50</v>
      </c>
      <c r="N755" t="s">
        <v>36</v>
      </c>
      <c r="O755" t="s">
        <v>39</v>
      </c>
      <c r="P755" t="s">
        <v>266</v>
      </c>
      <c r="Q755" t="s">
        <v>39</v>
      </c>
      <c r="R755" t="s">
        <v>39</v>
      </c>
      <c r="S755" t="s">
        <v>39</v>
      </c>
      <c r="T755" t="s">
        <v>39</v>
      </c>
      <c r="U755" t="s">
        <v>96</v>
      </c>
      <c r="V755" t="s">
        <v>159</v>
      </c>
      <c r="W755" t="s">
        <v>39</v>
      </c>
      <c r="X755" t="str">
        <f>IF(LEN(source_data[[#This Row],[technology]])=0,"","technology")</f>
        <v>technology</v>
      </c>
      <c r="Y755" t="str">
        <f>SUBSTITUTE(_xlfn.TEXTJOIN(";",TRUE,source_data[[#This Row],[format]:[topic]],source_data[[#This Row],[misc]],source_data[[#This Row],[area]:[other]],),"#",";")</f>
        <v>tutorial;technology;ml;rstats</v>
      </c>
      <c r="Z755">
        <f>10-COUNTBLANK(source_data[[#This Row],[format]:[other]])</f>
        <v>4</v>
      </c>
    </row>
    <row r="756" spans="1:26" x14ac:dyDescent="0.25">
      <c r="A756" t="s">
        <v>6225</v>
      </c>
      <c r="B756" t="s">
        <v>6226</v>
      </c>
      <c r="C756" t="s">
        <v>6227</v>
      </c>
      <c r="D756" t="s">
        <v>6228</v>
      </c>
      <c r="E756" t="s">
        <v>1323</v>
      </c>
      <c r="F756" t="s">
        <v>6229</v>
      </c>
      <c r="G756" t="s">
        <v>6230</v>
      </c>
      <c r="H756" t="s">
        <v>6231</v>
      </c>
      <c r="I756" t="s">
        <v>225</v>
      </c>
      <c r="J756" t="s">
        <v>47</v>
      </c>
      <c r="K756" t="s">
        <v>6232</v>
      </c>
      <c r="L756" t="s">
        <v>50</v>
      </c>
      <c r="M756" t="s">
        <v>50</v>
      </c>
      <c r="N756" t="s">
        <v>36</v>
      </c>
      <c r="O756" t="s">
        <v>3058</v>
      </c>
      <c r="P756" t="s">
        <v>39</v>
      </c>
      <c r="Q756" t="s">
        <v>39</v>
      </c>
      <c r="R756" t="s">
        <v>39</v>
      </c>
      <c r="S756" t="s">
        <v>39</v>
      </c>
      <c r="T756" t="s">
        <v>5397</v>
      </c>
      <c r="U756" t="s">
        <v>1072</v>
      </c>
      <c r="V756" t="s">
        <v>39</v>
      </c>
      <c r="W756" t="s">
        <v>39</v>
      </c>
      <c r="X756" t="str">
        <f>IF(LEN(source_data[[#This Row],[technology]])=0,"","technology")</f>
        <v/>
      </c>
      <c r="Y756" t="str">
        <f>SUBSTITUTE(_xlfn.TEXTJOIN(";",TRUE,source_data[[#This Row],[format]:[topic]],source_data[[#This Row],[misc]],source_data[[#This Row],[area]:[other]],),"#",";")</f>
        <v>talk;process;methodology;project-management</v>
      </c>
      <c r="Z756">
        <f>10-COUNTBLANK(source_data[[#This Row],[format]:[other]])</f>
        <v>4</v>
      </c>
    </row>
    <row r="757" spans="1:26" x14ac:dyDescent="0.25">
      <c r="A757" t="s">
        <v>6233</v>
      </c>
      <c r="B757" t="s">
        <v>6234</v>
      </c>
      <c r="C757" t="s">
        <v>6235</v>
      </c>
      <c r="D757" t="s">
        <v>6236</v>
      </c>
      <c r="E757" t="s">
        <v>942</v>
      </c>
      <c r="F757" t="s">
        <v>6237</v>
      </c>
      <c r="G757" t="s">
        <v>6238</v>
      </c>
      <c r="H757" t="s">
        <v>30</v>
      </c>
      <c r="I757" t="s">
        <v>31</v>
      </c>
      <c r="J757" t="s">
        <v>47</v>
      </c>
      <c r="K757" t="s">
        <v>6239</v>
      </c>
      <c r="L757" t="s">
        <v>6240</v>
      </c>
      <c r="M757" t="s">
        <v>6241</v>
      </c>
      <c r="N757" t="s">
        <v>36</v>
      </c>
      <c r="O757" t="s">
        <v>51</v>
      </c>
      <c r="P757" t="s">
        <v>187</v>
      </c>
      <c r="Q757" t="s">
        <v>39</v>
      </c>
      <c r="R757" t="s">
        <v>39</v>
      </c>
      <c r="S757" t="s">
        <v>52</v>
      </c>
      <c r="T757" t="s">
        <v>19</v>
      </c>
      <c r="U757" t="s">
        <v>1064</v>
      </c>
      <c r="V757" t="s">
        <v>39</v>
      </c>
      <c r="W757" t="s">
        <v>39</v>
      </c>
      <c r="X757" t="str">
        <f>IF(LEN(source_data[[#This Row],[technology]])=0,"","technology")</f>
        <v/>
      </c>
      <c r="Y757" t="str">
        <f>SUBSTITUTE(_xlfn.TEXTJOIN(";",TRUE,source_data[[#This Row],[format]:[topic]],source_data[[#This Row],[misc]],source_data[[#This Row],[area]:[other]],),"#",";")</f>
        <v>post;visual;data-viz;technique;animation</v>
      </c>
      <c r="Z757">
        <f>10-COUNTBLANK(source_data[[#This Row],[format]:[other]])</f>
        <v>6</v>
      </c>
    </row>
    <row r="758" spans="1:26" x14ac:dyDescent="0.25">
      <c r="A758" t="s">
        <v>6242</v>
      </c>
      <c r="B758" t="s">
        <v>6243</v>
      </c>
      <c r="C758" t="s">
        <v>6244</v>
      </c>
      <c r="D758" t="s">
        <v>6245</v>
      </c>
      <c r="E758" t="s">
        <v>6246</v>
      </c>
      <c r="F758" t="s">
        <v>6247</v>
      </c>
      <c r="G758" t="s">
        <v>6248</v>
      </c>
      <c r="H758" t="s">
        <v>6249</v>
      </c>
      <c r="I758" t="s">
        <v>225</v>
      </c>
      <c r="J758" t="s">
        <v>47</v>
      </c>
      <c r="K758" t="s">
        <v>48</v>
      </c>
      <c r="L758" t="s">
        <v>50</v>
      </c>
      <c r="M758" t="s">
        <v>50</v>
      </c>
      <c r="N758" t="s">
        <v>36</v>
      </c>
      <c r="O758" t="s">
        <v>39</v>
      </c>
      <c r="P758" t="s">
        <v>103</v>
      </c>
      <c r="Q758" t="s">
        <v>39</v>
      </c>
      <c r="R758" t="s">
        <v>39</v>
      </c>
      <c r="S758" t="s">
        <v>39</v>
      </c>
      <c r="T758" t="s">
        <v>2459</v>
      </c>
      <c r="U758" t="s">
        <v>96</v>
      </c>
      <c r="V758" t="s">
        <v>39</v>
      </c>
      <c r="W758" t="s">
        <v>39</v>
      </c>
      <c r="X758" t="str">
        <f>IF(LEN(source_data[[#This Row],[technology]])=0,"","technology")</f>
        <v/>
      </c>
      <c r="Y758" t="str">
        <f>SUBSTITUTE(_xlfn.TEXTJOIN(";",TRUE,source_data[[#This Row],[format]:[topic]],source_data[[#This Row],[misc]],source_data[[#This Row],[area]:[other]],),"#",";")</f>
        <v>research;technique;method;ml</v>
      </c>
      <c r="Z758">
        <f>10-COUNTBLANK(source_data[[#This Row],[format]:[other]])</f>
        <v>4</v>
      </c>
    </row>
    <row r="759" spans="1:26" x14ac:dyDescent="0.25">
      <c r="A759" t="s">
        <v>6250</v>
      </c>
      <c r="B759" t="s">
        <v>6251</v>
      </c>
      <c r="C759" t="s">
        <v>6252</v>
      </c>
      <c r="D759" t="s">
        <v>507</v>
      </c>
      <c r="E759" t="s">
        <v>1468</v>
      </c>
      <c r="F759" t="s">
        <v>6253</v>
      </c>
      <c r="G759" t="s">
        <v>6254</v>
      </c>
      <c r="H759" t="s">
        <v>1394</v>
      </c>
      <c r="I759" t="s">
        <v>225</v>
      </c>
      <c r="J759" t="s">
        <v>47</v>
      </c>
      <c r="K759" t="s">
        <v>48</v>
      </c>
      <c r="L759" t="s">
        <v>50</v>
      </c>
      <c r="M759" t="s">
        <v>50</v>
      </c>
      <c r="N759" t="s">
        <v>36</v>
      </c>
      <c r="O759" t="s">
        <v>2848</v>
      </c>
      <c r="P759" t="s">
        <v>39</v>
      </c>
      <c r="Q759" t="s">
        <v>39</v>
      </c>
      <c r="R759" t="s">
        <v>39</v>
      </c>
      <c r="S759" t="s">
        <v>39</v>
      </c>
      <c r="T759" t="s">
        <v>39</v>
      </c>
      <c r="U759" t="s">
        <v>39</v>
      </c>
      <c r="V759" t="s">
        <v>39</v>
      </c>
      <c r="W759" t="s">
        <v>39</v>
      </c>
      <c r="X759" t="str">
        <f>IF(LEN(source_data[[#This Row],[technology]])=0,"","technology")</f>
        <v/>
      </c>
      <c r="Y759" t="str">
        <f>SUBSTITUTE(_xlfn.TEXTJOIN(";",TRUE,source_data[[#This Row],[format]:[topic]],source_data[[#This Row],[misc]],source_data[[#This Row],[area]:[other]],),"#",";")</f>
        <v>talk;video</v>
      </c>
      <c r="Z759">
        <f>10-COUNTBLANK(source_data[[#This Row],[format]:[other]])</f>
        <v>2</v>
      </c>
    </row>
    <row r="760" spans="1:26" x14ac:dyDescent="0.25">
      <c r="A760" t="s">
        <v>6255</v>
      </c>
      <c r="B760" t="s">
        <v>6256</v>
      </c>
      <c r="C760" t="s">
        <v>6257</v>
      </c>
      <c r="D760" t="s">
        <v>2340</v>
      </c>
      <c r="E760" t="s">
        <v>6258</v>
      </c>
      <c r="F760" t="s">
        <v>6259</v>
      </c>
      <c r="G760" t="s">
        <v>6260</v>
      </c>
      <c r="H760" t="s">
        <v>6186</v>
      </c>
      <c r="I760" t="s">
        <v>225</v>
      </c>
      <c r="J760" t="s">
        <v>47</v>
      </c>
      <c r="K760" t="s">
        <v>48</v>
      </c>
      <c r="L760" t="s">
        <v>50</v>
      </c>
      <c r="M760" t="s">
        <v>50</v>
      </c>
      <c r="N760" t="s">
        <v>36</v>
      </c>
      <c r="O760" t="s">
        <v>5226</v>
      </c>
      <c r="P760" t="s">
        <v>39</v>
      </c>
      <c r="Q760" t="s">
        <v>39</v>
      </c>
      <c r="R760" t="s">
        <v>39</v>
      </c>
      <c r="S760" t="s">
        <v>39</v>
      </c>
      <c r="T760" t="s">
        <v>39</v>
      </c>
      <c r="U760" t="s">
        <v>6261</v>
      </c>
      <c r="V760" t="s">
        <v>39</v>
      </c>
      <c r="W760" t="s">
        <v>604</v>
      </c>
      <c r="X760" t="str">
        <f>IF(LEN(source_data[[#This Row],[technology]])=0,"","technology")</f>
        <v/>
      </c>
      <c r="Y760" t="str">
        <f>SUBSTITUTE(_xlfn.TEXTJOIN(";",TRUE,source_data[[#This Row],[format]:[topic]],source_data[[#This Row],[misc]],source_data[[#This Row],[area]:[other]],),"#",";")</f>
        <v>course;video;ml;nlp;development;free</v>
      </c>
      <c r="Z760">
        <f>10-COUNTBLANK(source_data[[#This Row],[format]:[other]])</f>
        <v>4</v>
      </c>
    </row>
    <row r="761" spans="1:26" x14ac:dyDescent="0.25">
      <c r="A761" t="s">
        <v>6262</v>
      </c>
      <c r="B761" t="s">
        <v>6263</v>
      </c>
      <c r="C761" t="s">
        <v>6264</v>
      </c>
      <c r="D761" t="s">
        <v>136</v>
      </c>
      <c r="E761" t="s">
        <v>6265</v>
      </c>
      <c r="F761" t="s">
        <v>6266</v>
      </c>
      <c r="G761" t="s">
        <v>6267</v>
      </c>
      <c r="H761" t="s">
        <v>3772</v>
      </c>
      <c r="I761" t="s">
        <v>225</v>
      </c>
      <c r="J761" t="s">
        <v>47</v>
      </c>
      <c r="K761" t="s">
        <v>6268</v>
      </c>
      <c r="L761" t="s">
        <v>50</v>
      </c>
      <c r="M761" t="s">
        <v>50</v>
      </c>
      <c r="N761" t="s">
        <v>36</v>
      </c>
      <c r="O761" t="s">
        <v>39</v>
      </c>
      <c r="P761" t="s">
        <v>103</v>
      </c>
      <c r="Q761" t="s">
        <v>39</v>
      </c>
      <c r="R761" t="s">
        <v>39</v>
      </c>
      <c r="S761" t="s">
        <v>52</v>
      </c>
      <c r="T761" t="s">
        <v>39</v>
      </c>
      <c r="U761" t="s">
        <v>39</v>
      </c>
      <c r="V761" t="s">
        <v>39</v>
      </c>
      <c r="W761" t="s">
        <v>39</v>
      </c>
      <c r="X761" t="str">
        <f>IF(LEN(source_data[[#This Row],[technology]])=0,"","technology")</f>
        <v/>
      </c>
      <c r="Y761" t="str">
        <f>SUBSTITUTE(_xlfn.TEXTJOIN(";",TRUE,source_data[[#This Row],[format]:[topic]],source_data[[#This Row],[misc]],source_data[[#This Row],[area]:[other]],),"#",";")</f>
        <v>research;data-viz</v>
      </c>
      <c r="Z761">
        <f>10-COUNTBLANK(source_data[[#This Row],[format]:[other]])</f>
        <v>3</v>
      </c>
    </row>
    <row r="762" spans="1:26" x14ac:dyDescent="0.25">
      <c r="A762" t="s">
        <v>6269</v>
      </c>
      <c r="B762" t="s">
        <v>6270</v>
      </c>
      <c r="C762" t="s">
        <v>6271</v>
      </c>
      <c r="D762" t="s">
        <v>6272</v>
      </c>
      <c r="E762" t="s">
        <v>6273</v>
      </c>
      <c r="F762" t="s">
        <v>6274</v>
      </c>
      <c r="G762" t="s">
        <v>6275</v>
      </c>
      <c r="H762" t="s">
        <v>4619</v>
      </c>
      <c r="I762" t="s">
        <v>225</v>
      </c>
      <c r="J762" t="s">
        <v>47</v>
      </c>
      <c r="K762" t="s">
        <v>6178</v>
      </c>
      <c r="L762" t="s">
        <v>50</v>
      </c>
      <c r="M762" t="s">
        <v>50</v>
      </c>
      <c r="N762" t="s">
        <v>36</v>
      </c>
      <c r="O762" t="s">
        <v>39</v>
      </c>
      <c r="P762" t="s">
        <v>103</v>
      </c>
      <c r="Q762" t="s">
        <v>39</v>
      </c>
      <c r="R762" t="s">
        <v>39</v>
      </c>
      <c r="S762" t="s">
        <v>39</v>
      </c>
      <c r="T762" t="s">
        <v>19</v>
      </c>
      <c r="U762" t="s">
        <v>96</v>
      </c>
      <c r="V762" t="s">
        <v>39</v>
      </c>
      <c r="W762" t="s">
        <v>39</v>
      </c>
      <c r="X762" t="str">
        <f>IF(LEN(source_data[[#This Row],[technology]])=0,"","technology")</f>
        <v/>
      </c>
      <c r="Y762" t="str">
        <f>SUBSTITUTE(_xlfn.TEXTJOIN(";",TRUE,source_data[[#This Row],[format]:[topic]],source_data[[#This Row],[misc]],source_data[[#This Row],[area]:[other]],),"#",";")</f>
        <v>research;technique;ml</v>
      </c>
      <c r="Z762">
        <f>10-COUNTBLANK(source_data[[#This Row],[format]:[other]])</f>
        <v>4</v>
      </c>
    </row>
    <row r="763" spans="1:26" x14ac:dyDescent="0.25">
      <c r="A763" t="s">
        <v>6276</v>
      </c>
      <c r="B763" t="s">
        <v>6277</v>
      </c>
      <c r="C763" t="s">
        <v>6278</v>
      </c>
      <c r="D763" t="s">
        <v>6279</v>
      </c>
      <c r="E763" t="s">
        <v>6280</v>
      </c>
      <c r="F763" t="s">
        <v>6281</v>
      </c>
      <c r="G763" t="s">
        <v>6282</v>
      </c>
      <c r="H763" t="s">
        <v>30</v>
      </c>
      <c r="I763" t="s">
        <v>31</v>
      </c>
      <c r="J763" t="s">
        <v>47</v>
      </c>
      <c r="K763" t="s">
        <v>6283</v>
      </c>
      <c r="L763" t="s">
        <v>6284</v>
      </c>
      <c r="M763" t="s">
        <v>6285</v>
      </c>
      <c r="N763" t="s">
        <v>36</v>
      </c>
      <c r="O763" t="s">
        <v>51</v>
      </c>
      <c r="P763" t="s">
        <v>187</v>
      </c>
      <c r="Q763" t="s">
        <v>39</v>
      </c>
      <c r="R763" t="s">
        <v>39</v>
      </c>
      <c r="S763" t="s">
        <v>39</v>
      </c>
      <c r="T763" t="s">
        <v>1930</v>
      </c>
      <c r="U763" t="s">
        <v>295</v>
      </c>
      <c r="V763" t="s">
        <v>159</v>
      </c>
      <c r="W763" t="s">
        <v>39</v>
      </c>
      <c r="X763" t="str">
        <f>IF(LEN(source_data[[#This Row],[technology]])=0,"","technology")</f>
        <v>technology</v>
      </c>
      <c r="Y763" t="str">
        <f>SUBSTITUTE(_xlfn.TEXTJOIN(";",TRUE,source_data[[#This Row],[format]:[topic]],source_data[[#This Row],[misc]],source_data[[#This Row],[area]:[other]],),"#",";")</f>
        <v>post;visual;tool;design;technology;chart;rstats</v>
      </c>
      <c r="Z763">
        <f>10-COUNTBLANK(source_data[[#This Row],[format]:[other]])</f>
        <v>6</v>
      </c>
    </row>
    <row r="764" spans="1:26" x14ac:dyDescent="0.25">
      <c r="A764" t="s">
        <v>6286</v>
      </c>
      <c r="B764" t="s">
        <v>6287</v>
      </c>
      <c r="C764" t="s">
        <v>6288</v>
      </c>
      <c r="D764" t="s">
        <v>6289</v>
      </c>
      <c r="E764" t="s">
        <v>6290</v>
      </c>
      <c r="F764" t="s">
        <v>6291</v>
      </c>
      <c r="G764" t="s">
        <v>6292</v>
      </c>
      <c r="H764" t="s">
        <v>6293</v>
      </c>
      <c r="I764" t="s">
        <v>225</v>
      </c>
      <c r="J764" t="s">
        <v>47</v>
      </c>
      <c r="K764" t="s">
        <v>631</v>
      </c>
      <c r="L764" t="s">
        <v>50</v>
      </c>
      <c r="M764" t="s">
        <v>50</v>
      </c>
      <c r="N764" t="s">
        <v>36</v>
      </c>
      <c r="O764" t="s">
        <v>39</v>
      </c>
      <c r="P764" t="s">
        <v>78</v>
      </c>
      <c r="Q764" t="s">
        <v>39</v>
      </c>
      <c r="R764" t="s">
        <v>39</v>
      </c>
      <c r="S764" t="s">
        <v>39</v>
      </c>
      <c r="T764" t="s">
        <v>19</v>
      </c>
      <c r="U764" t="s">
        <v>295</v>
      </c>
      <c r="V764" t="s">
        <v>159</v>
      </c>
      <c r="W764" t="s">
        <v>39</v>
      </c>
      <c r="X764" t="str">
        <f>IF(LEN(source_data[[#This Row],[technology]])=0,"","technology")</f>
        <v>technology</v>
      </c>
      <c r="Y764" t="str">
        <f>SUBSTITUTE(_xlfn.TEXTJOIN(";",TRUE,source_data[[#This Row],[format]:[topic]],source_data[[#This Row],[misc]],source_data[[#This Row],[area]:[other]],),"#",";")</f>
        <v>how-to;technique;technology;chart;rstats</v>
      </c>
      <c r="Z764">
        <f>10-COUNTBLANK(source_data[[#This Row],[format]:[other]])</f>
        <v>5</v>
      </c>
    </row>
    <row r="765" spans="1:26" x14ac:dyDescent="0.25">
      <c r="A765" t="s">
        <v>6294</v>
      </c>
      <c r="B765" t="s">
        <v>6295</v>
      </c>
      <c r="C765" t="s">
        <v>6296</v>
      </c>
      <c r="D765" t="s">
        <v>6297</v>
      </c>
      <c r="E765" t="s">
        <v>6298</v>
      </c>
      <c r="F765" t="s">
        <v>6299</v>
      </c>
      <c r="G765" t="s">
        <v>6300</v>
      </c>
      <c r="H765" t="s">
        <v>6301</v>
      </c>
      <c r="I765" t="s">
        <v>225</v>
      </c>
      <c r="J765" t="s">
        <v>47</v>
      </c>
      <c r="K765" t="s">
        <v>48</v>
      </c>
      <c r="L765" t="s">
        <v>50</v>
      </c>
      <c r="M765" t="s">
        <v>50</v>
      </c>
      <c r="N765" t="s">
        <v>36</v>
      </c>
      <c r="O765" t="s">
        <v>37</v>
      </c>
      <c r="P765" t="s">
        <v>39</v>
      </c>
      <c r="Q765" t="s">
        <v>39</v>
      </c>
      <c r="R765" t="s">
        <v>39</v>
      </c>
      <c r="S765" t="s">
        <v>39</v>
      </c>
      <c r="T765" t="s">
        <v>20</v>
      </c>
      <c r="U765" t="s">
        <v>39</v>
      </c>
      <c r="V765" t="s">
        <v>6302</v>
      </c>
      <c r="W765" t="s">
        <v>39</v>
      </c>
      <c r="X765" t="str">
        <f>IF(LEN(source_data[[#This Row],[technology]])=0,"","technology")</f>
        <v>technology</v>
      </c>
      <c r="Y765" t="str">
        <f>SUBSTITUTE(_xlfn.TEXTJOIN(";",TRUE,source_data[[#This Row],[format]:[topic]],source_data[[#This Row],[misc]],source_data[[#This Row],[area]:[other]],),"#",";")</f>
        <v>article;technology;technology;sql</v>
      </c>
      <c r="Z765">
        <f>10-COUNTBLANK(source_data[[#This Row],[format]:[other]])</f>
        <v>4</v>
      </c>
    </row>
    <row r="766" spans="1:26" x14ac:dyDescent="0.25">
      <c r="A766" t="s">
        <v>6303</v>
      </c>
      <c r="B766" t="s">
        <v>6304</v>
      </c>
      <c r="C766" t="s">
        <v>6305</v>
      </c>
      <c r="D766" t="s">
        <v>6306</v>
      </c>
      <c r="E766" t="s">
        <v>1468</v>
      </c>
      <c r="F766" t="s">
        <v>6307</v>
      </c>
      <c r="G766" t="s">
        <v>6308</v>
      </c>
      <c r="H766" t="s">
        <v>6309</v>
      </c>
      <c r="I766" t="s">
        <v>225</v>
      </c>
      <c r="J766" t="s">
        <v>47</v>
      </c>
      <c r="K766" t="s">
        <v>48</v>
      </c>
      <c r="L766" t="s">
        <v>50</v>
      </c>
      <c r="M766" t="s">
        <v>50</v>
      </c>
      <c r="N766" t="s">
        <v>36</v>
      </c>
      <c r="O766" t="s">
        <v>39</v>
      </c>
      <c r="P766" t="s">
        <v>772</v>
      </c>
      <c r="Q766" t="s">
        <v>613</v>
      </c>
      <c r="R766" t="s">
        <v>39</v>
      </c>
      <c r="S766" t="s">
        <v>39</v>
      </c>
      <c r="T766" t="s">
        <v>39</v>
      </c>
      <c r="U766" t="s">
        <v>96</v>
      </c>
      <c r="V766" t="s">
        <v>39</v>
      </c>
      <c r="W766" t="s">
        <v>39</v>
      </c>
      <c r="X766" t="str">
        <f>IF(LEN(source_data[[#This Row],[technology]])=0,"","technology")</f>
        <v/>
      </c>
      <c r="Y766" t="str">
        <f>SUBSTITUTE(_xlfn.TEXTJOIN(";",TRUE,source_data[[#This Row],[format]:[topic]],source_data[[#This Row],[misc]],source_data[[#This Row],[area]:[other]],),"#",";")</f>
        <v>review;explainer;ml</v>
      </c>
      <c r="Z766">
        <f>10-COUNTBLANK(source_data[[#This Row],[format]:[other]])</f>
        <v>4</v>
      </c>
    </row>
    <row r="767" spans="1:26" x14ac:dyDescent="0.25">
      <c r="A767" t="s">
        <v>6310</v>
      </c>
      <c r="B767" t="s">
        <v>6311</v>
      </c>
      <c r="C767" t="s">
        <v>6312</v>
      </c>
      <c r="D767" t="s">
        <v>6313</v>
      </c>
      <c r="E767" t="s">
        <v>6314</v>
      </c>
      <c r="F767" t="s">
        <v>6315</v>
      </c>
      <c r="G767" t="s">
        <v>6316</v>
      </c>
      <c r="H767" t="s">
        <v>6317</v>
      </c>
      <c r="I767" t="s">
        <v>225</v>
      </c>
      <c r="J767" t="s">
        <v>47</v>
      </c>
      <c r="K767" t="s">
        <v>631</v>
      </c>
      <c r="L767" t="s">
        <v>50</v>
      </c>
      <c r="M767" t="s">
        <v>50</v>
      </c>
      <c r="N767" t="s">
        <v>36</v>
      </c>
      <c r="O767" t="s">
        <v>39</v>
      </c>
      <c r="P767" t="s">
        <v>78</v>
      </c>
      <c r="Q767" t="s">
        <v>522</v>
      </c>
      <c r="R767" t="s">
        <v>39</v>
      </c>
      <c r="S767" t="s">
        <v>39</v>
      </c>
      <c r="T767" t="s">
        <v>168</v>
      </c>
      <c r="U767" t="s">
        <v>39</v>
      </c>
      <c r="V767" t="s">
        <v>159</v>
      </c>
      <c r="W767" t="s">
        <v>39</v>
      </c>
      <c r="X767" t="str">
        <f>IF(LEN(source_data[[#This Row],[technology]])=0,"","technology")</f>
        <v>technology</v>
      </c>
      <c r="Y767" t="str">
        <f>SUBSTITUTE(_xlfn.TEXTJOIN(";",TRUE,source_data[[#This Row],[format]:[topic]],source_data[[#This Row],[misc]],source_data[[#This Row],[area]:[other]],),"#",";")</f>
        <v>how-to;example;tool;technology;rstats</v>
      </c>
      <c r="Z767">
        <f>10-COUNTBLANK(source_data[[#This Row],[format]:[other]])</f>
        <v>5</v>
      </c>
    </row>
    <row r="768" spans="1:26" x14ac:dyDescent="0.25">
      <c r="A768" t="s">
        <v>6318</v>
      </c>
      <c r="B768" t="s">
        <v>6319</v>
      </c>
      <c r="C768" t="s">
        <v>6320</v>
      </c>
      <c r="D768" t="s">
        <v>6321</v>
      </c>
      <c r="E768" t="s">
        <v>6314</v>
      </c>
      <c r="F768" t="s">
        <v>6322</v>
      </c>
      <c r="G768" t="s">
        <v>6323</v>
      </c>
      <c r="H768" t="s">
        <v>4610</v>
      </c>
      <c r="I768" t="s">
        <v>225</v>
      </c>
      <c r="J768" t="s">
        <v>47</v>
      </c>
      <c r="K768" t="s">
        <v>631</v>
      </c>
      <c r="L768" t="s">
        <v>50</v>
      </c>
      <c r="M768" t="s">
        <v>50</v>
      </c>
      <c r="N768" t="s">
        <v>36</v>
      </c>
      <c r="O768" t="s">
        <v>39</v>
      </c>
      <c r="P768" t="s">
        <v>266</v>
      </c>
      <c r="Q768" t="s">
        <v>39</v>
      </c>
      <c r="R768" t="s">
        <v>39</v>
      </c>
      <c r="S768" t="s">
        <v>52</v>
      </c>
      <c r="T768" t="s">
        <v>39</v>
      </c>
      <c r="U768" t="s">
        <v>1064</v>
      </c>
      <c r="V768" t="s">
        <v>159</v>
      </c>
      <c r="W768" t="s">
        <v>39</v>
      </c>
      <c r="X768" t="str">
        <f>IF(LEN(source_data[[#This Row],[technology]])=0,"","technology")</f>
        <v>technology</v>
      </c>
      <c r="Y768" t="str">
        <f>SUBSTITUTE(_xlfn.TEXTJOIN(";",TRUE,source_data[[#This Row],[format]:[topic]],source_data[[#This Row],[misc]],source_data[[#This Row],[area]:[other]],),"#",";")</f>
        <v>tutorial;data-viz;technology;animation;rstats</v>
      </c>
      <c r="Z768">
        <f>10-COUNTBLANK(source_data[[#This Row],[format]:[other]])</f>
        <v>5</v>
      </c>
    </row>
    <row r="769" spans="1:26" x14ac:dyDescent="0.25">
      <c r="A769" t="s">
        <v>6324</v>
      </c>
      <c r="B769" t="s">
        <v>6325</v>
      </c>
      <c r="C769" t="s">
        <v>6326</v>
      </c>
      <c r="D769" t="s">
        <v>6327</v>
      </c>
      <c r="E769" t="s">
        <v>6328</v>
      </c>
      <c r="F769" t="s">
        <v>6329</v>
      </c>
      <c r="G769" t="s">
        <v>3660</v>
      </c>
      <c r="H769" t="s">
        <v>5972</v>
      </c>
      <c r="I769" t="s">
        <v>225</v>
      </c>
      <c r="J769" t="s">
        <v>47</v>
      </c>
      <c r="K769" t="s">
        <v>6330</v>
      </c>
      <c r="L769" t="s">
        <v>50</v>
      </c>
      <c r="M769" t="s">
        <v>50</v>
      </c>
      <c r="N769" t="s">
        <v>36</v>
      </c>
      <c r="O769" t="s">
        <v>854</v>
      </c>
      <c r="P769" t="s">
        <v>39</v>
      </c>
      <c r="Q769" t="s">
        <v>39</v>
      </c>
      <c r="R769" t="s">
        <v>39</v>
      </c>
      <c r="S769" t="s">
        <v>52</v>
      </c>
      <c r="T769" t="s">
        <v>39</v>
      </c>
      <c r="U769" t="s">
        <v>39</v>
      </c>
      <c r="V769" t="s">
        <v>39</v>
      </c>
      <c r="W769" t="s">
        <v>39</v>
      </c>
      <c r="X769" t="str">
        <f>IF(LEN(source_data[[#This Row],[technology]])=0,"","technology")</f>
        <v/>
      </c>
      <c r="Y769" t="str">
        <f>SUBSTITUTE(_xlfn.TEXTJOIN(";",TRUE,source_data[[#This Row],[format]:[topic]],source_data[[#This Row],[misc]],source_data[[#This Row],[area]:[other]],),"#",";")</f>
        <v>course;data-viz</v>
      </c>
      <c r="Z769">
        <f>10-COUNTBLANK(source_data[[#This Row],[format]:[other]])</f>
        <v>3</v>
      </c>
    </row>
    <row r="770" spans="1:26" x14ac:dyDescent="0.25">
      <c r="A770" t="s">
        <v>6331</v>
      </c>
      <c r="B770" t="s">
        <v>6332</v>
      </c>
      <c r="C770" t="s">
        <v>6333</v>
      </c>
      <c r="D770" t="s">
        <v>6334</v>
      </c>
      <c r="E770" t="s">
        <v>6335</v>
      </c>
      <c r="F770" t="s">
        <v>6336</v>
      </c>
      <c r="G770" t="s">
        <v>6337</v>
      </c>
      <c r="H770" t="s">
        <v>3162</v>
      </c>
      <c r="I770" t="s">
        <v>225</v>
      </c>
      <c r="J770" t="s">
        <v>47</v>
      </c>
      <c r="K770" t="s">
        <v>48</v>
      </c>
      <c r="L770" t="s">
        <v>50</v>
      </c>
      <c r="M770" t="s">
        <v>50</v>
      </c>
      <c r="N770" t="s">
        <v>36</v>
      </c>
      <c r="O770" t="s">
        <v>39</v>
      </c>
      <c r="P770" t="s">
        <v>266</v>
      </c>
      <c r="Q770" t="s">
        <v>1530</v>
      </c>
      <c r="R770" t="s">
        <v>39</v>
      </c>
      <c r="S770" t="s">
        <v>39</v>
      </c>
      <c r="T770" t="s">
        <v>19</v>
      </c>
      <c r="U770" t="s">
        <v>39</v>
      </c>
      <c r="V770" t="s">
        <v>6338</v>
      </c>
      <c r="W770" t="s">
        <v>39</v>
      </c>
      <c r="X770" t="str">
        <f>IF(LEN(source_data[[#This Row],[technology]])=0,"","technology")</f>
        <v>technology</v>
      </c>
      <c r="Y770" t="str">
        <f>SUBSTITUTE(_xlfn.TEXTJOIN(";",TRUE,source_data[[#This Row],[format]:[topic]],source_data[[#This Row],[misc]],source_data[[#This Row],[area]:[other]],),"#",";")</f>
        <v>tutorial;fundamentals;technique;technology;generative</v>
      </c>
      <c r="Z770">
        <f>10-COUNTBLANK(source_data[[#This Row],[format]:[other]])</f>
        <v>5</v>
      </c>
    </row>
    <row r="771" spans="1:26" x14ac:dyDescent="0.25">
      <c r="A771" t="s">
        <v>6339</v>
      </c>
      <c r="B771" t="s">
        <v>6340</v>
      </c>
      <c r="C771" t="s">
        <v>6341</v>
      </c>
      <c r="D771" t="s">
        <v>6342</v>
      </c>
      <c r="E771" t="s">
        <v>6335</v>
      </c>
      <c r="F771" t="s">
        <v>6343</v>
      </c>
      <c r="G771" t="s">
        <v>6344</v>
      </c>
      <c r="H771" t="s">
        <v>3162</v>
      </c>
      <c r="I771" t="s">
        <v>225</v>
      </c>
      <c r="J771" t="s">
        <v>47</v>
      </c>
      <c r="K771" t="s">
        <v>6345</v>
      </c>
      <c r="L771" t="s">
        <v>50</v>
      </c>
      <c r="M771" t="s">
        <v>50</v>
      </c>
      <c r="N771" t="s">
        <v>36</v>
      </c>
      <c r="O771" t="s">
        <v>39</v>
      </c>
      <c r="P771" t="s">
        <v>2735</v>
      </c>
      <c r="Q771" t="s">
        <v>613</v>
      </c>
      <c r="R771" t="s">
        <v>39</v>
      </c>
      <c r="S771" t="s">
        <v>39</v>
      </c>
      <c r="T771" t="s">
        <v>19</v>
      </c>
      <c r="U771" t="s">
        <v>6346</v>
      </c>
      <c r="V771" t="s">
        <v>39</v>
      </c>
      <c r="W771" t="s">
        <v>39</v>
      </c>
      <c r="X771" t="str">
        <f>IF(LEN(source_data[[#This Row],[technology]])=0,"","technology")</f>
        <v/>
      </c>
      <c r="Y771" t="str">
        <f>SUBSTITUTE(_xlfn.TEXTJOIN(";",TRUE,source_data[[#This Row],[format]:[topic]],source_data[[#This Row],[misc]],source_data[[#This Row],[area]:[other]],),"#",";")</f>
        <v>case;explainer;technique;ml;analytics</v>
      </c>
      <c r="Z771">
        <f>10-COUNTBLANK(source_data[[#This Row],[format]:[other]])</f>
        <v>5</v>
      </c>
    </row>
    <row r="772" spans="1:26" x14ac:dyDescent="0.25">
      <c r="A772" t="s">
        <v>6347</v>
      </c>
      <c r="B772" t="s">
        <v>6348</v>
      </c>
      <c r="C772" t="s">
        <v>6349</v>
      </c>
      <c r="D772" t="s">
        <v>6350</v>
      </c>
      <c r="E772" t="s">
        <v>6351</v>
      </c>
      <c r="F772" t="s">
        <v>6352</v>
      </c>
      <c r="G772" t="s">
        <v>6353</v>
      </c>
      <c r="H772" t="s">
        <v>30</v>
      </c>
      <c r="I772" t="s">
        <v>31</v>
      </c>
      <c r="J772" t="s">
        <v>47</v>
      </c>
      <c r="K772" t="s">
        <v>6354</v>
      </c>
      <c r="L772" t="s">
        <v>6355</v>
      </c>
      <c r="M772" t="s">
        <v>6356</v>
      </c>
      <c r="N772" t="s">
        <v>36</v>
      </c>
      <c r="O772" t="s">
        <v>39</v>
      </c>
      <c r="P772" t="s">
        <v>187</v>
      </c>
      <c r="Q772" t="s">
        <v>39</v>
      </c>
      <c r="R772" t="s">
        <v>1056</v>
      </c>
      <c r="S772" t="s">
        <v>52</v>
      </c>
      <c r="T772" t="s">
        <v>39</v>
      </c>
      <c r="U772" t="s">
        <v>39</v>
      </c>
      <c r="V772" t="s">
        <v>39</v>
      </c>
      <c r="W772" t="s">
        <v>6357</v>
      </c>
      <c r="X772" t="str">
        <f>IF(LEN(source_data[[#This Row],[technology]])=0,"","technology")</f>
        <v/>
      </c>
      <c r="Y772" t="str">
        <f>SUBSTITUTE(_xlfn.TEXTJOIN(";",TRUE,source_data[[#This Row],[format]:[topic]],source_data[[#This Row],[misc]],source_data[[#This Row],[area]:[other]],),"#",";")</f>
        <v>visual;dubious;data-viz;viztortion</v>
      </c>
      <c r="Z772">
        <f>10-COUNTBLANK(source_data[[#This Row],[format]:[other]])</f>
        <v>5</v>
      </c>
    </row>
    <row r="773" spans="1:26" x14ac:dyDescent="0.25">
      <c r="A773" t="s">
        <v>6358</v>
      </c>
      <c r="B773" t="s">
        <v>6359</v>
      </c>
      <c r="C773" t="s">
        <v>6360</v>
      </c>
      <c r="D773" t="s">
        <v>5789</v>
      </c>
      <c r="E773" t="s">
        <v>6361</v>
      </c>
      <c r="F773" t="s">
        <v>6362</v>
      </c>
      <c r="G773" t="s">
        <v>6363</v>
      </c>
      <c r="H773" t="s">
        <v>5793</v>
      </c>
      <c r="I773" t="s">
        <v>225</v>
      </c>
      <c r="J773" t="s">
        <v>47</v>
      </c>
      <c r="K773" t="s">
        <v>6364</v>
      </c>
      <c r="L773" t="s">
        <v>50</v>
      </c>
      <c r="M773" t="s">
        <v>50</v>
      </c>
      <c r="N773" t="s">
        <v>36</v>
      </c>
      <c r="O773" t="s">
        <v>39</v>
      </c>
      <c r="P773" t="s">
        <v>266</v>
      </c>
      <c r="Q773" t="s">
        <v>39</v>
      </c>
      <c r="R773" t="s">
        <v>39</v>
      </c>
      <c r="S773" t="s">
        <v>39</v>
      </c>
      <c r="T773" t="s">
        <v>2459</v>
      </c>
      <c r="U773" t="s">
        <v>96</v>
      </c>
      <c r="V773" t="s">
        <v>287</v>
      </c>
      <c r="W773" t="s">
        <v>39</v>
      </c>
      <c r="X773" t="str">
        <f>IF(LEN(source_data[[#This Row],[technology]])=0,"","technology")</f>
        <v>technology</v>
      </c>
      <c r="Y773" t="str">
        <f>SUBSTITUTE(_xlfn.TEXTJOIN(";",TRUE,source_data[[#This Row],[format]:[topic]],source_data[[#This Row],[misc]],source_data[[#This Row],[area]:[other]],),"#",";")</f>
        <v>tutorial;technique;method;technology;ml;python</v>
      </c>
      <c r="Z773">
        <f>10-COUNTBLANK(source_data[[#This Row],[format]:[other]])</f>
        <v>5</v>
      </c>
    </row>
    <row r="774" spans="1:26" x14ac:dyDescent="0.25">
      <c r="A774" t="s">
        <v>6365</v>
      </c>
      <c r="B774" t="s">
        <v>6366</v>
      </c>
      <c r="C774" t="s">
        <v>6367</v>
      </c>
      <c r="D774" t="s">
        <v>6368</v>
      </c>
      <c r="E774" t="s">
        <v>6361</v>
      </c>
      <c r="F774" t="s">
        <v>6369</v>
      </c>
      <c r="G774" t="s">
        <v>6370</v>
      </c>
      <c r="H774" t="s">
        <v>6371</v>
      </c>
      <c r="I774" t="s">
        <v>225</v>
      </c>
      <c r="J774" t="s">
        <v>47</v>
      </c>
      <c r="K774" t="s">
        <v>6372</v>
      </c>
      <c r="L774" t="s">
        <v>50</v>
      </c>
      <c r="M774" t="s">
        <v>50</v>
      </c>
      <c r="N774" t="s">
        <v>36</v>
      </c>
      <c r="O774" t="s">
        <v>39</v>
      </c>
      <c r="P774" t="s">
        <v>38</v>
      </c>
      <c r="Q774" t="s">
        <v>39</v>
      </c>
      <c r="R774" t="s">
        <v>39</v>
      </c>
      <c r="S774" t="s">
        <v>9059</v>
      </c>
      <c r="T774" t="s">
        <v>39</v>
      </c>
      <c r="U774" t="s">
        <v>39</v>
      </c>
      <c r="V774" t="s">
        <v>39</v>
      </c>
      <c r="X774" t="str">
        <f>IF(LEN(source_data[[#This Row],[technology]])=0,"","technology")</f>
        <v/>
      </c>
      <c r="Y774" t="str">
        <f>SUBSTITUTE(_xlfn.TEXTJOIN(";",TRUE,source_data[[#This Row],[format]:[topic]],source_data[[#This Row],[misc]],source_data[[#This Row],[area]:[other]],),"#",";")</f>
        <v>news;data-viz;inspiration</v>
      </c>
      <c r="Z774">
        <f>10-COUNTBLANK(source_data[[#This Row],[format]:[other]])</f>
        <v>3</v>
      </c>
    </row>
    <row r="775" spans="1:26" x14ac:dyDescent="0.25">
      <c r="A775" t="s">
        <v>6373</v>
      </c>
      <c r="B775" t="s">
        <v>6374</v>
      </c>
      <c r="C775" t="s">
        <v>6375</v>
      </c>
      <c r="D775" t="s">
        <v>6376</v>
      </c>
      <c r="E775" t="s">
        <v>6377</v>
      </c>
      <c r="F775" t="s">
        <v>6378</v>
      </c>
      <c r="G775" t="s">
        <v>6379</v>
      </c>
      <c r="H775" t="s">
        <v>5574</v>
      </c>
      <c r="I775" t="s">
        <v>225</v>
      </c>
      <c r="J775" t="s">
        <v>47</v>
      </c>
      <c r="K775" t="s">
        <v>631</v>
      </c>
      <c r="L775" t="s">
        <v>50</v>
      </c>
      <c r="M775" t="s">
        <v>50</v>
      </c>
      <c r="N775" t="s">
        <v>36</v>
      </c>
      <c r="O775" t="s">
        <v>51</v>
      </c>
      <c r="P775" t="s">
        <v>39</v>
      </c>
      <c r="Q775" t="s">
        <v>39</v>
      </c>
      <c r="R775" t="s">
        <v>39</v>
      </c>
      <c r="S775" t="s">
        <v>39</v>
      </c>
      <c r="T775" t="s">
        <v>409</v>
      </c>
      <c r="U775" t="s">
        <v>6380</v>
      </c>
      <c r="V775" t="s">
        <v>654</v>
      </c>
      <c r="W775" t="s">
        <v>39</v>
      </c>
      <c r="X775" t="str">
        <f>IF(LEN(source_data[[#This Row],[technology]])=0,"","technology")</f>
        <v>technology</v>
      </c>
      <c r="Y775" t="str">
        <f>SUBSTITUTE(_xlfn.TEXTJOIN(";",TRUE,source_data[[#This Row],[format]:[topic]],source_data[[#This Row],[misc]],source_data[[#This Row],[area]:[other]],),"#",";")</f>
        <v>post;method;technology;exploration;rstats;tidyverse</v>
      </c>
      <c r="Z775">
        <f>10-COUNTBLANK(source_data[[#This Row],[format]:[other]])</f>
        <v>5</v>
      </c>
    </row>
    <row r="776" spans="1:26" x14ac:dyDescent="0.25">
      <c r="A776" t="s">
        <v>6381</v>
      </c>
      <c r="B776" t="s">
        <v>6382</v>
      </c>
      <c r="C776" t="s">
        <v>6383</v>
      </c>
      <c r="D776" t="s">
        <v>6384</v>
      </c>
      <c r="E776" t="s">
        <v>6377</v>
      </c>
      <c r="F776" t="s">
        <v>6385</v>
      </c>
      <c r="G776" t="s">
        <v>6386</v>
      </c>
      <c r="H776" t="s">
        <v>6387</v>
      </c>
      <c r="I776" t="s">
        <v>225</v>
      </c>
      <c r="J776" t="s">
        <v>47</v>
      </c>
      <c r="K776" t="s">
        <v>631</v>
      </c>
      <c r="L776" t="s">
        <v>50</v>
      </c>
      <c r="M776" t="s">
        <v>50</v>
      </c>
      <c r="N776" t="s">
        <v>36</v>
      </c>
      <c r="O776" t="s">
        <v>94</v>
      </c>
      <c r="P776" t="s">
        <v>266</v>
      </c>
      <c r="Q776" t="s">
        <v>39</v>
      </c>
      <c r="R776" t="s">
        <v>39</v>
      </c>
      <c r="S776" t="s">
        <v>39</v>
      </c>
      <c r="T776" t="s">
        <v>53</v>
      </c>
      <c r="U776" t="s">
        <v>39</v>
      </c>
      <c r="V776" t="s">
        <v>159</v>
      </c>
      <c r="W776" t="s">
        <v>39</v>
      </c>
      <c r="X776" t="str">
        <f>IF(LEN(source_data[[#This Row],[technology]])=0,"","technology")</f>
        <v>technology</v>
      </c>
      <c r="Y776" t="str">
        <f>SUBSTITUTE(_xlfn.TEXTJOIN(";",TRUE,source_data[[#This Row],[format]:[topic]],source_data[[#This Row],[misc]],source_data[[#This Row],[area]:[other]],),"#",";")</f>
        <v>video;tutorial;concept;technology;rstats</v>
      </c>
      <c r="Z776">
        <f>10-COUNTBLANK(source_data[[#This Row],[format]:[other]])</f>
        <v>5</v>
      </c>
    </row>
    <row r="777" spans="1:26" x14ac:dyDescent="0.25">
      <c r="A777" t="s">
        <v>6388</v>
      </c>
      <c r="B777" t="s">
        <v>6389</v>
      </c>
      <c r="C777" t="s">
        <v>6390</v>
      </c>
      <c r="D777" t="s">
        <v>6391</v>
      </c>
      <c r="E777" t="s">
        <v>6392</v>
      </c>
      <c r="F777" t="s">
        <v>6393</v>
      </c>
      <c r="G777" t="s">
        <v>6394</v>
      </c>
      <c r="H777" t="s">
        <v>6395</v>
      </c>
      <c r="I777" t="s">
        <v>225</v>
      </c>
      <c r="J777" t="s">
        <v>47</v>
      </c>
      <c r="K777" t="s">
        <v>631</v>
      </c>
      <c r="L777" t="s">
        <v>50</v>
      </c>
      <c r="M777" t="s">
        <v>50</v>
      </c>
      <c r="N777" t="s">
        <v>36</v>
      </c>
      <c r="O777" t="s">
        <v>37</v>
      </c>
      <c r="P777" t="s">
        <v>78</v>
      </c>
      <c r="Q777" t="s">
        <v>39</v>
      </c>
      <c r="R777" t="s">
        <v>39</v>
      </c>
      <c r="S777" t="s">
        <v>39</v>
      </c>
      <c r="T777" t="s">
        <v>409</v>
      </c>
      <c r="U777" t="s">
        <v>39</v>
      </c>
      <c r="V777" t="s">
        <v>159</v>
      </c>
      <c r="W777" t="s">
        <v>39</v>
      </c>
      <c r="X777" t="str">
        <f>IF(LEN(source_data[[#This Row],[technology]])=0,"","technology")</f>
        <v>technology</v>
      </c>
      <c r="Y777" t="str">
        <f>SUBSTITUTE(_xlfn.TEXTJOIN(";",TRUE,source_data[[#This Row],[format]:[topic]],source_data[[#This Row],[misc]],source_data[[#This Row],[area]:[other]],),"#",";")</f>
        <v>article;how-to;method;technology;rstats</v>
      </c>
      <c r="Z777">
        <f>10-COUNTBLANK(source_data[[#This Row],[format]:[other]])</f>
        <v>5</v>
      </c>
    </row>
    <row r="778" spans="1:26" x14ac:dyDescent="0.25">
      <c r="A778" t="s">
        <v>6396</v>
      </c>
      <c r="B778" t="s">
        <v>6397</v>
      </c>
      <c r="C778" t="s">
        <v>6398</v>
      </c>
      <c r="D778" t="s">
        <v>6399</v>
      </c>
      <c r="E778" t="s">
        <v>1468</v>
      </c>
      <c r="F778" t="s">
        <v>6400</v>
      </c>
      <c r="G778" t="s">
        <v>6401</v>
      </c>
      <c r="H778" t="s">
        <v>6402</v>
      </c>
      <c r="I778" t="s">
        <v>225</v>
      </c>
      <c r="J778" t="s">
        <v>47</v>
      </c>
      <c r="K778" t="s">
        <v>48</v>
      </c>
      <c r="L778" t="s">
        <v>50</v>
      </c>
      <c r="M778" t="s">
        <v>50</v>
      </c>
      <c r="N778" t="s">
        <v>36</v>
      </c>
      <c r="O778" t="s">
        <v>256</v>
      </c>
      <c r="P778" t="s">
        <v>39</v>
      </c>
      <c r="Q778" t="s">
        <v>39</v>
      </c>
      <c r="R778" t="s">
        <v>39</v>
      </c>
      <c r="S778" t="s">
        <v>39</v>
      </c>
      <c r="T778" t="s">
        <v>168</v>
      </c>
      <c r="U778" t="s">
        <v>865</v>
      </c>
      <c r="V778" t="s">
        <v>39</v>
      </c>
      <c r="W778" t="s">
        <v>39</v>
      </c>
      <c r="X778" t="str">
        <f>IF(LEN(source_data[[#This Row],[technology]])=0,"","technology")</f>
        <v/>
      </c>
      <c r="Y778" t="str">
        <f>SUBSTITUTE(_xlfn.TEXTJOIN(";",TRUE,source_data[[#This Row],[format]:[topic]],source_data[[#This Row],[misc]],source_data[[#This Row],[area]:[other]],),"#",";")</f>
        <v>package;tool;development</v>
      </c>
      <c r="Z778">
        <f>10-COUNTBLANK(source_data[[#This Row],[format]:[other]])</f>
        <v>4</v>
      </c>
    </row>
    <row r="779" spans="1:26" x14ac:dyDescent="0.25">
      <c r="A779" t="s">
        <v>6403</v>
      </c>
      <c r="B779" t="s">
        <v>6404</v>
      </c>
      <c r="C779" t="s">
        <v>6405</v>
      </c>
      <c r="D779" t="s">
        <v>6406</v>
      </c>
      <c r="E779" t="s">
        <v>6407</v>
      </c>
      <c r="F779" t="s">
        <v>6408</v>
      </c>
      <c r="G779" t="s">
        <v>6409</v>
      </c>
      <c r="H779" t="s">
        <v>30</v>
      </c>
      <c r="I779" t="s">
        <v>31</v>
      </c>
      <c r="J779" t="s">
        <v>47</v>
      </c>
      <c r="K779" t="s">
        <v>6410</v>
      </c>
      <c r="L779" t="s">
        <v>6411</v>
      </c>
      <c r="M779" t="s">
        <v>6412</v>
      </c>
      <c r="N779" t="s">
        <v>36</v>
      </c>
      <c r="O779" t="s">
        <v>39</v>
      </c>
      <c r="P779" t="s">
        <v>187</v>
      </c>
      <c r="Q779" t="s">
        <v>39</v>
      </c>
      <c r="R779" t="s">
        <v>39</v>
      </c>
      <c r="S779" t="s">
        <v>2009</v>
      </c>
      <c r="T779" t="s">
        <v>168</v>
      </c>
      <c r="U779" t="s">
        <v>39</v>
      </c>
      <c r="V779" t="s">
        <v>39</v>
      </c>
      <c r="W779" t="s">
        <v>6413</v>
      </c>
      <c r="X779" t="str">
        <f>IF(LEN(source_data[[#This Row],[technology]])=0,"","technology")</f>
        <v/>
      </c>
      <c r="Y779" t="str">
        <f>SUBSTITUTE(_xlfn.TEXTJOIN(";",TRUE,source_data[[#This Row],[format]:[topic]],source_data[[#This Row],[misc]],source_data[[#This Row],[area]:[other]],),"#",";")</f>
        <v>visual;data-driven-enterprise;tool;maturity</v>
      </c>
      <c r="Z779">
        <f>10-COUNTBLANK(source_data[[#This Row],[format]:[other]])</f>
        <v>5</v>
      </c>
    </row>
    <row r="780" spans="1:26" x14ac:dyDescent="0.25">
      <c r="A780" t="s">
        <v>6414</v>
      </c>
      <c r="B780" t="s">
        <v>6415</v>
      </c>
      <c r="C780" t="s">
        <v>6416</v>
      </c>
      <c r="D780" t="s">
        <v>6417</v>
      </c>
      <c r="E780" t="s">
        <v>6407</v>
      </c>
      <c r="F780" t="s">
        <v>6418</v>
      </c>
      <c r="G780" t="s">
        <v>6419</v>
      </c>
      <c r="H780" t="s">
        <v>30</v>
      </c>
      <c r="I780" t="s">
        <v>31</v>
      </c>
      <c r="J780" t="s">
        <v>47</v>
      </c>
      <c r="K780" t="s">
        <v>48</v>
      </c>
      <c r="L780" t="s">
        <v>6420</v>
      </c>
      <c r="M780" t="s">
        <v>6421</v>
      </c>
      <c r="N780" t="s">
        <v>36</v>
      </c>
      <c r="O780" t="s">
        <v>51</v>
      </c>
      <c r="P780" t="s">
        <v>39</v>
      </c>
      <c r="Q780" t="s">
        <v>39</v>
      </c>
      <c r="R780" t="s">
        <v>4777</v>
      </c>
      <c r="S780" t="s">
        <v>39</v>
      </c>
      <c r="T780" t="s">
        <v>53</v>
      </c>
      <c r="U780" t="s">
        <v>39</v>
      </c>
      <c r="V780" t="s">
        <v>159</v>
      </c>
      <c r="W780" t="s">
        <v>39</v>
      </c>
      <c r="X780" t="str">
        <f>IF(LEN(source_data[[#This Row],[technology]])=0,"","technology")</f>
        <v>technology</v>
      </c>
      <c r="Y780" t="str">
        <f>SUBSTITUTE(_xlfn.TEXTJOIN(";",TRUE,source_data[[#This Row],[format]:[topic]],source_data[[#This Row],[misc]],source_data[[#This Row],[area]:[other]],),"#",";")</f>
        <v>post;peril;concept;technology;rstats</v>
      </c>
      <c r="Z780">
        <f>10-COUNTBLANK(source_data[[#This Row],[format]:[other]])</f>
        <v>5</v>
      </c>
    </row>
    <row r="781" spans="1:26" x14ac:dyDescent="0.25">
      <c r="A781" t="s">
        <v>6422</v>
      </c>
      <c r="B781" t="s">
        <v>6423</v>
      </c>
      <c r="C781" t="s">
        <v>6424</v>
      </c>
      <c r="D781" t="s">
        <v>6425</v>
      </c>
      <c r="E781" t="s">
        <v>6426</v>
      </c>
      <c r="F781" t="s">
        <v>6427</v>
      </c>
      <c r="G781" t="s">
        <v>6428</v>
      </c>
      <c r="H781" t="s">
        <v>6055</v>
      </c>
      <c r="I781" t="s">
        <v>225</v>
      </c>
      <c r="J781" t="s">
        <v>47</v>
      </c>
      <c r="K781" t="s">
        <v>6429</v>
      </c>
      <c r="L781" t="s">
        <v>50</v>
      </c>
      <c r="M781" t="s">
        <v>50</v>
      </c>
      <c r="N781" t="s">
        <v>36</v>
      </c>
      <c r="O781" t="s">
        <v>37</v>
      </c>
      <c r="P781" t="s">
        <v>39</v>
      </c>
      <c r="Q781" t="s">
        <v>39</v>
      </c>
      <c r="R781" t="s">
        <v>1056</v>
      </c>
      <c r="S781" t="s">
        <v>1184</v>
      </c>
      <c r="T781" t="s">
        <v>39</v>
      </c>
      <c r="U781" t="s">
        <v>1185</v>
      </c>
      <c r="V781" t="s">
        <v>39</v>
      </c>
      <c r="W781" t="s">
        <v>39</v>
      </c>
      <c r="X781" t="str">
        <f>IF(LEN(source_data[[#This Row],[technology]])=0,"","technology")</f>
        <v/>
      </c>
      <c r="Y781" t="str">
        <f>SUBSTITUTE(_xlfn.TEXTJOIN(";",TRUE,source_data[[#This Row],[format]:[topic]],source_data[[#This Row],[misc]],source_data[[#This Row],[area]:[other]],),"#",";")</f>
        <v>article;dubious;pitfall;ai</v>
      </c>
      <c r="Z781">
        <f>10-COUNTBLANK(source_data[[#This Row],[format]:[other]])</f>
        <v>5</v>
      </c>
    </row>
    <row r="782" spans="1:26" x14ac:dyDescent="0.25">
      <c r="A782" t="s">
        <v>6430</v>
      </c>
      <c r="B782" t="s">
        <v>6431</v>
      </c>
      <c r="C782" t="s">
        <v>6432</v>
      </c>
      <c r="D782" t="s">
        <v>6433</v>
      </c>
      <c r="E782" t="s">
        <v>6434</v>
      </c>
      <c r="F782" t="s">
        <v>6435</v>
      </c>
      <c r="G782" t="s">
        <v>6436</v>
      </c>
      <c r="H782" t="s">
        <v>6249</v>
      </c>
      <c r="I782" t="s">
        <v>225</v>
      </c>
      <c r="J782" t="s">
        <v>47</v>
      </c>
      <c r="K782" t="s">
        <v>6437</v>
      </c>
      <c r="L782" t="s">
        <v>50</v>
      </c>
      <c r="M782" t="s">
        <v>50</v>
      </c>
      <c r="N782" t="s">
        <v>36</v>
      </c>
      <c r="O782" t="s">
        <v>39</v>
      </c>
      <c r="P782" t="s">
        <v>103</v>
      </c>
      <c r="Q782" t="s">
        <v>39</v>
      </c>
      <c r="R782" t="s">
        <v>39</v>
      </c>
      <c r="S782" t="s">
        <v>39</v>
      </c>
      <c r="T782" t="s">
        <v>409</v>
      </c>
      <c r="U782" t="s">
        <v>39</v>
      </c>
      <c r="V782" t="s">
        <v>39</v>
      </c>
      <c r="W782" t="s">
        <v>39</v>
      </c>
      <c r="X782" t="str">
        <f>IF(LEN(source_data[[#This Row],[technology]])=0,"","technology")</f>
        <v/>
      </c>
      <c r="Y782" t="str">
        <f>SUBSTITUTE(_xlfn.TEXTJOIN(";",TRUE,source_data[[#This Row],[format]:[topic]],source_data[[#This Row],[misc]],source_data[[#This Row],[area]:[other]],),"#",";")</f>
        <v>research;method</v>
      </c>
      <c r="Z782">
        <f>10-COUNTBLANK(source_data[[#This Row],[format]:[other]])</f>
        <v>3</v>
      </c>
    </row>
    <row r="783" spans="1:26" x14ac:dyDescent="0.25">
      <c r="A783" t="s">
        <v>6438</v>
      </c>
      <c r="B783" t="s">
        <v>6439</v>
      </c>
      <c r="C783" t="s">
        <v>6440</v>
      </c>
      <c r="D783" t="s">
        <v>6441</v>
      </c>
      <c r="E783" t="s">
        <v>6442</v>
      </c>
      <c r="F783" t="s">
        <v>6443</v>
      </c>
      <c r="G783" t="s">
        <v>6444</v>
      </c>
      <c r="H783" t="s">
        <v>6249</v>
      </c>
      <c r="I783" t="s">
        <v>225</v>
      </c>
      <c r="J783" t="s">
        <v>47</v>
      </c>
      <c r="K783" t="s">
        <v>6445</v>
      </c>
      <c r="L783" t="s">
        <v>50</v>
      </c>
      <c r="M783" t="s">
        <v>50</v>
      </c>
      <c r="N783" t="s">
        <v>36</v>
      </c>
      <c r="O783" t="s">
        <v>39</v>
      </c>
      <c r="P783" t="s">
        <v>103</v>
      </c>
      <c r="Q783" t="s">
        <v>39</v>
      </c>
      <c r="R783" t="s">
        <v>39</v>
      </c>
      <c r="S783" t="s">
        <v>39</v>
      </c>
      <c r="T783" t="s">
        <v>39</v>
      </c>
      <c r="U783" t="s">
        <v>96</v>
      </c>
      <c r="V783" t="s">
        <v>6338</v>
      </c>
      <c r="W783" t="s">
        <v>39</v>
      </c>
      <c r="X783" t="str">
        <f>IF(LEN(source_data[[#This Row],[technology]])=0,"","technology")</f>
        <v>technology</v>
      </c>
      <c r="Y783" t="str">
        <f>SUBSTITUTE(_xlfn.TEXTJOIN(";",TRUE,source_data[[#This Row],[format]:[topic]],source_data[[#This Row],[misc]],source_data[[#This Row],[area]:[other]],),"#",";")</f>
        <v>research;technology;ml;generative</v>
      </c>
      <c r="Z783">
        <f>10-COUNTBLANK(source_data[[#This Row],[format]:[other]])</f>
        <v>4</v>
      </c>
    </row>
    <row r="784" spans="1:26" x14ac:dyDescent="0.25">
      <c r="A784" t="s">
        <v>6446</v>
      </c>
      <c r="B784" t="s">
        <v>6447</v>
      </c>
      <c r="C784" t="s">
        <v>6448</v>
      </c>
      <c r="D784" t="s">
        <v>6449</v>
      </c>
      <c r="E784" t="s">
        <v>6450</v>
      </c>
      <c r="F784" t="s">
        <v>6451</v>
      </c>
      <c r="G784" t="s">
        <v>6452</v>
      </c>
      <c r="H784" t="s">
        <v>6453</v>
      </c>
      <c r="I784" t="s">
        <v>225</v>
      </c>
      <c r="J784" t="s">
        <v>47</v>
      </c>
      <c r="K784" t="s">
        <v>631</v>
      </c>
      <c r="L784" t="s">
        <v>50</v>
      </c>
      <c r="M784" t="s">
        <v>50</v>
      </c>
      <c r="N784" t="s">
        <v>36</v>
      </c>
      <c r="O784" t="s">
        <v>256</v>
      </c>
      <c r="P784" t="s">
        <v>266</v>
      </c>
      <c r="Q784" t="s">
        <v>39</v>
      </c>
      <c r="R784" t="s">
        <v>39</v>
      </c>
      <c r="S784" t="s">
        <v>158</v>
      </c>
      <c r="T784" t="s">
        <v>39</v>
      </c>
      <c r="U784" t="s">
        <v>39</v>
      </c>
      <c r="V784" t="s">
        <v>159</v>
      </c>
      <c r="W784" t="s">
        <v>39</v>
      </c>
      <c r="X784" t="str">
        <f>IF(LEN(source_data[[#This Row],[technology]])=0,"","technology")</f>
        <v>technology</v>
      </c>
      <c r="Y784" t="str">
        <f>SUBSTITUTE(_xlfn.TEXTJOIN(";",TRUE,source_data[[#This Row],[format]:[topic]],source_data[[#This Row],[misc]],source_data[[#This Row],[area]:[other]],),"#",";")</f>
        <v>package;tutorial;data-science;technology;rstats</v>
      </c>
      <c r="Z784">
        <f>10-COUNTBLANK(source_data[[#This Row],[format]:[other]])</f>
        <v>5</v>
      </c>
    </row>
    <row r="785" spans="1:26" x14ac:dyDescent="0.25">
      <c r="A785" t="s">
        <v>6454</v>
      </c>
      <c r="B785" t="s">
        <v>6455</v>
      </c>
      <c r="C785" t="s">
        <v>6456</v>
      </c>
      <c r="D785" t="s">
        <v>1712</v>
      </c>
      <c r="E785" t="s">
        <v>6457</v>
      </c>
      <c r="F785" t="s">
        <v>6458</v>
      </c>
      <c r="G785" t="s">
        <v>6459</v>
      </c>
      <c r="H785" t="s">
        <v>30</v>
      </c>
      <c r="I785" t="s">
        <v>31</v>
      </c>
      <c r="J785" t="s">
        <v>47</v>
      </c>
      <c r="K785" t="s">
        <v>6460</v>
      </c>
      <c r="L785" t="s">
        <v>1715</v>
      </c>
      <c r="M785" t="s">
        <v>1716</v>
      </c>
      <c r="N785" t="s">
        <v>36</v>
      </c>
      <c r="O785" t="s">
        <v>39</v>
      </c>
      <c r="P785" t="s">
        <v>6461</v>
      </c>
      <c r="Q785" t="s">
        <v>39</v>
      </c>
      <c r="R785" t="s">
        <v>39</v>
      </c>
      <c r="S785" t="s">
        <v>9059</v>
      </c>
      <c r="T785" t="s">
        <v>39</v>
      </c>
      <c r="U785" t="s">
        <v>39</v>
      </c>
      <c r="V785" t="s">
        <v>39</v>
      </c>
      <c r="X785" t="str">
        <f>IF(LEN(source_data[[#This Row],[technology]])=0,"","technology")</f>
        <v/>
      </c>
      <c r="Y785" t="str">
        <f>SUBSTITUTE(_xlfn.TEXTJOIN(";",TRUE,source_data[[#This Row],[format]:[topic]],source_data[[#This Row],[misc]],source_data[[#This Row],[area]:[other]],),"#",";")</f>
        <v>visual;case;data-viz;inspiration</v>
      </c>
      <c r="Z785">
        <f>10-COUNTBLANK(source_data[[#This Row],[format]:[other]])</f>
        <v>3</v>
      </c>
    </row>
    <row r="786" spans="1:26" x14ac:dyDescent="0.25">
      <c r="A786" t="s">
        <v>6462</v>
      </c>
      <c r="B786" t="s">
        <v>6463</v>
      </c>
      <c r="C786" t="s">
        <v>6464</v>
      </c>
      <c r="D786" t="s">
        <v>6465</v>
      </c>
      <c r="E786" t="s">
        <v>6466</v>
      </c>
      <c r="F786" t="s">
        <v>6467</v>
      </c>
      <c r="G786" t="s">
        <v>6468</v>
      </c>
      <c r="H786" t="s">
        <v>6469</v>
      </c>
      <c r="I786" t="s">
        <v>225</v>
      </c>
      <c r="J786" t="s">
        <v>47</v>
      </c>
      <c r="K786" t="s">
        <v>6470</v>
      </c>
      <c r="L786" t="s">
        <v>50</v>
      </c>
      <c r="M786" t="s">
        <v>50</v>
      </c>
      <c r="N786" t="s">
        <v>36</v>
      </c>
      <c r="O786" t="s">
        <v>39</v>
      </c>
      <c r="P786" t="s">
        <v>78</v>
      </c>
      <c r="Q786" t="s">
        <v>39</v>
      </c>
      <c r="R786" t="s">
        <v>39</v>
      </c>
      <c r="S786" t="s">
        <v>52</v>
      </c>
      <c r="T786" t="s">
        <v>168</v>
      </c>
      <c r="U786" t="s">
        <v>39</v>
      </c>
      <c r="V786" t="s">
        <v>5903</v>
      </c>
      <c r="W786" t="s">
        <v>39</v>
      </c>
      <c r="X786" t="str">
        <f>IF(LEN(source_data[[#This Row],[technology]])=0,"","technology")</f>
        <v>technology</v>
      </c>
      <c r="Y786" t="str">
        <f>SUBSTITUTE(_xlfn.TEXTJOIN(";",TRUE,source_data[[#This Row],[format]:[topic]],source_data[[#This Row],[misc]],source_data[[#This Row],[area]:[other]],),"#",";")</f>
        <v>how-to;data-viz;tool;technology;ggplot</v>
      </c>
      <c r="Z786">
        <f>10-COUNTBLANK(source_data[[#This Row],[format]:[other]])</f>
        <v>5</v>
      </c>
    </row>
    <row r="787" spans="1:26" x14ac:dyDescent="0.25">
      <c r="A787" t="s">
        <v>6471</v>
      </c>
      <c r="B787" t="s">
        <v>6472</v>
      </c>
      <c r="C787" t="s">
        <v>6473</v>
      </c>
      <c r="D787" t="s">
        <v>6474</v>
      </c>
      <c r="E787" t="s">
        <v>6475</v>
      </c>
      <c r="F787" t="s">
        <v>6476</v>
      </c>
      <c r="G787" t="s">
        <v>6477</v>
      </c>
      <c r="H787" t="s">
        <v>6478</v>
      </c>
      <c r="I787" t="s">
        <v>225</v>
      </c>
      <c r="J787" t="s">
        <v>211</v>
      </c>
      <c r="K787" t="s">
        <v>6479</v>
      </c>
      <c r="L787" t="s">
        <v>50</v>
      </c>
      <c r="M787" t="s">
        <v>50</v>
      </c>
      <c r="N787" t="s">
        <v>36</v>
      </c>
      <c r="O787" t="s">
        <v>51</v>
      </c>
      <c r="P787" t="s">
        <v>39</v>
      </c>
      <c r="Q787" t="s">
        <v>39</v>
      </c>
      <c r="R787" t="s">
        <v>39</v>
      </c>
      <c r="S787" t="s">
        <v>9104</v>
      </c>
      <c r="T787" t="s">
        <v>39</v>
      </c>
      <c r="U787" t="s">
        <v>39</v>
      </c>
      <c r="V787" t="s">
        <v>39</v>
      </c>
      <c r="W787" t="s">
        <v>8966</v>
      </c>
      <c r="X787" t="str">
        <f>IF(LEN(source_data[[#This Row],[technology]])=0,"","technology")</f>
        <v/>
      </c>
      <c r="Y787" t="str">
        <f>SUBSTITUTE(_xlfn.TEXTJOIN(";",TRUE,source_data[[#This Row],[format]:[topic]],source_data[[#This Row],[misc]],source_data[[#This Row],[area]:[other]],),"#",";")</f>
        <v>post;data-viz;data-analysis;inspiration;environment</v>
      </c>
      <c r="Z787">
        <f>10-COUNTBLANK(source_data[[#This Row],[format]:[other]])</f>
        <v>4</v>
      </c>
    </row>
    <row r="788" spans="1:26" x14ac:dyDescent="0.25">
      <c r="A788" t="s">
        <v>6481</v>
      </c>
      <c r="B788" t="s">
        <v>6482</v>
      </c>
      <c r="C788" t="s">
        <v>6483</v>
      </c>
      <c r="D788" t="s">
        <v>1025</v>
      </c>
      <c r="E788" t="s">
        <v>6484</v>
      </c>
      <c r="F788" t="s">
        <v>6485</v>
      </c>
      <c r="G788" t="s">
        <v>6486</v>
      </c>
      <c r="H788" t="s">
        <v>6487</v>
      </c>
      <c r="I788" t="s">
        <v>225</v>
      </c>
      <c r="J788" t="s">
        <v>32</v>
      </c>
      <c r="K788" t="s">
        <v>6488</v>
      </c>
      <c r="L788" t="s">
        <v>50</v>
      </c>
      <c r="M788" t="s">
        <v>50</v>
      </c>
      <c r="N788" t="s">
        <v>36</v>
      </c>
      <c r="O788" t="s">
        <v>39</v>
      </c>
      <c r="P788" t="s">
        <v>874</v>
      </c>
      <c r="Q788" t="s">
        <v>39</v>
      </c>
      <c r="R788" t="s">
        <v>39</v>
      </c>
      <c r="S788" t="s">
        <v>52</v>
      </c>
      <c r="T788" t="s">
        <v>168</v>
      </c>
      <c r="U788" t="s">
        <v>39</v>
      </c>
      <c r="V788" t="s">
        <v>912</v>
      </c>
      <c r="W788" t="s">
        <v>39</v>
      </c>
      <c r="X788" t="str">
        <f>IF(LEN(source_data[[#This Row],[technology]])=0,"","technology")</f>
        <v>technology</v>
      </c>
      <c r="Y788" t="str">
        <f>SUBSTITUTE(_xlfn.TEXTJOIN(";",TRUE,source_data[[#This Row],[format]:[topic]],source_data[[#This Row],[misc]],source_data[[#This Row],[area]:[other]],),"#",";")</f>
        <v>guide;data-viz;tool;technology;javascript</v>
      </c>
      <c r="Z788">
        <f>10-COUNTBLANK(source_data[[#This Row],[format]:[other]])</f>
        <v>5</v>
      </c>
    </row>
    <row r="789" spans="1:26" x14ac:dyDescent="0.25">
      <c r="A789" t="s">
        <v>6489</v>
      </c>
      <c r="B789" t="s">
        <v>6490</v>
      </c>
      <c r="C789" t="s">
        <v>6491</v>
      </c>
      <c r="D789" t="s">
        <v>6492</v>
      </c>
      <c r="E789" t="s">
        <v>6493</v>
      </c>
      <c r="F789" t="s">
        <v>6494</v>
      </c>
      <c r="G789" t="s">
        <v>6495</v>
      </c>
      <c r="H789" t="s">
        <v>6496</v>
      </c>
      <c r="I789" t="s">
        <v>225</v>
      </c>
      <c r="J789" t="s">
        <v>211</v>
      </c>
      <c r="K789" t="s">
        <v>631</v>
      </c>
      <c r="L789" t="s">
        <v>50</v>
      </c>
      <c r="M789" t="s">
        <v>50</v>
      </c>
      <c r="N789" t="s">
        <v>36</v>
      </c>
      <c r="O789" t="s">
        <v>39</v>
      </c>
      <c r="P789" t="s">
        <v>266</v>
      </c>
      <c r="Q789" t="s">
        <v>39</v>
      </c>
      <c r="R789" t="s">
        <v>39</v>
      </c>
      <c r="S789" t="s">
        <v>52</v>
      </c>
      <c r="T789" t="s">
        <v>168</v>
      </c>
      <c r="U789" t="s">
        <v>6497</v>
      </c>
      <c r="V789" t="s">
        <v>5500</v>
      </c>
      <c r="W789" t="s">
        <v>39</v>
      </c>
      <c r="X789" t="str">
        <f>IF(LEN(source_data[[#This Row],[technology]])=0,"","technology")</f>
        <v>technology</v>
      </c>
      <c r="Y789" t="str">
        <f>SUBSTITUTE(_xlfn.TEXTJOIN(";",TRUE,source_data[[#This Row],[format]:[topic]],source_data[[#This Row],[misc]],source_data[[#This Row],[area]:[other]],),"#",";")</f>
        <v>tutorial;data-viz;tool;technology;animation;mlops;ggplot;rstats</v>
      </c>
      <c r="Z789">
        <f>10-COUNTBLANK(source_data[[#This Row],[format]:[other]])</f>
        <v>6</v>
      </c>
    </row>
    <row r="790" spans="1:26" x14ac:dyDescent="0.25">
      <c r="A790" t="s">
        <v>6498</v>
      </c>
      <c r="B790" t="s">
        <v>6499</v>
      </c>
      <c r="C790" t="s">
        <v>6500</v>
      </c>
      <c r="D790" t="s">
        <v>887</v>
      </c>
      <c r="E790" t="s">
        <v>6246</v>
      </c>
      <c r="F790" t="s">
        <v>6501</v>
      </c>
      <c r="G790" t="s">
        <v>6502</v>
      </c>
      <c r="H790" t="s">
        <v>5008</v>
      </c>
      <c r="I790" t="s">
        <v>225</v>
      </c>
      <c r="J790" t="s">
        <v>47</v>
      </c>
      <c r="K790" t="s">
        <v>48</v>
      </c>
      <c r="L790" t="s">
        <v>50</v>
      </c>
      <c r="M790" t="s">
        <v>50</v>
      </c>
      <c r="N790" t="s">
        <v>36</v>
      </c>
      <c r="O790" t="s">
        <v>2848</v>
      </c>
      <c r="P790" t="s">
        <v>39</v>
      </c>
      <c r="Q790" t="s">
        <v>39</v>
      </c>
      <c r="R790" t="s">
        <v>39</v>
      </c>
      <c r="S790" t="s">
        <v>39</v>
      </c>
      <c r="T790" t="s">
        <v>39</v>
      </c>
      <c r="U790" t="s">
        <v>6503</v>
      </c>
      <c r="V790" t="s">
        <v>159</v>
      </c>
      <c r="W790" t="s">
        <v>39</v>
      </c>
      <c r="X790" t="str">
        <f>IF(LEN(source_data[[#This Row],[technology]])=0,"","technology")</f>
        <v>technology</v>
      </c>
      <c r="Y790" t="str">
        <f>SUBSTITUTE(_xlfn.TEXTJOIN(";",TRUE,source_data[[#This Row],[format]:[topic]],source_data[[#This Row],[misc]],source_data[[#This Row],[area]:[other]],),"#",";")</f>
        <v>talk;video;technology;mlops;rstats</v>
      </c>
      <c r="Z790">
        <f>10-COUNTBLANK(source_data[[#This Row],[format]:[other]])</f>
        <v>4</v>
      </c>
    </row>
    <row r="791" spans="1:26" x14ac:dyDescent="0.25">
      <c r="A791" t="s">
        <v>6504</v>
      </c>
      <c r="B791" t="s">
        <v>6505</v>
      </c>
      <c r="C791" t="s">
        <v>6506</v>
      </c>
      <c r="D791" t="s">
        <v>6507</v>
      </c>
      <c r="E791" t="s">
        <v>6508</v>
      </c>
      <c r="F791" t="s">
        <v>6509</v>
      </c>
      <c r="G791" t="s">
        <v>6480</v>
      </c>
      <c r="H791" t="s">
        <v>30</v>
      </c>
      <c r="I791" t="s">
        <v>31</v>
      </c>
      <c r="J791" t="s">
        <v>47</v>
      </c>
      <c r="K791" t="s">
        <v>6510</v>
      </c>
      <c r="L791" t="s">
        <v>6511</v>
      </c>
      <c r="M791" t="s">
        <v>6512</v>
      </c>
      <c r="N791" t="s">
        <v>36</v>
      </c>
      <c r="O791" t="s">
        <v>51</v>
      </c>
      <c r="P791" t="s">
        <v>39</v>
      </c>
      <c r="Q791" t="s">
        <v>39</v>
      </c>
      <c r="R791" t="s">
        <v>39</v>
      </c>
      <c r="S791" t="s">
        <v>9104</v>
      </c>
      <c r="T791" t="s">
        <v>39</v>
      </c>
      <c r="U791" t="s">
        <v>39</v>
      </c>
      <c r="V791" t="s">
        <v>39</v>
      </c>
      <c r="X791" t="str">
        <f>IF(LEN(source_data[[#This Row],[technology]])=0,"","technology")</f>
        <v/>
      </c>
      <c r="Y791" t="str">
        <f>SUBSTITUTE(_xlfn.TEXTJOIN(";",TRUE,source_data[[#This Row],[format]:[topic]],source_data[[#This Row],[misc]],source_data[[#This Row],[area]:[other]],),"#",";")</f>
        <v>post;data-viz;data-analysis;inspiration</v>
      </c>
      <c r="Z791">
        <f>10-COUNTBLANK(source_data[[#This Row],[format]:[other]])</f>
        <v>3</v>
      </c>
    </row>
    <row r="792" spans="1:26" x14ac:dyDescent="0.25">
      <c r="A792" t="s">
        <v>6513</v>
      </c>
      <c r="B792" t="s">
        <v>6514</v>
      </c>
      <c r="C792" t="s">
        <v>6515</v>
      </c>
      <c r="D792" t="s">
        <v>6516</v>
      </c>
      <c r="E792" t="s">
        <v>6517</v>
      </c>
      <c r="F792" t="s">
        <v>6518</v>
      </c>
      <c r="G792" t="s">
        <v>6519</v>
      </c>
      <c r="H792" t="s">
        <v>3162</v>
      </c>
      <c r="I792" t="s">
        <v>225</v>
      </c>
      <c r="J792" t="s">
        <v>211</v>
      </c>
      <c r="K792" t="s">
        <v>6520</v>
      </c>
      <c r="L792" t="s">
        <v>50</v>
      </c>
      <c r="M792" t="s">
        <v>50</v>
      </c>
      <c r="N792" t="s">
        <v>36</v>
      </c>
      <c r="O792" t="s">
        <v>51</v>
      </c>
      <c r="P792" t="s">
        <v>39</v>
      </c>
      <c r="Q792" t="s">
        <v>613</v>
      </c>
      <c r="R792" t="s">
        <v>39</v>
      </c>
      <c r="S792" t="s">
        <v>158</v>
      </c>
      <c r="T792" t="s">
        <v>4505</v>
      </c>
      <c r="U792" t="s">
        <v>96</v>
      </c>
      <c r="V792" t="s">
        <v>39</v>
      </c>
      <c r="W792" t="s">
        <v>39</v>
      </c>
      <c r="X792" t="str">
        <f>IF(LEN(source_data[[#This Row],[technology]])=0,"","technology")</f>
        <v/>
      </c>
      <c r="Y792" t="str">
        <f>SUBSTITUTE(_xlfn.TEXTJOIN(";",TRUE,source_data[[#This Row],[format]:[topic]],source_data[[#This Row],[misc]],source_data[[#This Row],[area]:[other]],),"#",";")</f>
        <v>post;explainer;data-science;process;ml</v>
      </c>
      <c r="Z792">
        <f>10-COUNTBLANK(source_data[[#This Row],[format]:[other]])</f>
        <v>6</v>
      </c>
    </row>
    <row r="793" spans="1:26" x14ac:dyDescent="0.25">
      <c r="A793" t="s">
        <v>6521</v>
      </c>
      <c r="B793" t="s">
        <v>6522</v>
      </c>
      <c r="C793" t="s">
        <v>6523</v>
      </c>
      <c r="D793" t="s">
        <v>6524</v>
      </c>
      <c r="E793" t="s">
        <v>6525</v>
      </c>
      <c r="F793" t="s">
        <v>6526</v>
      </c>
      <c r="G793" t="s">
        <v>6527</v>
      </c>
      <c r="H793" t="s">
        <v>6144</v>
      </c>
      <c r="I793" t="s">
        <v>225</v>
      </c>
      <c r="J793" t="s">
        <v>32</v>
      </c>
      <c r="K793" t="s">
        <v>6528</v>
      </c>
      <c r="L793" t="s">
        <v>50</v>
      </c>
      <c r="M793" t="s">
        <v>50</v>
      </c>
      <c r="N793" t="s">
        <v>36</v>
      </c>
      <c r="O793" t="s">
        <v>37</v>
      </c>
      <c r="P793" t="s">
        <v>39</v>
      </c>
      <c r="Q793" t="s">
        <v>39</v>
      </c>
      <c r="R793" t="s">
        <v>39</v>
      </c>
      <c r="S793" t="s">
        <v>39</v>
      </c>
      <c r="T793" t="s">
        <v>39</v>
      </c>
      <c r="U793" t="s">
        <v>6529</v>
      </c>
      <c r="V793" t="s">
        <v>39</v>
      </c>
      <c r="W793" t="s">
        <v>39</v>
      </c>
      <c r="X793" t="str">
        <f>IF(LEN(source_data[[#This Row],[technology]])=0,"","technology")</f>
        <v/>
      </c>
      <c r="Y793" t="str">
        <f>SUBSTITUTE(_xlfn.TEXTJOIN(";",TRUE,source_data[[#This Row],[format]:[topic]],source_data[[#This Row],[misc]],source_data[[#This Row],[area]:[other]],),"#",";")</f>
        <v>article;dl;ai</v>
      </c>
      <c r="Z793">
        <f>10-COUNTBLANK(source_data[[#This Row],[format]:[other]])</f>
        <v>3</v>
      </c>
    </row>
    <row r="794" spans="1:26" x14ac:dyDescent="0.25">
      <c r="A794" t="s">
        <v>6530</v>
      </c>
      <c r="B794" t="s">
        <v>6531</v>
      </c>
      <c r="C794" t="s">
        <v>6532</v>
      </c>
      <c r="D794" t="s">
        <v>1967</v>
      </c>
      <c r="E794" t="s">
        <v>6533</v>
      </c>
      <c r="F794" t="s">
        <v>6534</v>
      </c>
      <c r="G794" t="s">
        <v>6535</v>
      </c>
      <c r="H794" t="s">
        <v>630</v>
      </c>
      <c r="I794" t="s">
        <v>225</v>
      </c>
      <c r="J794" t="s">
        <v>211</v>
      </c>
      <c r="K794" t="s">
        <v>6536</v>
      </c>
      <c r="L794" t="s">
        <v>50</v>
      </c>
      <c r="M794" t="s">
        <v>50</v>
      </c>
      <c r="N794" t="s">
        <v>36</v>
      </c>
      <c r="O794" t="s">
        <v>39</v>
      </c>
      <c r="P794" t="s">
        <v>266</v>
      </c>
      <c r="Q794" t="s">
        <v>39</v>
      </c>
      <c r="R794" t="s">
        <v>39</v>
      </c>
      <c r="S794" t="s">
        <v>39</v>
      </c>
      <c r="T794" t="s">
        <v>6537</v>
      </c>
      <c r="U794" t="s">
        <v>96</v>
      </c>
      <c r="V794" t="s">
        <v>159</v>
      </c>
      <c r="W794" t="s">
        <v>39</v>
      </c>
      <c r="X794" t="str">
        <f>IF(LEN(source_data[[#This Row],[technology]])=0,"","technology")</f>
        <v>technology</v>
      </c>
      <c r="Y794" t="str">
        <f>SUBSTITUTE(_xlfn.TEXTJOIN(";",TRUE,source_data[[#This Row],[format]:[topic]],source_data[[#This Row],[misc]],source_data[[#This Row],[area]:[other]],),"#",";")</f>
        <v>tutorial;tool;method;technology;ml;rstats</v>
      </c>
      <c r="Z794">
        <f>10-COUNTBLANK(source_data[[#This Row],[format]:[other]])</f>
        <v>5</v>
      </c>
    </row>
    <row r="795" spans="1:26" x14ac:dyDescent="0.25">
      <c r="A795" t="s">
        <v>6538</v>
      </c>
      <c r="B795" t="s">
        <v>6539</v>
      </c>
      <c r="C795" t="s">
        <v>6540</v>
      </c>
      <c r="D795" t="s">
        <v>6541</v>
      </c>
      <c r="E795" t="s">
        <v>6542</v>
      </c>
      <c r="F795" t="s">
        <v>6543</v>
      </c>
      <c r="G795" t="s">
        <v>6544</v>
      </c>
      <c r="H795" t="s">
        <v>6545</v>
      </c>
      <c r="I795" t="s">
        <v>225</v>
      </c>
      <c r="J795" t="s">
        <v>32</v>
      </c>
      <c r="K795" t="s">
        <v>6546</v>
      </c>
      <c r="L795" t="s">
        <v>50</v>
      </c>
      <c r="M795" t="s">
        <v>50</v>
      </c>
      <c r="N795" t="s">
        <v>36</v>
      </c>
      <c r="O795" t="s">
        <v>39</v>
      </c>
      <c r="P795" t="s">
        <v>266</v>
      </c>
      <c r="Q795" t="s">
        <v>39</v>
      </c>
      <c r="R795" t="s">
        <v>39</v>
      </c>
      <c r="S795" t="s">
        <v>39</v>
      </c>
      <c r="T795" t="s">
        <v>523</v>
      </c>
      <c r="U795" t="s">
        <v>39</v>
      </c>
      <c r="V795" t="s">
        <v>159</v>
      </c>
      <c r="W795" t="s">
        <v>39</v>
      </c>
      <c r="X795" t="str">
        <f>IF(LEN(source_data[[#This Row],[technology]])=0,"","technology")</f>
        <v>technology</v>
      </c>
      <c r="Y795" t="str">
        <f>SUBSTITUTE(_xlfn.TEXTJOIN(";",TRUE,source_data[[#This Row],[format]:[topic]],source_data[[#This Row],[misc]],source_data[[#This Row],[area]:[other]],),"#",";")</f>
        <v>tutorial;design;technology;rstats</v>
      </c>
      <c r="Z795">
        <f>10-COUNTBLANK(source_data[[#This Row],[format]:[other]])</f>
        <v>4</v>
      </c>
    </row>
    <row r="796" spans="1:26" x14ac:dyDescent="0.25">
      <c r="A796" t="s">
        <v>6547</v>
      </c>
      <c r="B796" t="s">
        <v>6548</v>
      </c>
      <c r="C796" t="s">
        <v>6549</v>
      </c>
      <c r="D796" t="s">
        <v>6550</v>
      </c>
      <c r="E796" t="s">
        <v>1468</v>
      </c>
      <c r="F796" t="s">
        <v>6551</v>
      </c>
      <c r="G796" t="s">
        <v>6552</v>
      </c>
      <c r="H796" t="s">
        <v>6553</v>
      </c>
      <c r="I796" t="s">
        <v>225</v>
      </c>
      <c r="J796" t="s">
        <v>32</v>
      </c>
      <c r="K796" t="s">
        <v>6554</v>
      </c>
      <c r="L796" t="s">
        <v>50</v>
      </c>
      <c r="M796" t="s">
        <v>50</v>
      </c>
      <c r="N796" t="s">
        <v>36</v>
      </c>
      <c r="O796" t="s">
        <v>51</v>
      </c>
      <c r="P796" t="s">
        <v>187</v>
      </c>
      <c r="Q796" t="s">
        <v>39</v>
      </c>
      <c r="R796" t="s">
        <v>39</v>
      </c>
      <c r="S796" t="s">
        <v>39</v>
      </c>
      <c r="T796" t="s">
        <v>523</v>
      </c>
      <c r="U796" t="s">
        <v>39</v>
      </c>
      <c r="V796" t="s">
        <v>39</v>
      </c>
      <c r="W796" t="s">
        <v>595</v>
      </c>
      <c r="X796" t="str">
        <f>IF(LEN(source_data[[#This Row],[technology]])=0,"","technology")</f>
        <v/>
      </c>
      <c r="Y796" t="str">
        <f>SUBSTITUTE(_xlfn.TEXTJOIN(";",TRUE,source_data[[#This Row],[format]:[topic]],source_data[[#This Row],[misc]],source_data[[#This Row],[area]:[other]],),"#",";")</f>
        <v>post;visual;design;art</v>
      </c>
      <c r="Z796">
        <f>10-COUNTBLANK(source_data[[#This Row],[format]:[other]])</f>
        <v>5</v>
      </c>
    </row>
    <row r="797" spans="1:26" x14ac:dyDescent="0.25">
      <c r="A797" t="s">
        <v>6555</v>
      </c>
      <c r="B797" t="s">
        <v>6556</v>
      </c>
      <c r="C797" t="s">
        <v>6557</v>
      </c>
      <c r="D797" t="s">
        <v>6558</v>
      </c>
      <c r="E797" t="s">
        <v>6559</v>
      </c>
      <c r="F797" t="s">
        <v>6560</v>
      </c>
      <c r="G797" t="s">
        <v>6561</v>
      </c>
      <c r="H797" t="s">
        <v>30</v>
      </c>
      <c r="I797" t="s">
        <v>31</v>
      </c>
      <c r="J797" t="s">
        <v>211</v>
      </c>
      <c r="K797" t="s">
        <v>6562</v>
      </c>
      <c r="L797" t="s">
        <v>6563</v>
      </c>
      <c r="M797" t="s">
        <v>6564</v>
      </c>
      <c r="N797" t="s">
        <v>36</v>
      </c>
      <c r="O797" t="s">
        <v>6565</v>
      </c>
      <c r="P797" t="s">
        <v>95</v>
      </c>
      <c r="Q797" t="s">
        <v>39</v>
      </c>
      <c r="R797" t="s">
        <v>39</v>
      </c>
      <c r="S797" t="s">
        <v>39</v>
      </c>
      <c r="T797" t="s">
        <v>39</v>
      </c>
      <c r="U797" t="s">
        <v>2176</v>
      </c>
      <c r="V797" t="s">
        <v>39</v>
      </c>
      <c r="W797" t="s">
        <v>39</v>
      </c>
      <c r="X797" t="str">
        <f>IF(LEN(source_data[[#This Row],[technology]])=0,"","technology")</f>
        <v/>
      </c>
      <c r="Y797" t="str">
        <f>SUBSTITUTE(_xlfn.TEXTJOIN(";",TRUE,source_data[[#This Row],[format]:[topic]],source_data[[#This Row],[misc]],source_data[[#This Row],[area]:[other]],),"#",";")</f>
        <v>post;lecture;list;ai;ml;dl</v>
      </c>
      <c r="Z797">
        <f>10-COUNTBLANK(source_data[[#This Row],[format]:[other]])</f>
        <v>4</v>
      </c>
    </row>
    <row r="798" spans="1:26" x14ac:dyDescent="0.25">
      <c r="A798" t="s">
        <v>6566</v>
      </c>
      <c r="B798" t="s">
        <v>6567</v>
      </c>
      <c r="C798" t="s">
        <v>6568</v>
      </c>
      <c r="D798" t="s">
        <v>6569</v>
      </c>
      <c r="E798" t="s">
        <v>6335</v>
      </c>
      <c r="F798" t="s">
        <v>6570</v>
      </c>
      <c r="G798" t="s">
        <v>6571</v>
      </c>
      <c r="H798" t="s">
        <v>6572</v>
      </c>
      <c r="I798" t="s">
        <v>225</v>
      </c>
      <c r="J798" t="s">
        <v>211</v>
      </c>
      <c r="K798" t="s">
        <v>6573</v>
      </c>
      <c r="L798" t="s">
        <v>50</v>
      </c>
      <c r="M798" t="s">
        <v>50</v>
      </c>
      <c r="N798" t="s">
        <v>36</v>
      </c>
      <c r="O798" t="s">
        <v>256</v>
      </c>
      <c r="P798" t="s">
        <v>39</v>
      </c>
      <c r="Q798" t="s">
        <v>39</v>
      </c>
      <c r="R798" t="s">
        <v>39</v>
      </c>
      <c r="S798" t="s">
        <v>52</v>
      </c>
      <c r="T798" t="s">
        <v>168</v>
      </c>
      <c r="U798" t="s">
        <v>1064</v>
      </c>
      <c r="V798" t="s">
        <v>5500</v>
      </c>
      <c r="W798" t="s">
        <v>39</v>
      </c>
      <c r="X798" t="str">
        <f>IF(LEN(source_data[[#This Row],[technology]])=0,"","technology")</f>
        <v>technology</v>
      </c>
      <c r="Y798" t="str">
        <f>SUBSTITUTE(_xlfn.TEXTJOIN(";",TRUE,source_data[[#This Row],[format]:[topic]],source_data[[#This Row],[misc]],source_data[[#This Row],[area]:[other]],),"#",";")</f>
        <v>package;data-viz;tool;technology;animation;ggplot;rstats</v>
      </c>
      <c r="Z798">
        <f>10-COUNTBLANK(source_data[[#This Row],[format]:[other]])</f>
        <v>6</v>
      </c>
    </row>
    <row r="799" spans="1:26" x14ac:dyDescent="0.25">
      <c r="A799" t="s">
        <v>6574</v>
      </c>
      <c r="B799" t="s">
        <v>6575</v>
      </c>
      <c r="C799" t="s">
        <v>6576</v>
      </c>
      <c r="D799" t="s">
        <v>6577</v>
      </c>
      <c r="E799" t="s">
        <v>1468</v>
      </c>
      <c r="F799" t="s">
        <v>6578</v>
      </c>
      <c r="G799" t="s">
        <v>6579</v>
      </c>
      <c r="H799" t="s">
        <v>6580</v>
      </c>
      <c r="I799" t="s">
        <v>225</v>
      </c>
      <c r="J799" t="s">
        <v>211</v>
      </c>
      <c r="K799" t="s">
        <v>6562</v>
      </c>
      <c r="L799" t="s">
        <v>50</v>
      </c>
      <c r="M799" t="s">
        <v>50</v>
      </c>
      <c r="N799" t="s">
        <v>36</v>
      </c>
      <c r="O799" t="s">
        <v>426</v>
      </c>
      <c r="P799" t="s">
        <v>39</v>
      </c>
      <c r="Q799" t="s">
        <v>39</v>
      </c>
      <c r="R799" t="s">
        <v>39</v>
      </c>
      <c r="S799" t="s">
        <v>52</v>
      </c>
      <c r="T799" t="s">
        <v>39</v>
      </c>
      <c r="U799" t="s">
        <v>6581</v>
      </c>
      <c r="V799" t="s">
        <v>39</v>
      </c>
      <c r="W799" t="s">
        <v>39</v>
      </c>
      <c r="X799" t="str">
        <f>IF(LEN(source_data[[#This Row],[technology]])=0,"","technology")</f>
        <v/>
      </c>
      <c r="Y799" t="str">
        <f>SUBSTITUTE(_xlfn.TEXTJOIN(";",TRUE,source_data[[#This Row],[format]:[topic]],source_data[[#This Row],[misc]],source_data[[#This Row],[area]:[other]],),"#",";")</f>
        <v>interactive;data-viz;3d</v>
      </c>
      <c r="Z799">
        <f>10-COUNTBLANK(source_data[[#This Row],[format]:[other]])</f>
        <v>4</v>
      </c>
    </row>
    <row r="800" spans="1:26" x14ac:dyDescent="0.25">
      <c r="A800" t="s">
        <v>6582</v>
      </c>
      <c r="B800" t="s">
        <v>6583</v>
      </c>
      <c r="C800" t="s">
        <v>6584</v>
      </c>
      <c r="D800" t="s">
        <v>6585</v>
      </c>
      <c r="E800" t="s">
        <v>6586</v>
      </c>
      <c r="F800" t="s">
        <v>6587</v>
      </c>
      <c r="G800" t="s">
        <v>6588</v>
      </c>
      <c r="H800" t="s">
        <v>30</v>
      </c>
      <c r="I800" t="s">
        <v>31</v>
      </c>
      <c r="J800" t="s">
        <v>47</v>
      </c>
      <c r="K800" t="s">
        <v>6589</v>
      </c>
      <c r="L800" t="s">
        <v>6590</v>
      </c>
      <c r="M800" t="s">
        <v>6591</v>
      </c>
      <c r="N800" t="s">
        <v>36</v>
      </c>
      <c r="O800" t="s">
        <v>39</v>
      </c>
      <c r="P800" t="s">
        <v>187</v>
      </c>
      <c r="Q800" t="s">
        <v>39</v>
      </c>
      <c r="R800" t="s">
        <v>39</v>
      </c>
      <c r="S800" t="s">
        <v>52</v>
      </c>
      <c r="T800" t="s">
        <v>39</v>
      </c>
      <c r="U800" t="s">
        <v>6581</v>
      </c>
      <c r="V800" t="s">
        <v>39</v>
      </c>
      <c r="W800" t="s">
        <v>39</v>
      </c>
      <c r="X800" t="str">
        <f>IF(LEN(source_data[[#This Row],[technology]])=0,"","technology")</f>
        <v/>
      </c>
      <c r="Y800" t="str">
        <f>SUBSTITUTE(_xlfn.TEXTJOIN(";",TRUE,source_data[[#This Row],[format]:[topic]],source_data[[#This Row],[misc]],source_data[[#This Row],[area]:[other]],),"#",";")</f>
        <v>visual;data-viz;3d</v>
      </c>
      <c r="Z800">
        <f>10-COUNTBLANK(source_data[[#This Row],[format]:[other]])</f>
        <v>4</v>
      </c>
    </row>
    <row r="801" spans="1:26" x14ac:dyDescent="0.25">
      <c r="A801" t="s">
        <v>6592</v>
      </c>
      <c r="B801" t="s">
        <v>6593</v>
      </c>
      <c r="C801" t="s">
        <v>6594</v>
      </c>
      <c r="D801" t="s">
        <v>4373</v>
      </c>
      <c r="E801" t="s">
        <v>1888</v>
      </c>
      <c r="F801" t="s">
        <v>6595</v>
      </c>
      <c r="G801" t="s">
        <v>6596</v>
      </c>
      <c r="H801" t="s">
        <v>4377</v>
      </c>
      <c r="I801" t="s">
        <v>225</v>
      </c>
      <c r="J801" t="s">
        <v>211</v>
      </c>
      <c r="K801" t="s">
        <v>6597</v>
      </c>
      <c r="L801" t="s">
        <v>50</v>
      </c>
      <c r="M801" t="s">
        <v>50</v>
      </c>
      <c r="N801" t="s">
        <v>36</v>
      </c>
      <c r="O801" t="s">
        <v>51</v>
      </c>
      <c r="P801" t="s">
        <v>39</v>
      </c>
      <c r="Q801" t="s">
        <v>39</v>
      </c>
      <c r="R801" t="s">
        <v>39</v>
      </c>
      <c r="S801" t="s">
        <v>39</v>
      </c>
      <c r="T801" t="s">
        <v>39</v>
      </c>
      <c r="U801" t="s">
        <v>865</v>
      </c>
      <c r="V801" t="s">
        <v>39</v>
      </c>
      <c r="W801" t="s">
        <v>39</v>
      </c>
      <c r="X801" t="str">
        <f>IF(LEN(source_data[[#This Row],[technology]])=0,"","technology")</f>
        <v/>
      </c>
      <c r="Y801" t="str">
        <f>SUBSTITUTE(_xlfn.TEXTJOIN(";",TRUE,source_data[[#This Row],[format]:[topic]],source_data[[#This Row],[misc]],source_data[[#This Row],[area]:[other]],),"#",";")</f>
        <v>post;development</v>
      </c>
      <c r="Z801">
        <f>10-COUNTBLANK(source_data[[#This Row],[format]:[other]])</f>
        <v>3</v>
      </c>
    </row>
    <row r="802" spans="1:26" x14ac:dyDescent="0.25">
      <c r="A802" t="s">
        <v>6598</v>
      </c>
      <c r="B802" t="s">
        <v>6599</v>
      </c>
      <c r="C802" t="s">
        <v>6600</v>
      </c>
      <c r="D802" t="s">
        <v>6601</v>
      </c>
      <c r="E802" t="s">
        <v>659</v>
      </c>
      <c r="F802" t="s">
        <v>6602</v>
      </c>
      <c r="G802" t="s">
        <v>854</v>
      </c>
      <c r="H802" t="s">
        <v>6603</v>
      </c>
      <c r="I802" t="s">
        <v>225</v>
      </c>
      <c r="J802" t="s">
        <v>47</v>
      </c>
      <c r="K802" t="s">
        <v>48</v>
      </c>
      <c r="L802" t="s">
        <v>50</v>
      </c>
      <c r="M802" t="s">
        <v>50</v>
      </c>
      <c r="N802" t="s">
        <v>36</v>
      </c>
      <c r="O802" t="s">
        <v>854</v>
      </c>
      <c r="P802" t="s">
        <v>177</v>
      </c>
      <c r="Q802" t="s">
        <v>39</v>
      </c>
      <c r="R802" t="s">
        <v>39</v>
      </c>
      <c r="S802" t="s">
        <v>39</v>
      </c>
      <c r="T802" t="s">
        <v>39</v>
      </c>
      <c r="U802" t="s">
        <v>39</v>
      </c>
      <c r="V802" t="s">
        <v>39</v>
      </c>
      <c r="W802" t="s">
        <v>39</v>
      </c>
      <c r="X802" t="str">
        <f>IF(LEN(source_data[[#This Row],[technology]])=0,"","technology")</f>
        <v/>
      </c>
      <c r="Y802" t="str">
        <f>SUBSTITUTE(_xlfn.TEXTJOIN(";",TRUE,source_data[[#This Row],[format]:[topic]],source_data[[#This Row],[misc]],source_data[[#This Row],[area]:[other]],),"#",";")</f>
        <v>course;general</v>
      </c>
      <c r="Z802">
        <f>10-COUNTBLANK(source_data[[#This Row],[format]:[other]])</f>
        <v>3</v>
      </c>
    </row>
    <row r="803" spans="1:26" x14ac:dyDescent="0.25">
      <c r="A803" t="s">
        <v>6604</v>
      </c>
      <c r="B803" t="s">
        <v>6605</v>
      </c>
      <c r="C803" t="s">
        <v>6606</v>
      </c>
      <c r="D803" t="s">
        <v>6607</v>
      </c>
      <c r="E803" t="s">
        <v>6608</v>
      </c>
      <c r="F803" t="s">
        <v>6609</v>
      </c>
      <c r="G803" t="s">
        <v>6610</v>
      </c>
      <c r="H803" t="s">
        <v>6611</v>
      </c>
      <c r="I803" t="s">
        <v>225</v>
      </c>
      <c r="J803" t="s">
        <v>32</v>
      </c>
      <c r="K803" t="s">
        <v>6612</v>
      </c>
      <c r="L803" t="s">
        <v>50</v>
      </c>
      <c r="M803" t="s">
        <v>50</v>
      </c>
      <c r="N803" t="s">
        <v>36</v>
      </c>
      <c r="O803" t="s">
        <v>157</v>
      </c>
      <c r="P803" t="s">
        <v>39</v>
      </c>
      <c r="Q803" t="s">
        <v>39</v>
      </c>
      <c r="R803" t="s">
        <v>39</v>
      </c>
      <c r="S803" t="s">
        <v>39</v>
      </c>
      <c r="T803" t="s">
        <v>6613</v>
      </c>
      <c r="U803" t="s">
        <v>307</v>
      </c>
      <c r="V803" t="s">
        <v>39</v>
      </c>
      <c r="W803" t="s">
        <v>39</v>
      </c>
      <c r="X803" t="str">
        <f>IF(LEN(source_data[[#This Row],[technology]])=0,"","technology")</f>
        <v/>
      </c>
      <c r="Y803" t="str">
        <f>SUBSTITUTE(_xlfn.TEXTJOIN(";",TRUE,source_data[[#This Row],[format]:[topic]],source_data[[#This Row],[misc]],source_data[[#This Row],[area]:[other]],),"#",";")</f>
        <v>book;method;technique;statistics</v>
      </c>
      <c r="Z803">
        <f>10-COUNTBLANK(source_data[[#This Row],[format]:[other]])</f>
        <v>4</v>
      </c>
    </row>
    <row r="804" spans="1:26" x14ac:dyDescent="0.25">
      <c r="A804" t="s">
        <v>6614</v>
      </c>
      <c r="B804" t="s">
        <v>6615</v>
      </c>
      <c r="C804" t="s">
        <v>6616</v>
      </c>
      <c r="D804" t="s">
        <v>6617</v>
      </c>
      <c r="E804" t="s">
        <v>6618</v>
      </c>
      <c r="F804" t="s">
        <v>6619</v>
      </c>
      <c r="G804" t="s">
        <v>6620</v>
      </c>
      <c r="H804" t="s">
        <v>6621</v>
      </c>
      <c r="I804" t="s">
        <v>225</v>
      </c>
      <c r="J804" t="s">
        <v>32</v>
      </c>
      <c r="K804" t="s">
        <v>6622</v>
      </c>
      <c r="L804" t="s">
        <v>50</v>
      </c>
      <c r="M804" t="s">
        <v>50</v>
      </c>
      <c r="N804" t="s">
        <v>36</v>
      </c>
      <c r="O804" t="s">
        <v>39</v>
      </c>
      <c r="P804" t="s">
        <v>481</v>
      </c>
      <c r="Q804" t="s">
        <v>522</v>
      </c>
      <c r="R804" t="s">
        <v>39</v>
      </c>
      <c r="S804" t="s">
        <v>39</v>
      </c>
      <c r="T804" t="s">
        <v>39</v>
      </c>
      <c r="U804" t="s">
        <v>39</v>
      </c>
      <c r="V804" t="s">
        <v>39</v>
      </c>
      <c r="W804" t="s">
        <v>39</v>
      </c>
      <c r="X804" t="str">
        <f>IF(LEN(source_data[[#This Row],[technology]])=0,"","technology")</f>
        <v/>
      </c>
      <c r="Y804" t="str">
        <f>SUBSTITUTE(_xlfn.TEXTJOIN(";",TRUE,source_data[[#This Row],[format]:[topic]],source_data[[#This Row],[misc]],source_data[[#This Row],[area]:[other]],),"#",";")</f>
        <v>dataset;example</v>
      </c>
      <c r="Z804">
        <f>10-COUNTBLANK(source_data[[#This Row],[format]:[other]])</f>
        <v>3</v>
      </c>
    </row>
    <row r="805" spans="1:26" x14ac:dyDescent="0.25">
      <c r="A805" t="s">
        <v>6623</v>
      </c>
      <c r="B805" t="s">
        <v>6624</v>
      </c>
      <c r="C805" t="s">
        <v>6625</v>
      </c>
      <c r="D805" t="s">
        <v>6626</v>
      </c>
      <c r="E805" t="s">
        <v>6618</v>
      </c>
      <c r="F805" t="s">
        <v>6627</v>
      </c>
      <c r="G805" t="s">
        <v>6628</v>
      </c>
      <c r="H805" t="s">
        <v>630</v>
      </c>
      <c r="I805" t="s">
        <v>225</v>
      </c>
      <c r="J805" t="s">
        <v>211</v>
      </c>
      <c r="K805" t="s">
        <v>631</v>
      </c>
      <c r="L805" t="s">
        <v>50</v>
      </c>
      <c r="M805" t="s">
        <v>50</v>
      </c>
      <c r="N805" t="s">
        <v>36</v>
      </c>
      <c r="O805" t="s">
        <v>37</v>
      </c>
      <c r="P805" t="s">
        <v>39</v>
      </c>
      <c r="Q805" t="s">
        <v>39</v>
      </c>
      <c r="R805" t="s">
        <v>6629</v>
      </c>
      <c r="S805" t="s">
        <v>1483</v>
      </c>
      <c r="T805" t="s">
        <v>87</v>
      </c>
      <c r="U805" t="s">
        <v>39</v>
      </c>
      <c r="V805" t="s">
        <v>39</v>
      </c>
      <c r="W805" t="s">
        <v>39</v>
      </c>
      <c r="X805" t="str">
        <f>IF(LEN(source_data[[#This Row],[technology]])=0,"","technology")</f>
        <v/>
      </c>
      <c r="Y805" t="str">
        <f>SUBSTITUTE(_xlfn.TEXTJOIN(";",TRUE,source_data[[#This Row],[format]:[topic]],source_data[[#This Row],[misc]],source_data[[#This Row],[area]:[other]],),"#",";")</f>
        <v>article;cautionary-tale;dubious;data-science;pitfall;methodology</v>
      </c>
      <c r="Z805">
        <f>10-COUNTBLANK(source_data[[#This Row],[format]:[other]])</f>
        <v>5</v>
      </c>
    </row>
    <row r="806" spans="1:26" x14ac:dyDescent="0.25">
      <c r="A806" t="s">
        <v>6630</v>
      </c>
      <c r="B806" t="s">
        <v>6631</v>
      </c>
      <c r="C806" t="s">
        <v>6632</v>
      </c>
      <c r="D806" t="s">
        <v>6633</v>
      </c>
      <c r="E806" t="s">
        <v>6634</v>
      </c>
      <c r="F806" t="s">
        <v>6635</v>
      </c>
      <c r="G806" t="s">
        <v>6636</v>
      </c>
      <c r="H806" t="s">
        <v>6637</v>
      </c>
      <c r="I806" t="s">
        <v>225</v>
      </c>
      <c r="J806" t="s">
        <v>211</v>
      </c>
      <c r="K806" t="s">
        <v>6638</v>
      </c>
      <c r="L806" t="s">
        <v>50</v>
      </c>
      <c r="M806" t="s">
        <v>50</v>
      </c>
      <c r="N806" t="s">
        <v>36</v>
      </c>
      <c r="O806" t="s">
        <v>37</v>
      </c>
      <c r="P806" t="s">
        <v>39</v>
      </c>
      <c r="Q806" t="s">
        <v>613</v>
      </c>
      <c r="R806" t="s">
        <v>39</v>
      </c>
      <c r="S806" t="s">
        <v>52</v>
      </c>
      <c r="T806" t="s">
        <v>168</v>
      </c>
      <c r="U806" t="s">
        <v>317</v>
      </c>
      <c r="V806" t="s">
        <v>39</v>
      </c>
      <c r="W806" t="s">
        <v>6639</v>
      </c>
      <c r="X806" t="str">
        <f>IF(LEN(source_data[[#This Row],[technology]])=0,"","technology")</f>
        <v/>
      </c>
      <c r="Y806" t="str">
        <f>SUBSTITUTE(_xlfn.TEXTJOIN(";",TRUE,source_data[[#This Row],[format]:[topic]],source_data[[#This Row],[misc]],source_data[[#This Row],[area]:[other]],),"#",";")</f>
        <v>article;explainer;data-viz;tool;colour;science</v>
      </c>
      <c r="Z806">
        <f>10-COUNTBLANK(source_data[[#This Row],[format]:[other]])</f>
        <v>7</v>
      </c>
    </row>
    <row r="807" spans="1:26" x14ac:dyDescent="0.25">
      <c r="A807" t="s">
        <v>6640</v>
      </c>
      <c r="B807" t="s">
        <v>6641</v>
      </c>
      <c r="C807" t="s">
        <v>6642</v>
      </c>
      <c r="D807" t="s">
        <v>6643</v>
      </c>
      <c r="E807" t="s">
        <v>659</v>
      </c>
      <c r="F807" t="s">
        <v>6644</v>
      </c>
      <c r="G807" t="s">
        <v>6645</v>
      </c>
      <c r="H807" t="s">
        <v>6646</v>
      </c>
      <c r="I807" t="s">
        <v>225</v>
      </c>
      <c r="J807" t="s">
        <v>32</v>
      </c>
      <c r="K807" t="s">
        <v>6647</v>
      </c>
      <c r="L807" t="s">
        <v>50</v>
      </c>
      <c r="M807" t="s">
        <v>50</v>
      </c>
      <c r="N807" t="s">
        <v>36</v>
      </c>
      <c r="O807" t="s">
        <v>39</v>
      </c>
      <c r="P807" t="s">
        <v>6648</v>
      </c>
      <c r="Q807" t="s">
        <v>39</v>
      </c>
      <c r="R807" t="s">
        <v>39</v>
      </c>
      <c r="S807" t="s">
        <v>39</v>
      </c>
      <c r="T807" t="s">
        <v>39</v>
      </c>
      <c r="U807" t="s">
        <v>39</v>
      </c>
      <c r="V807" t="s">
        <v>39</v>
      </c>
      <c r="W807" t="s">
        <v>1097</v>
      </c>
      <c r="X807" t="str">
        <f>IF(LEN(source_data[[#This Row],[technology]])=0,"","technology")</f>
        <v/>
      </c>
      <c r="Y807" t="str">
        <f>SUBSTITUTE(_xlfn.TEXTJOIN(";",TRUE,source_data[[#This Row],[format]:[topic]],source_data[[#This Row],[misc]],source_data[[#This Row],[area]:[other]],),"#",";")</f>
        <v>reference;science;art</v>
      </c>
      <c r="Z807">
        <f>10-COUNTBLANK(source_data[[#This Row],[format]:[other]])</f>
        <v>3</v>
      </c>
    </row>
    <row r="808" spans="1:26" x14ac:dyDescent="0.25">
      <c r="A808" t="s">
        <v>6649</v>
      </c>
      <c r="B808" t="s">
        <v>6650</v>
      </c>
      <c r="C808" t="s">
        <v>6651</v>
      </c>
      <c r="D808" t="s">
        <v>6652</v>
      </c>
      <c r="E808" t="s">
        <v>6653</v>
      </c>
      <c r="F808" t="s">
        <v>6654</v>
      </c>
      <c r="G808" t="s">
        <v>6655</v>
      </c>
      <c r="H808" t="s">
        <v>4712</v>
      </c>
      <c r="I808" t="s">
        <v>225</v>
      </c>
      <c r="J808" t="s">
        <v>47</v>
      </c>
      <c r="K808" t="s">
        <v>48</v>
      </c>
      <c r="L808" t="s">
        <v>50</v>
      </c>
      <c r="M808" t="s">
        <v>50</v>
      </c>
      <c r="N808" t="s">
        <v>36</v>
      </c>
      <c r="O808" t="s">
        <v>37</v>
      </c>
      <c r="P808" t="s">
        <v>772</v>
      </c>
      <c r="Q808" t="s">
        <v>39</v>
      </c>
      <c r="R808" t="s">
        <v>39</v>
      </c>
      <c r="S808" t="s">
        <v>39</v>
      </c>
      <c r="T808" t="s">
        <v>39</v>
      </c>
      <c r="U808" t="s">
        <v>1185</v>
      </c>
      <c r="V808" t="s">
        <v>39</v>
      </c>
      <c r="W808" t="s">
        <v>39</v>
      </c>
      <c r="X808" t="str">
        <f>IF(LEN(source_data[[#This Row],[technology]])=0,"","technology")</f>
        <v/>
      </c>
      <c r="Y808" t="str">
        <f>SUBSTITUTE(_xlfn.TEXTJOIN(";",TRUE,source_data[[#This Row],[format]:[topic]],source_data[[#This Row],[misc]],source_data[[#This Row],[area]:[other]],),"#",";")</f>
        <v>article;review;ai</v>
      </c>
      <c r="Z808">
        <f>10-COUNTBLANK(source_data[[#This Row],[format]:[other]])</f>
        <v>4</v>
      </c>
    </row>
    <row r="809" spans="1:26" x14ac:dyDescent="0.25">
      <c r="A809" t="s">
        <v>6656</v>
      </c>
      <c r="B809" t="s">
        <v>6657</v>
      </c>
      <c r="C809" t="s">
        <v>6658</v>
      </c>
      <c r="D809" t="s">
        <v>6659</v>
      </c>
      <c r="E809" t="s">
        <v>6660</v>
      </c>
      <c r="F809" t="s">
        <v>6661</v>
      </c>
      <c r="G809" t="s">
        <v>6662</v>
      </c>
      <c r="H809" t="s">
        <v>6663</v>
      </c>
      <c r="I809" t="s">
        <v>225</v>
      </c>
      <c r="J809" t="s">
        <v>47</v>
      </c>
      <c r="K809" t="s">
        <v>48</v>
      </c>
      <c r="L809" t="s">
        <v>50</v>
      </c>
      <c r="M809" t="s">
        <v>50</v>
      </c>
      <c r="N809" t="s">
        <v>36</v>
      </c>
      <c r="O809" t="s">
        <v>39</v>
      </c>
      <c r="P809" t="s">
        <v>772</v>
      </c>
      <c r="Q809" t="s">
        <v>39</v>
      </c>
      <c r="R809" t="s">
        <v>39</v>
      </c>
      <c r="S809" t="s">
        <v>39</v>
      </c>
      <c r="T809" t="s">
        <v>39</v>
      </c>
      <c r="U809" t="s">
        <v>39</v>
      </c>
      <c r="V809" t="s">
        <v>6338</v>
      </c>
      <c r="W809" t="s">
        <v>39</v>
      </c>
      <c r="X809" t="str">
        <f>IF(LEN(source_data[[#This Row],[technology]])=0,"","technology")</f>
        <v>technology</v>
      </c>
      <c r="Y809" t="str">
        <f>SUBSTITUTE(_xlfn.TEXTJOIN(";",TRUE,source_data[[#This Row],[format]:[topic]],source_data[[#This Row],[misc]],source_data[[#This Row],[area]:[other]],),"#",";")</f>
        <v>review;technology;generative</v>
      </c>
      <c r="Z809">
        <f>10-COUNTBLANK(source_data[[#This Row],[format]:[other]])</f>
        <v>3</v>
      </c>
    </row>
    <row r="810" spans="1:26" x14ac:dyDescent="0.25">
      <c r="A810" t="s">
        <v>6664</v>
      </c>
      <c r="B810" t="s">
        <v>6665</v>
      </c>
      <c r="C810" t="s">
        <v>6666</v>
      </c>
      <c r="D810" t="s">
        <v>6667</v>
      </c>
      <c r="E810" t="s">
        <v>6668</v>
      </c>
      <c r="F810" t="s">
        <v>6669</v>
      </c>
      <c r="G810" t="s">
        <v>6670</v>
      </c>
      <c r="H810" t="s">
        <v>6671</v>
      </c>
      <c r="I810" t="s">
        <v>225</v>
      </c>
      <c r="J810" t="s">
        <v>211</v>
      </c>
      <c r="K810" t="s">
        <v>6672</v>
      </c>
      <c r="L810" t="s">
        <v>50</v>
      </c>
      <c r="M810" t="s">
        <v>50</v>
      </c>
      <c r="N810" t="s">
        <v>36</v>
      </c>
      <c r="O810" t="s">
        <v>39</v>
      </c>
      <c r="P810" t="s">
        <v>266</v>
      </c>
      <c r="Q810" t="s">
        <v>39</v>
      </c>
      <c r="R810" t="s">
        <v>39</v>
      </c>
      <c r="S810" t="s">
        <v>39</v>
      </c>
      <c r="T810" t="s">
        <v>39</v>
      </c>
      <c r="U810" t="s">
        <v>40</v>
      </c>
      <c r="V810" t="s">
        <v>114</v>
      </c>
      <c r="W810" t="s">
        <v>39</v>
      </c>
      <c r="X810" t="str">
        <f>IF(LEN(source_data[[#This Row],[technology]])=0,"","technology")</f>
        <v>technology</v>
      </c>
      <c r="Y810" t="str">
        <f>SUBSTITUTE(_xlfn.TEXTJOIN(";",TRUE,source_data[[#This Row],[format]:[topic]],source_data[[#This Row],[misc]],source_data[[#This Row],[area]:[other]],),"#",";")</f>
        <v>tutorial;technology;geospatial;d3js</v>
      </c>
      <c r="Z810">
        <f>10-COUNTBLANK(source_data[[#This Row],[format]:[other]])</f>
        <v>4</v>
      </c>
    </row>
    <row r="811" spans="1:26" x14ac:dyDescent="0.25">
      <c r="A811" t="s">
        <v>6673</v>
      </c>
      <c r="B811" t="s">
        <v>6674</v>
      </c>
      <c r="C811" t="s">
        <v>6675</v>
      </c>
      <c r="D811" t="s">
        <v>6676</v>
      </c>
      <c r="E811" t="s">
        <v>4867</v>
      </c>
      <c r="F811" t="s">
        <v>6677</v>
      </c>
      <c r="G811" t="s">
        <v>6678</v>
      </c>
      <c r="H811" t="s">
        <v>6679</v>
      </c>
      <c r="I811" t="s">
        <v>225</v>
      </c>
      <c r="J811" t="s">
        <v>32</v>
      </c>
      <c r="K811" t="s">
        <v>6680</v>
      </c>
      <c r="L811" t="s">
        <v>50</v>
      </c>
      <c r="M811" t="s">
        <v>50</v>
      </c>
      <c r="N811" t="s">
        <v>36</v>
      </c>
      <c r="O811" t="s">
        <v>51</v>
      </c>
      <c r="P811" t="s">
        <v>78</v>
      </c>
      <c r="Q811" t="s">
        <v>39</v>
      </c>
      <c r="R811" t="s">
        <v>39</v>
      </c>
      <c r="S811" t="s">
        <v>52</v>
      </c>
      <c r="T811" t="s">
        <v>39</v>
      </c>
      <c r="U811" t="s">
        <v>6380</v>
      </c>
      <c r="V811" t="s">
        <v>114</v>
      </c>
      <c r="W811" t="s">
        <v>39</v>
      </c>
      <c r="X811" t="str">
        <f>IF(LEN(source_data[[#This Row],[technology]])=0,"","technology")</f>
        <v>technology</v>
      </c>
      <c r="Y811" t="str">
        <f>SUBSTITUTE(_xlfn.TEXTJOIN(";",TRUE,source_data[[#This Row],[format]:[topic]],source_data[[#This Row],[misc]],source_data[[#This Row],[area]:[other]],),"#",";")</f>
        <v>post;how-to;data-viz;technology;exploration;d3js</v>
      </c>
      <c r="Z811">
        <f>10-COUNTBLANK(source_data[[#This Row],[format]:[other]])</f>
        <v>6</v>
      </c>
    </row>
    <row r="812" spans="1:26" x14ac:dyDescent="0.25">
      <c r="A812" t="s">
        <v>6681</v>
      </c>
      <c r="B812" t="s">
        <v>6682</v>
      </c>
      <c r="C812" t="s">
        <v>6683</v>
      </c>
      <c r="D812" t="s">
        <v>6684</v>
      </c>
      <c r="E812" t="s">
        <v>6542</v>
      </c>
      <c r="F812" t="s">
        <v>6685</v>
      </c>
      <c r="G812" t="s">
        <v>6686</v>
      </c>
      <c r="H812" t="s">
        <v>30</v>
      </c>
      <c r="I812" t="s">
        <v>31</v>
      </c>
      <c r="J812" t="s">
        <v>47</v>
      </c>
      <c r="K812" t="s">
        <v>48</v>
      </c>
      <c r="L812" t="s">
        <v>6687</v>
      </c>
      <c r="M812" t="s">
        <v>6688</v>
      </c>
      <c r="N812" t="s">
        <v>36</v>
      </c>
      <c r="O812" t="s">
        <v>51</v>
      </c>
      <c r="P812" t="s">
        <v>39</v>
      </c>
      <c r="Q812" t="s">
        <v>39</v>
      </c>
      <c r="R812" t="s">
        <v>39</v>
      </c>
      <c r="S812" t="s">
        <v>39</v>
      </c>
      <c r="T812" t="s">
        <v>523</v>
      </c>
      <c r="U812" t="s">
        <v>865</v>
      </c>
      <c r="V812" t="s">
        <v>39</v>
      </c>
      <c r="W812" t="s">
        <v>39</v>
      </c>
      <c r="X812" t="str">
        <f>IF(LEN(source_data[[#This Row],[technology]])=0,"","technology")</f>
        <v/>
      </c>
      <c r="Y812" t="str">
        <f>SUBSTITUTE(_xlfn.TEXTJOIN(";",TRUE,source_data[[#This Row],[format]:[topic]],source_data[[#This Row],[misc]],source_data[[#This Row],[area]:[other]],),"#",";")</f>
        <v>post;design;development</v>
      </c>
      <c r="Z812">
        <f>10-COUNTBLANK(source_data[[#This Row],[format]:[other]])</f>
        <v>4</v>
      </c>
    </row>
    <row r="813" spans="1:26" x14ac:dyDescent="0.25">
      <c r="A813" t="s">
        <v>6689</v>
      </c>
      <c r="B813" t="s">
        <v>6690</v>
      </c>
      <c r="C813" t="s">
        <v>6691</v>
      </c>
      <c r="D813" t="s">
        <v>6692</v>
      </c>
      <c r="E813" t="s">
        <v>6693</v>
      </c>
      <c r="F813" t="s">
        <v>6691</v>
      </c>
      <c r="G813" t="s">
        <v>6694</v>
      </c>
      <c r="H813" t="s">
        <v>30</v>
      </c>
      <c r="I813" t="s">
        <v>31</v>
      </c>
      <c r="J813" t="s">
        <v>47</v>
      </c>
      <c r="K813" t="s">
        <v>48</v>
      </c>
      <c r="L813" t="s">
        <v>6695</v>
      </c>
      <c r="M813" t="s">
        <v>6696</v>
      </c>
      <c r="N813" t="s">
        <v>36</v>
      </c>
      <c r="O813" t="s">
        <v>51</v>
      </c>
      <c r="P813" t="s">
        <v>39</v>
      </c>
      <c r="Q813" t="s">
        <v>39</v>
      </c>
      <c r="R813" t="s">
        <v>39</v>
      </c>
      <c r="S813" t="s">
        <v>39</v>
      </c>
      <c r="T813" t="s">
        <v>409</v>
      </c>
      <c r="U813" t="s">
        <v>2722</v>
      </c>
      <c r="V813" t="s">
        <v>39</v>
      </c>
      <c r="W813" t="s">
        <v>39</v>
      </c>
      <c r="X813" t="str">
        <f>IF(LEN(source_data[[#This Row],[technology]])=0,"","technology")</f>
        <v/>
      </c>
      <c r="Y813" t="str">
        <f>SUBSTITUTE(_xlfn.TEXTJOIN(";",TRUE,source_data[[#This Row],[format]:[topic]],source_data[[#This Row],[misc]],source_data[[#This Row],[area]:[other]],),"#",";")</f>
        <v>post;method;analytics</v>
      </c>
      <c r="Z813">
        <f>10-COUNTBLANK(source_data[[#This Row],[format]:[other]])</f>
        <v>4</v>
      </c>
    </row>
    <row r="814" spans="1:26" x14ac:dyDescent="0.25">
      <c r="A814" t="s">
        <v>6697</v>
      </c>
      <c r="B814" t="s">
        <v>6698</v>
      </c>
      <c r="C814" t="s">
        <v>6699</v>
      </c>
      <c r="D814" t="s">
        <v>6700</v>
      </c>
      <c r="E814" t="s">
        <v>6701</v>
      </c>
      <c r="F814" t="s">
        <v>6702</v>
      </c>
      <c r="G814" t="s">
        <v>6703</v>
      </c>
      <c r="H814" t="s">
        <v>630</v>
      </c>
      <c r="I814" t="s">
        <v>225</v>
      </c>
      <c r="J814" t="s">
        <v>211</v>
      </c>
      <c r="K814" t="s">
        <v>631</v>
      </c>
      <c r="L814" t="s">
        <v>50</v>
      </c>
      <c r="M814" t="s">
        <v>50</v>
      </c>
      <c r="N814" t="s">
        <v>36</v>
      </c>
      <c r="O814" t="s">
        <v>51</v>
      </c>
      <c r="P814" t="s">
        <v>39</v>
      </c>
      <c r="Q814" t="s">
        <v>39</v>
      </c>
      <c r="R814" t="s">
        <v>39</v>
      </c>
      <c r="S814" t="s">
        <v>39</v>
      </c>
      <c r="T814" t="s">
        <v>39</v>
      </c>
      <c r="U814" t="s">
        <v>6704</v>
      </c>
      <c r="V814" t="s">
        <v>159</v>
      </c>
      <c r="W814" t="s">
        <v>39</v>
      </c>
      <c r="X814" t="str">
        <f>IF(LEN(source_data[[#This Row],[technology]])=0,"","technology")</f>
        <v>technology</v>
      </c>
      <c r="Y814" t="str">
        <f>SUBSTITUTE(_xlfn.TEXTJOIN(";",TRUE,source_data[[#This Row],[format]:[topic]],source_data[[#This Row],[misc]],source_data[[#This Row],[area]:[other]],),"#",";")</f>
        <v>post;technology;nlp;exploration;rstats</v>
      </c>
      <c r="Z814">
        <f>10-COUNTBLANK(source_data[[#This Row],[format]:[other]])</f>
        <v>4</v>
      </c>
    </row>
    <row r="815" spans="1:26" x14ac:dyDescent="0.25">
      <c r="A815" t="s">
        <v>6705</v>
      </c>
      <c r="B815" t="s">
        <v>6706</v>
      </c>
      <c r="C815" t="s">
        <v>6707</v>
      </c>
      <c r="D815" t="s">
        <v>5789</v>
      </c>
      <c r="E815" t="s">
        <v>6708</v>
      </c>
      <c r="F815" t="s">
        <v>6709</v>
      </c>
      <c r="G815" t="s">
        <v>6710</v>
      </c>
      <c r="H815" t="s">
        <v>5793</v>
      </c>
      <c r="I815" t="s">
        <v>225</v>
      </c>
      <c r="J815" t="s">
        <v>32</v>
      </c>
      <c r="K815" t="s">
        <v>6711</v>
      </c>
      <c r="L815" t="s">
        <v>50</v>
      </c>
      <c r="M815" t="s">
        <v>50</v>
      </c>
      <c r="N815" t="s">
        <v>36</v>
      </c>
      <c r="O815" t="s">
        <v>157</v>
      </c>
      <c r="P815" t="s">
        <v>39</v>
      </c>
      <c r="Q815" t="s">
        <v>39</v>
      </c>
      <c r="R815" t="s">
        <v>39</v>
      </c>
      <c r="S815" t="s">
        <v>39</v>
      </c>
      <c r="T815" t="s">
        <v>39</v>
      </c>
      <c r="U815" t="s">
        <v>5999</v>
      </c>
      <c r="V815" t="s">
        <v>39</v>
      </c>
      <c r="W815" t="s">
        <v>39</v>
      </c>
      <c r="X815" t="str">
        <f>IF(LEN(source_data[[#This Row],[technology]])=0,"","technology")</f>
        <v/>
      </c>
      <c r="Y815" t="str">
        <f>SUBSTITUTE(_xlfn.TEXTJOIN(";",TRUE,source_data[[#This Row],[format]:[topic]],source_data[[#This Row],[misc]],source_data[[#This Row],[area]:[other]],),"#",";")</f>
        <v>book;data-processing;ml</v>
      </c>
      <c r="Z815">
        <f>10-COUNTBLANK(source_data[[#This Row],[format]:[other]])</f>
        <v>3</v>
      </c>
    </row>
    <row r="816" spans="1:26" x14ac:dyDescent="0.25">
      <c r="A816" t="s">
        <v>6712</v>
      </c>
      <c r="B816" t="s">
        <v>6713</v>
      </c>
      <c r="C816" t="s">
        <v>6714</v>
      </c>
      <c r="D816" t="s">
        <v>6715</v>
      </c>
      <c r="E816" t="s">
        <v>6716</v>
      </c>
      <c r="F816" t="s">
        <v>6717</v>
      </c>
      <c r="G816" t="s">
        <v>6718</v>
      </c>
      <c r="H816" t="s">
        <v>6719</v>
      </c>
      <c r="I816" t="s">
        <v>225</v>
      </c>
      <c r="J816" t="s">
        <v>32</v>
      </c>
      <c r="K816" t="s">
        <v>6720</v>
      </c>
      <c r="L816" t="s">
        <v>50</v>
      </c>
      <c r="M816" t="s">
        <v>50</v>
      </c>
      <c r="N816" t="s">
        <v>36</v>
      </c>
      <c r="O816" t="s">
        <v>51</v>
      </c>
      <c r="P816" t="s">
        <v>39</v>
      </c>
      <c r="Q816" t="s">
        <v>39</v>
      </c>
      <c r="R816" t="s">
        <v>39</v>
      </c>
      <c r="S816" t="s">
        <v>39</v>
      </c>
      <c r="T816" t="s">
        <v>19</v>
      </c>
      <c r="U816" t="s">
        <v>6346</v>
      </c>
      <c r="V816" t="s">
        <v>39</v>
      </c>
      <c r="W816" t="s">
        <v>39</v>
      </c>
      <c r="X816" t="str">
        <f>IF(LEN(source_data[[#This Row],[technology]])=0,"","technology")</f>
        <v/>
      </c>
      <c r="Y816" t="str">
        <f>SUBSTITUTE(_xlfn.TEXTJOIN(";",TRUE,source_data[[#This Row],[format]:[topic]],source_data[[#This Row],[misc]],source_data[[#This Row],[area]:[other]],),"#",";")</f>
        <v>post;technique;ml;analytics</v>
      </c>
      <c r="Z816">
        <f>10-COUNTBLANK(source_data[[#This Row],[format]:[other]])</f>
        <v>4</v>
      </c>
    </row>
    <row r="817" spans="1:26" x14ac:dyDescent="0.25">
      <c r="A817" t="s">
        <v>6721</v>
      </c>
      <c r="B817" t="s">
        <v>6722</v>
      </c>
      <c r="C817" t="s">
        <v>6723</v>
      </c>
      <c r="D817" t="s">
        <v>6724</v>
      </c>
      <c r="E817" t="s">
        <v>6725</v>
      </c>
      <c r="F817" t="s">
        <v>6726</v>
      </c>
      <c r="G817" t="s">
        <v>6727</v>
      </c>
      <c r="H817" t="s">
        <v>6728</v>
      </c>
      <c r="I817" t="s">
        <v>225</v>
      </c>
      <c r="J817" t="s">
        <v>32</v>
      </c>
      <c r="K817" t="s">
        <v>6729</v>
      </c>
      <c r="L817" t="s">
        <v>50</v>
      </c>
      <c r="M817" t="s">
        <v>50</v>
      </c>
      <c r="N817" t="s">
        <v>36</v>
      </c>
      <c r="O817" t="s">
        <v>37</v>
      </c>
      <c r="P817" t="s">
        <v>39</v>
      </c>
      <c r="Q817" t="s">
        <v>39</v>
      </c>
      <c r="R817" t="s">
        <v>4777</v>
      </c>
      <c r="S817" t="s">
        <v>39</v>
      </c>
      <c r="T817" t="s">
        <v>39</v>
      </c>
      <c r="U817" t="s">
        <v>1185</v>
      </c>
      <c r="V817" t="s">
        <v>39</v>
      </c>
      <c r="W817" t="s">
        <v>39</v>
      </c>
      <c r="X817" t="str">
        <f>IF(LEN(source_data[[#This Row],[technology]])=0,"","technology")</f>
        <v/>
      </c>
      <c r="Y817" t="str">
        <f>SUBSTITUTE(_xlfn.TEXTJOIN(";",TRUE,source_data[[#This Row],[format]:[topic]],source_data[[#This Row],[misc]],source_data[[#This Row],[area]:[other]],),"#",";")</f>
        <v>article;peril;ai</v>
      </c>
      <c r="Z817">
        <f>10-COUNTBLANK(source_data[[#This Row],[format]:[other]])</f>
        <v>4</v>
      </c>
    </row>
    <row r="818" spans="1:26" x14ac:dyDescent="0.25">
      <c r="A818" t="s">
        <v>6730</v>
      </c>
      <c r="B818" t="s">
        <v>6731</v>
      </c>
      <c r="C818" t="s">
        <v>6732</v>
      </c>
      <c r="D818" t="s">
        <v>6733</v>
      </c>
      <c r="E818" t="s">
        <v>6734</v>
      </c>
      <c r="F818" t="s">
        <v>6735</v>
      </c>
      <c r="G818" t="s">
        <v>6736</v>
      </c>
      <c r="H818" t="s">
        <v>6737</v>
      </c>
      <c r="I818" t="s">
        <v>225</v>
      </c>
      <c r="J818" t="s">
        <v>211</v>
      </c>
      <c r="K818" t="s">
        <v>6738</v>
      </c>
      <c r="L818" t="s">
        <v>50</v>
      </c>
      <c r="M818" t="s">
        <v>50</v>
      </c>
      <c r="N818" t="s">
        <v>36</v>
      </c>
      <c r="O818" t="s">
        <v>51</v>
      </c>
      <c r="P818" t="s">
        <v>39</v>
      </c>
      <c r="Q818" t="s">
        <v>613</v>
      </c>
      <c r="R818" t="s">
        <v>39</v>
      </c>
      <c r="S818" t="s">
        <v>39</v>
      </c>
      <c r="T818" t="s">
        <v>6739</v>
      </c>
      <c r="U818" t="s">
        <v>2722</v>
      </c>
      <c r="V818" t="s">
        <v>39</v>
      </c>
      <c r="W818" t="s">
        <v>39</v>
      </c>
      <c r="X818" t="str">
        <f>IF(LEN(source_data[[#This Row],[technology]])=0,"","technology")</f>
        <v/>
      </c>
      <c r="Y818" t="str">
        <f>SUBSTITUTE(_xlfn.TEXTJOIN(";",TRUE,source_data[[#This Row],[format]:[topic]],source_data[[#This Row],[misc]],source_data[[#This Row],[area]:[other]],),"#",";")</f>
        <v>post;explainer;platform;analytics</v>
      </c>
      <c r="Z818">
        <f>10-COUNTBLANK(source_data[[#This Row],[format]:[other]])</f>
        <v>5</v>
      </c>
    </row>
    <row r="819" spans="1:26" x14ac:dyDescent="0.25">
      <c r="A819" t="s">
        <v>6740</v>
      </c>
      <c r="B819" t="s">
        <v>6741</v>
      </c>
      <c r="C819" t="s">
        <v>6742</v>
      </c>
      <c r="D819" t="s">
        <v>5504</v>
      </c>
      <c r="E819" t="s">
        <v>6743</v>
      </c>
      <c r="F819" t="s">
        <v>6744</v>
      </c>
      <c r="G819" t="s">
        <v>6745</v>
      </c>
      <c r="H819" t="s">
        <v>5508</v>
      </c>
      <c r="I819" t="s">
        <v>225</v>
      </c>
      <c r="J819" t="s">
        <v>211</v>
      </c>
      <c r="K819" t="s">
        <v>6746</v>
      </c>
      <c r="L819" t="s">
        <v>50</v>
      </c>
      <c r="M819" t="s">
        <v>50</v>
      </c>
      <c r="N819" t="s">
        <v>36</v>
      </c>
      <c r="O819" t="s">
        <v>94</v>
      </c>
      <c r="P819" t="s">
        <v>266</v>
      </c>
      <c r="Q819" t="s">
        <v>39</v>
      </c>
      <c r="R819" t="s">
        <v>39</v>
      </c>
      <c r="S819" t="s">
        <v>39</v>
      </c>
      <c r="T819" t="s">
        <v>39</v>
      </c>
      <c r="U819" t="s">
        <v>317</v>
      </c>
      <c r="V819" t="s">
        <v>5903</v>
      </c>
      <c r="W819" t="s">
        <v>39</v>
      </c>
      <c r="X819" t="str">
        <f>IF(LEN(source_data[[#This Row],[technology]])=0,"","technology")</f>
        <v>technology</v>
      </c>
      <c r="Y819" t="str">
        <f>SUBSTITUTE(_xlfn.TEXTJOIN(";",TRUE,source_data[[#This Row],[format]:[topic]],source_data[[#This Row],[misc]],source_data[[#This Row],[area]:[other]],),"#",";")</f>
        <v>video;tutorial;technology;colour;ggplot</v>
      </c>
      <c r="Z819">
        <f>10-COUNTBLANK(source_data[[#This Row],[format]:[other]])</f>
        <v>5</v>
      </c>
    </row>
    <row r="820" spans="1:26" x14ac:dyDescent="0.25">
      <c r="A820" t="s">
        <v>6747</v>
      </c>
      <c r="B820" t="s">
        <v>6748</v>
      </c>
      <c r="C820" t="s">
        <v>6749</v>
      </c>
      <c r="D820" t="s">
        <v>6750</v>
      </c>
      <c r="E820" t="s">
        <v>6751</v>
      </c>
      <c r="F820" t="s">
        <v>6752</v>
      </c>
      <c r="G820" t="s">
        <v>6753</v>
      </c>
      <c r="H820" t="s">
        <v>6754</v>
      </c>
      <c r="I820" t="s">
        <v>225</v>
      </c>
      <c r="J820" t="s">
        <v>47</v>
      </c>
      <c r="K820" t="s">
        <v>48</v>
      </c>
      <c r="L820" t="s">
        <v>50</v>
      </c>
      <c r="M820" t="s">
        <v>50</v>
      </c>
      <c r="N820" t="s">
        <v>36</v>
      </c>
      <c r="O820" t="s">
        <v>157</v>
      </c>
      <c r="P820" t="s">
        <v>39</v>
      </c>
      <c r="Q820" t="s">
        <v>39</v>
      </c>
      <c r="R820" t="s">
        <v>39</v>
      </c>
      <c r="S820" t="s">
        <v>39</v>
      </c>
      <c r="T820" t="s">
        <v>39</v>
      </c>
      <c r="U820" t="s">
        <v>39</v>
      </c>
      <c r="V820" t="s">
        <v>39</v>
      </c>
      <c r="W820" t="s">
        <v>6755</v>
      </c>
      <c r="X820" t="str">
        <f>IF(LEN(source_data[[#This Row],[technology]])=0,"","technology")</f>
        <v/>
      </c>
      <c r="Y820" t="str">
        <f>SUBSTITUTE(_xlfn.TEXTJOIN(";",TRUE,source_data[[#This Row],[format]:[topic]],source_data[[#This Row],[misc]],source_data[[#This Row],[area]:[other]],),"#",";")</f>
        <v>book;mathematics;free</v>
      </c>
      <c r="Z820">
        <f>10-COUNTBLANK(source_data[[#This Row],[format]:[other]])</f>
        <v>3</v>
      </c>
    </row>
    <row r="821" spans="1:26" x14ac:dyDescent="0.25">
      <c r="A821" t="s">
        <v>6756</v>
      </c>
      <c r="B821" t="s">
        <v>6757</v>
      </c>
      <c r="C821" t="s">
        <v>6758</v>
      </c>
      <c r="D821" t="s">
        <v>6759</v>
      </c>
      <c r="E821" t="s">
        <v>6760</v>
      </c>
      <c r="F821" t="s">
        <v>6761</v>
      </c>
      <c r="G821" t="s">
        <v>6762</v>
      </c>
      <c r="H821" t="s">
        <v>6763</v>
      </c>
      <c r="I821" t="s">
        <v>225</v>
      </c>
      <c r="J821" t="s">
        <v>47</v>
      </c>
      <c r="K821" t="s">
        <v>48</v>
      </c>
      <c r="L821" t="s">
        <v>50</v>
      </c>
      <c r="M821" t="s">
        <v>50</v>
      </c>
      <c r="N821" t="s">
        <v>36</v>
      </c>
      <c r="O821" t="s">
        <v>39</v>
      </c>
      <c r="P821" t="s">
        <v>2167</v>
      </c>
      <c r="Q821" t="s">
        <v>39</v>
      </c>
      <c r="R821" t="s">
        <v>39</v>
      </c>
      <c r="S821" t="s">
        <v>39</v>
      </c>
      <c r="T821" t="s">
        <v>39</v>
      </c>
      <c r="U821" t="s">
        <v>96</v>
      </c>
      <c r="V821" t="s">
        <v>39</v>
      </c>
      <c r="W821" t="s">
        <v>39</v>
      </c>
      <c r="X821" t="str">
        <f>IF(LEN(source_data[[#This Row],[technology]])=0,"","technology")</f>
        <v/>
      </c>
      <c r="Y821" t="str">
        <f>SUBSTITUTE(_xlfn.TEXTJOIN(";",TRUE,source_data[[#This Row],[format]:[topic]],source_data[[#This Row],[misc]],source_data[[#This Row],[area]:[other]],),"#",";")</f>
        <v>tip;ml</v>
      </c>
      <c r="Z821">
        <f>10-COUNTBLANK(source_data[[#This Row],[format]:[other]])</f>
        <v>3</v>
      </c>
    </row>
    <row r="822" spans="1:26" x14ac:dyDescent="0.25">
      <c r="A822" t="s">
        <v>6764</v>
      </c>
      <c r="B822" t="s">
        <v>6765</v>
      </c>
      <c r="C822" t="s">
        <v>6766</v>
      </c>
      <c r="D822" t="s">
        <v>4641</v>
      </c>
      <c r="E822" t="s">
        <v>6442</v>
      </c>
      <c r="F822" t="s">
        <v>6767</v>
      </c>
      <c r="G822" t="s">
        <v>6768</v>
      </c>
      <c r="H822" t="s">
        <v>630</v>
      </c>
      <c r="I822" t="s">
        <v>225</v>
      </c>
      <c r="J822" t="s">
        <v>47</v>
      </c>
      <c r="K822" t="s">
        <v>48</v>
      </c>
      <c r="L822" t="s">
        <v>50</v>
      </c>
      <c r="M822" t="s">
        <v>50</v>
      </c>
      <c r="N822" t="s">
        <v>36</v>
      </c>
      <c r="O822" t="s">
        <v>157</v>
      </c>
      <c r="P822" t="s">
        <v>39</v>
      </c>
      <c r="Q822" t="s">
        <v>39</v>
      </c>
      <c r="R822" t="s">
        <v>39</v>
      </c>
      <c r="S822" t="s">
        <v>158</v>
      </c>
      <c r="T822" t="s">
        <v>39</v>
      </c>
      <c r="U822" t="s">
        <v>96</v>
      </c>
      <c r="V822" t="s">
        <v>39</v>
      </c>
      <c r="W822" t="s">
        <v>39</v>
      </c>
      <c r="X822" t="str">
        <f>IF(LEN(source_data[[#This Row],[technology]])=0,"","technology")</f>
        <v/>
      </c>
      <c r="Y822" t="str">
        <f>SUBSTITUTE(_xlfn.TEXTJOIN(";",TRUE,source_data[[#This Row],[format]:[topic]],source_data[[#This Row],[misc]],source_data[[#This Row],[area]:[other]],),"#",";")</f>
        <v>book;data-science;ml</v>
      </c>
      <c r="Z822">
        <f>10-COUNTBLANK(source_data[[#This Row],[format]:[other]])</f>
        <v>4</v>
      </c>
    </row>
    <row r="823" spans="1:26" x14ac:dyDescent="0.25">
      <c r="A823" t="s">
        <v>6769</v>
      </c>
      <c r="B823" t="s">
        <v>6770</v>
      </c>
      <c r="C823" t="s">
        <v>6771</v>
      </c>
      <c r="D823" t="s">
        <v>1017</v>
      </c>
      <c r="E823" t="s">
        <v>6772</v>
      </c>
      <c r="F823" t="s">
        <v>6773</v>
      </c>
      <c r="G823" t="s">
        <v>6774</v>
      </c>
      <c r="H823" t="s">
        <v>1020</v>
      </c>
      <c r="I823" t="s">
        <v>225</v>
      </c>
      <c r="J823" t="s">
        <v>211</v>
      </c>
      <c r="K823" t="s">
        <v>6775</v>
      </c>
      <c r="L823" t="s">
        <v>50</v>
      </c>
      <c r="M823" t="s">
        <v>50</v>
      </c>
      <c r="N823" t="s">
        <v>36</v>
      </c>
      <c r="O823" t="s">
        <v>39</v>
      </c>
      <c r="P823" t="s">
        <v>103</v>
      </c>
      <c r="Q823" t="s">
        <v>39</v>
      </c>
      <c r="R823" t="s">
        <v>39</v>
      </c>
      <c r="S823" t="s">
        <v>6776</v>
      </c>
      <c r="T823" t="s">
        <v>39</v>
      </c>
      <c r="U823" t="s">
        <v>295</v>
      </c>
      <c r="V823" t="s">
        <v>39</v>
      </c>
      <c r="W823" t="s">
        <v>39</v>
      </c>
      <c r="X823" t="str">
        <f>IF(LEN(source_data[[#This Row],[technology]])=0,"","technology")</f>
        <v/>
      </c>
      <c r="Y823" t="str">
        <f>SUBSTITUTE(_xlfn.TEXTJOIN(";",TRUE,source_data[[#This Row],[format]:[topic]],source_data[[#This Row],[misc]],source_data[[#This Row],[area]:[other]],),"#",";")</f>
        <v>research;data-literacy;data-viz;chart</v>
      </c>
      <c r="Z823">
        <f>10-COUNTBLANK(source_data[[#This Row],[format]:[other]])</f>
        <v>4</v>
      </c>
    </row>
    <row r="824" spans="1:26" x14ac:dyDescent="0.25">
      <c r="A824" t="s">
        <v>6777</v>
      </c>
      <c r="B824" t="s">
        <v>6778</v>
      </c>
      <c r="C824" t="s">
        <v>6779</v>
      </c>
      <c r="D824" t="s">
        <v>6780</v>
      </c>
      <c r="E824" t="s">
        <v>3417</v>
      </c>
      <c r="F824" t="s">
        <v>6781</v>
      </c>
      <c r="G824" t="s">
        <v>6782</v>
      </c>
      <c r="H824" t="s">
        <v>6783</v>
      </c>
      <c r="I824" t="s">
        <v>225</v>
      </c>
      <c r="J824" t="s">
        <v>47</v>
      </c>
      <c r="K824" t="s">
        <v>48</v>
      </c>
      <c r="L824" t="s">
        <v>50</v>
      </c>
      <c r="M824" t="s">
        <v>50</v>
      </c>
      <c r="N824" t="s">
        <v>36</v>
      </c>
      <c r="O824" t="s">
        <v>854</v>
      </c>
      <c r="P824" t="s">
        <v>39</v>
      </c>
      <c r="Q824" t="s">
        <v>39</v>
      </c>
      <c r="R824" t="s">
        <v>39</v>
      </c>
      <c r="S824" t="s">
        <v>39</v>
      </c>
      <c r="T824" t="s">
        <v>39</v>
      </c>
      <c r="U824" t="s">
        <v>6784</v>
      </c>
      <c r="V824" t="s">
        <v>39</v>
      </c>
      <c r="W824" t="s">
        <v>39</v>
      </c>
      <c r="X824" t="str">
        <f>IF(LEN(source_data[[#This Row],[technology]])=0,"","technology")</f>
        <v/>
      </c>
      <c r="Y824" t="str">
        <f>SUBSTITUTE(_xlfn.TEXTJOIN(";",TRUE,source_data[[#This Row],[format]:[topic]],source_data[[#This Row],[misc]],source_data[[#This Row],[area]:[other]],),"#",";")</f>
        <v>course;dl;deployment</v>
      </c>
      <c r="Z824">
        <f>10-COUNTBLANK(source_data[[#This Row],[format]:[other]])</f>
        <v>3</v>
      </c>
    </row>
    <row r="825" spans="1:26" x14ac:dyDescent="0.25">
      <c r="A825" t="s">
        <v>6785</v>
      </c>
      <c r="B825" t="s">
        <v>6786</v>
      </c>
      <c r="C825" t="s">
        <v>6787</v>
      </c>
      <c r="D825" t="s">
        <v>6788</v>
      </c>
      <c r="E825" t="s">
        <v>6716</v>
      </c>
      <c r="F825" t="s">
        <v>6789</v>
      </c>
      <c r="G825" t="s">
        <v>6790</v>
      </c>
      <c r="H825" t="s">
        <v>6791</v>
      </c>
      <c r="I825" t="s">
        <v>225</v>
      </c>
      <c r="J825" t="s">
        <v>32</v>
      </c>
      <c r="K825" t="s">
        <v>6792</v>
      </c>
      <c r="L825" t="s">
        <v>50</v>
      </c>
      <c r="M825" t="s">
        <v>50</v>
      </c>
      <c r="N825" t="s">
        <v>36</v>
      </c>
      <c r="O825" t="s">
        <v>399</v>
      </c>
      <c r="P825" t="s">
        <v>39</v>
      </c>
      <c r="Q825" t="s">
        <v>39</v>
      </c>
      <c r="R825" t="s">
        <v>39</v>
      </c>
      <c r="S825" t="s">
        <v>39</v>
      </c>
      <c r="T825" t="s">
        <v>39</v>
      </c>
      <c r="U825" t="s">
        <v>40</v>
      </c>
      <c r="V825" t="s">
        <v>287</v>
      </c>
      <c r="W825" t="s">
        <v>39</v>
      </c>
      <c r="X825" t="str">
        <f>IF(LEN(source_data[[#This Row],[technology]])=0,"","technology")</f>
        <v>technology</v>
      </c>
      <c r="Y825" t="str">
        <f>SUBSTITUTE(_xlfn.TEXTJOIN(";",TRUE,source_data[[#This Row],[format]:[topic]],source_data[[#This Row],[misc]],source_data[[#This Row],[area]:[other]],),"#",";")</f>
        <v>podcast;technology;geospatial;python</v>
      </c>
      <c r="Z825">
        <f>10-COUNTBLANK(source_data[[#This Row],[format]:[other]])</f>
        <v>4</v>
      </c>
    </row>
    <row r="826" spans="1:26" x14ac:dyDescent="0.25">
      <c r="A826" t="s">
        <v>6793</v>
      </c>
      <c r="B826" t="s">
        <v>6794</v>
      </c>
      <c r="C826" t="s">
        <v>6795</v>
      </c>
      <c r="D826" t="s">
        <v>6796</v>
      </c>
      <c r="E826" t="s">
        <v>6258</v>
      </c>
      <c r="F826" t="s">
        <v>6797</v>
      </c>
      <c r="G826" t="s">
        <v>6798</v>
      </c>
      <c r="H826" t="s">
        <v>6799</v>
      </c>
      <c r="I826" t="s">
        <v>225</v>
      </c>
      <c r="J826" t="s">
        <v>47</v>
      </c>
      <c r="K826" t="s">
        <v>6800</v>
      </c>
      <c r="L826" t="s">
        <v>50</v>
      </c>
      <c r="M826" t="s">
        <v>50</v>
      </c>
      <c r="N826" t="s">
        <v>36</v>
      </c>
      <c r="O826" t="s">
        <v>51</v>
      </c>
      <c r="P826" t="s">
        <v>39</v>
      </c>
      <c r="Q826" t="s">
        <v>522</v>
      </c>
      <c r="R826" t="s">
        <v>39</v>
      </c>
      <c r="S826" t="s">
        <v>428</v>
      </c>
      <c r="T826" t="s">
        <v>39</v>
      </c>
      <c r="U826" t="s">
        <v>6801</v>
      </c>
      <c r="V826" t="s">
        <v>287</v>
      </c>
      <c r="X826" t="str">
        <f>IF(LEN(source_data[[#This Row],[technology]])=0,"","technology")</f>
        <v>technology</v>
      </c>
      <c r="Y826" t="str">
        <f>SUBSTITUTE(_xlfn.TEXTJOIN(";",TRUE,source_data[[#This Row],[format]:[topic]],source_data[[#This Row],[misc]],source_data[[#This Row],[area]:[other]],),"#",";")</f>
        <v>post;example;inspiration;technology;geospatial;animation;python</v>
      </c>
      <c r="Z826">
        <f>10-COUNTBLANK(source_data[[#This Row],[format]:[other]])</f>
        <v>6</v>
      </c>
    </row>
    <row r="827" spans="1:26" x14ac:dyDescent="0.25">
      <c r="A827" t="s">
        <v>6802</v>
      </c>
      <c r="B827" t="s">
        <v>6803</v>
      </c>
      <c r="C827" t="s">
        <v>6804</v>
      </c>
      <c r="D827" t="s">
        <v>6805</v>
      </c>
      <c r="E827" t="s">
        <v>6806</v>
      </c>
      <c r="F827" t="s">
        <v>6807</v>
      </c>
      <c r="G827" t="s">
        <v>6808</v>
      </c>
      <c r="H827" t="s">
        <v>30</v>
      </c>
      <c r="I827" t="s">
        <v>31</v>
      </c>
      <c r="J827" t="s">
        <v>47</v>
      </c>
      <c r="K827" t="s">
        <v>48</v>
      </c>
      <c r="L827" t="s">
        <v>6809</v>
      </c>
      <c r="M827" t="s">
        <v>6810</v>
      </c>
      <c r="N827" t="s">
        <v>36</v>
      </c>
      <c r="O827" t="s">
        <v>157</v>
      </c>
      <c r="P827" t="s">
        <v>39</v>
      </c>
      <c r="Q827" t="s">
        <v>39</v>
      </c>
      <c r="R827" t="s">
        <v>39</v>
      </c>
      <c r="S827" t="s">
        <v>158</v>
      </c>
      <c r="T827" t="s">
        <v>633</v>
      </c>
      <c r="U827" t="s">
        <v>39</v>
      </c>
      <c r="V827" t="s">
        <v>159</v>
      </c>
      <c r="W827" t="s">
        <v>39</v>
      </c>
      <c r="X827" t="str">
        <f>IF(LEN(source_data[[#This Row],[technology]])=0,"","technology")</f>
        <v>technology</v>
      </c>
      <c r="Y827" t="str">
        <f>SUBSTITUTE(_xlfn.TEXTJOIN(";",TRUE,source_data[[#This Row],[format]:[topic]],source_data[[#This Row],[misc]],source_data[[#This Row],[area]:[other]],),"#",";")</f>
        <v>book;data-science;tool;technique;technology;rstats</v>
      </c>
      <c r="Z827">
        <f>10-COUNTBLANK(source_data[[#This Row],[format]:[other]])</f>
        <v>5</v>
      </c>
    </row>
    <row r="828" spans="1:26" x14ac:dyDescent="0.25">
      <c r="A828" t="s">
        <v>6811</v>
      </c>
      <c r="B828" t="s">
        <v>6812</v>
      </c>
      <c r="C828" t="s">
        <v>6813</v>
      </c>
      <c r="D828" t="s">
        <v>6814</v>
      </c>
      <c r="E828" t="s">
        <v>6815</v>
      </c>
      <c r="F828" t="s">
        <v>6816</v>
      </c>
      <c r="G828" t="s">
        <v>6817</v>
      </c>
      <c r="H828" t="s">
        <v>3162</v>
      </c>
      <c r="I828" t="s">
        <v>225</v>
      </c>
      <c r="J828" t="s">
        <v>32</v>
      </c>
      <c r="K828" t="s">
        <v>6818</v>
      </c>
      <c r="L828" t="s">
        <v>50</v>
      </c>
      <c r="M828" t="s">
        <v>50</v>
      </c>
      <c r="N828" t="s">
        <v>36</v>
      </c>
      <c r="O828" t="s">
        <v>39</v>
      </c>
      <c r="P828" t="s">
        <v>772</v>
      </c>
      <c r="Q828" t="s">
        <v>613</v>
      </c>
      <c r="R828" t="s">
        <v>39</v>
      </c>
      <c r="S828" t="s">
        <v>39</v>
      </c>
      <c r="T828" t="s">
        <v>39</v>
      </c>
      <c r="U828" t="s">
        <v>6819</v>
      </c>
      <c r="V828" t="s">
        <v>39</v>
      </c>
      <c r="W828" t="s">
        <v>39</v>
      </c>
      <c r="X828" t="str">
        <f>IF(LEN(source_data[[#This Row],[technology]])=0,"","technology")</f>
        <v/>
      </c>
      <c r="Y828" t="str">
        <f>SUBSTITUTE(_xlfn.TEXTJOIN(";",TRUE,source_data[[#This Row],[format]:[topic]],source_data[[#This Row],[misc]],source_data[[#This Row],[area]:[other]],),"#",";")</f>
        <v>review;explainer;ml;graph;nlp</v>
      </c>
      <c r="Z828">
        <f>10-COUNTBLANK(source_data[[#This Row],[format]:[other]])</f>
        <v>4</v>
      </c>
    </row>
    <row r="829" spans="1:26" x14ac:dyDescent="0.25">
      <c r="A829" t="s">
        <v>6820</v>
      </c>
      <c r="B829" t="s">
        <v>6821</v>
      </c>
      <c r="C829" t="s">
        <v>6822</v>
      </c>
      <c r="D829" t="s">
        <v>6823</v>
      </c>
      <c r="E829" t="s">
        <v>6824</v>
      </c>
      <c r="F829" t="s">
        <v>6825</v>
      </c>
      <c r="G829" t="s">
        <v>6826</v>
      </c>
      <c r="H829" t="s">
        <v>6827</v>
      </c>
      <c r="I829" t="s">
        <v>225</v>
      </c>
      <c r="J829" t="s">
        <v>211</v>
      </c>
      <c r="K829" t="s">
        <v>6828</v>
      </c>
      <c r="L829" t="s">
        <v>50</v>
      </c>
      <c r="M829" t="s">
        <v>50</v>
      </c>
      <c r="N829" t="s">
        <v>36</v>
      </c>
      <c r="O829" t="s">
        <v>39</v>
      </c>
      <c r="P829" t="s">
        <v>1999</v>
      </c>
      <c r="Q829" t="s">
        <v>39</v>
      </c>
      <c r="R829" t="s">
        <v>6829</v>
      </c>
      <c r="S829" t="s">
        <v>1184</v>
      </c>
      <c r="T829" t="s">
        <v>39</v>
      </c>
      <c r="U829" t="s">
        <v>39</v>
      </c>
      <c r="V829" t="s">
        <v>39</v>
      </c>
      <c r="W829" t="s">
        <v>39</v>
      </c>
      <c r="X829" t="str">
        <f>IF(LEN(source_data[[#This Row],[technology]])=0,"","technology")</f>
        <v/>
      </c>
      <c r="Y829" t="str">
        <f>SUBSTITUTE(_xlfn.TEXTJOIN(";",TRUE,source_data[[#This Row],[format]:[topic]],source_data[[#This Row],[misc]],source_data[[#This Row],[area]:[other]],),"#",";")</f>
        <v>advice;dubious;punditry;pitfall</v>
      </c>
      <c r="Z829">
        <f>10-COUNTBLANK(source_data[[#This Row],[format]:[other]])</f>
        <v>4</v>
      </c>
    </row>
    <row r="830" spans="1:26" x14ac:dyDescent="0.25">
      <c r="A830" t="s">
        <v>6830</v>
      </c>
      <c r="B830" t="s">
        <v>6831</v>
      </c>
      <c r="C830" t="s">
        <v>6832</v>
      </c>
      <c r="D830" t="s">
        <v>6833</v>
      </c>
      <c r="E830" t="s">
        <v>6824</v>
      </c>
      <c r="F830" t="s">
        <v>6834</v>
      </c>
      <c r="G830" t="s">
        <v>6835</v>
      </c>
      <c r="H830" t="s">
        <v>6836</v>
      </c>
      <c r="I830" t="s">
        <v>225</v>
      </c>
      <c r="J830" t="s">
        <v>47</v>
      </c>
      <c r="K830" t="s">
        <v>48</v>
      </c>
      <c r="L830" t="s">
        <v>50</v>
      </c>
      <c r="M830" t="s">
        <v>50</v>
      </c>
      <c r="N830" t="s">
        <v>36</v>
      </c>
      <c r="O830" t="s">
        <v>51</v>
      </c>
      <c r="P830" t="s">
        <v>39</v>
      </c>
      <c r="Q830" t="s">
        <v>39</v>
      </c>
      <c r="R830" t="s">
        <v>1056</v>
      </c>
      <c r="S830" t="s">
        <v>39</v>
      </c>
      <c r="T830" t="s">
        <v>6837</v>
      </c>
      <c r="U830" t="s">
        <v>39</v>
      </c>
      <c r="V830" t="s">
        <v>39</v>
      </c>
      <c r="W830" t="s">
        <v>39</v>
      </c>
      <c r="X830" t="str">
        <f>IF(LEN(source_data[[#This Row],[technology]])=0,"","technology")</f>
        <v/>
      </c>
      <c r="Y830" t="str">
        <f>SUBSTITUTE(_xlfn.TEXTJOIN(";",TRUE,source_data[[#This Row],[format]:[topic]],source_data[[#This Row],[misc]],source_data[[#This Row],[area]:[other]],),"#",";")</f>
        <v>post;dubious;technology;platform;methodology</v>
      </c>
      <c r="Z830">
        <f>10-COUNTBLANK(source_data[[#This Row],[format]:[other]])</f>
        <v>4</v>
      </c>
    </row>
    <row r="831" spans="1:26" x14ac:dyDescent="0.25">
      <c r="A831" t="s">
        <v>6838</v>
      </c>
      <c r="B831" t="s">
        <v>6839</v>
      </c>
      <c r="C831" t="s">
        <v>6840</v>
      </c>
      <c r="D831" t="s">
        <v>6841</v>
      </c>
      <c r="E831" t="s">
        <v>6842</v>
      </c>
      <c r="F831" t="s">
        <v>6843</v>
      </c>
      <c r="G831" t="s">
        <v>6844</v>
      </c>
      <c r="H831" t="s">
        <v>6845</v>
      </c>
      <c r="I831" t="s">
        <v>225</v>
      </c>
      <c r="J831" t="s">
        <v>32</v>
      </c>
      <c r="K831" t="s">
        <v>6846</v>
      </c>
      <c r="L831" t="s">
        <v>50</v>
      </c>
      <c r="M831" t="s">
        <v>50</v>
      </c>
      <c r="N831" t="s">
        <v>36</v>
      </c>
      <c r="O831" t="s">
        <v>51</v>
      </c>
      <c r="P831" t="s">
        <v>187</v>
      </c>
      <c r="Q831" t="s">
        <v>39</v>
      </c>
      <c r="R831" t="s">
        <v>39</v>
      </c>
      <c r="S831" t="s">
        <v>9059</v>
      </c>
      <c r="T831" t="s">
        <v>39</v>
      </c>
      <c r="U831" t="s">
        <v>40</v>
      </c>
      <c r="V831" t="s">
        <v>39</v>
      </c>
      <c r="X831" t="str">
        <f>IF(LEN(source_data[[#This Row],[technology]])=0,"","technology")</f>
        <v/>
      </c>
      <c r="Y831" t="str">
        <f>SUBSTITUTE(_xlfn.TEXTJOIN(";",TRUE,source_data[[#This Row],[format]:[topic]],source_data[[#This Row],[misc]],source_data[[#This Row],[area]:[other]],),"#",";")</f>
        <v>post;visual;data-viz;inspiration;geospatial</v>
      </c>
      <c r="Z831">
        <f>10-COUNTBLANK(source_data[[#This Row],[format]:[other]])</f>
        <v>5</v>
      </c>
    </row>
    <row r="832" spans="1:26" x14ac:dyDescent="0.25">
      <c r="A832" t="s">
        <v>6847</v>
      </c>
      <c r="B832" t="s">
        <v>6848</v>
      </c>
      <c r="C832" t="s">
        <v>6849</v>
      </c>
      <c r="D832" t="s">
        <v>6850</v>
      </c>
      <c r="E832" t="s">
        <v>1468</v>
      </c>
      <c r="F832" t="s">
        <v>6851</v>
      </c>
      <c r="G832" t="s">
        <v>6852</v>
      </c>
      <c r="H832" t="s">
        <v>6853</v>
      </c>
      <c r="I832" t="s">
        <v>225</v>
      </c>
      <c r="J832" t="s">
        <v>211</v>
      </c>
      <c r="K832" t="s">
        <v>6854</v>
      </c>
      <c r="L832" t="s">
        <v>50</v>
      </c>
      <c r="M832" t="s">
        <v>50</v>
      </c>
      <c r="N832" t="s">
        <v>36</v>
      </c>
      <c r="O832" t="s">
        <v>39</v>
      </c>
      <c r="P832" t="s">
        <v>266</v>
      </c>
      <c r="Q832" t="s">
        <v>39</v>
      </c>
      <c r="R832" t="s">
        <v>39</v>
      </c>
      <c r="S832" t="s">
        <v>39</v>
      </c>
      <c r="T832" t="s">
        <v>39</v>
      </c>
      <c r="U832" t="s">
        <v>6855</v>
      </c>
      <c r="V832" t="s">
        <v>39</v>
      </c>
      <c r="W832" t="s">
        <v>39</v>
      </c>
      <c r="X832" t="str">
        <f>IF(LEN(source_data[[#This Row],[technology]])=0,"","technology")</f>
        <v/>
      </c>
      <c r="Y832" t="str">
        <f>SUBSTITUTE(_xlfn.TEXTJOIN(";",TRUE,source_data[[#This Row],[format]:[topic]],source_data[[#This Row],[misc]],source_data[[#This Row],[area]:[other]],),"#",";")</f>
        <v>tutorial;geospatial;3d</v>
      </c>
      <c r="Z832">
        <f>10-COUNTBLANK(source_data[[#This Row],[format]:[other]])</f>
        <v>3</v>
      </c>
    </row>
    <row r="833" spans="1:26" x14ac:dyDescent="0.25">
      <c r="A833" t="s">
        <v>6856</v>
      </c>
      <c r="B833" t="s">
        <v>6857</v>
      </c>
      <c r="C833" t="s">
        <v>6858</v>
      </c>
      <c r="D833" t="s">
        <v>6859</v>
      </c>
      <c r="E833" t="s">
        <v>6860</v>
      </c>
      <c r="F833" t="s">
        <v>6861</v>
      </c>
      <c r="G833" t="s">
        <v>52</v>
      </c>
      <c r="H833" t="s">
        <v>30</v>
      </c>
      <c r="I833" t="s">
        <v>31</v>
      </c>
      <c r="J833" t="s">
        <v>47</v>
      </c>
      <c r="K833" t="s">
        <v>48</v>
      </c>
      <c r="L833" t="s">
        <v>6862</v>
      </c>
      <c r="M833" t="s">
        <v>6863</v>
      </c>
      <c r="N833" t="s">
        <v>36</v>
      </c>
      <c r="O833" t="s">
        <v>39</v>
      </c>
      <c r="P833" t="s">
        <v>187</v>
      </c>
      <c r="Q833" t="s">
        <v>39</v>
      </c>
      <c r="R833" t="s">
        <v>39</v>
      </c>
      <c r="S833" t="s">
        <v>52</v>
      </c>
      <c r="T833" t="s">
        <v>39</v>
      </c>
      <c r="U833" t="s">
        <v>39</v>
      </c>
      <c r="V833" t="s">
        <v>39</v>
      </c>
      <c r="W833" t="s">
        <v>39</v>
      </c>
      <c r="X833" t="str">
        <f>IF(LEN(source_data[[#This Row],[technology]])=0,"","technology")</f>
        <v/>
      </c>
      <c r="Y833" t="str">
        <f>SUBSTITUTE(_xlfn.TEXTJOIN(";",TRUE,source_data[[#This Row],[format]:[topic]],source_data[[#This Row],[misc]],source_data[[#This Row],[area]:[other]],),"#",";")</f>
        <v>visual;data-viz</v>
      </c>
      <c r="Z833">
        <f>10-COUNTBLANK(source_data[[#This Row],[format]:[other]])</f>
        <v>3</v>
      </c>
    </row>
    <row r="834" spans="1:26" x14ac:dyDescent="0.25">
      <c r="A834" t="s">
        <v>6864</v>
      </c>
      <c r="B834" t="s">
        <v>6865</v>
      </c>
      <c r="C834" t="s">
        <v>6866</v>
      </c>
      <c r="D834" t="s">
        <v>6867</v>
      </c>
      <c r="E834" t="s">
        <v>6815</v>
      </c>
      <c r="F834" t="s">
        <v>6868</v>
      </c>
      <c r="G834" t="s">
        <v>6869</v>
      </c>
      <c r="H834" t="s">
        <v>30</v>
      </c>
      <c r="I834" t="s">
        <v>31</v>
      </c>
      <c r="J834" t="s">
        <v>47</v>
      </c>
      <c r="K834" t="s">
        <v>48</v>
      </c>
      <c r="L834" t="s">
        <v>6870</v>
      </c>
      <c r="M834" t="s">
        <v>6871</v>
      </c>
      <c r="N834" t="s">
        <v>36</v>
      </c>
      <c r="O834" t="s">
        <v>39</v>
      </c>
      <c r="P834" t="s">
        <v>187</v>
      </c>
      <c r="Q834" t="s">
        <v>522</v>
      </c>
      <c r="R834" t="s">
        <v>39</v>
      </c>
      <c r="S834" t="s">
        <v>9059</v>
      </c>
      <c r="T834" t="s">
        <v>39</v>
      </c>
      <c r="U834" t="s">
        <v>39</v>
      </c>
      <c r="V834" t="s">
        <v>6872</v>
      </c>
      <c r="X834" t="str">
        <f>IF(LEN(source_data[[#This Row],[technology]])=0,"","technology")</f>
        <v>technology</v>
      </c>
      <c r="Y834" t="str">
        <f>SUBSTITUTE(_xlfn.TEXTJOIN(";",TRUE,source_data[[#This Row],[format]:[topic]],source_data[[#This Row],[misc]],source_data[[#This Row],[area]:[other]],),"#",";")</f>
        <v>visual;example;data-viz;inspiration;technology;rstats;tidyverse;ggplot</v>
      </c>
      <c r="Z834">
        <f>10-COUNTBLANK(source_data[[#This Row],[format]:[other]])</f>
        <v>5</v>
      </c>
    </row>
    <row r="835" spans="1:26" x14ac:dyDescent="0.25">
      <c r="A835" t="s">
        <v>6873</v>
      </c>
      <c r="B835" t="s">
        <v>6874</v>
      </c>
      <c r="C835" t="s">
        <v>6875</v>
      </c>
      <c r="D835" t="s">
        <v>6876</v>
      </c>
      <c r="E835" t="s">
        <v>6877</v>
      </c>
      <c r="F835" t="s">
        <v>6878</v>
      </c>
      <c r="G835" t="s">
        <v>6879</v>
      </c>
      <c r="H835" t="s">
        <v>3162</v>
      </c>
      <c r="I835" t="s">
        <v>225</v>
      </c>
      <c r="J835" t="s">
        <v>32</v>
      </c>
      <c r="K835" t="s">
        <v>6880</v>
      </c>
      <c r="L835" t="s">
        <v>50</v>
      </c>
      <c r="M835" t="s">
        <v>50</v>
      </c>
      <c r="N835" t="s">
        <v>36</v>
      </c>
      <c r="O835" t="s">
        <v>39</v>
      </c>
      <c r="P835" t="s">
        <v>2167</v>
      </c>
      <c r="Q835" t="s">
        <v>39</v>
      </c>
      <c r="R835" t="s">
        <v>39</v>
      </c>
      <c r="S835" t="s">
        <v>39</v>
      </c>
      <c r="T835" t="s">
        <v>39</v>
      </c>
      <c r="U835" t="s">
        <v>39</v>
      </c>
      <c r="V835" t="s">
        <v>654</v>
      </c>
      <c r="W835" t="s">
        <v>39</v>
      </c>
      <c r="X835" t="str">
        <f>IF(LEN(source_data[[#This Row],[technology]])=0,"","technology")</f>
        <v>technology</v>
      </c>
      <c r="Y835" t="str">
        <f>SUBSTITUTE(_xlfn.TEXTJOIN(";",TRUE,source_data[[#This Row],[format]:[topic]],source_data[[#This Row],[misc]],source_data[[#This Row],[area]:[other]],),"#",";")</f>
        <v>tip;technology;rstats;tidyverse</v>
      </c>
      <c r="Z835">
        <f>10-COUNTBLANK(source_data[[#This Row],[format]:[other]])</f>
        <v>3</v>
      </c>
    </row>
    <row r="836" spans="1:26" x14ac:dyDescent="0.25">
      <c r="A836" t="s">
        <v>6881</v>
      </c>
      <c r="B836" t="s">
        <v>6882</v>
      </c>
      <c r="C836" t="s">
        <v>6883</v>
      </c>
      <c r="D836" t="s">
        <v>6884</v>
      </c>
      <c r="E836" t="s">
        <v>6885</v>
      </c>
      <c r="F836" t="s">
        <v>6886</v>
      </c>
      <c r="G836" t="s">
        <v>6887</v>
      </c>
      <c r="H836" t="s">
        <v>6888</v>
      </c>
      <c r="I836" t="s">
        <v>225</v>
      </c>
      <c r="J836" t="s">
        <v>211</v>
      </c>
      <c r="K836" t="s">
        <v>6889</v>
      </c>
      <c r="L836" t="s">
        <v>50</v>
      </c>
      <c r="M836" t="s">
        <v>50</v>
      </c>
      <c r="N836" t="s">
        <v>36</v>
      </c>
      <c r="O836" t="s">
        <v>77</v>
      </c>
      <c r="P836" t="s">
        <v>39</v>
      </c>
      <c r="Q836" t="s">
        <v>39</v>
      </c>
      <c r="R836" t="s">
        <v>39</v>
      </c>
      <c r="S836" t="s">
        <v>39</v>
      </c>
      <c r="T836" t="s">
        <v>39</v>
      </c>
      <c r="U836" t="s">
        <v>39</v>
      </c>
      <c r="V836" t="s">
        <v>6338</v>
      </c>
      <c r="W836" t="s">
        <v>595</v>
      </c>
      <c r="X836" t="str">
        <f>IF(LEN(source_data[[#This Row],[technology]])=0,"","technology")</f>
        <v>technology</v>
      </c>
      <c r="Y836" t="str">
        <f>SUBSTITUTE(_xlfn.TEXTJOIN(";",TRUE,source_data[[#This Row],[format]:[topic]],source_data[[#This Row],[misc]],source_data[[#This Row],[area]:[other]],),"#",";")</f>
        <v>site;technology;generative;art</v>
      </c>
      <c r="Z836">
        <f>10-COUNTBLANK(source_data[[#This Row],[format]:[other]])</f>
        <v>4</v>
      </c>
    </row>
    <row r="837" spans="1:26" x14ac:dyDescent="0.25">
      <c r="A837" t="s">
        <v>6890</v>
      </c>
      <c r="B837" t="s">
        <v>6891</v>
      </c>
      <c r="C837" t="s">
        <v>6892</v>
      </c>
      <c r="D837" t="s">
        <v>6893</v>
      </c>
      <c r="E837" t="s">
        <v>1468</v>
      </c>
      <c r="F837" t="s">
        <v>6894</v>
      </c>
      <c r="G837" t="s">
        <v>6895</v>
      </c>
      <c r="H837" t="s">
        <v>6896</v>
      </c>
      <c r="I837" t="s">
        <v>225</v>
      </c>
      <c r="J837" t="s">
        <v>211</v>
      </c>
      <c r="K837" t="s">
        <v>6897</v>
      </c>
      <c r="L837" t="s">
        <v>50</v>
      </c>
      <c r="M837" t="s">
        <v>50</v>
      </c>
      <c r="N837" t="s">
        <v>36</v>
      </c>
      <c r="O837" t="s">
        <v>51</v>
      </c>
      <c r="P837" t="s">
        <v>39</v>
      </c>
      <c r="Q837" t="s">
        <v>522</v>
      </c>
      <c r="R837" t="s">
        <v>39</v>
      </c>
      <c r="S837" t="s">
        <v>39</v>
      </c>
      <c r="T837" t="s">
        <v>53</v>
      </c>
      <c r="U837" t="s">
        <v>6898</v>
      </c>
      <c r="V837" t="s">
        <v>39</v>
      </c>
      <c r="W837" t="s">
        <v>39</v>
      </c>
      <c r="X837" t="str">
        <f>IF(LEN(source_data[[#This Row],[technology]])=0,"","technology")</f>
        <v/>
      </c>
      <c r="Y837" t="str">
        <f>SUBSTITUTE(_xlfn.TEXTJOIN(";",TRUE,source_data[[#This Row],[format]:[topic]],source_data[[#This Row],[misc]],source_data[[#This Row],[area]:[other]],),"#",";")</f>
        <v>post;example;concept;colour;3d</v>
      </c>
      <c r="Z837">
        <f>10-COUNTBLANK(source_data[[#This Row],[format]:[other]])</f>
        <v>5</v>
      </c>
    </row>
    <row r="838" spans="1:26" x14ac:dyDescent="0.25">
      <c r="A838" t="s">
        <v>6899</v>
      </c>
      <c r="B838" t="s">
        <v>6900</v>
      </c>
      <c r="C838" t="s">
        <v>6901</v>
      </c>
      <c r="D838" t="s">
        <v>6902</v>
      </c>
      <c r="E838" t="s">
        <v>6903</v>
      </c>
      <c r="F838" t="s">
        <v>6904</v>
      </c>
      <c r="G838" t="s">
        <v>6905</v>
      </c>
      <c r="H838" t="s">
        <v>4459</v>
      </c>
      <c r="I838" t="s">
        <v>225</v>
      </c>
      <c r="J838" t="s">
        <v>211</v>
      </c>
      <c r="K838" t="s">
        <v>6906</v>
      </c>
      <c r="L838" t="s">
        <v>50</v>
      </c>
      <c r="M838" t="s">
        <v>50</v>
      </c>
      <c r="N838" t="s">
        <v>36</v>
      </c>
      <c r="O838" t="s">
        <v>51</v>
      </c>
      <c r="P838" t="s">
        <v>39</v>
      </c>
      <c r="Q838" t="s">
        <v>522</v>
      </c>
      <c r="R838" t="s">
        <v>39</v>
      </c>
      <c r="S838" t="s">
        <v>39</v>
      </c>
      <c r="T838" t="s">
        <v>39</v>
      </c>
      <c r="U838" t="s">
        <v>39</v>
      </c>
      <c r="V838" t="s">
        <v>4093</v>
      </c>
      <c r="W838" t="s">
        <v>39</v>
      </c>
      <c r="X838" t="str">
        <f>IF(LEN(source_data[[#This Row],[technology]])=0,"","technology")</f>
        <v>technology</v>
      </c>
      <c r="Y838" t="str">
        <f>SUBSTITUTE(_xlfn.TEXTJOIN(";",TRUE,source_data[[#This Row],[format]:[topic]],source_data[[#This Row],[misc]],source_data[[#This Row],[area]:[other]],),"#",";")</f>
        <v>post;example;technology;tidyverse;rstats</v>
      </c>
      <c r="Z838">
        <f>10-COUNTBLANK(source_data[[#This Row],[format]:[other]])</f>
        <v>4</v>
      </c>
    </row>
    <row r="839" spans="1:26" x14ac:dyDescent="0.25">
      <c r="A839" t="s">
        <v>6907</v>
      </c>
      <c r="B839" t="s">
        <v>6908</v>
      </c>
      <c r="C839" t="s">
        <v>6909</v>
      </c>
      <c r="D839" t="s">
        <v>6910</v>
      </c>
      <c r="E839" t="s">
        <v>6911</v>
      </c>
      <c r="F839" t="s">
        <v>6912</v>
      </c>
      <c r="G839" t="s">
        <v>6913</v>
      </c>
      <c r="H839" t="s">
        <v>6914</v>
      </c>
      <c r="I839" t="s">
        <v>225</v>
      </c>
      <c r="J839" t="s">
        <v>6915</v>
      </c>
      <c r="K839" t="s">
        <v>6916</v>
      </c>
      <c r="L839" t="s">
        <v>50</v>
      </c>
      <c r="M839" t="s">
        <v>50</v>
      </c>
      <c r="N839" t="s">
        <v>36</v>
      </c>
      <c r="O839" t="s">
        <v>39</v>
      </c>
      <c r="P839" t="s">
        <v>266</v>
      </c>
      <c r="Q839" t="s">
        <v>39</v>
      </c>
      <c r="R839" t="s">
        <v>39</v>
      </c>
      <c r="S839" t="s">
        <v>39</v>
      </c>
      <c r="T839" t="s">
        <v>39</v>
      </c>
      <c r="U839" t="s">
        <v>6855</v>
      </c>
      <c r="V839" t="s">
        <v>114</v>
      </c>
      <c r="W839" t="s">
        <v>39</v>
      </c>
      <c r="X839" t="str">
        <f>IF(LEN(source_data[[#This Row],[technology]])=0,"","technology")</f>
        <v>technology</v>
      </c>
      <c r="Y839" t="str">
        <f>SUBSTITUTE(_xlfn.TEXTJOIN(";",TRUE,source_data[[#This Row],[format]:[topic]],source_data[[#This Row],[misc]],source_data[[#This Row],[area]:[other]],),"#",";")</f>
        <v>tutorial;technology;geospatial;3d;d3js</v>
      </c>
      <c r="Z839">
        <f>10-COUNTBLANK(source_data[[#This Row],[format]:[other]])</f>
        <v>4</v>
      </c>
    </row>
    <row r="840" spans="1:26" x14ac:dyDescent="0.25">
      <c r="A840" t="s">
        <v>6917</v>
      </c>
      <c r="B840" t="s">
        <v>6918</v>
      </c>
      <c r="C840" t="s">
        <v>6919</v>
      </c>
      <c r="D840" t="s">
        <v>6920</v>
      </c>
      <c r="E840" t="s">
        <v>6921</v>
      </c>
      <c r="F840" t="s">
        <v>6922</v>
      </c>
      <c r="G840" t="s">
        <v>6923</v>
      </c>
      <c r="H840" t="s">
        <v>6924</v>
      </c>
      <c r="I840" t="s">
        <v>225</v>
      </c>
      <c r="J840" t="s">
        <v>32</v>
      </c>
      <c r="K840" t="s">
        <v>6925</v>
      </c>
      <c r="L840" t="s">
        <v>50</v>
      </c>
      <c r="M840" t="s">
        <v>50</v>
      </c>
      <c r="N840" t="s">
        <v>36</v>
      </c>
      <c r="O840" t="s">
        <v>39</v>
      </c>
      <c r="P840" t="s">
        <v>266</v>
      </c>
      <c r="Q840" t="s">
        <v>39</v>
      </c>
      <c r="R840" t="s">
        <v>39</v>
      </c>
      <c r="S840" t="s">
        <v>39</v>
      </c>
      <c r="T840" t="s">
        <v>39</v>
      </c>
      <c r="U840" t="s">
        <v>40</v>
      </c>
      <c r="V840" t="s">
        <v>39</v>
      </c>
      <c r="W840" t="s">
        <v>39</v>
      </c>
      <c r="X840" t="str">
        <f>IF(LEN(source_data[[#This Row],[technology]])=0,"","technology")</f>
        <v/>
      </c>
      <c r="Y840" t="str">
        <f>SUBSTITUTE(_xlfn.TEXTJOIN(";",TRUE,source_data[[#This Row],[format]:[topic]],source_data[[#This Row],[misc]],source_data[[#This Row],[area]:[other]],),"#",";")</f>
        <v>tutorial;geospatial</v>
      </c>
      <c r="Z840">
        <f>10-COUNTBLANK(source_data[[#This Row],[format]:[other]])</f>
        <v>3</v>
      </c>
    </row>
    <row r="841" spans="1:26" x14ac:dyDescent="0.25">
      <c r="A841" t="s">
        <v>6926</v>
      </c>
      <c r="B841" t="s">
        <v>6927</v>
      </c>
      <c r="C841" t="s">
        <v>6928</v>
      </c>
      <c r="D841" t="s">
        <v>6920</v>
      </c>
      <c r="E841" t="s">
        <v>6929</v>
      </c>
      <c r="F841" t="s">
        <v>6930</v>
      </c>
      <c r="G841" t="s">
        <v>6931</v>
      </c>
      <c r="H841" t="s">
        <v>6924</v>
      </c>
      <c r="I841" t="s">
        <v>225</v>
      </c>
      <c r="J841" t="s">
        <v>32</v>
      </c>
      <c r="K841" t="s">
        <v>6932</v>
      </c>
      <c r="L841" t="s">
        <v>50</v>
      </c>
      <c r="M841" t="s">
        <v>50</v>
      </c>
      <c r="N841" t="s">
        <v>36</v>
      </c>
      <c r="O841" t="s">
        <v>39</v>
      </c>
      <c r="P841" t="s">
        <v>266</v>
      </c>
      <c r="Q841" t="s">
        <v>39</v>
      </c>
      <c r="R841" t="s">
        <v>39</v>
      </c>
      <c r="S841" t="s">
        <v>39</v>
      </c>
      <c r="T841" t="s">
        <v>39</v>
      </c>
      <c r="U841" t="s">
        <v>257</v>
      </c>
      <c r="V841" t="s">
        <v>114</v>
      </c>
      <c r="W841" t="s">
        <v>39</v>
      </c>
      <c r="X841" t="str">
        <f>IF(LEN(source_data[[#This Row],[technology]])=0,"","technology")</f>
        <v>technology</v>
      </c>
      <c r="Y841" t="str">
        <f>SUBSTITUTE(_xlfn.TEXTJOIN(";",TRUE,source_data[[#This Row],[format]:[topic]],source_data[[#This Row],[misc]],source_data[[#This Row],[area]:[other]],),"#",";")</f>
        <v>tutorial;technology;graph;d3js</v>
      </c>
      <c r="Z841">
        <f>10-COUNTBLANK(source_data[[#This Row],[format]:[other]])</f>
        <v>4</v>
      </c>
    </row>
    <row r="842" spans="1:26" x14ac:dyDescent="0.25">
      <c r="A842" t="s">
        <v>6933</v>
      </c>
      <c r="B842" t="s">
        <v>6934</v>
      </c>
      <c r="C842" t="s">
        <v>6935</v>
      </c>
      <c r="D842" t="s">
        <v>6936</v>
      </c>
      <c r="E842" t="s">
        <v>1468</v>
      </c>
      <c r="F842" t="s">
        <v>6937</v>
      </c>
      <c r="G842" t="s">
        <v>6938</v>
      </c>
      <c r="H842" t="s">
        <v>6939</v>
      </c>
      <c r="I842" t="s">
        <v>225</v>
      </c>
      <c r="J842" t="s">
        <v>47</v>
      </c>
      <c r="K842" t="s">
        <v>48</v>
      </c>
      <c r="L842" t="s">
        <v>50</v>
      </c>
      <c r="M842" t="s">
        <v>50</v>
      </c>
      <c r="N842" t="s">
        <v>36</v>
      </c>
      <c r="O842" t="s">
        <v>157</v>
      </c>
      <c r="P842" t="s">
        <v>39</v>
      </c>
      <c r="Q842" t="s">
        <v>39</v>
      </c>
      <c r="R842" t="s">
        <v>39</v>
      </c>
      <c r="S842" t="s">
        <v>158</v>
      </c>
      <c r="T842" t="s">
        <v>39</v>
      </c>
      <c r="U842" t="s">
        <v>39</v>
      </c>
      <c r="V842" t="s">
        <v>912</v>
      </c>
      <c r="W842" t="s">
        <v>604</v>
      </c>
      <c r="X842" t="str">
        <f>IF(LEN(source_data[[#This Row],[technology]])=0,"","technology")</f>
        <v>technology</v>
      </c>
      <c r="Y842" t="str">
        <f>SUBSTITUTE(_xlfn.TEXTJOIN(";",TRUE,source_data[[#This Row],[format]:[topic]],source_data[[#This Row],[misc]],source_data[[#This Row],[area]:[other]],),"#",";")</f>
        <v>book;data-science;technology;javascript;free</v>
      </c>
      <c r="Z842">
        <f>10-COUNTBLANK(source_data[[#This Row],[format]:[other]])</f>
        <v>5</v>
      </c>
    </row>
    <row r="843" spans="1:26" x14ac:dyDescent="0.25">
      <c r="A843" t="s">
        <v>6940</v>
      </c>
      <c r="B843" t="s">
        <v>6941</v>
      </c>
      <c r="C843" t="s">
        <v>6942</v>
      </c>
      <c r="D843" t="s">
        <v>6943</v>
      </c>
      <c r="E843" t="s">
        <v>1468</v>
      </c>
      <c r="F843" t="s">
        <v>6944</v>
      </c>
      <c r="G843" t="s">
        <v>6945</v>
      </c>
      <c r="H843" t="s">
        <v>6946</v>
      </c>
      <c r="I843" t="s">
        <v>225</v>
      </c>
      <c r="J843" t="s">
        <v>47</v>
      </c>
      <c r="K843" t="s">
        <v>48</v>
      </c>
      <c r="L843" t="s">
        <v>50</v>
      </c>
      <c r="M843" t="s">
        <v>50</v>
      </c>
      <c r="N843" t="s">
        <v>36</v>
      </c>
      <c r="O843" t="s">
        <v>854</v>
      </c>
      <c r="P843" t="s">
        <v>266</v>
      </c>
      <c r="Q843" t="s">
        <v>39</v>
      </c>
      <c r="R843" t="s">
        <v>39</v>
      </c>
      <c r="S843" t="s">
        <v>52</v>
      </c>
      <c r="T843" t="s">
        <v>39</v>
      </c>
      <c r="U843" t="s">
        <v>39</v>
      </c>
      <c r="V843" t="s">
        <v>39</v>
      </c>
      <c r="W843" t="s">
        <v>39</v>
      </c>
      <c r="X843" t="str">
        <f>IF(LEN(source_data[[#This Row],[technology]])=0,"","technology")</f>
        <v/>
      </c>
      <c r="Y843" t="str">
        <f>SUBSTITUTE(_xlfn.TEXTJOIN(";",TRUE,source_data[[#This Row],[format]:[topic]],source_data[[#This Row],[misc]],source_data[[#This Row],[area]:[other]],),"#",";")</f>
        <v>course;tutorial;data-viz</v>
      </c>
      <c r="Z843">
        <f>10-COUNTBLANK(source_data[[#This Row],[format]:[other]])</f>
        <v>4</v>
      </c>
    </row>
    <row r="844" spans="1:26" x14ac:dyDescent="0.25">
      <c r="A844" t="s">
        <v>6947</v>
      </c>
      <c r="B844" t="s">
        <v>6948</v>
      </c>
      <c r="C844" t="s">
        <v>6949</v>
      </c>
      <c r="D844" t="s">
        <v>5212</v>
      </c>
      <c r="E844" t="s">
        <v>6815</v>
      </c>
      <c r="F844" t="s">
        <v>6950</v>
      </c>
      <c r="G844" t="s">
        <v>865</v>
      </c>
      <c r="H844" t="s">
        <v>5216</v>
      </c>
      <c r="I844" t="s">
        <v>225</v>
      </c>
      <c r="J844" t="s">
        <v>211</v>
      </c>
      <c r="K844" t="s">
        <v>6951</v>
      </c>
      <c r="L844" t="s">
        <v>50</v>
      </c>
      <c r="M844" t="s">
        <v>50</v>
      </c>
      <c r="N844" t="s">
        <v>36</v>
      </c>
      <c r="O844" t="s">
        <v>5226</v>
      </c>
      <c r="P844" t="s">
        <v>39</v>
      </c>
      <c r="Q844" t="s">
        <v>39</v>
      </c>
      <c r="R844" t="s">
        <v>39</v>
      </c>
      <c r="S844" t="s">
        <v>39</v>
      </c>
      <c r="T844" t="s">
        <v>39</v>
      </c>
      <c r="U844" t="s">
        <v>865</v>
      </c>
      <c r="V844" t="s">
        <v>39</v>
      </c>
      <c r="W844" t="s">
        <v>39</v>
      </c>
      <c r="X844" t="str">
        <f>IF(LEN(source_data[[#This Row],[technology]])=0,"","technology")</f>
        <v/>
      </c>
      <c r="Y844" t="str">
        <f>SUBSTITUTE(_xlfn.TEXTJOIN(";",TRUE,source_data[[#This Row],[format]:[topic]],source_data[[#This Row],[misc]],source_data[[#This Row],[area]:[other]],),"#",";")</f>
        <v>course;video;development</v>
      </c>
      <c r="Z844">
        <f>10-COUNTBLANK(source_data[[#This Row],[format]:[other]])</f>
        <v>3</v>
      </c>
    </row>
    <row r="845" spans="1:26" x14ac:dyDescent="0.25">
      <c r="A845" t="s">
        <v>6952</v>
      </c>
      <c r="B845" t="s">
        <v>6953</v>
      </c>
      <c r="C845" t="s">
        <v>6954</v>
      </c>
      <c r="D845" t="s">
        <v>6955</v>
      </c>
      <c r="E845" t="s">
        <v>1468</v>
      </c>
      <c r="F845" t="s">
        <v>6956</v>
      </c>
      <c r="G845" t="s">
        <v>53</v>
      </c>
      <c r="H845" t="s">
        <v>6957</v>
      </c>
      <c r="I845" t="s">
        <v>225</v>
      </c>
      <c r="J845" t="s">
        <v>47</v>
      </c>
      <c r="K845" t="s">
        <v>48</v>
      </c>
      <c r="L845" t="s">
        <v>50</v>
      </c>
      <c r="M845" t="s">
        <v>50</v>
      </c>
      <c r="N845" t="s">
        <v>36</v>
      </c>
      <c r="O845" t="s">
        <v>854</v>
      </c>
      <c r="P845" t="s">
        <v>39</v>
      </c>
      <c r="Q845" t="s">
        <v>39</v>
      </c>
      <c r="R845" t="s">
        <v>39</v>
      </c>
      <c r="S845" t="s">
        <v>39</v>
      </c>
      <c r="T845" t="s">
        <v>9041</v>
      </c>
      <c r="U845" t="s">
        <v>1185</v>
      </c>
      <c r="V845" t="s">
        <v>39</v>
      </c>
      <c r="W845" t="s">
        <v>39</v>
      </c>
      <c r="X845" t="str">
        <f>IF(LEN(source_data[[#This Row],[technology]])=0,"","technology")</f>
        <v/>
      </c>
      <c r="Y845" t="str">
        <f>SUBSTITUTE(_xlfn.TEXTJOIN(";",TRUE,source_data[[#This Row],[format]:[topic]],source_data[[#This Row],[misc]],source_data[[#This Row],[area]:[other]],),"#",";")</f>
        <v>course;concept;benefit;ai</v>
      </c>
      <c r="Z845">
        <f>10-COUNTBLANK(source_data[[#This Row],[format]:[other]])</f>
        <v>4</v>
      </c>
    </row>
    <row r="846" spans="1:26" x14ac:dyDescent="0.25">
      <c r="A846" t="s">
        <v>6958</v>
      </c>
      <c r="B846" t="s">
        <v>6959</v>
      </c>
      <c r="C846" t="s">
        <v>6960</v>
      </c>
      <c r="D846" t="s">
        <v>6961</v>
      </c>
      <c r="E846" t="s">
        <v>6962</v>
      </c>
      <c r="F846" t="s">
        <v>6963</v>
      </c>
      <c r="G846" t="s">
        <v>6964</v>
      </c>
      <c r="H846" t="s">
        <v>3162</v>
      </c>
      <c r="I846" t="s">
        <v>225</v>
      </c>
      <c r="J846" t="s">
        <v>32</v>
      </c>
      <c r="K846" t="s">
        <v>6965</v>
      </c>
      <c r="L846" t="s">
        <v>50</v>
      </c>
      <c r="M846" t="s">
        <v>50</v>
      </c>
      <c r="N846" t="s">
        <v>36</v>
      </c>
      <c r="O846" t="s">
        <v>51</v>
      </c>
      <c r="P846" t="s">
        <v>39</v>
      </c>
      <c r="Q846" t="s">
        <v>39</v>
      </c>
      <c r="R846" t="s">
        <v>39</v>
      </c>
      <c r="S846" t="s">
        <v>52</v>
      </c>
      <c r="T846" t="s">
        <v>19</v>
      </c>
      <c r="U846" t="s">
        <v>9042</v>
      </c>
      <c r="V846" t="s">
        <v>39</v>
      </c>
      <c r="W846" t="s">
        <v>39</v>
      </c>
      <c r="X846" t="str">
        <f>IF(LEN(source_data[[#This Row],[technology]])=0,"","technology")</f>
        <v/>
      </c>
      <c r="Y846" t="str">
        <f>SUBSTITUTE(_xlfn.TEXTJOIN(";",TRUE,source_data[[#This Row],[format]:[topic]],source_data[[#This Row],[misc]],source_data[[#This Row],[area]:[other]],),"#",";")</f>
        <v>post;data-viz;technique;graph;network-graph</v>
      </c>
      <c r="Z846">
        <f>10-COUNTBLANK(source_data[[#This Row],[format]:[other]])</f>
        <v>5</v>
      </c>
    </row>
    <row r="847" spans="1:26" x14ac:dyDescent="0.25">
      <c r="A847" t="s">
        <v>6966</v>
      </c>
      <c r="B847" t="s">
        <v>6967</v>
      </c>
      <c r="C847" t="s">
        <v>6968</v>
      </c>
      <c r="D847" t="s">
        <v>6969</v>
      </c>
      <c r="E847" t="s">
        <v>6970</v>
      </c>
      <c r="F847" t="s">
        <v>6971</v>
      </c>
      <c r="G847" t="s">
        <v>6972</v>
      </c>
      <c r="H847" t="s">
        <v>6973</v>
      </c>
      <c r="I847" t="s">
        <v>225</v>
      </c>
      <c r="J847" t="s">
        <v>211</v>
      </c>
      <c r="K847" t="s">
        <v>6974</v>
      </c>
      <c r="L847" t="s">
        <v>50</v>
      </c>
      <c r="M847" t="s">
        <v>50</v>
      </c>
      <c r="N847" t="s">
        <v>36</v>
      </c>
      <c r="O847" t="s">
        <v>51</v>
      </c>
      <c r="P847" t="s">
        <v>78</v>
      </c>
      <c r="Q847" t="s">
        <v>39</v>
      </c>
      <c r="R847" t="s">
        <v>39</v>
      </c>
      <c r="S847" t="s">
        <v>52</v>
      </c>
      <c r="T847" t="s">
        <v>19</v>
      </c>
      <c r="U847" t="s">
        <v>9043</v>
      </c>
      <c r="V847" t="s">
        <v>912</v>
      </c>
      <c r="W847" t="s">
        <v>39</v>
      </c>
      <c r="X847" t="str">
        <f>IF(LEN(source_data[[#This Row],[technology]])=0,"","technology")</f>
        <v>technology</v>
      </c>
      <c r="Y847" t="str">
        <f>SUBSTITUTE(_xlfn.TEXTJOIN(";",TRUE,source_data[[#This Row],[format]:[topic]],source_data[[#This Row],[misc]],source_data[[#This Row],[area]:[other]],),"#",";")</f>
        <v>post;how-to;data-viz;technique;technology;graph;chart;network-graph;javascript</v>
      </c>
      <c r="Z847">
        <f>10-COUNTBLANK(source_data[[#This Row],[format]:[other]])</f>
        <v>7</v>
      </c>
    </row>
    <row r="848" spans="1:26" x14ac:dyDescent="0.25">
      <c r="A848" t="s">
        <v>6975</v>
      </c>
      <c r="B848" t="s">
        <v>6976</v>
      </c>
      <c r="C848" t="s">
        <v>6977</v>
      </c>
      <c r="D848" t="s">
        <v>6978</v>
      </c>
      <c r="E848" t="s">
        <v>6979</v>
      </c>
      <c r="F848" t="s">
        <v>6980</v>
      </c>
      <c r="G848" t="s">
        <v>6981</v>
      </c>
      <c r="H848" t="s">
        <v>6982</v>
      </c>
      <c r="I848" t="s">
        <v>225</v>
      </c>
      <c r="J848" t="s">
        <v>47</v>
      </c>
      <c r="K848" t="s">
        <v>48</v>
      </c>
      <c r="L848" t="s">
        <v>50</v>
      </c>
      <c r="M848" t="s">
        <v>50</v>
      </c>
      <c r="N848" t="s">
        <v>36</v>
      </c>
      <c r="O848" t="s">
        <v>51</v>
      </c>
      <c r="P848" t="s">
        <v>78</v>
      </c>
      <c r="Q848" t="s">
        <v>39</v>
      </c>
      <c r="R848" t="s">
        <v>39</v>
      </c>
      <c r="S848" t="s">
        <v>39</v>
      </c>
      <c r="T848" t="s">
        <v>168</v>
      </c>
      <c r="U848" t="s">
        <v>6983</v>
      </c>
      <c r="V848" t="s">
        <v>39</v>
      </c>
      <c r="W848" t="s">
        <v>39</v>
      </c>
      <c r="X848" t="str">
        <f>IF(LEN(source_data[[#This Row],[technology]])=0,"","technology")</f>
        <v/>
      </c>
      <c r="Y848" t="str">
        <f>SUBSTITUTE(_xlfn.TEXTJOIN(";",TRUE,source_data[[#This Row],[format]:[topic]],source_data[[#This Row],[misc]],source_data[[#This Row],[area]:[other]],),"#",";")</f>
        <v>post;how-to;tool;analytics;data-processing</v>
      </c>
      <c r="Z848">
        <f>10-COUNTBLANK(source_data[[#This Row],[format]:[other]])</f>
        <v>5</v>
      </c>
    </row>
    <row r="849" spans="1:26" x14ac:dyDescent="0.25">
      <c r="A849" t="s">
        <v>6984</v>
      </c>
      <c r="B849" t="s">
        <v>6985</v>
      </c>
      <c r="C849" t="s">
        <v>6986</v>
      </c>
      <c r="D849" t="s">
        <v>6987</v>
      </c>
      <c r="E849" t="s">
        <v>6988</v>
      </c>
      <c r="F849" t="s">
        <v>6989</v>
      </c>
      <c r="G849" t="s">
        <v>6990</v>
      </c>
      <c r="H849" t="s">
        <v>6991</v>
      </c>
      <c r="I849" t="s">
        <v>225</v>
      </c>
      <c r="J849" t="s">
        <v>32</v>
      </c>
      <c r="K849" t="s">
        <v>6992</v>
      </c>
      <c r="L849" t="s">
        <v>50</v>
      </c>
      <c r="M849" t="s">
        <v>50</v>
      </c>
      <c r="N849" t="s">
        <v>36</v>
      </c>
      <c r="O849" t="s">
        <v>51</v>
      </c>
      <c r="P849" t="s">
        <v>177</v>
      </c>
      <c r="Q849" t="s">
        <v>39</v>
      </c>
      <c r="R849" t="s">
        <v>39</v>
      </c>
      <c r="S849" t="s">
        <v>39</v>
      </c>
      <c r="T849" t="s">
        <v>53</v>
      </c>
      <c r="U849" t="s">
        <v>39</v>
      </c>
      <c r="V849" t="s">
        <v>39</v>
      </c>
      <c r="W849" t="s">
        <v>6639</v>
      </c>
      <c r="X849" t="str">
        <f>IF(LEN(source_data[[#This Row],[technology]])=0,"","technology")</f>
        <v/>
      </c>
      <c r="Y849" t="str">
        <f>SUBSTITUTE(_xlfn.TEXTJOIN(";",TRUE,source_data[[#This Row],[format]:[topic]],source_data[[#This Row],[misc]],source_data[[#This Row],[area]:[other]],),"#",";")</f>
        <v>post;general;concept;science</v>
      </c>
      <c r="Z849">
        <f>10-COUNTBLANK(source_data[[#This Row],[format]:[other]])</f>
        <v>5</v>
      </c>
    </row>
    <row r="850" spans="1:26" x14ac:dyDescent="0.25">
      <c r="A850" t="s">
        <v>6993</v>
      </c>
      <c r="B850" t="s">
        <v>6994</v>
      </c>
      <c r="C850" t="s">
        <v>6995</v>
      </c>
      <c r="D850" t="s">
        <v>6996</v>
      </c>
      <c r="E850" t="s">
        <v>6988</v>
      </c>
      <c r="F850" t="s">
        <v>6997</v>
      </c>
      <c r="G850" t="s">
        <v>6998</v>
      </c>
      <c r="H850" t="s">
        <v>6999</v>
      </c>
      <c r="I850" t="s">
        <v>225</v>
      </c>
      <c r="J850" t="s">
        <v>211</v>
      </c>
      <c r="K850" t="s">
        <v>48</v>
      </c>
      <c r="L850" t="s">
        <v>50</v>
      </c>
      <c r="M850" t="s">
        <v>50</v>
      </c>
      <c r="N850" t="s">
        <v>36</v>
      </c>
      <c r="O850" t="s">
        <v>51</v>
      </c>
      <c r="P850" t="s">
        <v>39</v>
      </c>
      <c r="Q850" t="s">
        <v>39</v>
      </c>
      <c r="R850" t="s">
        <v>39</v>
      </c>
      <c r="S850" t="s">
        <v>39</v>
      </c>
      <c r="T850" t="s">
        <v>7000</v>
      </c>
      <c r="U850" t="s">
        <v>104</v>
      </c>
      <c r="V850" t="s">
        <v>39</v>
      </c>
      <c r="W850" t="s">
        <v>39</v>
      </c>
      <c r="X850" t="str">
        <f>IF(LEN(source_data[[#This Row],[technology]])=0,"","technology")</f>
        <v/>
      </c>
      <c r="Y850" t="str">
        <f>SUBSTITUTE(_xlfn.TEXTJOIN(";",TRUE,source_data[[#This Row],[format]:[topic]],source_data[[#This Row],[misc]],source_data[[#This Row],[area]:[other]],),"#",";")</f>
        <v>post;concept;method;dl</v>
      </c>
      <c r="Z850">
        <f>10-COUNTBLANK(source_data[[#This Row],[format]:[other]])</f>
        <v>4</v>
      </c>
    </row>
    <row r="851" spans="1:26" x14ac:dyDescent="0.25">
      <c r="A851" t="s">
        <v>7001</v>
      </c>
      <c r="B851" t="s">
        <v>7002</v>
      </c>
      <c r="C851" t="s">
        <v>7003</v>
      </c>
      <c r="D851" t="s">
        <v>3803</v>
      </c>
      <c r="E851" t="s">
        <v>7004</v>
      </c>
      <c r="F851" t="s">
        <v>7005</v>
      </c>
      <c r="G851" t="s">
        <v>7006</v>
      </c>
      <c r="H851" t="s">
        <v>30</v>
      </c>
      <c r="I851" t="s">
        <v>31</v>
      </c>
      <c r="J851" t="s">
        <v>47</v>
      </c>
      <c r="K851" t="s">
        <v>48</v>
      </c>
      <c r="L851" t="s">
        <v>7007</v>
      </c>
      <c r="M851" t="s">
        <v>7008</v>
      </c>
      <c r="N851" t="s">
        <v>36</v>
      </c>
      <c r="O851" t="s">
        <v>51</v>
      </c>
      <c r="P851" t="s">
        <v>39</v>
      </c>
      <c r="Q851" t="s">
        <v>39</v>
      </c>
      <c r="R851" t="s">
        <v>39</v>
      </c>
      <c r="S851" t="s">
        <v>39</v>
      </c>
      <c r="T851" t="s">
        <v>19</v>
      </c>
      <c r="U851" t="s">
        <v>295</v>
      </c>
      <c r="V851" t="s">
        <v>6872</v>
      </c>
      <c r="W851" t="s">
        <v>39</v>
      </c>
      <c r="X851" t="str">
        <f>IF(LEN(source_data[[#This Row],[technology]])=0,"","technology")</f>
        <v>technology</v>
      </c>
      <c r="Y851" t="str">
        <f>SUBSTITUTE(_xlfn.TEXTJOIN(";",TRUE,source_data[[#This Row],[format]:[topic]],source_data[[#This Row],[misc]],source_data[[#This Row],[area]:[other]],),"#",";")</f>
        <v>post;technique;technology;chart;rstats;tidyverse;ggplot</v>
      </c>
      <c r="Z851">
        <f>10-COUNTBLANK(source_data[[#This Row],[format]:[other]])</f>
        <v>5</v>
      </c>
    </row>
    <row r="852" spans="1:26" x14ac:dyDescent="0.25">
      <c r="A852" t="s">
        <v>7009</v>
      </c>
      <c r="B852" t="s">
        <v>7010</v>
      </c>
      <c r="C852" t="s">
        <v>7011</v>
      </c>
      <c r="D852" t="s">
        <v>7012</v>
      </c>
      <c r="E852" t="s">
        <v>2951</v>
      </c>
      <c r="F852" t="s">
        <v>7013</v>
      </c>
      <c r="G852" t="s">
        <v>7014</v>
      </c>
      <c r="H852" t="s">
        <v>1375</v>
      </c>
      <c r="I852" t="s">
        <v>225</v>
      </c>
      <c r="J852" t="s">
        <v>32</v>
      </c>
      <c r="K852" t="s">
        <v>7015</v>
      </c>
      <c r="L852" t="s">
        <v>50</v>
      </c>
      <c r="M852" t="s">
        <v>50</v>
      </c>
      <c r="N852" t="s">
        <v>36</v>
      </c>
      <c r="O852" t="s">
        <v>39</v>
      </c>
      <c r="P852" t="s">
        <v>266</v>
      </c>
      <c r="Q852" t="s">
        <v>39</v>
      </c>
      <c r="R852" t="s">
        <v>39</v>
      </c>
      <c r="S852" t="s">
        <v>52</v>
      </c>
      <c r="T852" t="s">
        <v>168</v>
      </c>
      <c r="U852" t="s">
        <v>39</v>
      </c>
      <c r="V852" t="s">
        <v>912</v>
      </c>
      <c r="W852" t="s">
        <v>39</v>
      </c>
      <c r="X852" t="str">
        <f>IF(LEN(source_data[[#This Row],[technology]])=0,"","technology")</f>
        <v>technology</v>
      </c>
      <c r="Y852" t="str">
        <f>SUBSTITUTE(_xlfn.TEXTJOIN(";",TRUE,source_data[[#This Row],[format]:[topic]],source_data[[#This Row],[misc]],source_data[[#This Row],[area]:[other]],),"#",";")</f>
        <v>tutorial;data-viz;tool;technology;javascript</v>
      </c>
      <c r="Z852">
        <f>10-COUNTBLANK(source_data[[#This Row],[format]:[other]])</f>
        <v>5</v>
      </c>
    </row>
    <row r="853" spans="1:26" x14ac:dyDescent="0.25">
      <c r="A853" t="s">
        <v>7016</v>
      </c>
      <c r="B853" t="s">
        <v>7017</v>
      </c>
      <c r="C853" t="s">
        <v>7018</v>
      </c>
      <c r="D853" t="s">
        <v>7019</v>
      </c>
      <c r="E853" t="s">
        <v>7020</v>
      </c>
      <c r="F853" t="s">
        <v>7021</v>
      </c>
      <c r="G853" t="s">
        <v>7022</v>
      </c>
      <c r="H853" t="s">
        <v>7023</v>
      </c>
      <c r="I853" t="s">
        <v>225</v>
      </c>
      <c r="J853" t="s">
        <v>211</v>
      </c>
      <c r="K853" t="s">
        <v>7024</v>
      </c>
      <c r="L853" t="s">
        <v>50</v>
      </c>
      <c r="M853" t="s">
        <v>50</v>
      </c>
      <c r="N853" t="s">
        <v>36</v>
      </c>
      <c r="O853" t="s">
        <v>39</v>
      </c>
      <c r="P853" t="s">
        <v>78</v>
      </c>
      <c r="Q853" t="s">
        <v>39</v>
      </c>
      <c r="R853" t="s">
        <v>39</v>
      </c>
      <c r="S853" t="s">
        <v>39</v>
      </c>
      <c r="T853" t="s">
        <v>409</v>
      </c>
      <c r="U853" t="s">
        <v>6983</v>
      </c>
      <c r="V853" t="s">
        <v>39</v>
      </c>
      <c r="W853" t="s">
        <v>39</v>
      </c>
      <c r="X853" t="str">
        <f>IF(LEN(source_data[[#This Row],[technology]])=0,"","technology")</f>
        <v/>
      </c>
      <c r="Y853" t="str">
        <f>SUBSTITUTE(_xlfn.TEXTJOIN(";",TRUE,source_data[[#This Row],[format]:[topic]],source_data[[#This Row],[misc]],source_data[[#This Row],[area]:[other]],),"#",";")</f>
        <v>how-to;method;analytics;data-processing</v>
      </c>
      <c r="Z853">
        <f>10-COUNTBLANK(source_data[[#This Row],[format]:[other]])</f>
        <v>4</v>
      </c>
    </row>
    <row r="854" spans="1:26" x14ac:dyDescent="0.25">
      <c r="A854" t="s">
        <v>7025</v>
      </c>
      <c r="B854" t="s">
        <v>7026</v>
      </c>
      <c r="C854" t="s">
        <v>7027</v>
      </c>
      <c r="D854" t="s">
        <v>7028</v>
      </c>
      <c r="E854" t="s">
        <v>7029</v>
      </c>
      <c r="F854" t="s">
        <v>7030</v>
      </c>
      <c r="G854" t="s">
        <v>7031</v>
      </c>
      <c r="H854" t="s">
        <v>2760</v>
      </c>
      <c r="I854" t="s">
        <v>225</v>
      </c>
      <c r="J854" t="s">
        <v>47</v>
      </c>
      <c r="K854" t="s">
        <v>48</v>
      </c>
      <c r="L854" t="s">
        <v>50</v>
      </c>
      <c r="M854" t="s">
        <v>50</v>
      </c>
      <c r="N854" t="s">
        <v>36</v>
      </c>
      <c r="O854" t="s">
        <v>39</v>
      </c>
      <c r="P854" t="s">
        <v>266</v>
      </c>
      <c r="Q854" t="s">
        <v>1530</v>
      </c>
      <c r="R854" t="s">
        <v>39</v>
      </c>
      <c r="S854" t="s">
        <v>214</v>
      </c>
      <c r="T854" t="s">
        <v>39</v>
      </c>
      <c r="U854" t="s">
        <v>5740</v>
      </c>
      <c r="V854" t="s">
        <v>5031</v>
      </c>
      <c r="W854" t="s">
        <v>39</v>
      </c>
      <c r="X854" t="str">
        <f>IF(LEN(source_data[[#This Row],[technology]])=0,"","technology")</f>
        <v>technology</v>
      </c>
      <c r="Y854" t="str">
        <f>SUBSTITUTE(_xlfn.TEXTJOIN(";",TRUE,source_data[[#This Row],[format]:[topic]],source_data[[#This Row],[misc]],source_data[[#This Row],[area]:[other]],),"#",";")</f>
        <v>tutorial;fundamentals;data-analysis;technology;data-processing;tidyverse</v>
      </c>
      <c r="Z854">
        <f>10-COUNTBLANK(source_data[[#This Row],[format]:[other]])</f>
        <v>6</v>
      </c>
    </row>
    <row r="855" spans="1:26" x14ac:dyDescent="0.25">
      <c r="A855" t="s">
        <v>7032</v>
      </c>
      <c r="B855" t="s">
        <v>7033</v>
      </c>
      <c r="C855" t="s">
        <v>7034</v>
      </c>
      <c r="D855" t="s">
        <v>7035</v>
      </c>
      <c r="E855" t="s">
        <v>7036</v>
      </c>
      <c r="F855" t="s">
        <v>7037</v>
      </c>
      <c r="G855" t="s">
        <v>7038</v>
      </c>
      <c r="H855" t="s">
        <v>30</v>
      </c>
      <c r="I855" t="s">
        <v>31</v>
      </c>
      <c r="J855" t="s">
        <v>47</v>
      </c>
      <c r="K855" t="s">
        <v>48</v>
      </c>
      <c r="L855" t="s">
        <v>7039</v>
      </c>
      <c r="M855" t="s">
        <v>7040</v>
      </c>
      <c r="N855" t="s">
        <v>36</v>
      </c>
      <c r="O855" t="s">
        <v>3058</v>
      </c>
      <c r="P855" t="s">
        <v>1999</v>
      </c>
      <c r="Q855" t="s">
        <v>39</v>
      </c>
      <c r="R855" t="s">
        <v>39</v>
      </c>
      <c r="S855" t="s">
        <v>428</v>
      </c>
      <c r="T855" t="s">
        <v>39</v>
      </c>
      <c r="U855" t="s">
        <v>96</v>
      </c>
      <c r="V855" t="s">
        <v>39</v>
      </c>
      <c r="X855" t="str">
        <f>IF(LEN(source_data[[#This Row],[technology]])=0,"","technology")</f>
        <v/>
      </c>
      <c r="Y855" t="str">
        <f>SUBSTITUTE(_xlfn.TEXTJOIN(";",TRUE,source_data[[#This Row],[format]:[topic]],source_data[[#This Row],[misc]],source_data[[#This Row],[area]:[other]],),"#",";")</f>
        <v>talk;advice;inspiration;ml</v>
      </c>
      <c r="Z855">
        <f>10-COUNTBLANK(source_data[[#This Row],[format]:[other]])</f>
        <v>5</v>
      </c>
    </row>
    <row r="856" spans="1:26" x14ac:dyDescent="0.25">
      <c r="A856" t="s">
        <v>7041</v>
      </c>
      <c r="B856" t="s">
        <v>7042</v>
      </c>
      <c r="C856" t="s">
        <v>7043</v>
      </c>
      <c r="D856" t="s">
        <v>7044</v>
      </c>
      <c r="E856" t="s">
        <v>5285</v>
      </c>
      <c r="F856" t="s">
        <v>7045</v>
      </c>
      <c r="G856" t="s">
        <v>6639</v>
      </c>
      <c r="H856" t="s">
        <v>5184</v>
      </c>
      <c r="I856" t="s">
        <v>225</v>
      </c>
      <c r="J856" t="s">
        <v>211</v>
      </c>
      <c r="K856" t="s">
        <v>7046</v>
      </c>
      <c r="L856" t="s">
        <v>50</v>
      </c>
      <c r="M856" t="s">
        <v>50</v>
      </c>
      <c r="N856" t="s">
        <v>36</v>
      </c>
      <c r="O856" t="s">
        <v>9044</v>
      </c>
      <c r="P856" t="s">
        <v>39</v>
      </c>
      <c r="Q856" t="s">
        <v>39</v>
      </c>
      <c r="R856" t="s">
        <v>39</v>
      </c>
      <c r="S856" t="s">
        <v>39</v>
      </c>
      <c r="T856" t="s">
        <v>39</v>
      </c>
      <c r="U856" t="s">
        <v>8926</v>
      </c>
      <c r="V856" t="s">
        <v>39</v>
      </c>
      <c r="W856" t="s">
        <v>6639</v>
      </c>
      <c r="X856" t="str">
        <f>IF(LEN(source_data[[#This Row],[technology]])=0,"","technology")</f>
        <v/>
      </c>
      <c r="Y856" t="str">
        <f>SUBSTITUTE(_xlfn.TEXTJOIN(";",TRUE,source_data[[#This Row],[format]:[topic]],source_data[[#This Row],[misc]],source_data[[#This Row],[area]:[other]],),"#",";")</f>
        <v>interview;post;scientific-method;science</v>
      </c>
      <c r="Z856">
        <f>10-COUNTBLANK(source_data[[#This Row],[format]:[other]])</f>
        <v>4</v>
      </c>
    </row>
    <row r="857" spans="1:26" x14ac:dyDescent="0.25">
      <c r="A857" t="s">
        <v>7047</v>
      </c>
      <c r="B857" t="s">
        <v>7048</v>
      </c>
      <c r="C857" t="s">
        <v>7049</v>
      </c>
      <c r="D857" t="s">
        <v>7050</v>
      </c>
      <c r="E857" t="s">
        <v>7051</v>
      </c>
      <c r="F857" t="s">
        <v>7052</v>
      </c>
      <c r="G857" t="s">
        <v>7053</v>
      </c>
      <c r="H857" t="s">
        <v>30</v>
      </c>
      <c r="I857" t="s">
        <v>31</v>
      </c>
      <c r="J857" t="s">
        <v>211</v>
      </c>
      <c r="K857" t="s">
        <v>7054</v>
      </c>
      <c r="L857" t="s">
        <v>7055</v>
      </c>
      <c r="M857" t="s">
        <v>7056</v>
      </c>
      <c r="N857" t="s">
        <v>36</v>
      </c>
      <c r="O857" t="s">
        <v>39</v>
      </c>
      <c r="P857" t="s">
        <v>187</v>
      </c>
      <c r="Q857" t="s">
        <v>39</v>
      </c>
      <c r="R857" t="s">
        <v>39</v>
      </c>
      <c r="S857" t="s">
        <v>9059</v>
      </c>
      <c r="T857" t="s">
        <v>39</v>
      </c>
      <c r="U857" t="s">
        <v>39</v>
      </c>
      <c r="V857" t="s">
        <v>39</v>
      </c>
      <c r="W857" t="s">
        <v>9105</v>
      </c>
      <c r="X857" t="str">
        <f>IF(LEN(source_data[[#This Row],[technology]])=0,"","technology")</f>
        <v/>
      </c>
      <c r="Y857" t="str">
        <f>SUBSTITUTE(_xlfn.TEXTJOIN(";",TRUE,source_data[[#This Row],[format]:[topic]],source_data[[#This Row],[misc]],source_data[[#This Row],[area]:[other]],),"#",";")</f>
        <v>visual;data-viz;inspiration;humour;viztortion</v>
      </c>
      <c r="Z857">
        <f>10-COUNTBLANK(source_data[[#This Row],[format]:[other]])</f>
        <v>4</v>
      </c>
    </row>
    <row r="858" spans="1:26" x14ac:dyDescent="0.25">
      <c r="A858" t="s">
        <v>7057</v>
      </c>
      <c r="B858" t="s">
        <v>7058</v>
      </c>
      <c r="C858" t="s">
        <v>7059</v>
      </c>
      <c r="D858" t="s">
        <v>7060</v>
      </c>
      <c r="E858" t="s">
        <v>7061</v>
      </c>
      <c r="F858" t="s">
        <v>7062</v>
      </c>
      <c r="G858" t="s">
        <v>1139</v>
      </c>
      <c r="H858" t="s">
        <v>30</v>
      </c>
      <c r="I858" t="s">
        <v>31</v>
      </c>
      <c r="J858" t="s">
        <v>47</v>
      </c>
      <c r="K858" t="s">
        <v>48</v>
      </c>
      <c r="L858" t="s">
        <v>7063</v>
      </c>
      <c r="M858" t="s">
        <v>50</v>
      </c>
      <c r="N858" t="s">
        <v>36</v>
      </c>
      <c r="O858" t="s">
        <v>39</v>
      </c>
      <c r="P858" t="s">
        <v>187</v>
      </c>
      <c r="Q858" t="s">
        <v>39</v>
      </c>
      <c r="R858" t="s">
        <v>39</v>
      </c>
      <c r="S858" t="s">
        <v>9059</v>
      </c>
      <c r="T858" t="s">
        <v>39</v>
      </c>
      <c r="U858" t="s">
        <v>39</v>
      </c>
      <c r="V858" t="s">
        <v>39</v>
      </c>
      <c r="X858" t="str">
        <f>IF(LEN(source_data[[#This Row],[technology]])=0,"","technology")</f>
        <v/>
      </c>
      <c r="Y858" t="str">
        <f>SUBSTITUTE(_xlfn.TEXTJOIN(";",TRUE,source_data[[#This Row],[format]:[topic]],source_data[[#This Row],[misc]],source_data[[#This Row],[area]:[other]],),"#",";")</f>
        <v>visual;data-viz;inspiration</v>
      </c>
      <c r="Z858">
        <f>10-COUNTBLANK(source_data[[#This Row],[format]:[other]])</f>
        <v>3</v>
      </c>
    </row>
    <row r="859" spans="1:26" x14ac:dyDescent="0.25">
      <c r="A859" t="s">
        <v>7064</v>
      </c>
      <c r="B859" t="s">
        <v>7065</v>
      </c>
      <c r="C859" t="s">
        <v>7066</v>
      </c>
      <c r="D859" t="s">
        <v>7067</v>
      </c>
      <c r="E859" t="s">
        <v>7068</v>
      </c>
      <c r="F859" t="s">
        <v>7069</v>
      </c>
      <c r="G859" t="s">
        <v>7070</v>
      </c>
      <c r="H859" t="s">
        <v>7071</v>
      </c>
      <c r="I859" t="s">
        <v>225</v>
      </c>
      <c r="J859" t="s">
        <v>47</v>
      </c>
      <c r="K859" t="s">
        <v>48</v>
      </c>
      <c r="L859" t="s">
        <v>50</v>
      </c>
      <c r="M859" t="s">
        <v>50</v>
      </c>
      <c r="N859" t="s">
        <v>36</v>
      </c>
      <c r="O859" t="s">
        <v>39</v>
      </c>
      <c r="P859" t="s">
        <v>95</v>
      </c>
      <c r="Q859" t="s">
        <v>39</v>
      </c>
      <c r="R859" t="s">
        <v>1056</v>
      </c>
      <c r="S859" t="s">
        <v>214</v>
      </c>
      <c r="T859" t="s">
        <v>7072</v>
      </c>
      <c r="U859" t="s">
        <v>5740</v>
      </c>
      <c r="V859" t="s">
        <v>912</v>
      </c>
      <c r="W859" t="s">
        <v>39</v>
      </c>
      <c r="X859" t="str">
        <f>IF(LEN(source_data[[#This Row],[technology]])=0,"","technology")</f>
        <v>technology</v>
      </c>
      <c r="Y859" t="str">
        <f>SUBSTITUTE(_xlfn.TEXTJOIN(";",TRUE,source_data[[#This Row],[format]:[topic]],source_data[[#This Row],[misc]],source_data[[#This Row],[area]:[other]],),"#",";")</f>
        <v>list;dubious;data-analysis;toolkit;tool;technology;data-processing;javascript</v>
      </c>
      <c r="Z859">
        <f>10-COUNTBLANK(source_data[[#This Row],[format]:[other]])</f>
        <v>7</v>
      </c>
    </row>
    <row r="860" spans="1:26" x14ac:dyDescent="0.25">
      <c r="A860" t="s">
        <v>7073</v>
      </c>
      <c r="B860" t="s">
        <v>7074</v>
      </c>
      <c r="C860" t="s">
        <v>7075</v>
      </c>
      <c r="D860" t="s">
        <v>7076</v>
      </c>
      <c r="E860" t="s">
        <v>1468</v>
      </c>
      <c r="F860" t="s">
        <v>7077</v>
      </c>
      <c r="G860" t="s">
        <v>7078</v>
      </c>
      <c r="H860" t="s">
        <v>7079</v>
      </c>
      <c r="I860" t="s">
        <v>225</v>
      </c>
      <c r="J860" t="s">
        <v>211</v>
      </c>
      <c r="K860" t="s">
        <v>7080</v>
      </c>
      <c r="L860" t="s">
        <v>50</v>
      </c>
      <c r="M860" t="s">
        <v>50</v>
      </c>
      <c r="N860" t="s">
        <v>36</v>
      </c>
      <c r="O860" t="s">
        <v>157</v>
      </c>
      <c r="P860" t="s">
        <v>39</v>
      </c>
      <c r="Q860" t="s">
        <v>39</v>
      </c>
      <c r="R860" t="s">
        <v>39</v>
      </c>
      <c r="S860" t="s">
        <v>158</v>
      </c>
      <c r="T860" t="s">
        <v>53</v>
      </c>
      <c r="U860" t="s">
        <v>39</v>
      </c>
      <c r="V860" t="s">
        <v>39</v>
      </c>
      <c r="W860" t="s">
        <v>604</v>
      </c>
      <c r="X860" t="str">
        <f>IF(LEN(source_data[[#This Row],[technology]])=0,"","technology")</f>
        <v/>
      </c>
      <c r="Y860" t="str">
        <f>SUBSTITUTE(_xlfn.TEXTJOIN(";",TRUE,source_data[[#This Row],[format]:[topic]],source_data[[#This Row],[misc]],source_data[[#This Row],[area]:[other]],),"#",";")</f>
        <v>book;data-science;concept;free</v>
      </c>
      <c r="Z860">
        <f>10-COUNTBLANK(source_data[[#This Row],[format]:[other]])</f>
        <v>5</v>
      </c>
    </row>
    <row r="861" spans="1:26" x14ac:dyDescent="0.25">
      <c r="A861" t="s">
        <v>7081</v>
      </c>
      <c r="B861" t="s">
        <v>7082</v>
      </c>
      <c r="C861" t="s">
        <v>7083</v>
      </c>
      <c r="D861" t="s">
        <v>7084</v>
      </c>
      <c r="E861" t="s">
        <v>6842</v>
      </c>
      <c r="F861" t="s">
        <v>7085</v>
      </c>
      <c r="G861" t="s">
        <v>7086</v>
      </c>
      <c r="H861" t="s">
        <v>7087</v>
      </c>
      <c r="I861" t="s">
        <v>225</v>
      </c>
      <c r="J861" t="s">
        <v>47</v>
      </c>
      <c r="K861" t="s">
        <v>48</v>
      </c>
      <c r="L861" t="s">
        <v>50</v>
      </c>
      <c r="M861" t="s">
        <v>50</v>
      </c>
      <c r="N861" t="s">
        <v>36</v>
      </c>
      <c r="O861" t="s">
        <v>51</v>
      </c>
      <c r="P861" t="s">
        <v>1999</v>
      </c>
      <c r="Q861" t="s">
        <v>39</v>
      </c>
      <c r="R861" t="s">
        <v>39</v>
      </c>
      <c r="S861" t="s">
        <v>39</v>
      </c>
      <c r="T861" t="s">
        <v>409</v>
      </c>
      <c r="U861" t="s">
        <v>865</v>
      </c>
      <c r="V861" t="s">
        <v>39</v>
      </c>
      <c r="W861" t="s">
        <v>39</v>
      </c>
      <c r="X861" t="str">
        <f>IF(LEN(source_data[[#This Row],[technology]])=0,"","technology")</f>
        <v/>
      </c>
      <c r="Y861" t="str">
        <f>SUBSTITUTE(_xlfn.TEXTJOIN(";",TRUE,source_data[[#This Row],[format]:[topic]],source_data[[#This Row],[misc]],source_data[[#This Row],[area]:[other]],),"#",";")</f>
        <v>post;advice;method;development</v>
      </c>
      <c r="Z861">
        <f>10-COUNTBLANK(source_data[[#This Row],[format]:[other]])</f>
        <v>5</v>
      </c>
    </row>
    <row r="862" spans="1:26" x14ac:dyDescent="0.25">
      <c r="A862" t="s">
        <v>7088</v>
      </c>
      <c r="B862" t="s">
        <v>7089</v>
      </c>
      <c r="C862" t="s">
        <v>7090</v>
      </c>
      <c r="D862" t="s">
        <v>7091</v>
      </c>
      <c r="E862" t="s">
        <v>7092</v>
      </c>
      <c r="F862" t="s">
        <v>7093</v>
      </c>
      <c r="G862" t="s">
        <v>7094</v>
      </c>
      <c r="H862" t="s">
        <v>3162</v>
      </c>
      <c r="I862" t="s">
        <v>225</v>
      </c>
      <c r="J862" t="s">
        <v>32</v>
      </c>
      <c r="K862" t="s">
        <v>7095</v>
      </c>
      <c r="L862" t="s">
        <v>50</v>
      </c>
      <c r="M862" t="s">
        <v>50</v>
      </c>
      <c r="N862" t="s">
        <v>36</v>
      </c>
      <c r="O862" t="s">
        <v>51</v>
      </c>
      <c r="P862" t="s">
        <v>141</v>
      </c>
      <c r="Q862" t="s">
        <v>613</v>
      </c>
      <c r="R862" t="s">
        <v>39</v>
      </c>
      <c r="S862" t="s">
        <v>214</v>
      </c>
      <c r="T862" t="s">
        <v>168</v>
      </c>
      <c r="U862" t="s">
        <v>2722</v>
      </c>
      <c r="V862" t="s">
        <v>39</v>
      </c>
      <c r="W862" t="s">
        <v>39</v>
      </c>
      <c r="X862" t="str">
        <f>IF(LEN(source_data[[#This Row],[technology]])=0,"","technology")</f>
        <v/>
      </c>
      <c r="Y862" t="str">
        <f>SUBSTITUTE(_xlfn.TEXTJOIN(";",TRUE,source_data[[#This Row],[format]:[topic]],source_data[[#This Row],[misc]],source_data[[#This Row],[area]:[other]],),"#",";")</f>
        <v>post;opinion;explainer;data-analysis;tool;analytics</v>
      </c>
      <c r="Z862">
        <f>10-COUNTBLANK(source_data[[#This Row],[format]:[other]])</f>
        <v>7</v>
      </c>
    </row>
    <row r="863" spans="1:26" x14ac:dyDescent="0.25">
      <c r="A863" t="s">
        <v>7096</v>
      </c>
      <c r="B863" t="s">
        <v>7097</v>
      </c>
      <c r="C863" t="s">
        <v>7098</v>
      </c>
      <c r="D863" t="s">
        <v>7099</v>
      </c>
      <c r="E863" t="s">
        <v>7061</v>
      </c>
      <c r="F863" t="s">
        <v>7100</v>
      </c>
      <c r="G863" t="s">
        <v>7101</v>
      </c>
      <c r="H863" t="s">
        <v>3162</v>
      </c>
      <c r="I863" t="s">
        <v>225</v>
      </c>
      <c r="J863" t="s">
        <v>32</v>
      </c>
      <c r="K863" t="s">
        <v>7102</v>
      </c>
      <c r="L863" t="s">
        <v>50</v>
      </c>
      <c r="M863" t="s">
        <v>50</v>
      </c>
      <c r="N863" t="s">
        <v>36</v>
      </c>
      <c r="O863" t="s">
        <v>51</v>
      </c>
      <c r="P863" t="s">
        <v>39</v>
      </c>
      <c r="Q863" t="s">
        <v>39</v>
      </c>
      <c r="R863" t="s">
        <v>39</v>
      </c>
      <c r="S863" t="s">
        <v>39</v>
      </c>
      <c r="T863" t="s">
        <v>2459</v>
      </c>
      <c r="U863" t="s">
        <v>7103</v>
      </c>
      <c r="V863" t="s">
        <v>39</v>
      </c>
      <c r="W863" t="s">
        <v>39</v>
      </c>
      <c r="X863" t="str">
        <f>IF(LEN(source_data[[#This Row],[technology]])=0,"","technology")</f>
        <v/>
      </c>
      <c r="Y863" t="str">
        <f>SUBSTITUTE(_xlfn.TEXTJOIN(";",TRUE,source_data[[#This Row],[format]:[topic]],source_data[[#This Row],[misc]],source_data[[#This Row],[area]:[other]],),"#",";")</f>
        <v>post;technique;method;ml;forecasting</v>
      </c>
      <c r="Z863">
        <f>10-COUNTBLANK(source_data[[#This Row],[format]:[other]])</f>
        <v>4</v>
      </c>
    </row>
    <row r="864" spans="1:26" x14ac:dyDescent="0.25">
      <c r="A864" t="s">
        <v>7104</v>
      </c>
      <c r="B864" t="s">
        <v>7105</v>
      </c>
      <c r="C864" t="s">
        <v>7106</v>
      </c>
      <c r="D864" t="s">
        <v>7107</v>
      </c>
      <c r="E864" t="s">
        <v>7108</v>
      </c>
      <c r="F864" t="s">
        <v>7109</v>
      </c>
      <c r="G864" t="s">
        <v>7110</v>
      </c>
      <c r="H864" t="s">
        <v>7111</v>
      </c>
      <c r="I864" t="s">
        <v>225</v>
      </c>
      <c r="J864" t="s">
        <v>32</v>
      </c>
      <c r="K864" t="s">
        <v>7112</v>
      </c>
      <c r="L864" t="s">
        <v>50</v>
      </c>
      <c r="M864" t="s">
        <v>50</v>
      </c>
      <c r="N864" t="s">
        <v>36</v>
      </c>
      <c r="O864" t="s">
        <v>51</v>
      </c>
      <c r="P864" t="s">
        <v>39</v>
      </c>
      <c r="Q864" t="s">
        <v>39</v>
      </c>
      <c r="R864" t="s">
        <v>39</v>
      </c>
      <c r="S864" t="s">
        <v>39</v>
      </c>
      <c r="T864" t="s">
        <v>7113</v>
      </c>
      <c r="U864" t="s">
        <v>39</v>
      </c>
      <c r="V864" t="s">
        <v>39</v>
      </c>
      <c r="W864" t="s">
        <v>39</v>
      </c>
      <c r="X864" t="str">
        <f>IF(LEN(source_data[[#This Row],[technology]])=0,"","technology")</f>
        <v/>
      </c>
      <c r="Y864" t="str">
        <f>SUBSTITUTE(_xlfn.TEXTJOIN(";",TRUE,source_data[[#This Row],[format]:[topic]],source_data[[#This Row],[misc]],source_data[[#This Row],[area]:[other]],),"#",";")</f>
        <v>post;process;tool</v>
      </c>
      <c r="Z864">
        <f>10-COUNTBLANK(source_data[[#This Row],[format]:[other]])</f>
        <v>3</v>
      </c>
    </row>
    <row r="865" spans="1:26" x14ac:dyDescent="0.25">
      <c r="A865" t="s">
        <v>7114</v>
      </c>
      <c r="B865" t="s">
        <v>7115</v>
      </c>
      <c r="C865" t="s">
        <v>7116</v>
      </c>
      <c r="D865" t="s">
        <v>7117</v>
      </c>
      <c r="E865" t="s">
        <v>7118</v>
      </c>
      <c r="F865" t="s">
        <v>7119</v>
      </c>
      <c r="G865" t="s">
        <v>7120</v>
      </c>
      <c r="H865" t="s">
        <v>30</v>
      </c>
      <c r="I865" t="s">
        <v>31</v>
      </c>
      <c r="J865" t="s">
        <v>32</v>
      </c>
      <c r="K865" t="s">
        <v>48</v>
      </c>
      <c r="L865" t="s">
        <v>7121</v>
      </c>
      <c r="M865" t="s">
        <v>7122</v>
      </c>
      <c r="N865" t="s">
        <v>36</v>
      </c>
      <c r="O865" t="s">
        <v>426</v>
      </c>
      <c r="P865" t="s">
        <v>39</v>
      </c>
      <c r="Q865" t="s">
        <v>522</v>
      </c>
      <c r="R865" t="s">
        <v>39</v>
      </c>
      <c r="S865" t="s">
        <v>9059</v>
      </c>
      <c r="T865" t="s">
        <v>39</v>
      </c>
      <c r="U865" t="s">
        <v>39</v>
      </c>
      <c r="V865" t="s">
        <v>39</v>
      </c>
      <c r="X865" t="str">
        <f>IF(LEN(source_data[[#This Row],[technology]])=0,"","technology")</f>
        <v/>
      </c>
      <c r="Y865" t="str">
        <f>SUBSTITUTE(_xlfn.TEXTJOIN(";",TRUE,source_data[[#This Row],[format]:[topic]],source_data[[#This Row],[misc]],source_data[[#This Row],[area]:[other]],),"#",";")</f>
        <v>interactive;example;data-viz;inspiration</v>
      </c>
      <c r="Z865">
        <f>10-COUNTBLANK(source_data[[#This Row],[format]:[other]])</f>
        <v>4</v>
      </c>
    </row>
    <row r="866" spans="1:26" x14ac:dyDescent="0.25">
      <c r="A866" t="s">
        <v>7123</v>
      </c>
      <c r="B866" t="s">
        <v>7124</v>
      </c>
      <c r="C866" t="s">
        <v>7125</v>
      </c>
      <c r="D866" t="s">
        <v>7126</v>
      </c>
      <c r="E866" t="s">
        <v>7127</v>
      </c>
      <c r="F866" t="s">
        <v>7128</v>
      </c>
      <c r="G866" t="s">
        <v>7129</v>
      </c>
      <c r="H866" t="s">
        <v>30</v>
      </c>
      <c r="I866" t="s">
        <v>31</v>
      </c>
      <c r="J866" t="s">
        <v>32</v>
      </c>
      <c r="K866" t="s">
        <v>7130</v>
      </c>
      <c r="L866" t="s">
        <v>7131</v>
      </c>
      <c r="M866" t="s">
        <v>7132</v>
      </c>
      <c r="N866" t="s">
        <v>36</v>
      </c>
      <c r="O866" t="s">
        <v>39</v>
      </c>
      <c r="P866" t="s">
        <v>187</v>
      </c>
      <c r="Q866" t="s">
        <v>39</v>
      </c>
      <c r="R866" t="s">
        <v>39</v>
      </c>
      <c r="S866" t="s">
        <v>52</v>
      </c>
      <c r="T866" t="s">
        <v>39</v>
      </c>
      <c r="U866" t="s">
        <v>5680</v>
      </c>
      <c r="V866" t="s">
        <v>39</v>
      </c>
      <c r="W866" t="s">
        <v>39</v>
      </c>
      <c r="X866" t="str">
        <f>IF(LEN(source_data[[#This Row],[technology]])=0,"","technology")</f>
        <v/>
      </c>
      <c r="Y866" t="str">
        <f>SUBSTITUTE(_xlfn.TEXTJOIN(";",TRUE,source_data[[#This Row],[format]:[topic]],source_data[[#This Row],[misc]],source_data[[#This Row],[area]:[other]],),"#",";")</f>
        <v>visual;data-viz;3d;geospatial</v>
      </c>
      <c r="Z866">
        <f>10-COUNTBLANK(source_data[[#This Row],[format]:[other]])</f>
        <v>4</v>
      </c>
    </row>
    <row r="867" spans="1:26" x14ac:dyDescent="0.25">
      <c r="A867" t="s">
        <v>7133</v>
      </c>
      <c r="B867" t="s">
        <v>7134</v>
      </c>
      <c r="C867" t="s">
        <v>7135</v>
      </c>
      <c r="D867" t="s">
        <v>7136</v>
      </c>
      <c r="E867" t="s">
        <v>659</v>
      </c>
      <c r="F867" t="s">
        <v>7137</v>
      </c>
      <c r="G867" t="s">
        <v>7138</v>
      </c>
      <c r="H867" t="s">
        <v>7139</v>
      </c>
      <c r="I867" t="s">
        <v>225</v>
      </c>
      <c r="J867" t="s">
        <v>211</v>
      </c>
      <c r="K867" t="s">
        <v>7140</v>
      </c>
      <c r="L867" t="s">
        <v>50</v>
      </c>
      <c r="M867" t="s">
        <v>50</v>
      </c>
      <c r="N867" t="s">
        <v>36</v>
      </c>
      <c r="O867" t="s">
        <v>39</v>
      </c>
      <c r="P867" t="s">
        <v>9045</v>
      </c>
      <c r="Q867" t="s">
        <v>39</v>
      </c>
      <c r="R867" t="s">
        <v>39</v>
      </c>
      <c r="S867" t="s">
        <v>39</v>
      </c>
      <c r="T867" t="s">
        <v>168</v>
      </c>
      <c r="U867" t="s">
        <v>5740</v>
      </c>
      <c r="V867" t="s">
        <v>654</v>
      </c>
      <c r="W867" t="s">
        <v>39</v>
      </c>
      <c r="X867" t="str">
        <f>IF(LEN(source_data[[#This Row],[technology]])=0,"","technology")</f>
        <v>technology</v>
      </c>
      <c r="Y867" t="str">
        <f>SUBSTITUTE(_xlfn.TEXTJOIN(";",TRUE,source_data[[#This Row],[format]:[topic]],source_data[[#This Row],[misc]],source_data[[#This Row],[area]:[other]],),"#",";")</f>
        <v>reference;docs;tool;technology;data-processing;rstats;tidyverse</v>
      </c>
      <c r="Z867">
        <f>10-COUNTBLANK(source_data[[#This Row],[format]:[other]])</f>
        <v>5</v>
      </c>
    </row>
    <row r="868" spans="1:26" x14ac:dyDescent="0.25">
      <c r="A868" t="s">
        <v>7141</v>
      </c>
      <c r="B868" t="s">
        <v>7142</v>
      </c>
      <c r="C868" t="s">
        <v>7143</v>
      </c>
      <c r="D868" t="s">
        <v>7144</v>
      </c>
      <c r="E868" t="s">
        <v>7108</v>
      </c>
      <c r="F868" t="s">
        <v>7145</v>
      </c>
      <c r="G868" t="s">
        <v>7146</v>
      </c>
      <c r="H868" t="s">
        <v>7147</v>
      </c>
      <c r="I868" t="s">
        <v>225</v>
      </c>
      <c r="J868" t="s">
        <v>47</v>
      </c>
      <c r="K868" t="s">
        <v>48</v>
      </c>
      <c r="L868" t="s">
        <v>50</v>
      </c>
      <c r="M868" t="s">
        <v>50</v>
      </c>
      <c r="N868" t="s">
        <v>36</v>
      </c>
      <c r="O868" t="s">
        <v>3031</v>
      </c>
      <c r="P868" t="s">
        <v>39</v>
      </c>
      <c r="Q868" t="s">
        <v>39</v>
      </c>
      <c r="R868" t="s">
        <v>39</v>
      </c>
      <c r="S868" t="s">
        <v>39</v>
      </c>
      <c r="T868" t="s">
        <v>7148</v>
      </c>
      <c r="U868" t="s">
        <v>277</v>
      </c>
      <c r="V868" t="s">
        <v>39</v>
      </c>
      <c r="W868" t="s">
        <v>39</v>
      </c>
      <c r="X868" t="str">
        <f>IF(LEN(source_data[[#This Row],[technology]])=0,"","technology")</f>
        <v/>
      </c>
      <c r="Y868" t="str">
        <f>SUBSTITUTE(_xlfn.TEXTJOIN(";",TRUE,source_data[[#This Row],[format]:[topic]],source_data[[#This Row],[misc]],source_data[[#This Row],[area]:[other]],),"#",";")</f>
        <v>slides;methodology;technique;dl;ml</v>
      </c>
      <c r="Z868">
        <f>10-COUNTBLANK(source_data[[#This Row],[format]:[other]])</f>
        <v>4</v>
      </c>
    </row>
    <row r="869" spans="1:26" x14ac:dyDescent="0.25">
      <c r="A869" t="s">
        <v>7149</v>
      </c>
      <c r="B869" t="s">
        <v>7150</v>
      </c>
      <c r="C869" t="s">
        <v>7151</v>
      </c>
      <c r="D869" t="s">
        <v>7152</v>
      </c>
      <c r="E869" t="s">
        <v>7153</v>
      </c>
      <c r="F869" t="s">
        <v>7154</v>
      </c>
      <c r="G869" t="s">
        <v>7155</v>
      </c>
      <c r="H869" t="s">
        <v>6186</v>
      </c>
      <c r="I869" t="s">
        <v>225</v>
      </c>
      <c r="J869" t="s">
        <v>47</v>
      </c>
      <c r="K869" t="s">
        <v>48</v>
      </c>
      <c r="L869" t="s">
        <v>50</v>
      </c>
      <c r="M869" t="s">
        <v>50</v>
      </c>
      <c r="N869" t="s">
        <v>36</v>
      </c>
      <c r="O869" t="s">
        <v>854</v>
      </c>
      <c r="P869" t="s">
        <v>39</v>
      </c>
      <c r="Q869" t="s">
        <v>39</v>
      </c>
      <c r="R869" t="s">
        <v>39</v>
      </c>
      <c r="S869" t="s">
        <v>39</v>
      </c>
      <c r="T869" t="s">
        <v>39</v>
      </c>
      <c r="U869" t="s">
        <v>96</v>
      </c>
      <c r="V869" t="s">
        <v>39</v>
      </c>
      <c r="W869" t="s">
        <v>604</v>
      </c>
      <c r="X869" t="str">
        <f>IF(LEN(source_data[[#This Row],[technology]])=0,"","technology")</f>
        <v/>
      </c>
      <c r="Y869" t="str">
        <f>SUBSTITUTE(_xlfn.TEXTJOIN(";",TRUE,source_data[[#This Row],[format]:[topic]],source_data[[#This Row],[misc]],source_data[[#This Row],[area]:[other]],),"#",";")</f>
        <v>course;ml;free</v>
      </c>
      <c r="Z869">
        <f>10-COUNTBLANK(source_data[[#This Row],[format]:[other]])</f>
        <v>4</v>
      </c>
    </row>
    <row r="870" spans="1:26" x14ac:dyDescent="0.25">
      <c r="A870" t="s">
        <v>7156</v>
      </c>
      <c r="B870" t="s">
        <v>7157</v>
      </c>
      <c r="C870" t="s">
        <v>7158</v>
      </c>
      <c r="D870" t="s">
        <v>7159</v>
      </c>
      <c r="E870" t="s">
        <v>6061</v>
      </c>
      <c r="F870" t="s">
        <v>7160</v>
      </c>
      <c r="G870" t="s">
        <v>7161</v>
      </c>
      <c r="H870" t="s">
        <v>1239</v>
      </c>
      <c r="I870" t="s">
        <v>225</v>
      </c>
      <c r="J870" t="s">
        <v>32</v>
      </c>
      <c r="K870" t="s">
        <v>7162</v>
      </c>
      <c r="L870" t="s">
        <v>50</v>
      </c>
      <c r="M870" t="s">
        <v>50</v>
      </c>
      <c r="N870" t="s">
        <v>36</v>
      </c>
      <c r="O870" t="s">
        <v>157</v>
      </c>
      <c r="P870" t="s">
        <v>39</v>
      </c>
      <c r="Q870" t="s">
        <v>39</v>
      </c>
      <c r="R870" t="s">
        <v>39</v>
      </c>
      <c r="S870" t="s">
        <v>39</v>
      </c>
      <c r="T870" t="s">
        <v>19</v>
      </c>
      <c r="U870" t="s">
        <v>96</v>
      </c>
      <c r="V870" t="s">
        <v>39</v>
      </c>
      <c r="W870" t="s">
        <v>4108</v>
      </c>
      <c r="X870" t="str">
        <f>IF(LEN(source_data[[#This Row],[technology]])=0,"","technology")</f>
        <v/>
      </c>
      <c r="Y870" t="str">
        <f>SUBSTITUTE(_xlfn.TEXTJOIN(";",TRUE,source_data[[#This Row],[format]:[topic]],source_data[[#This Row],[misc]],source_data[[#This Row],[area]:[other]],),"#",";")</f>
        <v>book;technique;ml;paid</v>
      </c>
      <c r="Z870">
        <f>10-COUNTBLANK(source_data[[#This Row],[format]:[other]])</f>
        <v>5</v>
      </c>
    </row>
    <row r="871" spans="1:26" x14ac:dyDescent="0.25">
      <c r="A871" t="s">
        <v>7163</v>
      </c>
      <c r="B871" t="s">
        <v>7164</v>
      </c>
      <c r="C871" t="s">
        <v>7165</v>
      </c>
      <c r="D871" t="s">
        <v>7166</v>
      </c>
      <c r="E871" t="s">
        <v>7167</v>
      </c>
      <c r="F871" t="s">
        <v>7168</v>
      </c>
      <c r="G871" t="s">
        <v>7169</v>
      </c>
      <c r="H871" t="s">
        <v>30</v>
      </c>
      <c r="I871" t="s">
        <v>31</v>
      </c>
      <c r="J871" t="s">
        <v>47</v>
      </c>
      <c r="K871" t="s">
        <v>48</v>
      </c>
      <c r="L871" t="s">
        <v>7170</v>
      </c>
      <c r="M871" t="s">
        <v>50</v>
      </c>
      <c r="N871" t="s">
        <v>36</v>
      </c>
      <c r="O871" t="s">
        <v>39</v>
      </c>
      <c r="P871" t="s">
        <v>4488</v>
      </c>
      <c r="Q871" t="s">
        <v>39</v>
      </c>
      <c r="R871" t="s">
        <v>39</v>
      </c>
      <c r="S871" t="s">
        <v>39</v>
      </c>
      <c r="T871" t="s">
        <v>39</v>
      </c>
      <c r="U871" t="s">
        <v>865</v>
      </c>
      <c r="V871" t="s">
        <v>287</v>
      </c>
      <c r="W871" t="s">
        <v>39</v>
      </c>
      <c r="X871" t="str">
        <f>IF(LEN(source_data[[#This Row],[technology]])=0,"","technology")</f>
        <v>technology</v>
      </c>
      <c r="Y871" t="str">
        <f>SUBSTITUTE(_xlfn.TEXTJOIN(";",TRUE,source_data[[#This Row],[format]:[topic]],source_data[[#This Row],[misc]],source_data[[#This Row],[area]:[other]],),"#",";")</f>
        <v>cheatsheet;technology;development;python</v>
      </c>
      <c r="Z871">
        <f>10-COUNTBLANK(source_data[[#This Row],[format]:[other]])</f>
        <v>4</v>
      </c>
    </row>
    <row r="872" spans="1:26" x14ac:dyDescent="0.25">
      <c r="A872" t="s">
        <v>7171</v>
      </c>
      <c r="B872" t="s">
        <v>7172</v>
      </c>
      <c r="C872" t="s">
        <v>7173</v>
      </c>
      <c r="D872" t="s">
        <v>7174</v>
      </c>
      <c r="E872" t="s">
        <v>7175</v>
      </c>
      <c r="F872" t="s">
        <v>7176</v>
      </c>
      <c r="G872" t="s">
        <v>7177</v>
      </c>
      <c r="H872" t="s">
        <v>30</v>
      </c>
      <c r="I872" t="s">
        <v>31</v>
      </c>
      <c r="J872" t="s">
        <v>47</v>
      </c>
      <c r="K872" t="s">
        <v>48</v>
      </c>
      <c r="L872" t="s">
        <v>7178</v>
      </c>
      <c r="M872" t="s">
        <v>7179</v>
      </c>
      <c r="N872" t="s">
        <v>36</v>
      </c>
      <c r="O872" t="s">
        <v>39</v>
      </c>
      <c r="P872" t="s">
        <v>187</v>
      </c>
      <c r="Q872" t="s">
        <v>39</v>
      </c>
      <c r="R872" t="s">
        <v>39</v>
      </c>
      <c r="S872" t="s">
        <v>39</v>
      </c>
      <c r="T872" t="s">
        <v>286</v>
      </c>
      <c r="U872" t="s">
        <v>96</v>
      </c>
      <c r="V872" t="s">
        <v>39</v>
      </c>
      <c r="W872" t="s">
        <v>39</v>
      </c>
      <c r="X872" t="str">
        <f>IF(LEN(source_data[[#This Row],[technology]])=0,"","technology")</f>
        <v/>
      </c>
      <c r="Y872" t="str">
        <f>SUBSTITUTE(_xlfn.TEXTJOIN(";",TRUE,source_data[[#This Row],[format]:[topic]],source_data[[#This Row],[misc]],source_data[[#This Row],[area]:[other]],),"#",";")</f>
        <v>visual;workflow;process;ml</v>
      </c>
      <c r="Z872">
        <f>10-COUNTBLANK(source_data[[#This Row],[format]:[other]])</f>
        <v>4</v>
      </c>
    </row>
    <row r="873" spans="1:26" x14ac:dyDescent="0.25">
      <c r="A873" t="s">
        <v>7180</v>
      </c>
      <c r="B873" t="s">
        <v>7181</v>
      </c>
      <c r="C873" t="s">
        <v>7182</v>
      </c>
      <c r="D873" t="s">
        <v>7183</v>
      </c>
      <c r="E873" t="s">
        <v>7184</v>
      </c>
      <c r="F873" t="s">
        <v>7185</v>
      </c>
      <c r="G873" t="s">
        <v>5980</v>
      </c>
      <c r="H873" t="s">
        <v>3922</v>
      </c>
      <c r="I873" t="s">
        <v>225</v>
      </c>
      <c r="J873" t="s">
        <v>47</v>
      </c>
      <c r="K873" t="s">
        <v>48</v>
      </c>
      <c r="L873" t="s">
        <v>50</v>
      </c>
      <c r="M873" t="s">
        <v>50</v>
      </c>
      <c r="N873" t="s">
        <v>36</v>
      </c>
      <c r="O873" t="s">
        <v>854</v>
      </c>
      <c r="P873" t="s">
        <v>39</v>
      </c>
      <c r="Q873" t="s">
        <v>39</v>
      </c>
      <c r="R873" t="s">
        <v>39</v>
      </c>
      <c r="S873" t="s">
        <v>39</v>
      </c>
      <c r="T873" t="s">
        <v>39</v>
      </c>
      <c r="U873" t="s">
        <v>96</v>
      </c>
      <c r="V873" t="s">
        <v>39</v>
      </c>
      <c r="W873" t="s">
        <v>39</v>
      </c>
      <c r="X873" t="str">
        <f>IF(LEN(source_data[[#This Row],[technology]])=0,"","technology")</f>
        <v/>
      </c>
      <c r="Y873" t="str">
        <f>SUBSTITUTE(_xlfn.TEXTJOIN(";",TRUE,source_data[[#This Row],[format]:[topic]],source_data[[#This Row],[misc]],source_data[[#This Row],[area]:[other]],),"#",";")</f>
        <v>course;ml</v>
      </c>
      <c r="Z873">
        <f>10-COUNTBLANK(source_data[[#This Row],[format]:[other]])</f>
        <v>3</v>
      </c>
    </row>
    <row r="874" spans="1:26" x14ac:dyDescent="0.25">
      <c r="A874" t="s">
        <v>7186</v>
      </c>
      <c r="B874" t="s">
        <v>7187</v>
      </c>
      <c r="C874" t="s">
        <v>7188</v>
      </c>
      <c r="D874" t="s">
        <v>7189</v>
      </c>
      <c r="E874" t="s">
        <v>5961</v>
      </c>
      <c r="F874" t="s">
        <v>7190</v>
      </c>
      <c r="G874" t="s">
        <v>7191</v>
      </c>
      <c r="H874" t="s">
        <v>7192</v>
      </c>
      <c r="I874" t="s">
        <v>225</v>
      </c>
      <c r="J874" t="s">
        <v>32</v>
      </c>
      <c r="K874" t="s">
        <v>7193</v>
      </c>
      <c r="L874" t="s">
        <v>50</v>
      </c>
      <c r="M874" t="s">
        <v>50</v>
      </c>
      <c r="N874" t="s">
        <v>36</v>
      </c>
      <c r="O874" t="s">
        <v>102</v>
      </c>
      <c r="P874" t="s">
        <v>95</v>
      </c>
      <c r="Q874" t="s">
        <v>39</v>
      </c>
      <c r="R874" t="s">
        <v>39</v>
      </c>
      <c r="S874" t="s">
        <v>39</v>
      </c>
      <c r="T874" t="s">
        <v>87</v>
      </c>
      <c r="U874" t="s">
        <v>9046</v>
      </c>
      <c r="V874" t="s">
        <v>39</v>
      </c>
      <c r="W874" t="s">
        <v>39</v>
      </c>
      <c r="X874" t="str">
        <f>IF(LEN(source_data[[#This Row],[technology]])=0,"","technology")</f>
        <v/>
      </c>
      <c r="Y874" t="str">
        <f>SUBSTITUTE(_xlfn.TEXTJOIN(";",TRUE,source_data[[#This Row],[format]:[topic]],source_data[[#This Row],[misc]],source_data[[#This Row],[area]:[other]],),"#",";")</f>
        <v>paper;list;methodology;ml;unsupervised</v>
      </c>
      <c r="Z874">
        <f>10-COUNTBLANK(source_data[[#This Row],[format]:[other]])</f>
        <v>5</v>
      </c>
    </row>
    <row r="875" spans="1:26" x14ac:dyDescent="0.25">
      <c r="A875" t="s">
        <v>7194</v>
      </c>
      <c r="B875" t="s">
        <v>7195</v>
      </c>
      <c r="C875" t="s">
        <v>7196</v>
      </c>
      <c r="D875" t="s">
        <v>7197</v>
      </c>
      <c r="E875" t="s">
        <v>7198</v>
      </c>
      <c r="F875" t="s">
        <v>7199</v>
      </c>
      <c r="G875" t="s">
        <v>7200</v>
      </c>
      <c r="H875" t="s">
        <v>7201</v>
      </c>
      <c r="I875" t="s">
        <v>225</v>
      </c>
      <c r="J875" t="s">
        <v>32</v>
      </c>
      <c r="K875" t="s">
        <v>7202</v>
      </c>
      <c r="L875" t="s">
        <v>50</v>
      </c>
      <c r="M875" t="s">
        <v>50</v>
      </c>
      <c r="N875" t="s">
        <v>36</v>
      </c>
      <c r="O875" t="s">
        <v>39</v>
      </c>
      <c r="P875" t="s">
        <v>187</v>
      </c>
      <c r="Q875" t="s">
        <v>39</v>
      </c>
      <c r="R875" t="s">
        <v>39</v>
      </c>
      <c r="S875" t="s">
        <v>52</v>
      </c>
      <c r="T875" t="s">
        <v>7203</v>
      </c>
      <c r="U875" t="s">
        <v>317</v>
      </c>
      <c r="V875" t="s">
        <v>39</v>
      </c>
      <c r="W875" t="s">
        <v>39</v>
      </c>
      <c r="X875" t="str">
        <f>IF(LEN(source_data[[#This Row],[technology]])=0,"","technology")</f>
        <v/>
      </c>
      <c r="Y875" t="str">
        <f>SUBSTITUTE(_xlfn.TEXTJOIN(";",TRUE,source_data[[#This Row],[format]:[topic]],source_data[[#This Row],[misc]],source_data[[#This Row],[area]:[other]],),"#",";")</f>
        <v>visual;data-viz;theory;colour</v>
      </c>
      <c r="Z875">
        <f>10-COUNTBLANK(source_data[[#This Row],[format]:[other]])</f>
        <v>5</v>
      </c>
    </row>
    <row r="876" spans="1:26" x14ac:dyDescent="0.25">
      <c r="A876" t="s">
        <v>7204</v>
      </c>
      <c r="B876" t="s">
        <v>7205</v>
      </c>
      <c r="C876" t="s">
        <v>7206</v>
      </c>
      <c r="D876" t="s">
        <v>7207</v>
      </c>
      <c r="E876" t="s">
        <v>7208</v>
      </c>
      <c r="F876" t="s">
        <v>7209</v>
      </c>
      <c r="G876" t="s">
        <v>1056</v>
      </c>
      <c r="H876" t="s">
        <v>7210</v>
      </c>
      <c r="I876" t="s">
        <v>225</v>
      </c>
      <c r="J876" t="s">
        <v>32</v>
      </c>
      <c r="K876" t="s">
        <v>7211</v>
      </c>
      <c r="L876" t="s">
        <v>50</v>
      </c>
      <c r="M876" t="s">
        <v>50</v>
      </c>
      <c r="N876" t="s">
        <v>36</v>
      </c>
      <c r="O876" t="s">
        <v>51</v>
      </c>
      <c r="P876" t="s">
        <v>39</v>
      </c>
      <c r="Q876" t="s">
        <v>39</v>
      </c>
      <c r="R876" t="s">
        <v>1056</v>
      </c>
      <c r="S876" t="s">
        <v>158</v>
      </c>
      <c r="T876" t="s">
        <v>39</v>
      </c>
      <c r="U876" t="s">
        <v>8921</v>
      </c>
      <c r="V876" t="s">
        <v>39</v>
      </c>
      <c r="W876" t="s">
        <v>39</v>
      </c>
      <c r="X876" t="str">
        <f>IF(LEN(source_data[[#This Row],[technology]])=0,"","technology")</f>
        <v/>
      </c>
      <c r="Y876" t="str">
        <f>SUBSTITUTE(_xlfn.TEXTJOIN(";",TRUE,source_data[[#This Row],[format]:[topic]],source_data[[#This Row],[misc]],source_data[[#This Row],[area]:[other]],),"#",";")</f>
        <v>post;dubious;data-science;data-driven</v>
      </c>
      <c r="Z876">
        <f>10-COUNTBLANK(source_data[[#This Row],[format]:[other]])</f>
        <v>5</v>
      </c>
    </row>
    <row r="877" spans="1:26" x14ac:dyDescent="0.25">
      <c r="A877" t="s">
        <v>7212</v>
      </c>
      <c r="B877" t="s">
        <v>7213</v>
      </c>
      <c r="C877" t="s">
        <v>7214</v>
      </c>
      <c r="D877" t="s">
        <v>7215</v>
      </c>
      <c r="E877" t="s">
        <v>7216</v>
      </c>
      <c r="F877" t="s">
        <v>7217</v>
      </c>
      <c r="G877" t="s">
        <v>7218</v>
      </c>
      <c r="H877" t="s">
        <v>7219</v>
      </c>
      <c r="I877" t="s">
        <v>225</v>
      </c>
      <c r="J877" t="s">
        <v>211</v>
      </c>
      <c r="K877" t="s">
        <v>7220</v>
      </c>
      <c r="L877" t="s">
        <v>50</v>
      </c>
      <c r="M877" t="s">
        <v>50</v>
      </c>
      <c r="N877" t="s">
        <v>36</v>
      </c>
      <c r="O877" t="s">
        <v>39</v>
      </c>
      <c r="P877" t="s">
        <v>103</v>
      </c>
      <c r="Q877" t="s">
        <v>39</v>
      </c>
      <c r="R877" t="s">
        <v>39</v>
      </c>
      <c r="S877" t="s">
        <v>39</v>
      </c>
      <c r="T877" t="s">
        <v>39</v>
      </c>
      <c r="U877" t="s">
        <v>307</v>
      </c>
      <c r="V877" t="s">
        <v>39</v>
      </c>
      <c r="W877" t="s">
        <v>7221</v>
      </c>
      <c r="X877" t="str">
        <f>IF(LEN(source_data[[#This Row],[technology]])=0,"","technology")</f>
        <v/>
      </c>
      <c r="Y877" t="str">
        <f>SUBSTITUTE(_xlfn.TEXTJOIN(";",TRUE,source_data[[#This Row],[format]:[topic]],source_data[[#This Row],[misc]],source_data[[#This Row],[area]:[other]],),"#",";")</f>
        <v>research;statistics;press</v>
      </c>
      <c r="Z877">
        <f>10-COUNTBLANK(source_data[[#This Row],[format]:[other]])</f>
        <v>4</v>
      </c>
    </row>
    <row r="878" spans="1:26" x14ac:dyDescent="0.25">
      <c r="A878" t="s">
        <v>7222</v>
      </c>
      <c r="B878" t="s">
        <v>7223</v>
      </c>
      <c r="C878" t="s">
        <v>7224</v>
      </c>
      <c r="D878" t="s">
        <v>7225</v>
      </c>
      <c r="E878" t="s">
        <v>7226</v>
      </c>
      <c r="F878" t="s">
        <v>7227</v>
      </c>
      <c r="G878" t="s">
        <v>7228</v>
      </c>
      <c r="H878" t="s">
        <v>5184</v>
      </c>
      <c r="I878" t="s">
        <v>225</v>
      </c>
      <c r="J878" t="s">
        <v>211</v>
      </c>
      <c r="K878" t="s">
        <v>7229</v>
      </c>
      <c r="L878" t="s">
        <v>50</v>
      </c>
      <c r="M878" t="s">
        <v>50</v>
      </c>
      <c r="N878" t="s">
        <v>36</v>
      </c>
      <c r="O878" t="s">
        <v>39</v>
      </c>
      <c r="P878" t="s">
        <v>1999</v>
      </c>
      <c r="Q878" t="s">
        <v>39</v>
      </c>
      <c r="R878" t="s">
        <v>39</v>
      </c>
      <c r="S878" t="s">
        <v>39</v>
      </c>
      <c r="T878" t="s">
        <v>87</v>
      </c>
      <c r="U878" t="s">
        <v>39</v>
      </c>
      <c r="V878" t="s">
        <v>39</v>
      </c>
      <c r="W878" t="s">
        <v>6639</v>
      </c>
      <c r="X878" t="str">
        <f>IF(LEN(source_data[[#This Row],[technology]])=0,"","technology")</f>
        <v/>
      </c>
      <c r="Y878" t="str">
        <f>SUBSTITUTE(_xlfn.TEXTJOIN(";",TRUE,source_data[[#This Row],[format]:[topic]],source_data[[#This Row],[misc]],source_data[[#This Row],[area]:[other]],),"#",";")</f>
        <v>advice;methodology;science</v>
      </c>
      <c r="Z878">
        <f>10-COUNTBLANK(source_data[[#This Row],[format]:[other]])</f>
        <v>4</v>
      </c>
    </row>
    <row r="879" spans="1:26" x14ac:dyDescent="0.25">
      <c r="A879" t="s">
        <v>7230</v>
      </c>
      <c r="B879" t="s">
        <v>7231</v>
      </c>
      <c r="C879" t="s">
        <v>7232</v>
      </c>
      <c r="D879" t="s">
        <v>7233</v>
      </c>
      <c r="E879" t="s">
        <v>4349</v>
      </c>
      <c r="F879" t="s">
        <v>7234</v>
      </c>
      <c r="G879" t="s">
        <v>7235</v>
      </c>
      <c r="H879" t="s">
        <v>7236</v>
      </c>
      <c r="I879" t="s">
        <v>225</v>
      </c>
      <c r="J879" t="s">
        <v>47</v>
      </c>
      <c r="K879" t="s">
        <v>48</v>
      </c>
      <c r="L879" t="s">
        <v>50</v>
      </c>
      <c r="M879" t="s">
        <v>50</v>
      </c>
      <c r="N879" t="s">
        <v>36</v>
      </c>
      <c r="O879" t="s">
        <v>157</v>
      </c>
      <c r="P879" t="s">
        <v>39</v>
      </c>
      <c r="Q879" t="s">
        <v>39</v>
      </c>
      <c r="R879" t="s">
        <v>39</v>
      </c>
      <c r="S879" t="s">
        <v>158</v>
      </c>
      <c r="T879" t="s">
        <v>7237</v>
      </c>
      <c r="U879" t="s">
        <v>307</v>
      </c>
      <c r="V879" t="s">
        <v>39</v>
      </c>
      <c r="W879" t="s">
        <v>604</v>
      </c>
      <c r="X879" t="str">
        <f>IF(LEN(source_data[[#This Row],[technology]])=0,"","technology")</f>
        <v/>
      </c>
      <c r="Y879" t="str">
        <f>SUBSTITUTE(_xlfn.TEXTJOIN(";",TRUE,source_data[[#This Row],[format]:[topic]],source_data[[#This Row],[misc]],source_data[[#This Row],[area]:[other]],),"#",";")</f>
        <v>book;data-science;theory;practice;statistics;free</v>
      </c>
      <c r="Z879">
        <f>10-COUNTBLANK(source_data[[#This Row],[format]:[other]])</f>
        <v>6</v>
      </c>
    </row>
    <row r="880" spans="1:26" x14ac:dyDescent="0.25">
      <c r="A880" t="s">
        <v>7238</v>
      </c>
      <c r="B880" t="s">
        <v>7239</v>
      </c>
      <c r="C880" t="s">
        <v>7240</v>
      </c>
      <c r="D880" t="s">
        <v>7241</v>
      </c>
      <c r="E880" t="s">
        <v>7242</v>
      </c>
      <c r="F880" t="s">
        <v>7243</v>
      </c>
      <c r="G880" t="s">
        <v>7244</v>
      </c>
      <c r="H880" t="s">
        <v>7245</v>
      </c>
      <c r="I880" t="s">
        <v>225</v>
      </c>
      <c r="J880" t="s">
        <v>47</v>
      </c>
      <c r="K880" t="s">
        <v>48</v>
      </c>
      <c r="L880" t="s">
        <v>50</v>
      </c>
      <c r="M880" t="s">
        <v>50</v>
      </c>
      <c r="N880" t="s">
        <v>36</v>
      </c>
      <c r="O880" t="s">
        <v>102</v>
      </c>
      <c r="P880" t="s">
        <v>39</v>
      </c>
      <c r="Q880" t="s">
        <v>39</v>
      </c>
      <c r="R880" t="s">
        <v>39</v>
      </c>
      <c r="S880" t="s">
        <v>214</v>
      </c>
      <c r="T880" t="s">
        <v>6613</v>
      </c>
      <c r="U880" t="s">
        <v>5740</v>
      </c>
      <c r="V880" t="s">
        <v>39</v>
      </c>
      <c r="W880" t="s">
        <v>39</v>
      </c>
      <c r="X880" t="str">
        <f>IF(LEN(source_data[[#This Row],[technology]])=0,"","technology")</f>
        <v/>
      </c>
      <c r="Y880" t="str">
        <f>SUBSTITUTE(_xlfn.TEXTJOIN(";",TRUE,source_data[[#This Row],[format]:[topic]],source_data[[#This Row],[misc]],source_data[[#This Row],[area]:[other]],),"#",";")</f>
        <v>paper;data-analysis;method;technique;data-processing</v>
      </c>
      <c r="Z880">
        <f>10-COUNTBLANK(source_data[[#This Row],[format]:[other]])</f>
        <v>5</v>
      </c>
    </row>
    <row r="881" spans="1:26" x14ac:dyDescent="0.25">
      <c r="A881" t="s">
        <v>7246</v>
      </c>
      <c r="B881" t="s">
        <v>7247</v>
      </c>
      <c r="C881" t="s">
        <v>7248</v>
      </c>
      <c r="D881" t="s">
        <v>7249</v>
      </c>
      <c r="E881" t="s">
        <v>7208</v>
      </c>
      <c r="F881" t="s">
        <v>7250</v>
      </c>
      <c r="G881" t="s">
        <v>7251</v>
      </c>
      <c r="H881" t="s">
        <v>4619</v>
      </c>
      <c r="I881" t="s">
        <v>225</v>
      </c>
      <c r="J881" t="s">
        <v>211</v>
      </c>
      <c r="K881" t="s">
        <v>6178</v>
      </c>
      <c r="L881" t="s">
        <v>50</v>
      </c>
      <c r="M881" t="s">
        <v>50</v>
      </c>
      <c r="N881" t="s">
        <v>36</v>
      </c>
      <c r="O881" t="s">
        <v>39</v>
      </c>
      <c r="P881" t="s">
        <v>103</v>
      </c>
      <c r="Q881" t="s">
        <v>39</v>
      </c>
      <c r="R881" t="s">
        <v>39</v>
      </c>
      <c r="S881" t="s">
        <v>158</v>
      </c>
      <c r="T881" t="s">
        <v>19</v>
      </c>
      <c r="U881" t="s">
        <v>96</v>
      </c>
      <c r="V881" t="s">
        <v>39</v>
      </c>
      <c r="W881" t="s">
        <v>39</v>
      </c>
      <c r="X881" t="str">
        <f>IF(LEN(source_data[[#This Row],[technology]])=0,"","technology")</f>
        <v/>
      </c>
      <c r="Y881" t="str">
        <f>SUBSTITUTE(_xlfn.TEXTJOIN(";",TRUE,source_data[[#This Row],[format]:[topic]],source_data[[#This Row],[misc]],source_data[[#This Row],[area]:[other]],),"#",";")</f>
        <v>research;data-science;technique;ml</v>
      </c>
      <c r="Z881">
        <f>10-COUNTBLANK(source_data[[#This Row],[format]:[other]])</f>
        <v>5</v>
      </c>
    </row>
    <row r="882" spans="1:26" x14ac:dyDescent="0.25">
      <c r="A882" t="s">
        <v>7252</v>
      </c>
      <c r="B882" t="s">
        <v>7253</v>
      </c>
      <c r="C882" t="s">
        <v>7254</v>
      </c>
      <c r="D882" t="s">
        <v>5789</v>
      </c>
      <c r="E882" t="s">
        <v>7255</v>
      </c>
      <c r="F882" t="s">
        <v>7256</v>
      </c>
      <c r="G882" t="s">
        <v>7257</v>
      </c>
      <c r="H882" t="s">
        <v>5793</v>
      </c>
      <c r="I882" t="s">
        <v>225</v>
      </c>
      <c r="J882" t="s">
        <v>32</v>
      </c>
      <c r="K882" t="s">
        <v>7258</v>
      </c>
      <c r="L882" t="s">
        <v>50</v>
      </c>
      <c r="M882" t="s">
        <v>50</v>
      </c>
      <c r="N882" t="s">
        <v>36</v>
      </c>
      <c r="O882" t="s">
        <v>51</v>
      </c>
      <c r="P882" t="s">
        <v>78</v>
      </c>
      <c r="Q882" t="s">
        <v>39</v>
      </c>
      <c r="R882" t="s">
        <v>39</v>
      </c>
      <c r="S882" t="s">
        <v>39</v>
      </c>
      <c r="T882" t="s">
        <v>168</v>
      </c>
      <c r="U882" t="s">
        <v>96</v>
      </c>
      <c r="V882" t="s">
        <v>287</v>
      </c>
      <c r="W882" t="s">
        <v>39</v>
      </c>
      <c r="X882" t="str">
        <f>IF(LEN(source_data[[#This Row],[technology]])=0,"","technology")</f>
        <v>technology</v>
      </c>
      <c r="Y882" t="str">
        <f>SUBSTITUTE(_xlfn.TEXTJOIN(";",TRUE,source_data[[#This Row],[format]:[topic]],source_data[[#This Row],[misc]],source_data[[#This Row],[area]:[other]],),"#",";")</f>
        <v>post;how-to;tool;technology;ml;python</v>
      </c>
      <c r="Z882">
        <f>10-COUNTBLANK(source_data[[#This Row],[format]:[other]])</f>
        <v>6</v>
      </c>
    </row>
    <row r="883" spans="1:26" x14ac:dyDescent="0.25">
      <c r="A883" t="s">
        <v>7259</v>
      </c>
      <c r="B883" t="s">
        <v>7260</v>
      </c>
      <c r="C883" t="s">
        <v>7261</v>
      </c>
      <c r="D883" t="s">
        <v>7262</v>
      </c>
      <c r="E883" t="s">
        <v>7263</v>
      </c>
      <c r="F883" t="s">
        <v>7264</v>
      </c>
      <c r="G883" t="s">
        <v>7265</v>
      </c>
      <c r="H883" t="s">
        <v>7266</v>
      </c>
      <c r="I883" t="s">
        <v>225</v>
      </c>
      <c r="J883" t="s">
        <v>32</v>
      </c>
      <c r="K883" t="s">
        <v>7267</v>
      </c>
      <c r="L883" t="s">
        <v>50</v>
      </c>
      <c r="M883" t="s">
        <v>50</v>
      </c>
      <c r="N883" t="s">
        <v>36</v>
      </c>
      <c r="O883" t="s">
        <v>39</v>
      </c>
      <c r="P883" t="s">
        <v>7268</v>
      </c>
      <c r="Q883" t="s">
        <v>39</v>
      </c>
      <c r="R883" t="s">
        <v>39</v>
      </c>
      <c r="S883" t="s">
        <v>39</v>
      </c>
      <c r="T883" t="s">
        <v>39</v>
      </c>
      <c r="U883" t="s">
        <v>7269</v>
      </c>
      <c r="V883" t="s">
        <v>39</v>
      </c>
      <c r="W883" t="s">
        <v>39</v>
      </c>
      <c r="X883" t="str">
        <f>IF(LEN(source_data[[#This Row],[technology]])=0,"","technology")</f>
        <v/>
      </c>
      <c r="Y883" t="str">
        <f>SUBSTITUTE(_xlfn.TEXTJOIN(";",TRUE,source_data[[#This Row],[format]:[topic]],source_data[[#This Row],[misc]],source_data[[#This Row],[area]:[other]],),"#",";")</f>
        <v>advice;news;ai;nlp</v>
      </c>
      <c r="Z883">
        <f>10-COUNTBLANK(source_data[[#This Row],[format]:[other]])</f>
        <v>3</v>
      </c>
    </row>
    <row r="884" spans="1:26" x14ac:dyDescent="0.25">
      <c r="A884" t="s">
        <v>7270</v>
      </c>
      <c r="B884" t="s">
        <v>7271</v>
      </c>
      <c r="C884" t="s">
        <v>7272</v>
      </c>
      <c r="D884" t="s">
        <v>7273</v>
      </c>
      <c r="E884" t="s">
        <v>879</v>
      </c>
      <c r="F884" t="s">
        <v>7274</v>
      </c>
      <c r="G884" t="s">
        <v>7275</v>
      </c>
      <c r="H884" t="s">
        <v>7276</v>
      </c>
      <c r="I884" t="s">
        <v>225</v>
      </c>
      <c r="J884" t="s">
        <v>47</v>
      </c>
      <c r="K884" t="s">
        <v>48</v>
      </c>
      <c r="L884" t="s">
        <v>50</v>
      </c>
      <c r="M884" t="s">
        <v>50</v>
      </c>
      <c r="N884" t="s">
        <v>36</v>
      </c>
      <c r="O884" t="s">
        <v>37</v>
      </c>
      <c r="P884" t="s">
        <v>39</v>
      </c>
      <c r="Q884" t="s">
        <v>39</v>
      </c>
      <c r="R884" t="s">
        <v>39</v>
      </c>
      <c r="S884" t="s">
        <v>158</v>
      </c>
      <c r="T884" t="s">
        <v>39</v>
      </c>
      <c r="U884" t="s">
        <v>96</v>
      </c>
      <c r="V884" t="s">
        <v>287</v>
      </c>
      <c r="W884" t="s">
        <v>39</v>
      </c>
      <c r="X884" t="str">
        <f>IF(LEN(source_data[[#This Row],[technology]])=0,"","technology")</f>
        <v>technology</v>
      </c>
      <c r="Y884" t="str">
        <f>SUBSTITUTE(_xlfn.TEXTJOIN(";",TRUE,source_data[[#This Row],[format]:[topic]],source_data[[#This Row],[misc]],source_data[[#This Row],[area]:[other]],),"#",";")</f>
        <v>article;data-science;technology;ml;python</v>
      </c>
      <c r="Z884">
        <f>10-COUNTBLANK(source_data[[#This Row],[format]:[other]])</f>
        <v>5</v>
      </c>
    </row>
    <row r="885" spans="1:26" x14ac:dyDescent="0.25">
      <c r="A885" t="s">
        <v>7277</v>
      </c>
      <c r="B885" t="s">
        <v>2957</v>
      </c>
      <c r="C885" t="s">
        <v>7278</v>
      </c>
      <c r="D885" t="s">
        <v>2959</v>
      </c>
      <c r="E885" t="s">
        <v>2960</v>
      </c>
      <c r="F885" t="s">
        <v>2961</v>
      </c>
      <c r="G885" t="s">
        <v>7279</v>
      </c>
      <c r="H885" t="s">
        <v>7280</v>
      </c>
      <c r="I885" t="s">
        <v>225</v>
      </c>
      <c r="J885" t="s">
        <v>32</v>
      </c>
      <c r="K885" t="s">
        <v>7281</v>
      </c>
      <c r="L885" t="s">
        <v>50</v>
      </c>
      <c r="M885" t="s">
        <v>50</v>
      </c>
      <c r="N885" t="s">
        <v>36</v>
      </c>
      <c r="O885" t="s">
        <v>157</v>
      </c>
      <c r="P885" t="s">
        <v>39</v>
      </c>
      <c r="Q885" t="s">
        <v>39</v>
      </c>
      <c r="R885" t="s">
        <v>39</v>
      </c>
      <c r="S885" t="s">
        <v>158</v>
      </c>
      <c r="T885" t="s">
        <v>7282</v>
      </c>
      <c r="U885" t="s">
        <v>810</v>
      </c>
      <c r="V885" t="s">
        <v>159</v>
      </c>
      <c r="W885" t="s">
        <v>604</v>
      </c>
      <c r="X885" t="str">
        <f>IF(LEN(source_data[[#This Row],[technology]])=0,"","technology")</f>
        <v>technology</v>
      </c>
      <c r="Y885" t="str">
        <f>SUBSTITUTE(_xlfn.TEXTJOIN(";",TRUE,source_data[[#This Row],[format]:[topic]],source_data[[#This Row],[misc]],source_data[[#This Row],[area]:[other]],),"#",";")</f>
        <v>book;data-science;technique;theory;practice;technology;forecasting;rstats;free</v>
      </c>
      <c r="Z885">
        <f>10-COUNTBLANK(source_data[[#This Row],[format]:[other]])</f>
        <v>7</v>
      </c>
    </row>
    <row r="886" spans="1:26" x14ac:dyDescent="0.25">
      <c r="A886" t="s">
        <v>7283</v>
      </c>
      <c r="B886" t="s">
        <v>7284</v>
      </c>
      <c r="C886" t="s">
        <v>7285</v>
      </c>
      <c r="D886" t="s">
        <v>7286</v>
      </c>
      <c r="E886" t="s">
        <v>7287</v>
      </c>
      <c r="F886" t="s">
        <v>7288</v>
      </c>
      <c r="G886" t="s">
        <v>7289</v>
      </c>
      <c r="H886" t="s">
        <v>2641</v>
      </c>
      <c r="I886" t="s">
        <v>225</v>
      </c>
      <c r="J886" t="s">
        <v>32</v>
      </c>
      <c r="K886" t="s">
        <v>7290</v>
      </c>
      <c r="L886" t="s">
        <v>50</v>
      </c>
      <c r="M886" t="s">
        <v>50</v>
      </c>
      <c r="N886" t="s">
        <v>36</v>
      </c>
      <c r="O886" t="s">
        <v>426</v>
      </c>
      <c r="P886" t="s">
        <v>39</v>
      </c>
      <c r="Q886" t="s">
        <v>39</v>
      </c>
      <c r="R886" t="s">
        <v>39</v>
      </c>
      <c r="S886" t="s">
        <v>52</v>
      </c>
      <c r="T886" t="s">
        <v>7291</v>
      </c>
      <c r="U886" t="s">
        <v>39</v>
      </c>
      <c r="V886" t="s">
        <v>39</v>
      </c>
      <c r="W886" t="s">
        <v>39</v>
      </c>
      <c r="X886" t="str">
        <f>IF(LEN(source_data[[#This Row],[technology]])=0,"","technology")</f>
        <v/>
      </c>
      <c r="Y886" t="str">
        <f>SUBSTITUTE(_xlfn.TEXTJOIN(";",TRUE,source_data[[#This Row],[format]:[topic]],source_data[[#This Row],[misc]],source_data[[#This Row],[area]:[other]],),"#",";")</f>
        <v>interactive;data-viz;design;theory;practice</v>
      </c>
      <c r="Z886">
        <f>10-COUNTBLANK(source_data[[#This Row],[format]:[other]])</f>
        <v>4</v>
      </c>
    </row>
    <row r="887" spans="1:26" x14ac:dyDescent="0.25">
      <c r="A887" t="s">
        <v>7292</v>
      </c>
      <c r="B887" t="s">
        <v>7293</v>
      </c>
      <c r="C887" t="s">
        <v>7294</v>
      </c>
      <c r="D887" t="s">
        <v>7295</v>
      </c>
      <c r="E887" t="s">
        <v>7296</v>
      </c>
      <c r="F887" t="s">
        <v>7297</v>
      </c>
      <c r="G887" t="s">
        <v>7298</v>
      </c>
      <c r="H887" t="s">
        <v>7299</v>
      </c>
      <c r="I887" t="s">
        <v>225</v>
      </c>
      <c r="J887" t="s">
        <v>47</v>
      </c>
      <c r="K887" t="s">
        <v>48</v>
      </c>
      <c r="L887" t="s">
        <v>50</v>
      </c>
      <c r="M887" t="s">
        <v>50</v>
      </c>
      <c r="N887" t="s">
        <v>36</v>
      </c>
      <c r="O887" t="s">
        <v>51</v>
      </c>
      <c r="P887" t="s">
        <v>39</v>
      </c>
      <c r="Q887" t="s">
        <v>39</v>
      </c>
      <c r="R887" t="s">
        <v>6629</v>
      </c>
      <c r="S887" t="s">
        <v>39</v>
      </c>
      <c r="T887" t="s">
        <v>39</v>
      </c>
      <c r="U887" t="s">
        <v>1185</v>
      </c>
      <c r="V887" t="s">
        <v>39</v>
      </c>
      <c r="W887" t="s">
        <v>39</v>
      </c>
      <c r="X887" t="str">
        <f>IF(LEN(source_data[[#This Row],[technology]])=0,"","technology")</f>
        <v/>
      </c>
      <c r="Y887" t="str">
        <f>SUBSTITUTE(_xlfn.TEXTJOIN(";",TRUE,source_data[[#This Row],[format]:[topic]],source_data[[#This Row],[misc]],source_data[[#This Row],[area]:[other]],),"#",";")</f>
        <v>post;cautionary-tale;dubious;ai</v>
      </c>
      <c r="Z887">
        <f>10-COUNTBLANK(source_data[[#This Row],[format]:[other]])</f>
        <v>4</v>
      </c>
    </row>
    <row r="888" spans="1:26" x14ac:dyDescent="0.25">
      <c r="A888" t="s">
        <v>7300</v>
      </c>
      <c r="B888" t="s">
        <v>7301</v>
      </c>
      <c r="C888" t="s">
        <v>7302</v>
      </c>
      <c r="D888" t="s">
        <v>7303</v>
      </c>
      <c r="E888" t="s">
        <v>7304</v>
      </c>
      <c r="F888" t="s">
        <v>7305</v>
      </c>
      <c r="G888" t="s">
        <v>7306</v>
      </c>
      <c r="H888" t="s">
        <v>7307</v>
      </c>
      <c r="I888" t="s">
        <v>225</v>
      </c>
      <c r="J888" t="s">
        <v>32</v>
      </c>
      <c r="K888" t="s">
        <v>7308</v>
      </c>
      <c r="L888" t="s">
        <v>50</v>
      </c>
      <c r="M888" t="s">
        <v>50</v>
      </c>
      <c r="N888" t="s">
        <v>36</v>
      </c>
      <c r="O888" t="s">
        <v>51</v>
      </c>
      <c r="P888" t="s">
        <v>78</v>
      </c>
      <c r="Q888" t="s">
        <v>39</v>
      </c>
      <c r="R888" t="s">
        <v>39</v>
      </c>
      <c r="S888" t="s">
        <v>39</v>
      </c>
      <c r="T888" t="s">
        <v>168</v>
      </c>
      <c r="U888" t="s">
        <v>39</v>
      </c>
      <c r="V888" t="s">
        <v>39</v>
      </c>
      <c r="W888" t="s">
        <v>7309</v>
      </c>
      <c r="X888" t="str">
        <f>IF(LEN(source_data[[#This Row],[technology]])=0,"","technology")</f>
        <v/>
      </c>
      <c r="Y888" t="str">
        <f>SUBSTITUTE(_xlfn.TEXTJOIN(";",TRUE,source_data[[#This Row],[format]:[topic]],source_data[[#This Row],[misc]],source_data[[#This Row],[area]:[other]],),"#",";")</f>
        <v>post;how-to;tool;data-discovery</v>
      </c>
      <c r="Z888">
        <f>10-COUNTBLANK(source_data[[#This Row],[format]:[other]])</f>
        <v>5</v>
      </c>
    </row>
    <row r="889" spans="1:26" x14ac:dyDescent="0.25">
      <c r="A889" t="s">
        <v>7310</v>
      </c>
      <c r="B889" t="s">
        <v>7311</v>
      </c>
      <c r="C889" t="s">
        <v>7312</v>
      </c>
      <c r="D889" t="s">
        <v>7313</v>
      </c>
      <c r="E889" t="s">
        <v>7314</v>
      </c>
      <c r="F889" t="s">
        <v>7315</v>
      </c>
      <c r="G889" t="s">
        <v>7316</v>
      </c>
      <c r="H889" t="s">
        <v>7317</v>
      </c>
      <c r="I889" t="s">
        <v>225</v>
      </c>
      <c r="J889" t="s">
        <v>211</v>
      </c>
      <c r="K889" t="s">
        <v>7318</v>
      </c>
      <c r="L889" t="s">
        <v>50</v>
      </c>
      <c r="M889" t="s">
        <v>50</v>
      </c>
      <c r="N889" t="s">
        <v>36</v>
      </c>
      <c r="O889" t="s">
        <v>256</v>
      </c>
      <c r="P889" t="s">
        <v>78</v>
      </c>
      <c r="Q889" t="s">
        <v>39</v>
      </c>
      <c r="R889" t="s">
        <v>39</v>
      </c>
      <c r="S889" t="s">
        <v>39</v>
      </c>
      <c r="T889" t="s">
        <v>633</v>
      </c>
      <c r="U889" t="s">
        <v>5169</v>
      </c>
      <c r="V889" t="s">
        <v>159</v>
      </c>
      <c r="W889" t="s">
        <v>39</v>
      </c>
      <c r="X889" t="str">
        <f>IF(LEN(source_data[[#This Row],[technology]])=0,"","technology")</f>
        <v>technology</v>
      </c>
      <c r="Y889" t="str">
        <f>SUBSTITUTE(_xlfn.TEXTJOIN(";",TRUE,source_data[[#This Row],[format]:[topic]],source_data[[#This Row],[misc]],source_data[[#This Row],[area]:[other]],),"#",";")</f>
        <v>package;how-to;tool;technique;technology;analysis;rstats</v>
      </c>
      <c r="Z889">
        <f>10-COUNTBLANK(source_data[[#This Row],[format]:[other]])</f>
        <v>6</v>
      </c>
    </row>
    <row r="890" spans="1:26" x14ac:dyDescent="0.25">
      <c r="A890" t="s">
        <v>7319</v>
      </c>
      <c r="B890" t="s">
        <v>7320</v>
      </c>
      <c r="C890" t="s">
        <v>7321</v>
      </c>
      <c r="D890" t="s">
        <v>7322</v>
      </c>
      <c r="E890" t="s">
        <v>7323</v>
      </c>
      <c r="F890" t="s">
        <v>7324</v>
      </c>
      <c r="G890" t="s">
        <v>1139</v>
      </c>
      <c r="H890" t="s">
        <v>30</v>
      </c>
      <c r="I890" t="s">
        <v>31</v>
      </c>
      <c r="J890" t="s">
        <v>47</v>
      </c>
      <c r="K890" t="s">
        <v>48</v>
      </c>
      <c r="L890" t="s">
        <v>7325</v>
      </c>
      <c r="M890" t="s">
        <v>7326</v>
      </c>
      <c r="N890" t="s">
        <v>36</v>
      </c>
      <c r="O890" t="s">
        <v>39</v>
      </c>
      <c r="P890" t="s">
        <v>187</v>
      </c>
      <c r="Q890" t="s">
        <v>39</v>
      </c>
      <c r="R890" t="s">
        <v>39</v>
      </c>
      <c r="S890" t="s">
        <v>9059</v>
      </c>
      <c r="T890" t="s">
        <v>39</v>
      </c>
      <c r="U890" t="s">
        <v>39</v>
      </c>
      <c r="V890" t="s">
        <v>39</v>
      </c>
      <c r="X890" t="str">
        <f>IF(LEN(source_data[[#This Row],[technology]])=0,"","technology")</f>
        <v/>
      </c>
      <c r="Y890" t="str">
        <f>SUBSTITUTE(_xlfn.TEXTJOIN(";",TRUE,source_data[[#This Row],[format]:[topic]],source_data[[#This Row],[misc]],source_data[[#This Row],[area]:[other]],),"#",";")</f>
        <v>visual;data-viz;inspiration</v>
      </c>
      <c r="Z890">
        <f>10-COUNTBLANK(source_data[[#This Row],[format]:[other]])</f>
        <v>3</v>
      </c>
    </row>
    <row r="891" spans="1:26" x14ac:dyDescent="0.25">
      <c r="A891" t="s">
        <v>7327</v>
      </c>
      <c r="B891" t="s">
        <v>7328</v>
      </c>
      <c r="C891" t="s">
        <v>7329</v>
      </c>
      <c r="D891" t="s">
        <v>7330</v>
      </c>
      <c r="E891" t="s">
        <v>6608</v>
      </c>
      <c r="F891" t="s">
        <v>7331</v>
      </c>
      <c r="G891" t="s">
        <v>7332</v>
      </c>
      <c r="H891" t="s">
        <v>7333</v>
      </c>
      <c r="I891" t="s">
        <v>225</v>
      </c>
      <c r="J891" t="s">
        <v>32</v>
      </c>
      <c r="K891" t="s">
        <v>7334</v>
      </c>
      <c r="L891" t="s">
        <v>50</v>
      </c>
      <c r="M891" t="s">
        <v>50</v>
      </c>
      <c r="N891" t="s">
        <v>36</v>
      </c>
      <c r="O891" t="s">
        <v>157</v>
      </c>
      <c r="P891" t="s">
        <v>39</v>
      </c>
      <c r="Q891" t="s">
        <v>39</v>
      </c>
      <c r="R891" t="s">
        <v>39</v>
      </c>
      <c r="S891" t="s">
        <v>52</v>
      </c>
      <c r="T891" t="s">
        <v>168</v>
      </c>
      <c r="U891" t="s">
        <v>39</v>
      </c>
      <c r="V891" t="s">
        <v>114</v>
      </c>
      <c r="W891" t="s">
        <v>4108</v>
      </c>
      <c r="X891" t="str">
        <f>IF(LEN(source_data[[#This Row],[technology]])=0,"","technology")</f>
        <v>technology</v>
      </c>
      <c r="Y891" t="str">
        <f>SUBSTITUTE(_xlfn.TEXTJOIN(";",TRUE,source_data[[#This Row],[format]:[topic]],source_data[[#This Row],[misc]],source_data[[#This Row],[area]:[other]],),"#",";")</f>
        <v>book;data-viz;tool;technology;d3js;paid</v>
      </c>
      <c r="Z891">
        <f>10-COUNTBLANK(source_data[[#This Row],[format]:[other]])</f>
        <v>6</v>
      </c>
    </row>
    <row r="892" spans="1:26" x14ac:dyDescent="0.25">
      <c r="A892" t="s">
        <v>7335</v>
      </c>
      <c r="B892" t="s">
        <v>7336</v>
      </c>
      <c r="C892" t="s">
        <v>7337</v>
      </c>
      <c r="D892" t="s">
        <v>7338</v>
      </c>
      <c r="E892" t="s">
        <v>7339</v>
      </c>
      <c r="F892" t="s">
        <v>7340</v>
      </c>
      <c r="G892" t="s">
        <v>7341</v>
      </c>
      <c r="H892" t="s">
        <v>7342</v>
      </c>
      <c r="I892" t="s">
        <v>225</v>
      </c>
      <c r="J892" t="s">
        <v>211</v>
      </c>
      <c r="K892" s="6" t="s">
        <v>9165</v>
      </c>
      <c r="L892" t="s">
        <v>50</v>
      </c>
      <c r="M892" t="s">
        <v>50</v>
      </c>
      <c r="N892" t="s">
        <v>36</v>
      </c>
      <c r="O892" t="s">
        <v>37</v>
      </c>
      <c r="P892" t="s">
        <v>177</v>
      </c>
      <c r="Q892" t="s">
        <v>39</v>
      </c>
      <c r="R892" t="s">
        <v>4777</v>
      </c>
      <c r="S892" t="s">
        <v>39</v>
      </c>
      <c r="T892" t="s">
        <v>39</v>
      </c>
      <c r="U892" t="s">
        <v>39</v>
      </c>
      <c r="V892" t="s">
        <v>39</v>
      </c>
      <c r="W892" t="s">
        <v>1505</v>
      </c>
      <c r="X892" t="str">
        <f>IF(LEN(source_data[[#This Row],[technology]])=0,"","technology")</f>
        <v/>
      </c>
      <c r="Y892" t="str">
        <f>SUBSTITUTE(_xlfn.TEXTJOIN(";",TRUE,source_data[[#This Row],[format]:[topic]],source_data[[#This Row],[misc]],source_data[[#This Row],[area]:[other]],),"#",";")</f>
        <v>article;general;peril;storytelling</v>
      </c>
      <c r="Z892">
        <f>10-COUNTBLANK(source_data[[#This Row],[format]:[other]])</f>
        <v>5</v>
      </c>
    </row>
    <row r="893" spans="1:26" x14ac:dyDescent="0.25">
      <c r="A893" t="s">
        <v>7343</v>
      </c>
      <c r="B893" t="s">
        <v>7344</v>
      </c>
      <c r="C893" t="s">
        <v>7345</v>
      </c>
      <c r="D893" t="s">
        <v>413</v>
      </c>
      <c r="E893" t="s">
        <v>659</v>
      </c>
      <c r="F893" t="s">
        <v>7346</v>
      </c>
      <c r="G893" t="s">
        <v>7347</v>
      </c>
      <c r="H893" t="s">
        <v>1537</v>
      </c>
      <c r="I893" t="s">
        <v>225</v>
      </c>
      <c r="J893" t="s">
        <v>32</v>
      </c>
      <c r="K893" t="s">
        <v>7348</v>
      </c>
      <c r="L893" t="s">
        <v>50</v>
      </c>
      <c r="M893" t="s">
        <v>50</v>
      </c>
      <c r="N893" t="s">
        <v>36</v>
      </c>
      <c r="O893" t="s">
        <v>9047</v>
      </c>
      <c r="P893" t="s">
        <v>39</v>
      </c>
      <c r="Q893" t="s">
        <v>39</v>
      </c>
      <c r="R893" t="s">
        <v>39</v>
      </c>
      <c r="S893" t="s">
        <v>9059</v>
      </c>
      <c r="T893" t="s">
        <v>2459</v>
      </c>
      <c r="U893" t="s">
        <v>39</v>
      </c>
      <c r="V893" t="s">
        <v>39</v>
      </c>
      <c r="W893" t="s">
        <v>595</v>
      </c>
      <c r="X893" t="str">
        <f>IF(LEN(source_data[[#This Row],[technology]])=0,"","technology")</f>
        <v/>
      </c>
      <c r="Y893" t="str">
        <f>SUBSTITUTE(_xlfn.TEXTJOIN(";",TRUE,source_data[[#This Row],[format]:[topic]],source_data[[#This Row],[misc]],source_data[[#This Row],[area]:[other]],),"#",";")</f>
        <v>site;blog;data-viz;inspiration;technique;method;art</v>
      </c>
      <c r="Z893">
        <f>10-COUNTBLANK(source_data[[#This Row],[format]:[other]])</f>
        <v>5</v>
      </c>
    </row>
    <row r="894" spans="1:26" x14ac:dyDescent="0.25">
      <c r="A894" t="s">
        <v>7349</v>
      </c>
      <c r="B894" t="s">
        <v>7350</v>
      </c>
      <c r="C894" t="s">
        <v>7351</v>
      </c>
      <c r="D894" t="s">
        <v>7352</v>
      </c>
      <c r="E894" t="s">
        <v>7353</v>
      </c>
      <c r="F894" t="s">
        <v>7354</v>
      </c>
      <c r="G894" t="s">
        <v>7355</v>
      </c>
      <c r="H894" t="s">
        <v>7356</v>
      </c>
      <c r="I894" t="s">
        <v>225</v>
      </c>
      <c r="J894" t="s">
        <v>47</v>
      </c>
      <c r="K894" t="s">
        <v>48</v>
      </c>
      <c r="L894" t="s">
        <v>50</v>
      </c>
      <c r="M894" t="s">
        <v>50</v>
      </c>
      <c r="N894" t="s">
        <v>36</v>
      </c>
      <c r="O894" t="s">
        <v>9048</v>
      </c>
      <c r="P894" t="s">
        <v>39</v>
      </c>
      <c r="Q894" t="s">
        <v>39</v>
      </c>
      <c r="R894" t="s">
        <v>39</v>
      </c>
      <c r="S894" t="s">
        <v>52</v>
      </c>
      <c r="T894" t="s">
        <v>168</v>
      </c>
      <c r="U894" t="s">
        <v>317</v>
      </c>
      <c r="V894" t="s">
        <v>39</v>
      </c>
      <c r="W894" t="s">
        <v>39</v>
      </c>
      <c r="X894" t="str">
        <f>IF(LEN(source_data[[#This Row],[technology]])=0,"","technology")</f>
        <v/>
      </c>
      <c r="Y894" t="str">
        <f>SUBSTITUTE(_xlfn.TEXTJOIN(";",TRUE,source_data[[#This Row],[format]:[topic]],source_data[[#This Row],[misc]],source_data[[#This Row],[area]:[other]],),"#",";")</f>
        <v>site;app;data-viz;tool;colour</v>
      </c>
      <c r="Z894">
        <f>10-COUNTBLANK(source_data[[#This Row],[format]:[other]])</f>
        <v>5</v>
      </c>
    </row>
    <row r="895" spans="1:26" x14ac:dyDescent="0.25">
      <c r="A895" t="s">
        <v>7357</v>
      </c>
      <c r="B895" t="s">
        <v>7358</v>
      </c>
      <c r="C895" t="s">
        <v>7359</v>
      </c>
      <c r="D895" t="s">
        <v>7360</v>
      </c>
      <c r="E895" t="s">
        <v>7361</v>
      </c>
      <c r="F895" t="s">
        <v>7362</v>
      </c>
      <c r="G895" t="s">
        <v>287</v>
      </c>
      <c r="H895" t="s">
        <v>7201</v>
      </c>
      <c r="I895" t="s">
        <v>225</v>
      </c>
      <c r="J895" t="s">
        <v>32</v>
      </c>
      <c r="K895" t="s">
        <v>7202</v>
      </c>
      <c r="L895" t="s">
        <v>50</v>
      </c>
      <c r="M895" t="s">
        <v>50</v>
      </c>
      <c r="N895" t="s">
        <v>36</v>
      </c>
      <c r="O895" t="s">
        <v>51</v>
      </c>
      <c r="P895" t="s">
        <v>78</v>
      </c>
      <c r="Q895" t="s">
        <v>39</v>
      </c>
      <c r="R895" t="s">
        <v>39</v>
      </c>
      <c r="S895" t="s">
        <v>39</v>
      </c>
      <c r="T895" t="s">
        <v>39</v>
      </c>
      <c r="U895" t="s">
        <v>3077</v>
      </c>
      <c r="V895" t="s">
        <v>287</v>
      </c>
      <c r="W895" t="s">
        <v>39</v>
      </c>
      <c r="X895" t="str">
        <f>IF(LEN(source_data[[#This Row],[technology]])=0,"","technology")</f>
        <v>technology</v>
      </c>
      <c r="Y895" t="str">
        <f>SUBSTITUTE(_xlfn.TEXTJOIN(";",TRUE,source_data[[#This Row],[format]:[topic]],source_data[[#This Row],[misc]],source_data[[#This Row],[area]:[other]],),"#",";")</f>
        <v>post;how-to;technology;hardware;python</v>
      </c>
      <c r="Z895">
        <f>10-COUNTBLANK(source_data[[#This Row],[format]:[other]])</f>
        <v>5</v>
      </c>
    </row>
    <row r="896" spans="1:26" x14ac:dyDescent="0.25">
      <c r="A896" t="s">
        <v>7363</v>
      </c>
      <c r="B896" t="s">
        <v>7364</v>
      </c>
      <c r="C896" t="s">
        <v>7365</v>
      </c>
      <c r="D896" t="s">
        <v>7366</v>
      </c>
      <c r="E896" t="s">
        <v>659</v>
      </c>
      <c r="F896" t="s">
        <v>7367</v>
      </c>
      <c r="G896" t="s">
        <v>865</v>
      </c>
      <c r="H896" t="s">
        <v>7368</v>
      </c>
      <c r="I896" t="s">
        <v>225</v>
      </c>
      <c r="J896" t="s">
        <v>32</v>
      </c>
      <c r="K896" t="s">
        <v>7369</v>
      </c>
      <c r="L896" t="s">
        <v>50</v>
      </c>
      <c r="M896" t="s">
        <v>50</v>
      </c>
      <c r="N896" t="s">
        <v>36</v>
      </c>
      <c r="O896" t="s">
        <v>51</v>
      </c>
      <c r="P896" t="s">
        <v>39</v>
      </c>
      <c r="Q896" t="s">
        <v>522</v>
      </c>
      <c r="R896" t="s">
        <v>39</v>
      </c>
      <c r="S896" t="s">
        <v>39</v>
      </c>
      <c r="T896" t="s">
        <v>523</v>
      </c>
      <c r="U896" t="s">
        <v>865</v>
      </c>
      <c r="V896" t="s">
        <v>39</v>
      </c>
      <c r="W896" t="s">
        <v>39</v>
      </c>
      <c r="X896" t="str">
        <f>IF(LEN(source_data[[#This Row],[technology]])=0,"","technology")</f>
        <v/>
      </c>
      <c r="Y896" t="str">
        <f>SUBSTITUTE(_xlfn.TEXTJOIN(";",TRUE,source_data[[#This Row],[format]:[topic]],source_data[[#This Row],[misc]],source_data[[#This Row],[area]:[other]],),"#",";")</f>
        <v>post;example;design;development</v>
      </c>
      <c r="Z896">
        <f>10-COUNTBLANK(source_data[[#This Row],[format]:[other]])</f>
        <v>5</v>
      </c>
    </row>
    <row r="897" spans="1:26" x14ac:dyDescent="0.25">
      <c r="A897" t="s">
        <v>7370</v>
      </c>
      <c r="B897" t="s">
        <v>7371</v>
      </c>
      <c r="C897" t="s">
        <v>7372</v>
      </c>
      <c r="D897" t="s">
        <v>7373</v>
      </c>
      <c r="E897" t="s">
        <v>7339</v>
      </c>
      <c r="F897" t="s">
        <v>7374</v>
      </c>
      <c r="G897" t="s">
        <v>7375</v>
      </c>
      <c r="H897" t="s">
        <v>909</v>
      </c>
      <c r="I897" t="s">
        <v>225</v>
      </c>
      <c r="J897" t="s">
        <v>32</v>
      </c>
      <c r="K897" t="s">
        <v>7376</v>
      </c>
      <c r="L897" t="s">
        <v>50</v>
      </c>
      <c r="M897" t="s">
        <v>50</v>
      </c>
      <c r="N897" t="s">
        <v>36</v>
      </c>
      <c r="O897" t="s">
        <v>51</v>
      </c>
      <c r="P897" t="s">
        <v>78</v>
      </c>
      <c r="Q897" t="s">
        <v>1530</v>
      </c>
      <c r="R897" t="s">
        <v>39</v>
      </c>
      <c r="S897" t="s">
        <v>39</v>
      </c>
      <c r="T897" t="s">
        <v>39</v>
      </c>
      <c r="U897" t="s">
        <v>865</v>
      </c>
      <c r="V897" t="s">
        <v>39</v>
      </c>
      <c r="W897" t="s">
        <v>39</v>
      </c>
      <c r="X897" t="str">
        <f>IF(LEN(source_data[[#This Row],[technology]])=0,"","technology")</f>
        <v/>
      </c>
      <c r="Y897" t="str">
        <f>SUBSTITUTE(_xlfn.TEXTJOIN(";",TRUE,source_data[[#This Row],[format]:[topic]],source_data[[#This Row],[misc]],source_data[[#This Row],[area]:[other]],),"#",";")</f>
        <v>post;how-to;fundamentals;development</v>
      </c>
      <c r="Z897">
        <f>10-COUNTBLANK(source_data[[#This Row],[format]:[other]])</f>
        <v>5</v>
      </c>
    </row>
    <row r="898" spans="1:26" x14ac:dyDescent="0.25">
      <c r="A898" t="s">
        <v>7377</v>
      </c>
      <c r="B898" t="s">
        <v>7378</v>
      </c>
      <c r="C898" t="s">
        <v>7379</v>
      </c>
      <c r="D898" t="s">
        <v>7380</v>
      </c>
      <c r="E898" t="s">
        <v>7381</v>
      </c>
      <c r="F898" t="s">
        <v>7382</v>
      </c>
      <c r="G898" t="s">
        <v>7383</v>
      </c>
      <c r="H898" t="s">
        <v>7384</v>
      </c>
      <c r="I898" t="s">
        <v>225</v>
      </c>
      <c r="J898" t="s">
        <v>32</v>
      </c>
      <c r="K898" t="s">
        <v>7385</v>
      </c>
      <c r="L898" t="s">
        <v>50</v>
      </c>
      <c r="M898" t="s">
        <v>50</v>
      </c>
      <c r="N898" t="s">
        <v>36</v>
      </c>
      <c r="O898" t="s">
        <v>51</v>
      </c>
      <c r="P898" t="s">
        <v>39</v>
      </c>
      <c r="Q898" t="s">
        <v>754</v>
      </c>
      <c r="R898" t="s">
        <v>39</v>
      </c>
      <c r="S898" t="s">
        <v>39</v>
      </c>
      <c r="T898" t="s">
        <v>7000</v>
      </c>
      <c r="U898" t="s">
        <v>865</v>
      </c>
      <c r="V898" t="s">
        <v>912</v>
      </c>
      <c r="W898" t="s">
        <v>39</v>
      </c>
      <c r="X898" t="str">
        <f>IF(LEN(source_data[[#This Row],[technology]])=0,"","technology")</f>
        <v>technology</v>
      </c>
      <c r="Y898" t="str">
        <f>SUBSTITUTE(_xlfn.TEXTJOIN(";",TRUE,source_data[[#This Row],[format]:[topic]],source_data[[#This Row],[misc]],source_data[[#This Row],[area]:[other]],),"#",";")</f>
        <v>post;fundamentals;explainer;concept;method;technology;development;javascript</v>
      </c>
      <c r="Z898">
        <f>10-COUNTBLANK(source_data[[#This Row],[format]:[other]])</f>
        <v>6</v>
      </c>
    </row>
    <row r="899" spans="1:26" x14ac:dyDescent="0.25">
      <c r="A899" t="s">
        <v>7386</v>
      </c>
      <c r="B899" t="s">
        <v>7387</v>
      </c>
      <c r="C899" t="s">
        <v>7388</v>
      </c>
      <c r="D899" t="s">
        <v>7389</v>
      </c>
      <c r="E899" t="s">
        <v>7390</v>
      </c>
      <c r="F899" t="s">
        <v>7391</v>
      </c>
      <c r="G899" t="s">
        <v>7392</v>
      </c>
      <c r="H899" t="s">
        <v>7393</v>
      </c>
      <c r="I899" t="s">
        <v>225</v>
      </c>
      <c r="J899" t="s">
        <v>211</v>
      </c>
      <c r="K899" t="s">
        <v>7394</v>
      </c>
      <c r="L899" t="s">
        <v>50</v>
      </c>
      <c r="M899" t="s">
        <v>50</v>
      </c>
      <c r="N899" t="s">
        <v>36</v>
      </c>
      <c r="O899" t="s">
        <v>102</v>
      </c>
      <c r="P899" t="s">
        <v>39</v>
      </c>
      <c r="Q899" t="s">
        <v>39</v>
      </c>
      <c r="R899" t="s">
        <v>39</v>
      </c>
      <c r="S899" t="s">
        <v>214</v>
      </c>
      <c r="T899" t="s">
        <v>87</v>
      </c>
      <c r="U899" t="s">
        <v>5740</v>
      </c>
      <c r="V899" t="s">
        <v>39</v>
      </c>
      <c r="W899" t="s">
        <v>39</v>
      </c>
      <c r="X899" t="str">
        <f>IF(LEN(source_data[[#This Row],[technology]])=0,"","technology")</f>
        <v/>
      </c>
      <c r="Y899" t="str">
        <f>SUBSTITUTE(_xlfn.TEXTJOIN(";",TRUE,source_data[[#This Row],[format]:[topic]],source_data[[#This Row],[misc]],source_data[[#This Row],[area]:[other]],),"#",";")</f>
        <v>paper;data-analysis;methodology;data-processing</v>
      </c>
      <c r="Z899">
        <f>10-COUNTBLANK(source_data[[#This Row],[format]:[other]])</f>
        <v>5</v>
      </c>
    </row>
    <row r="900" spans="1:26" x14ac:dyDescent="0.25">
      <c r="A900" t="s">
        <v>7395</v>
      </c>
      <c r="B900" t="s">
        <v>7396</v>
      </c>
      <c r="C900" t="s">
        <v>7397</v>
      </c>
      <c r="D900" t="s">
        <v>220</v>
      </c>
      <c r="E900" t="s">
        <v>7398</v>
      </c>
      <c r="F900" t="s">
        <v>7399</v>
      </c>
      <c r="G900" t="s">
        <v>7400</v>
      </c>
      <c r="H900" t="s">
        <v>7401</v>
      </c>
      <c r="I900" t="s">
        <v>225</v>
      </c>
      <c r="J900" t="s">
        <v>211</v>
      </c>
      <c r="K900" t="s">
        <v>631</v>
      </c>
      <c r="L900" t="s">
        <v>50</v>
      </c>
      <c r="M900" t="s">
        <v>50</v>
      </c>
      <c r="N900" t="s">
        <v>36</v>
      </c>
      <c r="O900" t="s">
        <v>256</v>
      </c>
      <c r="P900" t="s">
        <v>78</v>
      </c>
      <c r="Q900" t="s">
        <v>39</v>
      </c>
      <c r="R900" t="s">
        <v>39</v>
      </c>
      <c r="S900" t="s">
        <v>214</v>
      </c>
      <c r="T900" t="s">
        <v>168</v>
      </c>
      <c r="U900" t="s">
        <v>39</v>
      </c>
      <c r="V900" t="s">
        <v>159</v>
      </c>
      <c r="W900" t="s">
        <v>39</v>
      </c>
      <c r="X900" t="str">
        <f>IF(LEN(source_data[[#This Row],[technology]])=0,"","technology")</f>
        <v>technology</v>
      </c>
      <c r="Y900" t="str">
        <f>SUBSTITUTE(_xlfn.TEXTJOIN(";",TRUE,source_data[[#This Row],[format]:[topic]],source_data[[#This Row],[misc]],source_data[[#This Row],[area]:[other]],),"#",";")</f>
        <v>package;how-to;data-analysis;tool;technology;rstats</v>
      </c>
      <c r="Z900">
        <f>10-COUNTBLANK(source_data[[#This Row],[format]:[other]])</f>
        <v>6</v>
      </c>
    </row>
    <row r="901" spans="1:26" x14ac:dyDescent="0.25">
      <c r="A901" t="s">
        <v>7402</v>
      </c>
      <c r="B901" t="s">
        <v>7403</v>
      </c>
      <c r="C901" t="s">
        <v>7404</v>
      </c>
      <c r="D901" t="s">
        <v>7405</v>
      </c>
      <c r="E901" t="s">
        <v>7406</v>
      </c>
      <c r="F901" t="s">
        <v>7407</v>
      </c>
      <c r="G901" t="s">
        <v>7408</v>
      </c>
      <c r="H901" t="s">
        <v>7409</v>
      </c>
      <c r="I901" t="s">
        <v>225</v>
      </c>
      <c r="J901" t="s">
        <v>32</v>
      </c>
      <c r="K901" t="s">
        <v>7410</v>
      </c>
      <c r="L901" t="s">
        <v>50</v>
      </c>
      <c r="M901" t="s">
        <v>50</v>
      </c>
      <c r="N901" t="s">
        <v>36</v>
      </c>
      <c r="O901" t="s">
        <v>1021</v>
      </c>
      <c r="P901" t="s">
        <v>78</v>
      </c>
      <c r="Q901" t="s">
        <v>39</v>
      </c>
      <c r="R901" t="s">
        <v>39</v>
      </c>
      <c r="S901" t="s">
        <v>39</v>
      </c>
      <c r="T901" t="s">
        <v>39</v>
      </c>
      <c r="U901" t="s">
        <v>5680</v>
      </c>
      <c r="V901" t="s">
        <v>5509</v>
      </c>
      <c r="W901" t="s">
        <v>39</v>
      </c>
      <c r="X901" t="str">
        <f>IF(LEN(source_data[[#This Row],[technology]])=0,"","technology")</f>
        <v>technology</v>
      </c>
      <c r="Y901" t="str">
        <f>SUBSTITUTE(_xlfn.TEXTJOIN(";",TRUE,source_data[[#This Row],[format]:[topic]],source_data[[#This Row],[misc]],source_data[[#This Row],[area]:[other]],),"#",";")</f>
        <v>post;package;how-to;technology;3d;geospatial;rstats;ggplot</v>
      </c>
      <c r="Z901">
        <f>10-COUNTBLANK(source_data[[#This Row],[format]:[other]])</f>
        <v>5</v>
      </c>
    </row>
    <row r="902" spans="1:26" x14ac:dyDescent="0.25">
      <c r="A902" t="s">
        <v>7411</v>
      </c>
      <c r="B902" t="s">
        <v>7412</v>
      </c>
      <c r="C902" t="s">
        <v>7413</v>
      </c>
      <c r="D902" t="s">
        <v>7414</v>
      </c>
      <c r="E902" t="s">
        <v>7415</v>
      </c>
      <c r="F902" t="s">
        <v>7416</v>
      </c>
      <c r="G902" t="s">
        <v>7417</v>
      </c>
      <c r="H902" t="s">
        <v>4619</v>
      </c>
      <c r="I902" t="s">
        <v>225</v>
      </c>
      <c r="J902" t="s">
        <v>211</v>
      </c>
      <c r="K902" t="s">
        <v>6178</v>
      </c>
      <c r="L902" t="s">
        <v>50</v>
      </c>
      <c r="M902" t="s">
        <v>50</v>
      </c>
      <c r="N902" t="s">
        <v>36</v>
      </c>
      <c r="O902" t="s">
        <v>102</v>
      </c>
      <c r="P902" t="s">
        <v>103</v>
      </c>
      <c r="Q902" t="s">
        <v>1530</v>
      </c>
      <c r="R902" t="s">
        <v>39</v>
      </c>
      <c r="S902" t="s">
        <v>39</v>
      </c>
      <c r="T902" t="s">
        <v>39</v>
      </c>
      <c r="U902" t="s">
        <v>96</v>
      </c>
      <c r="V902" t="s">
        <v>39</v>
      </c>
      <c r="W902" t="s">
        <v>39</v>
      </c>
      <c r="X902" t="str">
        <f>IF(LEN(source_data[[#This Row],[technology]])=0,"","technology")</f>
        <v/>
      </c>
      <c r="Y902" t="str">
        <f>SUBSTITUTE(_xlfn.TEXTJOIN(";",TRUE,source_data[[#This Row],[format]:[topic]],source_data[[#This Row],[misc]],source_data[[#This Row],[area]:[other]],),"#",";")</f>
        <v>paper;research;fundamentals;ml</v>
      </c>
      <c r="Z902">
        <f>10-COUNTBLANK(source_data[[#This Row],[format]:[other]])</f>
        <v>5</v>
      </c>
    </row>
    <row r="903" spans="1:26" x14ac:dyDescent="0.25">
      <c r="A903" t="s">
        <v>7418</v>
      </c>
      <c r="B903" t="s">
        <v>7419</v>
      </c>
      <c r="C903" t="s">
        <v>7420</v>
      </c>
      <c r="D903" t="s">
        <v>7421</v>
      </c>
      <c r="E903" t="s">
        <v>7422</v>
      </c>
      <c r="F903" t="s">
        <v>7423</v>
      </c>
      <c r="G903" t="s">
        <v>7424</v>
      </c>
      <c r="H903" t="s">
        <v>7425</v>
      </c>
      <c r="I903" t="s">
        <v>225</v>
      </c>
      <c r="J903" t="s">
        <v>211</v>
      </c>
      <c r="K903" t="s">
        <v>631</v>
      </c>
      <c r="L903" t="s">
        <v>50</v>
      </c>
      <c r="M903" t="s">
        <v>50</v>
      </c>
      <c r="N903" t="s">
        <v>36</v>
      </c>
      <c r="O903" t="s">
        <v>39</v>
      </c>
      <c r="P903" t="s">
        <v>266</v>
      </c>
      <c r="Q903" t="s">
        <v>39</v>
      </c>
      <c r="R903" t="s">
        <v>39</v>
      </c>
      <c r="S903" t="s">
        <v>158</v>
      </c>
      <c r="T903" t="s">
        <v>19</v>
      </c>
      <c r="U903" t="s">
        <v>810</v>
      </c>
      <c r="V903" t="s">
        <v>159</v>
      </c>
      <c r="W903" t="s">
        <v>39</v>
      </c>
      <c r="X903" t="str">
        <f>IF(LEN(source_data[[#This Row],[technology]])=0,"","technology")</f>
        <v>technology</v>
      </c>
      <c r="Y903" t="str">
        <f>SUBSTITUTE(_xlfn.TEXTJOIN(";",TRUE,source_data[[#This Row],[format]:[topic]],source_data[[#This Row],[misc]],source_data[[#This Row],[area]:[other]],),"#",";")</f>
        <v>tutorial;data-science;technique;technology;forecasting;rstats</v>
      </c>
      <c r="Z903">
        <f>10-COUNTBLANK(source_data[[#This Row],[format]:[other]])</f>
        <v>6</v>
      </c>
    </row>
    <row r="904" spans="1:26" x14ac:dyDescent="0.25">
      <c r="A904" t="s">
        <v>7426</v>
      </c>
      <c r="B904" t="s">
        <v>7427</v>
      </c>
      <c r="C904" t="s">
        <v>7428</v>
      </c>
      <c r="D904" t="s">
        <v>7429</v>
      </c>
      <c r="E904" t="s">
        <v>7430</v>
      </c>
      <c r="F904" t="s">
        <v>7428</v>
      </c>
      <c r="G904" t="s">
        <v>7431</v>
      </c>
      <c r="H904" t="s">
        <v>30</v>
      </c>
      <c r="I904" t="s">
        <v>31</v>
      </c>
      <c r="J904" t="s">
        <v>47</v>
      </c>
      <c r="K904" t="s">
        <v>7432</v>
      </c>
      <c r="L904" t="s">
        <v>7433</v>
      </c>
      <c r="M904" t="s">
        <v>7434</v>
      </c>
      <c r="N904" t="s">
        <v>36</v>
      </c>
      <c r="O904" t="s">
        <v>39</v>
      </c>
      <c r="P904" t="s">
        <v>187</v>
      </c>
      <c r="Q904" t="s">
        <v>39</v>
      </c>
      <c r="R904" t="s">
        <v>39</v>
      </c>
      <c r="S904" t="s">
        <v>52</v>
      </c>
      <c r="T904" t="s">
        <v>39</v>
      </c>
      <c r="U904" t="s">
        <v>317</v>
      </c>
      <c r="V904" t="s">
        <v>39</v>
      </c>
      <c r="W904" t="s">
        <v>39</v>
      </c>
      <c r="X904" t="str">
        <f>IF(LEN(source_data[[#This Row],[technology]])=0,"","technology")</f>
        <v/>
      </c>
      <c r="Y904" t="str">
        <f>SUBSTITUTE(_xlfn.TEXTJOIN(";",TRUE,source_data[[#This Row],[format]:[topic]],source_data[[#This Row],[misc]],source_data[[#This Row],[area]:[other]],),"#",";")</f>
        <v>visual;data-viz;colour</v>
      </c>
      <c r="Z904">
        <f>10-COUNTBLANK(source_data[[#This Row],[format]:[other]])</f>
        <v>4</v>
      </c>
    </row>
    <row r="905" spans="1:26" x14ac:dyDescent="0.25">
      <c r="A905" t="s">
        <v>7435</v>
      </c>
      <c r="B905" t="s">
        <v>7436</v>
      </c>
      <c r="C905" t="s">
        <v>7437</v>
      </c>
      <c r="D905" t="s">
        <v>7438</v>
      </c>
      <c r="E905" t="s">
        <v>7439</v>
      </c>
      <c r="F905" t="s">
        <v>7440</v>
      </c>
      <c r="G905" t="s">
        <v>7441</v>
      </c>
      <c r="H905" t="s">
        <v>30</v>
      </c>
      <c r="I905" t="s">
        <v>31</v>
      </c>
      <c r="J905" t="s">
        <v>47</v>
      </c>
      <c r="K905" t="s">
        <v>48</v>
      </c>
      <c r="L905" t="s">
        <v>7442</v>
      </c>
      <c r="M905" t="s">
        <v>50</v>
      </c>
      <c r="N905" t="s">
        <v>36</v>
      </c>
      <c r="O905" t="s">
        <v>39</v>
      </c>
      <c r="P905" t="s">
        <v>4488</v>
      </c>
      <c r="Q905" t="s">
        <v>39</v>
      </c>
      <c r="R905" t="s">
        <v>39</v>
      </c>
      <c r="S905" t="s">
        <v>39</v>
      </c>
      <c r="T905" t="s">
        <v>39</v>
      </c>
      <c r="U905" t="s">
        <v>39</v>
      </c>
      <c r="V905" t="s">
        <v>287</v>
      </c>
      <c r="W905" t="s">
        <v>39</v>
      </c>
      <c r="X905" t="str">
        <f>IF(LEN(source_data[[#This Row],[technology]])=0,"","technology")</f>
        <v>technology</v>
      </c>
      <c r="Y905" t="str">
        <f>SUBSTITUTE(_xlfn.TEXTJOIN(";",TRUE,source_data[[#This Row],[format]:[topic]],source_data[[#This Row],[misc]],source_data[[#This Row],[area]:[other]],),"#",";")</f>
        <v>cheatsheet;technology;python</v>
      </c>
      <c r="Z905">
        <f>10-COUNTBLANK(source_data[[#This Row],[format]:[other]])</f>
        <v>3</v>
      </c>
    </row>
    <row r="906" spans="1:26" x14ac:dyDescent="0.25">
      <c r="A906" t="s">
        <v>7443</v>
      </c>
      <c r="B906" t="s">
        <v>7444</v>
      </c>
      <c r="C906" t="s">
        <v>7445</v>
      </c>
      <c r="D906" t="s">
        <v>7446</v>
      </c>
      <c r="E906" t="s">
        <v>7447</v>
      </c>
      <c r="F906" t="s">
        <v>7448</v>
      </c>
      <c r="G906" t="s">
        <v>7449</v>
      </c>
      <c r="H906" t="s">
        <v>7450</v>
      </c>
      <c r="I906" t="s">
        <v>225</v>
      </c>
      <c r="J906" t="s">
        <v>32</v>
      </c>
      <c r="K906" t="s">
        <v>7451</v>
      </c>
      <c r="L906" t="s">
        <v>50</v>
      </c>
      <c r="M906" t="s">
        <v>50</v>
      </c>
      <c r="N906" t="s">
        <v>36</v>
      </c>
      <c r="O906" t="s">
        <v>37</v>
      </c>
      <c r="P906" t="s">
        <v>39</v>
      </c>
      <c r="Q906" t="s">
        <v>613</v>
      </c>
      <c r="R906" t="s">
        <v>39</v>
      </c>
      <c r="S906" t="s">
        <v>39</v>
      </c>
      <c r="T906" t="s">
        <v>7452</v>
      </c>
      <c r="U906" t="s">
        <v>277</v>
      </c>
      <c r="V906" t="s">
        <v>39</v>
      </c>
      <c r="W906" t="s">
        <v>39</v>
      </c>
      <c r="X906" t="str">
        <f>IF(LEN(source_data[[#This Row],[technology]])=0,"","technology")</f>
        <v/>
      </c>
      <c r="Y906" t="str">
        <f>SUBSTITUTE(_xlfn.TEXTJOIN(";",TRUE,source_data[[#This Row],[format]:[topic]],source_data[[#This Row],[misc]],source_data[[#This Row],[area]:[other]],),"#",";")</f>
        <v>article;explainer;toolkit;dl;ml</v>
      </c>
      <c r="Z906">
        <f>10-COUNTBLANK(source_data[[#This Row],[format]:[other]])</f>
        <v>5</v>
      </c>
    </row>
    <row r="907" spans="1:26" x14ac:dyDescent="0.25">
      <c r="A907" t="s">
        <v>7453</v>
      </c>
      <c r="B907" t="s">
        <v>7454</v>
      </c>
      <c r="C907" t="s">
        <v>7455</v>
      </c>
      <c r="D907" t="s">
        <v>7456</v>
      </c>
      <c r="E907" t="s">
        <v>7361</v>
      </c>
      <c r="F907" t="s">
        <v>7457</v>
      </c>
      <c r="G907" t="s">
        <v>7458</v>
      </c>
      <c r="H907" t="s">
        <v>7459</v>
      </c>
      <c r="I907" t="s">
        <v>225</v>
      </c>
      <c r="J907" t="s">
        <v>211</v>
      </c>
      <c r="K907" t="s">
        <v>7460</v>
      </c>
      <c r="L907" t="s">
        <v>50</v>
      </c>
      <c r="M907" t="s">
        <v>50</v>
      </c>
      <c r="N907" t="s">
        <v>36</v>
      </c>
      <c r="O907" t="s">
        <v>51</v>
      </c>
      <c r="P907" t="s">
        <v>1999</v>
      </c>
      <c r="Q907" t="s">
        <v>39</v>
      </c>
      <c r="R907" t="s">
        <v>39</v>
      </c>
      <c r="S907" t="s">
        <v>52</v>
      </c>
      <c r="T907" t="s">
        <v>39</v>
      </c>
      <c r="U907" t="s">
        <v>7461</v>
      </c>
      <c r="V907" t="s">
        <v>39</v>
      </c>
      <c r="W907" t="s">
        <v>39</v>
      </c>
      <c r="X907" t="str">
        <f>IF(LEN(source_data[[#This Row],[technology]])=0,"","technology")</f>
        <v/>
      </c>
      <c r="Y907" t="str">
        <f>SUBSTITUTE(_xlfn.TEXTJOIN(";",TRUE,source_data[[#This Row],[format]:[topic]],source_data[[#This Row],[misc]],source_data[[#This Row],[area]:[other]],),"#",";")</f>
        <v>post;advice;data-viz;colour;chart</v>
      </c>
      <c r="Z907">
        <f>10-COUNTBLANK(source_data[[#This Row],[format]:[other]])</f>
        <v>5</v>
      </c>
    </row>
    <row r="908" spans="1:26" x14ac:dyDescent="0.25">
      <c r="A908" t="s">
        <v>7462</v>
      </c>
      <c r="B908" t="s">
        <v>7463</v>
      </c>
      <c r="C908" t="s">
        <v>7464</v>
      </c>
      <c r="D908" t="s">
        <v>4501</v>
      </c>
      <c r="E908" t="s">
        <v>659</v>
      </c>
      <c r="F908" t="s">
        <v>7465</v>
      </c>
      <c r="G908" t="s">
        <v>7466</v>
      </c>
      <c r="H908" t="s">
        <v>4504</v>
      </c>
      <c r="I908" t="s">
        <v>225</v>
      </c>
      <c r="J908" t="s">
        <v>47</v>
      </c>
      <c r="K908" t="s">
        <v>7467</v>
      </c>
      <c r="L908" t="s">
        <v>50</v>
      </c>
      <c r="M908" t="s">
        <v>50</v>
      </c>
      <c r="N908" t="s">
        <v>36</v>
      </c>
      <c r="O908" t="s">
        <v>37</v>
      </c>
      <c r="P908" t="s">
        <v>177</v>
      </c>
      <c r="Q908" t="s">
        <v>39</v>
      </c>
      <c r="R908" t="s">
        <v>39</v>
      </c>
      <c r="S908" t="s">
        <v>39</v>
      </c>
      <c r="T908" t="s">
        <v>39</v>
      </c>
      <c r="U908" t="s">
        <v>39</v>
      </c>
      <c r="V908" t="s">
        <v>39</v>
      </c>
      <c r="W908" t="s">
        <v>39</v>
      </c>
      <c r="X908" t="str">
        <f>IF(LEN(source_data[[#This Row],[technology]])=0,"","technology")</f>
        <v/>
      </c>
      <c r="Y908" t="str">
        <f>SUBSTITUTE(_xlfn.TEXTJOIN(";",TRUE,source_data[[#This Row],[format]:[topic]],source_data[[#This Row],[misc]],source_data[[#This Row],[area]:[other]],),"#",";")</f>
        <v>article;general</v>
      </c>
      <c r="Z908">
        <f>10-COUNTBLANK(source_data[[#This Row],[format]:[other]])</f>
        <v>3</v>
      </c>
    </row>
    <row r="909" spans="1:26" x14ac:dyDescent="0.25">
      <c r="A909" t="s">
        <v>7468</v>
      </c>
      <c r="B909" t="s">
        <v>7469</v>
      </c>
      <c r="C909" t="s">
        <v>7470</v>
      </c>
      <c r="D909" t="s">
        <v>7471</v>
      </c>
      <c r="E909" t="s">
        <v>7472</v>
      </c>
      <c r="F909" t="s">
        <v>7473</v>
      </c>
      <c r="G909" t="s">
        <v>7474</v>
      </c>
      <c r="H909" t="s">
        <v>7475</v>
      </c>
      <c r="I909" t="s">
        <v>225</v>
      </c>
      <c r="J909" t="s">
        <v>32</v>
      </c>
      <c r="K909" t="s">
        <v>7476</v>
      </c>
      <c r="L909" t="s">
        <v>50</v>
      </c>
      <c r="M909" t="s">
        <v>50</v>
      </c>
      <c r="N909" t="s">
        <v>36</v>
      </c>
      <c r="O909" t="s">
        <v>5127</v>
      </c>
      <c r="P909" t="s">
        <v>39</v>
      </c>
      <c r="Q909" t="s">
        <v>39</v>
      </c>
      <c r="R909" t="s">
        <v>39</v>
      </c>
      <c r="S909" t="s">
        <v>9059</v>
      </c>
      <c r="T909" t="s">
        <v>523</v>
      </c>
      <c r="U909" t="s">
        <v>39</v>
      </c>
      <c r="V909" t="s">
        <v>39</v>
      </c>
      <c r="W909" t="s">
        <v>595</v>
      </c>
      <c r="X909" t="str">
        <f>IF(LEN(source_data[[#This Row],[technology]])=0,"","technology")</f>
        <v/>
      </c>
      <c r="Y909" t="str">
        <f>SUBSTITUTE(_xlfn.TEXTJOIN(";",TRUE,source_data[[#This Row],[format]:[topic]],source_data[[#This Row],[misc]],source_data[[#This Row],[area]:[other]],),"#",";")</f>
        <v>interview;data-viz;inspiration;design;art</v>
      </c>
      <c r="Z909">
        <f>10-COUNTBLANK(source_data[[#This Row],[format]:[other]])</f>
        <v>5</v>
      </c>
    </row>
    <row r="910" spans="1:26" x14ac:dyDescent="0.25">
      <c r="A910" t="s">
        <v>7477</v>
      </c>
      <c r="B910" t="s">
        <v>7478</v>
      </c>
      <c r="C910" t="s">
        <v>7479</v>
      </c>
      <c r="D910" t="s">
        <v>7480</v>
      </c>
      <c r="E910" t="s">
        <v>4998</v>
      </c>
      <c r="F910" t="s">
        <v>7481</v>
      </c>
      <c r="G910" t="s">
        <v>7482</v>
      </c>
      <c r="H910" t="s">
        <v>7483</v>
      </c>
      <c r="I910" t="s">
        <v>225</v>
      </c>
      <c r="J910" t="s">
        <v>211</v>
      </c>
      <c r="K910" t="s">
        <v>48</v>
      </c>
      <c r="L910" t="s">
        <v>50</v>
      </c>
      <c r="M910" t="s">
        <v>50</v>
      </c>
      <c r="N910" t="s">
        <v>36</v>
      </c>
      <c r="O910" t="s">
        <v>77</v>
      </c>
      <c r="P910" t="s">
        <v>9006</v>
      </c>
      <c r="Q910" t="s">
        <v>39</v>
      </c>
      <c r="R910" t="s">
        <v>39</v>
      </c>
      <c r="S910" t="s">
        <v>39</v>
      </c>
      <c r="T910" t="s">
        <v>7484</v>
      </c>
      <c r="U910" t="s">
        <v>7485</v>
      </c>
      <c r="V910" t="s">
        <v>39</v>
      </c>
      <c r="W910" t="s">
        <v>39</v>
      </c>
      <c r="X910" t="str">
        <f>IF(LEN(source_data[[#This Row],[technology]])=0,"","technology")</f>
        <v/>
      </c>
      <c r="Y910" t="str">
        <f>SUBSTITUTE(_xlfn.TEXTJOIN(";",TRUE,source_data[[#This Row],[format]:[topic]],source_data[[#This Row],[misc]],source_data[[#This Row],[area]:[other]],),"#",";")</f>
        <v>site;docs;methodology;process;ml;mlops;ops</v>
      </c>
      <c r="Z910">
        <f>10-COUNTBLANK(source_data[[#This Row],[format]:[other]])</f>
        <v>5</v>
      </c>
    </row>
    <row r="911" spans="1:26" x14ac:dyDescent="0.25">
      <c r="A911" t="s">
        <v>7486</v>
      </c>
      <c r="B911" t="s">
        <v>7487</v>
      </c>
      <c r="C911" t="s">
        <v>7488</v>
      </c>
      <c r="D911" t="s">
        <v>7067</v>
      </c>
      <c r="E911" t="s">
        <v>1468</v>
      </c>
      <c r="F911" t="s">
        <v>7489</v>
      </c>
      <c r="G911" t="s">
        <v>7490</v>
      </c>
      <c r="H911" t="s">
        <v>6040</v>
      </c>
      <c r="I911" t="s">
        <v>225</v>
      </c>
      <c r="J911" t="s">
        <v>47</v>
      </c>
      <c r="K911" t="s">
        <v>48</v>
      </c>
      <c r="L911" t="s">
        <v>50</v>
      </c>
      <c r="M911" t="s">
        <v>50</v>
      </c>
      <c r="N911" t="s">
        <v>36</v>
      </c>
      <c r="O911" t="s">
        <v>8952</v>
      </c>
      <c r="P911" t="s">
        <v>39</v>
      </c>
      <c r="Q911" t="s">
        <v>39</v>
      </c>
      <c r="R911" t="s">
        <v>39</v>
      </c>
      <c r="S911" t="s">
        <v>52</v>
      </c>
      <c r="T911" t="s">
        <v>1930</v>
      </c>
      <c r="U911" t="s">
        <v>39</v>
      </c>
      <c r="V911" t="s">
        <v>39</v>
      </c>
      <c r="W911" t="s">
        <v>39</v>
      </c>
      <c r="X911" t="str">
        <f>IF(LEN(source_data[[#This Row],[technology]])=0,"","technology")</f>
        <v/>
      </c>
      <c r="Y911" t="str">
        <f>SUBSTITUTE(_xlfn.TEXTJOIN(";",TRUE,source_data[[#This Row],[format]:[topic]],source_data[[#This Row],[misc]],source_data[[#This Row],[area]:[other]],),"#",";")</f>
        <v>app;data-viz;tool;design</v>
      </c>
      <c r="Z911">
        <f>10-COUNTBLANK(source_data[[#This Row],[format]:[other]])</f>
        <v>4</v>
      </c>
    </row>
    <row r="912" spans="1:26" x14ac:dyDescent="0.25">
      <c r="A912" t="s">
        <v>7491</v>
      </c>
      <c r="B912" t="s">
        <v>7492</v>
      </c>
      <c r="C912" t="s">
        <v>7493</v>
      </c>
      <c r="D912" t="s">
        <v>7494</v>
      </c>
      <c r="E912" t="s">
        <v>7495</v>
      </c>
      <c r="F912" t="s">
        <v>7496</v>
      </c>
      <c r="G912" t="s">
        <v>7497</v>
      </c>
      <c r="H912" t="s">
        <v>7498</v>
      </c>
      <c r="I912" t="s">
        <v>225</v>
      </c>
      <c r="J912" t="s">
        <v>47</v>
      </c>
      <c r="K912" t="s">
        <v>48</v>
      </c>
      <c r="L912" t="s">
        <v>50</v>
      </c>
      <c r="M912" t="s">
        <v>50</v>
      </c>
      <c r="N912" t="s">
        <v>36</v>
      </c>
      <c r="O912" t="s">
        <v>51</v>
      </c>
      <c r="P912" t="s">
        <v>39</v>
      </c>
      <c r="Q912" t="s">
        <v>39</v>
      </c>
      <c r="R912" t="s">
        <v>39</v>
      </c>
      <c r="S912" t="s">
        <v>52</v>
      </c>
      <c r="T912" t="s">
        <v>7499</v>
      </c>
      <c r="U912" t="s">
        <v>39</v>
      </c>
      <c r="V912" t="s">
        <v>39</v>
      </c>
      <c r="W912" t="s">
        <v>39</v>
      </c>
      <c r="X912" t="str">
        <f>IF(LEN(source_data[[#This Row],[technology]])=0,"","technology")</f>
        <v/>
      </c>
      <c r="Y912" t="str">
        <f>SUBSTITUTE(_xlfn.TEXTJOIN(";",TRUE,source_data[[#This Row],[format]:[topic]],source_data[[#This Row],[misc]],source_data[[#This Row],[area]:[other]],),"#",";")</f>
        <v>post;data-viz;design;process;method</v>
      </c>
      <c r="Z912">
        <f>10-COUNTBLANK(source_data[[#This Row],[format]:[other]])</f>
        <v>4</v>
      </c>
    </row>
    <row r="913" spans="1:26" x14ac:dyDescent="0.25">
      <c r="A913" t="s">
        <v>7500</v>
      </c>
      <c r="B913" t="s">
        <v>7501</v>
      </c>
      <c r="C913" t="s">
        <v>7502</v>
      </c>
      <c r="D913" t="s">
        <v>3685</v>
      </c>
      <c r="E913" t="s">
        <v>7503</v>
      </c>
      <c r="F913" t="s">
        <v>7504</v>
      </c>
      <c r="G913" t="s">
        <v>7505</v>
      </c>
      <c r="H913" t="s">
        <v>3688</v>
      </c>
      <c r="I913" t="s">
        <v>225</v>
      </c>
      <c r="J913" t="s">
        <v>32</v>
      </c>
      <c r="K913" t="s">
        <v>3689</v>
      </c>
      <c r="L913" t="s">
        <v>50</v>
      </c>
      <c r="M913" t="s">
        <v>50</v>
      </c>
      <c r="N913" t="s">
        <v>36</v>
      </c>
      <c r="O913" t="s">
        <v>39</v>
      </c>
      <c r="P913" t="s">
        <v>266</v>
      </c>
      <c r="Q913" t="s">
        <v>39</v>
      </c>
      <c r="R913" t="s">
        <v>39</v>
      </c>
      <c r="S913" t="s">
        <v>52</v>
      </c>
      <c r="T913" t="s">
        <v>409</v>
      </c>
      <c r="U913" t="s">
        <v>295</v>
      </c>
      <c r="V913" t="s">
        <v>159</v>
      </c>
      <c r="W913" t="s">
        <v>39</v>
      </c>
      <c r="X913" t="str">
        <f>IF(LEN(source_data[[#This Row],[technology]])=0,"","technology")</f>
        <v>technology</v>
      </c>
      <c r="Y913" t="str">
        <f>SUBSTITUTE(_xlfn.TEXTJOIN(";",TRUE,source_data[[#This Row],[format]:[topic]],source_data[[#This Row],[misc]],source_data[[#This Row],[area]:[other]],),"#",";")</f>
        <v>tutorial;data-viz;method;technology;chart;rstats</v>
      </c>
      <c r="Z913">
        <f>10-COUNTBLANK(source_data[[#This Row],[format]:[other]])</f>
        <v>6</v>
      </c>
    </row>
    <row r="914" spans="1:26" x14ac:dyDescent="0.25">
      <c r="A914" t="s">
        <v>7506</v>
      </c>
      <c r="B914" t="s">
        <v>7507</v>
      </c>
      <c r="C914" t="s">
        <v>7508</v>
      </c>
      <c r="D914" t="s">
        <v>7509</v>
      </c>
      <c r="E914" t="s">
        <v>7510</v>
      </c>
      <c r="F914" t="s">
        <v>7511</v>
      </c>
      <c r="G914" t="s">
        <v>7512</v>
      </c>
      <c r="H914" t="s">
        <v>7513</v>
      </c>
      <c r="I914" t="s">
        <v>225</v>
      </c>
      <c r="J914" t="s">
        <v>47</v>
      </c>
      <c r="K914" t="s">
        <v>48</v>
      </c>
      <c r="L914" t="s">
        <v>50</v>
      </c>
      <c r="M914" t="s">
        <v>50</v>
      </c>
      <c r="N914" t="s">
        <v>36</v>
      </c>
      <c r="O914" t="s">
        <v>51</v>
      </c>
      <c r="P914" t="s">
        <v>39</v>
      </c>
      <c r="Q914" t="s">
        <v>39</v>
      </c>
      <c r="R914" t="s">
        <v>39</v>
      </c>
      <c r="S914" t="s">
        <v>1184</v>
      </c>
      <c r="T914" t="s">
        <v>39</v>
      </c>
      <c r="U914" t="s">
        <v>307</v>
      </c>
      <c r="V914" t="s">
        <v>39</v>
      </c>
      <c r="W914" t="s">
        <v>7514</v>
      </c>
      <c r="X914" t="str">
        <f>IF(LEN(source_data[[#This Row],[technology]])=0,"","technology")</f>
        <v/>
      </c>
      <c r="Y914" t="str">
        <f>SUBSTITUTE(_xlfn.TEXTJOIN(";",TRUE,source_data[[#This Row],[format]:[topic]],source_data[[#This Row],[misc]],source_data[[#This Row],[area]:[other]],),"#",";")</f>
        <v>post;pitfall;statistics;misuse</v>
      </c>
      <c r="Z914">
        <f>10-COUNTBLANK(source_data[[#This Row],[format]:[other]])</f>
        <v>5</v>
      </c>
    </row>
    <row r="915" spans="1:26" x14ac:dyDescent="0.25">
      <c r="A915" t="s">
        <v>7515</v>
      </c>
      <c r="B915" t="s">
        <v>7516</v>
      </c>
      <c r="C915" t="s">
        <v>7517</v>
      </c>
      <c r="D915" t="s">
        <v>7518</v>
      </c>
      <c r="E915" t="s">
        <v>7519</v>
      </c>
      <c r="F915" t="s">
        <v>7520</v>
      </c>
      <c r="G915" t="s">
        <v>7521</v>
      </c>
      <c r="H915" t="s">
        <v>5515</v>
      </c>
      <c r="I915" t="s">
        <v>225</v>
      </c>
      <c r="J915" t="s">
        <v>47</v>
      </c>
      <c r="K915" t="s">
        <v>48</v>
      </c>
      <c r="L915" t="s">
        <v>50</v>
      </c>
      <c r="M915" t="s">
        <v>50</v>
      </c>
      <c r="N915" t="s">
        <v>36</v>
      </c>
      <c r="O915" t="s">
        <v>37</v>
      </c>
      <c r="P915" t="s">
        <v>39</v>
      </c>
      <c r="Q915" t="s">
        <v>522</v>
      </c>
      <c r="R915" t="s">
        <v>39</v>
      </c>
      <c r="S915" t="s">
        <v>39</v>
      </c>
      <c r="T915" t="s">
        <v>39</v>
      </c>
      <c r="U915" t="s">
        <v>277</v>
      </c>
      <c r="V915" t="s">
        <v>39</v>
      </c>
      <c r="W915" t="s">
        <v>39</v>
      </c>
      <c r="X915" t="str">
        <f>IF(LEN(source_data[[#This Row],[technology]])=0,"","technology")</f>
        <v/>
      </c>
      <c r="Y915" t="str">
        <f>SUBSTITUTE(_xlfn.TEXTJOIN(";",TRUE,source_data[[#This Row],[format]:[topic]],source_data[[#This Row],[misc]],source_data[[#This Row],[area]:[other]],),"#",";")</f>
        <v>article;example;dl;ml</v>
      </c>
      <c r="Z915">
        <f>10-COUNTBLANK(source_data[[#This Row],[format]:[other]])</f>
        <v>4</v>
      </c>
    </row>
    <row r="916" spans="1:26" x14ac:dyDescent="0.25">
      <c r="A916" t="s">
        <v>7522</v>
      </c>
      <c r="B916" t="s">
        <v>7523</v>
      </c>
      <c r="C916" t="s">
        <v>7524</v>
      </c>
      <c r="D916" t="s">
        <v>7525</v>
      </c>
      <c r="E916" t="s">
        <v>7526</v>
      </c>
      <c r="F916" t="s">
        <v>7527</v>
      </c>
      <c r="G916" t="s">
        <v>7528</v>
      </c>
      <c r="H916" t="s">
        <v>7529</v>
      </c>
      <c r="I916" t="s">
        <v>225</v>
      </c>
      <c r="J916" t="s">
        <v>32</v>
      </c>
      <c r="K916" t="s">
        <v>7530</v>
      </c>
      <c r="L916" t="s">
        <v>50</v>
      </c>
      <c r="M916" t="s">
        <v>50</v>
      </c>
      <c r="N916" t="s">
        <v>36</v>
      </c>
      <c r="O916" t="s">
        <v>37</v>
      </c>
      <c r="P916" t="s">
        <v>39</v>
      </c>
      <c r="Q916" t="s">
        <v>39</v>
      </c>
      <c r="R916" t="s">
        <v>39</v>
      </c>
      <c r="S916" t="s">
        <v>39</v>
      </c>
      <c r="T916" t="s">
        <v>87</v>
      </c>
      <c r="U916" t="s">
        <v>8926</v>
      </c>
      <c r="V916" t="s">
        <v>39</v>
      </c>
      <c r="W916" t="s">
        <v>6639</v>
      </c>
      <c r="X916" t="str">
        <f>IF(LEN(source_data[[#This Row],[technology]])=0,"","technology")</f>
        <v/>
      </c>
      <c r="Y916" t="str">
        <f>SUBSTITUTE(_xlfn.TEXTJOIN(";",TRUE,source_data[[#This Row],[format]:[topic]],source_data[[#This Row],[misc]],source_data[[#This Row],[area]:[other]],),"#",";")</f>
        <v>article;methodology;scientific-method;science</v>
      </c>
      <c r="Z916">
        <f>10-COUNTBLANK(source_data[[#This Row],[format]:[other]])</f>
        <v>5</v>
      </c>
    </row>
    <row r="917" spans="1:26" x14ac:dyDescent="0.25">
      <c r="A917" t="s">
        <v>7531</v>
      </c>
      <c r="B917" t="s">
        <v>7532</v>
      </c>
      <c r="C917" t="s">
        <v>7533</v>
      </c>
      <c r="D917" t="s">
        <v>7534</v>
      </c>
      <c r="E917" t="s">
        <v>7535</v>
      </c>
      <c r="F917" t="s">
        <v>7536</v>
      </c>
      <c r="G917" t="s">
        <v>7537</v>
      </c>
      <c r="H917" t="s">
        <v>7483</v>
      </c>
      <c r="I917" t="s">
        <v>225</v>
      </c>
      <c r="J917" t="s">
        <v>32</v>
      </c>
      <c r="K917" t="s">
        <v>7538</v>
      </c>
      <c r="L917" t="s">
        <v>50</v>
      </c>
      <c r="M917" t="s">
        <v>50</v>
      </c>
      <c r="N917" t="s">
        <v>36</v>
      </c>
      <c r="O917" t="s">
        <v>51</v>
      </c>
      <c r="P917" t="s">
        <v>39</v>
      </c>
      <c r="Q917" t="s">
        <v>39</v>
      </c>
      <c r="R917" t="s">
        <v>39</v>
      </c>
      <c r="S917" t="s">
        <v>39</v>
      </c>
      <c r="T917" t="s">
        <v>7484</v>
      </c>
      <c r="U917" t="s">
        <v>96</v>
      </c>
      <c r="V917" t="s">
        <v>39</v>
      </c>
      <c r="W917" t="s">
        <v>39</v>
      </c>
      <c r="X917" t="str">
        <f>IF(LEN(source_data[[#This Row],[technology]])=0,"","technology")</f>
        <v/>
      </c>
      <c r="Y917" t="str">
        <f>SUBSTITUTE(_xlfn.TEXTJOIN(";",TRUE,source_data[[#This Row],[format]:[topic]],source_data[[#This Row],[misc]],source_data[[#This Row],[area]:[other]],),"#",";")</f>
        <v>post;methodology;process;ml</v>
      </c>
      <c r="Z917">
        <f>10-COUNTBLANK(source_data[[#This Row],[format]:[other]])</f>
        <v>4</v>
      </c>
    </row>
    <row r="918" spans="1:26" x14ac:dyDescent="0.25">
      <c r="A918" t="s">
        <v>7539</v>
      </c>
      <c r="B918" t="s">
        <v>7540</v>
      </c>
      <c r="C918" t="s">
        <v>7541</v>
      </c>
      <c r="D918" t="s">
        <v>7542</v>
      </c>
      <c r="E918" t="s">
        <v>7543</v>
      </c>
      <c r="F918" t="s">
        <v>7544</v>
      </c>
      <c r="G918" t="s">
        <v>7545</v>
      </c>
      <c r="H918" t="s">
        <v>4421</v>
      </c>
      <c r="I918" t="s">
        <v>225</v>
      </c>
      <c r="J918" t="s">
        <v>32</v>
      </c>
      <c r="K918" t="s">
        <v>7546</v>
      </c>
      <c r="L918" t="s">
        <v>50</v>
      </c>
      <c r="M918" t="s">
        <v>50</v>
      </c>
      <c r="N918" t="s">
        <v>36</v>
      </c>
      <c r="O918" t="s">
        <v>51</v>
      </c>
      <c r="P918" t="s">
        <v>39</v>
      </c>
      <c r="Q918" t="s">
        <v>522</v>
      </c>
      <c r="R918" t="s">
        <v>39</v>
      </c>
      <c r="S918" t="s">
        <v>158</v>
      </c>
      <c r="T918" t="s">
        <v>39</v>
      </c>
      <c r="U918" t="s">
        <v>96</v>
      </c>
      <c r="V918" t="s">
        <v>39</v>
      </c>
      <c r="W918" t="s">
        <v>39</v>
      </c>
      <c r="X918" t="str">
        <f>IF(LEN(source_data[[#This Row],[technology]])=0,"","technology")</f>
        <v/>
      </c>
      <c r="Y918" t="str">
        <f>SUBSTITUTE(_xlfn.TEXTJOIN(";",TRUE,source_data[[#This Row],[format]:[topic]],source_data[[#This Row],[misc]],source_data[[#This Row],[area]:[other]],),"#",";")</f>
        <v>post;example;data-science;ml</v>
      </c>
      <c r="Z918">
        <f>10-COUNTBLANK(source_data[[#This Row],[format]:[other]])</f>
        <v>5</v>
      </c>
    </row>
    <row r="919" spans="1:26" x14ac:dyDescent="0.25">
      <c r="A919" t="s">
        <v>7547</v>
      </c>
      <c r="B919" t="s">
        <v>7548</v>
      </c>
      <c r="C919" t="s">
        <v>7549</v>
      </c>
      <c r="D919" t="s">
        <v>7550</v>
      </c>
      <c r="E919" t="s">
        <v>7551</v>
      </c>
      <c r="F919" t="s">
        <v>7552</v>
      </c>
      <c r="G919" t="s">
        <v>7553</v>
      </c>
      <c r="H919" t="s">
        <v>5515</v>
      </c>
      <c r="I919" t="s">
        <v>225</v>
      </c>
      <c r="J919" t="s">
        <v>47</v>
      </c>
      <c r="K919" t="s">
        <v>48</v>
      </c>
      <c r="L919" t="s">
        <v>50</v>
      </c>
      <c r="M919" t="s">
        <v>50</v>
      </c>
      <c r="N919" t="s">
        <v>36</v>
      </c>
      <c r="O919" t="s">
        <v>102</v>
      </c>
      <c r="P919" t="s">
        <v>39</v>
      </c>
      <c r="Q919" t="s">
        <v>39</v>
      </c>
      <c r="R919" t="s">
        <v>1056</v>
      </c>
      <c r="S919" t="s">
        <v>1184</v>
      </c>
      <c r="T919" t="s">
        <v>39</v>
      </c>
      <c r="U919" t="s">
        <v>317</v>
      </c>
      <c r="V919" t="s">
        <v>39</v>
      </c>
      <c r="W919" t="s">
        <v>7554</v>
      </c>
      <c r="X919" t="str">
        <f>IF(LEN(source_data[[#This Row],[technology]])=0,"","technology")</f>
        <v/>
      </c>
      <c r="Y919" t="str">
        <f>SUBSTITUTE(_xlfn.TEXTJOIN(";",TRUE,source_data[[#This Row],[format]:[topic]],source_data[[#This Row],[misc]],source_data[[#This Row],[area]:[other]],),"#",";")</f>
        <v>paper;dubious;pitfall;colour;misuse;science</v>
      </c>
      <c r="Z919">
        <f>10-COUNTBLANK(source_data[[#This Row],[format]:[other]])</f>
        <v>6</v>
      </c>
    </row>
    <row r="920" spans="1:26" x14ac:dyDescent="0.25">
      <c r="A920" t="s">
        <v>7555</v>
      </c>
      <c r="B920" t="s">
        <v>7556</v>
      </c>
      <c r="C920" t="s">
        <v>7557</v>
      </c>
      <c r="D920" t="s">
        <v>7558</v>
      </c>
      <c r="E920" t="s">
        <v>7559</v>
      </c>
      <c r="F920" t="s">
        <v>7557</v>
      </c>
      <c r="G920" t="s">
        <v>7441</v>
      </c>
      <c r="H920" t="s">
        <v>30</v>
      </c>
      <c r="I920" t="s">
        <v>31</v>
      </c>
      <c r="J920" t="s">
        <v>211</v>
      </c>
      <c r="K920" t="s">
        <v>9174</v>
      </c>
      <c r="L920" t="s">
        <v>7560</v>
      </c>
      <c r="M920" t="s">
        <v>7561</v>
      </c>
      <c r="N920" t="s">
        <v>36</v>
      </c>
      <c r="O920" t="s">
        <v>39</v>
      </c>
      <c r="P920" t="s">
        <v>4488</v>
      </c>
      <c r="Q920" t="s">
        <v>39</v>
      </c>
      <c r="R920" t="s">
        <v>39</v>
      </c>
      <c r="S920" t="s">
        <v>39</v>
      </c>
      <c r="T920" t="s">
        <v>39</v>
      </c>
      <c r="U920" t="s">
        <v>39</v>
      </c>
      <c r="V920" t="s">
        <v>287</v>
      </c>
      <c r="W920" t="s">
        <v>39</v>
      </c>
      <c r="X920" t="str">
        <f>IF(LEN(source_data[[#This Row],[technology]])=0,"","technology")</f>
        <v>technology</v>
      </c>
      <c r="Y920" t="str">
        <f>SUBSTITUTE(_xlfn.TEXTJOIN(";",TRUE,source_data[[#This Row],[format]:[topic]],source_data[[#This Row],[misc]],source_data[[#This Row],[area]:[other]],),"#",";")</f>
        <v>cheatsheet;technology;python</v>
      </c>
      <c r="Z920">
        <f>10-COUNTBLANK(source_data[[#This Row],[format]:[other]])</f>
        <v>3</v>
      </c>
    </row>
    <row r="921" spans="1:26" x14ac:dyDescent="0.25">
      <c r="A921" t="s">
        <v>7562</v>
      </c>
      <c r="B921" t="s">
        <v>7563</v>
      </c>
      <c r="C921" t="s">
        <v>7564</v>
      </c>
      <c r="D921" t="s">
        <v>7565</v>
      </c>
      <c r="E921" t="s">
        <v>7566</v>
      </c>
      <c r="F921" t="s">
        <v>7567</v>
      </c>
      <c r="G921" t="s">
        <v>7568</v>
      </c>
      <c r="H921" t="s">
        <v>7569</v>
      </c>
      <c r="I921" t="s">
        <v>225</v>
      </c>
      <c r="J921" t="s">
        <v>32</v>
      </c>
      <c r="K921" t="s">
        <v>9173</v>
      </c>
      <c r="L921" t="s">
        <v>50</v>
      </c>
      <c r="M921" t="s">
        <v>50</v>
      </c>
      <c r="N921" t="s">
        <v>36</v>
      </c>
      <c r="O921" t="s">
        <v>39</v>
      </c>
      <c r="P921" t="s">
        <v>1999</v>
      </c>
      <c r="Q921" t="s">
        <v>39</v>
      </c>
      <c r="R921" t="s">
        <v>39</v>
      </c>
      <c r="S921" t="s">
        <v>52</v>
      </c>
      <c r="T921" t="s">
        <v>523</v>
      </c>
      <c r="U921" t="s">
        <v>39</v>
      </c>
      <c r="V921" t="s">
        <v>39</v>
      </c>
      <c r="W921" t="s">
        <v>39</v>
      </c>
      <c r="X921" t="str">
        <f>IF(LEN(source_data[[#This Row],[technology]])=0,"","technology")</f>
        <v/>
      </c>
      <c r="Y921" t="str">
        <f>SUBSTITUTE(_xlfn.TEXTJOIN(";",TRUE,source_data[[#This Row],[format]:[topic]],source_data[[#This Row],[misc]],source_data[[#This Row],[area]:[other]],),"#",";")</f>
        <v>advice;data-viz;design</v>
      </c>
      <c r="Z921">
        <f>10-COUNTBLANK(source_data[[#This Row],[format]:[other]])</f>
        <v>4</v>
      </c>
    </row>
    <row r="922" spans="1:26" x14ac:dyDescent="0.25">
      <c r="A922" t="s">
        <v>7570</v>
      </c>
      <c r="B922" t="s">
        <v>7571</v>
      </c>
      <c r="C922" t="s">
        <v>7572</v>
      </c>
      <c r="D922" t="s">
        <v>7573</v>
      </c>
      <c r="E922" t="s">
        <v>7574</v>
      </c>
      <c r="F922" t="s">
        <v>7575</v>
      </c>
      <c r="G922" t="s">
        <v>7576</v>
      </c>
      <c r="H922" t="s">
        <v>7569</v>
      </c>
      <c r="I922" t="s">
        <v>225</v>
      </c>
      <c r="J922" t="s">
        <v>32</v>
      </c>
      <c r="K922" t="s">
        <v>9172</v>
      </c>
      <c r="L922" t="s">
        <v>50</v>
      </c>
      <c r="M922" t="s">
        <v>50</v>
      </c>
      <c r="N922" t="s">
        <v>36</v>
      </c>
      <c r="O922" t="s">
        <v>39</v>
      </c>
      <c r="P922" t="s">
        <v>1999</v>
      </c>
      <c r="Q922" t="s">
        <v>39</v>
      </c>
      <c r="R922" t="s">
        <v>39</v>
      </c>
      <c r="S922" t="s">
        <v>158</v>
      </c>
      <c r="T922" t="s">
        <v>39</v>
      </c>
      <c r="U922" t="s">
        <v>39</v>
      </c>
      <c r="V922" t="s">
        <v>39</v>
      </c>
      <c r="W922" t="s">
        <v>39</v>
      </c>
      <c r="X922" t="str">
        <f>IF(LEN(source_data[[#This Row],[technology]])=0,"","technology")</f>
        <v/>
      </c>
      <c r="Y922" t="str">
        <f>SUBSTITUTE(_xlfn.TEXTJOIN(";",TRUE,source_data[[#This Row],[format]:[topic]],source_data[[#This Row],[misc]],source_data[[#This Row],[area]:[other]],),"#",";")</f>
        <v>advice;data-science</v>
      </c>
      <c r="Z922">
        <f>10-COUNTBLANK(source_data[[#This Row],[format]:[other]])</f>
        <v>3</v>
      </c>
    </row>
    <row r="923" spans="1:26" x14ac:dyDescent="0.25">
      <c r="A923" t="s">
        <v>7577</v>
      </c>
      <c r="B923" t="s">
        <v>7578</v>
      </c>
      <c r="C923" t="s">
        <v>7579</v>
      </c>
      <c r="D923" t="s">
        <v>7580</v>
      </c>
      <c r="E923" t="s">
        <v>7581</v>
      </c>
      <c r="F923" t="s">
        <v>7582</v>
      </c>
      <c r="G923" t="s">
        <v>7583</v>
      </c>
      <c r="H923" t="s">
        <v>7584</v>
      </c>
      <c r="I923" t="s">
        <v>225</v>
      </c>
      <c r="J923" t="s">
        <v>32</v>
      </c>
      <c r="K923" t="s">
        <v>7585</v>
      </c>
      <c r="L923" t="s">
        <v>50</v>
      </c>
      <c r="M923" t="s">
        <v>50</v>
      </c>
      <c r="N923" t="s">
        <v>36</v>
      </c>
      <c r="O923" t="s">
        <v>157</v>
      </c>
      <c r="P923" t="s">
        <v>39</v>
      </c>
      <c r="Q923" t="s">
        <v>39</v>
      </c>
      <c r="R923" t="s">
        <v>39</v>
      </c>
      <c r="S923" t="s">
        <v>52</v>
      </c>
      <c r="T923" t="s">
        <v>39</v>
      </c>
      <c r="U923" t="s">
        <v>39</v>
      </c>
      <c r="V923" t="s">
        <v>39</v>
      </c>
      <c r="W923" t="s">
        <v>39</v>
      </c>
      <c r="X923" t="str">
        <f>IF(LEN(source_data[[#This Row],[technology]])=0,"","technology")</f>
        <v/>
      </c>
      <c r="Y923" t="str">
        <f>SUBSTITUTE(_xlfn.TEXTJOIN(";",TRUE,source_data[[#This Row],[format]:[topic]],source_data[[#This Row],[misc]],source_data[[#This Row],[area]:[other]],),"#",";")</f>
        <v>book;data-viz</v>
      </c>
      <c r="Z923">
        <f>10-COUNTBLANK(source_data[[#This Row],[format]:[other]])</f>
        <v>3</v>
      </c>
    </row>
    <row r="924" spans="1:26" x14ac:dyDescent="0.25">
      <c r="A924" t="s">
        <v>7587</v>
      </c>
      <c r="B924" t="s">
        <v>7588</v>
      </c>
      <c r="C924" t="s">
        <v>7589</v>
      </c>
      <c r="D924" t="s">
        <v>7590</v>
      </c>
      <c r="E924" t="s">
        <v>7591</v>
      </c>
      <c r="F924" t="s">
        <v>7592</v>
      </c>
      <c r="G924" t="s">
        <v>7593</v>
      </c>
      <c r="H924" t="s">
        <v>7594</v>
      </c>
      <c r="I924" t="s">
        <v>225</v>
      </c>
      <c r="J924" t="s">
        <v>211</v>
      </c>
      <c r="K924" t="s">
        <v>7595</v>
      </c>
      <c r="L924" t="s">
        <v>50</v>
      </c>
      <c r="M924" t="s">
        <v>50</v>
      </c>
      <c r="N924" t="s">
        <v>36</v>
      </c>
      <c r="O924" t="s">
        <v>7596</v>
      </c>
      <c r="P924" t="s">
        <v>39</v>
      </c>
      <c r="Q924" t="s">
        <v>39</v>
      </c>
      <c r="R924" t="s">
        <v>39</v>
      </c>
      <c r="S924" t="s">
        <v>39</v>
      </c>
      <c r="T924" t="s">
        <v>53</v>
      </c>
      <c r="U924" t="s">
        <v>39</v>
      </c>
      <c r="V924" t="s">
        <v>39</v>
      </c>
      <c r="W924" t="s">
        <v>39</v>
      </c>
      <c r="X924" t="str">
        <f>IF(LEN(source_data[[#This Row],[technology]])=0,"","technology")</f>
        <v/>
      </c>
      <c r="Y924" t="str">
        <f>SUBSTITUTE(_xlfn.TEXTJOIN(";",TRUE,source_data[[#This Row],[format]:[topic]],source_data[[#This Row],[misc]],source_data[[#This Row],[area]:[other]],),"#",";")</f>
        <v>lecture;concept</v>
      </c>
      <c r="Z924">
        <f>10-COUNTBLANK(source_data[[#This Row],[format]:[other]])</f>
        <v>3</v>
      </c>
    </row>
    <row r="925" spans="1:26" x14ac:dyDescent="0.25">
      <c r="A925" t="s">
        <v>7597</v>
      </c>
      <c r="B925" t="s">
        <v>7598</v>
      </c>
      <c r="C925" t="s">
        <v>7599</v>
      </c>
      <c r="D925" t="s">
        <v>7600</v>
      </c>
      <c r="E925" t="s">
        <v>7510</v>
      </c>
      <c r="F925" t="s">
        <v>7601</v>
      </c>
      <c r="G925" t="s">
        <v>7602</v>
      </c>
      <c r="H925" t="s">
        <v>7603</v>
      </c>
      <c r="I925" t="s">
        <v>225</v>
      </c>
      <c r="J925" t="s">
        <v>47</v>
      </c>
      <c r="K925" t="s">
        <v>48</v>
      </c>
      <c r="L925" t="s">
        <v>50</v>
      </c>
      <c r="M925" t="s">
        <v>50</v>
      </c>
      <c r="N925" t="s">
        <v>36</v>
      </c>
      <c r="O925" t="s">
        <v>256</v>
      </c>
      <c r="P925" t="s">
        <v>78</v>
      </c>
      <c r="Q925" t="s">
        <v>39</v>
      </c>
      <c r="R925" t="s">
        <v>39</v>
      </c>
      <c r="S925" t="s">
        <v>39</v>
      </c>
      <c r="T925" t="s">
        <v>633</v>
      </c>
      <c r="U925" t="s">
        <v>96</v>
      </c>
      <c r="V925" t="s">
        <v>159</v>
      </c>
      <c r="W925" t="s">
        <v>39</v>
      </c>
      <c r="X925" t="str">
        <f>IF(LEN(source_data[[#This Row],[technology]])=0,"","technology")</f>
        <v>technology</v>
      </c>
      <c r="Y925" t="str">
        <f>SUBSTITUTE(_xlfn.TEXTJOIN(";",TRUE,source_data[[#This Row],[format]:[topic]],source_data[[#This Row],[misc]],source_data[[#This Row],[area]:[other]],),"#",";")</f>
        <v>package;how-to;tool;technique;technology;ml;rstats</v>
      </c>
      <c r="Z925">
        <f>10-COUNTBLANK(source_data[[#This Row],[format]:[other]])</f>
        <v>6</v>
      </c>
    </row>
    <row r="926" spans="1:26" x14ac:dyDescent="0.25">
      <c r="A926" t="s">
        <v>7604</v>
      </c>
      <c r="B926" t="s">
        <v>7605</v>
      </c>
      <c r="C926" t="s">
        <v>7606</v>
      </c>
      <c r="D926" t="s">
        <v>7607</v>
      </c>
      <c r="E926" t="s">
        <v>7608</v>
      </c>
      <c r="F926" t="s">
        <v>7609</v>
      </c>
      <c r="G926" t="s">
        <v>7610</v>
      </c>
      <c r="H926" t="s">
        <v>7611</v>
      </c>
      <c r="I926" t="s">
        <v>225</v>
      </c>
      <c r="J926" t="s">
        <v>32</v>
      </c>
      <c r="K926" t="s">
        <v>7612</v>
      </c>
      <c r="L926" t="s">
        <v>50</v>
      </c>
      <c r="M926" t="s">
        <v>50</v>
      </c>
      <c r="N926" t="s">
        <v>36</v>
      </c>
      <c r="O926" t="s">
        <v>51</v>
      </c>
      <c r="P926" t="s">
        <v>2680</v>
      </c>
      <c r="Q926" t="s">
        <v>39</v>
      </c>
      <c r="R926" t="s">
        <v>1183</v>
      </c>
      <c r="S926" t="s">
        <v>39</v>
      </c>
      <c r="T926" t="s">
        <v>39</v>
      </c>
      <c r="U926" t="s">
        <v>7613</v>
      </c>
      <c r="V926" t="s">
        <v>39</v>
      </c>
      <c r="W926" t="s">
        <v>39</v>
      </c>
      <c r="X926" t="str">
        <f>IF(LEN(source_data[[#This Row],[technology]])=0,"","technology")</f>
        <v/>
      </c>
      <c r="Y926" t="str">
        <f>SUBSTITUTE(_xlfn.TEXTJOIN(";",TRUE,source_data[[#This Row],[format]:[topic]],source_data[[#This Row],[misc]],source_data[[#This Row],[area]:[other]],),"#",";")</f>
        <v>post;perspective;cautionary-tale;forecasting;statistics</v>
      </c>
      <c r="Z926">
        <f>10-COUNTBLANK(source_data[[#This Row],[format]:[other]])</f>
        <v>5</v>
      </c>
    </row>
    <row r="927" spans="1:26" x14ac:dyDescent="0.25">
      <c r="A927" t="s">
        <v>7614</v>
      </c>
      <c r="B927" t="s">
        <v>7615</v>
      </c>
      <c r="C927" t="s">
        <v>7616</v>
      </c>
      <c r="D927" t="s">
        <v>7617</v>
      </c>
      <c r="E927" t="s">
        <v>7061</v>
      </c>
      <c r="F927" t="s">
        <v>7618</v>
      </c>
      <c r="G927" t="s">
        <v>5980</v>
      </c>
      <c r="H927" t="s">
        <v>7619</v>
      </c>
      <c r="I927" t="s">
        <v>225</v>
      </c>
      <c r="J927" t="s">
        <v>32</v>
      </c>
      <c r="K927" t="s">
        <v>7620</v>
      </c>
      <c r="L927" t="s">
        <v>50</v>
      </c>
      <c r="M927" t="s">
        <v>50</v>
      </c>
      <c r="N927" t="s">
        <v>36</v>
      </c>
      <c r="O927" t="s">
        <v>854</v>
      </c>
      <c r="P927" t="s">
        <v>39</v>
      </c>
      <c r="Q927" t="s">
        <v>39</v>
      </c>
      <c r="R927" t="s">
        <v>39</v>
      </c>
      <c r="S927" t="s">
        <v>39</v>
      </c>
      <c r="T927" t="s">
        <v>39</v>
      </c>
      <c r="U927" t="s">
        <v>96</v>
      </c>
      <c r="V927" t="s">
        <v>39</v>
      </c>
      <c r="W927" t="s">
        <v>39</v>
      </c>
      <c r="X927" t="str">
        <f>IF(LEN(source_data[[#This Row],[technology]])=0,"","technology")</f>
        <v/>
      </c>
      <c r="Y927" t="str">
        <f>SUBSTITUTE(_xlfn.TEXTJOIN(";",TRUE,source_data[[#This Row],[format]:[topic]],source_data[[#This Row],[misc]],source_data[[#This Row],[area]:[other]],),"#",";")</f>
        <v>course;ml</v>
      </c>
      <c r="Z927">
        <f>10-COUNTBLANK(source_data[[#This Row],[format]:[other]])</f>
        <v>3</v>
      </c>
    </row>
    <row r="928" spans="1:26" x14ac:dyDescent="0.25">
      <c r="A928" t="s">
        <v>7621</v>
      </c>
      <c r="B928" t="s">
        <v>7622</v>
      </c>
      <c r="C928" t="s">
        <v>7623</v>
      </c>
      <c r="D928" t="s">
        <v>7624</v>
      </c>
      <c r="E928" t="s">
        <v>1444</v>
      </c>
      <c r="F928" t="s">
        <v>7625</v>
      </c>
      <c r="G928" t="s">
        <v>7626</v>
      </c>
      <c r="H928" t="s">
        <v>5184</v>
      </c>
      <c r="I928" t="s">
        <v>225</v>
      </c>
      <c r="J928" t="s">
        <v>211</v>
      </c>
      <c r="K928" t="s">
        <v>7627</v>
      </c>
      <c r="L928" t="s">
        <v>50</v>
      </c>
      <c r="M928" t="s">
        <v>50</v>
      </c>
      <c r="N928" t="s">
        <v>36</v>
      </c>
      <c r="O928" t="s">
        <v>94</v>
      </c>
      <c r="P928" t="s">
        <v>39</v>
      </c>
      <c r="Q928" t="s">
        <v>39</v>
      </c>
      <c r="R928" t="s">
        <v>39</v>
      </c>
      <c r="S928" t="s">
        <v>39</v>
      </c>
      <c r="T928" t="s">
        <v>39</v>
      </c>
      <c r="U928" t="s">
        <v>39</v>
      </c>
      <c r="V928" t="s">
        <v>39</v>
      </c>
      <c r="W928" t="s">
        <v>6639</v>
      </c>
      <c r="X928" t="str">
        <f>IF(LEN(source_data[[#This Row],[technology]])=0,"","technology")</f>
        <v/>
      </c>
      <c r="Y928" t="str">
        <f>SUBSTITUTE(_xlfn.TEXTJOIN(";",TRUE,source_data[[#This Row],[format]:[topic]],source_data[[#This Row],[misc]],source_data[[#This Row],[area]:[other]],),"#",";")</f>
        <v>video;science</v>
      </c>
      <c r="Z928">
        <f>10-COUNTBLANK(source_data[[#This Row],[format]:[other]])</f>
        <v>3</v>
      </c>
    </row>
    <row r="929" spans="1:26" x14ac:dyDescent="0.25">
      <c r="A929" t="s">
        <v>7628</v>
      </c>
      <c r="B929" t="s">
        <v>7629</v>
      </c>
      <c r="C929" t="s">
        <v>7630</v>
      </c>
      <c r="D929" t="s">
        <v>7631</v>
      </c>
      <c r="E929" t="s">
        <v>1444</v>
      </c>
      <c r="F929" t="s">
        <v>7632</v>
      </c>
      <c r="G929" t="s">
        <v>7633</v>
      </c>
      <c r="H929" t="s">
        <v>7634</v>
      </c>
      <c r="I929" t="s">
        <v>225</v>
      </c>
      <c r="J929" t="s">
        <v>32</v>
      </c>
      <c r="K929" t="s">
        <v>7635</v>
      </c>
      <c r="L929" t="s">
        <v>50</v>
      </c>
      <c r="M929" t="s">
        <v>50</v>
      </c>
      <c r="N929" t="s">
        <v>36</v>
      </c>
      <c r="O929" t="s">
        <v>39</v>
      </c>
      <c r="P929" t="s">
        <v>1999</v>
      </c>
      <c r="Q929" t="s">
        <v>39</v>
      </c>
      <c r="R929" t="s">
        <v>39</v>
      </c>
      <c r="S929" t="s">
        <v>39</v>
      </c>
      <c r="T929" t="s">
        <v>7636</v>
      </c>
      <c r="U929" t="s">
        <v>39</v>
      </c>
      <c r="V929" t="s">
        <v>39</v>
      </c>
      <c r="W929" t="s">
        <v>39</v>
      </c>
      <c r="X929" t="str">
        <f>IF(LEN(source_data[[#This Row],[technology]])=0,"","technology")</f>
        <v/>
      </c>
      <c r="Y929" t="str">
        <f>SUBSTITUTE(_xlfn.TEXTJOIN(";",TRUE,source_data[[#This Row],[format]:[topic]],source_data[[#This Row],[misc]],source_data[[#This Row],[area]:[other]],),"#",";")</f>
        <v>advice;technology;organization;methodology</v>
      </c>
      <c r="Z929">
        <f>10-COUNTBLANK(source_data[[#This Row],[format]:[other]])</f>
        <v>3</v>
      </c>
    </row>
    <row r="930" spans="1:26" x14ac:dyDescent="0.25">
      <c r="A930" t="s">
        <v>7637</v>
      </c>
      <c r="B930" t="s">
        <v>7638</v>
      </c>
      <c r="C930" t="s">
        <v>7639</v>
      </c>
      <c r="D930" t="s">
        <v>7330</v>
      </c>
      <c r="E930" t="s">
        <v>7640</v>
      </c>
      <c r="F930" t="s">
        <v>7641</v>
      </c>
      <c r="G930" t="s">
        <v>7642</v>
      </c>
      <c r="H930" t="s">
        <v>7333</v>
      </c>
      <c r="I930" t="s">
        <v>225</v>
      </c>
      <c r="J930" t="s">
        <v>47</v>
      </c>
      <c r="K930" t="s">
        <v>7643</v>
      </c>
      <c r="L930" t="s">
        <v>50</v>
      </c>
      <c r="M930" t="s">
        <v>50</v>
      </c>
      <c r="N930" t="s">
        <v>36</v>
      </c>
      <c r="O930" t="s">
        <v>157</v>
      </c>
      <c r="P930" t="s">
        <v>266</v>
      </c>
      <c r="Q930" t="s">
        <v>39</v>
      </c>
      <c r="R930" t="s">
        <v>39</v>
      </c>
      <c r="S930" t="s">
        <v>39</v>
      </c>
      <c r="T930" t="s">
        <v>87</v>
      </c>
      <c r="U930" t="s">
        <v>1064</v>
      </c>
      <c r="V930" t="s">
        <v>114</v>
      </c>
      <c r="W930" t="s">
        <v>39</v>
      </c>
      <c r="X930" t="str">
        <f>IF(LEN(source_data[[#This Row],[technology]])=0,"","technology")</f>
        <v>technology</v>
      </c>
      <c r="Y930" t="str">
        <f>SUBSTITUTE(_xlfn.TEXTJOIN(";",TRUE,source_data[[#This Row],[format]:[topic]],source_data[[#This Row],[misc]],source_data[[#This Row],[area]:[other]],),"#",";")</f>
        <v>book;tutorial;methodology;technology;animation;d3js</v>
      </c>
      <c r="Z930">
        <f>10-COUNTBLANK(source_data[[#This Row],[format]:[other]])</f>
        <v>6</v>
      </c>
    </row>
    <row r="931" spans="1:26" x14ac:dyDescent="0.25">
      <c r="A931" t="s">
        <v>7644</v>
      </c>
      <c r="B931" t="s">
        <v>7645</v>
      </c>
      <c r="C931" t="s">
        <v>7646</v>
      </c>
      <c r="D931" t="s">
        <v>7647</v>
      </c>
      <c r="E931" t="s">
        <v>7648</v>
      </c>
      <c r="F931" t="s">
        <v>7649</v>
      </c>
      <c r="G931" t="s">
        <v>7650</v>
      </c>
      <c r="H931" t="s">
        <v>7651</v>
      </c>
      <c r="I931" t="s">
        <v>225</v>
      </c>
      <c r="J931" t="s">
        <v>211</v>
      </c>
      <c r="K931" t="s">
        <v>7652</v>
      </c>
      <c r="L931" t="s">
        <v>50</v>
      </c>
      <c r="M931" t="s">
        <v>7653</v>
      </c>
      <c r="N931" t="s">
        <v>36</v>
      </c>
      <c r="O931" t="s">
        <v>51</v>
      </c>
      <c r="P931" t="s">
        <v>39</v>
      </c>
      <c r="Q931" t="s">
        <v>39</v>
      </c>
      <c r="R931" t="s">
        <v>39</v>
      </c>
      <c r="S931" t="s">
        <v>9059</v>
      </c>
      <c r="T931" t="s">
        <v>39</v>
      </c>
      <c r="U931" t="s">
        <v>295</v>
      </c>
      <c r="V931" t="s">
        <v>39</v>
      </c>
      <c r="W931" t="s">
        <v>595</v>
      </c>
      <c r="X931" t="str">
        <f>IF(LEN(source_data[[#This Row],[technology]])=0,"","technology")</f>
        <v/>
      </c>
      <c r="Y931" t="str">
        <f>SUBSTITUTE(_xlfn.TEXTJOIN(";",TRUE,source_data[[#This Row],[format]:[topic]],source_data[[#This Row],[misc]],source_data[[#This Row],[area]:[other]],),"#",";")</f>
        <v>post;data-viz;inspiration;chart;art</v>
      </c>
      <c r="Z931">
        <f>10-COUNTBLANK(source_data[[#This Row],[format]:[other]])</f>
        <v>5</v>
      </c>
    </row>
    <row r="932" spans="1:26" x14ac:dyDescent="0.25">
      <c r="A932" t="s">
        <v>7654</v>
      </c>
      <c r="B932" t="s">
        <v>7655</v>
      </c>
      <c r="C932" t="s">
        <v>7656</v>
      </c>
      <c r="D932" t="s">
        <v>7657</v>
      </c>
      <c r="E932" t="s">
        <v>7658</v>
      </c>
      <c r="F932" t="s">
        <v>7659</v>
      </c>
      <c r="G932" t="s">
        <v>7660</v>
      </c>
      <c r="H932" t="s">
        <v>7661</v>
      </c>
      <c r="I932" t="s">
        <v>225</v>
      </c>
      <c r="J932" t="s">
        <v>211</v>
      </c>
      <c r="K932" t="s">
        <v>7662</v>
      </c>
      <c r="L932" t="s">
        <v>50</v>
      </c>
      <c r="M932" t="s">
        <v>50</v>
      </c>
      <c r="N932" t="s">
        <v>36</v>
      </c>
      <c r="O932" t="s">
        <v>8951</v>
      </c>
      <c r="P932" t="s">
        <v>39</v>
      </c>
      <c r="Q932" t="s">
        <v>39</v>
      </c>
      <c r="R932" t="s">
        <v>39</v>
      </c>
      <c r="S932" t="s">
        <v>428</v>
      </c>
      <c r="T932" t="s">
        <v>39</v>
      </c>
      <c r="U932" t="s">
        <v>39</v>
      </c>
      <c r="V932" t="s">
        <v>39</v>
      </c>
      <c r="W932" t="s">
        <v>595</v>
      </c>
      <c r="X932" t="str">
        <f>IF(LEN(source_data[[#This Row],[technology]])=0,"","technology")</f>
        <v/>
      </c>
      <c r="Y932" t="str">
        <f>SUBSTITUTE(_xlfn.TEXTJOIN(";",TRUE,source_data[[#This Row],[format]:[topic]],source_data[[#This Row],[misc]],source_data[[#This Row],[area]:[other]],),"#",";")</f>
        <v>poetry;inspiration;art</v>
      </c>
      <c r="Z932">
        <f>10-COUNTBLANK(source_data[[#This Row],[format]:[other]])</f>
        <v>4</v>
      </c>
    </row>
    <row r="933" spans="1:26" x14ac:dyDescent="0.25">
      <c r="A933" t="s">
        <v>7663</v>
      </c>
      <c r="B933" t="s">
        <v>7664</v>
      </c>
      <c r="C933" t="s">
        <v>7665</v>
      </c>
      <c r="D933" t="s">
        <v>7666</v>
      </c>
      <c r="E933" t="s">
        <v>7667</v>
      </c>
      <c r="F933" t="s">
        <v>7668</v>
      </c>
      <c r="G933" t="s">
        <v>7669</v>
      </c>
      <c r="H933" t="s">
        <v>30</v>
      </c>
      <c r="I933" t="s">
        <v>31</v>
      </c>
      <c r="J933" t="s">
        <v>47</v>
      </c>
      <c r="K933" t="s">
        <v>48</v>
      </c>
      <c r="L933" t="s">
        <v>50</v>
      </c>
      <c r="M933" t="s">
        <v>716</v>
      </c>
      <c r="N933" t="s">
        <v>36</v>
      </c>
      <c r="O933" t="s">
        <v>51</v>
      </c>
      <c r="P933" t="s">
        <v>39</v>
      </c>
      <c r="Q933" t="s">
        <v>39</v>
      </c>
      <c r="R933" t="s">
        <v>39</v>
      </c>
      <c r="S933" t="s">
        <v>52</v>
      </c>
      <c r="T933" t="s">
        <v>168</v>
      </c>
      <c r="U933" t="s">
        <v>39</v>
      </c>
      <c r="V933" t="s">
        <v>7670</v>
      </c>
      <c r="W933" t="s">
        <v>39</v>
      </c>
      <c r="X933" t="str">
        <f>IF(LEN(source_data[[#This Row],[technology]])=0,"","technology")</f>
        <v>technology</v>
      </c>
      <c r="Y933" t="str">
        <f>SUBSTITUTE(_xlfn.TEXTJOIN(";",TRUE,source_data[[#This Row],[format]:[topic]],source_data[[#This Row],[misc]],source_data[[#This Row],[area]:[other]],),"#",";")</f>
        <v>post;data-viz;tool;technology;open-source</v>
      </c>
      <c r="Z933">
        <f>10-COUNTBLANK(source_data[[#This Row],[format]:[other]])</f>
        <v>5</v>
      </c>
    </row>
    <row r="934" spans="1:26" x14ac:dyDescent="0.25">
      <c r="A934" t="s">
        <v>7671</v>
      </c>
      <c r="B934" t="s">
        <v>7672</v>
      </c>
      <c r="C934" t="s">
        <v>7673</v>
      </c>
      <c r="D934" t="s">
        <v>6867</v>
      </c>
      <c r="E934" t="s">
        <v>7674</v>
      </c>
      <c r="F934" t="s">
        <v>7675</v>
      </c>
      <c r="G934" t="s">
        <v>7676</v>
      </c>
      <c r="H934" t="s">
        <v>7677</v>
      </c>
      <c r="I934" t="s">
        <v>225</v>
      </c>
      <c r="J934" t="s">
        <v>211</v>
      </c>
      <c r="K934" t="s">
        <v>7678</v>
      </c>
      <c r="L934" t="s">
        <v>50</v>
      </c>
      <c r="M934" t="s">
        <v>50</v>
      </c>
      <c r="N934" t="s">
        <v>36</v>
      </c>
      <c r="O934" t="s">
        <v>39</v>
      </c>
      <c r="P934" t="s">
        <v>266</v>
      </c>
      <c r="Q934" t="s">
        <v>39</v>
      </c>
      <c r="R934" t="s">
        <v>39</v>
      </c>
      <c r="S934" t="s">
        <v>52</v>
      </c>
      <c r="T934" t="s">
        <v>39</v>
      </c>
      <c r="U934" t="s">
        <v>39</v>
      </c>
      <c r="V934" t="s">
        <v>5903</v>
      </c>
      <c r="W934" t="s">
        <v>39</v>
      </c>
      <c r="X934" t="str">
        <f>IF(LEN(source_data[[#This Row],[technology]])=0,"","technology")</f>
        <v>technology</v>
      </c>
      <c r="Y934" t="str">
        <f>SUBSTITUTE(_xlfn.TEXTJOIN(";",TRUE,source_data[[#This Row],[format]:[topic]],source_data[[#This Row],[misc]],source_data[[#This Row],[area]:[other]],),"#",";")</f>
        <v>tutorial;data-viz;technology;ggplot</v>
      </c>
      <c r="Z934">
        <f>10-COUNTBLANK(source_data[[#This Row],[format]:[other]])</f>
        <v>4</v>
      </c>
    </row>
    <row r="935" spans="1:26" x14ac:dyDescent="0.25">
      <c r="A935" t="s">
        <v>7679</v>
      </c>
      <c r="B935" t="s">
        <v>7680</v>
      </c>
      <c r="C935" t="s">
        <v>7681</v>
      </c>
      <c r="D935" t="s">
        <v>7682</v>
      </c>
      <c r="E935" t="s">
        <v>7683</v>
      </c>
      <c r="F935" t="s">
        <v>7684</v>
      </c>
      <c r="G935" t="s">
        <v>7685</v>
      </c>
      <c r="H935" t="s">
        <v>7686</v>
      </c>
      <c r="I935" t="s">
        <v>225</v>
      </c>
      <c r="J935" t="s">
        <v>47</v>
      </c>
      <c r="K935" t="s">
        <v>48</v>
      </c>
      <c r="L935" t="s">
        <v>50</v>
      </c>
      <c r="M935" t="s">
        <v>50</v>
      </c>
      <c r="N935" t="s">
        <v>36</v>
      </c>
      <c r="O935" t="s">
        <v>39</v>
      </c>
      <c r="P935" t="s">
        <v>38</v>
      </c>
      <c r="Q935" t="s">
        <v>39</v>
      </c>
      <c r="R935" t="s">
        <v>39</v>
      </c>
      <c r="S935" t="s">
        <v>52</v>
      </c>
      <c r="T935" t="s">
        <v>168</v>
      </c>
      <c r="U935" t="s">
        <v>39</v>
      </c>
      <c r="V935" t="s">
        <v>39</v>
      </c>
      <c r="W935" t="s">
        <v>39</v>
      </c>
      <c r="X935" t="str">
        <f>IF(LEN(source_data[[#This Row],[technology]])=0,"","technology")</f>
        <v/>
      </c>
      <c r="Y935" t="str">
        <f>SUBSTITUTE(_xlfn.TEXTJOIN(";",TRUE,source_data[[#This Row],[format]:[topic]],source_data[[#This Row],[misc]],source_data[[#This Row],[area]:[other]],),"#",";")</f>
        <v>news;data-viz;tool</v>
      </c>
      <c r="Z935">
        <f>10-COUNTBLANK(source_data[[#This Row],[format]:[other]])</f>
        <v>4</v>
      </c>
    </row>
    <row r="936" spans="1:26" x14ac:dyDescent="0.25">
      <c r="A936" t="s">
        <v>7687</v>
      </c>
      <c r="B936" t="s">
        <v>7688</v>
      </c>
      <c r="C936" t="s">
        <v>7689</v>
      </c>
      <c r="D936" t="s">
        <v>7690</v>
      </c>
      <c r="E936" t="s">
        <v>659</v>
      </c>
      <c r="F936" t="s">
        <v>7691</v>
      </c>
      <c r="G936" t="s">
        <v>7692</v>
      </c>
      <c r="H936" t="s">
        <v>7693</v>
      </c>
      <c r="I936" t="s">
        <v>225</v>
      </c>
      <c r="J936" t="s">
        <v>47</v>
      </c>
      <c r="K936" t="s">
        <v>7694</v>
      </c>
      <c r="L936" t="s">
        <v>50</v>
      </c>
      <c r="M936" t="s">
        <v>50</v>
      </c>
      <c r="N936" t="s">
        <v>36</v>
      </c>
      <c r="O936" t="s">
        <v>854</v>
      </c>
      <c r="P936" t="s">
        <v>39</v>
      </c>
      <c r="Q936" t="s">
        <v>39</v>
      </c>
      <c r="R936" t="s">
        <v>39</v>
      </c>
      <c r="S936" t="s">
        <v>39</v>
      </c>
      <c r="T936" t="s">
        <v>39</v>
      </c>
      <c r="U936" t="s">
        <v>104</v>
      </c>
      <c r="V936" t="s">
        <v>39</v>
      </c>
      <c r="W936" t="s">
        <v>39</v>
      </c>
      <c r="X936" t="str">
        <f>IF(LEN(source_data[[#This Row],[technology]])=0,"","technology")</f>
        <v/>
      </c>
      <c r="Y936" t="str">
        <f>SUBSTITUTE(_xlfn.TEXTJOIN(";",TRUE,source_data[[#This Row],[format]:[topic]],source_data[[#This Row],[misc]],source_data[[#This Row],[area]:[other]],),"#",";")</f>
        <v>course;dl</v>
      </c>
      <c r="Z936">
        <f>10-COUNTBLANK(source_data[[#This Row],[format]:[other]])</f>
        <v>3</v>
      </c>
    </row>
    <row r="937" spans="1:26" x14ac:dyDescent="0.25">
      <c r="A937" t="s">
        <v>7695</v>
      </c>
      <c r="B937" t="s">
        <v>7696</v>
      </c>
      <c r="C937" t="s">
        <v>7697</v>
      </c>
      <c r="D937" t="s">
        <v>7698</v>
      </c>
      <c r="E937" t="s">
        <v>659</v>
      </c>
      <c r="F937" t="s">
        <v>7699</v>
      </c>
      <c r="G937" t="s">
        <v>7700</v>
      </c>
      <c r="H937" t="s">
        <v>3974</v>
      </c>
      <c r="I937" t="s">
        <v>225</v>
      </c>
      <c r="J937" t="s">
        <v>211</v>
      </c>
      <c r="K937" t="s">
        <v>7701</v>
      </c>
      <c r="L937" t="s">
        <v>50</v>
      </c>
      <c r="M937" t="s">
        <v>50</v>
      </c>
      <c r="N937" t="s">
        <v>36</v>
      </c>
      <c r="O937" t="s">
        <v>39</v>
      </c>
      <c r="P937" t="s">
        <v>187</v>
      </c>
      <c r="Q937" t="s">
        <v>522</v>
      </c>
      <c r="R937" t="s">
        <v>39</v>
      </c>
      <c r="S937" t="s">
        <v>9059</v>
      </c>
      <c r="T937" t="s">
        <v>39</v>
      </c>
      <c r="U937" t="s">
        <v>39</v>
      </c>
      <c r="V937" t="s">
        <v>39</v>
      </c>
      <c r="X937" t="str">
        <f>IF(LEN(source_data[[#This Row],[technology]])=0,"","technology")</f>
        <v/>
      </c>
      <c r="Y937" t="str">
        <f>SUBSTITUTE(_xlfn.TEXTJOIN(";",TRUE,source_data[[#This Row],[format]:[topic]],source_data[[#This Row],[misc]],source_data[[#This Row],[area]:[other]],),"#",";")</f>
        <v>visual;example;data-viz;inspiration</v>
      </c>
      <c r="Z937">
        <f>10-COUNTBLANK(source_data[[#This Row],[format]:[other]])</f>
        <v>4</v>
      </c>
    </row>
    <row r="938" spans="1:26" x14ac:dyDescent="0.25">
      <c r="A938" t="s">
        <v>7702</v>
      </c>
      <c r="B938" t="s">
        <v>7703</v>
      </c>
      <c r="C938" t="s">
        <v>7704</v>
      </c>
      <c r="D938" t="s">
        <v>7705</v>
      </c>
      <c r="E938" t="s">
        <v>7706</v>
      </c>
      <c r="F938" t="s">
        <v>7707</v>
      </c>
      <c r="G938" t="s">
        <v>7708</v>
      </c>
      <c r="H938" t="s">
        <v>7709</v>
      </c>
      <c r="I938" t="s">
        <v>225</v>
      </c>
      <c r="J938" t="s">
        <v>32</v>
      </c>
      <c r="K938" t="s">
        <v>7710</v>
      </c>
      <c r="L938" t="s">
        <v>50</v>
      </c>
      <c r="M938" t="s">
        <v>50</v>
      </c>
      <c r="N938" t="s">
        <v>36</v>
      </c>
      <c r="O938" t="s">
        <v>51</v>
      </c>
      <c r="P938" t="s">
        <v>7711</v>
      </c>
      <c r="Q938" t="s">
        <v>39</v>
      </c>
      <c r="R938" t="s">
        <v>39</v>
      </c>
      <c r="S938" t="s">
        <v>39</v>
      </c>
      <c r="T938" t="s">
        <v>39</v>
      </c>
      <c r="U938" t="s">
        <v>39</v>
      </c>
      <c r="V938" t="s">
        <v>39</v>
      </c>
      <c r="W938" t="s">
        <v>39</v>
      </c>
      <c r="X938" t="str">
        <f>IF(LEN(source_data[[#This Row],[technology]])=0,"","technology")</f>
        <v/>
      </c>
      <c r="Y938" t="str">
        <f>SUBSTITUTE(_xlfn.TEXTJOIN(";",TRUE,source_data[[#This Row],[format]:[topic]],source_data[[#This Row],[misc]],source_data[[#This Row],[area]:[other]],),"#",";")</f>
        <v>post;general;research</v>
      </c>
      <c r="Z938">
        <f>10-COUNTBLANK(source_data[[#This Row],[format]:[other]])</f>
        <v>3</v>
      </c>
    </row>
    <row r="939" spans="1:26" x14ac:dyDescent="0.25">
      <c r="A939" t="s">
        <v>7712</v>
      </c>
      <c r="B939" t="s">
        <v>7713</v>
      </c>
      <c r="C939" t="s">
        <v>7714</v>
      </c>
      <c r="D939" t="s">
        <v>7715</v>
      </c>
      <c r="E939" t="s">
        <v>7716</v>
      </c>
      <c r="F939" t="s">
        <v>7717</v>
      </c>
      <c r="G939" t="s">
        <v>7718</v>
      </c>
      <c r="H939" t="s">
        <v>4851</v>
      </c>
      <c r="I939" t="s">
        <v>225</v>
      </c>
      <c r="J939" t="s">
        <v>32</v>
      </c>
      <c r="K939" t="s">
        <v>7719</v>
      </c>
      <c r="L939" t="s">
        <v>50</v>
      </c>
      <c r="M939" t="s">
        <v>50</v>
      </c>
      <c r="N939" t="s">
        <v>36</v>
      </c>
      <c r="O939" t="s">
        <v>51</v>
      </c>
      <c r="P939" t="s">
        <v>7720</v>
      </c>
      <c r="Q939" t="s">
        <v>39</v>
      </c>
      <c r="R939" t="s">
        <v>39</v>
      </c>
      <c r="S939" t="s">
        <v>39</v>
      </c>
      <c r="T939" t="s">
        <v>39</v>
      </c>
      <c r="U939" t="s">
        <v>39</v>
      </c>
      <c r="V939" t="s">
        <v>7670</v>
      </c>
      <c r="W939" t="s">
        <v>39</v>
      </c>
      <c r="X939" t="str">
        <f>IF(LEN(source_data[[#This Row],[technology]])=0,"","technology")</f>
        <v>technology</v>
      </c>
      <c r="Y939" t="str">
        <f>SUBSTITUTE(_xlfn.TEXTJOIN(";",TRUE,source_data[[#This Row],[format]:[topic]],source_data[[#This Row],[misc]],source_data[[#This Row],[area]:[other]],),"#",";")</f>
        <v>post;opinion;perspective;technology;open-source</v>
      </c>
      <c r="Z939">
        <f>10-COUNTBLANK(source_data[[#This Row],[format]:[other]])</f>
        <v>4</v>
      </c>
    </row>
    <row r="940" spans="1:26" x14ac:dyDescent="0.25">
      <c r="A940" t="s">
        <v>7721</v>
      </c>
      <c r="B940" t="s">
        <v>7722</v>
      </c>
      <c r="C940" t="s">
        <v>7723</v>
      </c>
      <c r="D940" t="s">
        <v>7724</v>
      </c>
      <c r="E940" t="s">
        <v>7725</v>
      </c>
      <c r="F940" t="s">
        <v>7726</v>
      </c>
      <c r="G940" t="s">
        <v>7727</v>
      </c>
      <c r="H940" t="s">
        <v>2714</v>
      </c>
      <c r="I940" t="s">
        <v>225</v>
      </c>
      <c r="J940" t="s">
        <v>47</v>
      </c>
      <c r="K940" t="s">
        <v>48</v>
      </c>
      <c r="L940" t="s">
        <v>50</v>
      </c>
      <c r="M940" t="s">
        <v>50</v>
      </c>
      <c r="N940" t="s">
        <v>36</v>
      </c>
      <c r="O940" t="s">
        <v>51</v>
      </c>
      <c r="P940" t="s">
        <v>95</v>
      </c>
      <c r="Q940" t="s">
        <v>522</v>
      </c>
      <c r="R940" t="s">
        <v>39</v>
      </c>
      <c r="S940" t="s">
        <v>9103</v>
      </c>
      <c r="T940" t="s">
        <v>39</v>
      </c>
      <c r="U940" t="s">
        <v>5869</v>
      </c>
      <c r="V940" t="s">
        <v>39</v>
      </c>
      <c r="X940" t="str">
        <f>IF(LEN(source_data[[#This Row],[technology]])=0,"","technology")</f>
        <v/>
      </c>
      <c r="Y940" t="str">
        <f>SUBSTITUTE(_xlfn.TEXTJOIN(";",TRUE,source_data[[#This Row],[format]:[topic]],source_data[[#This Row],[misc]],source_data[[#This Row],[area]:[other]],),"#",";")</f>
        <v>post;list;example;data-literacy;inspiration;journalism</v>
      </c>
      <c r="Z940">
        <f>10-COUNTBLANK(source_data[[#This Row],[format]:[other]])</f>
        <v>6</v>
      </c>
    </row>
    <row r="941" spans="1:26" x14ac:dyDescent="0.25">
      <c r="A941" t="s">
        <v>7729</v>
      </c>
      <c r="B941" t="s">
        <v>7730</v>
      </c>
      <c r="C941" t="s">
        <v>7731</v>
      </c>
      <c r="D941" t="s">
        <v>7732</v>
      </c>
      <c r="E941" t="s">
        <v>1468</v>
      </c>
      <c r="F941" t="s">
        <v>7733</v>
      </c>
      <c r="G941" t="s">
        <v>7734</v>
      </c>
      <c r="H941" t="s">
        <v>3661</v>
      </c>
      <c r="I941" t="s">
        <v>225</v>
      </c>
      <c r="J941" t="s">
        <v>47</v>
      </c>
      <c r="K941" t="s">
        <v>48</v>
      </c>
      <c r="L941" t="s">
        <v>50</v>
      </c>
      <c r="M941" t="s">
        <v>50</v>
      </c>
      <c r="N941" t="s">
        <v>36</v>
      </c>
      <c r="O941" t="s">
        <v>854</v>
      </c>
      <c r="P941" t="s">
        <v>39</v>
      </c>
      <c r="Q941" t="s">
        <v>39</v>
      </c>
      <c r="R941" t="s">
        <v>39</v>
      </c>
      <c r="S941" t="s">
        <v>39</v>
      </c>
      <c r="T941" t="s">
        <v>39</v>
      </c>
      <c r="U941" t="s">
        <v>104</v>
      </c>
      <c r="V941" t="s">
        <v>6338</v>
      </c>
      <c r="W941" t="s">
        <v>39</v>
      </c>
      <c r="X941" t="str">
        <f>IF(LEN(source_data[[#This Row],[technology]])=0,"","technology")</f>
        <v>technology</v>
      </c>
      <c r="Y941" t="str">
        <f>SUBSTITUTE(_xlfn.TEXTJOIN(";",TRUE,source_data[[#This Row],[format]:[topic]],source_data[[#This Row],[misc]],source_data[[#This Row],[area]:[other]],),"#",";")</f>
        <v>course;technology;dl;generative</v>
      </c>
      <c r="Z941">
        <f>10-COUNTBLANK(source_data[[#This Row],[format]:[other]])</f>
        <v>4</v>
      </c>
    </row>
    <row r="942" spans="1:26" x14ac:dyDescent="0.25">
      <c r="A942" t="s">
        <v>7735</v>
      </c>
      <c r="B942" t="s">
        <v>7736</v>
      </c>
      <c r="C942" t="s">
        <v>7737</v>
      </c>
      <c r="D942" t="s">
        <v>4253</v>
      </c>
      <c r="E942" t="s">
        <v>6618</v>
      </c>
      <c r="F942" t="s">
        <v>7738</v>
      </c>
      <c r="G942" t="s">
        <v>7739</v>
      </c>
      <c r="H942" t="s">
        <v>4257</v>
      </c>
      <c r="I942" t="s">
        <v>225</v>
      </c>
      <c r="J942" t="s">
        <v>47</v>
      </c>
      <c r="K942" t="s">
        <v>48</v>
      </c>
      <c r="L942" t="s">
        <v>50</v>
      </c>
      <c r="M942" t="s">
        <v>50</v>
      </c>
      <c r="N942" t="s">
        <v>36</v>
      </c>
      <c r="O942" t="s">
        <v>39</v>
      </c>
      <c r="P942" t="s">
        <v>266</v>
      </c>
      <c r="Q942" t="s">
        <v>39</v>
      </c>
      <c r="R942" t="s">
        <v>39</v>
      </c>
      <c r="S942" t="s">
        <v>39</v>
      </c>
      <c r="T942" t="s">
        <v>39</v>
      </c>
      <c r="U942" t="s">
        <v>307</v>
      </c>
      <c r="V942" t="s">
        <v>4093</v>
      </c>
      <c r="W942" t="s">
        <v>39</v>
      </c>
      <c r="X942" t="str">
        <f>IF(LEN(source_data[[#This Row],[technology]])=0,"","technology")</f>
        <v>technology</v>
      </c>
      <c r="Y942" t="str">
        <f>SUBSTITUTE(_xlfn.TEXTJOIN(";",TRUE,source_data[[#This Row],[format]:[topic]],source_data[[#This Row],[misc]],source_data[[#This Row],[area]:[other]],),"#",";")</f>
        <v>tutorial;technology;statistics;tidyverse;rstats</v>
      </c>
      <c r="Z942">
        <f>10-COUNTBLANK(source_data[[#This Row],[format]:[other]])</f>
        <v>4</v>
      </c>
    </row>
    <row r="943" spans="1:26" x14ac:dyDescent="0.25">
      <c r="A943" t="s">
        <v>7740</v>
      </c>
      <c r="B943" t="s">
        <v>7741</v>
      </c>
      <c r="C943" t="s">
        <v>7742</v>
      </c>
      <c r="D943" t="s">
        <v>7743</v>
      </c>
      <c r="E943" t="s">
        <v>7744</v>
      </c>
      <c r="F943" t="s">
        <v>7745</v>
      </c>
      <c r="G943" t="s">
        <v>7746</v>
      </c>
      <c r="H943" t="s">
        <v>7747</v>
      </c>
      <c r="I943" t="s">
        <v>225</v>
      </c>
      <c r="J943" t="s">
        <v>211</v>
      </c>
      <c r="K943" t="s">
        <v>7748</v>
      </c>
      <c r="L943" t="s">
        <v>50</v>
      </c>
      <c r="M943" t="s">
        <v>50</v>
      </c>
      <c r="N943" t="s">
        <v>36</v>
      </c>
      <c r="O943" t="s">
        <v>51</v>
      </c>
      <c r="P943" t="s">
        <v>1999</v>
      </c>
      <c r="Q943" t="s">
        <v>39</v>
      </c>
      <c r="R943" t="s">
        <v>39</v>
      </c>
      <c r="S943" t="s">
        <v>52</v>
      </c>
      <c r="T943" t="s">
        <v>523</v>
      </c>
      <c r="U943" t="s">
        <v>317</v>
      </c>
      <c r="V943" t="s">
        <v>39</v>
      </c>
      <c r="W943" t="s">
        <v>39</v>
      </c>
      <c r="X943" t="str">
        <f>IF(LEN(source_data[[#This Row],[technology]])=0,"","technology")</f>
        <v/>
      </c>
      <c r="Y943" t="str">
        <f>SUBSTITUTE(_xlfn.TEXTJOIN(";",TRUE,source_data[[#This Row],[format]:[topic]],source_data[[#This Row],[misc]],source_data[[#This Row],[area]:[other]],),"#",";")</f>
        <v>post;advice;data-viz;design;colour</v>
      </c>
      <c r="Z943">
        <f>10-COUNTBLANK(source_data[[#This Row],[format]:[other]])</f>
        <v>6</v>
      </c>
    </row>
    <row r="944" spans="1:26" x14ac:dyDescent="0.25">
      <c r="A944" t="s">
        <v>7749</v>
      </c>
      <c r="B944" t="s">
        <v>7750</v>
      </c>
      <c r="C944" t="s">
        <v>7751</v>
      </c>
      <c r="D944" t="s">
        <v>7752</v>
      </c>
      <c r="E944" t="s">
        <v>1468</v>
      </c>
      <c r="F944" t="s">
        <v>7753</v>
      </c>
      <c r="G944" t="s">
        <v>7692</v>
      </c>
      <c r="H944" t="s">
        <v>7754</v>
      </c>
      <c r="I944" t="s">
        <v>225</v>
      </c>
      <c r="J944" t="s">
        <v>211</v>
      </c>
      <c r="K944" t="s">
        <v>9171</v>
      </c>
      <c r="L944" t="s">
        <v>50</v>
      </c>
      <c r="M944" t="s">
        <v>50</v>
      </c>
      <c r="N944" t="s">
        <v>36</v>
      </c>
      <c r="O944" t="s">
        <v>854</v>
      </c>
      <c r="P944" t="s">
        <v>39</v>
      </c>
      <c r="Q944" t="s">
        <v>39</v>
      </c>
      <c r="R944" t="s">
        <v>39</v>
      </c>
      <c r="S944" t="s">
        <v>39</v>
      </c>
      <c r="T944" t="s">
        <v>39</v>
      </c>
      <c r="U944" t="s">
        <v>104</v>
      </c>
      <c r="V944" t="s">
        <v>39</v>
      </c>
      <c r="W944" t="s">
        <v>39</v>
      </c>
      <c r="X944" t="str">
        <f>IF(LEN(source_data[[#This Row],[technology]])=0,"","technology")</f>
        <v/>
      </c>
      <c r="Y944" t="str">
        <f>SUBSTITUTE(_xlfn.TEXTJOIN(";",TRUE,source_data[[#This Row],[format]:[topic]],source_data[[#This Row],[misc]],source_data[[#This Row],[area]:[other]],),"#",";")</f>
        <v>course;dl</v>
      </c>
      <c r="Z944">
        <f>10-COUNTBLANK(source_data[[#This Row],[format]:[other]])</f>
        <v>3</v>
      </c>
    </row>
    <row r="945" spans="1:26" x14ac:dyDescent="0.25">
      <c r="A945" t="s">
        <v>7755</v>
      </c>
      <c r="B945" t="s">
        <v>7756</v>
      </c>
      <c r="C945" t="s">
        <v>7757</v>
      </c>
      <c r="D945" t="s">
        <v>7758</v>
      </c>
      <c r="E945" t="s">
        <v>3560</v>
      </c>
      <c r="F945" t="s">
        <v>7759</v>
      </c>
      <c r="G945" t="s">
        <v>7760</v>
      </c>
      <c r="H945" t="s">
        <v>7071</v>
      </c>
      <c r="I945" t="s">
        <v>225</v>
      </c>
      <c r="J945" t="s">
        <v>47</v>
      </c>
      <c r="K945" t="s">
        <v>48</v>
      </c>
      <c r="L945" t="s">
        <v>50</v>
      </c>
      <c r="M945" t="s">
        <v>50</v>
      </c>
      <c r="N945" t="s">
        <v>36</v>
      </c>
      <c r="O945" t="s">
        <v>39</v>
      </c>
      <c r="P945" t="s">
        <v>95</v>
      </c>
      <c r="Q945" t="s">
        <v>39</v>
      </c>
      <c r="R945" t="s">
        <v>39</v>
      </c>
      <c r="S945" t="s">
        <v>39</v>
      </c>
      <c r="T945" t="s">
        <v>39</v>
      </c>
      <c r="U945" t="s">
        <v>865</v>
      </c>
      <c r="V945" t="s">
        <v>39</v>
      </c>
      <c r="W945" t="s">
        <v>39</v>
      </c>
      <c r="X945" t="str">
        <f>IF(LEN(source_data[[#This Row],[technology]])=0,"","technology")</f>
        <v/>
      </c>
      <c r="Y945" t="str">
        <f>SUBSTITUTE(_xlfn.TEXTJOIN(";",TRUE,source_data[[#This Row],[format]:[topic]],source_data[[#This Row],[misc]],source_data[[#This Row],[area]:[other]],),"#",";")</f>
        <v>list;development</v>
      </c>
      <c r="Z945">
        <f>10-COUNTBLANK(source_data[[#This Row],[format]:[other]])</f>
        <v>3</v>
      </c>
    </row>
    <row r="946" spans="1:26" x14ac:dyDescent="0.25">
      <c r="A946" t="s">
        <v>7761</v>
      </c>
      <c r="B946" t="s">
        <v>7762</v>
      </c>
      <c r="C946" t="s">
        <v>7763</v>
      </c>
      <c r="D946" t="s">
        <v>7764</v>
      </c>
      <c r="E946" t="s">
        <v>7765</v>
      </c>
      <c r="F946" t="s">
        <v>7766</v>
      </c>
      <c r="G946" t="s">
        <v>7767</v>
      </c>
      <c r="H946" t="s">
        <v>621</v>
      </c>
      <c r="I946" t="s">
        <v>225</v>
      </c>
      <c r="J946" t="s">
        <v>211</v>
      </c>
      <c r="K946" t="s">
        <v>7768</v>
      </c>
      <c r="L946" t="s">
        <v>50</v>
      </c>
      <c r="M946" t="s">
        <v>50</v>
      </c>
      <c r="N946" t="s">
        <v>36</v>
      </c>
      <c r="O946" t="s">
        <v>157</v>
      </c>
      <c r="P946" t="s">
        <v>39</v>
      </c>
      <c r="Q946" t="s">
        <v>39</v>
      </c>
      <c r="R946" t="s">
        <v>39</v>
      </c>
      <c r="S946" t="s">
        <v>52</v>
      </c>
      <c r="T946" t="s">
        <v>39</v>
      </c>
      <c r="U946" t="s">
        <v>39</v>
      </c>
      <c r="V946" t="s">
        <v>114</v>
      </c>
      <c r="W946" t="s">
        <v>39</v>
      </c>
      <c r="X946" t="str">
        <f>IF(LEN(source_data[[#This Row],[technology]])=0,"","technology")</f>
        <v>technology</v>
      </c>
      <c r="Y946" t="str">
        <f>SUBSTITUTE(_xlfn.TEXTJOIN(";",TRUE,source_data[[#This Row],[format]:[topic]],source_data[[#This Row],[misc]],source_data[[#This Row],[area]:[other]],),"#",";")</f>
        <v>book;data-viz;technology;d3js</v>
      </c>
      <c r="Z946">
        <f>10-COUNTBLANK(source_data[[#This Row],[format]:[other]])</f>
        <v>4</v>
      </c>
    </row>
    <row r="947" spans="1:26" x14ac:dyDescent="0.25">
      <c r="A947" t="s">
        <v>7769</v>
      </c>
      <c r="B947" t="s">
        <v>7770</v>
      </c>
      <c r="C947" t="s">
        <v>7771</v>
      </c>
      <c r="D947" t="s">
        <v>7772</v>
      </c>
      <c r="E947" t="s">
        <v>552</v>
      </c>
      <c r="F947" t="s">
        <v>7773</v>
      </c>
      <c r="G947" t="s">
        <v>7774</v>
      </c>
      <c r="H947" t="s">
        <v>7775</v>
      </c>
      <c r="I947" t="s">
        <v>225</v>
      </c>
      <c r="J947" t="s">
        <v>211</v>
      </c>
      <c r="K947" t="s">
        <v>7776</v>
      </c>
      <c r="L947" t="s">
        <v>50</v>
      </c>
      <c r="M947" t="s">
        <v>50</v>
      </c>
      <c r="N947" t="s">
        <v>36</v>
      </c>
      <c r="O947" t="s">
        <v>51</v>
      </c>
      <c r="P947" t="s">
        <v>39</v>
      </c>
      <c r="Q947" t="s">
        <v>522</v>
      </c>
      <c r="R947" t="s">
        <v>39</v>
      </c>
      <c r="S947" t="s">
        <v>9102</v>
      </c>
      <c r="T947" t="s">
        <v>39</v>
      </c>
      <c r="U947" t="s">
        <v>39</v>
      </c>
      <c r="V947" t="s">
        <v>39</v>
      </c>
      <c r="X947" t="str">
        <f>IF(LEN(source_data[[#This Row],[technology]])=0,"","technology")</f>
        <v/>
      </c>
      <c r="Y947" t="str">
        <f>SUBSTITUTE(_xlfn.TEXTJOIN(";",TRUE,source_data[[#This Row],[format]:[topic]],source_data[[#This Row],[misc]],source_data[[#This Row],[area]:[other]],),"#",";")</f>
        <v>post;example;data-analysis;data-viz;inspiration</v>
      </c>
      <c r="Z947">
        <f>10-COUNTBLANK(source_data[[#This Row],[format]:[other]])</f>
        <v>4</v>
      </c>
    </row>
    <row r="948" spans="1:26" x14ac:dyDescent="0.25">
      <c r="A948" t="s">
        <v>7777</v>
      </c>
      <c r="B948" t="s">
        <v>7778</v>
      </c>
      <c r="C948" t="s">
        <v>7779</v>
      </c>
      <c r="D948" t="s">
        <v>7780</v>
      </c>
      <c r="E948" t="s">
        <v>552</v>
      </c>
      <c r="F948" t="s">
        <v>7781</v>
      </c>
      <c r="G948" t="s">
        <v>7782</v>
      </c>
      <c r="H948" t="s">
        <v>6144</v>
      </c>
      <c r="I948" t="s">
        <v>225</v>
      </c>
      <c r="J948" t="s">
        <v>211</v>
      </c>
      <c r="K948" t="s">
        <v>7783</v>
      </c>
      <c r="L948" t="s">
        <v>50</v>
      </c>
      <c r="M948" t="s">
        <v>50</v>
      </c>
      <c r="N948" t="s">
        <v>36</v>
      </c>
      <c r="O948" t="s">
        <v>37</v>
      </c>
      <c r="P948" t="s">
        <v>39</v>
      </c>
      <c r="Q948" t="s">
        <v>39</v>
      </c>
      <c r="R948" t="s">
        <v>39</v>
      </c>
      <c r="S948" t="s">
        <v>39</v>
      </c>
      <c r="T948" t="s">
        <v>39</v>
      </c>
      <c r="U948" t="s">
        <v>865</v>
      </c>
      <c r="V948" t="s">
        <v>39</v>
      </c>
      <c r="W948" t="s">
        <v>39</v>
      </c>
      <c r="X948" t="str">
        <f>IF(LEN(source_data[[#This Row],[technology]])=0,"","technology")</f>
        <v/>
      </c>
      <c r="Y948" t="str">
        <f>SUBSTITUTE(_xlfn.TEXTJOIN(";",TRUE,source_data[[#This Row],[format]:[topic]],source_data[[#This Row],[misc]],source_data[[#This Row],[area]:[other]],),"#",";")</f>
        <v>article;development</v>
      </c>
      <c r="Z948">
        <f>10-COUNTBLANK(source_data[[#This Row],[format]:[other]])</f>
        <v>3</v>
      </c>
    </row>
    <row r="949" spans="1:26" x14ac:dyDescent="0.25">
      <c r="A949" t="s">
        <v>7784</v>
      </c>
      <c r="B949" t="s">
        <v>7785</v>
      </c>
      <c r="C949" t="s">
        <v>7786</v>
      </c>
      <c r="D949" t="s">
        <v>6044</v>
      </c>
      <c r="E949" t="s">
        <v>7787</v>
      </c>
      <c r="F949" t="s">
        <v>7788</v>
      </c>
      <c r="G949" t="s">
        <v>6078</v>
      </c>
      <c r="H949" t="s">
        <v>7789</v>
      </c>
      <c r="I949" t="s">
        <v>225</v>
      </c>
      <c r="J949" t="s">
        <v>47</v>
      </c>
      <c r="K949" t="s">
        <v>48</v>
      </c>
      <c r="L949" t="s">
        <v>50</v>
      </c>
      <c r="M949" t="s">
        <v>50</v>
      </c>
      <c r="N949" t="s">
        <v>36</v>
      </c>
      <c r="O949" t="s">
        <v>8952</v>
      </c>
      <c r="P949" t="s">
        <v>39</v>
      </c>
      <c r="Q949" t="s">
        <v>39</v>
      </c>
      <c r="R949" t="s">
        <v>39</v>
      </c>
      <c r="S949" t="s">
        <v>52</v>
      </c>
      <c r="T949" t="s">
        <v>168</v>
      </c>
      <c r="U949" t="s">
        <v>39</v>
      </c>
      <c r="V949" t="s">
        <v>6081</v>
      </c>
      <c r="W949" t="s">
        <v>39</v>
      </c>
      <c r="X949" t="str">
        <f>IF(LEN(source_data[[#This Row],[technology]])=0,"","technology")</f>
        <v>technology</v>
      </c>
      <c r="Y949" t="str">
        <f>SUBSTITUTE(_xlfn.TEXTJOIN(";",TRUE,source_data[[#This Row],[format]:[topic]],source_data[[#This Row],[misc]],source_data[[#This Row],[area]:[other]],),"#",";")</f>
        <v>app;data-viz;tool;technology;javascript;open-source</v>
      </c>
      <c r="Z949">
        <f>10-COUNTBLANK(source_data[[#This Row],[format]:[other]])</f>
        <v>5</v>
      </c>
    </row>
    <row r="950" spans="1:26" x14ac:dyDescent="0.25">
      <c r="A950" t="s">
        <v>7790</v>
      </c>
      <c r="B950" t="s">
        <v>7791</v>
      </c>
      <c r="C950" t="s">
        <v>7792</v>
      </c>
      <c r="D950" t="s">
        <v>7793</v>
      </c>
      <c r="E950" t="s">
        <v>7794</v>
      </c>
      <c r="F950" t="s">
        <v>7795</v>
      </c>
      <c r="G950" t="s">
        <v>7796</v>
      </c>
      <c r="H950" t="s">
        <v>7797</v>
      </c>
      <c r="I950" t="s">
        <v>225</v>
      </c>
      <c r="J950" t="s">
        <v>47</v>
      </c>
      <c r="K950" t="s">
        <v>48</v>
      </c>
      <c r="L950" t="s">
        <v>50</v>
      </c>
      <c r="M950" t="s">
        <v>50</v>
      </c>
      <c r="N950" t="s">
        <v>36</v>
      </c>
      <c r="O950" t="s">
        <v>51</v>
      </c>
      <c r="P950" t="s">
        <v>78</v>
      </c>
      <c r="Q950" t="s">
        <v>39</v>
      </c>
      <c r="R950" t="s">
        <v>39</v>
      </c>
      <c r="S950" t="s">
        <v>39</v>
      </c>
      <c r="T950" t="s">
        <v>87</v>
      </c>
      <c r="U950" t="s">
        <v>39</v>
      </c>
      <c r="V950" t="s">
        <v>114</v>
      </c>
      <c r="W950" t="s">
        <v>39</v>
      </c>
      <c r="X950" t="str">
        <f>IF(LEN(source_data[[#This Row],[technology]])=0,"","technology")</f>
        <v>technology</v>
      </c>
      <c r="Y950" t="str">
        <f>SUBSTITUTE(_xlfn.TEXTJOIN(";",TRUE,source_data[[#This Row],[format]:[topic]],source_data[[#This Row],[misc]],source_data[[#This Row],[area]:[other]],),"#",";")</f>
        <v>post;how-to;methodology;technology;d3js</v>
      </c>
      <c r="Z950">
        <f>10-COUNTBLANK(source_data[[#This Row],[format]:[other]])</f>
        <v>5</v>
      </c>
    </row>
    <row r="951" spans="1:26" x14ac:dyDescent="0.25">
      <c r="A951" t="s">
        <v>7798</v>
      </c>
      <c r="B951" t="s">
        <v>7799</v>
      </c>
      <c r="C951" t="s">
        <v>7800</v>
      </c>
      <c r="D951" t="s">
        <v>7801</v>
      </c>
      <c r="E951" t="s">
        <v>7802</v>
      </c>
      <c r="F951" t="s">
        <v>7803</v>
      </c>
      <c r="G951" t="s">
        <v>7804</v>
      </c>
      <c r="H951" t="s">
        <v>6144</v>
      </c>
      <c r="I951" t="s">
        <v>225</v>
      </c>
      <c r="J951" t="s">
        <v>32</v>
      </c>
      <c r="K951" t="s">
        <v>7805</v>
      </c>
      <c r="L951" t="s">
        <v>50</v>
      </c>
      <c r="M951" t="s">
        <v>50</v>
      </c>
      <c r="N951" t="s">
        <v>36</v>
      </c>
      <c r="O951" t="s">
        <v>51</v>
      </c>
      <c r="P951" t="s">
        <v>39</v>
      </c>
      <c r="Q951" t="s">
        <v>39</v>
      </c>
      <c r="R951" t="s">
        <v>39</v>
      </c>
      <c r="S951" t="s">
        <v>39</v>
      </c>
      <c r="T951" t="s">
        <v>87</v>
      </c>
      <c r="U951" t="s">
        <v>6503</v>
      </c>
      <c r="V951" t="s">
        <v>39</v>
      </c>
      <c r="W951" t="s">
        <v>39</v>
      </c>
      <c r="X951" t="str">
        <f>IF(LEN(source_data[[#This Row],[technology]])=0,"","technology")</f>
        <v/>
      </c>
      <c r="Y951" t="str">
        <f>SUBSTITUTE(_xlfn.TEXTJOIN(";",TRUE,source_data[[#This Row],[format]:[topic]],source_data[[#This Row],[misc]],source_data[[#This Row],[area]:[other]],),"#",";")</f>
        <v>post;methodology;mlops</v>
      </c>
      <c r="Z951">
        <f>10-COUNTBLANK(source_data[[#This Row],[format]:[other]])</f>
        <v>4</v>
      </c>
    </row>
    <row r="952" spans="1:26" x14ac:dyDescent="0.25">
      <c r="A952" t="s">
        <v>7806</v>
      </c>
      <c r="B952" t="s">
        <v>7807</v>
      </c>
      <c r="C952" t="s">
        <v>7808</v>
      </c>
      <c r="D952" t="s">
        <v>7809</v>
      </c>
      <c r="E952" t="s">
        <v>7810</v>
      </c>
      <c r="F952" t="s">
        <v>7808</v>
      </c>
      <c r="G952" t="s">
        <v>7811</v>
      </c>
      <c r="H952" t="s">
        <v>30</v>
      </c>
      <c r="I952" t="s">
        <v>31</v>
      </c>
      <c r="J952" t="s">
        <v>47</v>
      </c>
      <c r="K952" t="s">
        <v>48</v>
      </c>
      <c r="L952" t="s">
        <v>7812</v>
      </c>
      <c r="M952" t="s">
        <v>7813</v>
      </c>
      <c r="N952" t="s">
        <v>36</v>
      </c>
      <c r="O952" t="s">
        <v>39</v>
      </c>
      <c r="P952" t="s">
        <v>1999</v>
      </c>
      <c r="Q952" t="s">
        <v>39</v>
      </c>
      <c r="R952" t="s">
        <v>1183</v>
      </c>
      <c r="S952" t="s">
        <v>158</v>
      </c>
      <c r="T952" t="s">
        <v>39</v>
      </c>
      <c r="U952" t="s">
        <v>39</v>
      </c>
      <c r="V952" t="s">
        <v>39</v>
      </c>
      <c r="W952" t="s">
        <v>39</v>
      </c>
      <c r="X952" t="str">
        <f>IF(LEN(source_data[[#This Row],[technology]])=0,"","technology")</f>
        <v/>
      </c>
      <c r="Y952" t="str">
        <f>SUBSTITUTE(_xlfn.TEXTJOIN(";",TRUE,source_data[[#This Row],[format]:[topic]],source_data[[#This Row],[misc]],source_data[[#This Row],[area]:[other]],),"#",";")</f>
        <v>advice;cautionary-tale;data-science</v>
      </c>
      <c r="Z952">
        <f>10-COUNTBLANK(source_data[[#This Row],[format]:[other]])</f>
        <v>4</v>
      </c>
    </row>
    <row r="953" spans="1:26" x14ac:dyDescent="0.25">
      <c r="A953" t="s">
        <v>7814</v>
      </c>
      <c r="B953" t="s">
        <v>7815</v>
      </c>
      <c r="C953" t="s">
        <v>7816</v>
      </c>
      <c r="D953" t="s">
        <v>7817</v>
      </c>
      <c r="E953" t="s">
        <v>7818</v>
      </c>
      <c r="F953" t="s">
        <v>7819</v>
      </c>
      <c r="G953" t="s">
        <v>7820</v>
      </c>
      <c r="H953" t="s">
        <v>5972</v>
      </c>
      <c r="I953" t="s">
        <v>225</v>
      </c>
      <c r="J953" t="s">
        <v>32</v>
      </c>
      <c r="K953" t="s">
        <v>7821</v>
      </c>
      <c r="L953" t="s">
        <v>50</v>
      </c>
      <c r="M953" t="s">
        <v>50</v>
      </c>
      <c r="N953" t="s">
        <v>36</v>
      </c>
      <c r="O953" t="s">
        <v>1946</v>
      </c>
      <c r="P953" t="s">
        <v>39</v>
      </c>
      <c r="Q953" t="s">
        <v>39</v>
      </c>
      <c r="R953" t="s">
        <v>39</v>
      </c>
      <c r="S953" t="s">
        <v>9059</v>
      </c>
      <c r="T953" t="s">
        <v>39</v>
      </c>
      <c r="U953" t="s">
        <v>39</v>
      </c>
      <c r="V953" t="s">
        <v>114</v>
      </c>
      <c r="W953" t="s">
        <v>595</v>
      </c>
      <c r="X953" t="str">
        <f>IF(LEN(source_data[[#This Row],[technology]])=0,"","technology")</f>
        <v>technology</v>
      </c>
      <c r="Y953" t="str">
        <f>SUBSTITUTE(_xlfn.TEXTJOIN(";",TRUE,source_data[[#This Row],[format]:[topic]],source_data[[#This Row],[misc]],source_data[[#This Row],[area]:[other]],),"#",";")</f>
        <v>notebook;data-viz;inspiration;technology;d3js;art</v>
      </c>
      <c r="Z953">
        <f>10-COUNTBLANK(source_data[[#This Row],[format]:[other]])</f>
        <v>5</v>
      </c>
    </row>
    <row r="954" spans="1:26" x14ac:dyDescent="0.25">
      <c r="A954" t="s">
        <v>7822</v>
      </c>
      <c r="B954" t="s">
        <v>7823</v>
      </c>
      <c r="C954" t="s">
        <v>7824</v>
      </c>
      <c r="D954" t="s">
        <v>7825</v>
      </c>
      <c r="E954" t="s">
        <v>7826</v>
      </c>
      <c r="F954" t="s">
        <v>7827</v>
      </c>
      <c r="G954" t="s">
        <v>7828</v>
      </c>
      <c r="H954" t="s">
        <v>7829</v>
      </c>
      <c r="I954" t="s">
        <v>225</v>
      </c>
      <c r="J954" t="s">
        <v>211</v>
      </c>
      <c r="K954" t="s">
        <v>7830</v>
      </c>
      <c r="L954" t="s">
        <v>50</v>
      </c>
      <c r="M954" t="s">
        <v>50</v>
      </c>
      <c r="N954" t="s">
        <v>36</v>
      </c>
      <c r="O954" t="s">
        <v>854</v>
      </c>
      <c r="P954" t="s">
        <v>39</v>
      </c>
      <c r="Q954" t="s">
        <v>39</v>
      </c>
      <c r="R954" t="s">
        <v>39</v>
      </c>
      <c r="S954" t="s">
        <v>7728</v>
      </c>
      <c r="T954" t="s">
        <v>39</v>
      </c>
      <c r="U954" t="s">
        <v>39</v>
      </c>
      <c r="V954" t="s">
        <v>39</v>
      </c>
      <c r="W954" t="s">
        <v>39</v>
      </c>
      <c r="X954" t="str">
        <f>IF(LEN(source_data[[#This Row],[technology]])=0,"","technology")</f>
        <v/>
      </c>
      <c r="Y954" t="str">
        <f>SUBSTITUTE(_xlfn.TEXTJOIN(";",TRUE,source_data[[#This Row],[format]:[topic]],source_data[[#This Row],[misc]],source_data[[#This Row],[area]:[other]],),"#",";")</f>
        <v>course;data-literacy</v>
      </c>
      <c r="Z954">
        <f>10-COUNTBLANK(source_data[[#This Row],[format]:[other]])</f>
        <v>3</v>
      </c>
    </row>
    <row r="955" spans="1:26" x14ac:dyDescent="0.25">
      <c r="A955" t="s">
        <v>7831</v>
      </c>
      <c r="B955" t="s">
        <v>7832</v>
      </c>
      <c r="C955" t="s">
        <v>7833</v>
      </c>
      <c r="D955" t="s">
        <v>7834</v>
      </c>
      <c r="E955" t="s">
        <v>7835</v>
      </c>
      <c r="F955" t="s">
        <v>7836</v>
      </c>
      <c r="G955" t="s">
        <v>7837</v>
      </c>
      <c r="H955" t="s">
        <v>6991</v>
      </c>
      <c r="I955" t="s">
        <v>225</v>
      </c>
      <c r="J955" t="s">
        <v>32</v>
      </c>
      <c r="K955" t="s">
        <v>7838</v>
      </c>
      <c r="L955" t="s">
        <v>50</v>
      </c>
      <c r="M955" t="s">
        <v>50</v>
      </c>
      <c r="N955" t="s">
        <v>36</v>
      </c>
      <c r="O955" t="s">
        <v>51</v>
      </c>
      <c r="P955" t="s">
        <v>7839</v>
      </c>
      <c r="Q955" t="s">
        <v>39</v>
      </c>
      <c r="R955" t="s">
        <v>39</v>
      </c>
      <c r="S955" t="s">
        <v>39</v>
      </c>
      <c r="T955" t="s">
        <v>39</v>
      </c>
      <c r="U955" t="s">
        <v>39</v>
      </c>
      <c r="V955" t="s">
        <v>39</v>
      </c>
      <c r="W955" t="s">
        <v>39</v>
      </c>
      <c r="X955" t="str">
        <f>IF(LEN(source_data[[#This Row],[technology]])=0,"","technology")</f>
        <v/>
      </c>
      <c r="Y955" t="str">
        <f>SUBSTITUTE(_xlfn.TEXTJOIN(";",TRUE,source_data[[#This Row],[format]:[topic]],source_data[[#This Row],[misc]],source_data[[#This Row],[area]:[other]],),"#",";")</f>
        <v>post;research;general</v>
      </c>
      <c r="Z955">
        <f>10-COUNTBLANK(source_data[[#This Row],[format]:[other]])</f>
        <v>3</v>
      </c>
    </row>
    <row r="956" spans="1:26" x14ac:dyDescent="0.25">
      <c r="A956" t="s">
        <v>7840</v>
      </c>
      <c r="B956" t="s">
        <v>7841</v>
      </c>
      <c r="C956" t="s">
        <v>7842</v>
      </c>
      <c r="D956" t="s">
        <v>7843</v>
      </c>
      <c r="E956" t="s">
        <v>7844</v>
      </c>
      <c r="F956" t="s">
        <v>7845</v>
      </c>
      <c r="G956" t="s">
        <v>7846</v>
      </c>
      <c r="H956" t="s">
        <v>7847</v>
      </c>
      <c r="I956" t="s">
        <v>225</v>
      </c>
      <c r="J956" t="s">
        <v>211</v>
      </c>
      <c r="K956" t="s">
        <v>7848</v>
      </c>
      <c r="L956" t="s">
        <v>50</v>
      </c>
      <c r="M956" t="s">
        <v>50</v>
      </c>
      <c r="N956" t="s">
        <v>36</v>
      </c>
      <c r="O956" t="s">
        <v>37</v>
      </c>
      <c r="P956" t="s">
        <v>38</v>
      </c>
      <c r="Q956" t="s">
        <v>39</v>
      </c>
      <c r="R956" t="s">
        <v>39</v>
      </c>
      <c r="S956" t="s">
        <v>52</v>
      </c>
      <c r="T956" t="s">
        <v>39</v>
      </c>
      <c r="U956" t="s">
        <v>39</v>
      </c>
      <c r="V956" t="s">
        <v>39</v>
      </c>
      <c r="W956" t="s">
        <v>39</v>
      </c>
      <c r="X956" t="str">
        <f>IF(LEN(source_data[[#This Row],[technology]])=0,"","technology")</f>
        <v/>
      </c>
      <c r="Y956" t="str">
        <f>SUBSTITUTE(_xlfn.TEXTJOIN(";",TRUE,source_data[[#This Row],[format]:[topic]],source_data[[#This Row],[misc]],source_data[[#This Row],[area]:[other]],),"#",";")</f>
        <v>article;news;data-viz</v>
      </c>
      <c r="Z956">
        <f>10-COUNTBLANK(source_data[[#This Row],[format]:[other]])</f>
        <v>4</v>
      </c>
    </row>
    <row r="957" spans="1:26" x14ac:dyDescent="0.25">
      <c r="A957" t="s">
        <v>7849</v>
      </c>
      <c r="B957" t="s">
        <v>7850</v>
      </c>
      <c r="C957" t="s">
        <v>7851</v>
      </c>
      <c r="D957" t="s">
        <v>220</v>
      </c>
      <c r="E957" t="s">
        <v>659</v>
      </c>
      <c r="F957" t="s">
        <v>7852</v>
      </c>
      <c r="G957" t="s">
        <v>7431</v>
      </c>
      <c r="H957" t="s">
        <v>7853</v>
      </c>
      <c r="I957" t="s">
        <v>225</v>
      </c>
      <c r="J957" t="s">
        <v>211</v>
      </c>
      <c r="K957" t="s">
        <v>7854</v>
      </c>
      <c r="L957" t="s">
        <v>50</v>
      </c>
      <c r="M957" t="s">
        <v>50</v>
      </c>
      <c r="N957" t="s">
        <v>36</v>
      </c>
      <c r="O957" t="s">
        <v>77</v>
      </c>
      <c r="P957" t="s">
        <v>39</v>
      </c>
      <c r="Q957" t="s">
        <v>39</v>
      </c>
      <c r="R957" t="s">
        <v>39</v>
      </c>
      <c r="S957" t="s">
        <v>52</v>
      </c>
      <c r="T957" t="s">
        <v>168</v>
      </c>
      <c r="U957" t="s">
        <v>317</v>
      </c>
      <c r="V957" t="s">
        <v>39</v>
      </c>
      <c r="W957" t="s">
        <v>39</v>
      </c>
      <c r="X957" t="str">
        <f>IF(LEN(source_data[[#This Row],[technology]])=0,"","technology")</f>
        <v/>
      </c>
      <c r="Y957" t="str">
        <f>SUBSTITUTE(_xlfn.TEXTJOIN(";",TRUE,source_data[[#This Row],[format]:[topic]],source_data[[#This Row],[misc]],source_data[[#This Row],[area]:[other]],),"#",";")</f>
        <v>site;data-viz;tool;colour</v>
      </c>
      <c r="Z957">
        <f>10-COUNTBLANK(source_data[[#This Row],[format]:[other]])</f>
        <v>5</v>
      </c>
    </row>
    <row r="958" spans="1:26" x14ac:dyDescent="0.25">
      <c r="A958" t="s">
        <v>7855</v>
      </c>
      <c r="B958" t="s">
        <v>7856</v>
      </c>
      <c r="C958" t="s">
        <v>7857</v>
      </c>
      <c r="D958" t="s">
        <v>718</v>
      </c>
      <c r="E958" t="s">
        <v>7858</v>
      </c>
      <c r="F958" t="s">
        <v>7859</v>
      </c>
      <c r="G958" t="s">
        <v>7860</v>
      </c>
      <c r="H958" t="s">
        <v>7861</v>
      </c>
      <c r="I958" t="s">
        <v>225</v>
      </c>
      <c r="J958" t="s">
        <v>211</v>
      </c>
      <c r="K958" t="s">
        <v>7862</v>
      </c>
      <c r="L958" t="s">
        <v>50</v>
      </c>
      <c r="M958" t="s">
        <v>50</v>
      </c>
      <c r="N958" t="s">
        <v>36</v>
      </c>
      <c r="O958" t="s">
        <v>1071</v>
      </c>
      <c r="P958" t="s">
        <v>39</v>
      </c>
      <c r="Q958" t="s">
        <v>39</v>
      </c>
      <c r="R958" t="s">
        <v>39</v>
      </c>
      <c r="S958" t="s">
        <v>52</v>
      </c>
      <c r="T958" t="s">
        <v>1930</v>
      </c>
      <c r="U958" t="s">
        <v>39</v>
      </c>
      <c r="V958" t="s">
        <v>39</v>
      </c>
      <c r="W958" t="s">
        <v>1505</v>
      </c>
      <c r="X958" t="str">
        <f>IF(LEN(source_data[[#This Row],[technology]])=0,"","technology")</f>
        <v/>
      </c>
      <c r="Y958" t="str">
        <f>SUBSTITUTE(_xlfn.TEXTJOIN(";",TRUE,source_data[[#This Row],[format]:[topic]],source_data[[#This Row],[misc]],source_data[[#This Row],[area]:[other]],),"#",";")</f>
        <v>application;data-viz;tool;design;storytelling</v>
      </c>
      <c r="Z958">
        <f>10-COUNTBLANK(source_data[[#This Row],[format]:[other]])</f>
        <v>5</v>
      </c>
    </row>
    <row r="959" spans="1:26" x14ac:dyDescent="0.25">
      <c r="A959" t="s">
        <v>7863</v>
      </c>
      <c r="B959" t="s">
        <v>7864</v>
      </c>
      <c r="C959" t="s">
        <v>7865</v>
      </c>
      <c r="D959" t="s">
        <v>7866</v>
      </c>
      <c r="E959" t="s">
        <v>1688</v>
      </c>
      <c r="F959" t="s">
        <v>7867</v>
      </c>
      <c r="G959" t="s">
        <v>7868</v>
      </c>
      <c r="H959" t="s">
        <v>7869</v>
      </c>
      <c r="I959" t="s">
        <v>225</v>
      </c>
      <c r="J959" t="s">
        <v>211</v>
      </c>
      <c r="K959" t="s">
        <v>7870</v>
      </c>
      <c r="L959" t="s">
        <v>50</v>
      </c>
      <c r="M959" t="s">
        <v>50</v>
      </c>
      <c r="N959" t="s">
        <v>36</v>
      </c>
      <c r="O959" t="s">
        <v>426</v>
      </c>
      <c r="P959" t="s">
        <v>1999</v>
      </c>
      <c r="Q959" t="s">
        <v>39</v>
      </c>
      <c r="R959" t="s">
        <v>39</v>
      </c>
      <c r="S959" t="s">
        <v>39</v>
      </c>
      <c r="T959" t="s">
        <v>39</v>
      </c>
      <c r="U959" t="s">
        <v>295</v>
      </c>
      <c r="V959" t="s">
        <v>39</v>
      </c>
      <c r="W959" t="s">
        <v>39</v>
      </c>
      <c r="X959" t="str">
        <f>IF(LEN(source_data[[#This Row],[technology]])=0,"","technology")</f>
        <v/>
      </c>
      <c r="Y959" t="str">
        <f>SUBSTITUTE(_xlfn.TEXTJOIN(";",TRUE,source_data[[#This Row],[format]:[topic]],source_data[[#This Row],[misc]],source_data[[#This Row],[area]:[other]],),"#",";")</f>
        <v>interactive;advice;chart</v>
      </c>
      <c r="Z959">
        <f>10-COUNTBLANK(source_data[[#This Row],[format]:[other]])</f>
        <v>4</v>
      </c>
    </row>
    <row r="960" spans="1:26" x14ac:dyDescent="0.25">
      <c r="A960" t="s">
        <v>7871</v>
      </c>
      <c r="B960" t="s">
        <v>7872</v>
      </c>
      <c r="C960" t="s">
        <v>7873</v>
      </c>
      <c r="D960" t="s">
        <v>7874</v>
      </c>
      <c r="E960" t="s">
        <v>7875</v>
      </c>
      <c r="F960" t="s">
        <v>7876</v>
      </c>
      <c r="G960" t="s">
        <v>96</v>
      </c>
      <c r="H960" t="s">
        <v>7877</v>
      </c>
      <c r="I960" t="s">
        <v>225</v>
      </c>
      <c r="J960" t="s">
        <v>32</v>
      </c>
      <c r="K960" t="s">
        <v>7878</v>
      </c>
      <c r="L960" t="s">
        <v>50</v>
      </c>
      <c r="M960" t="s">
        <v>50</v>
      </c>
      <c r="N960" t="s">
        <v>36</v>
      </c>
      <c r="O960" t="s">
        <v>51</v>
      </c>
      <c r="P960" t="s">
        <v>78</v>
      </c>
      <c r="Q960" t="s">
        <v>39</v>
      </c>
      <c r="R960" t="s">
        <v>39</v>
      </c>
      <c r="S960" t="s">
        <v>39</v>
      </c>
      <c r="T960" t="s">
        <v>39</v>
      </c>
      <c r="U960" t="s">
        <v>96</v>
      </c>
      <c r="V960" t="s">
        <v>39</v>
      </c>
      <c r="W960" t="s">
        <v>39</v>
      </c>
      <c r="X960" t="str">
        <f>IF(LEN(source_data[[#This Row],[technology]])=0,"","technology")</f>
        <v/>
      </c>
      <c r="Y960" t="str">
        <f>SUBSTITUTE(_xlfn.TEXTJOIN(";",TRUE,source_data[[#This Row],[format]:[topic]],source_data[[#This Row],[misc]],source_data[[#This Row],[area]:[other]],),"#",";")</f>
        <v>post;how-to;ml</v>
      </c>
      <c r="Z960">
        <f>10-COUNTBLANK(source_data[[#This Row],[format]:[other]])</f>
        <v>4</v>
      </c>
    </row>
    <row r="961" spans="1:26" x14ac:dyDescent="0.25">
      <c r="A961" t="s">
        <v>7879</v>
      </c>
      <c r="B961" t="s">
        <v>7880</v>
      </c>
      <c r="C961" t="s">
        <v>7881</v>
      </c>
      <c r="D961" t="s">
        <v>7882</v>
      </c>
      <c r="E961" t="s">
        <v>7883</v>
      </c>
      <c r="F961" t="s">
        <v>7884</v>
      </c>
      <c r="G961" t="s">
        <v>7885</v>
      </c>
      <c r="H961" t="s">
        <v>7886</v>
      </c>
      <c r="I961" t="s">
        <v>225</v>
      </c>
      <c r="J961" t="s">
        <v>32</v>
      </c>
      <c r="K961" t="s">
        <v>7887</v>
      </c>
      <c r="L961" t="s">
        <v>50</v>
      </c>
      <c r="M961" t="s">
        <v>50</v>
      </c>
      <c r="N961" t="s">
        <v>36</v>
      </c>
      <c r="O961" t="s">
        <v>39</v>
      </c>
      <c r="P961" t="s">
        <v>874</v>
      </c>
      <c r="Q961" t="s">
        <v>39</v>
      </c>
      <c r="R961" t="s">
        <v>39</v>
      </c>
      <c r="S961" t="s">
        <v>39</v>
      </c>
      <c r="T961" t="s">
        <v>168</v>
      </c>
      <c r="U961" t="s">
        <v>40</v>
      </c>
      <c r="V961" t="s">
        <v>39</v>
      </c>
      <c r="W961" t="s">
        <v>39</v>
      </c>
      <c r="X961" t="str">
        <f>IF(LEN(source_data[[#This Row],[technology]])=0,"","technology")</f>
        <v/>
      </c>
      <c r="Y961" t="str">
        <f>SUBSTITUTE(_xlfn.TEXTJOIN(";",TRUE,source_data[[#This Row],[format]:[topic]],source_data[[#This Row],[misc]],source_data[[#This Row],[area]:[other]],),"#",";")</f>
        <v>guide;tool;geospatial</v>
      </c>
      <c r="Z961">
        <f>10-COUNTBLANK(source_data[[#This Row],[format]:[other]])</f>
        <v>4</v>
      </c>
    </row>
    <row r="962" spans="1:26" x14ac:dyDescent="0.25">
      <c r="A962" t="s">
        <v>7888</v>
      </c>
      <c r="B962" t="s">
        <v>7889</v>
      </c>
      <c r="C962" t="s">
        <v>7890</v>
      </c>
      <c r="D962" t="s">
        <v>7891</v>
      </c>
      <c r="E962" t="s">
        <v>7892</v>
      </c>
      <c r="F962" t="s">
        <v>7893</v>
      </c>
      <c r="G962" t="s">
        <v>7894</v>
      </c>
      <c r="H962" t="s">
        <v>7895</v>
      </c>
      <c r="I962" t="s">
        <v>225</v>
      </c>
      <c r="J962" t="s">
        <v>211</v>
      </c>
      <c r="K962" t="s">
        <v>7896</v>
      </c>
      <c r="L962" t="s">
        <v>50</v>
      </c>
      <c r="M962" t="s">
        <v>50</v>
      </c>
      <c r="N962" t="s">
        <v>36</v>
      </c>
      <c r="O962" t="s">
        <v>39</v>
      </c>
      <c r="P962" t="s">
        <v>266</v>
      </c>
      <c r="Q962" t="s">
        <v>39</v>
      </c>
      <c r="R962" t="s">
        <v>39</v>
      </c>
      <c r="S962" t="s">
        <v>52</v>
      </c>
      <c r="T962" t="s">
        <v>39</v>
      </c>
      <c r="U962" t="s">
        <v>39</v>
      </c>
      <c r="V962" t="s">
        <v>39</v>
      </c>
      <c r="W962" t="s">
        <v>39</v>
      </c>
      <c r="X962" t="str">
        <f>IF(LEN(source_data[[#This Row],[technology]])=0,"","technology")</f>
        <v/>
      </c>
      <c r="Y962" t="str">
        <f>SUBSTITUTE(_xlfn.TEXTJOIN(";",TRUE,source_data[[#This Row],[format]:[topic]],source_data[[#This Row],[misc]],source_data[[#This Row],[area]:[other]],),"#",";")</f>
        <v>tutorial;data-viz</v>
      </c>
      <c r="Z962">
        <f>10-COUNTBLANK(source_data[[#This Row],[format]:[other]])</f>
        <v>3</v>
      </c>
    </row>
    <row r="963" spans="1:26" x14ac:dyDescent="0.25">
      <c r="A963" t="s">
        <v>7897</v>
      </c>
      <c r="B963" t="s">
        <v>7898</v>
      </c>
      <c r="C963" t="s">
        <v>7899</v>
      </c>
      <c r="D963" t="s">
        <v>7900</v>
      </c>
      <c r="E963" t="s">
        <v>7901</v>
      </c>
      <c r="F963" t="s">
        <v>7902</v>
      </c>
      <c r="G963" t="s">
        <v>7903</v>
      </c>
      <c r="H963" t="s">
        <v>7904</v>
      </c>
      <c r="I963" t="s">
        <v>225</v>
      </c>
      <c r="J963" t="s">
        <v>47</v>
      </c>
      <c r="K963" t="s">
        <v>7905</v>
      </c>
      <c r="L963" t="s">
        <v>50</v>
      </c>
      <c r="M963" t="s">
        <v>50</v>
      </c>
      <c r="N963" t="s">
        <v>36</v>
      </c>
      <c r="O963" t="s">
        <v>94</v>
      </c>
      <c r="P963" t="s">
        <v>2542</v>
      </c>
      <c r="Q963" t="s">
        <v>39</v>
      </c>
      <c r="R963" t="s">
        <v>39</v>
      </c>
      <c r="S963" t="s">
        <v>39</v>
      </c>
      <c r="T963" t="s">
        <v>39</v>
      </c>
      <c r="U963" t="s">
        <v>39</v>
      </c>
      <c r="V963" t="s">
        <v>39</v>
      </c>
      <c r="W963" t="s">
        <v>39</v>
      </c>
      <c r="X963" t="str">
        <f>IF(LEN(source_data[[#This Row],[technology]])=0,"","technology")</f>
        <v/>
      </c>
      <c r="Y963" t="str">
        <f>SUBSTITUTE(_xlfn.TEXTJOIN(";",TRUE,source_data[[#This Row],[format]:[topic]],source_data[[#This Row],[misc]],source_data[[#This Row],[area]:[other]],),"#",";")</f>
        <v>video;dataset;how-to</v>
      </c>
      <c r="Z963">
        <f>10-COUNTBLANK(source_data[[#This Row],[format]:[other]])</f>
        <v>3</v>
      </c>
    </row>
    <row r="964" spans="1:26" x14ac:dyDescent="0.25">
      <c r="A964" t="s">
        <v>7906</v>
      </c>
      <c r="B964" t="s">
        <v>7907</v>
      </c>
      <c r="C964" t="s">
        <v>7908</v>
      </c>
      <c r="D964" t="s">
        <v>7909</v>
      </c>
      <c r="E964" t="s">
        <v>7858</v>
      </c>
      <c r="F964" t="s">
        <v>7910</v>
      </c>
      <c r="G964" t="s">
        <v>7911</v>
      </c>
      <c r="H964" t="s">
        <v>7912</v>
      </c>
      <c r="I964" t="s">
        <v>225</v>
      </c>
      <c r="J964" t="s">
        <v>47</v>
      </c>
      <c r="K964" t="s">
        <v>9167</v>
      </c>
      <c r="L964" t="s">
        <v>50</v>
      </c>
      <c r="M964" t="s">
        <v>50</v>
      </c>
      <c r="N964" t="s">
        <v>36</v>
      </c>
      <c r="O964" t="s">
        <v>39</v>
      </c>
      <c r="P964" t="s">
        <v>95</v>
      </c>
      <c r="Q964" t="s">
        <v>39</v>
      </c>
      <c r="R964" t="s">
        <v>39</v>
      </c>
      <c r="S964" t="s">
        <v>39</v>
      </c>
      <c r="T964" t="s">
        <v>39</v>
      </c>
      <c r="U964" t="s">
        <v>7913</v>
      </c>
      <c r="V964" t="s">
        <v>39</v>
      </c>
      <c r="W964" t="s">
        <v>39</v>
      </c>
      <c r="X964" t="str">
        <f>IF(LEN(source_data[[#This Row],[technology]])=0,"","technology")</f>
        <v/>
      </c>
      <c r="Y964" t="str">
        <f>SUBSTITUTE(_xlfn.TEXTJOIN(";",TRUE,source_data[[#This Row],[format]:[topic]],source_data[[#This Row],[misc]],source_data[[#This Row],[area]:[other]],),"#",";")</f>
        <v>list;geospatial;open-data</v>
      </c>
      <c r="Z964">
        <f>10-COUNTBLANK(source_data[[#This Row],[format]:[other]])</f>
        <v>3</v>
      </c>
    </row>
    <row r="965" spans="1:26" x14ac:dyDescent="0.25">
      <c r="A965" t="s">
        <v>7914</v>
      </c>
      <c r="B965" t="s">
        <v>7915</v>
      </c>
      <c r="C965" t="s">
        <v>7916</v>
      </c>
      <c r="D965" t="s">
        <v>7917</v>
      </c>
      <c r="E965" t="s">
        <v>7918</v>
      </c>
      <c r="F965" t="s">
        <v>7919</v>
      </c>
      <c r="G965" t="s">
        <v>7920</v>
      </c>
      <c r="H965" t="s">
        <v>7921</v>
      </c>
      <c r="I965" t="s">
        <v>225</v>
      </c>
      <c r="J965" t="s">
        <v>211</v>
      </c>
      <c r="K965" t="s">
        <v>7922</v>
      </c>
      <c r="L965" t="s">
        <v>50</v>
      </c>
      <c r="M965" t="s">
        <v>50</v>
      </c>
      <c r="N965" t="s">
        <v>36</v>
      </c>
      <c r="O965" t="s">
        <v>39</v>
      </c>
      <c r="P965" t="s">
        <v>266</v>
      </c>
      <c r="Q965" t="s">
        <v>39</v>
      </c>
      <c r="R965" t="s">
        <v>39</v>
      </c>
      <c r="S965" t="s">
        <v>52</v>
      </c>
      <c r="T965" t="s">
        <v>39</v>
      </c>
      <c r="U965" t="s">
        <v>257</v>
      </c>
      <c r="V965" t="s">
        <v>114</v>
      </c>
      <c r="W965" t="s">
        <v>39</v>
      </c>
      <c r="X965" t="str">
        <f>IF(LEN(source_data[[#This Row],[technology]])=0,"","technology")</f>
        <v>technology</v>
      </c>
      <c r="Y965" t="str">
        <f>SUBSTITUTE(_xlfn.TEXTJOIN(";",TRUE,source_data[[#This Row],[format]:[topic]],source_data[[#This Row],[misc]],source_data[[#This Row],[area]:[other]],),"#",";")</f>
        <v>tutorial;data-viz;technology;graph;d3js</v>
      </c>
      <c r="Z965">
        <f>10-COUNTBLANK(source_data[[#This Row],[format]:[other]])</f>
        <v>5</v>
      </c>
    </row>
    <row r="966" spans="1:26" x14ac:dyDescent="0.25">
      <c r="A966" t="s">
        <v>7923</v>
      </c>
      <c r="B966" t="s">
        <v>7924</v>
      </c>
      <c r="C966" t="s">
        <v>7925</v>
      </c>
      <c r="D966" t="s">
        <v>136</v>
      </c>
      <c r="E966" t="s">
        <v>7926</v>
      </c>
      <c r="F966" t="s">
        <v>7927</v>
      </c>
      <c r="G966" t="s">
        <v>7431</v>
      </c>
      <c r="H966" t="s">
        <v>3772</v>
      </c>
      <c r="I966" t="s">
        <v>225</v>
      </c>
      <c r="J966" t="s">
        <v>32</v>
      </c>
      <c r="K966" t="s">
        <v>7928</v>
      </c>
      <c r="L966" t="s">
        <v>50</v>
      </c>
      <c r="M966" t="s">
        <v>50</v>
      </c>
      <c r="N966" t="s">
        <v>36</v>
      </c>
      <c r="O966" t="s">
        <v>51</v>
      </c>
      <c r="P966" t="s">
        <v>1999</v>
      </c>
      <c r="Q966" t="s">
        <v>39</v>
      </c>
      <c r="R966" t="s">
        <v>39</v>
      </c>
      <c r="S966" t="s">
        <v>52</v>
      </c>
      <c r="T966" t="s">
        <v>39</v>
      </c>
      <c r="U966" t="s">
        <v>317</v>
      </c>
      <c r="V966" t="s">
        <v>39</v>
      </c>
      <c r="W966" t="s">
        <v>39</v>
      </c>
      <c r="X966" t="str">
        <f>IF(LEN(source_data[[#This Row],[technology]])=0,"","technology")</f>
        <v/>
      </c>
      <c r="Y966" t="str">
        <f>SUBSTITUTE(_xlfn.TEXTJOIN(";",TRUE,source_data[[#This Row],[format]:[topic]],source_data[[#This Row],[misc]],source_data[[#This Row],[area]:[other]],),"#",";")</f>
        <v>post;advice;data-viz;colour</v>
      </c>
      <c r="Z966">
        <f>10-COUNTBLANK(source_data[[#This Row],[format]:[other]])</f>
        <v>5</v>
      </c>
    </row>
    <row r="967" spans="1:26" x14ac:dyDescent="0.25">
      <c r="A967" t="s">
        <v>7929</v>
      </c>
      <c r="B967" t="s">
        <v>7930</v>
      </c>
      <c r="C967" t="s">
        <v>7931</v>
      </c>
      <c r="D967" t="s">
        <v>7932</v>
      </c>
      <c r="E967" t="s">
        <v>3971</v>
      </c>
      <c r="F967" t="s">
        <v>7933</v>
      </c>
      <c r="G967" t="s">
        <v>7934</v>
      </c>
      <c r="H967" t="s">
        <v>1929</v>
      </c>
      <c r="I967" t="s">
        <v>225</v>
      </c>
      <c r="J967" t="s">
        <v>32</v>
      </c>
      <c r="K967" t="s">
        <v>7935</v>
      </c>
      <c r="L967" t="s">
        <v>50</v>
      </c>
      <c r="M967" t="s">
        <v>50</v>
      </c>
      <c r="N967" t="s">
        <v>36</v>
      </c>
      <c r="O967" t="s">
        <v>94</v>
      </c>
      <c r="P967" t="s">
        <v>39</v>
      </c>
      <c r="Q967" t="s">
        <v>39</v>
      </c>
      <c r="R967" t="s">
        <v>39</v>
      </c>
      <c r="S967" t="s">
        <v>39</v>
      </c>
      <c r="T967" t="s">
        <v>168</v>
      </c>
      <c r="U967" t="s">
        <v>39</v>
      </c>
      <c r="V967" t="s">
        <v>39</v>
      </c>
      <c r="W967" t="s">
        <v>39</v>
      </c>
      <c r="X967" t="str">
        <f>IF(LEN(source_data[[#This Row],[technology]])=0,"","technology")</f>
        <v/>
      </c>
      <c r="Y967" t="str">
        <f>SUBSTITUTE(_xlfn.TEXTJOIN(";",TRUE,source_data[[#This Row],[format]:[topic]],source_data[[#This Row],[misc]],source_data[[#This Row],[area]:[other]],),"#",";")</f>
        <v>video;tool</v>
      </c>
      <c r="Z967">
        <f>10-COUNTBLANK(source_data[[#This Row],[format]:[other]])</f>
        <v>3</v>
      </c>
    </row>
    <row r="968" spans="1:26" x14ac:dyDescent="0.25">
      <c r="A968" t="s">
        <v>7936</v>
      </c>
      <c r="B968" t="s">
        <v>7937</v>
      </c>
      <c r="C968" t="s">
        <v>7938</v>
      </c>
      <c r="D968" t="s">
        <v>7939</v>
      </c>
      <c r="E968" t="s">
        <v>659</v>
      </c>
      <c r="F968" t="s">
        <v>7940</v>
      </c>
      <c r="G968" t="s">
        <v>7941</v>
      </c>
      <c r="H968" t="s">
        <v>7942</v>
      </c>
      <c r="I968" t="s">
        <v>225</v>
      </c>
      <c r="J968" t="s">
        <v>32</v>
      </c>
      <c r="K968" t="s">
        <v>7943</v>
      </c>
      <c r="L968" t="s">
        <v>50</v>
      </c>
      <c r="M968" t="s">
        <v>50</v>
      </c>
      <c r="N968" t="s">
        <v>36</v>
      </c>
      <c r="O968" t="s">
        <v>9049</v>
      </c>
      <c r="P968" t="s">
        <v>39</v>
      </c>
      <c r="Q968" t="s">
        <v>39</v>
      </c>
      <c r="R968" t="s">
        <v>39</v>
      </c>
      <c r="S968" t="s">
        <v>39</v>
      </c>
      <c r="T968" t="s">
        <v>168</v>
      </c>
      <c r="U968" t="s">
        <v>40</v>
      </c>
      <c r="V968" t="s">
        <v>39</v>
      </c>
      <c r="W968" t="s">
        <v>39</v>
      </c>
      <c r="X968" t="str">
        <f>IF(LEN(source_data[[#This Row],[technology]])=0,"","technology")</f>
        <v/>
      </c>
      <c r="Y968" t="str">
        <f>SUBSTITUTE(_xlfn.TEXTJOIN(";",TRUE,source_data[[#This Row],[format]:[topic]],source_data[[#This Row],[misc]],source_data[[#This Row],[area]:[other]],),"#",";")</f>
        <v>app;site;tool;geospatial</v>
      </c>
      <c r="Z968">
        <f>10-COUNTBLANK(source_data[[#This Row],[format]:[other]])</f>
        <v>4</v>
      </c>
    </row>
    <row r="969" spans="1:26" x14ac:dyDescent="0.25">
      <c r="A969" t="s">
        <v>7944</v>
      </c>
      <c r="B969" t="s">
        <v>7945</v>
      </c>
      <c r="C969" t="s">
        <v>7946</v>
      </c>
      <c r="D969" t="s">
        <v>7947</v>
      </c>
      <c r="E969" t="s">
        <v>7948</v>
      </c>
      <c r="F969" t="s">
        <v>7949</v>
      </c>
      <c r="G969" t="s">
        <v>7950</v>
      </c>
      <c r="H969" t="s">
        <v>7951</v>
      </c>
      <c r="I969" t="s">
        <v>225</v>
      </c>
      <c r="J969" t="s">
        <v>47</v>
      </c>
      <c r="K969" t="s">
        <v>7952</v>
      </c>
      <c r="L969" t="s">
        <v>50</v>
      </c>
      <c r="M969" t="s">
        <v>50</v>
      </c>
      <c r="N969" t="s">
        <v>36</v>
      </c>
      <c r="O969" t="s">
        <v>157</v>
      </c>
      <c r="P969" t="s">
        <v>39</v>
      </c>
      <c r="Q969" t="s">
        <v>39</v>
      </c>
      <c r="R969" t="s">
        <v>39</v>
      </c>
      <c r="S969" t="s">
        <v>7728</v>
      </c>
      <c r="T969" t="s">
        <v>19</v>
      </c>
      <c r="U969" t="s">
        <v>39</v>
      </c>
      <c r="V969" t="s">
        <v>39</v>
      </c>
      <c r="W969" t="s">
        <v>39</v>
      </c>
      <c r="X969" t="str">
        <f>IF(LEN(source_data[[#This Row],[technology]])=0,"","technology")</f>
        <v/>
      </c>
      <c r="Y969" t="str">
        <f>SUBSTITUTE(_xlfn.TEXTJOIN(";",TRUE,source_data[[#This Row],[format]:[topic]],source_data[[#This Row],[misc]],source_data[[#This Row],[area]:[other]],),"#",";")</f>
        <v>book;data-literacy;technique</v>
      </c>
      <c r="Z969">
        <f>10-COUNTBLANK(source_data[[#This Row],[format]:[other]])</f>
        <v>4</v>
      </c>
    </row>
    <row r="970" spans="1:26" x14ac:dyDescent="0.25">
      <c r="A970" t="s">
        <v>7953</v>
      </c>
      <c r="B970" t="s">
        <v>7954</v>
      </c>
      <c r="C970" t="s">
        <v>7955</v>
      </c>
      <c r="D970" t="s">
        <v>7956</v>
      </c>
      <c r="E970" t="s">
        <v>7957</v>
      </c>
      <c r="F970" t="s">
        <v>7958</v>
      </c>
      <c r="G970" t="s">
        <v>7959</v>
      </c>
      <c r="H970" t="s">
        <v>7960</v>
      </c>
      <c r="I970" t="s">
        <v>225</v>
      </c>
      <c r="J970" t="s">
        <v>32</v>
      </c>
      <c r="K970" t="s">
        <v>7961</v>
      </c>
      <c r="L970" t="s">
        <v>50</v>
      </c>
      <c r="M970" t="s">
        <v>50</v>
      </c>
      <c r="N970" t="s">
        <v>36</v>
      </c>
      <c r="O970" t="s">
        <v>51</v>
      </c>
      <c r="P970" t="s">
        <v>39</v>
      </c>
      <c r="Q970" t="s">
        <v>39</v>
      </c>
      <c r="R970" t="s">
        <v>39</v>
      </c>
      <c r="S970" t="s">
        <v>39</v>
      </c>
      <c r="T970" t="s">
        <v>5397</v>
      </c>
      <c r="U970" t="s">
        <v>865</v>
      </c>
      <c r="V970" t="s">
        <v>159</v>
      </c>
      <c r="W970" t="s">
        <v>39</v>
      </c>
      <c r="X970" t="str">
        <f>IF(LEN(source_data[[#This Row],[technology]])=0,"","technology")</f>
        <v>technology</v>
      </c>
      <c r="Y970" t="str">
        <f>SUBSTITUTE(_xlfn.TEXTJOIN(";",TRUE,source_data[[#This Row],[format]:[topic]],source_data[[#This Row],[misc]],source_data[[#This Row],[area]:[other]],),"#",";")</f>
        <v>post;process;methodology;technology;development;rstats</v>
      </c>
      <c r="Z970">
        <f>10-COUNTBLANK(source_data[[#This Row],[format]:[other]])</f>
        <v>5</v>
      </c>
    </row>
    <row r="971" spans="1:26" x14ac:dyDescent="0.25">
      <c r="A971" t="s">
        <v>7962</v>
      </c>
      <c r="B971" t="s">
        <v>7963</v>
      </c>
      <c r="C971" t="s">
        <v>7964</v>
      </c>
      <c r="D971" t="s">
        <v>7965</v>
      </c>
      <c r="E971" t="s">
        <v>7966</v>
      </c>
      <c r="F971" t="s">
        <v>7967</v>
      </c>
      <c r="G971" t="s">
        <v>7968</v>
      </c>
      <c r="H971" t="s">
        <v>2265</v>
      </c>
      <c r="I971" t="s">
        <v>225</v>
      </c>
      <c r="J971" t="s">
        <v>211</v>
      </c>
      <c r="K971" t="s">
        <v>9166</v>
      </c>
      <c r="L971" t="s">
        <v>50</v>
      </c>
      <c r="M971" t="s">
        <v>50</v>
      </c>
      <c r="N971" t="s">
        <v>36</v>
      </c>
      <c r="O971" t="s">
        <v>39</v>
      </c>
      <c r="P971" t="s">
        <v>78</v>
      </c>
      <c r="Q971" t="s">
        <v>39</v>
      </c>
      <c r="R971" t="s">
        <v>39</v>
      </c>
      <c r="S971" t="s">
        <v>39</v>
      </c>
      <c r="T971" t="s">
        <v>4505</v>
      </c>
      <c r="U971" t="s">
        <v>2722</v>
      </c>
      <c r="V971" t="s">
        <v>39</v>
      </c>
      <c r="W971" t="s">
        <v>39</v>
      </c>
      <c r="X971" t="str">
        <f>IF(LEN(source_data[[#This Row],[technology]])=0,"","technology")</f>
        <v/>
      </c>
      <c r="Y971" t="str">
        <f>SUBSTITUTE(_xlfn.TEXTJOIN(";",TRUE,source_data[[#This Row],[format]:[topic]],source_data[[#This Row],[misc]],source_data[[#This Row],[area]:[other]],),"#",";")</f>
        <v>how-to;process;analytics</v>
      </c>
      <c r="Z971">
        <f>10-COUNTBLANK(source_data[[#This Row],[format]:[other]])</f>
        <v>4</v>
      </c>
    </row>
    <row r="972" spans="1:26" x14ac:dyDescent="0.25">
      <c r="A972" t="s">
        <v>7969</v>
      </c>
      <c r="B972" t="s">
        <v>7970</v>
      </c>
      <c r="C972" t="s">
        <v>7971</v>
      </c>
      <c r="D972" t="s">
        <v>6920</v>
      </c>
      <c r="E972" t="s">
        <v>7972</v>
      </c>
      <c r="F972" t="s">
        <v>7973</v>
      </c>
      <c r="G972" t="s">
        <v>7974</v>
      </c>
      <c r="H972" t="s">
        <v>6924</v>
      </c>
      <c r="I972" t="s">
        <v>225</v>
      </c>
      <c r="J972" t="s">
        <v>32</v>
      </c>
      <c r="K972" t="s">
        <v>7975</v>
      </c>
      <c r="L972" t="s">
        <v>50</v>
      </c>
      <c r="M972" t="s">
        <v>50</v>
      </c>
      <c r="N972" t="s">
        <v>36</v>
      </c>
      <c r="O972" t="s">
        <v>51</v>
      </c>
      <c r="P972" t="s">
        <v>78</v>
      </c>
      <c r="Q972" t="s">
        <v>39</v>
      </c>
      <c r="R972" t="s">
        <v>39</v>
      </c>
      <c r="S972" t="s">
        <v>52</v>
      </c>
      <c r="T972" t="s">
        <v>19</v>
      </c>
      <c r="U972" t="s">
        <v>295</v>
      </c>
      <c r="V972" t="s">
        <v>114</v>
      </c>
      <c r="W972" t="s">
        <v>39</v>
      </c>
      <c r="X972" t="str">
        <f>IF(LEN(source_data[[#This Row],[technology]])=0,"","technology")</f>
        <v>technology</v>
      </c>
      <c r="Y972" t="str">
        <f>SUBSTITUTE(_xlfn.TEXTJOIN(";",TRUE,source_data[[#This Row],[format]:[topic]],source_data[[#This Row],[misc]],source_data[[#This Row],[area]:[other]],),"#",";")</f>
        <v>post;how-to;data-viz;technique;technology;chart;d3js</v>
      </c>
      <c r="Z972">
        <f>10-COUNTBLANK(source_data[[#This Row],[format]:[other]])</f>
        <v>7</v>
      </c>
    </row>
    <row r="973" spans="1:26" x14ac:dyDescent="0.25">
      <c r="A973" t="s">
        <v>7976</v>
      </c>
      <c r="B973" t="s">
        <v>7977</v>
      </c>
      <c r="C973" t="s">
        <v>7978</v>
      </c>
      <c r="D973" t="s">
        <v>6987</v>
      </c>
      <c r="E973" t="s">
        <v>7979</v>
      </c>
      <c r="F973" t="s">
        <v>7980</v>
      </c>
      <c r="G973" t="s">
        <v>7981</v>
      </c>
      <c r="H973" t="s">
        <v>6991</v>
      </c>
      <c r="I973" t="s">
        <v>225</v>
      </c>
      <c r="J973" t="s">
        <v>32</v>
      </c>
      <c r="K973" t="s">
        <v>7838</v>
      </c>
      <c r="L973" t="s">
        <v>50</v>
      </c>
      <c r="M973" t="s">
        <v>50</v>
      </c>
      <c r="N973" t="s">
        <v>36</v>
      </c>
      <c r="O973" t="s">
        <v>51</v>
      </c>
      <c r="P973" t="s">
        <v>7839</v>
      </c>
      <c r="Q973" t="s">
        <v>39</v>
      </c>
      <c r="R973" t="s">
        <v>39</v>
      </c>
      <c r="S973" t="s">
        <v>39</v>
      </c>
      <c r="T973" t="s">
        <v>39</v>
      </c>
      <c r="U973" t="s">
        <v>39</v>
      </c>
      <c r="V973" t="s">
        <v>39</v>
      </c>
      <c r="W973" t="s">
        <v>6639</v>
      </c>
      <c r="X973" t="str">
        <f>IF(LEN(source_data[[#This Row],[technology]])=0,"","technology")</f>
        <v/>
      </c>
      <c r="Y973" t="str">
        <f>SUBSTITUTE(_xlfn.TEXTJOIN(";",TRUE,source_data[[#This Row],[format]:[topic]],source_data[[#This Row],[misc]],source_data[[#This Row],[area]:[other]],),"#",";")</f>
        <v>post;research;general;science</v>
      </c>
      <c r="Z973">
        <f>10-COUNTBLANK(source_data[[#This Row],[format]:[other]])</f>
        <v>4</v>
      </c>
    </row>
    <row r="974" spans="1:26" x14ac:dyDescent="0.25">
      <c r="A974" t="s">
        <v>7982</v>
      </c>
      <c r="B974" t="s">
        <v>7983</v>
      </c>
      <c r="C974" t="s">
        <v>7984</v>
      </c>
      <c r="D974" t="s">
        <v>7985</v>
      </c>
      <c r="E974" t="s">
        <v>7986</v>
      </c>
      <c r="F974" t="s">
        <v>7987</v>
      </c>
      <c r="G974" t="s">
        <v>7988</v>
      </c>
      <c r="H974" t="s">
        <v>5048</v>
      </c>
      <c r="I974" t="s">
        <v>225</v>
      </c>
      <c r="J974" t="s">
        <v>32</v>
      </c>
      <c r="K974" t="s">
        <v>7989</v>
      </c>
      <c r="L974" t="s">
        <v>50</v>
      </c>
      <c r="M974" t="s">
        <v>50</v>
      </c>
      <c r="N974" t="s">
        <v>36</v>
      </c>
      <c r="O974" t="s">
        <v>39</v>
      </c>
      <c r="P974" t="s">
        <v>7720</v>
      </c>
      <c r="Q974" t="s">
        <v>39</v>
      </c>
      <c r="R974" t="s">
        <v>6629</v>
      </c>
      <c r="S974" t="s">
        <v>39</v>
      </c>
      <c r="T974" t="s">
        <v>39</v>
      </c>
      <c r="U974" t="s">
        <v>1587</v>
      </c>
      <c r="V974" t="s">
        <v>39</v>
      </c>
      <c r="W974" t="s">
        <v>39</v>
      </c>
      <c r="X974" t="str">
        <f>IF(LEN(source_data[[#This Row],[technology]])=0,"","technology")</f>
        <v/>
      </c>
      <c r="Y974" t="str">
        <f>SUBSTITUTE(_xlfn.TEXTJOIN(";",TRUE,source_data[[#This Row],[format]:[topic]],source_data[[#This Row],[misc]],source_data[[#This Row],[area]:[other]],),"#",";")</f>
        <v>opinion;perspective;cautionary-tale;dubious;ai;ml</v>
      </c>
      <c r="Z974">
        <f>10-COUNTBLANK(source_data[[#This Row],[format]:[other]])</f>
        <v>4</v>
      </c>
    </row>
    <row r="975" spans="1:26" x14ac:dyDescent="0.25">
      <c r="A975" t="s">
        <v>7990</v>
      </c>
      <c r="B975" t="s">
        <v>7991</v>
      </c>
      <c r="C975" t="s">
        <v>7992</v>
      </c>
      <c r="D975" t="s">
        <v>7993</v>
      </c>
      <c r="E975" t="s">
        <v>659</v>
      </c>
      <c r="F975" t="s">
        <v>7994</v>
      </c>
      <c r="G975" t="s">
        <v>7995</v>
      </c>
      <c r="H975" t="s">
        <v>7996</v>
      </c>
      <c r="I975" t="s">
        <v>225</v>
      </c>
      <c r="J975" t="s">
        <v>47</v>
      </c>
      <c r="K975" t="s">
        <v>7905</v>
      </c>
      <c r="L975" t="s">
        <v>50</v>
      </c>
      <c r="M975" t="s">
        <v>50</v>
      </c>
      <c r="N975" t="s">
        <v>36</v>
      </c>
      <c r="O975" t="s">
        <v>77</v>
      </c>
      <c r="P975" t="s">
        <v>95</v>
      </c>
      <c r="Q975" t="s">
        <v>39</v>
      </c>
      <c r="R975" t="s">
        <v>39</v>
      </c>
      <c r="S975" t="s">
        <v>39</v>
      </c>
      <c r="T975" t="s">
        <v>1930</v>
      </c>
      <c r="U975" t="s">
        <v>865</v>
      </c>
      <c r="V975" t="s">
        <v>7670</v>
      </c>
      <c r="W975" t="s">
        <v>39</v>
      </c>
      <c r="X975" t="str">
        <f>IF(LEN(source_data[[#This Row],[technology]])=0,"","technology")</f>
        <v>technology</v>
      </c>
      <c r="Y975" t="str">
        <f>SUBSTITUTE(_xlfn.TEXTJOIN(";",TRUE,source_data[[#This Row],[format]:[topic]],source_data[[#This Row],[misc]],source_data[[#This Row],[area]:[other]],),"#",";")</f>
        <v>site;list;tool;design;technology;development;open-source</v>
      </c>
      <c r="Z975">
        <f>10-COUNTBLANK(source_data[[#This Row],[format]:[other]])</f>
        <v>6</v>
      </c>
    </row>
    <row r="976" spans="1:26" x14ac:dyDescent="0.25">
      <c r="A976" t="s">
        <v>7997</v>
      </c>
      <c r="B976" t="s">
        <v>7998</v>
      </c>
      <c r="C976" t="s">
        <v>7999</v>
      </c>
      <c r="D976" t="s">
        <v>8000</v>
      </c>
      <c r="E976" t="s">
        <v>8001</v>
      </c>
      <c r="F976" t="s">
        <v>8002</v>
      </c>
      <c r="G976" t="s">
        <v>8003</v>
      </c>
      <c r="H976" t="s">
        <v>1929</v>
      </c>
      <c r="I976" t="s">
        <v>225</v>
      </c>
      <c r="J976" t="s">
        <v>32</v>
      </c>
      <c r="K976" t="s">
        <v>8004</v>
      </c>
      <c r="L976" t="s">
        <v>50</v>
      </c>
      <c r="M976" t="s">
        <v>50</v>
      </c>
      <c r="N976" t="s">
        <v>36</v>
      </c>
      <c r="O976" t="s">
        <v>51</v>
      </c>
      <c r="P976" t="s">
        <v>39</v>
      </c>
      <c r="Q976" t="s">
        <v>39</v>
      </c>
      <c r="R976" t="s">
        <v>39</v>
      </c>
      <c r="S976" t="s">
        <v>39</v>
      </c>
      <c r="T976" t="s">
        <v>168</v>
      </c>
      <c r="U976" t="s">
        <v>8005</v>
      </c>
      <c r="V976" t="s">
        <v>39</v>
      </c>
      <c r="W976" t="s">
        <v>39</v>
      </c>
      <c r="X976" t="str">
        <f>IF(LEN(source_data[[#This Row],[technology]])=0,"","technology")</f>
        <v/>
      </c>
      <c r="Y976" t="str">
        <f>SUBSTITUTE(_xlfn.TEXTJOIN(";",TRUE,source_data[[#This Row],[format]:[topic]],source_data[[#This Row],[misc]],source_data[[#This Row],[area]:[other]],),"#",";")</f>
        <v>post;tool;3d;animation</v>
      </c>
      <c r="Z976">
        <f>10-COUNTBLANK(source_data[[#This Row],[format]:[other]])</f>
        <v>4</v>
      </c>
    </row>
    <row r="977" spans="1:26" x14ac:dyDescent="0.25">
      <c r="A977" t="s">
        <v>8006</v>
      </c>
      <c r="B977" t="s">
        <v>8007</v>
      </c>
      <c r="C977" t="s">
        <v>3220</v>
      </c>
      <c r="D977" t="s">
        <v>3221</v>
      </c>
      <c r="E977" t="s">
        <v>2951</v>
      </c>
      <c r="F977" t="s">
        <v>8008</v>
      </c>
      <c r="G977" t="s">
        <v>8009</v>
      </c>
      <c r="H977" t="s">
        <v>8010</v>
      </c>
      <c r="I977" t="s">
        <v>225</v>
      </c>
      <c r="J977" t="s">
        <v>211</v>
      </c>
      <c r="K977" t="s">
        <v>5655</v>
      </c>
      <c r="L977" t="s">
        <v>50</v>
      </c>
      <c r="M977" t="s">
        <v>50</v>
      </c>
      <c r="N977" t="s">
        <v>36</v>
      </c>
      <c r="O977" t="s">
        <v>157</v>
      </c>
      <c r="P977" t="s">
        <v>874</v>
      </c>
      <c r="Q977" t="s">
        <v>39</v>
      </c>
      <c r="R977" t="s">
        <v>39</v>
      </c>
      <c r="S977" t="s">
        <v>52</v>
      </c>
      <c r="T977" t="s">
        <v>39</v>
      </c>
      <c r="U977" t="s">
        <v>39</v>
      </c>
      <c r="V977" t="s">
        <v>5509</v>
      </c>
      <c r="W977" t="s">
        <v>604</v>
      </c>
      <c r="X977" t="str">
        <f>IF(LEN(source_data[[#This Row],[technology]])=0,"","technology")</f>
        <v>technology</v>
      </c>
      <c r="Y977" t="str">
        <f>SUBSTITUTE(_xlfn.TEXTJOIN(";",TRUE,source_data[[#This Row],[format]:[topic]],source_data[[#This Row],[misc]],source_data[[#This Row],[area]:[other]],),"#",";")</f>
        <v>book;guide;data-viz;technology;rstats;ggplot;free</v>
      </c>
      <c r="Z977">
        <f>10-COUNTBLANK(source_data[[#This Row],[format]:[other]])</f>
        <v>6</v>
      </c>
    </row>
    <row r="978" spans="1:26" x14ac:dyDescent="0.25">
      <c r="A978" t="s">
        <v>8011</v>
      </c>
      <c r="B978" t="s">
        <v>8012</v>
      </c>
      <c r="C978" t="s">
        <v>8013</v>
      </c>
      <c r="D978" t="s">
        <v>8014</v>
      </c>
      <c r="E978" t="s">
        <v>8015</v>
      </c>
      <c r="F978" t="s">
        <v>8016</v>
      </c>
      <c r="G978" t="s">
        <v>8017</v>
      </c>
      <c r="H978" t="s">
        <v>8018</v>
      </c>
      <c r="I978" t="s">
        <v>225</v>
      </c>
      <c r="J978" t="s">
        <v>211</v>
      </c>
      <c r="K978" t="s">
        <v>7848</v>
      </c>
      <c r="L978" t="s">
        <v>50</v>
      </c>
      <c r="M978" t="s">
        <v>50</v>
      </c>
      <c r="N978" t="s">
        <v>36</v>
      </c>
      <c r="O978" t="s">
        <v>51</v>
      </c>
      <c r="P978" t="s">
        <v>39</v>
      </c>
      <c r="Q978" t="s">
        <v>39</v>
      </c>
      <c r="R978" t="s">
        <v>4777</v>
      </c>
      <c r="S978" t="s">
        <v>39</v>
      </c>
      <c r="T978" t="s">
        <v>8019</v>
      </c>
      <c r="U978" t="s">
        <v>1587</v>
      </c>
      <c r="V978" t="s">
        <v>39</v>
      </c>
      <c r="W978" t="s">
        <v>39</v>
      </c>
      <c r="X978" t="str">
        <f>IF(LEN(source_data[[#This Row],[technology]])=0,"","technology")</f>
        <v/>
      </c>
      <c r="Y978" t="str">
        <f>SUBSTITUTE(_xlfn.TEXTJOIN(";",TRUE,source_data[[#This Row],[format]:[topic]],source_data[[#This Row],[misc]],source_data[[#This Row],[area]:[other]],),"#",";")</f>
        <v>post;peril;privacy;ai;ml</v>
      </c>
      <c r="Z978">
        <f>10-COUNTBLANK(source_data[[#This Row],[format]:[other]])</f>
        <v>5</v>
      </c>
    </row>
    <row r="979" spans="1:26" x14ac:dyDescent="0.25">
      <c r="A979" t="s">
        <v>8020</v>
      </c>
      <c r="B979" t="s">
        <v>8021</v>
      </c>
      <c r="C979" t="s">
        <v>8022</v>
      </c>
      <c r="D979" t="s">
        <v>8023</v>
      </c>
      <c r="E979" t="s">
        <v>8024</v>
      </c>
      <c r="F979" t="s">
        <v>8025</v>
      </c>
      <c r="G979" t="s">
        <v>8026</v>
      </c>
      <c r="H979" t="s">
        <v>8027</v>
      </c>
      <c r="I979" t="s">
        <v>225</v>
      </c>
      <c r="J979" t="s">
        <v>32</v>
      </c>
      <c r="K979" t="s">
        <v>8028</v>
      </c>
      <c r="L979" t="s">
        <v>50</v>
      </c>
      <c r="M979" t="s">
        <v>50</v>
      </c>
      <c r="N979" t="s">
        <v>36</v>
      </c>
      <c r="O979" t="s">
        <v>399</v>
      </c>
      <c r="P979" t="s">
        <v>39</v>
      </c>
      <c r="Q979" t="s">
        <v>39</v>
      </c>
      <c r="R979" t="s">
        <v>39</v>
      </c>
      <c r="S979" t="s">
        <v>7728</v>
      </c>
      <c r="T979" t="s">
        <v>39</v>
      </c>
      <c r="U979" t="s">
        <v>39</v>
      </c>
      <c r="V979" t="s">
        <v>39</v>
      </c>
      <c r="W979" t="s">
        <v>39</v>
      </c>
      <c r="X979" t="str">
        <f>IF(LEN(source_data[[#This Row],[technology]])=0,"","technology")</f>
        <v/>
      </c>
      <c r="Y979" t="str">
        <f>SUBSTITUTE(_xlfn.TEXTJOIN(";",TRUE,source_data[[#This Row],[format]:[topic]],source_data[[#This Row],[misc]],source_data[[#This Row],[area]:[other]],),"#",";")</f>
        <v>podcast;data-literacy</v>
      </c>
      <c r="Z979">
        <f>10-COUNTBLANK(source_data[[#This Row],[format]:[other]])</f>
        <v>3</v>
      </c>
    </row>
    <row r="980" spans="1:26" x14ac:dyDescent="0.25">
      <c r="A980" t="s">
        <v>8029</v>
      </c>
      <c r="B980" t="s">
        <v>8030</v>
      </c>
      <c r="C980" t="s">
        <v>8031</v>
      </c>
      <c r="D980" t="s">
        <v>8032</v>
      </c>
      <c r="E980" t="s">
        <v>4998</v>
      </c>
      <c r="F980" t="s">
        <v>8033</v>
      </c>
      <c r="G980" t="s">
        <v>8034</v>
      </c>
      <c r="H980" t="s">
        <v>8035</v>
      </c>
      <c r="I980" t="s">
        <v>225</v>
      </c>
      <c r="J980" t="s">
        <v>47</v>
      </c>
      <c r="K980" t="s">
        <v>7905</v>
      </c>
      <c r="L980" t="s">
        <v>50</v>
      </c>
      <c r="M980" t="s">
        <v>50</v>
      </c>
      <c r="N980" t="s">
        <v>36</v>
      </c>
      <c r="O980" t="s">
        <v>77</v>
      </c>
      <c r="P980" t="s">
        <v>39</v>
      </c>
      <c r="Q980" t="s">
        <v>522</v>
      </c>
      <c r="R980" t="s">
        <v>39</v>
      </c>
      <c r="S980" t="s">
        <v>39</v>
      </c>
      <c r="T980" t="s">
        <v>19</v>
      </c>
      <c r="U980" t="s">
        <v>295</v>
      </c>
      <c r="V980" t="s">
        <v>159</v>
      </c>
      <c r="W980" t="s">
        <v>39</v>
      </c>
      <c r="X980" t="str">
        <f>IF(LEN(source_data[[#This Row],[technology]])=0,"","technology")</f>
        <v>technology</v>
      </c>
      <c r="Y980" t="str">
        <f>SUBSTITUTE(_xlfn.TEXTJOIN(";",TRUE,source_data[[#This Row],[format]:[topic]],source_data[[#This Row],[misc]],source_data[[#This Row],[area]:[other]],),"#",";")</f>
        <v>site;example;technique;technology;chart;rstats</v>
      </c>
      <c r="Z980">
        <f>10-COUNTBLANK(source_data[[#This Row],[format]:[other]])</f>
        <v>6</v>
      </c>
    </row>
    <row r="981" spans="1:26" x14ac:dyDescent="0.25">
      <c r="A981" t="s">
        <v>8036</v>
      </c>
      <c r="B981" t="s">
        <v>8037</v>
      </c>
      <c r="C981" t="s">
        <v>8038</v>
      </c>
      <c r="D981" t="s">
        <v>8039</v>
      </c>
      <c r="E981" t="s">
        <v>8040</v>
      </c>
      <c r="F981" t="s">
        <v>8041</v>
      </c>
      <c r="G981" t="s">
        <v>8042</v>
      </c>
      <c r="H981" t="s">
        <v>630</v>
      </c>
      <c r="I981" t="s">
        <v>225</v>
      </c>
      <c r="J981" t="s">
        <v>211</v>
      </c>
      <c r="K981" t="s">
        <v>631</v>
      </c>
      <c r="L981" t="s">
        <v>50</v>
      </c>
      <c r="M981" t="s">
        <v>50</v>
      </c>
      <c r="N981" t="s">
        <v>36</v>
      </c>
      <c r="O981" t="s">
        <v>39</v>
      </c>
      <c r="P981" t="s">
        <v>266</v>
      </c>
      <c r="Q981" t="s">
        <v>593</v>
      </c>
      <c r="R981" t="s">
        <v>39</v>
      </c>
      <c r="S981" t="s">
        <v>1184</v>
      </c>
      <c r="T981" t="s">
        <v>409</v>
      </c>
      <c r="U981" t="s">
        <v>8043</v>
      </c>
      <c r="V981" t="s">
        <v>39</v>
      </c>
      <c r="W981" t="s">
        <v>39</v>
      </c>
      <c r="X981" t="str">
        <f>IF(LEN(source_data[[#This Row],[technology]])=0,"","technology")</f>
        <v/>
      </c>
      <c r="Y981" t="str">
        <f>SUBSTITUTE(_xlfn.TEXTJOIN(";",TRUE,source_data[[#This Row],[format]:[topic]],source_data[[#This Row],[misc]],source_data[[#This Row],[area]:[other]],),"#",";")</f>
        <v>tutorial;introduction;pitfall;method;data-driven-decision</v>
      </c>
      <c r="Z981">
        <f>10-COUNTBLANK(source_data[[#This Row],[format]:[other]])</f>
        <v>6</v>
      </c>
    </row>
    <row r="982" spans="1:26" x14ac:dyDescent="0.25">
      <c r="A982" t="s">
        <v>8044</v>
      </c>
      <c r="B982" t="s">
        <v>8045</v>
      </c>
      <c r="C982" t="s">
        <v>8046</v>
      </c>
      <c r="D982" t="s">
        <v>8047</v>
      </c>
      <c r="E982" t="s">
        <v>8048</v>
      </c>
      <c r="F982" t="s">
        <v>8049</v>
      </c>
      <c r="G982" t="s">
        <v>8026</v>
      </c>
      <c r="H982" t="s">
        <v>8027</v>
      </c>
      <c r="I982" t="s">
        <v>225</v>
      </c>
      <c r="J982" t="s">
        <v>32</v>
      </c>
      <c r="K982" t="s">
        <v>8050</v>
      </c>
      <c r="L982" t="s">
        <v>50</v>
      </c>
      <c r="M982" t="s">
        <v>50</v>
      </c>
      <c r="N982" t="s">
        <v>36</v>
      </c>
      <c r="O982" t="s">
        <v>399</v>
      </c>
      <c r="P982" t="s">
        <v>39</v>
      </c>
      <c r="Q982" t="s">
        <v>39</v>
      </c>
      <c r="R982" t="s">
        <v>39</v>
      </c>
      <c r="S982" t="s">
        <v>7728</v>
      </c>
      <c r="T982" t="s">
        <v>39</v>
      </c>
      <c r="U982" t="s">
        <v>39</v>
      </c>
      <c r="V982" t="s">
        <v>39</v>
      </c>
      <c r="W982" t="s">
        <v>39</v>
      </c>
      <c r="X982" t="str">
        <f>IF(LEN(source_data[[#This Row],[technology]])=0,"","technology")</f>
        <v/>
      </c>
      <c r="Y982" t="str">
        <f>SUBSTITUTE(_xlfn.TEXTJOIN(";",TRUE,source_data[[#This Row],[format]:[topic]],source_data[[#This Row],[misc]],source_data[[#This Row],[area]:[other]],),"#",";")</f>
        <v>podcast;data-literacy</v>
      </c>
      <c r="Z982">
        <f>10-COUNTBLANK(source_data[[#This Row],[format]:[other]])</f>
        <v>3</v>
      </c>
    </row>
    <row r="983" spans="1:26" x14ac:dyDescent="0.25">
      <c r="A983" t="s">
        <v>8051</v>
      </c>
      <c r="B983" s="11" t="s">
        <v>9168</v>
      </c>
      <c r="C983" t="s">
        <v>8052</v>
      </c>
      <c r="D983" t="s">
        <v>8053</v>
      </c>
      <c r="E983" s="12">
        <v>44063</v>
      </c>
      <c r="F983" t="s">
        <v>9169</v>
      </c>
      <c r="G983" t="s">
        <v>8054</v>
      </c>
      <c r="H983" t="s">
        <v>8055</v>
      </c>
      <c r="I983" t="s">
        <v>225</v>
      </c>
      <c r="J983" t="s">
        <v>32</v>
      </c>
      <c r="K983" s="11" t="s">
        <v>9170</v>
      </c>
      <c r="L983" t="s">
        <v>50</v>
      </c>
      <c r="M983" t="s">
        <v>50</v>
      </c>
      <c r="N983" t="s">
        <v>36</v>
      </c>
      <c r="O983" t="s">
        <v>39</v>
      </c>
      <c r="P983" t="s">
        <v>187</v>
      </c>
      <c r="Q983" t="s">
        <v>39</v>
      </c>
      <c r="R983" t="s">
        <v>39</v>
      </c>
      <c r="S983" t="s">
        <v>9059</v>
      </c>
      <c r="T983" t="s">
        <v>39</v>
      </c>
      <c r="U983" t="s">
        <v>39</v>
      </c>
      <c r="V983" t="s">
        <v>39</v>
      </c>
      <c r="W983" t="s">
        <v>595</v>
      </c>
      <c r="X983" t="str">
        <f>IF(LEN(source_data[[#This Row],[technology]])=0,"","technology")</f>
        <v/>
      </c>
      <c r="Y983" t="str">
        <f>SUBSTITUTE(_xlfn.TEXTJOIN(";",TRUE,source_data[[#This Row],[format]:[topic]],source_data[[#This Row],[misc]],source_data[[#This Row],[area]:[other]],),"#",";")</f>
        <v>visual;data-viz;inspiration;art</v>
      </c>
      <c r="Z983">
        <f>10-COUNTBLANK(source_data[[#This Row],[format]:[other]])</f>
        <v>4</v>
      </c>
    </row>
    <row r="984" spans="1:26" x14ac:dyDescent="0.25">
      <c r="A984" t="s">
        <v>8056</v>
      </c>
      <c r="B984" t="s">
        <v>8057</v>
      </c>
      <c r="C984" t="s">
        <v>8058</v>
      </c>
      <c r="D984" t="s">
        <v>8059</v>
      </c>
      <c r="E984" t="s">
        <v>8060</v>
      </c>
      <c r="F984" t="s">
        <v>8061</v>
      </c>
      <c r="G984" t="s">
        <v>8062</v>
      </c>
      <c r="H984" t="s">
        <v>8063</v>
      </c>
      <c r="I984" t="s">
        <v>225</v>
      </c>
      <c r="J984" t="s">
        <v>47</v>
      </c>
      <c r="K984" t="s">
        <v>7905</v>
      </c>
      <c r="L984" t="s">
        <v>50</v>
      </c>
      <c r="M984" t="s">
        <v>50</v>
      </c>
      <c r="N984" t="s">
        <v>36</v>
      </c>
      <c r="O984" t="s">
        <v>51</v>
      </c>
      <c r="P984" t="s">
        <v>187</v>
      </c>
      <c r="Q984" t="s">
        <v>39</v>
      </c>
      <c r="R984" t="s">
        <v>39</v>
      </c>
      <c r="S984" t="s">
        <v>52</v>
      </c>
      <c r="T984" t="s">
        <v>39</v>
      </c>
      <c r="U984" t="s">
        <v>865</v>
      </c>
      <c r="V984" t="s">
        <v>9050</v>
      </c>
      <c r="W984" t="s">
        <v>39</v>
      </c>
      <c r="X984" t="str">
        <f>IF(LEN(source_data[[#This Row],[technology]])=0,"","technology")</f>
        <v>technology</v>
      </c>
      <c r="Y984" t="str">
        <f>SUBSTITUTE(_xlfn.TEXTJOIN(";",TRUE,source_data[[#This Row],[format]:[topic]],source_data[[#This Row],[misc]],source_data[[#This Row],[area]:[other]],),"#",";")</f>
        <v>post;visual;data-viz;technology;development;generative;svg</v>
      </c>
      <c r="Z984">
        <f>10-COUNTBLANK(source_data[[#This Row],[format]:[other]])</f>
        <v>6</v>
      </c>
    </row>
    <row r="985" spans="1:26" x14ac:dyDescent="0.25">
      <c r="A985" t="s">
        <v>8064</v>
      </c>
      <c r="B985" t="s">
        <v>8065</v>
      </c>
      <c r="C985" t="s">
        <v>8066</v>
      </c>
      <c r="D985" t="s">
        <v>7743</v>
      </c>
      <c r="E985" t="s">
        <v>8067</v>
      </c>
      <c r="F985" t="s">
        <v>8068</v>
      </c>
      <c r="G985" t="s">
        <v>8069</v>
      </c>
      <c r="H985" t="s">
        <v>8070</v>
      </c>
      <c r="I985" t="s">
        <v>225</v>
      </c>
      <c r="J985" t="s">
        <v>32</v>
      </c>
      <c r="K985" t="s">
        <v>8071</v>
      </c>
      <c r="L985" t="s">
        <v>50</v>
      </c>
      <c r="M985" t="s">
        <v>50</v>
      </c>
      <c r="N985" t="s">
        <v>36</v>
      </c>
      <c r="O985" t="s">
        <v>51</v>
      </c>
      <c r="P985" t="s">
        <v>78</v>
      </c>
      <c r="Q985" t="s">
        <v>39</v>
      </c>
      <c r="R985" t="s">
        <v>39</v>
      </c>
      <c r="S985" t="s">
        <v>39</v>
      </c>
      <c r="T985" t="s">
        <v>2459</v>
      </c>
      <c r="U985" t="s">
        <v>295</v>
      </c>
      <c r="V985" t="s">
        <v>39</v>
      </c>
      <c r="W985" t="s">
        <v>39</v>
      </c>
      <c r="X985" t="str">
        <f>IF(LEN(source_data[[#This Row],[technology]])=0,"","technology")</f>
        <v/>
      </c>
      <c r="Y985" t="str">
        <f>SUBSTITUTE(_xlfn.TEXTJOIN(";",TRUE,source_data[[#This Row],[format]:[topic]],source_data[[#This Row],[misc]],source_data[[#This Row],[area]:[other]],),"#",";")</f>
        <v>post;how-to;technique;method;chart</v>
      </c>
      <c r="Z985">
        <f>10-COUNTBLANK(source_data[[#This Row],[format]:[other]])</f>
        <v>5</v>
      </c>
    </row>
    <row r="986" spans="1:26" x14ac:dyDescent="0.25">
      <c r="A986" t="s">
        <v>8072</v>
      </c>
      <c r="B986" t="s">
        <v>8073</v>
      </c>
      <c r="C986" t="s">
        <v>8074</v>
      </c>
      <c r="D986" t="s">
        <v>8075</v>
      </c>
      <c r="E986" t="s">
        <v>7559</v>
      </c>
      <c r="F986" t="s">
        <v>8076</v>
      </c>
      <c r="G986" t="s">
        <v>8077</v>
      </c>
      <c r="H986" t="s">
        <v>8078</v>
      </c>
      <c r="I986" t="s">
        <v>225</v>
      </c>
      <c r="J986" t="s">
        <v>47</v>
      </c>
      <c r="K986" t="s">
        <v>5710</v>
      </c>
      <c r="L986" t="s">
        <v>50</v>
      </c>
      <c r="M986" t="s">
        <v>50</v>
      </c>
      <c r="N986" t="s">
        <v>36</v>
      </c>
      <c r="O986" t="s">
        <v>1472</v>
      </c>
      <c r="P986" t="s">
        <v>39</v>
      </c>
      <c r="Q986" t="s">
        <v>1530</v>
      </c>
      <c r="R986" t="s">
        <v>39</v>
      </c>
      <c r="S986" t="s">
        <v>39</v>
      </c>
      <c r="T986" t="s">
        <v>39</v>
      </c>
      <c r="U986" t="s">
        <v>257</v>
      </c>
      <c r="V986" t="s">
        <v>114</v>
      </c>
      <c r="W986" t="s">
        <v>39</v>
      </c>
      <c r="X986" t="str">
        <f>IF(LEN(source_data[[#This Row],[technology]])=0,"","technology")</f>
        <v>technology</v>
      </c>
      <c r="Y986" t="str">
        <f>SUBSTITUTE(_xlfn.TEXTJOIN(";",TRUE,source_data[[#This Row],[format]:[topic]],source_data[[#This Row],[misc]],source_data[[#This Row],[area]:[other]],),"#",";")</f>
        <v>site;interactive;fundamentals;technology;graph;d3js</v>
      </c>
      <c r="Z986">
        <f>10-COUNTBLANK(source_data[[#This Row],[format]:[other]])</f>
        <v>5</v>
      </c>
    </row>
    <row r="987" spans="1:26" x14ac:dyDescent="0.25">
      <c r="A987" t="s">
        <v>8079</v>
      </c>
      <c r="B987" t="s">
        <v>8080</v>
      </c>
      <c r="C987" t="s">
        <v>8081</v>
      </c>
      <c r="D987" t="s">
        <v>8082</v>
      </c>
      <c r="E987" t="s">
        <v>8083</v>
      </c>
      <c r="F987" t="s">
        <v>8084</v>
      </c>
      <c r="G987" t="s">
        <v>8085</v>
      </c>
      <c r="H987" t="s">
        <v>8086</v>
      </c>
      <c r="I987" t="s">
        <v>225</v>
      </c>
      <c r="J987" t="s">
        <v>32</v>
      </c>
      <c r="K987" t="s">
        <v>8087</v>
      </c>
      <c r="L987" t="s">
        <v>50</v>
      </c>
      <c r="M987" t="s">
        <v>50</v>
      </c>
      <c r="N987" t="s">
        <v>36</v>
      </c>
      <c r="O987" t="s">
        <v>854</v>
      </c>
      <c r="P987" t="s">
        <v>1586</v>
      </c>
      <c r="Q987" t="s">
        <v>39</v>
      </c>
      <c r="R987" t="s">
        <v>39</v>
      </c>
      <c r="S987" t="s">
        <v>39</v>
      </c>
      <c r="T987" t="s">
        <v>39</v>
      </c>
      <c r="U987" t="s">
        <v>96</v>
      </c>
      <c r="V987" t="s">
        <v>39</v>
      </c>
      <c r="W987" t="s">
        <v>39</v>
      </c>
      <c r="X987" t="str">
        <f>IF(LEN(source_data[[#This Row],[technology]])=0,"","technology")</f>
        <v/>
      </c>
      <c r="Y987" t="str">
        <f>SUBSTITUTE(_xlfn.TEXTJOIN(";",TRUE,source_data[[#This Row],[format]:[topic]],source_data[[#This Row],[misc]],source_data[[#This Row],[area]:[other]],),"#",";")</f>
        <v>course;tutorial;certification;ml</v>
      </c>
      <c r="Z987">
        <f>10-COUNTBLANK(source_data[[#This Row],[format]:[other]])</f>
        <v>4</v>
      </c>
    </row>
    <row r="988" spans="1:26" x14ac:dyDescent="0.25">
      <c r="A988" t="s">
        <v>8088</v>
      </c>
      <c r="B988" t="s">
        <v>8089</v>
      </c>
      <c r="C988" t="s">
        <v>8090</v>
      </c>
      <c r="D988" t="s">
        <v>8091</v>
      </c>
      <c r="E988" t="s">
        <v>8083</v>
      </c>
      <c r="F988" t="s">
        <v>8092</v>
      </c>
      <c r="G988" t="s">
        <v>8093</v>
      </c>
      <c r="H988" t="s">
        <v>8094</v>
      </c>
      <c r="I988" t="s">
        <v>225</v>
      </c>
      <c r="J988" t="s">
        <v>211</v>
      </c>
      <c r="K988" t="s">
        <v>631</v>
      </c>
      <c r="L988" t="s">
        <v>50</v>
      </c>
      <c r="M988" t="s">
        <v>50</v>
      </c>
      <c r="N988" t="s">
        <v>36</v>
      </c>
      <c r="O988" t="s">
        <v>39</v>
      </c>
      <c r="P988" t="s">
        <v>266</v>
      </c>
      <c r="Q988" t="s">
        <v>39</v>
      </c>
      <c r="R988" t="s">
        <v>39</v>
      </c>
      <c r="S988" t="s">
        <v>39</v>
      </c>
      <c r="T988" t="s">
        <v>8095</v>
      </c>
      <c r="U988" t="s">
        <v>96</v>
      </c>
      <c r="V988" t="s">
        <v>159</v>
      </c>
      <c r="W988" t="s">
        <v>39</v>
      </c>
      <c r="X988" t="str">
        <f>IF(LEN(source_data[[#This Row],[technology]])=0,"","technology")</f>
        <v>technology</v>
      </c>
      <c r="Y988" t="str">
        <f>SUBSTITUTE(_xlfn.TEXTJOIN(";",TRUE,source_data[[#This Row],[format]:[topic]],source_data[[#This Row],[misc]],source_data[[#This Row],[area]:[other]],),"#",";")</f>
        <v>tutorial;method;knowledge-management;technology;ml;rstats</v>
      </c>
      <c r="Z988">
        <f>10-COUNTBLANK(source_data[[#This Row],[format]:[other]])</f>
        <v>5</v>
      </c>
    </row>
    <row r="989" spans="1:26" x14ac:dyDescent="0.25">
      <c r="A989" t="s">
        <v>8096</v>
      </c>
      <c r="B989" t="s">
        <v>8097</v>
      </c>
      <c r="C989" t="s">
        <v>8098</v>
      </c>
      <c r="D989" t="s">
        <v>8099</v>
      </c>
      <c r="E989" t="s">
        <v>4349</v>
      </c>
      <c r="F989" t="s">
        <v>8100</v>
      </c>
      <c r="G989" t="s">
        <v>8101</v>
      </c>
      <c r="H989" t="s">
        <v>8102</v>
      </c>
      <c r="I989" t="s">
        <v>225</v>
      </c>
      <c r="J989" t="s">
        <v>32</v>
      </c>
      <c r="K989" t="s">
        <v>8103</v>
      </c>
      <c r="L989" t="s">
        <v>50</v>
      </c>
      <c r="M989" t="s">
        <v>50</v>
      </c>
      <c r="N989" t="s">
        <v>36</v>
      </c>
      <c r="O989" t="s">
        <v>157</v>
      </c>
      <c r="P989" t="s">
        <v>39</v>
      </c>
      <c r="Q989" t="s">
        <v>39</v>
      </c>
      <c r="R989" t="s">
        <v>39</v>
      </c>
      <c r="S989" t="s">
        <v>214</v>
      </c>
      <c r="T989" t="s">
        <v>39</v>
      </c>
      <c r="U989" t="s">
        <v>39</v>
      </c>
      <c r="V989" t="s">
        <v>39</v>
      </c>
      <c r="W989" t="s">
        <v>39</v>
      </c>
      <c r="X989" t="str">
        <f>IF(LEN(source_data[[#This Row],[technology]])=0,"","technology")</f>
        <v/>
      </c>
      <c r="Y989" t="str">
        <f>SUBSTITUTE(_xlfn.TEXTJOIN(";",TRUE,source_data[[#This Row],[format]:[topic]],source_data[[#This Row],[misc]],source_data[[#This Row],[area]:[other]],),"#",";")</f>
        <v>book;data-analysis</v>
      </c>
      <c r="Z989">
        <f>10-COUNTBLANK(source_data[[#This Row],[format]:[other]])</f>
        <v>3</v>
      </c>
    </row>
    <row r="990" spans="1:26" x14ac:dyDescent="0.25">
      <c r="A990" t="s">
        <v>8104</v>
      </c>
      <c r="B990" t="s">
        <v>8105</v>
      </c>
      <c r="C990" t="s">
        <v>8106</v>
      </c>
      <c r="D990" t="s">
        <v>8107</v>
      </c>
      <c r="E990" t="s">
        <v>8083</v>
      </c>
      <c r="F990" t="s">
        <v>8108</v>
      </c>
      <c r="G990" t="s">
        <v>8109</v>
      </c>
      <c r="H990" t="s">
        <v>8110</v>
      </c>
      <c r="I990" t="s">
        <v>225</v>
      </c>
      <c r="J990" t="s">
        <v>32</v>
      </c>
      <c r="K990" t="s">
        <v>8111</v>
      </c>
      <c r="L990" t="s">
        <v>50</v>
      </c>
      <c r="M990" t="s">
        <v>50</v>
      </c>
      <c r="N990" t="s">
        <v>36</v>
      </c>
      <c r="O990" t="s">
        <v>51</v>
      </c>
      <c r="P990" t="s">
        <v>39</v>
      </c>
      <c r="Q990" t="s">
        <v>39</v>
      </c>
      <c r="R990" t="s">
        <v>1183</v>
      </c>
      <c r="S990" t="s">
        <v>39</v>
      </c>
      <c r="T990" t="s">
        <v>39</v>
      </c>
      <c r="U990" t="s">
        <v>96</v>
      </c>
      <c r="V990" t="s">
        <v>39</v>
      </c>
      <c r="W990" t="s">
        <v>4108</v>
      </c>
      <c r="X990" t="str">
        <f>IF(LEN(source_data[[#This Row],[technology]])=0,"","technology")</f>
        <v/>
      </c>
      <c r="Y990" t="str">
        <f>SUBSTITUTE(_xlfn.TEXTJOIN(";",TRUE,source_data[[#This Row],[format]:[topic]],source_data[[#This Row],[misc]],source_data[[#This Row],[area]:[other]],),"#",";")</f>
        <v>post;cautionary-tale;ml;paid</v>
      </c>
      <c r="Z990">
        <f>10-COUNTBLANK(source_data[[#This Row],[format]:[other]])</f>
        <v>5</v>
      </c>
    </row>
    <row r="991" spans="1:26" x14ac:dyDescent="0.25">
      <c r="A991" t="s">
        <v>8112</v>
      </c>
      <c r="B991" t="s">
        <v>8113</v>
      </c>
      <c r="C991" t="s">
        <v>8114</v>
      </c>
      <c r="D991" t="s">
        <v>8115</v>
      </c>
      <c r="E991" t="s">
        <v>8116</v>
      </c>
      <c r="F991" t="s">
        <v>8117</v>
      </c>
      <c r="G991" t="s">
        <v>8118</v>
      </c>
      <c r="H991" t="s">
        <v>1691</v>
      </c>
      <c r="I991" t="s">
        <v>225</v>
      </c>
      <c r="J991" t="s">
        <v>47</v>
      </c>
      <c r="K991" t="s">
        <v>5710</v>
      </c>
      <c r="L991" t="s">
        <v>50</v>
      </c>
      <c r="M991" t="s">
        <v>50</v>
      </c>
      <c r="N991" t="s">
        <v>36</v>
      </c>
      <c r="O991" t="s">
        <v>51</v>
      </c>
      <c r="P991" t="s">
        <v>39</v>
      </c>
      <c r="Q991" t="s">
        <v>276</v>
      </c>
      <c r="R991" t="s">
        <v>39</v>
      </c>
      <c r="S991" t="s">
        <v>39</v>
      </c>
      <c r="T991" t="s">
        <v>8119</v>
      </c>
      <c r="U991" t="s">
        <v>40</v>
      </c>
      <c r="V991" t="s">
        <v>39</v>
      </c>
      <c r="W991" t="s">
        <v>39</v>
      </c>
      <c r="X991" t="str">
        <f>IF(LEN(source_data[[#This Row],[technology]])=0,"","technology")</f>
        <v/>
      </c>
      <c r="Y991" t="str">
        <f>SUBSTITUTE(_xlfn.TEXTJOIN(";",TRUE,source_data[[#This Row],[format]:[topic]],source_data[[#This Row],[misc]],source_data[[#This Row],[area]:[other]],),"#",";")</f>
        <v>post;overview;standard;geospatial</v>
      </c>
      <c r="Z991">
        <f>10-COUNTBLANK(source_data[[#This Row],[format]:[other]])</f>
        <v>5</v>
      </c>
    </row>
    <row r="992" spans="1:26" x14ac:dyDescent="0.25">
      <c r="A992" t="s">
        <v>8120</v>
      </c>
      <c r="B992" t="s">
        <v>8121</v>
      </c>
      <c r="C992" t="s">
        <v>8122</v>
      </c>
      <c r="D992" t="s">
        <v>8123</v>
      </c>
      <c r="E992" t="s">
        <v>8040</v>
      </c>
      <c r="F992" t="s">
        <v>8124</v>
      </c>
      <c r="G992" t="s">
        <v>8125</v>
      </c>
      <c r="H992" t="s">
        <v>8126</v>
      </c>
      <c r="I992" t="s">
        <v>225</v>
      </c>
      <c r="J992" t="s">
        <v>32</v>
      </c>
      <c r="K992" t="s">
        <v>8127</v>
      </c>
      <c r="L992" t="s">
        <v>50</v>
      </c>
      <c r="M992" t="s">
        <v>50</v>
      </c>
      <c r="N992" t="s">
        <v>36</v>
      </c>
      <c r="O992" t="s">
        <v>157</v>
      </c>
      <c r="P992" t="s">
        <v>39</v>
      </c>
      <c r="Q992" t="s">
        <v>39</v>
      </c>
      <c r="R992" t="s">
        <v>39</v>
      </c>
      <c r="S992" t="s">
        <v>158</v>
      </c>
      <c r="T992" t="s">
        <v>39</v>
      </c>
      <c r="U992" t="s">
        <v>96</v>
      </c>
      <c r="V992" t="s">
        <v>39</v>
      </c>
      <c r="W992" t="s">
        <v>39</v>
      </c>
      <c r="X992" t="str">
        <f>IF(LEN(source_data[[#This Row],[technology]])=0,"","technology")</f>
        <v/>
      </c>
      <c r="Y992" t="str">
        <f>SUBSTITUTE(_xlfn.TEXTJOIN(";",TRUE,source_data[[#This Row],[format]:[topic]],source_data[[#This Row],[misc]],source_data[[#This Row],[area]:[other]],),"#",";")</f>
        <v>book;data-science;ml</v>
      </c>
      <c r="Z992">
        <f>10-COUNTBLANK(source_data[[#This Row],[format]:[other]])</f>
        <v>4</v>
      </c>
    </row>
    <row r="993" spans="1:26" x14ac:dyDescent="0.25">
      <c r="A993" t="s">
        <v>8128</v>
      </c>
      <c r="B993" t="s">
        <v>8129</v>
      </c>
      <c r="C993" t="s">
        <v>8130</v>
      </c>
      <c r="D993" t="s">
        <v>8131</v>
      </c>
      <c r="E993" t="s">
        <v>8132</v>
      </c>
      <c r="F993" t="s">
        <v>8133</v>
      </c>
      <c r="G993" t="s">
        <v>8134</v>
      </c>
      <c r="H993" t="s">
        <v>6827</v>
      </c>
      <c r="I993" t="s">
        <v>225</v>
      </c>
      <c r="J993" t="s">
        <v>47</v>
      </c>
      <c r="K993" t="s">
        <v>5710</v>
      </c>
      <c r="L993" t="s">
        <v>50</v>
      </c>
      <c r="M993" t="s">
        <v>50</v>
      </c>
      <c r="N993" t="s">
        <v>36</v>
      </c>
      <c r="O993" t="s">
        <v>39</v>
      </c>
      <c r="P993" t="s">
        <v>1999</v>
      </c>
      <c r="Q993" t="s">
        <v>39</v>
      </c>
      <c r="R993" t="s">
        <v>8135</v>
      </c>
      <c r="S993" t="s">
        <v>2009</v>
      </c>
      <c r="T993" t="s">
        <v>39</v>
      </c>
      <c r="U993" t="s">
        <v>8043</v>
      </c>
      <c r="V993" t="s">
        <v>39</v>
      </c>
      <c r="W993" t="s">
        <v>39</v>
      </c>
      <c r="X993" t="str">
        <f>IF(LEN(source_data[[#This Row],[technology]])=0,"","technology")</f>
        <v/>
      </c>
      <c r="Y993" t="str">
        <f>SUBSTITUTE(_xlfn.TEXTJOIN(";",TRUE,source_data[[#This Row],[format]:[topic]],source_data[[#This Row],[misc]],source_data[[#This Row],[area]:[other]],),"#",";")</f>
        <v>advice;punditry;data-driven-enterprise;data-driven-decision</v>
      </c>
      <c r="Z993">
        <f>10-COUNTBLANK(source_data[[#This Row],[format]:[other]])</f>
        <v>5</v>
      </c>
    </row>
    <row r="994" spans="1:26" x14ac:dyDescent="0.25">
      <c r="A994" t="s">
        <v>8136</v>
      </c>
      <c r="B994" t="s">
        <v>8137</v>
      </c>
      <c r="C994" t="s">
        <v>8138</v>
      </c>
      <c r="D994" t="s">
        <v>8139</v>
      </c>
      <c r="E994" t="s">
        <v>8140</v>
      </c>
      <c r="F994" t="s">
        <v>8141</v>
      </c>
      <c r="G994" t="s">
        <v>8142</v>
      </c>
      <c r="H994" t="s">
        <v>8143</v>
      </c>
      <c r="I994" t="s">
        <v>225</v>
      </c>
      <c r="J994" t="s">
        <v>211</v>
      </c>
      <c r="K994" t="s">
        <v>8144</v>
      </c>
      <c r="L994" t="s">
        <v>50</v>
      </c>
      <c r="M994" t="s">
        <v>50</v>
      </c>
      <c r="N994" t="s">
        <v>36</v>
      </c>
      <c r="O994" t="s">
        <v>39</v>
      </c>
      <c r="P994" t="s">
        <v>874</v>
      </c>
      <c r="Q994" t="s">
        <v>39</v>
      </c>
      <c r="R994" t="s">
        <v>39</v>
      </c>
      <c r="S994" t="s">
        <v>52</v>
      </c>
      <c r="T994" t="s">
        <v>168</v>
      </c>
      <c r="U994" t="s">
        <v>317</v>
      </c>
      <c r="V994" t="s">
        <v>39</v>
      </c>
      <c r="W994" t="s">
        <v>39</v>
      </c>
      <c r="X994" t="str">
        <f>IF(LEN(source_data[[#This Row],[technology]])=0,"","technology")</f>
        <v/>
      </c>
      <c r="Y994" t="str">
        <f>SUBSTITUTE(_xlfn.TEXTJOIN(";",TRUE,source_data[[#This Row],[format]:[topic]],source_data[[#This Row],[misc]],source_data[[#This Row],[area]:[other]],),"#",";")</f>
        <v>guide;data-viz;tool;colour</v>
      </c>
      <c r="Z994">
        <f>10-COUNTBLANK(source_data[[#This Row],[format]:[other]])</f>
        <v>5</v>
      </c>
    </row>
    <row r="995" spans="1:26" x14ac:dyDescent="0.25">
      <c r="A995" t="s">
        <v>8145</v>
      </c>
      <c r="B995" t="s">
        <v>8146</v>
      </c>
      <c r="C995" t="s">
        <v>8147</v>
      </c>
      <c r="D995" t="s">
        <v>8148</v>
      </c>
      <c r="E995" t="s">
        <v>6392</v>
      </c>
      <c r="F995" t="s">
        <v>8149</v>
      </c>
      <c r="G995" t="s">
        <v>8150</v>
      </c>
      <c r="H995" t="s">
        <v>8151</v>
      </c>
      <c r="I995" t="s">
        <v>225</v>
      </c>
      <c r="J995" t="s">
        <v>211</v>
      </c>
      <c r="K995" t="s">
        <v>8152</v>
      </c>
      <c r="L995" t="s">
        <v>50</v>
      </c>
      <c r="M995" t="s">
        <v>50</v>
      </c>
      <c r="N995" t="s">
        <v>36</v>
      </c>
      <c r="O995" t="s">
        <v>426</v>
      </c>
      <c r="P995" t="s">
        <v>266</v>
      </c>
      <c r="Q995" t="s">
        <v>39</v>
      </c>
      <c r="R995" t="s">
        <v>39</v>
      </c>
      <c r="S995" t="s">
        <v>52</v>
      </c>
      <c r="T995" t="s">
        <v>39</v>
      </c>
      <c r="U995" t="s">
        <v>39</v>
      </c>
      <c r="V995" t="s">
        <v>287</v>
      </c>
      <c r="W995" t="s">
        <v>39</v>
      </c>
      <c r="X995" t="str">
        <f>IF(LEN(source_data[[#This Row],[technology]])=0,"","technology")</f>
        <v>technology</v>
      </c>
      <c r="Y995" t="str">
        <f>SUBSTITUTE(_xlfn.TEXTJOIN(";",TRUE,source_data[[#This Row],[format]:[topic]],source_data[[#This Row],[misc]],source_data[[#This Row],[area]:[other]],),"#",";")</f>
        <v>interactive;tutorial;data-viz;technology;python</v>
      </c>
      <c r="Z995">
        <f>10-COUNTBLANK(source_data[[#This Row],[format]:[other]])</f>
        <v>5</v>
      </c>
    </row>
    <row r="996" spans="1:26" x14ac:dyDescent="0.25">
      <c r="A996" t="s">
        <v>8153</v>
      </c>
      <c r="B996" t="s">
        <v>8154</v>
      </c>
      <c r="C996" t="s">
        <v>8155</v>
      </c>
      <c r="D996" t="s">
        <v>8156</v>
      </c>
      <c r="E996" t="s">
        <v>8157</v>
      </c>
      <c r="F996" t="s">
        <v>8158</v>
      </c>
      <c r="G996" t="s">
        <v>8159</v>
      </c>
      <c r="H996" t="s">
        <v>853</v>
      </c>
      <c r="I996" t="s">
        <v>225</v>
      </c>
      <c r="J996" t="s">
        <v>47</v>
      </c>
      <c r="K996" t="s">
        <v>5710</v>
      </c>
      <c r="L996" t="s">
        <v>50</v>
      </c>
      <c r="M996" t="s">
        <v>50</v>
      </c>
      <c r="N996" t="s">
        <v>36</v>
      </c>
      <c r="O996" t="s">
        <v>854</v>
      </c>
      <c r="P996" t="s">
        <v>39</v>
      </c>
      <c r="Q996" t="s">
        <v>39</v>
      </c>
      <c r="R996" t="s">
        <v>39</v>
      </c>
      <c r="S996" t="s">
        <v>39</v>
      </c>
      <c r="T996" t="s">
        <v>39</v>
      </c>
      <c r="U996" t="s">
        <v>39</v>
      </c>
      <c r="V996" t="s">
        <v>39</v>
      </c>
      <c r="W996" t="s">
        <v>595</v>
      </c>
      <c r="X996" t="str">
        <f>IF(LEN(source_data[[#This Row],[technology]])=0,"","technology")</f>
        <v/>
      </c>
      <c r="Y996" t="str">
        <f>SUBSTITUTE(_xlfn.TEXTJOIN(";",TRUE,source_data[[#This Row],[format]:[topic]],source_data[[#This Row],[misc]],source_data[[#This Row],[area]:[other]],),"#",";")</f>
        <v>course;art</v>
      </c>
      <c r="Z996">
        <f>10-COUNTBLANK(source_data[[#This Row],[format]:[other]])</f>
        <v>3</v>
      </c>
    </row>
    <row r="997" spans="1:26" x14ac:dyDescent="0.25">
      <c r="A997" t="s">
        <v>8160</v>
      </c>
      <c r="B997" t="s">
        <v>8161</v>
      </c>
      <c r="C997" t="s">
        <v>8162</v>
      </c>
      <c r="D997" t="s">
        <v>8163</v>
      </c>
      <c r="E997" t="s">
        <v>8164</v>
      </c>
      <c r="F997" t="s">
        <v>8165</v>
      </c>
      <c r="G997" t="s">
        <v>8166</v>
      </c>
      <c r="H997" t="s">
        <v>8167</v>
      </c>
      <c r="I997" t="s">
        <v>225</v>
      </c>
      <c r="J997" t="s">
        <v>32</v>
      </c>
      <c r="K997" t="s">
        <v>8168</v>
      </c>
      <c r="L997" t="s">
        <v>50</v>
      </c>
      <c r="M997" t="s">
        <v>50</v>
      </c>
      <c r="N997" t="s">
        <v>36</v>
      </c>
      <c r="O997" t="s">
        <v>39</v>
      </c>
      <c r="P997" t="s">
        <v>8169</v>
      </c>
      <c r="Q997" t="s">
        <v>39</v>
      </c>
      <c r="R997" t="s">
        <v>39</v>
      </c>
      <c r="S997" t="s">
        <v>52</v>
      </c>
      <c r="T997" t="s">
        <v>39</v>
      </c>
      <c r="U997" t="s">
        <v>39</v>
      </c>
      <c r="V997" t="s">
        <v>39</v>
      </c>
      <c r="W997" t="s">
        <v>39</v>
      </c>
      <c r="X997" t="str">
        <f>IF(LEN(source_data[[#This Row],[technology]])=0,"","technology")</f>
        <v/>
      </c>
      <c r="Y997" t="str">
        <f>SUBSTITUTE(_xlfn.TEXTJOIN(";",TRUE,source_data[[#This Row],[format]:[topic]],source_data[[#This Row],[misc]],source_data[[#This Row],[area]:[other]],),"#",";")</f>
        <v>pr;advice;data-viz</v>
      </c>
      <c r="Z997">
        <f>10-COUNTBLANK(source_data[[#This Row],[format]:[other]])</f>
        <v>3</v>
      </c>
    </row>
    <row r="998" spans="1:26" x14ac:dyDescent="0.25">
      <c r="A998" t="s">
        <v>8170</v>
      </c>
      <c r="B998" t="s">
        <v>8171</v>
      </c>
      <c r="C998" t="s">
        <v>8172</v>
      </c>
      <c r="D998" t="s">
        <v>8173</v>
      </c>
      <c r="E998" t="s">
        <v>8174</v>
      </c>
      <c r="F998" t="s">
        <v>8175</v>
      </c>
      <c r="G998" t="s">
        <v>8176</v>
      </c>
      <c r="H998" t="s">
        <v>8177</v>
      </c>
      <c r="I998" t="s">
        <v>225</v>
      </c>
      <c r="J998" t="s">
        <v>47</v>
      </c>
      <c r="K998" t="s">
        <v>8178</v>
      </c>
      <c r="L998" t="s">
        <v>50</v>
      </c>
      <c r="M998" t="s">
        <v>50</v>
      </c>
      <c r="N998" t="s">
        <v>36</v>
      </c>
      <c r="O998" t="s">
        <v>39</v>
      </c>
      <c r="P998" t="s">
        <v>266</v>
      </c>
      <c r="Q998" t="s">
        <v>39</v>
      </c>
      <c r="R998" t="s">
        <v>39</v>
      </c>
      <c r="S998" t="s">
        <v>39</v>
      </c>
      <c r="T998" t="s">
        <v>409</v>
      </c>
      <c r="U998" t="s">
        <v>295</v>
      </c>
      <c r="V998" t="s">
        <v>5509</v>
      </c>
      <c r="W998" t="s">
        <v>39</v>
      </c>
      <c r="X998" t="str">
        <f>IF(LEN(source_data[[#This Row],[technology]])=0,"","technology")</f>
        <v>technology</v>
      </c>
      <c r="Y998" t="str">
        <f>SUBSTITUTE(_xlfn.TEXTJOIN(";",TRUE,source_data[[#This Row],[format]:[topic]],source_data[[#This Row],[misc]],source_data[[#This Row],[area]:[other]],),"#",";")</f>
        <v>tutorial;method;technology;chart;rstats;ggplot</v>
      </c>
      <c r="Z998">
        <f>10-COUNTBLANK(source_data[[#This Row],[format]:[other]])</f>
        <v>5</v>
      </c>
    </row>
    <row r="999" spans="1:26" x14ac:dyDescent="0.25">
      <c r="A999" t="s">
        <v>8179</v>
      </c>
      <c r="B999" t="s">
        <v>8180</v>
      </c>
      <c r="C999" t="s">
        <v>8181</v>
      </c>
      <c r="D999" t="s">
        <v>8182</v>
      </c>
      <c r="E999" t="s">
        <v>8183</v>
      </c>
      <c r="F999" t="s">
        <v>8184</v>
      </c>
      <c r="G999" t="s">
        <v>8185</v>
      </c>
      <c r="H999" t="s">
        <v>8186</v>
      </c>
      <c r="I999" t="s">
        <v>225</v>
      </c>
      <c r="J999" t="s">
        <v>211</v>
      </c>
      <c r="K999" t="s">
        <v>8187</v>
      </c>
      <c r="L999" t="s">
        <v>50</v>
      </c>
      <c r="M999" t="s">
        <v>50</v>
      </c>
      <c r="N999" t="s">
        <v>36</v>
      </c>
      <c r="O999" t="s">
        <v>39</v>
      </c>
      <c r="P999" t="s">
        <v>266</v>
      </c>
      <c r="Q999" t="s">
        <v>39</v>
      </c>
      <c r="R999" t="s">
        <v>39</v>
      </c>
      <c r="S999" t="s">
        <v>39</v>
      </c>
      <c r="T999" t="s">
        <v>39</v>
      </c>
      <c r="U999" t="s">
        <v>40</v>
      </c>
      <c r="V999" t="s">
        <v>159</v>
      </c>
      <c r="W999" t="s">
        <v>39</v>
      </c>
      <c r="X999" t="str">
        <f>IF(LEN(source_data[[#This Row],[technology]])=0,"","technology")</f>
        <v>technology</v>
      </c>
      <c r="Y999" t="str">
        <f>SUBSTITUTE(_xlfn.TEXTJOIN(";",TRUE,source_data[[#This Row],[format]:[topic]],source_data[[#This Row],[misc]],source_data[[#This Row],[area]:[other]],),"#",";")</f>
        <v>tutorial;technology;geospatial;rstats</v>
      </c>
      <c r="Z999">
        <f>10-COUNTBLANK(source_data[[#This Row],[format]:[other]])</f>
        <v>4</v>
      </c>
    </row>
    <row r="1000" spans="1:26" x14ac:dyDescent="0.25">
      <c r="A1000" t="s">
        <v>8188</v>
      </c>
      <c r="B1000" t="s">
        <v>8189</v>
      </c>
      <c r="C1000" t="s">
        <v>8190</v>
      </c>
      <c r="D1000" t="s">
        <v>6841</v>
      </c>
      <c r="E1000" t="s">
        <v>8191</v>
      </c>
      <c r="F1000" t="s">
        <v>8192</v>
      </c>
      <c r="G1000" t="s">
        <v>6923</v>
      </c>
      <c r="H1000" t="s">
        <v>8193</v>
      </c>
      <c r="I1000" t="s">
        <v>225</v>
      </c>
      <c r="J1000" t="s">
        <v>32</v>
      </c>
      <c r="K1000" t="s">
        <v>8194</v>
      </c>
      <c r="L1000" t="s">
        <v>50</v>
      </c>
      <c r="M1000" t="s">
        <v>50</v>
      </c>
      <c r="N1000" t="s">
        <v>36</v>
      </c>
      <c r="O1000" t="s">
        <v>39</v>
      </c>
      <c r="P1000" t="s">
        <v>266</v>
      </c>
      <c r="Q1000" t="s">
        <v>39</v>
      </c>
      <c r="R1000" t="s">
        <v>39</v>
      </c>
      <c r="S1000" t="s">
        <v>39</v>
      </c>
      <c r="T1000" t="s">
        <v>39</v>
      </c>
      <c r="U1000" t="s">
        <v>40</v>
      </c>
      <c r="V1000" t="s">
        <v>39</v>
      </c>
      <c r="W1000" t="s">
        <v>39</v>
      </c>
      <c r="X1000" t="str">
        <f>IF(LEN(source_data[[#This Row],[technology]])=0,"","technology")</f>
        <v/>
      </c>
      <c r="Y1000" t="str">
        <f>SUBSTITUTE(_xlfn.TEXTJOIN(";",TRUE,source_data[[#This Row],[format]:[topic]],source_data[[#This Row],[misc]],source_data[[#This Row],[area]:[other]],),"#",";")</f>
        <v>tutorial;geospatial</v>
      </c>
      <c r="Z1000">
        <f>10-COUNTBLANK(source_data[[#This Row],[format]:[other]])</f>
        <v>3</v>
      </c>
    </row>
    <row r="1001" spans="1:26" x14ac:dyDescent="0.25">
      <c r="A1001" t="s">
        <v>8195</v>
      </c>
      <c r="B1001" t="s">
        <v>8196</v>
      </c>
      <c r="C1001" t="s">
        <v>8197</v>
      </c>
      <c r="D1001" t="s">
        <v>8198</v>
      </c>
      <c r="E1001" t="s">
        <v>8199</v>
      </c>
      <c r="F1001" t="s">
        <v>8200</v>
      </c>
      <c r="G1001" t="s">
        <v>6218</v>
      </c>
      <c r="H1001" t="s">
        <v>6827</v>
      </c>
      <c r="I1001" t="s">
        <v>225</v>
      </c>
      <c r="J1001" t="s">
        <v>211</v>
      </c>
      <c r="K1001" t="s">
        <v>8201</v>
      </c>
      <c r="L1001" t="s">
        <v>50</v>
      </c>
      <c r="M1001" t="s">
        <v>50</v>
      </c>
      <c r="N1001" t="s">
        <v>36</v>
      </c>
      <c r="O1001" t="s">
        <v>37</v>
      </c>
      <c r="P1001" t="s">
        <v>3765</v>
      </c>
      <c r="Q1001" t="s">
        <v>39</v>
      </c>
      <c r="R1001" t="s">
        <v>1183</v>
      </c>
      <c r="S1001" t="s">
        <v>39</v>
      </c>
      <c r="T1001" t="s">
        <v>39</v>
      </c>
      <c r="U1001" t="s">
        <v>1185</v>
      </c>
      <c r="V1001" t="s">
        <v>39</v>
      </c>
      <c r="W1001" t="s">
        <v>39</v>
      </c>
      <c r="X1001" t="str">
        <f>IF(LEN(source_data[[#This Row],[technology]])=0,"","technology")</f>
        <v/>
      </c>
      <c r="Y1001" t="str">
        <f>SUBSTITUTE(_xlfn.TEXTJOIN(";",TRUE,source_data[[#This Row],[format]:[topic]],source_data[[#This Row],[misc]],source_data[[#This Row],[area]:[other]],),"#",";")</f>
        <v>article;perspective;general;cautionary-tale;ai</v>
      </c>
      <c r="Z1001">
        <f>10-COUNTBLANK(source_data[[#This Row],[format]:[other]])</f>
        <v>5</v>
      </c>
    </row>
    <row r="1002" spans="1:26" x14ac:dyDescent="0.25">
      <c r="A1002" t="s">
        <v>8202</v>
      </c>
      <c r="B1002" t="s">
        <v>8203</v>
      </c>
      <c r="C1002" t="s">
        <v>8204</v>
      </c>
      <c r="D1002" t="s">
        <v>8205</v>
      </c>
      <c r="E1002" t="s">
        <v>8206</v>
      </c>
      <c r="F1002" t="s">
        <v>8207</v>
      </c>
      <c r="G1002" t="s">
        <v>6218</v>
      </c>
      <c r="H1002" t="s">
        <v>8208</v>
      </c>
      <c r="I1002" t="s">
        <v>225</v>
      </c>
      <c r="J1002" t="s">
        <v>47</v>
      </c>
      <c r="K1002" t="s">
        <v>8209</v>
      </c>
      <c r="L1002" t="s">
        <v>50</v>
      </c>
      <c r="M1002" t="s">
        <v>50</v>
      </c>
      <c r="N1002" t="s">
        <v>36</v>
      </c>
      <c r="O1002" t="s">
        <v>39</v>
      </c>
      <c r="P1002" t="s">
        <v>9051</v>
      </c>
      <c r="Q1002" t="s">
        <v>39</v>
      </c>
      <c r="R1002" t="s">
        <v>1183</v>
      </c>
      <c r="S1002" t="s">
        <v>39</v>
      </c>
      <c r="T1002" t="s">
        <v>39</v>
      </c>
      <c r="U1002" t="s">
        <v>1185</v>
      </c>
      <c r="V1002" t="s">
        <v>39</v>
      </c>
      <c r="W1002" t="s">
        <v>39</v>
      </c>
      <c r="X1002" t="str">
        <f>IF(LEN(source_data[[#This Row],[technology]])=0,"","technology")</f>
        <v/>
      </c>
      <c r="Y1002" t="str">
        <f>SUBSTITUTE(_xlfn.TEXTJOIN(";",TRUE,source_data[[#This Row],[format]:[topic]],source_data[[#This Row],[misc]],source_data[[#This Row],[area]:[other]],),"#",";")</f>
        <v>review;perspective;general;cautionary-tale;ai</v>
      </c>
      <c r="Z1002">
        <f>10-COUNTBLANK(source_data[[#This Row],[format]:[other]])</f>
        <v>4</v>
      </c>
    </row>
    <row r="1003" spans="1:26" x14ac:dyDescent="0.25">
      <c r="A1003" t="s">
        <v>8210</v>
      </c>
      <c r="B1003" t="s">
        <v>8211</v>
      </c>
      <c r="C1003" t="s">
        <v>8212</v>
      </c>
      <c r="D1003" t="s">
        <v>8213</v>
      </c>
      <c r="E1003" t="s">
        <v>659</v>
      </c>
      <c r="F1003" t="s">
        <v>8214</v>
      </c>
      <c r="G1003" t="s">
        <v>8215</v>
      </c>
      <c r="H1003" t="s">
        <v>8216</v>
      </c>
      <c r="I1003" t="s">
        <v>225</v>
      </c>
      <c r="J1003" t="s">
        <v>211</v>
      </c>
      <c r="K1003" t="s">
        <v>8217</v>
      </c>
      <c r="L1003" t="s">
        <v>50</v>
      </c>
      <c r="M1003" t="s">
        <v>50</v>
      </c>
      <c r="N1003" t="s">
        <v>36</v>
      </c>
      <c r="O1003" t="s">
        <v>39</v>
      </c>
      <c r="P1003" t="s">
        <v>874</v>
      </c>
      <c r="Q1003" t="s">
        <v>39</v>
      </c>
      <c r="R1003" t="s">
        <v>39</v>
      </c>
      <c r="S1003" t="s">
        <v>39</v>
      </c>
      <c r="T1003" t="s">
        <v>39</v>
      </c>
      <c r="U1003" t="s">
        <v>39</v>
      </c>
      <c r="V1003" t="s">
        <v>287</v>
      </c>
      <c r="W1003" t="s">
        <v>39</v>
      </c>
      <c r="X1003" t="str">
        <f>IF(LEN(source_data[[#This Row],[technology]])=0,"","technology")</f>
        <v>technology</v>
      </c>
      <c r="Y1003" t="str">
        <f>SUBSTITUTE(_xlfn.TEXTJOIN(";",TRUE,source_data[[#This Row],[format]:[topic]],source_data[[#This Row],[misc]],source_data[[#This Row],[area]:[other]],),"#",";")</f>
        <v>guide;technology;python</v>
      </c>
      <c r="Z1003">
        <f>10-COUNTBLANK(source_data[[#This Row],[format]:[other]])</f>
        <v>3</v>
      </c>
    </row>
    <row r="1004" spans="1:26" x14ac:dyDescent="0.25">
      <c r="A1004" t="s">
        <v>8218</v>
      </c>
      <c r="B1004" t="s">
        <v>8219</v>
      </c>
      <c r="C1004" t="s">
        <v>8220</v>
      </c>
      <c r="D1004" t="s">
        <v>8221</v>
      </c>
      <c r="E1004" t="s">
        <v>8222</v>
      </c>
      <c r="F1004" t="s">
        <v>8223</v>
      </c>
      <c r="G1004" t="s">
        <v>8224</v>
      </c>
      <c r="H1004" t="s">
        <v>6827</v>
      </c>
      <c r="I1004" t="s">
        <v>225</v>
      </c>
      <c r="J1004" t="s">
        <v>211</v>
      </c>
      <c r="K1004" t="s">
        <v>8225</v>
      </c>
      <c r="L1004" t="s">
        <v>50</v>
      </c>
      <c r="M1004" t="s">
        <v>50</v>
      </c>
      <c r="N1004" t="s">
        <v>36</v>
      </c>
      <c r="O1004" t="s">
        <v>39</v>
      </c>
      <c r="P1004" t="s">
        <v>1999</v>
      </c>
      <c r="Q1004" t="s">
        <v>39</v>
      </c>
      <c r="R1004" t="s">
        <v>39</v>
      </c>
      <c r="S1004" t="s">
        <v>2009</v>
      </c>
      <c r="T1004" t="s">
        <v>8226</v>
      </c>
      <c r="U1004" t="s">
        <v>39</v>
      </c>
      <c r="V1004" t="s">
        <v>39</v>
      </c>
      <c r="W1004" t="s">
        <v>39</v>
      </c>
      <c r="X1004" t="str">
        <f>IF(LEN(source_data[[#This Row],[technology]])=0,"","technology")</f>
        <v/>
      </c>
      <c r="Y1004" t="str">
        <f>SUBSTITUTE(_xlfn.TEXTJOIN(";",TRUE,source_data[[#This Row],[format]:[topic]],source_data[[#This Row],[misc]],source_data[[#This Row],[area]:[other]],),"#",";")</f>
        <v>advice;data-driven-enterprise;organization;process</v>
      </c>
      <c r="Z1004">
        <f>10-COUNTBLANK(source_data[[#This Row],[format]:[other]])</f>
        <v>4</v>
      </c>
    </row>
    <row r="1005" spans="1:26" x14ac:dyDescent="0.25">
      <c r="A1005" t="s">
        <v>8227</v>
      </c>
      <c r="B1005" t="s">
        <v>8228</v>
      </c>
      <c r="C1005" t="s">
        <v>8229</v>
      </c>
      <c r="D1005" t="s">
        <v>8230</v>
      </c>
      <c r="E1005" t="s">
        <v>8231</v>
      </c>
      <c r="F1005" t="s">
        <v>8232</v>
      </c>
      <c r="G1005" t="s">
        <v>8233</v>
      </c>
      <c r="H1005" t="s">
        <v>8234</v>
      </c>
      <c r="I1005" t="s">
        <v>225</v>
      </c>
      <c r="J1005" t="s">
        <v>47</v>
      </c>
      <c r="K1005" t="s">
        <v>8235</v>
      </c>
      <c r="L1005" t="s">
        <v>50</v>
      </c>
      <c r="M1005" t="s">
        <v>50</v>
      </c>
      <c r="N1005" t="s">
        <v>36</v>
      </c>
      <c r="O1005" t="s">
        <v>51</v>
      </c>
      <c r="P1005" t="s">
        <v>39</v>
      </c>
      <c r="Q1005" t="s">
        <v>39</v>
      </c>
      <c r="R1005" t="s">
        <v>39</v>
      </c>
      <c r="S1005" t="s">
        <v>39</v>
      </c>
      <c r="T1005" t="s">
        <v>6613</v>
      </c>
      <c r="U1005" t="s">
        <v>8236</v>
      </c>
      <c r="V1005" t="s">
        <v>287</v>
      </c>
      <c r="W1005" t="s">
        <v>39</v>
      </c>
      <c r="X1005" t="str">
        <f>IF(LEN(source_data[[#This Row],[technology]])=0,"","technology")</f>
        <v>technology</v>
      </c>
      <c r="Y1005" t="str">
        <f>SUBSTITUTE(_xlfn.TEXTJOIN(";",TRUE,source_data[[#This Row],[format]:[topic]],source_data[[#This Row],[misc]],source_data[[#This Row],[area]:[other]],),"#",";")</f>
        <v>post;method;technique;technology;deployment;python</v>
      </c>
      <c r="Z1005">
        <f>10-COUNTBLANK(source_data[[#This Row],[format]:[other]])</f>
        <v>5</v>
      </c>
    </row>
    <row r="1006" spans="1:26" x14ac:dyDescent="0.25">
      <c r="A1006" t="s">
        <v>8237</v>
      </c>
      <c r="B1006" t="s">
        <v>8238</v>
      </c>
      <c r="C1006" t="s">
        <v>8239</v>
      </c>
      <c r="D1006" t="s">
        <v>8240</v>
      </c>
      <c r="E1006" t="s">
        <v>8241</v>
      </c>
      <c r="F1006" t="s">
        <v>8242</v>
      </c>
      <c r="G1006" t="s">
        <v>8243</v>
      </c>
      <c r="H1006" t="s">
        <v>1929</v>
      </c>
      <c r="I1006" t="s">
        <v>225</v>
      </c>
      <c r="J1006" t="s">
        <v>32</v>
      </c>
      <c r="K1006" t="s">
        <v>8244</v>
      </c>
      <c r="L1006" t="s">
        <v>50</v>
      </c>
      <c r="M1006" t="s">
        <v>50</v>
      </c>
      <c r="N1006" t="s">
        <v>36</v>
      </c>
      <c r="O1006" t="s">
        <v>39</v>
      </c>
      <c r="P1006" t="s">
        <v>874</v>
      </c>
      <c r="Q1006" t="s">
        <v>39</v>
      </c>
      <c r="R1006" t="s">
        <v>39</v>
      </c>
      <c r="S1006" t="s">
        <v>39</v>
      </c>
      <c r="T1006" t="s">
        <v>39</v>
      </c>
      <c r="U1006" t="s">
        <v>317</v>
      </c>
      <c r="V1006" t="s">
        <v>39</v>
      </c>
      <c r="W1006" t="s">
        <v>39</v>
      </c>
      <c r="X1006" t="str">
        <f>IF(LEN(source_data[[#This Row],[technology]])=0,"","technology")</f>
        <v/>
      </c>
      <c r="Y1006" t="str">
        <f>SUBSTITUTE(_xlfn.TEXTJOIN(";",TRUE,source_data[[#This Row],[format]:[topic]],source_data[[#This Row],[misc]],source_data[[#This Row],[area]:[other]],),"#",";")</f>
        <v>guide;colour</v>
      </c>
      <c r="Z1006">
        <f>10-COUNTBLANK(source_data[[#This Row],[format]:[other]])</f>
        <v>3</v>
      </c>
    </row>
    <row r="1007" spans="1:26" x14ac:dyDescent="0.25">
      <c r="A1007" t="s">
        <v>8245</v>
      </c>
      <c r="B1007" t="s">
        <v>8246</v>
      </c>
      <c r="C1007" t="s">
        <v>8247</v>
      </c>
      <c r="D1007" t="s">
        <v>4695</v>
      </c>
      <c r="E1007" t="s">
        <v>8248</v>
      </c>
      <c r="F1007" t="s">
        <v>8249</v>
      </c>
      <c r="G1007" t="s">
        <v>159</v>
      </c>
      <c r="H1007" t="s">
        <v>2320</v>
      </c>
      <c r="I1007" t="s">
        <v>225</v>
      </c>
      <c r="J1007" t="s">
        <v>211</v>
      </c>
      <c r="K1007" t="s">
        <v>8250</v>
      </c>
      <c r="L1007" t="s">
        <v>50</v>
      </c>
      <c r="M1007" t="s">
        <v>50</v>
      </c>
      <c r="N1007" t="s">
        <v>36</v>
      </c>
      <c r="O1007" t="s">
        <v>1021</v>
      </c>
      <c r="P1007" t="s">
        <v>78</v>
      </c>
      <c r="Q1007" t="s">
        <v>39</v>
      </c>
      <c r="R1007" t="s">
        <v>39</v>
      </c>
      <c r="S1007" t="s">
        <v>39</v>
      </c>
      <c r="T1007" t="s">
        <v>39</v>
      </c>
      <c r="U1007" t="s">
        <v>39</v>
      </c>
      <c r="V1007" t="s">
        <v>4116</v>
      </c>
      <c r="W1007" t="s">
        <v>39</v>
      </c>
      <c r="X1007" t="str">
        <f>IF(LEN(source_data[[#This Row],[technology]])=0,"","technology")</f>
        <v>technology</v>
      </c>
      <c r="Y1007" t="str">
        <f>SUBSTITUTE(_xlfn.TEXTJOIN(";",TRUE,source_data[[#This Row],[format]:[topic]],source_data[[#This Row],[misc]],source_data[[#This Row],[area]:[other]],),"#",";")</f>
        <v>post;package;how-to;technology;rstats;azure</v>
      </c>
      <c r="Z1007">
        <f>10-COUNTBLANK(source_data[[#This Row],[format]:[other]])</f>
        <v>4</v>
      </c>
    </row>
    <row r="1008" spans="1:26" x14ac:dyDescent="0.25">
      <c r="A1008" t="s">
        <v>8251</v>
      </c>
      <c r="B1008" t="s">
        <v>8252</v>
      </c>
      <c r="C1008" t="s">
        <v>7673</v>
      </c>
      <c r="D1008" t="s">
        <v>8253</v>
      </c>
      <c r="E1008" t="s">
        <v>8254</v>
      </c>
      <c r="F1008" t="s">
        <v>8255</v>
      </c>
      <c r="G1008" t="s">
        <v>8256</v>
      </c>
      <c r="H1008" t="s">
        <v>8257</v>
      </c>
      <c r="I1008" t="s">
        <v>225</v>
      </c>
      <c r="J1008" t="s">
        <v>211</v>
      </c>
      <c r="K1008" t="s">
        <v>8258</v>
      </c>
      <c r="L1008" t="s">
        <v>50</v>
      </c>
      <c r="M1008" t="s">
        <v>50</v>
      </c>
      <c r="N1008" t="s">
        <v>36</v>
      </c>
      <c r="O1008" t="s">
        <v>39</v>
      </c>
      <c r="P1008" t="s">
        <v>266</v>
      </c>
      <c r="Q1008" t="s">
        <v>39</v>
      </c>
      <c r="R1008" t="s">
        <v>39</v>
      </c>
      <c r="S1008" t="s">
        <v>52</v>
      </c>
      <c r="T1008" t="s">
        <v>168</v>
      </c>
      <c r="U1008" t="s">
        <v>39</v>
      </c>
      <c r="V1008" t="s">
        <v>5509</v>
      </c>
      <c r="W1008" t="s">
        <v>39</v>
      </c>
      <c r="X1008" t="str">
        <f>IF(LEN(source_data[[#This Row],[technology]])=0,"","technology")</f>
        <v>technology</v>
      </c>
      <c r="Y1008" t="str">
        <f>SUBSTITUTE(_xlfn.TEXTJOIN(";",TRUE,source_data[[#This Row],[format]:[topic]],source_data[[#This Row],[misc]],source_data[[#This Row],[area]:[other]],),"#",";")</f>
        <v>tutorial;data-viz;tool;technology;rstats;ggplot</v>
      </c>
      <c r="Z1008">
        <f>10-COUNTBLANK(source_data[[#This Row],[format]:[other]])</f>
        <v>5</v>
      </c>
    </row>
    <row r="1009" spans="1:26" x14ac:dyDescent="0.25">
      <c r="A1009" t="s">
        <v>8259</v>
      </c>
      <c r="B1009" t="s">
        <v>8260</v>
      </c>
      <c r="C1009" t="s">
        <v>8261</v>
      </c>
      <c r="D1009" t="s">
        <v>8262</v>
      </c>
      <c r="E1009" t="s">
        <v>8263</v>
      </c>
      <c r="F1009" t="s">
        <v>8264</v>
      </c>
      <c r="G1009" t="s">
        <v>8265</v>
      </c>
      <c r="H1009" t="s">
        <v>8266</v>
      </c>
      <c r="I1009" t="s">
        <v>225</v>
      </c>
      <c r="J1009" t="s">
        <v>32</v>
      </c>
      <c r="K1009" t="s">
        <v>8267</v>
      </c>
      <c r="L1009" t="s">
        <v>50</v>
      </c>
      <c r="M1009" t="s">
        <v>50</v>
      </c>
      <c r="N1009" t="s">
        <v>36</v>
      </c>
      <c r="O1009" t="s">
        <v>51</v>
      </c>
      <c r="P1009" t="s">
        <v>39</v>
      </c>
      <c r="Q1009" t="s">
        <v>39</v>
      </c>
      <c r="R1009" t="s">
        <v>39</v>
      </c>
      <c r="S1009" t="s">
        <v>39</v>
      </c>
      <c r="T1009" t="s">
        <v>9052</v>
      </c>
      <c r="U1009" t="s">
        <v>39</v>
      </c>
      <c r="V1009" t="s">
        <v>9053</v>
      </c>
      <c r="W1009" t="s">
        <v>39</v>
      </c>
      <c r="X1009" t="str">
        <f>IF(LEN(source_data[[#This Row],[technology]])=0,"","technology")</f>
        <v>technology</v>
      </c>
      <c r="Y1009" t="str">
        <f>SUBSTITUTE(_xlfn.TEXTJOIN(";",TRUE,source_data[[#This Row],[format]:[topic]],source_data[[#This Row],[misc]],source_data[[#This Row],[area]:[other]],),"#",";")</f>
        <v>post;tool;roadmap;technology;rstats;sql;azure</v>
      </c>
      <c r="Z1009">
        <f>10-COUNTBLANK(source_data[[#This Row],[format]:[other]])</f>
        <v>4</v>
      </c>
    </row>
    <row r="1010" spans="1:26" x14ac:dyDescent="0.25">
      <c r="A1010" t="s">
        <v>8268</v>
      </c>
      <c r="B1010" t="s">
        <v>8269</v>
      </c>
      <c r="C1010" t="s">
        <v>8270</v>
      </c>
      <c r="D1010" t="s">
        <v>5789</v>
      </c>
      <c r="E1010" t="s">
        <v>8271</v>
      </c>
      <c r="F1010" t="s">
        <v>8272</v>
      </c>
      <c r="G1010" t="s">
        <v>8273</v>
      </c>
      <c r="H1010" t="s">
        <v>5793</v>
      </c>
      <c r="I1010" t="s">
        <v>225</v>
      </c>
      <c r="J1010" t="s">
        <v>32</v>
      </c>
      <c r="K1010" t="s">
        <v>8274</v>
      </c>
      <c r="L1010" t="s">
        <v>50</v>
      </c>
      <c r="M1010" t="s">
        <v>50</v>
      </c>
      <c r="N1010" t="s">
        <v>36</v>
      </c>
      <c r="O1010" t="s">
        <v>39</v>
      </c>
      <c r="P1010" t="s">
        <v>266</v>
      </c>
      <c r="Q1010" t="s">
        <v>39</v>
      </c>
      <c r="R1010" t="s">
        <v>39</v>
      </c>
      <c r="S1010" t="s">
        <v>39</v>
      </c>
      <c r="T1010" t="s">
        <v>39</v>
      </c>
      <c r="U1010" t="s">
        <v>2965</v>
      </c>
      <c r="V1010" t="s">
        <v>159</v>
      </c>
      <c r="W1010" t="s">
        <v>39</v>
      </c>
      <c r="X1010" t="str">
        <f>IF(LEN(source_data[[#This Row],[technology]])=0,"","technology")</f>
        <v>technology</v>
      </c>
      <c r="Y1010" t="str">
        <f>SUBSTITUTE(_xlfn.TEXTJOIN(";",TRUE,source_data[[#This Row],[format]:[topic]],source_data[[#This Row],[misc]],source_data[[#This Row],[area]:[other]],),"#",";")</f>
        <v>tutorial;technology;forecasting;ml;rstats</v>
      </c>
      <c r="Z1010">
        <f>10-COUNTBLANK(source_data[[#This Row],[format]:[other]])</f>
        <v>4</v>
      </c>
    </row>
    <row r="1011" spans="1:26" x14ac:dyDescent="0.25">
      <c r="A1011" t="s">
        <v>8275</v>
      </c>
      <c r="B1011" t="s">
        <v>8276</v>
      </c>
      <c r="C1011" t="s">
        <v>8277</v>
      </c>
      <c r="D1011" t="s">
        <v>8278</v>
      </c>
      <c r="E1011" t="s">
        <v>8279</v>
      </c>
      <c r="F1011" t="s">
        <v>8280</v>
      </c>
      <c r="G1011" t="s">
        <v>8281</v>
      </c>
      <c r="H1011" t="s">
        <v>8282</v>
      </c>
      <c r="I1011" t="s">
        <v>225</v>
      </c>
      <c r="J1011" t="s">
        <v>47</v>
      </c>
      <c r="K1011" t="s">
        <v>8283</v>
      </c>
      <c r="L1011" t="s">
        <v>50</v>
      </c>
      <c r="M1011" t="s">
        <v>50</v>
      </c>
      <c r="N1011" t="s">
        <v>36</v>
      </c>
      <c r="O1011" t="s">
        <v>51</v>
      </c>
      <c r="P1011" t="s">
        <v>39</v>
      </c>
      <c r="Q1011" t="s">
        <v>39</v>
      </c>
      <c r="R1011" t="s">
        <v>39</v>
      </c>
      <c r="S1011" t="s">
        <v>39</v>
      </c>
      <c r="T1011" t="s">
        <v>168</v>
      </c>
      <c r="U1011" t="s">
        <v>865</v>
      </c>
      <c r="V1011" t="s">
        <v>39</v>
      </c>
      <c r="W1011" t="s">
        <v>39</v>
      </c>
      <c r="X1011" t="str">
        <f>IF(LEN(source_data[[#This Row],[technology]])=0,"","technology")</f>
        <v/>
      </c>
      <c r="Y1011" t="str">
        <f>SUBSTITUTE(_xlfn.TEXTJOIN(";",TRUE,source_data[[#This Row],[format]:[topic]],source_data[[#This Row],[misc]],source_data[[#This Row],[area]:[other]],),"#",";")</f>
        <v>post;tool;development</v>
      </c>
      <c r="Z1011">
        <f>10-COUNTBLANK(source_data[[#This Row],[format]:[other]])</f>
        <v>4</v>
      </c>
    </row>
    <row r="1012" spans="1:26" x14ac:dyDescent="0.25">
      <c r="A1012" t="s">
        <v>8284</v>
      </c>
      <c r="B1012" t="s">
        <v>8285</v>
      </c>
      <c r="C1012" t="s">
        <v>8286</v>
      </c>
      <c r="D1012" t="s">
        <v>6943</v>
      </c>
      <c r="E1012" t="s">
        <v>8287</v>
      </c>
      <c r="F1012" t="s">
        <v>8288</v>
      </c>
      <c r="G1012" t="s">
        <v>8289</v>
      </c>
      <c r="H1012" t="s">
        <v>827</v>
      </c>
      <c r="I1012" t="s">
        <v>225</v>
      </c>
      <c r="J1012" t="s">
        <v>211</v>
      </c>
      <c r="K1012" t="s">
        <v>8290</v>
      </c>
      <c r="L1012" t="s">
        <v>50</v>
      </c>
      <c r="M1012" t="s">
        <v>50</v>
      </c>
      <c r="N1012" t="s">
        <v>36</v>
      </c>
      <c r="O1012" t="s">
        <v>51</v>
      </c>
      <c r="P1012" t="s">
        <v>2680</v>
      </c>
      <c r="Q1012" t="s">
        <v>39</v>
      </c>
      <c r="R1012" t="s">
        <v>39</v>
      </c>
      <c r="S1012" t="s">
        <v>39</v>
      </c>
      <c r="T1012" t="s">
        <v>8291</v>
      </c>
      <c r="U1012" t="s">
        <v>40</v>
      </c>
      <c r="V1012" t="s">
        <v>39</v>
      </c>
      <c r="W1012" t="s">
        <v>39</v>
      </c>
      <c r="X1012" t="str">
        <f>IF(LEN(source_data[[#This Row],[technology]])=0,"","technology")</f>
        <v/>
      </c>
      <c r="Y1012" t="str">
        <f>SUBSTITUTE(_xlfn.TEXTJOIN(";",TRUE,source_data[[#This Row],[format]:[topic]],source_data[[#This Row],[misc]],source_data[[#This Row],[area]:[other]],),"#",";")</f>
        <v>post;perspective;method;concept;geospatial</v>
      </c>
      <c r="Z1012">
        <f>10-COUNTBLANK(source_data[[#This Row],[format]:[other]])</f>
        <v>5</v>
      </c>
    </row>
    <row r="1013" spans="1:26" x14ac:dyDescent="0.25">
      <c r="A1013" t="s">
        <v>8292</v>
      </c>
      <c r="B1013" t="s">
        <v>8293</v>
      </c>
      <c r="C1013" t="s">
        <v>8294</v>
      </c>
      <c r="D1013" t="s">
        <v>8295</v>
      </c>
      <c r="E1013" t="s">
        <v>8296</v>
      </c>
      <c r="F1013" t="s">
        <v>8297</v>
      </c>
      <c r="G1013" t="s">
        <v>8298</v>
      </c>
      <c r="H1013" t="s">
        <v>8299</v>
      </c>
      <c r="I1013" t="s">
        <v>225</v>
      </c>
      <c r="J1013" t="s">
        <v>47</v>
      </c>
      <c r="K1013" t="s">
        <v>8300</v>
      </c>
      <c r="L1013" t="s">
        <v>50</v>
      </c>
      <c r="M1013" t="s">
        <v>50</v>
      </c>
      <c r="N1013" t="s">
        <v>36</v>
      </c>
      <c r="O1013" t="s">
        <v>39</v>
      </c>
      <c r="P1013" t="s">
        <v>38</v>
      </c>
      <c r="Q1013" t="s">
        <v>522</v>
      </c>
      <c r="R1013" t="s">
        <v>39</v>
      </c>
      <c r="S1013" t="s">
        <v>52</v>
      </c>
      <c r="T1013" t="s">
        <v>39</v>
      </c>
      <c r="U1013" t="s">
        <v>39</v>
      </c>
      <c r="V1013" t="s">
        <v>39</v>
      </c>
      <c r="W1013" t="s">
        <v>39</v>
      </c>
      <c r="X1013" t="str">
        <f>IF(LEN(source_data[[#This Row],[technology]])=0,"","technology")</f>
        <v/>
      </c>
      <c r="Y1013" t="str">
        <f>SUBSTITUTE(_xlfn.TEXTJOIN(";",TRUE,source_data[[#This Row],[format]:[topic]],source_data[[#This Row],[misc]],source_data[[#This Row],[area]:[other]],),"#",";")</f>
        <v>news;example;data-viz</v>
      </c>
      <c r="Z1013">
        <f>10-COUNTBLANK(source_data[[#This Row],[format]:[other]])</f>
        <v>4</v>
      </c>
    </row>
    <row r="1014" spans="1:26" x14ac:dyDescent="0.25">
      <c r="A1014" t="s">
        <v>8301</v>
      </c>
      <c r="B1014" t="s">
        <v>8302</v>
      </c>
      <c r="C1014" t="s">
        <v>8303</v>
      </c>
      <c r="D1014" t="s">
        <v>8304</v>
      </c>
      <c r="E1014" t="s">
        <v>8305</v>
      </c>
      <c r="F1014" t="s">
        <v>8306</v>
      </c>
      <c r="G1014" t="s">
        <v>20</v>
      </c>
      <c r="H1014" t="s">
        <v>8307</v>
      </c>
      <c r="I1014" t="s">
        <v>225</v>
      </c>
      <c r="J1014" t="s">
        <v>211</v>
      </c>
      <c r="K1014" t="s">
        <v>8308</v>
      </c>
      <c r="L1014" t="s">
        <v>50</v>
      </c>
      <c r="M1014" t="s">
        <v>50</v>
      </c>
      <c r="N1014" t="s">
        <v>36</v>
      </c>
      <c r="O1014" t="s">
        <v>51</v>
      </c>
      <c r="P1014" t="s">
        <v>39</v>
      </c>
      <c r="Q1014" t="s">
        <v>276</v>
      </c>
      <c r="R1014" t="s">
        <v>39</v>
      </c>
      <c r="S1014" t="s">
        <v>39</v>
      </c>
      <c r="T1014" t="s">
        <v>2983</v>
      </c>
      <c r="U1014" t="s">
        <v>39</v>
      </c>
      <c r="V1014" t="s">
        <v>39</v>
      </c>
      <c r="W1014" t="s">
        <v>39</v>
      </c>
      <c r="X1014" t="str">
        <f>IF(LEN(source_data[[#This Row],[technology]])=0,"","technology")</f>
        <v/>
      </c>
      <c r="Y1014" t="str">
        <f>SUBSTITUTE(_xlfn.TEXTJOIN(";",TRUE,source_data[[#This Row],[format]:[topic]],source_data[[#This Row],[misc]],source_data[[#This Row],[area]:[other]],),"#",";")</f>
        <v>post;overview;technology;concept</v>
      </c>
      <c r="Z1014">
        <f>10-COUNTBLANK(source_data[[#This Row],[format]:[other]])</f>
        <v>4</v>
      </c>
    </row>
    <row r="1015" spans="1:26" x14ac:dyDescent="0.25">
      <c r="A1015" t="s">
        <v>8309</v>
      </c>
      <c r="B1015" t="s">
        <v>8310</v>
      </c>
      <c r="C1015" t="s">
        <v>8311</v>
      </c>
      <c r="D1015" t="s">
        <v>8312</v>
      </c>
      <c r="E1015" t="s">
        <v>8313</v>
      </c>
      <c r="F1015" t="s">
        <v>8314</v>
      </c>
      <c r="G1015" t="s">
        <v>8315</v>
      </c>
      <c r="H1015" t="s">
        <v>8316</v>
      </c>
      <c r="I1015" t="s">
        <v>225</v>
      </c>
      <c r="J1015" t="s">
        <v>211</v>
      </c>
      <c r="K1015" t="s">
        <v>8317</v>
      </c>
      <c r="L1015" t="s">
        <v>50</v>
      </c>
      <c r="M1015" t="s">
        <v>50</v>
      </c>
      <c r="N1015" t="s">
        <v>36</v>
      </c>
      <c r="O1015" t="s">
        <v>39</v>
      </c>
      <c r="P1015" t="s">
        <v>9054</v>
      </c>
      <c r="Q1015" t="s">
        <v>39</v>
      </c>
      <c r="R1015" t="s">
        <v>39</v>
      </c>
      <c r="S1015" t="s">
        <v>1184</v>
      </c>
      <c r="T1015" t="s">
        <v>87</v>
      </c>
      <c r="U1015" t="s">
        <v>2722</v>
      </c>
      <c r="V1015" t="s">
        <v>39</v>
      </c>
      <c r="W1015" t="s">
        <v>39</v>
      </c>
      <c r="X1015" t="str">
        <f>IF(LEN(source_data[[#This Row],[technology]])=0,"","technology")</f>
        <v/>
      </c>
      <c r="Y1015" t="str">
        <f>SUBSTITUTE(_xlfn.TEXTJOIN(";",TRUE,source_data[[#This Row],[format]:[topic]],source_data[[#This Row],[misc]],source_data[[#This Row],[area]:[other]],),"#",";")</f>
        <v>how-to;recommendation;pitfall;methodology;analytics</v>
      </c>
      <c r="Z1015">
        <f>10-COUNTBLANK(source_data[[#This Row],[format]:[other]])</f>
        <v>5</v>
      </c>
    </row>
    <row r="1016" spans="1:26" x14ac:dyDescent="0.25">
      <c r="A1016" t="s">
        <v>8318</v>
      </c>
      <c r="B1016" t="s">
        <v>8319</v>
      </c>
      <c r="C1016" t="s">
        <v>3220</v>
      </c>
      <c r="D1016" t="s">
        <v>3221</v>
      </c>
      <c r="E1016" t="s">
        <v>8320</v>
      </c>
      <c r="F1016" t="s">
        <v>8321</v>
      </c>
      <c r="G1016" t="s">
        <v>7586</v>
      </c>
      <c r="H1016" t="s">
        <v>8010</v>
      </c>
      <c r="I1016" t="s">
        <v>225</v>
      </c>
      <c r="J1016" t="s">
        <v>211</v>
      </c>
      <c r="K1016" t="s">
        <v>8322</v>
      </c>
      <c r="L1016" t="s">
        <v>50</v>
      </c>
      <c r="M1016" t="s">
        <v>50</v>
      </c>
      <c r="N1016" t="s">
        <v>36</v>
      </c>
      <c r="O1016" t="s">
        <v>157</v>
      </c>
      <c r="P1016" t="s">
        <v>39</v>
      </c>
      <c r="Q1016" t="s">
        <v>39</v>
      </c>
      <c r="R1016" t="s">
        <v>39</v>
      </c>
      <c r="S1016" t="s">
        <v>52</v>
      </c>
      <c r="T1016" t="s">
        <v>39</v>
      </c>
      <c r="U1016" t="s">
        <v>39</v>
      </c>
      <c r="V1016" t="s">
        <v>39</v>
      </c>
      <c r="W1016" t="s">
        <v>39</v>
      </c>
      <c r="X1016" t="str">
        <f>IF(LEN(source_data[[#This Row],[technology]])=0,"","technology")</f>
        <v/>
      </c>
      <c r="Y1016" t="str">
        <f>SUBSTITUTE(_xlfn.TEXTJOIN(";",TRUE,source_data[[#This Row],[format]:[topic]],source_data[[#This Row],[misc]],source_data[[#This Row],[area]:[other]],),"#",";")</f>
        <v>book;data-viz</v>
      </c>
      <c r="Z1016">
        <f>10-COUNTBLANK(source_data[[#This Row],[format]:[other]])</f>
        <v>3</v>
      </c>
    </row>
    <row r="1017" spans="1:26" x14ac:dyDescent="0.25">
      <c r="A1017" t="s">
        <v>8323</v>
      </c>
      <c r="B1017" t="s">
        <v>8324</v>
      </c>
      <c r="C1017" t="s">
        <v>8325</v>
      </c>
      <c r="D1017" t="s">
        <v>8326</v>
      </c>
      <c r="E1017" t="s">
        <v>659</v>
      </c>
      <c r="F1017" t="s">
        <v>8327</v>
      </c>
      <c r="G1017" t="s">
        <v>6267</v>
      </c>
      <c r="H1017" t="s">
        <v>8328</v>
      </c>
      <c r="I1017" t="s">
        <v>225</v>
      </c>
      <c r="J1017" t="s">
        <v>211</v>
      </c>
      <c r="K1017" t="s">
        <v>8329</v>
      </c>
      <c r="L1017" t="s">
        <v>50</v>
      </c>
      <c r="M1017" t="s">
        <v>50</v>
      </c>
      <c r="N1017" t="s">
        <v>36</v>
      </c>
      <c r="O1017" t="s">
        <v>39</v>
      </c>
      <c r="P1017" t="s">
        <v>103</v>
      </c>
      <c r="Q1017" t="s">
        <v>39</v>
      </c>
      <c r="R1017" t="s">
        <v>39</v>
      </c>
      <c r="S1017" t="s">
        <v>52</v>
      </c>
      <c r="T1017" t="s">
        <v>39</v>
      </c>
      <c r="U1017" t="s">
        <v>39</v>
      </c>
      <c r="V1017" t="s">
        <v>39</v>
      </c>
      <c r="W1017" t="s">
        <v>39</v>
      </c>
      <c r="X1017" t="str">
        <f>IF(LEN(source_data[[#This Row],[technology]])=0,"","technology")</f>
        <v/>
      </c>
      <c r="Y1017" t="str">
        <f>SUBSTITUTE(_xlfn.TEXTJOIN(";",TRUE,source_data[[#This Row],[format]:[topic]],source_data[[#This Row],[misc]],source_data[[#This Row],[area]:[other]],),"#",";")</f>
        <v>research;data-viz</v>
      </c>
      <c r="Z1017">
        <f>10-COUNTBLANK(source_data[[#This Row],[format]:[other]])</f>
        <v>3</v>
      </c>
    </row>
    <row r="1018" spans="1:26" x14ac:dyDescent="0.25">
      <c r="A1018" t="s">
        <v>8330</v>
      </c>
      <c r="B1018" t="s">
        <v>8331</v>
      </c>
      <c r="C1018" t="s">
        <v>8332</v>
      </c>
      <c r="D1018" t="s">
        <v>7480</v>
      </c>
      <c r="E1018" t="s">
        <v>8333</v>
      </c>
      <c r="F1018" t="s">
        <v>8334</v>
      </c>
      <c r="G1018" t="s">
        <v>8335</v>
      </c>
      <c r="H1018" t="s">
        <v>8336</v>
      </c>
      <c r="I1018" t="s">
        <v>225</v>
      </c>
      <c r="J1018" t="s">
        <v>211</v>
      </c>
      <c r="K1018" t="s">
        <v>8337</v>
      </c>
      <c r="L1018" t="s">
        <v>50</v>
      </c>
      <c r="M1018" t="s">
        <v>50</v>
      </c>
      <c r="N1018" t="s">
        <v>36</v>
      </c>
      <c r="O1018" t="s">
        <v>39</v>
      </c>
      <c r="P1018" t="s">
        <v>9006</v>
      </c>
      <c r="Q1018" t="s">
        <v>39</v>
      </c>
      <c r="R1018" t="s">
        <v>39</v>
      </c>
      <c r="S1018" t="s">
        <v>39</v>
      </c>
      <c r="T1018" t="s">
        <v>168</v>
      </c>
      <c r="U1018" t="s">
        <v>96</v>
      </c>
      <c r="V1018" t="s">
        <v>39</v>
      </c>
      <c r="W1018" t="s">
        <v>39</v>
      </c>
      <c r="X1018" t="str">
        <f>IF(LEN(source_data[[#This Row],[technology]])=0,"","technology")</f>
        <v/>
      </c>
      <c r="Y1018" t="str">
        <f>SUBSTITUTE(_xlfn.TEXTJOIN(";",TRUE,source_data[[#This Row],[format]:[topic]],source_data[[#This Row],[misc]],source_data[[#This Row],[area]:[other]],),"#",";")</f>
        <v>docs;tool;ml</v>
      </c>
      <c r="Z1018">
        <f>10-COUNTBLANK(source_data[[#This Row],[format]:[other]])</f>
        <v>4</v>
      </c>
    </row>
    <row r="1019" spans="1:26" x14ac:dyDescent="0.25">
      <c r="A1019" t="s">
        <v>8338</v>
      </c>
      <c r="B1019" t="s">
        <v>8339</v>
      </c>
      <c r="C1019" t="s">
        <v>8340</v>
      </c>
      <c r="D1019" t="s">
        <v>608</v>
      </c>
      <c r="E1019" t="s">
        <v>659</v>
      </c>
      <c r="F1019" t="s">
        <v>8341</v>
      </c>
      <c r="G1019" t="s">
        <v>8342</v>
      </c>
      <c r="H1019" t="s">
        <v>8343</v>
      </c>
      <c r="I1019" t="s">
        <v>225</v>
      </c>
      <c r="J1019" t="s">
        <v>211</v>
      </c>
      <c r="K1019" t="s">
        <v>8344</v>
      </c>
      <c r="L1019" t="s">
        <v>50</v>
      </c>
      <c r="M1019" t="s">
        <v>50</v>
      </c>
      <c r="N1019" t="s">
        <v>36</v>
      </c>
      <c r="O1019" t="s">
        <v>5226</v>
      </c>
      <c r="P1019" t="s">
        <v>39</v>
      </c>
      <c r="Q1019" t="s">
        <v>39</v>
      </c>
      <c r="R1019" t="s">
        <v>39</v>
      </c>
      <c r="S1019" t="s">
        <v>52</v>
      </c>
      <c r="T1019" t="s">
        <v>39</v>
      </c>
      <c r="U1019" t="s">
        <v>39</v>
      </c>
      <c r="V1019" t="s">
        <v>39</v>
      </c>
      <c r="W1019" t="s">
        <v>39</v>
      </c>
      <c r="X1019" t="str">
        <f>IF(LEN(source_data[[#This Row],[technology]])=0,"","technology")</f>
        <v/>
      </c>
      <c r="Y1019" t="str">
        <f>SUBSTITUTE(_xlfn.TEXTJOIN(";",TRUE,source_data[[#This Row],[format]:[topic]],source_data[[#This Row],[misc]],source_data[[#This Row],[area]:[other]],),"#",";")</f>
        <v>course;video;data-viz</v>
      </c>
      <c r="Z1019">
        <f>10-COUNTBLANK(source_data[[#This Row],[format]:[other]])</f>
        <v>3</v>
      </c>
    </row>
    <row r="1020" spans="1:26" x14ac:dyDescent="0.25">
      <c r="A1020" t="s">
        <v>8345</v>
      </c>
      <c r="B1020" t="s">
        <v>8346</v>
      </c>
      <c r="C1020" t="s">
        <v>8347</v>
      </c>
      <c r="D1020" t="s">
        <v>6850</v>
      </c>
      <c r="E1020" t="s">
        <v>8348</v>
      </c>
      <c r="F1020" t="s">
        <v>8349</v>
      </c>
      <c r="G1020" t="s">
        <v>6852</v>
      </c>
      <c r="H1020" t="s">
        <v>6853</v>
      </c>
      <c r="I1020" t="s">
        <v>225</v>
      </c>
      <c r="J1020" t="s">
        <v>211</v>
      </c>
      <c r="K1020" t="s">
        <v>8350</v>
      </c>
      <c r="L1020" t="s">
        <v>50</v>
      </c>
      <c r="M1020" t="s">
        <v>50</v>
      </c>
      <c r="N1020" t="s">
        <v>36</v>
      </c>
      <c r="O1020" t="s">
        <v>39</v>
      </c>
      <c r="P1020" t="s">
        <v>266</v>
      </c>
      <c r="Q1020" t="s">
        <v>39</v>
      </c>
      <c r="R1020" t="s">
        <v>39</v>
      </c>
      <c r="S1020" t="s">
        <v>39</v>
      </c>
      <c r="T1020" t="s">
        <v>39</v>
      </c>
      <c r="U1020" t="s">
        <v>6855</v>
      </c>
      <c r="V1020" t="s">
        <v>39</v>
      </c>
      <c r="W1020" t="s">
        <v>39</v>
      </c>
      <c r="X1020" t="str">
        <f>IF(LEN(source_data[[#This Row],[technology]])=0,"","technology")</f>
        <v/>
      </c>
      <c r="Y1020" t="str">
        <f>SUBSTITUTE(_xlfn.TEXTJOIN(";",TRUE,source_data[[#This Row],[format]:[topic]],source_data[[#This Row],[misc]],source_data[[#This Row],[area]:[other]],),"#",";")</f>
        <v>tutorial;geospatial;3d</v>
      </c>
      <c r="Z1020">
        <f>10-COUNTBLANK(source_data[[#This Row],[format]:[other]])</f>
        <v>3</v>
      </c>
    </row>
    <row r="1021" spans="1:26" x14ac:dyDescent="0.25">
      <c r="A1021" t="s">
        <v>8351</v>
      </c>
      <c r="B1021" t="s">
        <v>8352</v>
      </c>
      <c r="C1021" t="s">
        <v>8353</v>
      </c>
      <c r="D1021" t="s">
        <v>8354</v>
      </c>
      <c r="E1021" t="s">
        <v>8355</v>
      </c>
      <c r="F1021" t="s">
        <v>8356</v>
      </c>
      <c r="G1021" t="s">
        <v>8357</v>
      </c>
      <c r="H1021" t="s">
        <v>3772</v>
      </c>
      <c r="I1021" t="s">
        <v>225</v>
      </c>
      <c r="J1021" t="s">
        <v>32</v>
      </c>
      <c r="K1021" t="s">
        <v>8358</v>
      </c>
      <c r="L1021" t="s">
        <v>50</v>
      </c>
      <c r="M1021" t="s">
        <v>50</v>
      </c>
      <c r="N1021" t="s">
        <v>36</v>
      </c>
      <c r="O1021" t="s">
        <v>51</v>
      </c>
      <c r="P1021" t="s">
        <v>39</v>
      </c>
      <c r="Q1021" t="s">
        <v>522</v>
      </c>
      <c r="R1021" t="s">
        <v>39</v>
      </c>
      <c r="S1021" t="s">
        <v>9059</v>
      </c>
      <c r="T1021" t="s">
        <v>39</v>
      </c>
      <c r="U1021" t="s">
        <v>39</v>
      </c>
      <c r="V1021" t="s">
        <v>39</v>
      </c>
      <c r="X1021" t="str">
        <f>IF(LEN(source_data[[#This Row],[technology]])=0,"","technology")</f>
        <v/>
      </c>
      <c r="Y1021" t="str">
        <f>SUBSTITUTE(_xlfn.TEXTJOIN(";",TRUE,source_data[[#This Row],[format]:[topic]],source_data[[#This Row],[misc]],source_data[[#This Row],[area]:[other]],),"#",";")</f>
        <v>post;example;data-viz;inspiration</v>
      </c>
      <c r="Z1021">
        <f>10-COUNTBLANK(source_data[[#This Row],[format]:[other]])</f>
        <v>4</v>
      </c>
    </row>
    <row r="1022" spans="1:26" x14ac:dyDescent="0.25">
      <c r="A1022" t="s">
        <v>8359</v>
      </c>
      <c r="B1022" t="s">
        <v>8360</v>
      </c>
      <c r="C1022" t="s">
        <v>8361</v>
      </c>
      <c r="D1022" t="s">
        <v>8362</v>
      </c>
      <c r="E1022" t="s">
        <v>4349</v>
      </c>
      <c r="F1022" t="s">
        <v>8363</v>
      </c>
      <c r="G1022" t="s">
        <v>8364</v>
      </c>
      <c r="H1022" t="s">
        <v>8143</v>
      </c>
      <c r="I1022" t="s">
        <v>225</v>
      </c>
      <c r="J1022" t="s">
        <v>211</v>
      </c>
      <c r="K1022" t="s">
        <v>8365</v>
      </c>
      <c r="L1022" t="s">
        <v>50</v>
      </c>
      <c r="M1022" t="s">
        <v>50</v>
      </c>
      <c r="N1022" t="s">
        <v>36</v>
      </c>
      <c r="O1022" t="s">
        <v>5127</v>
      </c>
      <c r="P1022" t="s">
        <v>39</v>
      </c>
      <c r="Q1022" t="s">
        <v>522</v>
      </c>
      <c r="R1022" t="s">
        <v>39</v>
      </c>
      <c r="S1022" t="s">
        <v>9059</v>
      </c>
      <c r="T1022" t="s">
        <v>39</v>
      </c>
      <c r="U1022" t="s">
        <v>39</v>
      </c>
      <c r="V1022" t="s">
        <v>39</v>
      </c>
      <c r="X1022" t="str">
        <f>IF(LEN(source_data[[#This Row],[technology]])=0,"","technology")</f>
        <v/>
      </c>
      <c r="Y1022" t="str">
        <f>SUBSTITUTE(_xlfn.TEXTJOIN(";",TRUE,source_data[[#This Row],[format]:[topic]],source_data[[#This Row],[misc]],source_data[[#This Row],[area]:[other]],),"#",";")</f>
        <v>interview;example;data-viz;inspiration</v>
      </c>
      <c r="Z1022">
        <f>10-COUNTBLANK(source_data[[#This Row],[format]:[other]])</f>
        <v>4</v>
      </c>
    </row>
    <row r="1023" spans="1:26" x14ac:dyDescent="0.25">
      <c r="A1023" t="s">
        <v>8366</v>
      </c>
      <c r="B1023" t="s">
        <v>8367</v>
      </c>
      <c r="C1023" t="s">
        <v>8368</v>
      </c>
      <c r="D1023" t="s">
        <v>8369</v>
      </c>
      <c r="E1023" t="s">
        <v>8370</v>
      </c>
      <c r="F1023" t="s">
        <v>8371</v>
      </c>
      <c r="G1023" t="s">
        <v>865</v>
      </c>
      <c r="H1023" t="s">
        <v>8372</v>
      </c>
      <c r="I1023" t="s">
        <v>225</v>
      </c>
      <c r="J1023" t="s">
        <v>47</v>
      </c>
      <c r="K1023" t="s">
        <v>48</v>
      </c>
      <c r="L1023" t="s">
        <v>50</v>
      </c>
      <c r="M1023" t="s">
        <v>50</v>
      </c>
      <c r="N1023" t="s">
        <v>36</v>
      </c>
      <c r="O1023" t="s">
        <v>37</v>
      </c>
      <c r="P1023" t="s">
        <v>39</v>
      </c>
      <c r="Q1023" t="s">
        <v>613</v>
      </c>
      <c r="R1023" t="s">
        <v>39</v>
      </c>
      <c r="S1023" t="s">
        <v>39</v>
      </c>
      <c r="T1023" t="s">
        <v>39</v>
      </c>
      <c r="U1023" t="s">
        <v>865</v>
      </c>
      <c r="V1023" t="s">
        <v>287</v>
      </c>
      <c r="W1023" t="s">
        <v>39</v>
      </c>
      <c r="X1023" t="str">
        <f>IF(LEN(source_data[[#This Row],[technology]])=0,"","technology")</f>
        <v>technology</v>
      </c>
      <c r="Y1023" t="str">
        <f>SUBSTITUTE(_xlfn.TEXTJOIN(";",TRUE,source_data[[#This Row],[format]:[topic]],source_data[[#This Row],[misc]],source_data[[#This Row],[area]:[other]],),"#",";")</f>
        <v>article;explainer;technology;development;python</v>
      </c>
      <c r="Z1023">
        <f>10-COUNTBLANK(source_data[[#This Row],[format]:[other]])</f>
        <v>5</v>
      </c>
    </row>
    <row r="1024" spans="1:26" x14ac:dyDescent="0.25">
      <c r="A1024" t="s">
        <v>8373</v>
      </c>
      <c r="B1024" t="s">
        <v>8374</v>
      </c>
      <c r="C1024" t="s">
        <v>8375</v>
      </c>
      <c r="D1024" t="s">
        <v>8376</v>
      </c>
      <c r="E1024" t="s">
        <v>3560</v>
      </c>
      <c r="F1024" t="s">
        <v>8377</v>
      </c>
      <c r="G1024" t="s">
        <v>8357</v>
      </c>
      <c r="H1024" t="s">
        <v>1201</v>
      </c>
      <c r="I1024" t="s">
        <v>225</v>
      </c>
      <c r="J1024" t="s">
        <v>211</v>
      </c>
      <c r="K1024" t="s">
        <v>8378</v>
      </c>
      <c r="L1024" t="s">
        <v>50</v>
      </c>
      <c r="M1024" t="s">
        <v>50</v>
      </c>
      <c r="N1024" t="s">
        <v>36</v>
      </c>
      <c r="O1024" t="s">
        <v>94</v>
      </c>
      <c r="P1024" t="s">
        <v>39</v>
      </c>
      <c r="Q1024" t="s">
        <v>522</v>
      </c>
      <c r="R1024" t="s">
        <v>39</v>
      </c>
      <c r="S1024" t="s">
        <v>9059</v>
      </c>
      <c r="T1024" t="s">
        <v>39</v>
      </c>
      <c r="U1024" t="s">
        <v>39</v>
      </c>
      <c r="V1024" t="s">
        <v>39</v>
      </c>
      <c r="X1024" t="str">
        <f>IF(LEN(source_data[[#This Row],[technology]])=0,"","technology")</f>
        <v/>
      </c>
      <c r="Y1024" t="str">
        <f>SUBSTITUTE(_xlfn.TEXTJOIN(";",TRUE,source_data[[#This Row],[format]:[topic]],source_data[[#This Row],[misc]],source_data[[#This Row],[area]:[other]],),"#",";")</f>
        <v>video;example;data-viz;inspiration</v>
      </c>
      <c r="Z1024">
        <f>10-COUNTBLANK(source_data[[#This Row],[format]:[other]])</f>
        <v>4</v>
      </c>
    </row>
    <row r="1025" spans="1:26" x14ac:dyDescent="0.25">
      <c r="A1025" t="s">
        <v>8379</v>
      </c>
      <c r="B1025" t="s">
        <v>8380</v>
      </c>
      <c r="C1025" t="s">
        <v>8381</v>
      </c>
      <c r="D1025" t="s">
        <v>8382</v>
      </c>
      <c r="E1025" t="s">
        <v>8383</v>
      </c>
      <c r="F1025" t="s">
        <v>8384</v>
      </c>
      <c r="G1025" t="s">
        <v>8385</v>
      </c>
      <c r="H1025" t="s">
        <v>30</v>
      </c>
      <c r="I1025" t="s">
        <v>31</v>
      </c>
      <c r="J1025" t="s">
        <v>47</v>
      </c>
      <c r="K1025" t="s">
        <v>48</v>
      </c>
      <c r="L1025" t="s">
        <v>8386</v>
      </c>
      <c r="M1025" t="s">
        <v>50</v>
      </c>
      <c r="N1025" t="s">
        <v>36</v>
      </c>
      <c r="O1025" t="s">
        <v>39</v>
      </c>
      <c r="P1025" t="s">
        <v>187</v>
      </c>
      <c r="Q1025" t="s">
        <v>39</v>
      </c>
      <c r="R1025" t="s">
        <v>1056</v>
      </c>
      <c r="S1025" t="s">
        <v>39</v>
      </c>
      <c r="T1025" t="s">
        <v>39</v>
      </c>
      <c r="U1025" t="s">
        <v>96</v>
      </c>
      <c r="V1025" t="s">
        <v>39</v>
      </c>
      <c r="W1025" t="s">
        <v>39</v>
      </c>
      <c r="X1025" t="str">
        <f>IF(LEN(source_data[[#This Row],[technology]])=0,"","technology")</f>
        <v/>
      </c>
      <c r="Y1025" t="str">
        <f>SUBSTITUTE(_xlfn.TEXTJOIN(";",TRUE,source_data[[#This Row],[format]:[topic]],source_data[[#This Row],[misc]],source_data[[#This Row],[area]:[other]],),"#",";")</f>
        <v>visual;dubious;ml</v>
      </c>
      <c r="Z1025">
        <f>10-COUNTBLANK(source_data[[#This Row],[format]:[other]])</f>
        <v>4</v>
      </c>
    </row>
    <row r="1026" spans="1:26" x14ac:dyDescent="0.25">
      <c r="A1026" t="s">
        <v>8387</v>
      </c>
      <c r="B1026" t="s">
        <v>8388</v>
      </c>
      <c r="C1026" t="s">
        <v>8389</v>
      </c>
      <c r="D1026" t="s">
        <v>8390</v>
      </c>
      <c r="E1026" t="s">
        <v>5262</v>
      </c>
      <c r="F1026" t="s">
        <v>8391</v>
      </c>
      <c r="G1026" t="s">
        <v>8392</v>
      </c>
      <c r="H1026" t="s">
        <v>1833</v>
      </c>
      <c r="I1026" t="s">
        <v>225</v>
      </c>
      <c r="J1026" t="s">
        <v>211</v>
      </c>
      <c r="K1026" t="s">
        <v>8393</v>
      </c>
      <c r="L1026" t="s">
        <v>50</v>
      </c>
      <c r="M1026" t="s">
        <v>50</v>
      </c>
      <c r="N1026" t="s">
        <v>36</v>
      </c>
      <c r="O1026" t="s">
        <v>157</v>
      </c>
      <c r="P1026" t="s">
        <v>39</v>
      </c>
      <c r="Q1026" t="s">
        <v>39</v>
      </c>
      <c r="R1026" t="s">
        <v>39</v>
      </c>
      <c r="S1026" t="s">
        <v>39</v>
      </c>
      <c r="T1026" t="s">
        <v>39</v>
      </c>
      <c r="U1026" t="s">
        <v>39</v>
      </c>
      <c r="V1026" t="s">
        <v>287</v>
      </c>
      <c r="W1026" t="s">
        <v>39</v>
      </c>
      <c r="X1026" t="str">
        <f>IF(LEN(source_data[[#This Row],[technology]])=0,"","technology")</f>
        <v>technology</v>
      </c>
      <c r="Y1026" t="str">
        <f>SUBSTITUTE(_xlfn.TEXTJOIN(";",TRUE,source_data[[#This Row],[format]:[topic]],source_data[[#This Row],[misc]],source_data[[#This Row],[area]:[other]],),"#",";")</f>
        <v>book;technology;python</v>
      </c>
      <c r="Z1026">
        <f>10-COUNTBLANK(source_data[[#This Row],[format]:[other]])</f>
        <v>3</v>
      </c>
    </row>
    <row r="1027" spans="1:26" x14ac:dyDescent="0.25">
      <c r="A1027" t="s">
        <v>8394</v>
      </c>
      <c r="B1027" t="s">
        <v>8395</v>
      </c>
      <c r="C1027" t="s">
        <v>8396</v>
      </c>
      <c r="D1027" t="s">
        <v>8397</v>
      </c>
      <c r="E1027" t="s">
        <v>8398</v>
      </c>
      <c r="F1027" t="s">
        <v>8399</v>
      </c>
      <c r="G1027" t="s">
        <v>8400</v>
      </c>
      <c r="H1027" t="s">
        <v>8401</v>
      </c>
      <c r="I1027" t="s">
        <v>225</v>
      </c>
      <c r="J1027" t="s">
        <v>211</v>
      </c>
      <c r="K1027" t="s">
        <v>8402</v>
      </c>
      <c r="L1027" t="s">
        <v>50</v>
      </c>
      <c r="M1027" t="s">
        <v>50</v>
      </c>
      <c r="N1027" t="s">
        <v>36</v>
      </c>
      <c r="O1027" t="s">
        <v>39</v>
      </c>
      <c r="P1027" t="s">
        <v>266</v>
      </c>
      <c r="Q1027" t="s">
        <v>39</v>
      </c>
      <c r="R1027" t="s">
        <v>39</v>
      </c>
      <c r="S1027" t="s">
        <v>39</v>
      </c>
      <c r="T1027" t="s">
        <v>39</v>
      </c>
      <c r="U1027" t="s">
        <v>40</v>
      </c>
      <c r="V1027" t="s">
        <v>159</v>
      </c>
      <c r="W1027" t="s">
        <v>39</v>
      </c>
      <c r="X1027" t="str">
        <f>IF(LEN(source_data[[#This Row],[technology]])=0,"","technology")</f>
        <v>technology</v>
      </c>
      <c r="Y1027" t="str">
        <f>SUBSTITUTE(_xlfn.TEXTJOIN(";",TRUE,source_data[[#This Row],[format]:[topic]],source_data[[#This Row],[misc]],source_data[[#This Row],[area]:[other]],),"#",";")</f>
        <v>tutorial;technology;geospatial;rstats</v>
      </c>
      <c r="Z1027">
        <f>10-COUNTBLANK(source_data[[#This Row],[format]:[other]])</f>
        <v>4</v>
      </c>
    </row>
    <row r="1028" spans="1:26" x14ac:dyDescent="0.25">
      <c r="A1028" t="s">
        <v>8403</v>
      </c>
      <c r="B1028" t="s">
        <v>8404</v>
      </c>
      <c r="C1028" t="s">
        <v>8405</v>
      </c>
      <c r="D1028" t="s">
        <v>8406</v>
      </c>
      <c r="E1028" t="s">
        <v>8407</v>
      </c>
      <c r="F1028" t="s">
        <v>8408</v>
      </c>
      <c r="G1028" t="s">
        <v>8409</v>
      </c>
      <c r="H1028" t="s">
        <v>8410</v>
      </c>
      <c r="I1028" t="s">
        <v>225</v>
      </c>
      <c r="J1028" t="s">
        <v>32</v>
      </c>
      <c r="K1028" t="s">
        <v>8411</v>
      </c>
      <c r="L1028" t="s">
        <v>50</v>
      </c>
      <c r="M1028" t="s">
        <v>50</v>
      </c>
      <c r="N1028" t="s">
        <v>36</v>
      </c>
      <c r="O1028" t="s">
        <v>39</v>
      </c>
      <c r="P1028" t="s">
        <v>8412</v>
      </c>
      <c r="Q1028" t="s">
        <v>522</v>
      </c>
      <c r="R1028" t="s">
        <v>39</v>
      </c>
      <c r="S1028" t="s">
        <v>9106</v>
      </c>
      <c r="T1028" t="s">
        <v>39</v>
      </c>
      <c r="U1028" t="s">
        <v>39</v>
      </c>
      <c r="V1028" t="s">
        <v>39</v>
      </c>
      <c r="X1028" t="str">
        <f>IF(LEN(source_data[[#This Row],[technology]])=0,"","technology")</f>
        <v/>
      </c>
      <c r="Y1028" t="str">
        <f>SUBSTITUTE(_xlfn.TEXTJOIN(";",TRUE,source_data[[#This Row],[format]:[topic]],source_data[[#This Row],[misc]],source_data[[#This Row],[area]:[other]],),"#",";")</f>
        <v>research;news;example;data-analysis;inspiration</v>
      </c>
      <c r="Z1028">
        <f>10-COUNTBLANK(source_data[[#This Row],[format]:[other]])</f>
        <v>4</v>
      </c>
    </row>
    <row r="1029" spans="1:26" x14ac:dyDescent="0.25">
      <c r="A1029" t="s">
        <v>8413</v>
      </c>
      <c r="B1029" t="s">
        <v>8414</v>
      </c>
      <c r="C1029" t="s">
        <v>8415</v>
      </c>
      <c r="D1029" t="s">
        <v>8416</v>
      </c>
      <c r="E1029" t="s">
        <v>8417</v>
      </c>
      <c r="F1029" t="s">
        <v>8418</v>
      </c>
      <c r="G1029" t="s">
        <v>8419</v>
      </c>
      <c r="H1029" t="s">
        <v>8420</v>
      </c>
      <c r="I1029" t="s">
        <v>225</v>
      </c>
      <c r="J1029" t="s">
        <v>32</v>
      </c>
      <c r="K1029" t="s">
        <v>8421</v>
      </c>
      <c r="L1029" t="s">
        <v>50</v>
      </c>
      <c r="M1029" t="s">
        <v>50</v>
      </c>
      <c r="N1029" t="s">
        <v>36</v>
      </c>
      <c r="O1029" t="s">
        <v>37</v>
      </c>
      <c r="P1029" t="s">
        <v>39</v>
      </c>
      <c r="Q1029" t="s">
        <v>2184</v>
      </c>
      <c r="R1029" t="s">
        <v>39</v>
      </c>
      <c r="S1029" t="s">
        <v>39</v>
      </c>
      <c r="T1029" t="s">
        <v>39</v>
      </c>
      <c r="U1029" t="s">
        <v>8422</v>
      </c>
      <c r="V1029" t="s">
        <v>39</v>
      </c>
      <c r="W1029" t="s">
        <v>595</v>
      </c>
      <c r="X1029" t="str">
        <f>IF(LEN(source_data[[#This Row],[technology]])=0,"","technology")</f>
        <v/>
      </c>
      <c r="Y1029" t="str">
        <f>SUBSTITUTE(_xlfn.TEXTJOIN(";",TRUE,source_data[[#This Row],[format]:[topic]],source_data[[#This Row],[misc]],source_data[[#This Row],[area]:[other]],),"#",";")</f>
        <v>article;definition;logic;art</v>
      </c>
      <c r="Z1029">
        <f>10-COUNTBLANK(source_data[[#This Row],[format]:[other]])</f>
        <v>5</v>
      </c>
    </row>
    <row r="1030" spans="1:26" x14ac:dyDescent="0.25">
      <c r="A1030" t="s">
        <v>8423</v>
      </c>
      <c r="B1030" t="s">
        <v>8424</v>
      </c>
      <c r="C1030" t="s">
        <v>8425</v>
      </c>
      <c r="D1030" t="s">
        <v>136</v>
      </c>
      <c r="E1030" t="s">
        <v>8426</v>
      </c>
      <c r="F1030" t="s">
        <v>8427</v>
      </c>
      <c r="G1030" t="s">
        <v>1139</v>
      </c>
      <c r="H1030" t="s">
        <v>3772</v>
      </c>
      <c r="I1030" t="s">
        <v>225</v>
      </c>
      <c r="J1030" t="s">
        <v>32</v>
      </c>
      <c r="K1030" t="s">
        <v>8428</v>
      </c>
      <c r="L1030" t="s">
        <v>50</v>
      </c>
      <c r="M1030" t="s">
        <v>50</v>
      </c>
      <c r="N1030" t="s">
        <v>36</v>
      </c>
      <c r="O1030" t="s">
        <v>51</v>
      </c>
      <c r="P1030" t="s">
        <v>39</v>
      </c>
      <c r="Q1030" t="s">
        <v>39</v>
      </c>
      <c r="R1030" t="s">
        <v>39</v>
      </c>
      <c r="S1030" t="s">
        <v>9059</v>
      </c>
      <c r="T1030" t="s">
        <v>39</v>
      </c>
      <c r="U1030" t="s">
        <v>39</v>
      </c>
      <c r="V1030" t="s">
        <v>39</v>
      </c>
      <c r="X1030" t="str">
        <f>IF(LEN(source_data[[#This Row],[technology]])=0,"","technology")</f>
        <v/>
      </c>
      <c r="Y1030" t="str">
        <f>SUBSTITUTE(_xlfn.TEXTJOIN(";",TRUE,source_data[[#This Row],[format]:[topic]],source_data[[#This Row],[misc]],source_data[[#This Row],[area]:[other]],),"#",";")</f>
        <v>post;data-viz;inspiration</v>
      </c>
      <c r="Z1030">
        <f>10-COUNTBLANK(source_data[[#This Row],[format]:[other]])</f>
        <v>3</v>
      </c>
    </row>
    <row r="1031" spans="1:26" x14ac:dyDescent="0.25">
      <c r="A1031" t="s">
        <v>8429</v>
      </c>
      <c r="B1031" t="s">
        <v>8430</v>
      </c>
      <c r="C1031" t="s">
        <v>8431</v>
      </c>
      <c r="D1031" t="s">
        <v>8432</v>
      </c>
      <c r="E1031" t="s">
        <v>4349</v>
      </c>
      <c r="F1031" t="s">
        <v>8433</v>
      </c>
      <c r="G1031" t="s">
        <v>8434</v>
      </c>
      <c r="H1031" t="s">
        <v>8435</v>
      </c>
      <c r="I1031" t="s">
        <v>225</v>
      </c>
      <c r="J1031" t="s">
        <v>211</v>
      </c>
      <c r="K1031" t="s">
        <v>8436</v>
      </c>
      <c r="L1031" t="s">
        <v>50</v>
      </c>
      <c r="M1031" t="s">
        <v>50</v>
      </c>
      <c r="N1031" t="s">
        <v>36</v>
      </c>
      <c r="O1031" t="s">
        <v>9055</v>
      </c>
      <c r="P1031" t="s">
        <v>9006</v>
      </c>
      <c r="Q1031" t="s">
        <v>39</v>
      </c>
      <c r="R1031" t="s">
        <v>39</v>
      </c>
      <c r="S1031" t="s">
        <v>39</v>
      </c>
      <c r="T1031" t="s">
        <v>6537</v>
      </c>
      <c r="U1031" t="s">
        <v>4735</v>
      </c>
      <c r="V1031" t="s">
        <v>39</v>
      </c>
      <c r="W1031" t="s">
        <v>39</v>
      </c>
      <c r="X1031" t="str">
        <f>IF(LEN(source_data[[#This Row],[technology]])=0,"","technology")</f>
        <v/>
      </c>
      <c r="Y1031" t="str">
        <f>SUBSTITUTE(_xlfn.TEXTJOIN(";",TRUE,source_data[[#This Row],[format]:[topic]],source_data[[#This Row],[misc]],source_data[[#This Row],[area]:[other]],),"#",";")</f>
        <v>site;application;docs;tool;method;model</v>
      </c>
      <c r="Z1031">
        <f>10-COUNTBLANK(source_data[[#This Row],[format]:[other]])</f>
        <v>5</v>
      </c>
    </row>
    <row r="1032" spans="1:26" x14ac:dyDescent="0.25">
      <c r="A1032" t="s">
        <v>8437</v>
      </c>
      <c r="B1032" t="s">
        <v>8438</v>
      </c>
      <c r="C1032" t="s">
        <v>8439</v>
      </c>
      <c r="D1032" t="s">
        <v>8440</v>
      </c>
      <c r="E1032" t="s">
        <v>8441</v>
      </c>
      <c r="F1032" t="s">
        <v>8442</v>
      </c>
      <c r="G1032" t="s">
        <v>8443</v>
      </c>
      <c r="H1032" t="s">
        <v>4619</v>
      </c>
      <c r="I1032" t="s">
        <v>225</v>
      </c>
      <c r="J1032" t="s">
        <v>211</v>
      </c>
      <c r="K1032" t="s">
        <v>8444</v>
      </c>
      <c r="L1032" t="s">
        <v>50</v>
      </c>
      <c r="M1032" t="s">
        <v>50</v>
      </c>
      <c r="N1032" t="s">
        <v>36</v>
      </c>
      <c r="O1032" t="s">
        <v>39</v>
      </c>
      <c r="P1032" t="s">
        <v>103</v>
      </c>
      <c r="Q1032" t="s">
        <v>39</v>
      </c>
      <c r="R1032" t="s">
        <v>1183</v>
      </c>
      <c r="S1032" t="s">
        <v>39</v>
      </c>
      <c r="T1032" t="s">
        <v>39</v>
      </c>
      <c r="U1032" t="s">
        <v>96</v>
      </c>
      <c r="V1032" t="s">
        <v>39</v>
      </c>
      <c r="W1032" t="s">
        <v>39</v>
      </c>
      <c r="X1032" t="str">
        <f>IF(LEN(source_data[[#This Row],[technology]])=0,"","technology")</f>
        <v/>
      </c>
      <c r="Y1032" t="str">
        <f>SUBSTITUTE(_xlfn.TEXTJOIN(";",TRUE,source_data[[#This Row],[format]:[topic]],source_data[[#This Row],[misc]],source_data[[#This Row],[area]:[other]],),"#",";")</f>
        <v>research;cautionary-tale;ml</v>
      </c>
      <c r="Z1032">
        <f>10-COUNTBLANK(source_data[[#This Row],[format]:[other]])</f>
        <v>4</v>
      </c>
    </row>
    <row r="1033" spans="1:26" x14ac:dyDescent="0.25">
      <c r="A1033" t="s">
        <v>8445</v>
      </c>
      <c r="B1033" t="s">
        <v>8446</v>
      </c>
      <c r="C1033" t="s">
        <v>8447</v>
      </c>
      <c r="D1033" t="s">
        <v>5231</v>
      </c>
      <c r="E1033" t="s">
        <v>5916</v>
      </c>
      <c r="F1033" t="s">
        <v>8448</v>
      </c>
      <c r="G1033" t="s">
        <v>40</v>
      </c>
      <c r="H1033" t="s">
        <v>30</v>
      </c>
      <c r="I1033" t="s">
        <v>31</v>
      </c>
      <c r="J1033" t="s">
        <v>47</v>
      </c>
      <c r="K1033" t="s">
        <v>48</v>
      </c>
      <c r="L1033" t="s">
        <v>5233</v>
      </c>
      <c r="M1033" t="s">
        <v>50</v>
      </c>
      <c r="N1033" t="s">
        <v>36</v>
      </c>
      <c r="O1033" t="s">
        <v>39</v>
      </c>
      <c r="P1033" t="s">
        <v>187</v>
      </c>
      <c r="Q1033" t="s">
        <v>39</v>
      </c>
      <c r="R1033" t="s">
        <v>39</v>
      </c>
      <c r="S1033" t="s">
        <v>39</v>
      </c>
      <c r="T1033" t="s">
        <v>39</v>
      </c>
      <c r="U1033" t="s">
        <v>40</v>
      </c>
      <c r="V1033" t="s">
        <v>39</v>
      </c>
      <c r="W1033" t="s">
        <v>39</v>
      </c>
      <c r="X1033" t="str">
        <f>IF(LEN(source_data[[#This Row],[technology]])=0,"","technology")</f>
        <v/>
      </c>
      <c r="Y1033" t="str">
        <f>SUBSTITUTE(_xlfn.TEXTJOIN(";",TRUE,source_data[[#This Row],[format]:[topic]],source_data[[#This Row],[misc]],source_data[[#This Row],[area]:[other]],),"#",";")</f>
        <v>visual;geospatial</v>
      </c>
      <c r="Z1033">
        <f>10-COUNTBLANK(source_data[[#This Row],[format]:[other]])</f>
        <v>3</v>
      </c>
    </row>
    <row r="1034" spans="1:26" x14ac:dyDescent="0.25">
      <c r="A1034" t="s">
        <v>8449</v>
      </c>
      <c r="B1034" t="s">
        <v>8450</v>
      </c>
      <c r="C1034" t="s">
        <v>8451</v>
      </c>
      <c r="D1034" t="s">
        <v>8452</v>
      </c>
      <c r="E1034" t="s">
        <v>659</v>
      </c>
      <c r="F1034" t="s">
        <v>8453</v>
      </c>
      <c r="G1034" t="s">
        <v>5693</v>
      </c>
      <c r="H1034" t="s">
        <v>8454</v>
      </c>
      <c r="I1034" t="s">
        <v>225</v>
      </c>
      <c r="J1034" t="s">
        <v>211</v>
      </c>
      <c r="K1034" t="s">
        <v>8455</v>
      </c>
      <c r="L1034" t="s">
        <v>50</v>
      </c>
      <c r="M1034" t="s">
        <v>50</v>
      </c>
      <c r="N1034" t="s">
        <v>36</v>
      </c>
      <c r="O1034" t="s">
        <v>51</v>
      </c>
      <c r="P1034" t="s">
        <v>177</v>
      </c>
      <c r="Q1034" t="s">
        <v>39</v>
      </c>
      <c r="R1034" t="s">
        <v>39</v>
      </c>
      <c r="S1034" t="s">
        <v>39</v>
      </c>
      <c r="T1034" t="s">
        <v>4505</v>
      </c>
      <c r="U1034" t="s">
        <v>96</v>
      </c>
      <c r="V1034" t="s">
        <v>39</v>
      </c>
      <c r="W1034" t="s">
        <v>39</v>
      </c>
      <c r="X1034" t="str">
        <f>IF(LEN(source_data[[#This Row],[technology]])=0,"","technology")</f>
        <v/>
      </c>
      <c r="Y1034" t="str">
        <f>SUBSTITUTE(_xlfn.TEXTJOIN(";",TRUE,source_data[[#This Row],[format]:[topic]],source_data[[#This Row],[misc]],source_data[[#This Row],[area]:[other]],),"#",";")</f>
        <v>post;general;process;ml</v>
      </c>
      <c r="Z1034">
        <f>10-COUNTBLANK(source_data[[#This Row],[format]:[other]])</f>
        <v>5</v>
      </c>
    </row>
    <row r="1035" spans="1:26" x14ac:dyDescent="0.25">
      <c r="A1035" t="s">
        <v>8456</v>
      </c>
      <c r="B1035" t="s">
        <v>8457</v>
      </c>
      <c r="C1035" t="s">
        <v>8458</v>
      </c>
      <c r="D1035" t="s">
        <v>6715</v>
      </c>
      <c r="E1035" t="s">
        <v>8459</v>
      </c>
      <c r="F1035" t="s">
        <v>8460</v>
      </c>
      <c r="G1035" t="s">
        <v>37</v>
      </c>
      <c r="H1035" t="s">
        <v>1480</v>
      </c>
      <c r="I1035" t="s">
        <v>225</v>
      </c>
      <c r="J1035" t="s">
        <v>32</v>
      </c>
      <c r="K1035" t="s">
        <v>8461</v>
      </c>
      <c r="L1035" t="s">
        <v>50</v>
      </c>
      <c r="M1035" t="s">
        <v>50</v>
      </c>
      <c r="N1035" t="s">
        <v>36</v>
      </c>
      <c r="O1035" t="s">
        <v>51</v>
      </c>
      <c r="P1035" t="s">
        <v>177</v>
      </c>
      <c r="Q1035" t="s">
        <v>39</v>
      </c>
      <c r="R1035" t="s">
        <v>39</v>
      </c>
      <c r="S1035" t="s">
        <v>39</v>
      </c>
      <c r="T1035" t="s">
        <v>39</v>
      </c>
      <c r="U1035" t="s">
        <v>39</v>
      </c>
      <c r="V1035" t="s">
        <v>39</v>
      </c>
      <c r="W1035" t="s">
        <v>39</v>
      </c>
      <c r="X1035" t="str">
        <f>IF(LEN(source_data[[#This Row],[technology]])=0,"","technology")</f>
        <v/>
      </c>
      <c r="Y1035" t="str">
        <f>SUBSTITUTE(_xlfn.TEXTJOIN(";",TRUE,source_data[[#This Row],[format]:[topic]],source_data[[#This Row],[misc]],source_data[[#This Row],[area]:[other]],),"#",";")</f>
        <v>post;general</v>
      </c>
      <c r="Z1035">
        <f>10-COUNTBLANK(source_data[[#This Row],[format]:[other]])</f>
        <v>3</v>
      </c>
    </row>
    <row r="1036" spans="1:26" x14ac:dyDescent="0.25">
      <c r="A1036" t="s">
        <v>8462</v>
      </c>
      <c r="B1036" t="s">
        <v>8463</v>
      </c>
      <c r="C1036" t="s">
        <v>8464</v>
      </c>
      <c r="D1036" t="s">
        <v>8465</v>
      </c>
      <c r="E1036" t="s">
        <v>8466</v>
      </c>
      <c r="F1036" t="s">
        <v>8467</v>
      </c>
      <c r="G1036" t="s">
        <v>428</v>
      </c>
      <c r="H1036" t="s">
        <v>8468</v>
      </c>
      <c r="I1036" t="s">
        <v>225</v>
      </c>
      <c r="J1036" t="s">
        <v>32</v>
      </c>
      <c r="K1036" t="s">
        <v>8469</v>
      </c>
      <c r="L1036" t="s">
        <v>50</v>
      </c>
      <c r="M1036" t="s">
        <v>50</v>
      </c>
      <c r="N1036" t="s">
        <v>36</v>
      </c>
      <c r="O1036" t="s">
        <v>51</v>
      </c>
      <c r="P1036" t="s">
        <v>177</v>
      </c>
      <c r="Q1036" t="s">
        <v>39</v>
      </c>
      <c r="R1036" t="s">
        <v>39</v>
      </c>
      <c r="S1036" t="s">
        <v>428</v>
      </c>
      <c r="T1036" t="s">
        <v>39</v>
      </c>
      <c r="U1036" t="s">
        <v>39</v>
      </c>
      <c r="V1036" t="s">
        <v>39</v>
      </c>
      <c r="X1036" t="str">
        <f>IF(LEN(source_data[[#This Row],[technology]])=0,"","technology")</f>
        <v/>
      </c>
      <c r="Y1036" t="str">
        <f>SUBSTITUTE(_xlfn.TEXTJOIN(";",TRUE,source_data[[#This Row],[format]:[topic]],source_data[[#This Row],[misc]],source_data[[#This Row],[area]:[other]],),"#",";")</f>
        <v>post;general;inspiration</v>
      </c>
      <c r="Z1036">
        <f>10-COUNTBLANK(source_data[[#This Row],[format]:[other]])</f>
        <v>4</v>
      </c>
    </row>
    <row r="1037" spans="1:26" x14ac:dyDescent="0.25">
      <c r="A1037" t="s">
        <v>8470</v>
      </c>
      <c r="B1037" t="s">
        <v>8471</v>
      </c>
      <c r="C1037" t="s">
        <v>8472</v>
      </c>
      <c r="D1037" t="s">
        <v>8473</v>
      </c>
      <c r="E1037" t="s">
        <v>8474</v>
      </c>
      <c r="F1037" t="s">
        <v>8475</v>
      </c>
      <c r="G1037" t="s">
        <v>8476</v>
      </c>
      <c r="H1037" t="s">
        <v>8477</v>
      </c>
      <c r="I1037" t="s">
        <v>225</v>
      </c>
      <c r="J1037" t="s">
        <v>211</v>
      </c>
      <c r="K1037" t="s">
        <v>8478</v>
      </c>
      <c r="L1037" t="s">
        <v>50</v>
      </c>
      <c r="M1037" t="s">
        <v>50</v>
      </c>
      <c r="N1037" t="s">
        <v>36</v>
      </c>
      <c r="O1037" t="s">
        <v>157</v>
      </c>
      <c r="P1037" t="s">
        <v>266</v>
      </c>
      <c r="Q1037" t="s">
        <v>39</v>
      </c>
      <c r="R1037" t="s">
        <v>39</v>
      </c>
      <c r="S1037" t="s">
        <v>39</v>
      </c>
      <c r="T1037" t="s">
        <v>39</v>
      </c>
      <c r="U1037" t="s">
        <v>39</v>
      </c>
      <c r="V1037" t="s">
        <v>912</v>
      </c>
      <c r="W1037" t="s">
        <v>39</v>
      </c>
      <c r="X1037" t="str">
        <f>IF(LEN(source_data[[#This Row],[technology]])=0,"","technology")</f>
        <v>technology</v>
      </c>
      <c r="Y1037" t="str">
        <f>SUBSTITUTE(_xlfn.TEXTJOIN(";",TRUE,source_data[[#This Row],[format]:[topic]],source_data[[#This Row],[misc]],source_data[[#This Row],[area]:[other]],),"#",";")</f>
        <v>book;tutorial;technology;javascript</v>
      </c>
      <c r="Z1037">
        <f>10-COUNTBLANK(source_data[[#This Row],[format]:[other]])</f>
        <v>4</v>
      </c>
    </row>
    <row r="1038" spans="1:26" x14ac:dyDescent="0.25">
      <c r="A1038" t="s">
        <v>8479</v>
      </c>
      <c r="B1038" t="s">
        <v>8480</v>
      </c>
      <c r="C1038" t="s">
        <v>8481</v>
      </c>
      <c r="D1038" t="s">
        <v>8482</v>
      </c>
      <c r="E1038" t="s">
        <v>3560</v>
      </c>
      <c r="F1038" t="s">
        <v>8483</v>
      </c>
      <c r="G1038" t="s">
        <v>96</v>
      </c>
      <c r="H1038" t="s">
        <v>8484</v>
      </c>
      <c r="I1038" t="s">
        <v>225</v>
      </c>
      <c r="J1038" t="s">
        <v>211</v>
      </c>
      <c r="K1038" t="s">
        <v>8485</v>
      </c>
      <c r="L1038" t="s">
        <v>50</v>
      </c>
      <c r="M1038" t="s">
        <v>50</v>
      </c>
      <c r="N1038" t="s">
        <v>36</v>
      </c>
      <c r="O1038" t="s">
        <v>77</v>
      </c>
      <c r="P1038" t="s">
        <v>39</v>
      </c>
      <c r="Q1038" t="s">
        <v>39</v>
      </c>
      <c r="R1038" t="s">
        <v>4892</v>
      </c>
      <c r="S1038" t="s">
        <v>39</v>
      </c>
      <c r="T1038" t="s">
        <v>39</v>
      </c>
      <c r="U1038" t="s">
        <v>96</v>
      </c>
      <c r="V1038" t="s">
        <v>39</v>
      </c>
      <c r="W1038" t="s">
        <v>39</v>
      </c>
      <c r="X1038" t="str">
        <f>IF(LEN(source_data[[#This Row],[technology]])=0,"","technology")</f>
        <v/>
      </c>
      <c r="Y1038" t="str">
        <f>SUBSTITUTE(_xlfn.TEXTJOIN(";",TRUE,source_data[[#This Row],[format]:[topic]],source_data[[#This Row],[misc]],source_data[[#This Row],[area]:[other]],),"#",";")</f>
        <v>site;challenge;ml</v>
      </c>
      <c r="Z1038">
        <f>10-COUNTBLANK(source_data[[#This Row],[format]:[other]])</f>
        <v>4</v>
      </c>
    </row>
    <row r="1039" spans="1:26" x14ac:dyDescent="0.25">
      <c r="A1039" t="s">
        <v>8486</v>
      </c>
      <c r="B1039" t="s">
        <v>8487</v>
      </c>
      <c r="C1039" t="s">
        <v>8488</v>
      </c>
      <c r="D1039" t="s">
        <v>6715</v>
      </c>
      <c r="E1039" t="s">
        <v>659</v>
      </c>
      <c r="F1039" t="s">
        <v>8489</v>
      </c>
      <c r="G1039" t="s">
        <v>8490</v>
      </c>
      <c r="H1039" t="s">
        <v>853</v>
      </c>
      <c r="I1039" t="s">
        <v>225</v>
      </c>
      <c r="J1039" t="s">
        <v>32</v>
      </c>
      <c r="K1039" t="s">
        <v>8491</v>
      </c>
      <c r="L1039" t="s">
        <v>50</v>
      </c>
      <c r="M1039" t="s">
        <v>50</v>
      </c>
      <c r="N1039" t="s">
        <v>36</v>
      </c>
      <c r="O1039" t="s">
        <v>39</v>
      </c>
      <c r="P1039" t="s">
        <v>1210</v>
      </c>
      <c r="Q1039" t="s">
        <v>39</v>
      </c>
      <c r="R1039" t="s">
        <v>39</v>
      </c>
      <c r="S1039" t="s">
        <v>39</v>
      </c>
      <c r="T1039" t="s">
        <v>39</v>
      </c>
      <c r="U1039" t="s">
        <v>39</v>
      </c>
      <c r="V1039" t="s">
        <v>39</v>
      </c>
      <c r="W1039" t="s">
        <v>8492</v>
      </c>
      <c r="X1039" t="str">
        <f>IF(LEN(source_data[[#This Row],[technology]])=0,"","technology")</f>
        <v/>
      </c>
      <c r="Y1039" t="str">
        <f>SUBSTITUTE(_xlfn.TEXTJOIN(";",TRUE,source_data[[#This Row],[format]:[topic]],source_data[[#This Row],[misc]],source_data[[#This Row],[area]:[other]],),"#",";")</f>
        <v>list;general;film</v>
      </c>
      <c r="Z1039">
        <f>10-COUNTBLANK(source_data[[#This Row],[format]:[other]])</f>
        <v>3</v>
      </c>
    </row>
    <row r="1040" spans="1:26" x14ac:dyDescent="0.25">
      <c r="A1040" t="s">
        <v>8493</v>
      </c>
      <c r="B1040" t="s">
        <v>8494</v>
      </c>
      <c r="C1040" t="s">
        <v>8495</v>
      </c>
      <c r="D1040" t="s">
        <v>8496</v>
      </c>
      <c r="E1040" t="s">
        <v>8497</v>
      </c>
      <c r="F1040" t="s">
        <v>8498</v>
      </c>
      <c r="G1040" t="s">
        <v>8499</v>
      </c>
      <c r="H1040" t="s">
        <v>8500</v>
      </c>
      <c r="I1040" t="s">
        <v>225</v>
      </c>
      <c r="J1040" t="s">
        <v>32</v>
      </c>
      <c r="K1040" t="s">
        <v>8501</v>
      </c>
      <c r="L1040" t="s">
        <v>50</v>
      </c>
      <c r="M1040" t="s">
        <v>50</v>
      </c>
      <c r="N1040" t="s">
        <v>36</v>
      </c>
      <c r="O1040" t="s">
        <v>37</v>
      </c>
      <c r="P1040" t="s">
        <v>39</v>
      </c>
      <c r="Q1040" t="s">
        <v>39</v>
      </c>
      <c r="R1040" t="s">
        <v>39</v>
      </c>
      <c r="S1040" t="s">
        <v>39</v>
      </c>
      <c r="T1040" t="s">
        <v>39</v>
      </c>
      <c r="U1040" t="s">
        <v>96</v>
      </c>
      <c r="V1040" t="s">
        <v>39</v>
      </c>
      <c r="W1040" t="s">
        <v>39</v>
      </c>
      <c r="X1040" t="str">
        <f>IF(LEN(source_data[[#This Row],[technology]])=0,"","technology")</f>
        <v/>
      </c>
      <c r="Y1040" t="str">
        <f>SUBSTITUTE(_xlfn.TEXTJOIN(";",TRUE,source_data[[#This Row],[format]:[topic]],source_data[[#This Row],[misc]],source_data[[#This Row],[area]:[other]],),"#",";")</f>
        <v>article;ml</v>
      </c>
      <c r="Z1040">
        <f>10-COUNTBLANK(source_data[[#This Row],[format]:[other]])</f>
        <v>3</v>
      </c>
    </row>
    <row r="1041" spans="1:26" x14ac:dyDescent="0.25">
      <c r="A1041" t="s">
        <v>8502</v>
      </c>
      <c r="B1041" t="s">
        <v>8503</v>
      </c>
      <c r="C1041" t="s">
        <v>8504</v>
      </c>
      <c r="D1041" t="s">
        <v>8505</v>
      </c>
      <c r="E1041" t="s">
        <v>8506</v>
      </c>
      <c r="F1041" t="s">
        <v>8507</v>
      </c>
      <c r="G1041" t="s">
        <v>8508</v>
      </c>
      <c r="H1041" t="s">
        <v>8509</v>
      </c>
      <c r="I1041" t="s">
        <v>225</v>
      </c>
      <c r="J1041" t="s">
        <v>32</v>
      </c>
      <c r="K1041" t="s">
        <v>8510</v>
      </c>
      <c r="L1041" t="s">
        <v>50</v>
      </c>
      <c r="M1041" t="s">
        <v>50</v>
      </c>
      <c r="N1041" t="s">
        <v>36</v>
      </c>
      <c r="O1041" t="s">
        <v>157</v>
      </c>
      <c r="P1041" t="s">
        <v>39</v>
      </c>
      <c r="Q1041" t="s">
        <v>39</v>
      </c>
      <c r="R1041" t="s">
        <v>39</v>
      </c>
      <c r="S1041" t="s">
        <v>39</v>
      </c>
      <c r="T1041" t="s">
        <v>39</v>
      </c>
      <c r="U1041" t="s">
        <v>9056</v>
      </c>
      <c r="V1041" t="s">
        <v>39</v>
      </c>
      <c r="W1041" t="s">
        <v>39</v>
      </c>
      <c r="X1041" t="str">
        <f>IF(LEN(source_data[[#This Row],[technology]])=0,"","technology")</f>
        <v/>
      </c>
      <c r="Y1041" t="str">
        <f>SUBSTITUTE(_xlfn.TEXTJOIN(";",TRUE,source_data[[#This Row],[format]:[topic]],source_data[[#This Row],[misc]],source_data[[#This Row],[area]:[other]],),"#",";")</f>
        <v>book;statistics;causality;inference</v>
      </c>
      <c r="Z1041">
        <f>10-COUNTBLANK(source_data[[#This Row],[format]:[other]])</f>
        <v>3</v>
      </c>
    </row>
    <row r="1042" spans="1:26" x14ac:dyDescent="0.25">
      <c r="A1042" t="s">
        <v>8511</v>
      </c>
      <c r="B1042" t="s">
        <v>8512</v>
      </c>
      <c r="C1042" t="s">
        <v>8513</v>
      </c>
      <c r="D1042" t="s">
        <v>8514</v>
      </c>
      <c r="E1042" t="s">
        <v>659</v>
      </c>
      <c r="F1042" t="s">
        <v>8515</v>
      </c>
      <c r="G1042" t="s">
        <v>8516</v>
      </c>
      <c r="H1042" t="s">
        <v>8517</v>
      </c>
      <c r="I1042" t="s">
        <v>225</v>
      </c>
      <c r="J1042" t="s">
        <v>211</v>
      </c>
      <c r="K1042" t="s">
        <v>8518</v>
      </c>
      <c r="L1042" t="s">
        <v>50</v>
      </c>
      <c r="M1042" t="s">
        <v>50</v>
      </c>
      <c r="N1042" t="s">
        <v>36</v>
      </c>
      <c r="O1042" t="s">
        <v>256</v>
      </c>
      <c r="P1042" t="s">
        <v>39</v>
      </c>
      <c r="Q1042" t="s">
        <v>39</v>
      </c>
      <c r="R1042" t="s">
        <v>39</v>
      </c>
      <c r="S1042" t="s">
        <v>39</v>
      </c>
      <c r="T1042" t="s">
        <v>168</v>
      </c>
      <c r="U1042" t="s">
        <v>8519</v>
      </c>
      <c r="V1042" t="s">
        <v>287</v>
      </c>
      <c r="W1042" t="s">
        <v>39</v>
      </c>
      <c r="X1042" t="str">
        <f>IF(LEN(source_data[[#This Row],[technology]])=0,"","technology")</f>
        <v>technology</v>
      </c>
      <c r="Y1042" t="str">
        <f>SUBSTITUTE(_xlfn.TEXTJOIN(";",TRUE,source_data[[#This Row],[format]:[topic]],source_data[[#This Row],[misc]],source_data[[#This Row],[area]:[other]],),"#",";")</f>
        <v>package;tool;technology;quality;data-processing;python</v>
      </c>
      <c r="Z1042">
        <f>10-COUNTBLANK(source_data[[#This Row],[format]:[other]])</f>
        <v>5</v>
      </c>
    </row>
    <row r="1043" spans="1:26" x14ac:dyDescent="0.25">
      <c r="A1043" t="s">
        <v>8520</v>
      </c>
      <c r="B1043" t="s">
        <v>8521</v>
      </c>
      <c r="C1043" t="s">
        <v>8522</v>
      </c>
      <c r="D1043" t="s">
        <v>8523</v>
      </c>
      <c r="E1043" t="s">
        <v>8524</v>
      </c>
      <c r="F1043" t="s">
        <v>8525</v>
      </c>
      <c r="G1043" t="s">
        <v>8526</v>
      </c>
      <c r="H1043" t="s">
        <v>8527</v>
      </c>
      <c r="I1043" t="s">
        <v>225</v>
      </c>
      <c r="J1043" t="s">
        <v>211</v>
      </c>
      <c r="K1043" t="s">
        <v>8528</v>
      </c>
      <c r="L1043" t="s">
        <v>50</v>
      </c>
      <c r="M1043" t="s">
        <v>50</v>
      </c>
      <c r="N1043" t="s">
        <v>36</v>
      </c>
      <c r="O1043" t="s">
        <v>256</v>
      </c>
      <c r="P1043" t="s">
        <v>39</v>
      </c>
      <c r="Q1043" t="s">
        <v>39</v>
      </c>
      <c r="R1043" t="s">
        <v>39</v>
      </c>
      <c r="S1043" t="s">
        <v>39</v>
      </c>
      <c r="T1043" t="s">
        <v>168</v>
      </c>
      <c r="U1043" t="s">
        <v>5740</v>
      </c>
      <c r="V1043" t="s">
        <v>287</v>
      </c>
      <c r="W1043" t="s">
        <v>39</v>
      </c>
      <c r="X1043" t="str">
        <f>IF(LEN(source_data[[#This Row],[technology]])=0,"","technology")</f>
        <v>technology</v>
      </c>
      <c r="Y1043" t="str">
        <f>SUBSTITUTE(_xlfn.TEXTJOIN(";",TRUE,source_data[[#This Row],[format]:[topic]],source_data[[#This Row],[misc]],source_data[[#This Row],[area]:[other]],),"#",";")</f>
        <v>package;tool;technology;data-processing;python</v>
      </c>
      <c r="Z1043">
        <f>10-COUNTBLANK(source_data[[#This Row],[format]:[other]])</f>
        <v>5</v>
      </c>
    </row>
    <row r="1044" spans="1:26" x14ac:dyDescent="0.25">
      <c r="A1044" t="s">
        <v>8529</v>
      </c>
      <c r="B1044" t="s">
        <v>8530</v>
      </c>
      <c r="C1044" t="s">
        <v>8531</v>
      </c>
      <c r="D1044" t="s">
        <v>7874</v>
      </c>
      <c r="E1044" t="s">
        <v>8532</v>
      </c>
      <c r="F1044" t="s">
        <v>8533</v>
      </c>
      <c r="G1044" t="s">
        <v>8534</v>
      </c>
      <c r="H1044" t="s">
        <v>7877</v>
      </c>
      <c r="I1044" t="s">
        <v>225</v>
      </c>
      <c r="J1044" t="s">
        <v>211</v>
      </c>
      <c r="K1044" t="s">
        <v>8535</v>
      </c>
      <c r="L1044" t="s">
        <v>50</v>
      </c>
      <c r="M1044" t="s">
        <v>50</v>
      </c>
      <c r="N1044" t="s">
        <v>36</v>
      </c>
      <c r="O1044" t="s">
        <v>51</v>
      </c>
      <c r="P1044" t="s">
        <v>39</v>
      </c>
      <c r="Q1044" t="s">
        <v>39</v>
      </c>
      <c r="R1044" t="s">
        <v>39</v>
      </c>
      <c r="S1044" t="s">
        <v>1184</v>
      </c>
      <c r="T1044" t="s">
        <v>168</v>
      </c>
      <c r="U1044" t="s">
        <v>96</v>
      </c>
      <c r="V1044" t="s">
        <v>39</v>
      </c>
      <c r="W1044" t="s">
        <v>39</v>
      </c>
      <c r="X1044" t="str">
        <f>IF(LEN(source_data[[#This Row],[technology]])=0,"","technology")</f>
        <v/>
      </c>
      <c r="Y1044" t="str">
        <f>SUBSTITUTE(_xlfn.TEXTJOIN(";",TRUE,source_data[[#This Row],[format]:[topic]],source_data[[#This Row],[misc]],source_data[[#This Row],[area]:[other]],),"#",";")</f>
        <v>post;pitfall;tool;ml</v>
      </c>
      <c r="Z1044">
        <f>10-COUNTBLANK(source_data[[#This Row],[format]:[other]])</f>
        <v>5</v>
      </c>
    </row>
    <row r="1045" spans="1:26" x14ac:dyDescent="0.25">
      <c r="A1045" t="s">
        <v>8536</v>
      </c>
      <c r="B1045" t="s">
        <v>8537</v>
      </c>
      <c r="C1045" t="s">
        <v>8538</v>
      </c>
      <c r="D1045" t="s">
        <v>8539</v>
      </c>
      <c r="E1045" t="s">
        <v>659</v>
      </c>
      <c r="F1045" t="s">
        <v>8540</v>
      </c>
      <c r="G1045" t="s">
        <v>1139</v>
      </c>
      <c r="H1045" t="s">
        <v>8541</v>
      </c>
      <c r="I1045" t="s">
        <v>225</v>
      </c>
      <c r="J1045" t="s">
        <v>211</v>
      </c>
      <c r="K1045" t="s">
        <v>8542</v>
      </c>
      <c r="L1045" t="s">
        <v>50</v>
      </c>
      <c r="M1045" t="s">
        <v>50</v>
      </c>
      <c r="N1045" t="s">
        <v>36</v>
      </c>
      <c r="O1045" t="s">
        <v>77</v>
      </c>
      <c r="P1045" t="s">
        <v>39</v>
      </c>
      <c r="Q1045" t="s">
        <v>39</v>
      </c>
      <c r="R1045" t="s">
        <v>39</v>
      </c>
      <c r="S1045" t="s">
        <v>9059</v>
      </c>
      <c r="T1045" t="s">
        <v>39</v>
      </c>
      <c r="U1045" t="s">
        <v>39</v>
      </c>
      <c r="V1045" t="s">
        <v>39</v>
      </c>
      <c r="X1045" t="str">
        <f>IF(LEN(source_data[[#This Row],[technology]])=0,"","technology")</f>
        <v/>
      </c>
      <c r="Y1045" t="str">
        <f>SUBSTITUTE(_xlfn.TEXTJOIN(";",TRUE,source_data[[#This Row],[format]:[topic]],source_data[[#This Row],[misc]],source_data[[#This Row],[area]:[other]],),"#",";")</f>
        <v>site;data-viz;inspiration</v>
      </c>
      <c r="Z1045">
        <f>10-COUNTBLANK(source_data[[#This Row],[format]:[other]])</f>
        <v>3</v>
      </c>
    </row>
    <row r="1046" spans="1:26" x14ac:dyDescent="0.25">
      <c r="A1046" t="s">
        <v>8543</v>
      </c>
      <c r="B1046" t="s">
        <v>8544</v>
      </c>
      <c r="C1046" t="s">
        <v>8545</v>
      </c>
      <c r="D1046" t="s">
        <v>7985</v>
      </c>
      <c r="E1046" t="s">
        <v>8546</v>
      </c>
      <c r="F1046" t="s">
        <v>8547</v>
      </c>
      <c r="G1046" t="s">
        <v>8548</v>
      </c>
      <c r="H1046" t="s">
        <v>5048</v>
      </c>
      <c r="I1046" t="s">
        <v>225</v>
      </c>
      <c r="J1046" t="s">
        <v>211</v>
      </c>
      <c r="K1046" t="s">
        <v>8549</v>
      </c>
      <c r="L1046" t="s">
        <v>50</v>
      </c>
      <c r="M1046" t="s">
        <v>50</v>
      </c>
      <c r="N1046" t="s">
        <v>36</v>
      </c>
      <c r="O1046" t="s">
        <v>9057</v>
      </c>
      <c r="P1046" t="s">
        <v>39</v>
      </c>
      <c r="Q1046" t="s">
        <v>39</v>
      </c>
      <c r="R1046" t="s">
        <v>1183</v>
      </c>
      <c r="S1046" t="s">
        <v>1184</v>
      </c>
      <c r="T1046" t="s">
        <v>39</v>
      </c>
      <c r="U1046" t="s">
        <v>96</v>
      </c>
      <c r="V1046" t="s">
        <v>39</v>
      </c>
      <c r="W1046" t="s">
        <v>39</v>
      </c>
      <c r="X1046" t="str">
        <f>IF(LEN(source_data[[#This Row],[technology]])=0,"","technology")</f>
        <v/>
      </c>
      <c r="Y1046" t="str">
        <f>SUBSTITUTE(_xlfn.TEXTJOIN(";",TRUE,source_data[[#This Row],[format]:[topic]],source_data[[#This Row],[misc]],source_data[[#This Row],[area]:[other]],),"#",";")</f>
        <v>interview;article;cautionary-tale;pitfall;ml</v>
      </c>
      <c r="Z1046">
        <f>10-COUNTBLANK(source_data[[#This Row],[format]:[other]])</f>
        <v>5</v>
      </c>
    </row>
    <row r="1047" spans="1:26" x14ac:dyDescent="0.25">
      <c r="A1047" t="s">
        <v>8550</v>
      </c>
      <c r="B1047" t="s">
        <v>8551</v>
      </c>
      <c r="C1047" t="s">
        <v>8552</v>
      </c>
      <c r="D1047" t="s">
        <v>2340</v>
      </c>
      <c r="E1047" t="s">
        <v>8553</v>
      </c>
      <c r="F1047" t="s">
        <v>8554</v>
      </c>
      <c r="G1047" t="s">
        <v>8555</v>
      </c>
      <c r="H1047" t="s">
        <v>8556</v>
      </c>
      <c r="I1047" t="s">
        <v>225</v>
      </c>
      <c r="J1047" t="s">
        <v>32</v>
      </c>
      <c r="K1047" t="s">
        <v>8557</v>
      </c>
      <c r="L1047" t="s">
        <v>50</v>
      </c>
      <c r="M1047" t="s">
        <v>50</v>
      </c>
      <c r="N1047" t="s">
        <v>36</v>
      </c>
      <c r="O1047" t="s">
        <v>37</v>
      </c>
      <c r="P1047" t="s">
        <v>39</v>
      </c>
      <c r="Q1047" t="s">
        <v>39</v>
      </c>
      <c r="R1047" t="s">
        <v>1183</v>
      </c>
      <c r="S1047" t="s">
        <v>39</v>
      </c>
      <c r="T1047" t="s">
        <v>3329</v>
      </c>
      <c r="U1047" t="s">
        <v>96</v>
      </c>
      <c r="V1047" t="s">
        <v>39</v>
      </c>
      <c r="W1047" t="s">
        <v>39</v>
      </c>
      <c r="X1047" t="str">
        <f>IF(LEN(source_data[[#This Row],[technology]])=0,"","technology")</f>
        <v/>
      </c>
      <c r="Y1047" t="str">
        <f>SUBSTITUTE(_xlfn.TEXTJOIN(";",TRUE,source_data[[#This Row],[format]:[topic]],source_data[[#This Row],[misc]],source_data[[#This Row],[area]:[other]],),"#",";")</f>
        <v>article;cautionary-tale;health;ml</v>
      </c>
      <c r="Z1047">
        <f>10-COUNTBLANK(source_data[[#This Row],[format]:[other]])</f>
        <v>5</v>
      </c>
    </row>
    <row r="1048" spans="1:26" x14ac:dyDescent="0.25">
      <c r="A1048" t="s">
        <v>8558</v>
      </c>
      <c r="B1048" t="s">
        <v>8559</v>
      </c>
      <c r="C1048" t="s">
        <v>8560</v>
      </c>
      <c r="D1048" t="s">
        <v>8561</v>
      </c>
      <c r="E1048" t="s">
        <v>8562</v>
      </c>
      <c r="F1048" t="s">
        <v>8563</v>
      </c>
      <c r="G1048" t="s">
        <v>8564</v>
      </c>
      <c r="H1048" t="s">
        <v>30</v>
      </c>
      <c r="I1048" t="s">
        <v>31</v>
      </c>
      <c r="J1048" t="s">
        <v>47</v>
      </c>
      <c r="K1048" t="s">
        <v>48</v>
      </c>
      <c r="L1048" t="s">
        <v>8565</v>
      </c>
      <c r="M1048" t="s">
        <v>50</v>
      </c>
      <c r="N1048" t="s">
        <v>36</v>
      </c>
      <c r="O1048" t="s">
        <v>39</v>
      </c>
      <c r="P1048" t="s">
        <v>4488</v>
      </c>
      <c r="Q1048" t="s">
        <v>39</v>
      </c>
      <c r="R1048" t="s">
        <v>39</v>
      </c>
      <c r="S1048" t="s">
        <v>39</v>
      </c>
      <c r="T1048" t="s">
        <v>168</v>
      </c>
      <c r="U1048" t="s">
        <v>39</v>
      </c>
      <c r="V1048" t="s">
        <v>287</v>
      </c>
      <c r="W1048" t="s">
        <v>39</v>
      </c>
      <c r="X1048" t="str">
        <f>IF(LEN(source_data[[#This Row],[technology]])=0,"","technology")</f>
        <v>technology</v>
      </c>
      <c r="Y1048" t="str">
        <f>SUBSTITUTE(_xlfn.TEXTJOIN(";",TRUE,source_data[[#This Row],[format]:[topic]],source_data[[#This Row],[misc]],source_data[[#This Row],[area]:[other]],),"#",";")</f>
        <v>cheatsheet;tool;technology;python</v>
      </c>
      <c r="Z1048">
        <f>10-COUNTBLANK(source_data[[#This Row],[format]:[other]])</f>
        <v>4</v>
      </c>
    </row>
    <row r="1049" spans="1:26" x14ac:dyDescent="0.25">
      <c r="A1049" t="s">
        <v>8566</v>
      </c>
      <c r="B1049" t="s">
        <v>8567</v>
      </c>
      <c r="C1049" t="s">
        <v>8568</v>
      </c>
      <c r="D1049" t="s">
        <v>8569</v>
      </c>
      <c r="E1049" t="s">
        <v>7948</v>
      </c>
      <c r="F1049" t="s">
        <v>8570</v>
      </c>
      <c r="G1049" t="s">
        <v>8571</v>
      </c>
      <c r="H1049" t="s">
        <v>8572</v>
      </c>
      <c r="I1049" t="s">
        <v>225</v>
      </c>
      <c r="J1049" t="s">
        <v>211</v>
      </c>
      <c r="K1049" t="s">
        <v>8573</v>
      </c>
      <c r="L1049" t="s">
        <v>50</v>
      </c>
      <c r="M1049" t="s">
        <v>50</v>
      </c>
      <c r="N1049" t="s">
        <v>36</v>
      </c>
      <c r="O1049" t="s">
        <v>39</v>
      </c>
      <c r="P1049" t="s">
        <v>481</v>
      </c>
      <c r="Q1049" t="s">
        <v>39</v>
      </c>
      <c r="R1049" t="s">
        <v>39</v>
      </c>
      <c r="S1049" t="s">
        <v>428</v>
      </c>
      <c r="T1049" t="s">
        <v>39</v>
      </c>
      <c r="U1049" t="s">
        <v>3319</v>
      </c>
      <c r="V1049" t="s">
        <v>39</v>
      </c>
      <c r="X1049" t="str">
        <f>IF(LEN(source_data[[#This Row],[technology]])=0,"","technology")</f>
        <v/>
      </c>
      <c r="Y1049" t="str">
        <f>SUBSTITUTE(_xlfn.TEXTJOIN(";",TRUE,source_data[[#This Row],[format]:[topic]],source_data[[#This Row],[misc]],source_data[[#This Row],[area]:[other]],),"#",";")</f>
        <v>dataset;inspiration;open-data</v>
      </c>
      <c r="Z1049">
        <f>10-COUNTBLANK(source_data[[#This Row],[format]:[other]])</f>
        <v>4</v>
      </c>
    </row>
    <row r="1050" spans="1:26" x14ac:dyDescent="0.25">
      <c r="A1050" t="s">
        <v>8574</v>
      </c>
      <c r="B1050" t="s">
        <v>8575</v>
      </c>
      <c r="C1050" t="s">
        <v>8576</v>
      </c>
      <c r="D1050" t="s">
        <v>8577</v>
      </c>
      <c r="E1050" t="s">
        <v>8578</v>
      </c>
      <c r="F1050" t="s">
        <v>8579</v>
      </c>
      <c r="G1050" t="s">
        <v>8580</v>
      </c>
      <c r="H1050" t="s">
        <v>8581</v>
      </c>
      <c r="I1050" t="s">
        <v>225</v>
      </c>
      <c r="J1050" t="s">
        <v>32</v>
      </c>
      <c r="K1050" t="s">
        <v>8582</v>
      </c>
      <c r="L1050" t="s">
        <v>50</v>
      </c>
      <c r="M1050" t="s">
        <v>50</v>
      </c>
      <c r="N1050" t="s">
        <v>36</v>
      </c>
      <c r="O1050" t="s">
        <v>51</v>
      </c>
      <c r="P1050" t="s">
        <v>39</v>
      </c>
      <c r="Q1050" t="s">
        <v>39</v>
      </c>
      <c r="R1050" t="s">
        <v>39</v>
      </c>
      <c r="S1050" t="s">
        <v>39</v>
      </c>
      <c r="T1050" t="s">
        <v>8583</v>
      </c>
      <c r="U1050" t="s">
        <v>39</v>
      </c>
      <c r="V1050" t="s">
        <v>39</v>
      </c>
      <c r="W1050" t="s">
        <v>39</v>
      </c>
      <c r="X1050" t="str">
        <f>IF(LEN(source_data[[#This Row],[technology]])=0,"","technology")</f>
        <v/>
      </c>
      <c r="Y1050" t="str">
        <f>SUBSTITUTE(_xlfn.TEXTJOIN(";",TRUE,source_data[[#This Row],[format]:[topic]],source_data[[#This Row],[misc]],source_data[[#This Row],[area]:[other]],),"#",";")</f>
        <v>post;process;organization</v>
      </c>
      <c r="Z1050">
        <f>10-COUNTBLANK(source_data[[#This Row],[format]:[other]])</f>
        <v>3</v>
      </c>
    </row>
    <row r="1051" spans="1:26" x14ac:dyDescent="0.25">
      <c r="A1051" t="s">
        <v>8584</v>
      </c>
      <c r="B1051" t="s">
        <v>8585</v>
      </c>
      <c r="C1051" t="s">
        <v>8586</v>
      </c>
      <c r="D1051" t="s">
        <v>8587</v>
      </c>
      <c r="E1051" t="s">
        <v>8588</v>
      </c>
      <c r="F1051" t="s">
        <v>8589</v>
      </c>
      <c r="G1051" t="s">
        <v>8590</v>
      </c>
      <c r="H1051" t="s">
        <v>30</v>
      </c>
      <c r="I1051" t="s">
        <v>31</v>
      </c>
      <c r="J1051" t="s">
        <v>47</v>
      </c>
      <c r="K1051" t="s">
        <v>48</v>
      </c>
      <c r="L1051" t="s">
        <v>8591</v>
      </c>
      <c r="M1051" t="s">
        <v>8592</v>
      </c>
      <c r="N1051" t="s">
        <v>36</v>
      </c>
      <c r="O1051" t="s">
        <v>51</v>
      </c>
      <c r="P1051" t="s">
        <v>39</v>
      </c>
      <c r="Q1051" t="s">
        <v>39</v>
      </c>
      <c r="R1051" t="s">
        <v>39</v>
      </c>
      <c r="S1051" t="s">
        <v>52</v>
      </c>
      <c r="T1051" t="s">
        <v>39</v>
      </c>
      <c r="U1051" t="s">
        <v>865</v>
      </c>
      <c r="V1051" t="s">
        <v>8976</v>
      </c>
      <c r="W1051" t="s">
        <v>39</v>
      </c>
      <c r="X1051" t="str">
        <f>IF(LEN(source_data[[#This Row],[technology]])=0,"","technology")</f>
        <v>technology</v>
      </c>
      <c r="Y1051" t="str">
        <f>SUBSTITUTE(_xlfn.TEXTJOIN(";",TRUE,source_data[[#This Row],[format]:[topic]],source_data[[#This Row],[misc]],source_data[[#This Row],[area]:[other]],),"#",";")</f>
        <v>post;data-viz;technology;development;html</v>
      </c>
      <c r="Z1051">
        <f>10-COUNTBLANK(source_data[[#This Row],[format]:[other]])</f>
        <v>5</v>
      </c>
    </row>
    <row r="1052" spans="1:26" x14ac:dyDescent="0.25">
      <c r="A1052" t="s">
        <v>8593</v>
      </c>
      <c r="B1052" t="s">
        <v>8594</v>
      </c>
      <c r="C1052" t="s">
        <v>8595</v>
      </c>
      <c r="D1052" t="s">
        <v>8596</v>
      </c>
      <c r="E1052" t="s">
        <v>8597</v>
      </c>
      <c r="F1052" t="s">
        <v>8598</v>
      </c>
      <c r="G1052" t="s">
        <v>8599</v>
      </c>
      <c r="H1052" t="s">
        <v>8600</v>
      </c>
      <c r="I1052" t="s">
        <v>225</v>
      </c>
      <c r="J1052" t="s">
        <v>32</v>
      </c>
      <c r="K1052" t="s">
        <v>8601</v>
      </c>
      <c r="L1052" t="s">
        <v>50</v>
      </c>
      <c r="M1052" t="s">
        <v>50</v>
      </c>
      <c r="N1052" t="s">
        <v>36</v>
      </c>
      <c r="O1052" t="s">
        <v>399</v>
      </c>
      <c r="P1052" t="s">
        <v>481</v>
      </c>
      <c r="Q1052" t="s">
        <v>39</v>
      </c>
      <c r="R1052" t="s">
        <v>39</v>
      </c>
      <c r="S1052" t="s">
        <v>52</v>
      </c>
      <c r="T1052" t="s">
        <v>4505</v>
      </c>
      <c r="U1052" t="s">
        <v>39</v>
      </c>
      <c r="V1052" t="s">
        <v>39</v>
      </c>
      <c r="W1052" t="s">
        <v>39</v>
      </c>
      <c r="X1052" t="str">
        <f>IF(LEN(source_data[[#This Row],[technology]])=0,"","technology")</f>
        <v/>
      </c>
      <c r="Y1052" t="str">
        <f>SUBSTITUTE(_xlfn.TEXTJOIN(";",TRUE,source_data[[#This Row],[format]:[topic]],source_data[[#This Row],[misc]],source_data[[#This Row],[area]:[other]],),"#",";")</f>
        <v>podcast;dataset;data-viz;process</v>
      </c>
      <c r="Z1052">
        <f>10-COUNTBLANK(source_data[[#This Row],[format]:[other]])</f>
        <v>5</v>
      </c>
    </row>
    <row r="1053" spans="1:26" x14ac:dyDescent="0.25">
      <c r="A1053" t="s">
        <v>8602</v>
      </c>
      <c r="B1053" t="s">
        <v>8603</v>
      </c>
      <c r="C1053" t="s">
        <v>8604</v>
      </c>
      <c r="D1053" t="s">
        <v>7743</v>
      </c>
      <c r="E1053" t="s">
        <v>8605</v>
      </c>
      <c r="F1053" t="s">
        <v>8606</v>
      </c>
      <c r="G1053" t="s">
        <v>8607</v>
      </c>
      <c r="H1053" t="s">
        <v>7747</v>
      </c>
      <c r="I1053" t="s">
        <v>225</v>
      </c>
      <c r="J1053" t="s">
        <v>211</v>
      </c>
      <c r="K1053" t="s">
        <v>8608</v>
      </c>
      <c r="L1053" t="s">
        <v>50</v>
      </c>
      <c r="M1053" t="s">
        <v>50</v>
      </c>
      <c r="N1053" t="s">
        <v>36</v>
      </c>
      <c r="O1053" t="s">
        <v>399</v>
      </c>
      <c r="P1053" t="s">
        <v>39</v>
      </c>
      <c r="Q1053" t="s">
        <v>39</v>
      </c>
      <c r="R1053" t="s">
        <v>39</v>
      </c>
      <c r="S1053" t="s">
        <v>52</v>
      </c>
      <c r="T1053" t="s">
        <v>8226</v>
      </c>
      <c r="U1053" t="s">
        <v>39</v>
      </c>
      <c r="V1053" t="s">
        <v>39</v>
      </c>
      <c r="W1053" t="s">
        <v>39</v>
      </c>
      <c r="X1053" t="str">
        <f>IF(LEN(source_data[[#This Row],[technology]])=0,"","technology")</f>
        <v/>
      </c>
      <c r="Y1053" t="str">
        <f>SUBSTITUTE(_xlfn.TEXTJOIN(";",TRUE,source_data[[#This Row],[format]:[topic]],source_data[[#This Row],[misc]],source_data[[#This Row],[area]:[other]],),"#",";")</f>
        <v>podcast;data-viz;organization;process</v>
      </c>
      <c r="Z1053">
        <f>10-COUNTBLANK(source_data[[#This Row],[format]:[other]])</f>
        <v>4</v>
      </c>
    </row>
    <row r="1054" spans="1:26" x14ac:dyDescent="0.25">
      <c r="A1054" t="s">
        <v>8609</v>
      </c>
      <c r="B1054" t="s">
        <v>8610</v>
      </c>
      <c r="C1054" t="s">
        <v>8611</v>
      </c>
      <c r="D1054" t="s">
        <v>1017</v>
      </c>
      <c r="E1054" t="s">
        <v>4349</v>
      </c>
      <c r="F1054" t="s">
        <v>8612</v>
      </c>
      <c r="G1054" t="s">
        <v>8613</v>
      </c>
      <c r="H1054" t="s">
        <v>679</v>
      </c>
      <c r="I1054" t="s">
        <v>225</v>
      </c>
      <c r="J1054" t="s">
        <v>211</v>
      </c>
      <c r="K1054" t="s">
        <v>8614</v>
      </c>
      <c r="L1054" t="s">
        <v>50</v>
      </c>
      <c r="M1054" t="s">
        <v>50</v>
      </c>
      <c r="N1054" t="s">
        <v>36</v>
      </c>
      <c r="O1054" t="s">
        <v>51</v>
      </c>
      <c r="P1054" t="s">
        <v>78</v>
      </c>
      <c r="Q1054" t="s">
        <v>39</v>
      </c>
      <c r="R1054" t="s">
        <v>39</v>
      </c>
      <c r="S1054" t="s">
        <v>52</v>
      </c>
      <c r="T1054" t="s">
        <v>409</v>
      </c>
      <c r="U1054" t="s">
        <v>39</v>
      </c>
      <c r="V1054" t="s">
        <v>159</v>
      </c>
      <c r="W1054" t="s">
        <v>39</v>
      </c>
      <c r="X1054" t="str">
        <f>IF(LEN(source_data[[#This Row],[technology]])=0,"","technology")</f>
        <v>technology</v>
      </c>
      <c r="Y1054" t="str">
        <f>SUBSTITUTE(_xlfn.TEXTJOIN(";",TRUE,source_data[[#This Row],[format]:[topic]],source_data[[#This Row],[misc]],source_data[[#This Row],[area]:[other]],),"#",";")</f>
        <v>post;how-to;data-viz;method;technology;rstats</v>
      </c>
      <c r="Z1054">
        <f>10-COUNTBLANK(source_data[[#This Row],[format]:[other]])</f>
        <v>6</v>
      </c>
    </row>
    <row r="1055" spans="1:26" x14ac:dyDescent="0.25">
      <c r="A1055" t="s">
        <v>8615</v>
      </c>
      <c r="B1055" t="s">
        <v>8616</v>
      </c>
      <c r="C1055" t="s">
        <v>8617</v>
      </c>
      <c r="D1055" t="s">
        <v>8618</v>
      </c>
      <c r="E1055" t="s">
        <v>4349</v>
      </c>
      <c r="F1055" t="s">
        <v>8619</v>
      </c>
      <c r="G1055" t="s">
        <v>8620</v>
      </c>
      <c r="H1055" t="s">
        <v>8621</v>
      </c>
      <c r="I1055" t="s">
        <v>225</v>
      </c>
      <c r="J1055" t="s">
        <v>211</v>
      </c>
      <c r="K1055" t="s">
        <v>8622</v>
      </c>
      <c r="L1055" t="s">
        <v>50</v>
      </c>
      <c r="M1055" t="s">
        <v>50</v>
      </c>
      <c r="N1055" t="s">
        <v>36</v>
      </c>
      <c r="O1055" t="s">
        <v>39</v>
      </c>
      <c r="P1055" t="s">
        <v>9058</v>
      </c>
      <c r="Q1055" t="s">
        <v>39</v>
      </c>
      <c r="R1055" t="s">
        <v>39</v>
      </c>
      <c r="S1055" t="s">
        <v>52</v>
      </c>
      <c r="T1055" t="s">
        <v>409</v>
      </c>
      <c r="U1055" t="s">
        <v>865</v>
      </c>
      <c r="V1055" t="s">
        <v>39</v>
      </c>
      <c r="W1055" t="s">
        <v>39</v>
      </c>
      <c r="X1055" t="str">
        <f>IF(LEN(source_data[[#This Row],[technology]])=0,"","technology")</f>
        <v/>
      </c>
      <c r="Y1055" t="str">
        <f>SUBSTITUTE(_xlfn.TEXTJOIN(";",TRUE,source_data[[#This Row],[format]:[topic]],source_data[[#This Row],[misc]],source_data[[#This Row],[area]:[other]],),"#",";")</f>
        <v>code;demo;data-viz;method;development</v>
      </c>
      <c r="Z1055">
        <f>10-COUNTBLANK(source_data[[#This Row],[format]:[other]])</f>
        <v>5</v>
      </c>
    </row>
    <row r="1056" spans="1:26" x14ac:dyDescent="0.25">
      <c r="A1056" t="s">
        <v>8623</v>
      </c>
      <c r="B1056" t="s">
        <v>8624</v>
      </c>
      <c r="C1056" t="s">
        <v>8625</v>
      </c>
      <c r="D1056" t="s">
        <v>8626</v>
      </c>
      <c r="E1056" t="s">
        <v>8348</v>
      </c>
      <c r="F1056" t="s">
        <v>8627</v>
      </c>
      <c r="G1056" t="s">
        <v>8628</v>
      </c>
      <c r="H1056" t="s">
        <v>1929</v>
      </c>
      <c r="I1056" t="s">
        <v>225</v>
      </c>
      <c r="J1056" t="s">
        <v>32</v>
      </c>
      <c r="K1056" t="s">
        <v>8629</v>
      </c>
      <c r="L1056" t="s">
        <v>50</v>
      </c>
      <c r="M1056" t="s">
        <v>50</v>
      </c>
      <c r="N1056" t="s">
        <v>36</v>
      </c>
      <c r="O1056" t="s">
        <v>51</v>
      </c>
      <c r="P1056" t="s">
        <v>39</v>
      </c>
      <c r="Q1056" t="s">
        <v>39</v>
      </c>
      <c r="R1056" t="s">
        <v>39</v>
      </c>
      <c r="S1056" t="s">
        <v>428</v>
      </c>
      <c r="T1056" t="s">
        <v>523</v>
      </c>
      <c r="U1056" t="s">
        <v>39</v>
      </c>
      <c r="V1056" t="s">
        <v>39</v>
      </c>
      <c r="X1056" t="str">
        <f>IF(LEN(source_data[[#This Row],[technology]])=0,"","technology")</f>
        <v/>
      </c>
      <c r="Y1056" t="str">
        <f>SUBSTITUTE(_xlfn.TEXTJOIN(";",TRUE,source_data[[#This Row],[format]:[topic]],source_data[[#This Row],[misc]],source_data[[#This Row],[area]:[other]],),"#",";")</f>
        <v>post;inspiration;design</v>
      </c>
      <c r="Z1056">
        <f>10-COUNTBLANK(source_data[[#This Row],[format]:[other]])</f>
        <v>4</v>
      </c>
    </row>
    <row r="1057" spans="1:26" x14ac:dyDescent="0.25">
      <c r="A1057" t="s">
        <v>8630</v>
      </c>
      <c r="B1057" t="s">
        <v>8631</v>
      </c>
      <c r="C1057" t="s">
        <v>8632</v>
      </c>
      <c r="D1057" t="s">
        <v>8633</v>
      </c>
      <c r="E1057" t="s">
        <v>8634</v>
      </c>
      <c r="F1057" t="s">
        <v>8635</v>
      </c>
      <c r="G1057" t="s">
        <v>8636</v>
      </c>
      <c r="H1057" t="s">
        <v>8637</v>
      </c>
      <c r="I1057" t="s">
        <v>225</v>
      </c>
      <c r="J1057" t="s">
        <v>32</v>
      </c>
      <c r="K1057" t="s">
        <v>8638</v>
      </c>
      <c r="L1057" t="s">
        <v>50</v>
      </c>
      <c r="M1057" t="s">
        <v>50</v>
      </c>
      <c r="N1057" t="s">
        <v>36</v>
      </c>
      <c r="O1057" t="s">
        <v>39</v>
      </c>
      <c r="P1057" t="s">
        <v>8639</v>
      </c>
      <c r="Q1057" t="s">
        <v>522</v>
      </c>
      <c r="R1057" t="s">
        <v>39</v>
      </c>
      <c r="S1057" t="s">
        <v>9106</v>
      </c>
      <c r="T1057" t="s">
        <v>39</v>
      </c>
      <c r="U1057" t="s">
        <v>39</v>
      </c>
      <c r="V1057" t="s">
        <v>39</v>
      </c>
      <c r="X1057" t="str">
        <f>IF(LEN(source_data[[#This Row],[technology]])=0,"","technology")</f>
        <v/>
      </c>
      <c r="Y1057" t="str">
        <f>SUBSTITUTE(_xlfn.TEXTJOIN(";",TRUE,source_data[[#This Row],[format]:[topic]],source_data[[#This Row],[misc]],source_data[[#This Row],[area]:[other]],),"#",";")</f>
        <v>research;dataset;example;data-analysis;inspiration</v>
      </c>
      <c r="Z1057">
        <f>10-COUNTBLANK(source_data[[#This Row],[format]:[other]])</f>
        <v>4</v>
      </c>
    </row>
    <row r="1058" spans="1:26" x14ac:dyDescent="0.25">
      <c r="A1058" t="s">
        <v>8640</v>
      </c>
      <c r="B1058" t="s">
        <v>8641</v>
      </c>
      <c r="C1058" t="s">
        <v>8642</v>
      </c>
      <c r="D1058" t="s">
        <v>6715</v>
      </c>
      <c r="E1058" t="s">
        <v>8643</v>
      </c>
      <c r="F1058" t="s">
        <v>8644</v>
      </c>
      <c r="G1058" t="s">
        <v>1183</v>
      </c>
      <c r="H1058" t="s">
        <v>853</v>
      </c>
      <c r="I1058" t="s">
        <v>225</v>
      </c>
      <c r="J1058" t="s">
        <v>32</v>
      </c>
      <c r="K1058" t="s">
        <v>8645</v>
      </c>
      <c r="L1058" t="s">
        <v>50</v>
      </c>
      <c r="M1058" t="s">
        <v>50</v>
      </c>
      <c r="N1058" t="s">
        <v>36</v>
      </c>
      <c r="O1058" t="s">
        <v>51</v>
      </c>
      <c r="P1058" t="s">
        <v>177</v>
      </c>
      <c r="Q1058" t="s">
        <v>39</v>
      </c>
      <c r="R1058" t="s">
        <v>1183</v>
      </c>
      <c r="S1058" t="s">
        <v>39</v>
      </c>
      <c r="T1058" t="s">
        <v>39</v>
      </c>
      <c r="U1058" t="s">
        <v>39</v>
      </c>
      <c r="V1058" t="s">
        <v>39</v>
      </c>
      <c r="W1058" t="s">
        <v>39</v>
      </c>
      <c r="X1058" t="str">
        <f>IF(LEN(source_data[[#This Row],[technology]])=0,"","technology")</f>
        <v/>
      </c>
      <c r="Y1058" t="str">
        <f>SUBSTITUTE(_xlfn.TEXTJOIN(";",TRUE,source_data[[#This Row],[format]:[topic]],source_data[[#This Row],[misc]],source_data[[#This Row],[area]:[other]],),"#",";")</f>
        <v>post;general;cautionary-tale</v>
      </c>
      <c r="Z1058">
        <f>10-COUNTBLANK(source_data[[#This Row],[format]:[other]])</f>
        <v>4</v>
      </c>
    </row>
    <row r="1059" spans="1:26" x14ac:dyDescent="0.25">
      <c r="A1059" t="s">
        <v>8646</v>
      </c>
      <c r="B1059" t="s">
        <v>8647</v>
      </c>
      <c r="C1059" t="s">
        <v>8648</v>
      </c>
      <c r="D1059" t="s">
        <v>8000</v>
      </c>
      <c r="E1059" t="s">
        <v>8649</v>
      </c>
      <c r="F1059" t="s">
        <v>8650</v>
      </c>
      <c r="G1059" t="s">
        <v>1139</v>
      </c>
      <c r="H1059" t="s">
        <v>1929</v>
      </c>
      <c r="I1059" t="s">
        <v>225</v>
      </c>
      <c r="J1059" t="s">
        <v>32</v>
      </c>
      <c r="K1059" t="s">
        <v>8651</v>
      </c>
      <c r="L1059" t="s">
        <v>50</v>
      </c>
      <c r="M1059" t="s">
        <v>50</v>
      </c>
      <c r="N1059" t="s">
        <v>36</v>
      </c>
      <c r="O1059" t="s">
        <v>51</v>
      </c>
      <c r="P1059" t="s">
        <v>187</v>
      </c>
      <c r="Q1059" t="s">
        <v>39</v>
      </c>
      <c r="R1059" t="s">
        <v>39</v>
      </c>
      <c r="S1059" t="s">
        <v>9059</v>
      </c>
      <c r="T1059" t="s">
        <v>39</v>
      </c>
      <c r="U1059" t="s">
        <v>39</v>
      </c>
      <c r="V1059" t="s">
        <v>39</v>
      </c>
      <c r="X1059" t="str">
        <f>IF(LEN(source_data[[#This Row],[technology]])=0,"","technology")</f>
        <v/>
      </c>
      <c r="Y1059" t="str">
        <f>SUBSTITUTE(_xlfn.TEXTJOIN(";",TRUE,source_data[[#This Row],[format]:[topic]],source_data[[#This Row],[misc]],source_data[[#This Row],[area]:[other]],),"#",";")</f>
        <v>post;visual;data-viz;inspiration</v>
      </c>
      <c r="Z1059">
        <f>10-COUNTBLANK(source_data[[#This Row],[format]:[other]])</f>
        <v>4</v>
      </c>
    </row>
    <row r="1060" spans="1:26" x14ac:dyDescent="0.25">
      <c r="A1060" t="s">
        <v>8652</v>
      </c>
      <c r="B1060" t="s">
        <v>8653</v>
      </c>
      <c r="C1060" t="s">
        <v>8654</v>
      </c>
      <c r="D1060" t="s">
        <v>8655</v>
      </c>
      <c r="E1060" t="s">
        <v>8656</v>
      </c>
      <c r="F1060" t="s">
        <v>8657</v>
      </c>
      <c r="G1060" t="s">
        <v>8658</v>
      </c>
      <c r="H1060" t="s">
        <v>713</v>
      </c>
      <c r="I1060" t="s">
        <v>225</v>
      </c>
      <c r="J1060" t="s">
        <v>211</v>
      </c>
      <c r="K1060" t="s">
        <v>8659</v>
      </c>
      <c r="L1060" t="s">
        <v>50</v>
      </c>
      <c r="M1060" t="s">
        <v>50</v>
      </c>
      <c r="N1060" t="s">
        <v>36</v>
      </c>
      <c r="O1060" t="s">
        <v>39</v>
      </c>
      <c r="P1060" t="s">
        <v>772</v>
      </c>
      <c r="Q1060" t="s">
        <v>39</v>
      </c>
      <c r="R1060" t="s">
        <v>39</v>
      </c>
      <c r="S1060" t="s">
        <v>52</v>
      </c>
      <c r="T1060" t="s">
        <v>168</v>
      </c>
      <c r="U1060" t="s">
        <v>39</v>
      </c>
      <c r="V1060" t="s">
        <v>39</v>
      </c>
      <c r="W1060" t="s">
        <v>39</v>
      </c>
      <c r="X1060" t="str">
        <f>IF(LEN(source_data[[#This Row],[technology]])=0,"","technology")</f>
        <v/>
      </c>
      <c r="Y1060" t="str">
        <f>SUBSTITUTE(_xlfn.TEXTJOIN(";",TRUE,source_data[[#This Row],[format]:[topic]],source_data[[#This Row],[misc]],source_data[[#This Row],[area]:[other]],),"#",";")</f>
        <v>review;data-viz;tool</v>
      </c>
      <c r="Z1060">
        <f>10-COUNTBLANK(source_data[[#This Row],[format]:[other]])</f>
        <v>4</v>
      </c>
    </row>
    <row r="1061" spans="1:26" x14ac:dyDescent="0.25">
      <c r="A1061" t="s">
        <v>8660</v>
      </c>
      <c r="B1061" t="s">
        <v>8661</v>
      </c>
      <c r="C1061" t="s">
        <v>8662</v>
      </c>
      <c r="D1061" t="s">
        <v>8663</v>
      </c>
      <c r="E1061" t="s">
        <v>8664</v>
      </c>
      <c r="F1061" t="s">
        <v>8665</v>
      </c>
      <c r="G1061" t="s">
        <v>8666</v>
      </c>
      <c r="H1061" t="s">
        <v>8667</v>
      </c>
      <c r="I1061" t="s">
        <v>225</v>
      </c>
      <c r="J1061" t="s">
        <v>32</v>
      </c>
      <c r="K1061" t="s">
        <v>8668</v>
      </c>
      <c r="L1061" t="s">
        <v>50</v>
      </c>
      <c r="M1061" t="s">
        <v>50</v>
      </c>
      <c r="N1061" t="s">
        <v>36</v>
      </c>
      <c r="O1061" t="s">
        <v>51</v>
      </c>
      <c r="P1061" t="s">
        <v>39</v>
      </c>
      <c r="Q1061" t="s">
        <v>39</v>
      </c>
      <c r="R1061" t="s">
        <v>39</v>
      </c>
      <c r="S1061" t="s">
        <v>1184</v>
      </c>
      <c r="T1061" t="s">
        <v>8226</v>
      </c>
      <c r="U1061" t="s">
        <v>39</v>
      </c>
      <c r="V1061" t="s">
        <v>39</v>
      </c>
      <c r="W1061" t="s">
        <v>39</v>
      </c>
      <c r="X1061" t="str">
        <f>IF(LEN(source_data[[#This Row],[technology]])=0,"","technology")</f>
        <v/>
      </c>
      <c r="Y1061" t="str">
        <f>SUBSTITUTE(_xlfn.TEXTJOIN(";",TRUE,source_data[[#This Row],[format]:[topic]],source_data[[#This Row],[misc]],source_data[[#This Row],[area]:[other]],),"#",";")</f>
        <v>post;pitfall;organization;process</v>
      </c>
      <c r="Z1061">
        <f>10-COUNTBLANK(source_data[[#This Row],[format]:[other]])</f>
        <v>4</v>
      </c>
    </row>
    <row r="1062" spans="1:26" x14ac:dyDescent="0.25">
      <c r="A1062" t="s">
        <v>8669</v>
      </c>
      <c r="B1062" t="s">
        <v>8670</v>
      </c>
      <c r="C1062" t="s">
        <v>8671</v>
      </c>
      <c r="D1062" t="s">
        <v>8672</v>
      </c>
      <c r="E1062" t="s">
        <v>8673</v>
      </c>
      <c r="F1062" t="s">
        <v>8674</v>
      </c>
      <c r="G1062" t="s">
        <v>8548</v>
      </c>
      <c r="H1062" t="s">
        <v>4619</v>
      </c>
      <c r="I1062" t="s">
        <v>225</v>
      </c>
      <c r="J1062" t="s">
        <v>211</v>
      </c>
      <c r="K1062" t="s">
        <v>8675</v>
      </c>
      <c r="L1062" t="s">
        <v>50</v>
      </c>
      <c r="M1062" t="s">
        <v>50</v>
      </c>
      <c r="N1062" t="s">
        <v>36</v>
      </c>
      <c r="O1062" t="s">
        <v>102</v>
      </c>
      <c r="P1062" t="s">
        <v>39</v>
      </c>
      <c r="Q1062" t="s">
        <v>39</v>
      </c>
      <c r="R1062" t="s">
        <v>1183</v>
      </c>
      <c r="S1062" t="s">
        <v>1184</v>
      </c>
      <c r="T1062" t="s">
        <v>39</v>
      </c>
      <c r="U1062" t="s">
        <v>96</v>
      </c>
      <c r="V1062" t="s">
        <v>39</v>
      </c>
      <c r="W1062" t="s">
        <v>39</v>
      </c>
      <c r="X1062" t="str">
        <f>IF(LEN(source_data[[#This Row],[technology]])=0,"","technology")</f>
        <v/>
      </c>
      <c r="Y1062" t="str">
        <f>SUBSTITUTE(_xlfn.TEXTJOIN(";",TRUE,source_data[[#This Row],[format]:[topic]],source_data[[#This Row],[misc]],source_data[[#This Row],[area]:[other]],),"#",";")</f>
        <v>paper;cautionary-tale;pitfall;ml</v>
      </c>
      <c r="Z1062">
        <f>10-COUNTBLANK(source_data[[#This Row],[format]:[other]])</f>
        <v>5</v>
      </c>
    </row>
    <row r="1063" spans="1:26" x14ac:dyDescent="0.25">
      <c r="A1063" t="s">
        <v>8676</v>
      </c>
      <c r="B1063" t="s">
        <v>8677</v>
      </c>
      <c r="C1063" t="s">
        <v>8678</v>
      </c>
      <c r="D1063" t="s">
        <v>7480</v>
      </c>
      <c r="E1063" t="s">
        <v>659</v>
      </c>
      <c r="F1063" t="s">
        <v>8679</v>
      </c>
      <c r="G1063" t="s">
        <v>8680</v>
      </c>
      <c r="H1063" t="s">
        <v>7483</v>
      </c>
      <c r="I1063" t="s">
        <v>225</v>
      </c>
      <c r="J1063" t="s">
        <v>211</v>
      </c>
      <c r="K1063" t="s">
        <v>8681</v>
      </c>
      <c r="L1063" t="s">
        <v>50</v>
      </c>
      <c r="M1063" t="s">
        <v>50</v>
      </c>
      <c r="N1063" t="s">
        <v>36</v>
      </c>
      <c r="O1063" t="s">
        <v>39</v>
      </c>
      <c r="P1063" t="s">
        <v>1274</v>
      </c>
      <c r="Q1063" t="s">
        <v>39</v>
      </c>
      <c r="R1063" t="s">
        <v>39</v>
      </c>
      <c r="S1063" t="s">
        <v>39</v>
      </c>
      <c r="T1063" t="s">
        <v>39</v>
      </c>
      <c r="U1063" t="s">
        <v>2722</v>
      </c>
      <c r="V1063" t="s">
        <v>39</v>
      </c>
      <c r="W1063" t="s">
        <v>1560</v>
      </c>
      <c r="X1063" t="str">
        <f>IF(LEN(source_data[[#This Row],[technology]])=0,"","technology")</f>
        <v/>
      </c>
      <c r="Y1063" t="str">
        <f>SUBSTITUTE(_xlfn.TEXTJOIN(";",TRUE,source_data[[#This Row],[format]:[topic]],source_data[[#This Row],[misc]],source_data[[#This Row],[area]:[other]],),"#",";")</f>
        <v>certification;analytics;training</v>
      </c>
      <c r="Z1063">
        <f>10-COUNTBLANK(source_data[[#This Row],[format]:[other]])</f>
        <v>4</v>
      </c>
    </row>
    <row r="1064" spans="1:26" x14ac:dyDescent="0.25">
      <c r="A1064" t="s">
        <v>8682</v>
      </c>
      <c r="B1064" t="s">
        <v>8683</v>
      </c>
      <c r="C1064" t="s">
        <v>8684</v>
      </c>
      <c r="D1064" t="s">
        <v>8685</v>
      </c>
      <c r="E1064" t="s">
        <v>659</v>
      </c>
      <c r="F1064" t="s">
        <v>8686</v>
      </c>
      <c r="G1064" t="s">
        <v>8687</v>
      </c>
      <c r="H1064" t="s">
        <v>8688</v>
      </c>
      <c r="I1064" t="s">
        <v>225</v>
      </c>
      <c r="J1064" t="s">
        <v>32</v>
      </c>
      <c r="K1064" t="s">
        <v>8689</v>
      </c>
      <c r="L1064" t="s">
        <v>50</v>
      </c>
      <c r="M1064" t="s">
        <v>50</v>
      </c>
      <c r="N1064" t="s">
        <v>36</v>
      </c>
      <c r="O1064" t="s">
        <v>39</v>
      </c>
      <c r="P1064" t="s">
        <v>266</v>
      </c>
      <c r="Q1064" t="s">
        <v>39</v>
      </c>
      <c r="R1064" t="s">
        <v>39</v>
      </c>
      <c r="S1064" t="s">
        <v>52</v>
      </c>
      <c r="T1064" t="s">
        <v>168</v>
      </c>
      <c r="U1064" t="s">
        <v>307</v>
      </c>
      <c r="V1064" t="s">
        <v>159</v>
      </c>
      <c r="W1064" t="s">
        <v>39</v>
      </c>
      <c r="X1064" t="str">
        <f>IF(LEN(source_data[[#This Row],[technology]])=0,"","technology")</f>
        <v>technology</v>
      </c>
      <c r="Y1064" t="str">
        <f>SUBSTITUTE(_xlfn.TEXTJOIN(";",TRUE,source_data[[#This Row],[format]:[topic]],source_data[[#This Row],[misc]],source_data[[#This Row],[area]:[other]],),"#",";")</f>
        <v>tutorial;data-viz;tool;technology;statistics;rstats</v>
      </c>
      <c r="Z1064">
        <f>10-COUNTBLANK(source_data[[#This Row],[format]:[other]])</f>
        <v>6</v>
      </c>
    </row>
    <row r="1065" spans="1:26" x14ac:dyDescent="0.25">
      <c r="A1065" t="s">
        <v>8690</v>
      </c>
      <c r="B1065" t="s">
        <v>8691</v>
      </c>
      <c r="C1065" t="s">
        <v>8692</v>
      </c>
      <c r="D1065" t="s">
        <v>8693</v>
      </c>
      <c r="E1065" t="s">
        <v>8024</v>
      </c>
      <c r="F1065" t="s">
        <v>8694</v>
      </c>
      <c r="G1065" t="s">
        <v>8695</v>
      </c>
      <c r="H1065" t="s">
        <v>8696</v>
      </c>
      <c r="I1065" t="s">
        <v>225</v>
      </c>
      <c r="J1065" t="s">
        <v>32</v>
      </c>
      <c r="K1065" t="s">
        <v>8697</v>
      </c>
      <c r="L1065" t="s">
        <v>50</v>
      </c>
      <c r="M1065" t="s">
        <v>50</v>
      </c>
      <c r="N1065" t="s">
        <v>36</v>
      </c>
      <c r="O1065" t="s">
        <v>157</v>
      </c>
      <c r="P1065" t="s">
        <v>39</v>
      </c>
      <c r="Q1065" t="s">
        <v>39</v>
      </c>
      <c r="R1065" t="s">
        <v>39</v>
      </c>
      <c r="S1065" t="s">
        <v>39</v>
      </c>
      <c r="T1065" t="s">
        <v>39</v>
      </c>
      <c r="U1065" t="s">
        <v>6072</v>
      </c>
      <c r="V1065" t="s">
        <v>39</v>
      </c>
      <c r="W1065" t="s">
        <v>39</v>
      </c>
      <c r="X1065" t="str">
        <f>IF(LEN(source_data[[#This Row],[technology]])=0,"","technology")</f>
        <v/>
      </c>
      <c r="Y1065" t="str">
        <f>SUBSTITUTE(_xlfn.TEXTJOIN(";",TRUE,source_data[[#This Row],[format]:[topic]],source_data[[#This Row],[misc]],source_data[[#This Row],[area]:[other]],),"#",";")</f>
        <v>book;statistics;ml</v>
      </c>
      <c r="Z1065">
        <f>10-COUNTBLANK(source_data[[#This Row],[format]:[other]])</f>
        <v>3</v>
      </c>
    </row>
    <row r="1066" spans="1:26" x14ac:dyDescent="0.25">
      <c r="A1066" t="s">
        <v>8698</v>
      </c>
      <c r="B1066" t="s">
        <v>8699</v>
      </c>
      <c r="C1066" t="s">
        <v>8700</v>
      </c>
      <c r="D1066" t="s">
        <v>8701</v>
      </c>
      <c r="E1066" t="s">
        <v>8702</v>
      </c>
      <c r="F1066" t="s">
        <v>8703</v>
      </c>
      <c r="G1066" t="s">
        <v>8704</v>
      </c>
      <c r="H1066" t="s">
        <v>8143</v>
      </c>
      <c r="I1066" t="s">
        <v>225</v>
      </c>
      <c r="J1066" t="s">
        <v>32</v>
      </c>
      <c r="K1066" t="s">
        <v>8705</v>
      </c>
      <c r="L1066" t="s">
        <v>50</v>
      </c>
      <c r="M1066" t="s">
        <v>50</v>
      </c>
      <c r="N1066" t="s">
        <v>36</v>
      </c>
      <c r="O1066" t="s">
        <v>39</v>
      </c>
      <c r="P1066" t="s">
        <v>772</v>
      </c>
      <c r="Q1066" t="s">
        <v>39</v>
      </c>
      <c r="R1066" t="s">
        <v>39</v>
      </c>
      <c r="S1066" t="s">
        <v>9059</v>
      </c>
      <c r="T1066" t="s">
        <v>39</v>
      </c>
      <c r="U1066" t="s">
        <v>39</v>
      </c>
      <c r="V1066" t="s">
        <v>39</v>
      </c>
      <c r="W1066" t="s">
        <v>1505</v>
      </c>
      <c r="X1066" t="str">
        <f>IF(LEN(source_data[[#This Row],[technology]])=0,"","technology")</f>
        <v/>
      </c>
      <c r="Y1066" t="str">
        <f>SUBSTITUTE(_xlfn.TEXTJOIN(";",TRUE,source_data[[#This Row],[format]:[topic]],source_data[[#This Row],[misc]],source_data[[#This Row],[area]:[other]],),"#",";")</f>
        <v>review;data-viz;inspiration;storytelling</v>
      </c>
      <c r="Z1066">
        <f>10-COUNTBLANK(source_data[[#This Row],[format]:[other]])</f>
        <v>4</v>
      </c>
    </row>
    <row r="1067" spans="1:26" x14ac:dyDescent="0.25">
      <c r="A1067" t="s">
        <v>8706</v>
      </c>
      <c r="B1067" t="s">
        <v>8707</v>
      </c>
      <c r="C1067" t="s">
        <v>8708</v>
      </c>
      <c r="D1067" t="s">
        <v>8709</v>
      </c>
      <c r="E1067" t="s">
        <v>8710</v>
      </c>
      <c r="F1067" t="s">
        <v>8711</v>
      </c>
      <c r="G1067" t="s">
        <v>8712</v>
      </c>
      <c r="H1067" t="s">
        <v>8713</v>
      </c>
      <c r="I1067" t="s">
        <v>225</v>
      </c>
      <c r="J1067" t="s">
        <v>211</v>
      </c>
      <c r="K1067" t="s">
        <v>8714</v>
      </c>
      <c r="L1067" t="s">
        <v>50</v>
      </c>
      <c r="M1067" t="s">
        <v>50</v>
      </c>
      <c r="N1067" t="s">
        <v>36</v>
      </c>
      <c r="O1067" t="s">
        <v>39</v>
      </c>
      <c r="P1067" t="s">
        <v>78</v>
      </c>
      <c r="Q1067" t="s">
        <v>39</v>
      </c>
      <c r="R1067" t="s">
        <v>39</v>
      </c>
      <c r="S1067" t="s">
        <v>39</v>
      </c>
      <c r="T1067" t="s">
        <v>39</v>
      </c>
      <c r="U1067" t="s">
        <v>40</v>
      </c>
      <c r="V1067" t="s">
        <v>287</v>
      </c>
      <c r="W1067" t="s">
        <v>39</v>
      </c>
      <c r="X1067" t="str">
        <f>IF(LEN(source_data[[#This Row],[technology]])=0,"","technology")</f>
        <v>technology</v>
      </c>
      <c r="Y1067" t="str">
        <f>SUBSTITUTE(_xlfn.TEXTJOIN(";",TRUE,source_data[[#This Row],[format]:[topic]],source_data[[#This Row],[misc]],source_data[[#This Row],[area]:[other]],),"#",";")</f>
        <v>how-to;technology;geospatial;python</v>
      </c>
      <c r="Z1067">
        <f>10-COUNTBLANK(source_data[[#This Row],[format]:[other]])</f>
        <v>4</v>
      </c>
    </row>
    <row r="1068" spans="1:26" x14ac:dyDescent="0.25">
      <c r="A1068" t="s">
        <v>8715</v>
      </c>
      <c r="B1068" t="s">
        <v>8716</v>
      </c>
      <c r="C1068" t="s">
        <v>8717</v>
      </c>
      <c r="D1068" t="s">
        <v>8718</v>
      </c>
      <c r="E1068" t="s">
        <v>6175</v>
      </c>
      <c r="F1068" t="s">
        <v>8719</v>
      </c>
      <c r="G1068" t="s">
        <v>1139</v>
      </c>
      <c r="H1068" t="s">
        <v>8143</v>
      </c>
      <c r="I1068" t="s">
        <v>225</v>
      </c>
      <c r="J1068" t="s">
        <v>32</v>
      </c>
      <c r="K1068" t="s">
        <v>8720</v>
      </c>
      <c r="L1068" t="s">
        <v>50</v>
      </c>
      <c r="M1068" t="s">
        <v>50</v>
      </c>
      <c r="N1068" t="s">
        <v>36</v>
      </c>
      <c r="O1068" t="s">
        <v>51</v>
      </c>
      <c r="P1068" t="s">
        <v>187</v>
      </c>
      <c r="Q1068" t="s">
        <v>39</v>
      </c>
      <c r="R1068" t="s">
        <v>39</v>
      </c>
      <c r="S1068" t="s">
        <v>9059</v>
      </c>
      <c r="T1068" t="s">
        <v>39</v>
      </c>
      <c r="U1068" t="s">
        <v>39</v>
      </c>
      <c r="V1068" t="s">
        <v>39</v>
      </c>
      <c r="X1068" t="str">
        <f>IF(LEN(source_data[[#This Row],[technology]])=0,"","technology")</f>
        <v/>
      </c>
      <c r="Y1068" t="str">
        <f>SUBSTITUTE(_xlfn.TEXTJOIN(";",TRUE,source_data[[#This Row],[format]:[topic]],source_data[[#This Row],[misc]],source_data[[#This Row],[area]:[other]],),"#",";")</f>
        <v>post;visual;data-viz;inspiration</v>
      </c>
      <c r="Z1068">
        <f>10-COUNTBLANK(source_data[[#This Row],[format]:[other]])</f>
        <v>4</v>
      </c>
    </row>
    <row r="1069" spans="1:26" x14ac:dyDescent="0.25">
      <c r="A1069" t="s">
        <v>8721</v>
      </c>
      <c r="B1069" t="s">
        <v>8722</v>
      </c>
      <c r="C1069" t="s">
        <v>8723</v>
      </c>
      <c r="D1069" t="s">
        <v>8724</v>
      </c>
      <c r="E1069" t="s">
        <v>6175</v>
      </c>
      <c r="F1069" t="s">
        <v>8725</v>
      </c>
      <c r="G1069" t="s">
        <v>8726</v>
      </c>
      <c r="H1069" t="s">
        <v>3145</v>
      </c>
      <c r="I1069" t="s">
        <v>225</v>
      </c>
      <c r="J1069" t="s">
        <v>32</v>
      </c>
      <c r="K1069" t="s">
        <v>8727</v>
      </c>
      <c r="L1069" t="s">
        <v>50</v>
      </c>
      <c r="M1069" t="s">
        <v>50</v>
      </c>
      <c r="N1069" t="s">
        <v>36</v>
      </c>
      <c r="O1069" t="s">
        <v>1021</v>
      </c>
      <c r="P1069" t="s">
        <v>39</v>
      </c>
      <c r="Q1069" t="s">
        <v>39</v>
      </c>
      <c r="R1069" t="s">
        <v>39</v>
      </c>
      <c r="S1069" t="s">
        <v>39</v>
      </c>
      <c r="T1069" t="s">
        <v>168</v>
      </c>
      <c r="U1069" t="s">
        <v>216</v>
      </c>
      <c r="V1069" t="s">
        <v>654</v>
      </c>
      <c r="W1069" t="s">
        <v>39</v>
      </c>
      <c r="X1069" t="str">
        <f>IF(LEN(source_data[[#This Row],[technology]])=0,"","technology")</f>
        <v>technology</v>
      </c>
      <c r="Y1069" t="str">
        <f>SUBSTITUTE(_xlfn.TEXTJOIN(";",TRUE,source_data[[#This Row],[format]:[topic]],source_data[[#This Row],[misc]],source_data[[#This Row],[area]:[other]],),"#",";")</f>
        <v>post;package;tool;technology;data-preparation;rstats;tidyverse</v>
      </c>
      <c r="Z1069">
        <f>10-COUNTBLANK(source_data[[#This Row],[format]:[other]])</f>
        <v>5</v>
      </c>
    </row>
    <row r="1070" spans="1:26" x14ac:dyDescent="0.25">
      <c r="A1070" t="s">
        <v>8728</v>
      </c>
      <c r="B1070" t="s">
        <v>8729</v>
      </c>
      <c r="C1070" t="s">
        <v>8730</v>
      </c>
      <c r="D1070" t="s">
        <v>291</v>
      </c>
      <c r="E1070" t="s">
        <v>8731</v>
      </c>
      <c r="F1070" t="s">
        <v>8732</v>
      </c>
      <c r="G1070" t="s">
        <v>8733</v>
      </c>
      <c r="H1070" t="s">
        <v>4561</v>
      </c>
      <c r="I1070" t="s">
        <v>225</v>
      </c>
      <c r="J1070" t="s">
        <v>6915</v>
      </c>
      <c r="K1070" t="s">
        <v>8734</v>
      </c>
      <c r="L1070" t="s">
        <v>50</v>
      </c>
      <c r="M1070" t="s">
        <v>8735</v>
      </c>
      <c r="N1070" t="s">
        <v>36</v>
      </c>
      <c r="O1070" t="s">
        <v>39</v>
      </c>
      <c r="P1070" t="s">
        <v>78</v>
      </c>
      <c r="Q1070" t="s">
        <v>39</v>
      </c>
      <c r="R1070" t="s">
        <v>39</v>
      </c>
      <c r="S1070" t="s">
        <v>39</v>
      </c>
      <c r="T1070" t="s">
        <v>39</v>
      </c>
      <c r="U1070" t="s">
        <v>39</v>
      </c>
      <c r="V1070" t="s">
        <v>159</v>
      </c>
      <c r="W1070" t="s">
        <v>39</v>
      </c>
      <c r="X1070" t="str">
        <f>IF(LEN(source_data[[#This Row],[technology]])=0,"","technology")</f>
        <v>technology</v>
      </c>
      <c r="Y1070" t="str">
        <f>SUBSTITUTE(_xlfn.TEXTJOIN(";",TRUE,source_data[[#This Row],[format]:[topic]],source_data[[#This Row],[misc]],source_data[[#This Row],[area]:[other]],),"#",";")</f>
        <v>how-to;technology;rstats</v>
      </c>
      <c r="Z1070">
        <f>10-COUNTBLANK(source_data[[#This Row],[format]:[other]])</f>
        <v>3</v>
      </c>
    </row>
    <row r="1071" spans="1:26" x14ac:dyDescent="0.25">
      <c r="A1071" t="s">
        <v>8736</v>
      </c>
      <c r="B1071" t="s">
        <v>8737</v>
      </c>
      <c r="C1071" t="s">
        <v>8738</v>
      </c>
      <c r="D1071" t="s">
        <v>291</v>
      </c>
      <c r="E1071" t="s">
        <v>7802</v>
      </c>
      <c r="F1071" t="s">
        <v>8739</v>
      </c>
      <c r="G1071" t="s">
        <v>8740</v>
      </c>
      <c r="H1071" t="s">
        <v>4561</v>
      </c>
      <c r="I1071" t="s">
        <v>225</v>
      </c>
      <c r="J1071" t="s">
        <v>6915</v>
      </c>
      <c r="K1071" t="s">
        <v>8734</v>
      </c>
      <c r="M1071" t="s">
        <v>8735</v>
      </c>
      <c r="N1071" t="s">
        <v>36</v>
      </c>
      <c r="O1071" t="s">
        <v>39</v>
      </c>
      <c r="P1071" t="s">
        <v>78</v>
      </c>
      <c r="Q1071" t="s">
        <v>39</v>
      </c>
      <c r="R1071" t="s">
        <v>39</v>
      </c>
      <c r="S1071" t="s">
        <v>52</v>
      </c>
      <c r="T1071" t="s">
        <v>39</v>
      </c>
      <c r="U1071" t="s">
        <v>295</v>
      </c>
      <c r="V1071" t="s">
        <v>159</v>
      </c>
      <c r="W1071" t="s">
        <v>39</v>
      </c>
      <c r="X1071" t="str">
        <f>IF(LEN(source_data[[#This Row],[technology]])=0,"","technology")</f>
        <v>technology</v>
      </c>
      <c r="Y1071" t="str">
        <f>SUBSTITUTE(_xlfn.TEXTJOIN(";",TRUE,source_data[[#This Row],[format]:[topic]],source_data[[#This Row],[misc]],source_data[[#This Row],[area]:[other]],),"#",";")</f>
        <v>how-to;data-viz;technology;chart;rstats</v>
      </c>
      <c r="Z1071">
        <f>10-COUNTBLANK(source_data[[#This Row],[format]:[other]])</f>
        <v>5</v>
      </c>
    </row>
    <row r="1072" spans="1:26" x14ac:dyDescent="0.25">
      <c r="A1072" t="s">
        <v>8741</v>
      </c>
      <c r="B1072" t="s">
        <v>8742</v>
      </c>
      <c r="C1072" t="s">
        <v>8743</v>
      </c>
      <c r="D1072" t="s">
        <v>8744</v>
      </c>
      <c r="E1072" t="s">
        <v>8116</v>
      </c>
      <c r="F1072" t="s">
        <v>8745</v>
      </c>
      <c r="G1072" t="s">
        <v>8746</v>
      </c>
      <c r="H1072" t="s">
        <v>8747</v>
      </c>
      <c r="I1072" t="s">
        <v>225</v>
      </c>
      <c r="J1072" t="s">
        <v>211</v>
      </c>
      <c r="K1072" t="s">
        <v>8748</v>
      </c>
      <c r="L1072" t="s">
        <v>50</v>
      </c>
      <c r="M1072" t="s">
        <v>50</v>
      </c>
      <c r="N1072" t="s">
        <v>36</v>
      </c>
      <c r="O1072" t="s">
        <v>157</v>
      </c>
      <c r="P1072" t="s">
        <v>39</v>
      </c>
      <c r="Q1072" t="s">
        <v>39</v>
      </c>
      <c r="R1072" t="s">
        <v>39</v>
      </c>
      <c r="S1072" t="s">
        <v>39</v>
      </c>
      <c r="T1072" t="s">
        <v>39</v>
      </c>
      <c r="U1072" t="s">
        <v>39</v>
      </c>
      <c r="V1072" t="s">
        <v>8749</v>
      </c>
      <c r="W1072" t="s">
        <v>39</v>
      </c>
      <c r="X1072" t="str">
        <f>IF(LEN(source_data[[#This Row],[technology]])=0,"","technology")</f>
        <v>technology</v>
      </c>
      <c r="Y1072" t="str">
        <f>SUBSTITUTE(_xlfn.TEXTJOIN(";",TRUE,source_data[[#This Row],[format]:[topic]],source_data[[#This Row],[misc]],source_data[[#This Row],[area]:[other]],),"#",";")</f>
        <v>book;technology;javascript;rstats</v>
      </c>
      <c r="Z1072">
        <f>10-COUNTBLANK(source_data[[#This Row],[format]:[other]])</f>
        <v>3</v>
      </c>
    </row>
    <row r="1073" spans="1:26" x14ac:dyDescent="0.25">
      <c r="A1073" t="s">
        <v>8750</v>
      </c>
      <c r="B1073" t="s">
        <v>8751</v>
      </c>
      <c r="C1073" t="s">
        <v>8752</v>
      </c>
      <c r="D1073" t="s">
        <v>8753</v>
      </c>
      <c r="E1073" t="s">
        <v>8754</v>
      </c>
      <c r="F1073" t="s">
        <v>8755</v>
      </c>
      <c r="G1073" t="s">
        <v>8756</v>
      </c>
      <c r="H1073" t="s">
        <v>8757</v>
      </c>
      <c r="I1073" t="s">
        <v>225</v>
      </c>
      <c r="J1073" t="s">
        <v>211</v>
      </c>
      <c r="K1073" t="s">
        <v>8758</v>
      </c>
      <c r="L1073" t="s">
        <v>50</v>
      </c>
      <c r="M1073" t="s">
        <v>50</v>
      </c>
      <c r="N1073" t="s">
        <v>36</v>
      </c>
      <c r="O1073" t="s">
        <v>256</v>
      </c>
      <c r="P1073" t="s">
        <v>39</v>
      </c>
      <c r="Q1073" t="s">
        <v>39</v>
      </c>
      <c r="R1073" t="s">
        <v>39</v>
      </c>
      <c r="S1073" t="s">
        <v>39</v>
      </c>
      <c r="T1073" t="s">
        <v>168</v>
      </c>
      <c r="U1073" t="s">
        <v>40</v>
      </c>
      <c r="V1073" t="s">
        <v>159</v>
      </c>
      <c r="W1073" t="s">
        <v>39</v>
      </c>
      <c r="X1073" t="str">
        <f>IF(LEN(source_data[[#This Row],[technology]])=0,"","technology")</f>
        <v>technology</v>
      </c>
      <c r="Y1073" t="str">
        <f>SUBSTITUTE(_xlfn.TEXTJOIN(";",TRUE,source_data[[#This Row],[format]:[topic]],source_data[[#This Row],[misc]],source_data[[#This Row],[area]:[other]],),"#",";")</f>
        <v>package;tool;technology;geospatial;rstats</v>
      </c>
      <c r="Z1073">
        <f>10-COUNTBLANK(source_data[[#This Row],[format]:[other]])</f>
        <v>5</v>
      </c>
    </row>
    <row r="1074" spans="1:26" x14ac:dyDescent="0.25">
      <c r="A1074" t="s">
        <v>8759</v>
      </c>
      <c r="B1074" t="s">
        <v>8760</v>
      </c>
      <c r="C1074" t="s">
        <v>8761</v>
      </c>
      <c r="D1074" t="s">
        <v>8762</v>
      </c>
      <c r="E1074" t="s">
        <v>8664</v>
      </c>
      <c r="F1074" t="s">
        <v>8763</v>
      </c>
      <c r="G1074" t="s">
        <v>8764</v>
      </c>
      <c r="H1074" t="s">
        <v>30</v>
      </c>
      <c r="I1074" t="s">
        <v>31</v>
      </c>
      <c r="J1074" t="s">
        <v>47</v>
      </c>
      <c r="K1074" t="s">
        <v>8765</v>
      </c>
      <c r="L1074" t="s">
        <v>8766</v>
      </c>
      <c r="M1074" t="s">
        <v>8767</v>
      </c>
      <c r="N1074" t="s">
        <v>36</v>
      </c>
      <c r="O1074" t="s">
        <v>39</v>
      </c>
      <c r="P1074" t="s">
        <v>187</v>
      </c>
      <c r="Q1074" t="s">
        <v>39</v>
      </c>
      <c r="R1074" t="s">
        <v>1056</v>
      </c>
      <c r="S1074" t="s">
        <v>158</v>
      </c>
      <c r="T1074" t="s">
        <v>168</v>
      </c>
      <c r="U1074" t="s">
        <v>39</v>
      </c>
      <c r="V1074" t="s">
        <v>39</v>
      </c>
      <c r="W1074" t="s">
        <v>39</v>
      </c>
      <c r="X1074" t="str">
        <f>IF(LEN(source_data[[#This Row],[technology]])=0,"","technology")</f>
        <v/>
      </c>
      <c r="Y1074" t="str">
        <f>SUBSTITUTE(_xlfn.TEXTJOIN(";",TRUE,source_data[[#This Row],[format]:[topic]],source_data[[#This Row],[misc]],source_data[[#This Row],[area]:[other]],),"#",";")</f>
        <v>visual;dubious;data-science;tool</v>
      </c>
      <c r="Z1074">
        <f>10-COUNTBLANK(source_data[[#This Row],[format]:[other]])</f>
        <v>5</v>
      </c>
    </row>
    <row r="1075" spans="1:26" x14ac:dyDescent="0.25">
      <c r="A1075" t="s">
        <v>8768</v>
      </c>
      <c r="B1075" t="s">
        <v>8769</v>
      </c>
      <c r="C1075" t="s">
        <v>8770</v>
      </c>
      <c r="D1075" t="s">
        <v>8762</v>
      </c>
      <c r="E1075" t="s">
        <v>8771</v>
      </c>
      <c r="F1075" t="s">
        <v>8772</v>
      </c>
      <c r="G1075" t="s">
        <v>8773</v>
      </c>
      <c r="H1075" t="s">
        <v>30</v>
      </c>
      <c r="I1075" t="s">
        <v>31</v>
      </c>
      <c r="J1075" t="s">
        <v>47</v>
      </c>
      <c r="K1075" t="s">
        <v>8765</v>
      </c>
      <c r="L1075" t="s">
        <v>8766</v>
      </c>
      <c r="M1075" t="s">
        <v>8767</v>
      </c>
      <c r="N1075" t="s">
        <v>36</v>
      </c>
      <c r="O1075" t="s">
        <v>39</v>
      </c>
      <c r="P1075" t="s">
        <v>187</v>
      </c>
      <c r="Q1075" t="s">
        <v>39</v>
      </c>
      <c r="R1075" t="s">
        <v>8774</v>
      </c>
      <c r="S1075" t="s">
        <v>8775</v>
      </c>
      <c r="T1075" t="s">
        <v>39</v>
      </c>
      <c r="U1075" t="s">
        <v>39</v>
      </c>
      <c r="V1075" t="s">
        <v>39</v>
      </c>
      <c r="W1075" t="s">
        <v>39</v>
      </c>
      <c r="X1075" t="str">
        <f>IF(LEN(source_data[[#This Row],[technology]])=0,"","technology")</f>
        <v/>
      </c>
      <c r="Y1075" t="str">
        <f>SUBSTITUTE(_xlfn.TEXTJOIN(";",TRUE,source_data[[#This Row],[format]:[topic]],source_data[[#This Row],[misc]],source_data[[#This Row],[area]:[other]],),"#",";")</f>
        <v>visual;dubious;peril;data-science;data-literacy</v>
      </c>
      <c r="Z1075">
        <f>10-COUNTBLANK(source_data[[#This Row],[format]:[other]])</f>
        <v>4</v>
      </c>
    </row>
    <row r="1076" spans="1:26" x14ac:dyDescent="0.25">
      <c r="A1076" t="s">
        <v>8776</v>
      </c>
      <c r="B1076" t="s">
        <v>8777</v>
      </c>
      <c r="C1076" t="s">
        <v>8778</v>
      </c>
      <c r="D1076" t="s">
        <v>8779</v>
      </c>
      <c r="E1076" t="s">
        <v>659</v>
      </c>
      <c r="F1076" t="s">
        <v>8780</v>
      </c>
      <c r="G1076" t="s">
        <v>8781</v>
      </c>
      <c r="H1076" t="s">
        <v>8782</v>
      </c>
      <c r="I1076" t="s">
        <v>225</v>
      </c>
      <c r="J1076" t="s">
        <v>32</v>
      </c>
      <c r="K1076" t="s">
        <v>8783</v>
      </c>
      <c r="L1076" t="s">
        <v>50</v>
      </c>
      <c r="M1076" t="s">
        <v>50</v>
      </c>
      <c r="N1076" t="s">
        <v>36</v>
      </c>
      <c r="O1076" t="s">
        <v>51</v>
      </c>
      <c r="P1076" t="s">
        <v>39</v>
      </c>
      <c r="Q1076" t="s">
        <v>39</v>
      </c>
      <c r="R1076" t="s">
        <v>39</v>
      </c>
      <c r="S1076" t="s">
        <v>39</v>
      </c>
      <c r="T1076" t="s">
        <v>947</v>
      </c>
      <c r="U1076" t="s">
        <v>96</v>
      </c>
      <c r="V1076" t="s">
        <v>39</v>
      </c>
      <c r="W1076" t="s">
        <v>39</v>
      </c>
      <c r="X1076" t="str">
        <f>IF(LEN(source_data[[#This Row],[technology]])=0,"","technology")</f>
        <v/>
      </c>
      <c r="Y1076" t="str">
        <f>SUBSTITUTE(_xlfn.TEXTJOIN(";",TRUE,source_data[[#This Row],[format]:[topic]],source_data[[#This Row],[misc]],source_data[[#This Row],[area]:[other]],),"#",";")</f>
        <v>post;workflow;ml</v>
      </c>
      <c r="Z1076">
        <f>10-COUNTBLANK(source_data[[#This Row],[format]:[other]])</f>
        <v>4</v>
      </c>
    </row>
    <row r="1077" spans="1:26" x14ac:dyDescent="0.25">
      <c r="A1077" t="s">
        <v>8784</v>
      </c>
      <c r="B1077" t="s">
        <v>8785</v>
      </c>
      <c r="C1077" t="s">
        <v>8786</v>
      </c>
      <c r="D1077" t="s">
        <v>8787</v>
      </c>
      <c r="E1077" t="s">
        <v>8788</v>
      </c>
      <c r="F1077" t="s">
        <v>8789</v>
      </c>
      <c r="G1077" t="s">
        <v>8790</v>
      </c>
      <c r="H1077" t="s">
        <v>8791</v>
      </c>
      <c r="I1077" t="s">
        <v>225</v>
      </c>
      <c r="J1077" t="s">
        <v>47</v>
      </c>
      <c r="K1077" t="s">
        <v>48</v>
      </c>
      <c r="L1077" t="s">
        <v>50</v>
      </c>
      <c r="M1077" t="s">
        <v>50</v>
      </c>
      <c r="N1077" t="s">
        <v>36</v>
      </c>
      <c r="O1077" t="s">
        <v>39</v>
      </c>
      <c r="P1077" t="s">
        <v>187</v>
      </c>
      <c r="Q1077" t="s">
        <v>39</v>
      </c>
      <c r="R1077" t="s">
        <v>39</v>
      </c>
      <c r="S1077" t="s">
        <v>39</v>
      </c>
      <c r="T1077" t="s">
        <v>39</v>
      </c>
      <c r="U1077" t="s">
        <v>39</v>
      </c>
      <c r="V1077" t="s">
        <v>39</v>
      </c>
      <c r="W1077" t="s">
        <v>595</v>
      </c>
      <c r="X1077" t="str">
        <f>IF(LEN(source_data[[#This Row],[technology]])=0,"","technology")</f>
        <v/>
      </c>
      <c r="Y1077" t="str">
        <f>SUBSTITUTE(_xlfn.TEXTJOIN(";",TRUE,source_data[[#This Row],[format]:[topic]],source_data[[#This Row],[misc]],source_data[[#This Row],[area]:[other]],),"#",";")</f>
        <v>visual;art</v>
      </c>
      <c r="Z1077">
        <f>10-COUNTBLANK(source_data[[#This Row],[format]:[other]])</f>
        <v>3</v>
      </c>
    </row>
    <row r="1078" spans="1:26" x14ac:dyDescent="0.25">
      <c r="A1078" t="s">
        <v>8792</v>
      </c>
      <c r="B1078" t="s">
        <v>8793</v>
      </c>
      <c r="C1078" t="s">
        <v>8794</v>
      </c>
      <c r="D1078" t="s">
        <v>1580</v>
      </c>
      <c r="E1078" t="s">
        <v>8795</v>
      </c>
      <c r="F1078" t="s">
        <v>8796</v>
      </c>
      <c r="G1078" t="s">
        <v>8797</v>
      </c>
      <c r="H1078" t="s">
        <v>1583</v>
      </c>
      <c r="I1078" t="s">
        <v>225</v>
      </c>
      <c r="J1078" t="s">
        <v>211</v>
      </c>
      <c r="K1078" t="s">
        <v>8798</v>
      </c>
      <c r="L1078" t="s">
        <v>50</v>
      </c>
      <c r="M1078" t="s">
        <v>50</v>
      </c>
      <c r="N1078" t="s">
        <v>36</v>
      </c>
      <c r="O1078" t="s">
        <v>51</v>
      </c>
      <c r="P1078" t="s">
        <v>39</v>
      </c>
      <c r="Q1078" t="s">
        <v>39</v>
      </c>
      <c r="R1078" t="s">
        <v>39</v>
      </c>
      <c r="S1078" t="s">
        <v>158</v>
      </c>
      <c r="T1078" t="s">
        <v>4505</v>
      </c>
      <c r="U1078" t="s">
        <v>39</v>
      </c>
      <c r="V1078" t="s">
        <v>39</v>
      </c>
      <c r="W1078" t="s">
        <v>39</v>
      </c>
      <c r="X1078" t="str">
        <f>IF(LEN(source_data[[#This Row],[technology]])=0,"","technology")</f>
        <v/>
      </c>
      <c r="Y1078" t="str">
        <f>SUBSTITUTE(_xlfn.TEXTJOIN(";",TRUE,source_data[[#This Row],[format]:[topic]],source_data[[#This Row],[misc]],source_data[[#This Row],[area]:[other]],),"#",";")</f>
        <v>post;data-science;process</v>
      </c>
      <c r="Z1078">
        <f>10-COUNTBLANK(source_data[[#This Row],[format]:[other]])</f>
        <v>4</v>
      </c>
    </row>
    <row r="1079" spans="1:26" x14ac:dyDescent="0.25">
      <c r="A1079" t="s">
        <v>8799</v>
      </c>
      <c r="B1079" t="s">
        <v>8800</v>
      </c>
      <c r="C1079" t="s">
        <v>8801</v>
      </c>
      <c r="D1079" t="s">
        <v>8802</v>
      </c>
      <c r="E1079" t="s">
        <v>8803</v>
      </c>
      <c r="F1079" t="s">
        <v>8804</v>
      </c>
      <c r="G1079" t="s">
        <v>8805</v>
      </c>
      <c r="H1079" t="s">
        <v>8806</v>
      </c>
      <c r="I1079" t="s">
        <v>225</v>
      </c>
      <c r="J1079" t="s">
        <v>32</v>
      </c>
      <c r="K1079" t="s">
        <v>8807</v>
      </c>
      <c r="L1079" t="s">
        <v>50</v>
      </c>
      <c r="M1079" t="s">
        <v>50</v>
      </c>
      <c r="N1079" t="s">
        <v>36</v>
      </c>
      <c r="O1079" t="s">
        <v>426</v>
      </c>
      <c r="P1079" t="s">
        <v>39</v>
      </c>
      <c r="Q1079" t="s">
        <v>39</v>
      </c>
      <c r="R1079" t="s">
        <v>39</v>
      </c>
      <c r="S1079" t="s">
        <v>52</v>
      </c>
      <c r="T1079" t="s">
        <v>39</v>
      </c>
      <c r="U1079" t="s">
        <v>1064</v>
      </c>
      <c r="V1079" t="s">
        <v>39</v>
      </c>
      <c r="W1079" t="s">
        <v>595</v>
      </c>
      <c r="X1079" t="str">
        <f>IF(LEN(source_data[[#This Row],[technology]])=0,"","technology")</f>
        <v/>
      </c>
      <c r="Y1079" t="str">
        <f>SUBSTITUTE(_xlfn.TEXTJOIN(";",TRUE,source_data[[#This Row],[format]:[topic]],source_data[[#This Row],[misc]],source_data[[#This Row],[area]:[other]],),"#",";")</f>
        <v>interactive;data-viz;animation;art</v>
      </c>
      <c r="Z1079">
        <f>10-COUNTBLANK(source_data[[#This Row],[format]:[other]])</f>
        <v>5</v>
      </c>
    </row>
    <row r="1080" spans="1:26" x14ac:dyDescent="0.25">
      <c r="A1080" t="s">
        <v>8808</v>
      </c>
      <c r="B1080" s="6" t="s">
        <v>10134</v>
      </c>
      <c r="C1080" t="s">
        <v>10136</v>
      </c>
      <c r="D1080" t="s">
        <v>8810</v>
      </c>
      <c r="E1080" t="s">
        <v>8811</v>
      </c>
      <c r="F1080" t="s">
        <v>8812</v>
      </c>
      <c r="G1080" t="s">
        <v>8813</v>
      </c>
      <c r="H1080" t="s">
        <v>8814</v>
      </c>
      <c r="I1080" t="s">
        <v>8815</v>
      </c>
      <c r="J1080" t="s">
        <v>47</v>
      </c>
      <c r="K1080" t="s">
        <v>8816</v>
      </c>
      <c r="L1080" t="s">
        <v>50</v>
      </c>
      <c r="M1080" t="s">
        <v>50</v>
      </c>
      <c r="N1080" t="s">
        <v>36</v>
      </c>
      <c r="O1080" t="s">
        <v>51</v>
      </c>
      <c r="P1080" t="s">
        <v>266</v>
      </c>
      <c r="Q1080" t="s">
        <v>39</v>
      </c>
      <c r="R1080" t="s">
        <v>39</v>
      </c>
      <c r="S1080" t="s">
        <v>39</v>
      </c>
      <c r="T1080" t="s">
        <v>19</v>
      </c>
      <c r="U1080" t="s">
        <v>8817</v>
      </c>
      <c r="V1080" t="s">
        <v>8818</v>
      </c>
      <c r="W1080" t="s">
        <v>8815</v>
      </c>
      <c r="X1080" t="str">
        <f>IF(LEN(source_data[[#This Row],[technology]])=0,"","technology")</f>
        <v>technology</v>
      </c>
      <c r="Y1080" t="str">
        <f>SUBSTITUTE(_xlfn.TEXTJOIN(";",TRUE,source_data[[#This Row],[format]:[topic]],source_data[[#This Row],[misc]],source_data[[#This Row],[area]:[other]],),"#",";")</f>
        <v>post;tutorial;technique;technology;animation;web-scraping;rstats;powerpoint;my-post</v>
      </c>
      <c r="Z1080">
        <f>10-COUNTBLANK(source_data[[#This Row],[format]:[other]])</f>
        <v>7</v>
      </c>
    </row>
    <row r="1081" spans="1:26" x14ac:dyDescent="0.25">
      <c r="A1081" t="s">
        <v>8819</v>
      </c>
      <c r="B1081" t="s">
        <v>8820</v>
      </c>
      <c r="C1081" t="s">
        <v>8821</v>
      </c>
      <c r="D1081" t="s">
        <v>8822</v>
      </c>
      <c r="E1081" t="s">
        <v>659</v>
      </c>
      <c r="F1081" t="s">
        <v>8823</v>
      </c>
      <c r="G1081" t="s">
        <v>8824</v>
      </c>
      <c r="H1081" t="s">
        <v>8820</v>
      </c>
      <c r="I1081" t="s">
        <v>77</v>
      </c>
      <c r="J1081" t="s">
        <v>47</v>
      </c>
      <c r="K1081" t="s">
        <v>48</v>
      </c>
      <c r="N1081" t="s">
        <v>36</v>
      </c>
      <c r="O1081" t="s">
        <v>9060</v>
      </c>
      <c r="P1081" t="s">
        <v>9061</v>
      </c>
      <c r="Q1081" t="s">
        <v>39</v>
      </c>
      <c r="R1081" t="s">
        <v>39</v>
      </c>
      <c r="S1081" t="s">
        <v>39</v>
      </c>
      <c r="T1081" t="s">
        <v>39</v>
      </c>
      <c r="U1081" t="s">
        <v>9062</v>
      </c>
      <c r="V1081" t="s">
        <v>39</v>
      </c>
      <c r="W1081" t="s">
        <v>39</v>
      </c>
      <c r="X1081" t="str">
        <f>IF(LEN(source_data[[#This Row],[technology]])=0,"","technology")</f>
        <v/>
      </c>
      <c r="Y1081" t="str">
        <f>SUBSTITUTE(_xlfn.TEXTJOIN(";",TRUE,source_data[[#This Row],[format]:[topic]],source_data[[#This Row],[misc]],source_data[[#This Row],[area]:[other]],),"#",";")</f>
        <v>site;article;news;opinion;big-data;ai</v>
      </c>
      <c r="Z1081">
        <f>10-COUNTBLANK(source_data[[#This Row],[format]:[other]])</f>
        <v>4</v>
      </c>
    </row>
    <row r="1082" spans="1:26" x14ac:dyDescent="0.25">
      <c r="A1082" t="s">
        <v>8825</v>
      </c>
      <c r="B1082" t="s">
        <v>8826</v>
      </c>
      <c r="C1082" t="s">
        <v>8827</v>
      </c>
      <c r="D1082" t="s">
        <v>887</v>
      </c>
      <c r="E1082" t="s">
        <v>8828</v>
      </c>
      <c r="F1082" t="s">
        <v>8829</v>
      </c>
      <c r="G1082" t="s">
        <v>8830</v>
      </c>
      <c r="H1082" t="s">
        <v>8826</v>
      </c>
      <c r="I1082" t="s">
        <v>1089</v>
      </c>
      <c r="J1082" t="s">
        <v>47</v>
      </c>
      <c r="K1082" t="s">
        <v>48</v>
      </c>
      <c r="N1082" t="s">
        <v>36</v>
      </c>
      <c r="O1082" t="s">
        <v>1089</v>
      </c>
      <c r="P1082" t="s">
        <v>39</v>
      </c>
      <c r="Q1082" t="s">
        <v>39</v>
      </c>
      <c r="R1082" t="s">
        <v>39</v>
      </c>
      <c r="S1082" t="s">
        <v>937</v>
      </c>
      <c r="T1082" t="s">
        <v>39</v>
      </c>
      <c r="U1082" t="s">
        <v>327</v>
      </c>
      <c r="V1082" t="s">
        <v>1174</v>
      </c>
      <c r="W1082" t="s">
        <v>39</v>
      </c>
      <c r="X1082" t="str">
        <f>IF(LEN(source_data[[#This Row],[technology]])=0,"","technology")</f>
        <v>technology</v>
      </c>
      <c r="Y1082" t="str">
        <f>SUBSTITUTE(_xlfn.TEXTJOIN(";",TRUE,source_data[[#This Row],[format]:[topic]],source_data[[#This Row],[misc]],source_data[[#This Row],[area]:[other]],),"#",";")</f>
        <v>blog;data-science;data-viz;technology;ml;ai;rstats;python</v>
      </c>
      <c r="Z1082">
        <f>10-COUNTBLANK(source_data[[#This Row],[format]:[other]])</f>
        <v>5</v>
      </c>
    </row>
    <row r="1083" spans="1:26" x14ac:dyDescent="0.25">
      <c r="A1083" t="s">
        <v>8831</v>
      </c>
      <c r="B1083" t="s">
        <v>8832</v>
      </c>
      <c r="C1083" t="s">
        <v>8833</v>
      </c>
      <c r="D1083" t="s">
        <v>8834</v>
      </c>
      <c r="E1083" t="s">
        <v>8835</v>
      </c>
      <c r="F1083" t="s">
        <v>8836</v>
      </c>
      <c r="G1083" t="s">
        <v>9068</v>
      </c>
      <c r="H1083" t="s">
        <v>8832</v>
      </c>
      <c r="I1083" t="s">
        <v>1089</v>
      </c>
      <c r="J1083" t="s">
        <v>47</v>
      </c>
      <c r="K1083" t="s">
        <v>48</v>
      </c>
      <c r="N1083" t="s">
        <v>36</v>
      </c>
      <c r="O1083" t="s">
        <v>1089</v>
      </c>
      <c r="P1083" t="s">
        <v>39</v>
      </c>
      <c r="Q1083" t="s">
        <v>39</v>
      </c>
      <c r="R1083" t="s">
        <v>39</v>
      </c>
      <c r="S1083" t="s">
        <v>39</v>
      </c>
      <c r="T1083" t="s">
        <v>39</v>
      </c>
      <c r="U1083" t="s">
        <v>307</v>
      </c>
      <c r="V1083" t="s">
        <v>159</v>
      </c>
      <c r="W1083" t="s">
        <v>39</v>
      </c>
      <c r="X1083" t="str">
        <f>IF(LEN(source_data[[#This Row],[technology]])=0,"","technology")</f>
        <v>technology</v>
      </c>
      <c r="Y1083" t="str">
        <f>SUBSTITUTE(_xlfn.TEXTJOIN(";",TRUE,source_data[[#This Row],[format]:[topic]],source_data[[#This Row],[misc]],source_data[[#This Row],[area]:[other]],),"#",";")</f>
        <v>blog;technology;statistics;rstats</v>
      </c>
      <c r="Z1083">
        <f>10-COUNTBLANK(source_data[[#This Row],[format]:[other]])</f>
        <v>4</v>
      </c>
    </row>
    <row r="1084" spans="1:26" x14ac:dyDescent="0.25">
      <c r="A1084" t="s">
        <v>8837</v>
      </c>
      <c r="B1084" t="s">
        <v>8838</v>
      </c>
      <c r="C1084" t="s">
        <v>8839</v>
      </c>
      <c r="D1084" t="s">
        <v>8840</v>
      </c>
      <c r="E1084" t="s">
        <v>8841</v>
      </c>
      <c r="F1084" t="s">
        <v>8842</v>
      </c>
      <c r="G1084" t="s">
        <v>8843</v>
      </c>
      <c r="H1084" t="s">
        <v>8838</v>
      </c>
      <c r="I1084" t="s">
        <v>1089</v>
      </c>
      <c r="J1084" t="s">
        <v>47</v>
      </c>
      <c r="K1084" t="s">
        <v>48</v>
      </c>
      <c r="N1084" t="s">
        <v>36</v>
      </c>
      <c r="O1084" t="s">
        <v>1089</v>
      </c>
      <c r="P1084" t="s">
        <v>266</v>
      </c>
      <c r="Q1084" t="s">
        <v>39</v>
      </c>
      <c r="R1084" t="s">
        <v>39</v>
      </c>
      <c r="S1084" t="s">
        <v>158</v>
      </c>
      <c r="T1084" t="s">
        <v>19</v>
      </c>
      <c r="U1084" t="s">
        <v>96</v>
      </c>
      <c r="V1084" t="s">
        <v>39</v>
      </c>
      <c r="W1084" t="s">
        <v>39</v>
      </c>
      <c r="X1084" t="str">
        <f>IF(LEN(source_data[[#This Row],[technology]])=0,"","technology")</f>
        <v/>
      </c>
      <c r="Y1084" t="str">
        <f>SUBSTITUTE(_xlfn.TEXTJOIN(";",TRUE,source_data[[#This Row],[format]:[topic]],source_data[[#This Row],[misc]],source_data[[#This Row],[area]:[other]],),"#",";")</f>
        <v>blog;tutorial;data-science;technique;ml</v>
      </c>
      <c r="Z1084">
        <f>10-COUNTBLANK(source_data[[#This Row],[format]:[other]])</f>
        <v>6</v>
      </c>
    </row>
    <row r="1085" spans="1:26" x14ac:dyDescent="0.25">
      <c r="A1085" t="s">
        <v>8844</v>
      </c>
      <c r="B1085" s="6" t="s">
        <v>9180</v>
      </c>
      <c r="C1085" t="s">
        <v>10137</v>
      </c>
      <c r="D1085" t="s">
        <v>8810</v>
      </c>
      <c r="E1085" s="16" t="s">
        <v>10135</v>
      </c>
      <c r="F1085" t="s">
        <v>10138</v>
      </c>
      <c r="G1085" t="s">
        <v>8813</v>
      </c>
      <c r="H1085" s="11" t="s">
        <v>9179</v>
      </c>
      <c r="I1085" t="s">
        <v>8815</v>
      </c>
      <c r="J1085" t="s">
        <v>47</v>
      </c>
      <c r="K1085" t="s">
        <v>48</v>
      </c>
      <c r="L1085" t="s">
        <v>50</v>
      </c>
      <c r="M1085" t="s">
        <v>50</v>
      </c>
      <c r="N1085" t="s">
        <v>36</v>
      </c>
      <c r="O1085" t="s">
        <v>51</v>
      </c>
      <c r="P1085" t="s">
        <v>266</v>
      </c>
      <c r="Q1085" t="s">
        <v>39</v>
      </c>
      <c r="R1085" t="s">
        <v>39</v>
      </c>
      <c r="S1085" t="s">
        <v>39</v>
      </c>
      <c r="T1085" t="s">
        <v>19</v>
      </c>
      <c r="U1085" t="s">
        <v>8817</v>
      </c>
      <c r="V1085" t="s">
        <v>8818</v>
      </c>
      <c r="W1085" t="s">
        <v>8815</v>
      </c>
      <c r="X1085" t="str">
        <f>IF(LEN(source_data[[#This Row],[technology]])=0,"","technology")</f>
        <v>technology</v>
      </c>
      <c r="Y1085" t="str">
        <f>SUBSTITUTE(_xlfn.TEXTJOIN(";",TRUE,source_data[[#This Row],[format]:[topic]],source_data[[#This Row],[misc]],source_data[[#This Row],[area]:[other]],),"#",";")</f>
        <v>post;tutorial;technique;technology;animation;web-scraping;rstats;powerpoint;my-post</v>
      </c>
      <c r="Z1085">
        <f>10-COUNTBLANK(source_data[[#This Row],[format]:[other]])</f>
        <v>7</v>
      </c>
    </row>
    <row r="1086" spans="1:26" x14ac:dyDescent="0.25">
      <c r="A1086" t="s">
        <v>8845</v>
      </c>
      <c r="B1086" s="6" t="str">
        <f>'notion-export-2024-01-15'!F3</f>
        <v>https://blog.datawrapper.de/colors-for-data-vis-style-guides/</v>
      </c>
      <c r="C1086" t="str">
        <f>'notion-export-2024-01-15'!B3</f>
        <v>A detailed guide to colors in data vis style guides - Datawrapper Blog</v>
      </c>
      <c r="D1086" t="str">
        <f>'notion-export-2024-01-15'!C3</f>
        <v>Lisa Charlotte Muth</v>
      </c>
      <c r="E1086" s="16" t="str">
        <f>'notion-export-2024-01-15'!K3</f>
        <v>2022-03-30</v>
      </c>
      <c r="F1086" t="str">
        <f>'notion-export-2024-01-15'!D3</f>
        <v>This article by Lisa Charlotte Muth offers a comprehensive guide on creating organizational color palettes for data visualizations. It discusses the significance of a well-defined color palette in building brand trust and ensuring consistency across various tools like Adobe Illustrator and Datawrapper. The guide includes practical tips on choosing colors for categories, shades, and common categories, while considering factors such as colorblindness, lightness, and saturation. Furthermore, the article explores different approaches to organizational color palettes, with examples and ideas for implementation.</v>
      </c>
      <c r="G1086" t="s">
        <v>11179</v>
      </c>
      <c r="H1086" s="11"/>
      <c r="I1086" t="str">
        <f>'notion-export-2024-01-15'!H3</f>
        <v>website</v>
      </c>
      <c r="J1086" t="s">
        <v>47</v>
      </c>
      <c r="K1086" t="s">
        <v>48</v>
      </c>
      <c r="X1086" s="17" t="str">
        <f>IF(LEN(source_data[[#This Row],[technology]])=0,"","technology")</f>
        <v/>
      </c>
      <c r="Y1086" s="17" t="str">
        <f>SUBSTITUTE(_xlfn.TEXTJOIN(";",TRUE,source_data[[#This Row],[format]:[topic]],source_data[[#This Row],[misc]],source_data[[#This Row],[area]:[other]],),"#",";")</f>
        <v/>
      </c>
      <c r="Z1086">
        <f>10-COUNTBLANK(source_data[[#This Row],[format]:[other]])</f>
        <v>1</v>
      </c>
    </row>
    <row r="1087" spans="1:26" x14ac:dyDescent="0.25">
      <c r="A1087" t="s">
        <v>8848</v>
      </c>
      <c r="B1087" s="6" t="str">
        <f>'notion-export-2024-01-15'!F4</f>
        <v>https://view.e.economist.com/?qs=47ab3ac6d352c46ac7318d7ce367556d7dd97ad337f8c0bd9584627d2072e25be7c052eda584f94b1154492e5b90b2aa4dd29f251253986ac11aacd0f5a6aece322558c7960c6cbb0457d840b80d5f7b</v>
      </c>
      <c r="C1087" t="str">
        <f>'notion-export-2024-01-15'!B4</f>
        <v xml:space="preserve">The Economist Off the charts
</v>
      </c>
      <c r="D1087" t="str">
        <f>'notion-export-2024-01-15'!C4</f>
        <v>Unknown</v>
      </c>
      <c r="E1087" s="16" t="str">
        <f>'notion-export-2024-01-15'!K4</f>
        <v>2022-03-22</v>
      </c>
      <c r="F1087" t="str">
        <f>'notion-export-2024-01-15'!D4</f>
        <v>The best of the data journalism from the Economist</v>
      </c>
      <c r="G1087" t="s">
        <v>11184</v>
      </c>
      <c r="H1087" s="11"/>
      <c r="I1087" t="str">
        <f>'notion-export-2024-01-15'!H4</f>
        <v>website</v>
      </c>
      <c r="J1087" t="s">
        <v>32</v>
      </c>
      <c r="K1087" t="str">
        <f>'notion-export-2024-01-15'!E4</f>
        <v>https://image.e.economist.com/lib/fe8d13727c650c7976/m/6/a486548f-c206-4d5b-ac13-e07ff56b8b1c.png</v>
      </c>
      <c r="X1087" s="17" t="str">
        <f>IF(LEN(source_data[[#This Row],[technology]])=0,"","technology")</f>
        <v/>
      </c>
      <c r="Y1087" s="17" t="str">
        <f>SUBSTITUTE(_xlfn.TEXTJOIN(";",TRUE,source_data[[#This Row],[format]:[topic]],source_data[[#This Row],[misc]],source_data[[#This Row],[area]:[other]],),"#",";")</f>
        <v/>
      </c>
      <c r="Z1087">
        <f>10-COUNTBLANK(source_data[[#This Row],[format]:[other]])</f>
        <v>1</v>
      </c>
    </row>
    <row r="1088" spans="1:26" x14ac:dyDescent="0.25">
      <c r="A1088" t="s">
        <v>8854</v>
      </c>
      <c r="B1088" s="6" t="str">
        <f>'notion-export-2024-01-15'!F5</f>
        <v>https://archive.org/</v>
      </c>
      <c r="C1088" t="str">
        <f>'notion-export-2024-01-15'!B5</f>
        <v>Internet Archive: Digital Library of Free &amp; Borrowable Books, Movies, Music &amp; Wayback Machine</v>
      </c>
      <c r="D1088" t="str">
        <f>'notion-export-2024-01-15'!C5</f>
        <v>Organization</v>
      </c>
      <c r="E1088" s="16" t="str">
        <f>'notion-export-2024-01-15'!K5</f>
        <v>Undated</v>
      </c>
      <c r="F1088" t="str">
        <f>'notion-export-2024-01-15'!D5</f>
        <v>Internet Archive is a non-profit library of millions of free books, movies, software, music, websites, and more.</v>
      </c>
      <c r="G1088" t="s">
        <v>11188</v>
      </c>
      <c r="H1088" s="11"/>
      <c r="I1088" t="str">
        <f>'notion-export-2024-01-15'!H5</f>
        <v>website</v>
      </c>
      <c r="J1088" t="s">
        <v>32</v>
      </c>
      <c r="K1088" t="str">
        <f>'notion-export-2024-01-15'!E5</f>
        <v>https://archive.org/offshoot_assets/assets/ia-logo-2c2c2c.03bd7e88c8814d63d0fcb35fc01f37c3.svg</v>
      </c>
      <c r="X1088" s="17" t="str">
        <f>IF(LEN(source_data[[#This Row],[technology]])=0,"","technology")</f>
        <v/>
      </c>
      <c r="Y1088" s="17" t="str">
        <f>SUBSTITUTE(_xlfn.TEXTJOIN(";",TRUE,source_data[[#This Row],[format]:[topic]],source_data[[#This Row],[misc]],source_data[[#This Row],[area]:[other]],),"#",";")</f>
        <v/>
      </c>
      <c r="Z1088">
        <f>10-COUNTBLANK(source_data[[#This Row],[format]:[other]])</f>
        <v>1</v>
      </c>
    </row>
    <row r="1089" spans="1:26" x14ac:dyDescent="0.25">
      <c r="A1089" t="s">
        <v>8864</v>
      </c>
      <c r="B1089" s="6" t="str">
        <f>'notion-export-2024-01-15'!F6</f>
        <v>https://blog.holoviz.org/posts/panel_release_0.13/index.html</v>
      </c>
      <c r="C1089" t="str">
        <f>'notion-export-2024-01-15'!B6</f>
        <v>Panel 0.13.0 Release</v>
      </c>
      <c r="D1089" t="str">
        <f>'notion-export-2024-01-15'!C6</f>
        <v>Philipp Rudiger</v>
      </c>
      <c r="E1089" s="16" t="str">
        <f>'notion-export-2024-01-15'!K6</f>
        <v>2022-03-18</v>
      </c>
      <c r="F1089" t="str">
        <f>'notion-export-2024-01-15'!D6</f>
        <v>Panel is an open-source library that lets you create custom interactive web apps and dashboards by connecting widgets to plots, images, tables, and text - all while writing only Python!</v>
      </c>
      <c r="G1089" t="s">
        <v>11194</v>
      </c>
      <c r="H1089" s="11"/>
      <c r="I1089" t="str">
        <f>'notion-export-2024-01-15'!H6</f>
        <v>website</v>
      </c>
      <c r="J1089" t="s">
        <v>32</v>
      </c>
      <c r="K1089" t="str">
        <f>'notion-export-2024-01-15'!E6</f>
        <v>https://blog.holoviz.org/posts/panel_release_0.13/images/collage_0.13.png</v>
      </c>
      <c r="X1089" s="17" t="str">
        <f>IF(LEN(source_data[[#This Row],[technology]])=0,"","technology")</f>
        <v/>
      </c>
      <c r="Y1089" s="17" t="str">
        <f>SUBSTITUTE(_xlfn.TEXTJOIN(";",TRUE,source_data[[#This Row],[format]:[topic]],source_data[[#This Row],[misc]],source_data[[#This Row],[area]:[other]],),"#",";")</f>
        <v/>
      </c>
      <c r="Z1089">
        <f>10-COUNTBLANK(source_data[[#This Row],[format]:[other]])</f>
        <v>1</v>
      </c>
    </row>
    <row r="1090" spans="1:26" x14ac:dyDescent="0.25">
      <c r="A1090" t="s">
        <v>8870</v>
      </c>
      <c r="B1090" s="6" t="str">
        <f>'notion-export-2024-01-15'!F7</f>
        <v>https://en.wikipedia.org/wiki/List_of_Islamic_scholars_described_as_father_or_founder_of_a_field</v>
      </c>
      <c r="C1090" t="str">
        <f>'notion-export-2024-01-15'!B7</f>
        <v>List of Islamic scholars described as father or founder of a field - Wikipedia</v>
      </c>
      <c r="D1090" t="str">
        <f>'notion-export-2024-01-15'!C7</f>
        <v>Organization</v>
      </c>
      <c r="E1090" s="16" t="str">
        <f>'notion-export-2024-01-15'!K7</f>
        <v>2024-01-15</v>
      </c>
      <c r="F1090" t="str">
        <f>'notion-export-2024-01-15'!D7</f>
        <v>The following is a list of internationally recognized Muslim scholars of medieval Islamic civilization who have been described as the father or the founder of a field by some modern scholars.</v>
      </c>
      <c r="G1090" t="s">
        <v>11694</v>
      </c>
      <c r="H1090" s="11"/>
      <c r="I1090" t="str">
        <f>'notion-export-2024-01-15'!H7</f>
        <v>website</v>
      </c>
      <c r="J1090" t="s">
        <v>32</v>
      </c>
      <c r="K1090" t="str">
        <f>'notion-export-2024-01-15'!E7</f>
        <v>https://en.wikipedia.org/static/images/icons/wikipedia.png</v>
      </c>
      <c r="X1090" s="17" t="str">
        <f>IF(LEN(source_data[[#This Row],[technology]])=0,"","technology")</f>
        <v/>
      </c>
      <c r="Y1090" s="17" t="str">
        <f>SUBSTITUTE(_xlfn.TEXTJOIN(";",TRUE,source_data[[#This Row],[format]:[topic]],source_data[[#This Row],[misc]],source_data[[#This Row],[area]:[other]],),"#",";")</f>
        <v/>
      </c>
      <c r="Z1090">
        <f>10-COUNTBLANK(source_data[[#This Row],[format]:[other]])</f>
        <v>1</v>
      </c>
    </row>
    <row r="1091" spans="1:26" x14ac:dyDescent="0.25">
      <c r="A1091" t="s">
        <v>8873</v>
      </c>
      <c r="B1091" s="6" t="str">
        <f>'notion-export-2024-01-15'!F8</f>
        <v>https://files.eric.ed.gov/fulltext/EJ854295.pdf</v>
      </c>
      <c r="C1091" t="str">
        <f>'notion-export-2024-01-15'!B8</f>
        <v>Contributions of Islamic scholars to the scientific enterprise</v>
      </c>
      <c r="D1091" t="str">
        <f>'notion-export-2024-01-15'!C8</f>
        <v>Yasmeen Mahnaz Faruqi</v>
      </c>
      <c r="E1091" s="16" t="str">
        <f>'notion-export-2024-01-15'!K8</f>
        <v>2006</v>
      </c>
      <c r="F1091" t="str">
        <f>'notion-export-2024-01-15'!D8</f>
        <v xml:space="preserve">This paper presents a discussion regarding the role that Muslim scholars played in the development of scientific thinking in the Middle Ages. It argues that the Muslims were not just the preservers of the ancient and Greek knowledge, but that they contributed original works to the different fields of science. </v>
      </c>
      <c r="G1091" t="s">
        <v>11199</v>
      </c>
      <c r="H1091" s="11"/>
      <c r="I1091" t="str">
        <f>'notion-export-2024-01-15'!H8</f>
        <v>pdf</v>
      </c>
      <c r="J1091" t="s">
        <v>47</v>
      </c>
      <c r="K1091" t="str">
        <f>'notion-export-2024-01-15'!E8</f>
        <v/>
      </c>
      <c r="X1091" s="17" t="str">
        <f>IF(LEN(source_data[[#This Row],[technology]])=0,"","technology")</f>
        <v/>
      </c>
      <c r="Y1091" s="17" t="str">
        <f>SUBSTITUTE(_xlfn.TEXTJOIN(";",TRUE,source_data[[#This Row],[format]:[topic]],source_data[[#This Row],[misc]],source_data[[#This Row],[area]:[other]],),"#",";")</f>
        <v/>
      </c>
      <c r="Z1091">
        <f>10-COUNTBLANK(source_data[[#This Row],[format]:[other]])</f>
        <v>1</v>
      </c>
    </row>
    <row r="1092" spans="1:26" x14ac:dyDescent="0.25">
      <c r="A1092" t="s">
        <v>8881</v>
      </c>
      <c r="B1092" s="6" t="str">
        <f>'notion-export-2024-01-15'!F9</f>
        <v>https://www.bmc.com/blogs/product-owner-product-manager-scrum-master/</v>
      </c>
      <c r="C1092" t="str">
        <f>'notion-export-2024-01-15'!B9</f>
        <v>Product Owner vs Product Manager vs Scrum Master: What’s The Difference? – BMC Software | Blogs</v>
      </c>
      <c r="D1092" t="str">
        <f>'notion-export-2024-01-15'!C9</f>
        <v xml:space="preserve"> Joe Hertvik, Jonathan Johnson</v>
      </c>
      <c r="E1092" s="16" t="str">
        <f>'notion-export-2024-01-15'!K9</f>
        <v>2022-03-09</v>
      </c>
      <c r="F1092" t="str">
        <f>'notion-export-2024-01-15'!D9</f>
        <v>People are frequently confused about the differences between Product Owner, Project Manager, and Scrum Master in an Agile environment. This articles aims to answer that question.</v>
      </c>
      <c r="G1092" t="s">
        <v>11695</v>
      </c>
      <c r="H1092" s="11"/>
      <c r="I1092" t="str">
        <f>'notion-export-2024-01-15'!H9</f>
        <v>website</v>
      </c>
      <c r="J1092" t="s">
        <v>32</v>
      </c>
      <c r="K1092" t="str">
        <f>'notion-export-2024-01-15'!E9</f>
        <v>https://s7280.pcdn.co/wp-content/uploads/2022/03/Complimentary-Roles.png</v>
      </c>
      <c r="X1092" s="17" t="str">
        <f>IF(LEN(source_data[[#This Row],[technology]])=0,"","technology")</f>
        <v/>
      </c>
      <c r="Y1092" s="17" t="str">
        <f>SUBSTITUTE(_xlfn.TEXTJOIN(";",TRUE,source_data[[#This Row],[format]:[topic]],source_data[[#This Row],[misc]],source_data[[#This Row],[area]:[other]],),"#",";")</f>
        <v/>
      </c>
      <c r="Z1092">
        <f>10-COUNTBLANK(source_data[[#This Row],[format]:[other]])</f>
        <v>1</v>
      </c>
    </row>
    <row r="1093" spans="1:26" x14ac:dyDescent="0.25">
      <c r="A1093" t="s">
        <v>8889</v>
      </c>
      <c r="B1093" s="6" t="str">
        <f>'notion-export-2024-01-15'!F10</f>
        <v>https://github.com/linkedin/feathr</v>
      </c>
      <c r="C1093" t="str">
        <f>'notion-export-2024-01-15'!B10</f>
        <v>GitHub - linkedin/feathr: Feathr – An Enterprise-Grade, High Performance Feature Store</v>
      </c>
      <c r="D1093" t="str">
        <f>'notion-export-2024-01-15'!C10</f>
        <v>Organization</v>
      </c>
      <c r="E1093" s="16" t="str">
        <f>'notion-export-2024-01-15'!K10</f>
        <v>2022</v>
      </c>
      <c r="F1093" t="str">
        <f>'notion-export-2024-01-15'!D10</f>
        <v>Feathr lets you: Define data and feature transformations based on raw data sources (batch and streaming) using Pythonic APIs,  Register transformations by names and get transformed data(features) for various use cases including AI modeling, compliance, go-to-market and more.  Share transformations and data(features) across team and company.</v>
      </c>
      <c r="G1093" t="s">
        <v>11207</v>
      </c>
      <c r="H1093" s="11"/>
      <c r="I1093" t="str">
        <f>'notion-export-2024-01-15'!H10</f>
        <v>github</v>
      </c>
      <c r="J1093" t="s">
        <v>32</v>
      </c>
      <c r="K1093" t="str">
        <f>'notion-export-2024-01-15'!E10</f>
        <v>https://github.com/feathr-ai/feathr/raw/main/docs/images/feathr_logo.png</v>
      </c>
      <c r="X1093" s="17" t="str">
        <f>IF(LEN(source_data[[#This Row],[technology]])=0,"","technology")</f>
        <v/>
      </c>
      <c r="Y1093" s="17" t="str">
        <f>SUBSTITUTE(_xlfn.TEXTJOIN(";",TRUE,source_data[[#This Row],[format]:[topic]],source_data[[#This Row],[misc]],source_data[[#This Row],[area]:[other]],),"#",";")</f>
        <v/>
      </c>
      <c r="Z1093">
        <f>10-COUNTBLANK(source_data[[#This Row],[format]:[other]])</f>
        <v>1</v>
      </c>
    </row>
    <row r="1094" spans="1:26" x14ac:dyDescent="0.25">
      <c r="A1094" t="s">
        <v>8894</v>
      </c>
      <c r="B1094" s="6" t="str">
        <f>'notion-export-2024-01-15'!F11</f>
        <v>https://arxiv.org/abs/2203.14960</v>
      </c>
      <c r="C1094" t="str">
        <f>'notion-export-2024-01-15'!B11</f>
        <v>Latest Research From Stanford Introduces 'Domino':  A Python Tool for Identifying and Describing Underperforming Slices in Machine Learning Models</v>
      </c>
      <c r="D1094" t="str">
        <f>'notion-export-2024-01-15'!C11</f>
        <v>Sabri Eyuboglu et al.</v>
      </c>
      <c r="E1094" s="16" t="str">
        <f>'notion-export-2024-01-15'!K11</f>
        <v>2022-03-24</v>
      </c>
      <c r="F1094" t="str">
        <f>'notion-export-2024-01-15'!D11</f>
        <v xml:space="preserve">Machine learning models that achieve high overall accuracy often make systematic errors on important subsets (or slices) of data. Identifying underperforming slices is particularly challenging when working with high-dimensional inputs (e.g. images, audio), where important slices are often unlabeled. In order to address this issue, recent studies have proposed automated slice discovery methods (SDMs), which leverage learned model representations to mine input data for slices on which a model performs poorly. To be useful to a practitioner, these methods must identify slices that are both underperforming and coherent (i.e. united by a human-understandable concept). However, no quantitative evaluation framework currently exists for rigorously assessing SDMs with respect to these criteria. Additionally, prior qualitative evaluations have shown that SDMs often identify slices that are incoherent. In this work, we address these challenges by first designing a principled evaluation framework that enables a quantitative comparison of SDMs across 1,235 slice discovery settings in three input domains (natural images, medical images, and time-series data). Then, motivated by the recent development of powerful cross-modal representation learning approaches, we present Domino, an SDM that leverages cross-modal embeddings and a novel error-aware mixture model to discover and describe coherent slices. We find that Domino accurately identifies 36% of the 1,235 slices in our framework - a 12 percentage point improvement over prior methods. Further, Domino is the first SDM that can provide natural language descriptions of identified slices, correctly generating the exact name of the slice in 35% of settings. </v>
      </c>
      <c r="G1094" t="s">
        <v>11211</v>
      </c>
      <c r="H1094" s="11"/>
      <c r="I1094" t="str">
        <f>'notion-export-2024-01-15'!H11</f>
        <v>website</v>
      </c>
      <c r="J1094" t="s">
        <v>47</v>
      </c>
      <c r="K1094" t="str">
        <f>'notion-export-2024-01-15'!E11</f>
        <v/>
      </c>
      <c r="X1094" s="17" t="str">
        <f>IF(LEN(source_data[[#This Row],[technology]])=0,"","technology")</f>
        <v/>
      </c>
      <c r="Y1094" s="17" t="str">
        <f>SUBSTITUTE(_xlfn.TEXTJOIN(";",TRUE,source_data[[#This Row],[format]:[topic]],source_data[[#This Row],[misc]],source_data[[#This Row],[area]:[other]],),"#",";")</f>
        <v/>
      </c>
      <c r="Z1094">
        <f>10-COUNTBLANK(source_data[[#This Row],[format]:[other]])</f>
        <v>1</v>
      </c>
    </row>
    <row r="1095" spans="1:26" x14ac:dyDescent="0.25">
      <c r="A1095" t="s">
        <v>11690</v>
      </c>
      <c r="B1095" s="6" t="str">
        <f>'notion-export-2024-01-15'!F12</f>
        <v>https://www.zettlr.com/</v>
      </c>
      <c r="C1095" t="str">
        <f>'notion-export-2024-01-15'!B12</f>
        <v>A Markdown Editor for the 21st Century | Zettlr</v>
      </c>
      <c r="D1095" t="str">
        <f>'notion-export-2024-01-15'!C12</f>
        <v>Organization</v>
      </c>
      <c r="E1095" s="16" t="str">
        <f>'notion-export-2024-01-15'!K12</f>
        <v>Undated</v>
      </c>
      <c r="F1095" t="str">
        <f>'notion-export-2024-01-15'!D12</f>
        <v>From idea to publication in one app: Zettlr accompanies you while writing your blog post, newspaper article, term paper, thesis, or entire book.</v>
      </c>
      <c r="G1095" t="s">
        <v>11213</v>
      </c>
      <c r="H1095" s="11"/>
      <c r="I1095" t="str">
        <f>'notion-export-2024-01-15'!H12</f>
        <v>website</v>
      </c>
      <c r="J1095" t="s">
        <v>47</v>
      </c>
      <c r="K1095" t="str">
        <f>'notion-export-2024-01-15'!E12</f>
        <v/>
      </c>
      <c r="X1095" s="17" t="str">
        <f>IF(LEN(source_data[[#This Row],[technology]])=0,"","technology")</f>
        <v/>
      </c>
      <c r="Y1095" s="17" t="str">
        <f>SUBSTITUTE(_xlfn.TEXTJOIN(";",TRUE,source_data[[#This Row],[format]:[topic]],source_data[[#This Row],[misc]],source_data[[#This Row],[area]:[other]],),"#",";")</f>
        <v/>
      </c>
      <c r="Z1095">
        <f>10-COUNTBLANK(source_data[[#This Row],[format]:[other]])</f>
        <v>1</v>
      </c>
    </row>
    <row r="1096" spans="1:26" x14ac:dyDescent="0.25">
      <c r="A1096" t="s">
        <v>10139</v>
      </c>
      <c r="B1096" s="6" t="str">
        <f>'notion-export-2024-01-15'!F13</f>
        <v>https://getliner.com/en</v>
      </c>
      <c r="C1096" t="str">
        <f>'notion-export-2024-01-15'!B13</f>
        <v>LINER | Search Less, Learn More</v>
      </c>
      <c r="D1096" t="str">
        <f>'notion-export-2024-01-15'!C13</f>
        <v>Organization</v>
      </c>
      <c r="E1096" s="16" t="str">
        <f>'notion-export-2024-01-15'!K13</f>
        <v>2024</v>
      </c>
      <c r="F1096" t="str">
        <f>'notion-export-2024-01-15'!D13</f>
        <v>Liner is powered by GPT-4 and tuned for your productivity. Get instant answers to questions, deep dive into any topic, and summarize websites and documents in seconds.</v>
      </c>
      <c r="G1096" t="s">
        <v>11696</v>
      </c>
      <c r="H1096" s="11"/>
      <c r="I1096" t="str">
        <f>'notion-export-2024-01-15'!H13</f>
        <v>website</v>
      </c>
      <c r="J1096" t="s">
        <v>32</v>
      </c>
      <c r="K1096" t="str">
        <f>'notion-export-2024-01-15'!E13</f>
        <v>/img/temp/liner.png</v>
      </c>
      <c r="X1096" s="17" t="str">
        <f>IF(LEN(source_data[[#This Row],[technology]])=0,"","technology")</f>
        <v/>
      </c>
      <c r="Y1096" s="17" t="str">
        <f>SUBSTITUTE(_xlfn.TEXTJOIN(";",TRUE,source_data[[#This Row],[format]:[topic]],source_data[[#This Row],[misc]],source_data[[#This Row],[area]:[other]],),"#",";")</f>
        <v/>
      </c>
      <c r="Z1096">
        <f>10-COUNTBLANK(source_data[[#This Row],[format]:[other]])</f>
        <v>1</v>
      </c>
    </row>
    <row r="1097" spans="1:26" x14ac:dyDescent="0.25">
      <c r="A1097" t="s">
        <v>11691</v>
      </c>
      <c r="B1097" s="6" t="str">
        <f>'notion-export-2024-01-15'!F14</f>
        <v>https://pythonbooks.org/free-books/</v>
      </c>
      <c r="C1097" t="str">
        <f>'notion-export-2024-01-15'!B14</f>
        <v>Free Python books</v>
      </c>
      <c r="D1097" t="str">
        <f>'notion-export-2024-01-15'!C14</f>
        <v>Unknown</v>
      </c>
      <c r="E1097" s="16" t="str">
        <f>'notion-export-2024-01-15'!K14</f>
        <v>Undated</v>
      </c>
      <c r="F1097" t="str">
        <f>'notion-export-2024-01-15'!D14</f>
        <v>List of python books</v>
      </c>
      <c r="G1097" t="s">
        <v>11697</v>
      </c>
      <c r="H1097" s="11"/>
      <c r="I1097" t="str">
        <f>'notion-export-2024-01-15'!H14</f>
        <v>website</v>
      </c>
      <c r="J1097" t="s">
        <v>47</v>
      </c>
      <c r="K1097" t="str">
        <f>'notion-export-2024-01-15'!E14</f>
        <v/>
      </c>
      <c r="X1097" s="17" t="str">
        <f>IF(LEN(source_data[[#This Row],[technology]])=0,"","technology")</f>
        <v/>
      </c>
      <c r="Y1097" s="17" t="str">
        <f>SUBSTITUTE(_xlfn.TEXTJOIN(";",TRUE,source_data[[#This Row],[format]:[topic]],source_data[[#This Row],[misc]],source_data[[#This Row],[area]:[other]],),"#",";")</f>
        <v/>
      </c>
      <c r="Z1097">
        <f>10-COUNTBLANK(source_data[[#This Row],[format]:[other]])</f>
        <v>1</v>
      </c>
    </row>
    <row r="1098" spans="1:26" x14ac:dyDescent="0.25">
      <c r="A1098" t="s">
        <v>11692</v>
      </c>
      <c r="B1098" s="6" t="str">
        <f>'notion-export-2024-01-15'!F15</f>
        <v>https://www.mentalmodelsbox.com/</v>
      </c>
      <c r="C1098" t="str">
        <f>'notion-export-2024-01-15'!B15</f>
        <v>Mental Models - the building blocks of making better decisions</v>
      </c>
      <c r="D1098" t="str">
        <f>'notion-export-2024-01-15'!C15</f>
        <v>Mental Model Box</v>
      </c>
      <c r="E1098" s="16" t="str">
        <f>'notion-export-2024-01-15'!K15</f>
        <v>Undated</v>
      </c>
      <c r="F1098" t="str">
        <f>'notion-export-2024-01-15'!D15</f>
        <v>Mental models are a way of explaining how things work. Throughout our lives, we build up a personal collection of mental models to understand the world around us</v>
      </c>
      <c r="G1098" t="s">
        <v>11225</v>
      </c>
      <c r="H1098" s="11"/>
      <c r="I1098" t="str">
        <f>'notion-export-2024-01-15'!H15</f>
        <v>website</v>
      </c>
      <c r="J1098" t="s">
        <v>32</v>
      </c>
      <c r="K1098" t="str">
        <f>'notion-export-2024-01-15'!E15</f>
        <v>https://www.mentalmodelsbox.com/static/logo.png</v>
      </c>
      <c r="X1098" s="17" t="str">
        <f>IF(LEN(source_data[[#This Row],[technology]])=0,"","technology")</f>
        <v/>
      </c>
      <c r="Y1098" s="17" t="str">
        <f>SUBSTITUTE(_xlfn.TEXTJOIN(";",TRUE,source_data[[#This Row],[format]:[topic]],source_data[[#This Row],[misc]],source_data[[#This Row],[area]:[other]],),"#",";")</f>
        <v/>
      </c>
      <c r="Z1098">
        <f>10-COUNTBLANK(source_data[[#This Row],[format]:[other]])</f>
        <v>1</v>
      </c>
    </row>
    <row r="1099" spans="1:26" x14ac:dyDescent="0.25">
      <c r="A1099" t="s">
        <v>11693</v>
      </c>
      <c r="B1099" t="s">
        <v>10140</v>
      </c>
      <c r="C1099" t="s">
        <v>10141</v>
      </c>
      <c r="D1099" t="s">
        <v>8810</v>
      </c>
      <c r="E1099" s="16" t="s">
        <v>10142</v>
      </c>
      <c r="F1099" t="s">
        <v>10143</v>
      </c>
      <c r="G1099" t="s">
        <v>8813</v>
      </c>
      <c r="H1099" s="11" t="s">
        <v>9179</v>
      </c>
      <c r="I1099" t="s">
        <v>8815</v>
      </c>
      <c r="J1099" t="s">
        <v>47</v>
      </c>
      <c r="K1099" t="s">
        <v>48</v>
      </c>
      <c r="L1099" t="s">
        <v>50</v>
      </c>
      <c r="M1099" t="s">
        <v>50</v>
      </c>
      <c r="N1099" t="s">
        <v>36</v>
      </c>
      <c r="O1099" t="s">
        <v>51</v>
      </c>
      <c r="P1099" t="s">
        <v>266</v>
      </c>
      <c r="T1099" t="s">
        <v>19</v>
      </c>
      <c r="U1099" t="s">
        <v>8817</v>
      </c>
      <c r="V1099" t="s">
        <v>8818</v>
      </c>
      <c r="W1099" t="s">
        <v>8815</v>
      </c>
      <c r="X1099" t="str">
        <f>IF(LEN(source_data[[#This Row],[technology]])=0,"","technology")</f>
        <v>technology</v>
      </c>
      <c r="Y1099" s="17" t="str">
        <f>SUBSTITUTE(_xlfn.TEXTJOIN(";",TRUE,source_data[[#This Row],[format]:[topic]],source_data[[#This Row],[misc]],source_data[[#This Row],[area]:[other]],),"#",";")</f>
        <v>post;tutorial;technique;technology;animation;web-scraping;rstats;powerpoint;my-post</v>
      </c>
      <c r="Z1099">
        <f>10-COUNTBLANK(source_data[[#This Row],[format]:[other]])</f>
        <v>7</v>
      </c>
    </row>
    <row r="1100" spans="1:26" x14ac:dyDescent="0.25">
      <c r="A1100" s="18" t="s">
        <v>10144</v>
      </c>
      <c r="B1100" s="19" t="s">
        <v>10145</v>
      </c>
      <c r="C1100" s="19" t="s">
        <v>10146</v>
      </c>
      <c r="D1100" s="19" t="s">
        <v>8810</v>
      </c>
      <c r="E1100" s="25" t="s">
        <v>10148</v>
      </c>
      <c r="F1100" s="19" t="s">
        <v>10149</v>
      </c>
      <c r="G1100" s="19" t="s">
        <v>8813</v>
      </c>
      <c r="H1100" s="26" t="s">
        <v>9179</v>
      </c>
      <c r="I1100" s="19" t="s">
        <v>8815</v>
      </c>
      <c r="J1100" s="19" t="s">
        <v>47</v>
      </c>
      <c r="K1100" s="19" t="s">
        <v>10147</v>
      </c>
      <c r="L1100" s="19" t="s">
        <v>50</v>
      </c>
      <c r="M1100" s="19" t="s">
        <v>50</v>
      </c>
      <c r="N1100" s="19" t="s">
        <v>36</v>
      </c>
      <c r="O1100" s="19" t="s">
        <v>51</v>
      </c>
      <c r="P1100" s="19"/>
      <c r="Q1100" s="19"/>
      <c r="R1100" s="19"/>
      <c r="S1100" s="19" t="s">
        <v>8775</v>
      </c>
      <c r="T1100" s="19" t="s">
        <v>19</v>
      </c>
      <c r="U1100" s="19" t="s">
        <v>307</v>
      </c>
      <c r="V1100" s="19" t="s">
        <v>10150</v>
      </c>
      <c r="W1100" s="19" t="s">
        <v>8815</v>
      </c>
      <c r="X1100" s="27"/>
      <c r="Y1100" s="27" t="str">
        <f>SUBSTITUTE(_xlfn.TEXTJOIN(";",TRUE,O1100:X1100),"#",";")</f>
        <v>post;data-science;data-literacy;technique;statistics;cryptograpy;encryption;my-post</v>
      </c>
      <c r="Z1100" s="21">
        <f>10-COUNTBLANK(S1100:X1100)</f>
        <v>9</v>
      </c>
    </row>
  </sheetData>
  <phoneticPr fontId="2" type="noConversion"/>
  <hyperlinks>
    <hyperlink ref="B983" r:id="rId1" xr:uid="{590C62F8-6B91-4F30-8437-8CD184467955}"/>
    <hyperlink ref="K983" r:id="rId2" xr:uid="{9044CA17-3CB8-4070-94E3-BD68A77BDEA4}"/>
    <hyperlink ref="H1085" r:id="rId3" xr:uid="{F3BA7423-B022-453F-B6C9-2173BF1CDDA6}"/>
    <hyperlink ref="H1099" r:id="rId4" xr:uid="{47D2F827-D2B5-4D7A-8767-4D85A6368792}"/>
    <hyperlink ref="H1100" r:id="rId5" xr:uid="{6CB3FEAF-6FB3-4307-B15C-AF9D158DAFCF}"/>
  </hyperlinks>
  <pageMargins left="0.7" right="0.7" top="0.75" bottom="0.75" header="0.3" footer="0.3"/>
  <pageSetup orientation="portrait" horizontalDpi="300" verticalDpi="300"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D3F6E-13CF-415E-99C6-E4A708273414}">
  <dimension ref="A1:Z1084"/>
  <sheetViews>
    <sheetView workbookViewId="0">
      <selection activeCell="T2" sqref="T2"/>
    </sheetView>
  </sheetViews>
  <sheetFormatPr defaultRowHeight="15" x14ac:dyDescent="0.25"/>
  <cols>
    <col min="1" max="1" width="9.28515625" bestFit="1" customWidth="1"/>
    <col min="2" max="4" width="81.140625" bestFit="1" customWidth="1"/>
    <col min="5" max="5" width="12.140625" bestFit="1" customWidth="1"/>
    <col min="6" max="6" width="81.140625" bestFit="1" customWidth="1"/>
    <col min="7" max="7" width="74.5703125" bestFit="1" customWidth="1"/>
    <col min="8" max="8" width="63.85546875" bestFit="1" customWidth="1"/>
    <col min="9" max="10" width="11.5703125" bestFit="1" customWidth="1"/>
    <col min="11" max="13" width="81.140625" bestFit="1" customWidth="1"/>
    <col min="14" max="14" width="13.85546875" bestFit="1" customWidth="1"/>
    <col min="15" max="15" width="27.5703125" bestFit="1" customWidth="1"/>
    <col min="16" max="16" width="31.5703125" bestFit="1" customWidth="1"/>
    <col min="17" max="17" width="31" bestFit="1" customWidth="1"/>
    <col min="18" max="18" width="23" bestFit="1" customWidth="1"/>
    <col min="19" max="19" width="31.85546875" bestFit="1" customWidth="1"/>
    <col min="20" max="20" width="36.5703125" bestFit="1" customWidth="1"/>
    <col min="21" max="21" width="42.5703125" bestFit="1" customWidth="1"/>
    <col min="22" max="22" width="22.140625" bestFit="1" customWidth="1"/>
    <col min="23" max="23" width="26.42578125" bestFit="1" customWidth="1"/>
    <col min="24" max="24" width="10.85546875" bestFit="1" customWidth="1"/>
    <col min="25" max="25" width="81.140625" bestFit="1" customWidth="1"/>
    <col min="26" max="26" width="12"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9097</v>
      </c>
      <c r="U1" t="s">
        <v>9011</v>
      </c>
      <c r="V1" t="s">
        <v>20</v>
      </c>
      <c r="W1" t="s">
        <v>21</v>
      </c>
      <c r="X1" t="s">
        <v>2859</v>
      </c>
      <c r="Y1" t="s">
        <v>22</v>
      </c>
      <c r="Z1" t="s">
        <v>23</v>
      </c>
    </row>
    <row r="2" spans="1:26" x14ac:dyDescent="0.25">
      <c r="A2" t="s">
        <v>24</v>
      </c>
      <c r="B2" t="s">
        <v>25</v>
      </c>
      <c r="C2" t="s">
        <v>26</v>
      </c>
      <c r="D2" t="s">
        <v>27</v>
      </c>
      <c r="E2" t="s">
        <v>28</v>
      </c>
      <c r="F2" t="s">
        <v>26</v>
      </c>
      <c r="G2" t="s">
        <v>29</v>
      </c>
      <c r="H2" t="s">
        <v>30</v>
      </c>
      <c r="I2" t="s">
        <v>31</v>
      </c>
      <c r="J2" t="s">
        <v>32</v>
      </c>
      <c r="K2" t="s">
        <v>33</v>
      </c>
      <c r="L2" t="s">
        <v>34</v>
      </c>
      <c r="M2" t="s">
        <v>35</v>
      </c>
      <c r="N2" t="s">
        <v>36</v>
      </c>
      <c r="O2" t="s">
        <v>37</v>
      </c>
      <c r="P2" t="s">
        <v>38</v>
      </c>
      <c r="Q2" t="s">
        <v>39</v>
      </c>
      <c r="R2" t="s">
        <v>39</v>
      </c>
      <c r="S2" t="s">
        <v>39</v>
      </c>
      <c r="T2" t="s">
        <v>39</v>
      </c>
      <c r="U2" t="s">
        <v>40</v>
      </c>
      <c r="V2" t="s">
        <v>39</v>
      </c>
      <c r="W2" t="s">
        <v>39</v>
      </c>
      <c r="X2" t="s">
        <v>39</v>
      </c>
      <c r="Y2" t="s">
        <v>9181</v>
      </c>
      <c r="Z2">
        <v>3</v>
      </c>
    </row>
    <row r="3" spans="1:26" x14ac:dyDescent="0.25">
      <c r="A3" t="s">
        <v>41</v>
      </c>
      <c r="B3" t="s">
        <v>42</v>
      </c>
      <c r="C3" t="s">
        <v>43</v>
      </c>
      <c r="D3" t="s">
        <v>44</v>
      </c>
      <c r="E3" t="s">
        <v>45</v>
      </c>
      <c r="F3" t="s">
        <v>43</v>
      </c>
      <c r="G3" t="s">
        <v>46</v>
      </c>
      <c r="H3" t="s">
        <v>30</v>
      </c>
      <c r="I3" t="s">
        <v>31</v>
      </c>
      <c r="J3" t="s">
        <v>47</v>
      </c>
      <c r="K3" t="s">
        <v>48</v>
      </c>
      <c r="L3" t="s">
        <v>49</v>
      </c>
      <c r="M3" t="s">
        <v>50</v>
      </c>
      <c r="N3" t="s">
        <v>36</v>
      </c>
      <c r="O3" t="s">
        <v>51</v>
      </c>
      <c r="P3" t="s">
        <v>39</v>
      </c>
      <c r="Q3" t="s">
        <v>39</v>
      </c>
      <c r="R3" t="s">
        <v>39</v>
      </c>
      <c r="S3" t="s">
        <v>52</v>
      </c>
      <c r="T3" t="s">
        <v>53</v>
      </c>
      <c r="U3" t="s">
        <v>39</v>
      </c>
      <c r="V3" t="s">
        <v>9033</v>
      </c>
      <c r="W3" t="s">
        <v>39</v>
      </c>
      <c r="X3" t="s">
        <v>20</v>
      </c>
      <c r="Y3" t="s">
        <v>9182</v>
      </c>
      <c r="Z3">
        <v>4</v>
      </c>
    </row>
    <row r="4" spans="1:26" x14ac:dyDescent="0.25">
      <c r="A4" t="s">
        <v>54</v>
      </c>
      <c r="B4" t="s">
        <v>55</v>
      </c>
      <c r="C4" t="s">
        <v>56</v>
      </c>
      <c r="D4" t="s">
        <v>57</v>
      </c>
      <c r="E4" t="s">
        <v>58</v>
      </c>
      <c r="F4" t="s">
        <v>56</v>
      </c>
      <c r="G4" t="s">
        <v>59</v>
      </c>
      <c r="H4" t="s">
        <v>30</v>
      </c>
      <c r="I4" t="s">
        <v>31</v>
      </c>
      <c r="J4" t="s">
        <v>47</v>
      </c>
      <c r="K4" t="s">
        <v>60</v>
      </c>
      <c r="L4" t="s">
        <v>61</v>
      </c>
      <c r="M4" t="s">
        <v>62</v>
      </c>
      <c r="N4" t="s">
        <v>36</v>
      </c>
      <c r="O4" t="s">
        <v>51</v>
      </c>
      <c r="P4" t="s">
        <v>63</v>
      </c>
      <c r="Q4" t="s">
        <v>39</v>
      </c>
      <c r="R4" t="s">
        <v>39</v>
      </c>
      <c r="S4" t="s">
        <v>52</v>
      </c>
      <c r="T4" t="s">
        <v>53</v>
      </c>
      <c r="U4" t="s">
        <v>39</v>
      </c>
      <c r="V4" t="s">
        <v>39</v>
      </c>
      <c r="W4" t="s">
        <v>39</v>
      </c>
      <c r="X4" t="s">
        <v>39</v>
      </c>
      <c r="Y4" t="s">
        <v>9183</v>
      </c>
      <c r="Z4">
        <v>4</v>
      </c>
    </row>
    <row r="5" spans="1:26" x14ac:dyDescent="0.25">
      <c r="A5" t="s">
        <v>64</v>
      </c>
      <c r="B5" t="s">
        <v>65</v>
      </c>
      <c r="C5" t="s">
        <v>66</v>
      </c>
      <c r="D5" t="s">
        <v>67</v>
      </c>
      <c r="E5" t="s">
        <v>68</v>
      </c>
      <c r="F5" t="s">
        <v>66</v>
      </c>
      <c r="G5" t="s">
        <v>59</v>
      </c>
      <c r="H5" t="s">
        <v>30</v>
      </c>
      <c r="I5" t="s">
        <v>31</v>
      </c>
      <c r="J5" t="s">
        <v>47</v>
      </c>
      <c r="K5" t="s">
        <v>69</v>
      </c>
      <c r="L5" t="s">
        <v>70</v>
      </c>
      <c r="M5" t="s">
        <v>71</v>
      </c>
      <c r="N5" t="s">
        <v>36</v>
      </c>
      <c r="O5" t="s">
        <v>51</v>
      </c>
      <c r="P5" t="s">
        <v>63</v>
      </c>
      <c r="Q5" t="s">
        <v>39</v>
      </c>
      <c r="R5" t="s">
        <v>39</v>
      </c>
      <c r="S5" t="s">
        <v>52</v>
      </c>
      <c r="T5" t="s">
        <v>53</v>
      </c>
      <c r="U5" t="s">
        <v>39</v>
      </c>
      <c r="V5" t="s">
        <v>39</v>
      </c>
      <c r="W5" t="s">
        <v>39</v>
      </c>
      <c r="X5" t="s">
        <v>39</v>
      </c>
      <c r="Y5" t="s">
        <v>9183</v>
      </c>
      <c r="Z5">
        <v>4</v>
      </c>
    </row>
    <row r="6" spans="1:26" x14ac:dyDescent="0.25">
      <c r="A6" t="s">
        <v>72</v>
      </c>
      <c r="B6" t="s">
        <v>73</v>
      </c>
      <c r="C6" t="s">
        <v>74</v>
      </c>
      <c r="D6" t="s">
        <v>75</v>
      </c>
      <c r="E6" t="s">
        <v>68</v>
      </c>
      <c r="F6" t="s">
        <v>74</v>
      </c>
      <c r="G6" t="s">
        <v>76</v>
      </c>
      <c r="H6" t="s">
        <v>30</v>
      </c>
      <c r="I6" t="s">
        <v>31</v>
      </c>
      <c r="J6" t="s">
        <v>47</v>
      </c>
      <c r="K6" t="s">
        <v>48</v>
      </c>
      <c r="L6" t="s">
        <v>70</v>
      </c>
      <c r="M6" t="s">
        <v>71</v>
      </c>
      <c r="N6" t="s">
        <v>36</v>
      </c>
      <c r="O6" t="s">
        <v>77</v>
      </c>
      <c r="P6" t="s">
        <v>78</v>
      </c>
      <c r="Q6" t="s">
        <v>39</v>
      </c>
      <c r="R6" t="s">
        <v>39</v>
      </c>
      <c r="S6" t="s">
        <v>52</v>
      </c>
      <c r="T6" t="s">
        <v>19</v>
      </c>
      <c r="U6" t="s">
        <v>39</v>
      </c>
      <c r="V6" t="s">
        <v>39</v>
      </c>
      <c r="W6" t="s">
        <v>39</v>
      </c>
      <c r="X6" t="s">
        <v>39</v>
      </c>
      <c r="Y6" t="s">
        <v>9184</v>
      </c>
      <c r="Z6">
        <v>4</v>
      </c>
    </row>
    <row r="7" spans="1:26" x14ac:dyDescent="0.25">
      <c r="A7" t="s">
        <v>79</v>
      </c>
      <c r="B7" t="s">
        <v>80</v>
      </c>
      <c r="C7" t="s">
        <v>81</v>
      </c>
      <c r="D7" t="s">
        <v>82</v>
      </c>
      <c r="E7" t="s">
        <v>83</v>
      </c>
      <c r="F7" t="s">
        <v>81</v>
      </c>
      <c r="G7" t="s">
        <v>84</v>
      </c>
      <c r="H7" t="s">
        <v>30</v>
      </c>
      <c r="I7" t="s">
        <v>31</v>
      </c>
      <c r="J7" t="s">
        <v>47</v>
      </c>
      <c r="K7" t="s">
        <v>48</v>
      </c>
      <c r="L7" t="s">
        <v>85</v>
      </c>
      <c r="M7" t="s">
        <v>86</v>
      </c>
      <c r="N7" t="s">
        <v>36</v>
      </c>
      <c r="O7" t="s">
        <v>51</v>
      </c>
      <c r="P7" t="s">
        <v>78</v>
      </c>
      <c r="Q7" t="s">
        <v>39</v>
      </c>
      <c r="R7" t="s">
        <v>39</v>
      </c>
      <c r="S7" t="s">
        <v>52</v>
      </c>
      <c r="T7" t="s">
        <v>87</v>
      </c>
      <c r="U7" t="s">
        <v>865</v>
      </c>
      <c r="V7" t="s">
        <v>39</v>
      </c>
      <c r="W7" t="s">
        <v>39</v>
      </c>
      <c r="X7" t="s">
        <v>39</v>
      </c>
      <c r="Y7" t="s">
        <v>9185</v>
      </c>
      <c r="Z7">
        <v>5</v>
      </c>
    </row>
    <row r="8" spans="1:26" x14ac:dyDescent="0.25">
      <c r="A8" t="s">
        <v>88</v>
      </c>
      <c r="B8" t="s">
        <v>89</v>
      </c>
      <c r="C8" t="s">
        <v>90</v>
      </c>
      <c r="D8" t="s">
        <v>91</v>
      </c>
      <c r="E8" t="s">
        <v>83</v>
      </c>
      <c r="F8" t="s">
        <v>92</v>
      </c>
      <c r="G8" t="s">
        <v>93</v>
      </c>
      <c r="H8" t="s">
        <v>30</v>
      </c>
      <c r="I8" t="s">
        <v>31</v>
      </c>
      <c r="J8" t="s">
        <v>47</v>
      </c>
      <c r="K8" t="s">
        <v>48</v>
      </c>
      <c r="L8" t="s">
        <v>85</v>
      </c>
      <c r="M8" t="s">
        <v>86</v>
      </c>
      <c r="N8" t="s">
        <v>36</v>
      </c>
      <c r="O8" t="s">
        <v>94</v>
      </c>
      <c r="P8" t="s">
        <v>95</v>
      </c>
      <c r="Q8" t="s">
        <v>39</v>
      </c>
      <c r="R8" t="s">
        <v>39</v>
      </c>
      <c r="S8" t="s">
        <v>39</v>
      </c>
      <c r="T8" t="s">
        <v>19</v>
      </c>
      <c r="U8" t="s">
        <v>96</v>
      </c>
      <c r="V8" t="s">
        <v>39</v>
      </c>
      <c r="W8" t="s">
        <v>39</v>
      </c>
      <c r="X8" t="s">
        <v>39</v>
      </c>
      <c r="Y8" t="s">
        <v>9186</v>
      </c>
      <c r="Z8">
        <v>4</v>
      </c>
    </row>
    <row r="9" spans="1:26" x14ac:dyDescent="0.25">
      <c r="A9" t="s">
        <v>97</v>
      </c>
      <c r="B9" t="s">
        <v>98</v>
      </c>
      <c r="C9" t="s">
        <v>99</v>
      </c>
      <c r="D9" t="s">
        <v>100</v>
      </c>
      <c r="E9" t="s">
        <v>68</v>
      </c>
      <c r="F9" t="s">
        <v>99</v>
      </c>
      <c r="G9" t="s">
        <v>101</v>
      </c>
      <c r="H9" t="s">
        <v>30</v>
      </c>
      <c r="I9" t="s">
        <v>31</v>
      </c>
      <c r="J9" t="s">
        <v>47</v>
      </c>
      <c r="K9" t="s">
        <v>48</v>
      </c>
      <c r="L9" t="s">
        <v>85</v>
      </c>
      <c r="M9" t="s">
        <v>86</v>
      </c>
      <c r="N9" t="s">
        <v>36</v>
      </c>
      <c r="O9" t="s">
        <v>102</v>
      </c>
      <c r="P9" t="s">
        <v>103</v>
      </c>
      <c r="Q9" t="s">
        <v>39</v>
      </c>
      <c r="R9" t="s">
        <v>39</v>
      </c>
      <c r="S9" t="s">
        <v>39</v>
      </c>
      <c r="T9" t="s">
        <v>19</v>
      </c>
      <c r="U9" t="s">
        <v>104</v>
      </c>
      <c r="V9" t="s">
        <v>39</v>
      </c>
      <c r="W9" t="s">
        <v>39</v>
      </c>
      <c r="X9" t="s">
        <v>39</v>
      </c>
      <c r="Y9" t="s">
        <v>9187</v>
      </c>
      <c r="Z9">
        <v>4</v>
      </c>
    </row>
    <row r="10" spans="1:26" x14ac:dyDescent="0.25">
      <c r="A10" t="s">
        <v>105</v>
      </c>
      <c r="B10" t="s">
        <v>106</v>
      </c>
      <c r="C10" t="s">
        <v>107</v>
      </c>
      <c r="D10" t="s">
        <v>108</v>
      </c>
      <c r="E10" t="s">
        <v>58</v>
      </c>
      <c r="F10" t="s">
        <v>109</v>
      </c>
      <c r="G10" t="s">
        <v>110</v>
      </c>
      <c r="H10" t="s">
        <v>30</v>
      </c>
      <c r="I10" t="s">
        <v>31</v>
      </c>
      <c r="J10" t="s">
        <v>47</v>
      </c>
      <c r="K10" t="s">
        <v>48</v>
      </c>
      <c r="L10" t="s">
        <v>111</v>
      </c>
      <c r="M10" t="s">
        <v>112</v>
      </c>
      <c r="N10" t="s">
        <v>36</v>
      </c>
      <c r="O10" t="s">
        <v>39</v>
      </c>
      <c r="P10" t="s">
        <v>1159</v>
      </c>
      <c r="Q10" t="s">
        <v>39</v>
      </c>
      <c r="R10" t="s">
        <v>39</v>
      </c>
      <c r="S10" t="s">
        <v>52</v>
      </c>
      <c r="T10" t="s">
        <v>113</v>
      </c>
      <c r="U10" t="s">
        <v>865</v>
      </c>
      <c r="V10" t="s">
        <v>114</v>
      </c>
      <c r="W10" t="s">
        <v>39</v>
      </c>
      <c r="X10" t="s">
        <v>20</v>
      </c>
      <c r="Y10" t="s">
        <v>9188</v>
      </c>
      <c r="Z10">
        <v>5</v>
      </c>
    </row>
    <row r="11" spans="1:26" x14ac:dyDescent="0.25">
      <c r="A11" t="s">
        <v>115</v>
      </c>
      <c r="B11" t="s">
        <v>116</v>
      </c>
      <c r="C11" t="s">
        <v>117</v>
      </c>
      <c r="D11" t="s">
        <v>118</v>
      </c>
      <c r="E11" t="s">
        <v>119</v>
      </c>
      <c r="F11" t="s">
        <v>117</v>
      </c>
      <c r="G11" t="s">
        <v>120</v>
      </c>
      <c r="H11" t="s">
        <v>30</v>
      </c>
      <c r="I11" t="s">
        <v>31</v>
      </c>
      <c r="J11" t="s">
        <v>47</v>
      </c>
      <c r="K11" t="s">
        <v>48</v>
      </c>
      <c r="L11" t="s">
        <v>121</v>
      </c>
      <c r="M11" t="s">
        <v>122</v>
      </c>
      <c r="N11" t="s">
        <v>36</v>
      </c>
      <c r="O11" t="s">
        <v>51</v>
      </c>
      <c r="P11" t="s">
        <v>39</v>
      </c>
      <c r="Q11" t="s">
        <v>39</v>
      </c>
      <c r="R11" t="s">
        <v>39</v>
      </c>
      <c r="S11" t="s">
        <v>52</v>
      </c>
      <c r="T11" t="s">
        <v>19</v>
      </c>
      <c r="U11" t="s">
        <v>39</v>
      </c>
      <c r="V11" t="s">
        <v>123</v>
      </c>
      <c r="W11" t="s">
        <v>39</v>
      </c>
      <c r="X11" t="s">
        <v>20</v>
      </c>
      <c r="Y11" t="s">
        <v>9189</v>
      </c>
      <c r="Z11">
        <v>4</v>
      </c>
    </row>
    <row r="12" spans="1:26" x14ac:dyDescent="0.25">
      <c r="A12" t="s">
        <v>124</v>
      </c>
      <c r="B12" t="s">
        <v>125</v>
      </c>
      <c r="C12" t="s">
        <v>126</v>
      </c>
      <c r="D12" t="s">
        <v>127</v>
      </c>
      <c r="E12" t="s">
        <v>128</v>
      </c>
      <c r="F12" t="s">
        <v>126</v>
      </c>
      <c r="G12" t="s">
        <v>129</v>
      </c>
      <c r="H12" t="s">
        <v>30</v>
      </c>
      <c r="I12" t="s">
        <v>31</v>
      </c>
      <c r="J12" t="s">
        <v>47</v>
      </c>
      <c r="K12" t="s">
        <v>48</v>
      </c>
      <c r="L12" t="s">
        <v>130</v>
      </c>
      <c r="M12" t="s">
        <v>131</v>
      </c>
      <c r="N12" t="s">
        <v>36</v>
      </c>
      <c r="O12" t="s">
        <v>51</v>
      </c>
      <c r="P12" t="s">
        <v>78</v>
      </c>
      <c r="Q12" t="s">
        <v>39</v>
      </c>
      <c r="R12" t="s">
        <v>39</v>
      </c>
      <c r="S12" t="s">
        <v>52</v>
      </c>
      <c r="T12" t="s">
        <v>19</v>
      </c>
      <c r="U12" t="s">
        <v>865</v>
      </c>
      <c r="V12" t="s">
        <v>132</v>
      </c>
      <c r="W12" t="s">
        <v>39</v>
      </c>
      <c r="X12" t="s">
        <v>20</v>
      </c>
      <c r="Y12" t="s">
        <v>9190</v>
      </c>
      <c r="Z12">
        <v>6</v>
      </c>
    </row>
    <row r="13" spans="1:26" x14ac:dyDescent="0.25">
      <c r="A13" t="s">
        <v>133</v>
      </c>
      <c r="B13" t="s">
        <v>134</v>
      </c>
      <c r="C13" t="s">
        <v>135</v>
      </c>
      <c r="D13" t="s">
        <v>136</v>
      </c>
      <c r="E13" t="s">
        <v>137</v>
      </c>
      <c r="F13" t="s">
        <v>135</v>
      </c>
      <c r="G13" t="s">
        <v>138</v>
      </c>
      <c r="H13" t="s">
        <v>30</v>
      </c>
      <c r="I13" t="s">
        <v>31</v>
      </c>
      <c r="J13" t="s">
        <v>47</v>
      </c>
      <c r="K13" t="s">
        <v>48</v>
      </c>
      <c r="L13" t="s">
        <v>139</v>
      </c>
      <c r="M13" t="s">
        <v>140</v>
      </c>
      <c r="N13" t="s">
        <v>36</v>
      </c>
      <c r="O13" t="s">
        <v>51</v>
      </c>
      <c r="P13" t="s">
        <v>141</v>
      </c>
      <c r="Q13" t="s">
        <v>39</v>
      </c>
      <c r="R13" t="s">
        <v>39</v>
      </c>
      <c r="S13" t="s">
        <v>52</v>
      </c>
      <c r="T13" t="s">
        <v>39</v>
      </c>
      <c r="U13" t="s">
        <v>39</v>
      </c>
      <c r="V13" t="s">
        <v>39</v>
      </c>
      <c r="W13" t="s">
        <v>39</v>
      </c>
      <c r="X13" t="s">
        <v>39</v>
      </c>
      <c r="Y13" t="s">
        <v>9191</v>
      </c>
      <c r="Z13">
        <v>3</v>
      </c>
    </row>
    <row r="14" spans="1:26" x14ac:dyDescent="0.25">
      <c r="A14" t="s">
        <v>142</v>
      </c>
      <c r="B14" t="s">
        <v>143</v>
      </c>
      <c r="C14" t="s">
        <v>144</v>
      </c>
      <c r="D14" t="s">
        <v>145</v>
      </c>
      <c r="E14" t="s">
        <v>58</v>
      </c>
      <c r="F14" t="s">
        <v>144</v>
      </c>
      <c r="G14" t="s">
        <v>146</v>
      </c>
      <c r="H14" t="s">
        <v>30</v>
      </c>
      <c r="I14" t="s">
        <v>31</v>
      </c>
      <c r="J14" t="s">
        <v>47</v>
      </c>
      <c r="K14" t="s">
        <v>48</v>
      </c>
      <c r="L14" t="s">
        <v>147</v>
      </c>
      <c r="M14" t="s">
        <v>148</v>
      </c>
      <c r="N14" t="s">
        <v>36</v>
      </c>
      <c r="O14" t="s">
        <v>51</v>
      </c>
      <c r="P14" t="s">
        <v>39</v>
      </c>
      <c r="Q14" t="s">
        <v>39</v>
      </c>
      <c r="R14" t="s">
        <v>39</v>
      </c>
      <c r="S14" t="s">
        <v>52</v>
      </c>
      <c r="T14" t="s">
        <v>7148</v>
      </c>
      <c r="U14" t="s">
        <v>39</v>
      </c>
      <c r="V14" t="s">
        <v>114</v>
      </c>
      <c r="W14" t="s">
        <v>39</v>
      </c>
      <c r="X14" t="s">
        <v>20</v>
      </c>
      <c r="Y14" t="s">
        <v>9192</v>
      </c>
      <c r="Z14">
        <v>4</v>
      </c>
    </row>
    <row r="15" spans="1:26" x14ac:dyDescent="0.25">
      <c r="A15" t="s">
        <v>149</v>
      </c>
      <c r="B15" t="s">
        <v>150</v>
      </c>
      <c r="C15" t="s">
        <v>151</v>
      </c>
      <c r="D15" t="s">
        <v>152</v>
      </c>
      <c r="E15" t="s">
        <v>153</v>
      </c>
      <c r="F15" t="s">
        <v>151</v>
      </c>
      <c r="G15" t="s">
        <v>154</v>
      </c>
      <c r="H15" t="s">
        <v>30</v>
      </c>
      <c r="I15" t="s">
        <v>31</v>
      </c>
      <c r="J15" t="s">
        <v>47</v>
      </c>
      <c r="K15" t="s">
        <v>48</v>
      </c>
      <c r="L15" t="s">
        <v>155</v>
      </c>
      <c r="M15" t="s">
        <v>156</v>
      </c>
      <c r="N15" t="s">
        <v>36</v>
      </c>
      <c r="O15" t="s">
        <v>157</v>
      </c>
      <c r="P15" t="s">
        <v>39</v>
      </c>
      <c r="Q15" t="s">
        <v>39</v>
      </c>
      <c r="R15" t="s">
        <v>39</v>
      </c>
      <c r="S15" t="s">
        <v>158</v>
      </c>
      <c r="T15" t="s">
        <v>39</v>
      </c>
      <c r="U15" t="s">
        <v>39</v>
      </c>
      <c r="V15" t="s">
        <v>159</v>
      </c>
      <c r="W15" t="s">
        <v>39</v>
      </c>
      <c r="X15" t="s">
        <v>20</v>
      </c>
      <c r="Y15" t="s">
        <v>9193</v>
      </c>
      <c r="Z15">
        <v>3</v>
      </c>
    </row>
    <row r="16" spans="1:26" x14ac:dyDescent="0.25">
      <c r="A16" t="s">
        <v>160</v>
      </c>
      <c r="B16" t="s">
        <v>161</v>
      </c>
      <c r="C16" t="s">
        <v>162</v>
      </c>
      <c r="D16" t="s">
        <v>163</v>
      </c>
      <c r="E16" t="s">
        <v>164</v>
      </c>
      <c r="F16" t="s">
        <v>162</v>
      </c>
      <c r="G16" t="s">
        <v>165</v>
      </c>
      <c r="H16" t="s">
        <v>30</v>
      </c>
      <c r="I16" t="s">
        <v>31</v>
      </c>
      <c r="J16" t="s">
        <v>47</v>
      </c>
      <c r="K16" t="s">
        <v>48</v>
      </c>
      <c r="L16" t="s">
        <v>166</v>
      </c>
      <c r="M16" t="s">
        <v>167</v>
      </c>
      <c r="N16" t="s">
        <v>36</v>
      </c>
      <c r="O16" t="s">
        <v>256</v>
      </c>
      <c r="P16" t="s">
        <v>39</v>
      </c>
      <c r="Q16" t="s">
        <v>39</v>
      </c>
      <c r="R16" t="s">
        <v>39</v>
      </c>
      <c r="S16" t="s">
        <v>52</v>
      </c>
      <c r="T16" t="s">
        <v>168</v>
      </c>
      <c r="U16" t="s">
        <v>39</v>
      </c>
      <c r="V16" t="s">
        <v>114</v>
      </c>
      <c r="W16" t="s">
        <v>39</v>
      </c>
      <c r="X16" t="s">
        <v>20</v>
      </c>
      <c r="Y16" t="s">
        <v>9194</v>
      </c>
      <c r="Z16">
        <v>4</v>
      </c>
    </row>
    <row r="17" spans="1:26" x14ac:dyDescent="0.25">
      <c r="A17" t="s">
        <v>169</v>
      </c>
      <c r="B17" t="s">
        <v>170</v>
      </c>
      <c r="C17" t="s">
        <v>171</v>
      </c>
      <c r="D17" t="s">
        <v>172</v>
      </c>
      <c r="E17" t="s">
        <v>173</v>
      </c>
      <c r="F17" t="s">
        <v>171</v>
      </c>
      <c r="G17" t="s">
        <v>174</v>
      </c>
      <c r="H17" t="s">
        <v>30</v>
      </c>
      <c r="I17" t="s">
        <v>31</v>
      </c>
      <c r="J17" t="s">
        <v>47</v>
      </c>
      <c r="K17" t="s">
        <v>48</v>
      </c>
      <c r="L17" t="s">
        <v>175</v>
      </c>
      <c r="M17" t="s">
        <v>176</v>
      </c>
      <c r="N17" t="s">
        <v>36</v>
      </c>
      <c r="O17" t="s">
        <v>51</v>
      </c>
      <c r="P17" t="s">
        <v>177</v>
      </c>
      <c r="Q17" t="s">
        <v>39</v>
      </c>
      <c r="R17" t="s">
        <v>39</v>
      </c>
      <c r="S17" t="s">
        <v>39</v>
      </c>
      <c r="T17" t="s">
        <v>39</v>
      </c>
      <c r="U17" t="s">
        <v>178</v>
      </c>
      <c r="V17" t="s">
        <v>39</v>
      </c>
      <c r="W17" t="s">
        <v>39</v>
      </c>
      <c r="X17" t="s">
        <v>39</v>
      </c>
      <c r="Y17" t="s">
        <v>9195</v>
      </c>
      <c r="Z17">
        <v>3</v>
      </c>
    </row>
    <row r="18" spans="1:26" x14ac:dyDescent="0.25">
      <c r="A18" t="s">
        <v>179</v>
      </c>
      <c r="B18" t="s">
        <v>180</v>
      </c>
      <c r="C18" t="s">
        <v>181</v>
      </c>
      <c r="D18" t="s">
        <v>182</v>
      </c>
      <c r="E18" t="s">
        <v>173</v>
      </c>
      <c r="F18" t="s">
        <v>181</v>
      </c>
      <c r="G18" t="s">
        <v>183</v>
      </c>
      <c r="H18" t="s">
        <v>30</v>
      </c>
      <c r="I18" t="s">
        <v>31</v>
      </c>
      <c r="J18" t="s">
        <v>47</v>
      </c>
      <c r="K18" t="s">
        <v>48</v>
      </c>
      <c r="L18" t="s">
        <v>184</v>
      </c>
      <c r="M18" t="s">
        <v>185</v>
      </c>
      <c r="N18" t="s">
        <v>36</v>
      </c>
      <c r="O18" t="s">
        <v>186</v>
      </c>
      <c r="P18" t="s">
        <v>187</v>
      </c>
      <c r="Q18" t="s">
        <v>39</v>
      </c>
      <c r="R18" t="s">
        <v>39</v>
      </c>
      <c r="S18" t="s">
        <v>52</v>
      </c>
      <c r="T18" t="s">
        <v>19</v>
      </c>
      <c r="U18" t="s">
        <v>39</v>
      </c>
      <c r="V18" t="s">
        <v>39</v>
      </c>
      <c r="W18" t="s">
        <v>188</v>
      </c>
      <c r="X18" t="s">
        <v>39</v>
      </c>
      <c r="Y18" t="s">
        <v>9196</v>
      </c>
      <c r="Z18">
        <v>5</v>
      </c>
    </row>
    <row r="19" spans="1:26" x14ac:dyDescent="0.25">
      <c r="A19" t="s">
        <v>189</v>
      </c>
      <c r="B19" t="s">
        <v>190</v>
      </c>
      <c r="C19" t="s">
        <v>191</v>
      </c>
      <c r="D19" t="s">
        <v>192</v>
      </c>
      <c r="E19" t="s">
        <v>193</v>
      </c>
      <c r="F19" t="s">
        <v>191</v>
      </c>
      <c r="G19" t="s">
        <v>194</v>
      </c>
      <c r="H19" t="s">
        <v>30</v>
      </c>
      <c r="I19" t="s">
        <v>31</v>
      </c>
      <c r="J19" t="s">
        <v>47</v>
      </c>
      <c r="K19" t="s">
        <v>48</v>
      </c>
      <c r="L19" t="s">
        <v>195</v>
      </c>
      <c r="M19" t="s">
        <v>196</v>
      </c>
      <c r="N19" t="s">
        <v>36</v>
      </c>
      <c r="O19" t="s">
        <v>157</v>
      </c>
      <c r="P19" t="s">
        <v>95</v>
      </c>
      <c r="Q19" t="s">
        <v>39</v>
      </c>
      <c r="R19" t="s">
        <v>39</v>
      </c>
      <c r="S19" t="s">
        <v>158</v>
      </c>
      <c r="T19" t="s">
        <v>39</v>
      </c>
      <c r="U19" t="s">
        <v>39</v>
      </c>
      <c r="V19" t="s">
        <v>39</v>
      </c>
      <c r="W19" t="s">
        <v>39</v>
      </c>
      <c r="X19" t="s">
        <v>39</v>
      </c>
      <c r="Y19" t="s">
        <v>9197</v>
      </c>
      <c r="Z19">
        <v>3</v>
      </c>
    </row>
    <row r="20" spans="1:26" x14ac:dyDescent="0.25">
      <c r="A20" t="s">
        <v>197</v>
      </c>
      <c r="B20" t="s">
        <v>198</v>
      </c>
      <c r="C20" t="s">
        <v>199</v>
      </c>
      <c r="D20" t="s">
        <v>200</v>
      </c>
      <c r="E20" t="s">
        <v>201</v>
      </c>
      <c r="F20" t="s">
        <v>199</v>
      </c>
      <c r="G20" t="s">
        <v>202</v>
      </c>
      <c r="H20" t="s">
        <v>30</v>
      </c>
      <c r="I20" t="s">
        <v>31</v>
      </c>
      <c r="J20" t="s">
        <v>47</v>
      </c>
      <c r="K20" t="s">
        <v>48</v>
      </c>
      <c r="L20" t="s">
        <v>85</v>
      </c>
      <c r="M20" t="s">
        <v>86</v>
      </c>
      <c r="N20" t="s">
        <v>36</v>
      </c>
      <c r="O20" t="s">
        <v>51</v>
      </c>
      <c r="P20" t="s">
        <v>39</v>
      </c>
      <c r="Q20" t="s">
        <v>39</v>
      </c>
      <c r="R20" t="s">
        <v>39</v>
      </c>
      <c r="S20" t="s">
        <v>158</v>
      </c>
      <c r="T20" t="s">
        <v>19</v>
      </c>
      <c r="U20" t="s">
        <v>203</v>
      </c>
      <c r="V20" t="s">
        <v>39</v>
      </c>
      <c r="W20" t="s">
        <v>39</v>
      </c>
      <c r="X20" t="s">
        <v>39</v>
      </c>
      <c r="Y20" t="s">
        <v>202</v>
      </c>
      <c r="Z20">
        <v>4</v>
      </c>
    </row>
    <row r="21" spans="1:26" x14ac:dyDescent="0.25">
      <c r="A21" t="s">
        <v>204</v>
      </c>
      <c r="B21" t="s">
        <v>205</v>
      </c>
      <c r="C21" t="s">
        <v>206</v>
      </c>
      <c r="D21" t="s">
        <v>207</v>
      </c>
      <c r="E21" t="s">
        <v>208</v>
      </c>
      <c r="F21" t="s">
        <v>209</v>
      </c>
      <c r="G21" t="s">
        <v>210</v>
      </c>
      <c r="H21" t="s">
        <v>30</v>
      </c>
      <c r="I21" t="s">
        <v>31</v>
      </c>
      <c r="J21" t="s">
        <v>211</v>
      </c>
      <c r="K21" t="s">
        <v>9164</v>
      </c>
      <c r="L21" t="s">
        <v>212</v>
      </c>
      <c r="M21" t="s">
        <v>213</v>
      </c>
      <c r="N21" t="s">
        <v>36</v>
      </c>
      <c r="O21" t="s">
        <v>51</v>
      </c>
      <c r="P21" t="s">
        <v>39</v>
      </c>
      <c r="Q21" t="s">
        <v>39</v>
      </c>
      <c r="R21" t="s">
        <v>39</v>
      </c>
      <c r="S21" t="s">
        <v>214</v>
      </c>
      <c r="T21" t="s">
        <v>215</v>
      </c>
      <c r="U21" t="s">
        <v>216</v>
      </c>
      <c r="V21" t="s">
        <v>39</v>
      </c>
      <c r="W21" t="s">
        <v>39</v>
      </c>
      <c r="X21" t="s">
        <v>39</v>
      </c>
      <c r="Y21" t="s">
        <v>9198</v>
      </c>
      <c r="Z21">
        <v>4</v>
      </c>
    </row>
    <row r="22" spans="1:26" x14ac:dyDescent="0.25">
      <c r="A22" t="s">
        <v>217</v>
      </c>
      <c r="B22" t="s">
        <v>218</v>
      </c>
      <c r="C22" t="s">
        <v>219</v>
      </c>
      <c r="D22" t="s">
        <v>220</v>
      </c>
      <c r="E22" t="s">
        <v>221</v>
      </c>
      <c r="F22" t="s">
        <v>222</v>
      </c>
      <c r="G22" t="s">
        <v>223</v>
      </c>
      <c r="H22" t="s">
        <v>224</v>
      </c>
      <c r="I22" t="s">
        <v>225</v>
      </c>
      <c r="J22" t="s">
        <v>47</v>
      </c>
      <c r="K22" t="s">
        <v>48</v>
      </c>
      <c r="L22" t="s">
        <v>212</v>
      </c>
      <c r="M22" t="s">
        <v>213</v>
      </c>
      <c r="N22" t="s">
        <v>36</v>
      </c>
      <c r="O22" t="s">
        <v>102</v>
      </c>
      <c r="P22" t="s">
        <v>39</v>
      </c>
      <c r="Q22" t="s">
        <v>39</v>
      </c>
      <c r="R22" t="s">
        <v>39</v>
      </c>
      <c r="S22" t="s">
        <v>39</v>
      </c>
      <c r="T22" t="s">
        <v>19</v>
      </c>
      <c r="U22" t="s">
        <v>226</v>
      </c>
      <c r="V22" t="s">
        <v>39</v>
      </c>
      <c r="W22" t="s">
        <v>39</v>
      </c>
      <c r="X22" t="s">
        <v>39</v>
      </c>
      <c r="Y22" t="s">
        <v>9199</v>
      </c>
      <c r="Z22">
        <v>3</v>
      </c>
    </row>
    <row r="23" spans="1:26" x14ac:dyDescent="0.25">
      <c r="A23" t="s">
        <v>227</v>
      </c>
      <c r="B23" t="s">
        <v>228</v>
      </c>
      <c r="C23" t="s">
        <v>229</v>
      </c>
      <c r="D23" t="s">
        <v>230</v>
      </c>
      <c r="E23" t="s">
        <v>231</v>
      </c>
      <c r="F23" t="s">
        <v>232</v>
      </c>
      <c r="G23" t="s">
        <v>233</v>
      </c>
      <c r="H23" t="s">
        <v>30</v>
      </c>
      <c r="I23" t="s">
        <v>31</v>
      </c>
      <c r="J23" t="s">
        <v>47</v>
      </c>
      <c r="K23" t="s">
        <v>48</v>
      </c>
      <c r="L23" t="s">
        <v>234</v>
      </c>
      <c r="M23" t="s">
        <v>235</v>
      </c>
      <c r="N23" t="s">
        <v>36</v>
      </c>
      <c r="O23" t="s">
        <v>51</v>
      </c>
      <c r="P23" t="s">
        <v>39</v>
      </c>
      <c r="Q23" t="s">
        <v>39</v>
      </c>
      <c r="R23" t="s">
        <v>39</v>
      </c>
      <c r="S23" t="s">
        <v>39</v>
      </c>
      <c r="T23" t="s">
        <v>87</v>
      </c>
      <c r="U23" t="s">
        <v>236</v>
      </c>
      <c r="V23" t="s">
        <v>39</v>
      </c>
      <c r="W23" t="s">
        <v>39</v>
      </c>
      <c r="X23" t="s">
        <v>39</v>
      </c>
      <c r="Y23" t="s">
        <v>9200</v>
      </c>
      <c r="Z23">
        <v>3</v>
      </c>
    </row>
    <row r="24" spans="1:26" x14ac:dyDescent="0.25">
      <c r="A24" t="s">
        <v>237</v>
      </c>
      <c r="B24" t="s">
        <v>238</v>
      </c>
      <c r="C24" t="s">
        <v>239</v>
      </c>
      <c r="D24" t="s">
        <v>240</v>
      </c>
      <c r="E24" t="s">
        <v>241</v>
      </c>
      <c r="F24" t="s">
        <v>242</v>
      </c>
      <c r="G24" t="s">
        <v>243</v>
      </c>
      <c r="H24" t="s">
        <v>244</v>
      </c>
      <c r="I24" t="s">
        <v>225</v>
      </c>
      <c r="J24" t="s">
        <v>47</v>
      </c>
      <c r="K24" t="s">
        <v>48</v>
      </c>
      <c r="L24" t="s">
        <v>245</v>
      </c>
      <c r="M24" t="s">
        <v>246</v>
      </c>
      <c r="N24" t="s">
        <v>36</v>
      </c>
      <c r="O24" t="s">
        <v>247</v>
      </c>
      <c r="P24" t="s">
        <v>39</v>
      </c>
      <c r="Q24" t="s">
        <v>39</v>
      </c>
      <c r="R24" t="s">
        <v>39</v>
      </c>
      <c r="S24" t="s">
        <v>39</v>
      </c>
      <c r="T24" t="s">
        <v>248</v>
      </c>
      <c r="U24" t="s">
        <v>39</v>
      </c>
      <c r="V24" t="s">
        <v>114</v>
      </c>
      <c r="W24" t="s">
        <v>39</v>
      </c>
      <c r="X24" t="s">
        <v>20</v>
      </c>
      <c r="Y24" t="s">
        <v>9201</v>
      </c>
      <c r="Z24">
        <v>3</v>
      </c>
    </row>
    <row r="25" spans="1:26" x14ac:dyDescent="0.25">
      <c r="A25" t="s">
        <v>249</v>
      </c>
      <c r="B25" t="s">
        <v>250</v>
      </c>
      <c r="C25" t="s">
        <v>251</v>
      </c>
      <c r="D25" t="s">
        <v>252</v>
      </c>
      <c r="E25" t="s">
        <v>253</v>
      </c>
      <c r="F25" t="s">
        <v>251</v>
      </c>
      <c r="G25" t="s">
        <v>254</v>
      </c>
      <c r="H25" t="s">
        <v>30</v>
      </c>
      <c r="I25" t="s">
        <v>31</v>
      </c>
      <c r="J25" t="s">
        <v>47</v>
      </c>
      <c r="K25" t="s">
        <v>48</v>
      </c>
      <c r="L25" t="s">
        <v>255</v>
      </c>
      <c r="M25" t="s">
        <v>50</v>
      </c>
      <c r="N25" t="s">
        <v>36</v>
      </c>
      <c r="O25" t="s">
        <v>256</v>
      </c>
      <c r="P25" t="s">
        <v>39</v>
      </c>
      <c r="Q25" t="s">
        <v>39</v>
      </c>
      <c r="R25" t="s">
        <v>39</v>
      </c>
      <c r="S25" t="s">
        <v>39</v>
      </c>
      <c r="T25" t="s">
        <v>39</v>
      </c>
      <c r="U25" t="s">
        <v>257</v>
      </c>
      <c r="V25" t="s">
        <v>114</v>
      </c>
      <c r="W25" t="s">
        <v>39</v>
      </c>
      <c r="X25" t="s">
        <v>20</v>
      </c>
      <c r="Y25" t="s">
        <v>9202</v>
      </c>
      <c r="Z25">
        <v>3</v>
      </c>
    </row>
    <row r="26" spans="1:26" x14ac:dyDescent="0.25">
      <c r="A26" t="s">
        <v>258</v>
      </c>
      <c r="B26" t="s">
        <v>259</v>
      </c>
      <c r="C26" t="s">
        <v>260</v>
      </c>
      <c r="D26" t="s">
        <v>261</v>
      </c>
      <c r="E26" t="s">
        <v>262</v>
      </c>
      <c r="F26" t="s">
        <v>260</v>
      </c>
      <c r="G26" t="s">
        <v>263</v>
      </c>
      <c r="H26" t="s">
        <v>30</v>
      </c>
      <c r="I26" t="s">
        <v>31</v>
      </c>
      <c r="J26" t="s">
        <v>47</v>
      </c>
      <c r="K26" t="s">
        <v>48</v>
      </c>
      <c r="L26" t="s">
        <v>264</v>
      </c>
      <c r="M26" t="s">
        <v>265</v>
      </c>
      <c r="N26" t="s">
        <v>36</v>
      </c>
      <c r="O26" t="s">
        <v>51</v>
      </c>
      <c r="P26" t="s">
        <v>266</v>
      </c>
      <c r="Q26" t="s">
        <v>39</v>
      </c>
      <c r="R26" t="s">
        <v>39</v>
      </c>
      <c r="S26" t="s">
        <v>52</v>
      </c>
      <c r="T26" t="s">
        <v>39</v>
      </c>
      <c r="U26" t="s">
        <v>39</v>
      </c>
      <c r="V26" t="s">
        <v>159</v>
      </c>
      <c r="W26" t="s">
        <v>267</v>
      </c>
      <c r="X26" t="s">
        <v>20</v>
      </c>
      <c r="Y26" t="s">
        <v>9203</v>
      </c>
      <c r="Z26">
        <v>5</v>
      </c>
    </row>
    <row r="27" spans="1:26" x14ac:dyDescent="0.25">
      <c r="A27" t="s">
        <v>268</v>
      </c>
      <c r="B27" t="s">
        <v>269</v>
      </c>
      <c r="C27" t="s">
        <v>270</v>
      </c>
      <c r="D27" t="s">
        <v>271</v>
      </c>
      <c r="E27" t="s">
        <v>272</v>
      </c>
      <c r="F27" t="s">
        <v>270</v>
      </c>
      <c r="G27" t="s">
        <v>273</v>
      </c>
      <c r="H27" t="s">
        <v>30</v>
      </c>
      <c r="I27" t="s">
        <v>31</v>
      </c>
      <c r="J27" t="s">
        <v>47</v>
      </c>
      <c r="K27" t="s">
        <v>48</v>
      </c>
      <c r="L27" t="s">
        <v>274</v>
      </c>
      <c r="M27" t="s">
        <v>275</v>
      </c>
      <c r="N27" t="s">
        <v>36</v>
      </c>
      <c r="O27" t="s">
        <v>51</v>
      </c>
      <c r="P27" t="s">
        <v>39</v>
      </c>
      <c r="Q27" t="s">
        <v>276</v>
      </c>
      <c r="R27" t="s">
        <v>39</v>
      </c>
      <c r="S27" t="s">
        <v>39</v>
      </c>
      <c r="T27" t="s">
        <v>39</v>
      </c>
      <c r="U27" t="s">
        <v>277</v>
      </c>
      <c r="V27" t="s">
        <v>39</v>
      </c>
      <c r="W27" t="s">
        <v>39</v>
      </c>
      <c r="X27" t="s">
        <v>39</v>
      </c>
      <c r="Y27" t="s">
        <v>273</v>
      </c>
      <c r="Z27">
        <v>3</v>
      </c>
    </row>
    <row r="28" spans="1:26" x14ac:dyDescent="0.25">
      <c r="A28" t="s">
        <v>278</v>
      </c>
      <c r="B28" t="s">
        <v>279</v>
      </c>
      <c r="C28" t="s">
        <v>280</v>
      </c>
      <c r="D28" t="s">
        <v>281</v>
      </c>
      <c r="E28" t="s">
        <v>282</v>
      </c>
      <c r="F28" t="s">
        <v>280</v>
      </c>
      <c r="G28" t="s">
        <v>283</v>
      </c>
      <c r="H28" t="s">
        <v>30</v>
      </c>
      <c r="I28" t="s">
        <v>31</v>
      </c>
      <c r="J28" t="s">
        <v>47</v>
      </c>
      <c r="K28" t="s">
        <v>48</v>
      </c>
      <c r="L28" t="s">
        <v>284</v>
      </c>
      <c r="M28" t="s">
        <v>285</v>
      </c>
      <c r="N28" t="s">
        <v>36</v>
      </c>
      <c r="O28" t="s">
        <v>51</v>
      </c>
      <c r="P28" t="s">
        <v>39</v>
      </c>
      <c r="Q28" t="s">
        <v>39</v>
      </c>
      <c r="R28" t="s">
        <v>39</v>
      </c>
      <c r="S28" t="s">
        <v>39</v>
      </c>
      <c r="T28" t="s">
        <v>286</v>
      </c>
      <c r="U28" t="s">
        <v>216</v>
      </c>
      <c r="V28" t="s">
        <v>287</v>
      </c>
      <c r="W28" t="s">
        <v>39</v>
      </c>
      <c r="X28" t="s">
        <v>20</v>
      </c>
      <c r="Y28" t="s">
        <v>9204</v>
      </c>
      <c r="Z28">
        <v>4</v>
      </c>
    </row>
    <row r="29" spans="1:26" x14ac:dyDescent="0.25">
      <c r="A29" t="s">
        <v>288</v>
      </c>
      <c r="B29" t="s">
        <v>289</v>
      </c>
      <c r="C29" t="s">
        <v>290</v>
      </c>
      <c r="D29" t="s">
        <v>291</v>
      </c>
      <c r="E29" t="s">
        <v>292</v>
      </c>
      <c r="F29" t="s">
        <v>290</v>
      </c>
      <c r="G29" t="s">
        <v>293</v>
      </c>
      <c r="H29" t="s">
        <v>30</v>
      </c>
      <c r="I29" t="s">
        <v>31</v>
      </c>
      <c r="J29" t="s">
        <v>47</v>
      </c>
      <c r="K29" t="s">
        <v>48</v>
      </c>
      <c r="L29" t="s">
        <v>294</v>
      </c>
      <c r="M29" t="s">
        <v>50</v>
      </c>
      <c r="N29" t="s">
        <v>36</v>
      </c>
      <c r="O29" t="s">
        <v>256</v>
      </c>
      <c r="P29" t="s">
        <v>39</v>
      </c>
      <c r="Q29" t="s">
        <v>39</v>
      </c>
      <c r="R29" t="s">
        <v>39</v>
      </c>
      <c r="S29" t="s">
        <v>39</v>
      </c>
      <c r="T29" t="s">
        <v>39</v>
      </c>
      <c r="U29" t="s">
        <v>295</v>
      </c>
      <c r="V29" t="s">
        <v>296</v>
      </c>
      <c r="W29" t="s">
        <v>39</v>
      </c>
      <c r="X29" t="s">
        <v>20</v>
      </c>
      <c r="Y29" t="s">
        <v>9205</v>
      </c>
      <c r="Z29">
        <v>3</v>
      </c>
    </row>
    <row r="30" spans="1:26" x14ac:dyDescent="0.25">
      <c r="A30" t="s">
        <v>297</v>
      </c>
      <c r="B30" t="s">
        <v>298</v>
      </c>
      <c r="C30" t="s">
        <v>299</v>
      </c>
      <c r="D30" t="s">
        <v>300</v>
      </c>
      <c r="E30" t="s">
        <v>301</v>
      </c>
      <c r="F30" t="s">
        <v>302</v>
      </c>
      <c r="G30" t="s">
        <v>303</v>
      </c>
      <c r="H30" t="s">
        <v>30</v>
      </c>
      <c r="I30" t="s">
        <v>31</v>
      </c>
      <c r="J30" t="s">
        <v>47</v>
      </c>
      <c r="K30" t="s">
        <v>48</v>
      </c>
      <c r="L30" t="s">
        <v>304</v>
      </c>
      <c r="M30" t="s">
        <v>305</v>
      </c>
      <c r="N30" t="s">
        <v>36</v>
      </c>
      <c r="O30" t="s">
        <v>306</v>
      </c>
      <c r="P30" t="s">
        <v>39</v>
      </c>
      <c r="Q30" t="s">
        <v>39</v>
      </c>
      <c r="R30" t="s">
        <v>39</v>
      </c>
      <c r="S30" t="s">
        <v>39</v>
      </c>
      <c r="T30" t="s">
        <v>19</v>
      </c>
      <c r="U30" t="s">
        <v>307</v>
      </c>
      <c r="V30" t="s">
        <v>39</v>
      </c>
      <c r="W30" t="s">
        <v>308</v>
      </c>
      <c r="X30" t="s">
        <v>39</v>
      </c>
      <c r="Y30" t="s">
        <v>9206</v>
      </c>
      <c r="Z30">
        <v>4</v>
      </c>
    </row>
    <row r="31" spans="1:26" x14ac:dyDescent="0.25">
      <c r="A31" t="s">
        <v>309</v>
      </c>
      <c r="B31" t="s">
        <v>310</v>
      </c>
      <c r="C31" t="s">
        <v>311</v>
      </c>
      <c r="D31" t="s">
        <v>312</v>
      </c>
      <c r="E31" t="s">
        <v>313</v>
      </c>
      <c r="F31" t="s">
        <v>311</v>
      </c>
      <c r="G31" t="s">
        <v>314</v>
      </c>
      <c r="H31" t="s">
        <v>30</v>
      </c>
      <c r="I31" t="s">
        <v>31</v>
      </c>
      <c r="J31" t="s">
        <v>47</v>
      </c>
      <c r="K31" t="s">
        <v>48</v>
      </c>
      <c r="L31" t="s">
        <v>315</v>
      </c>
      <c r="M31" t="s">
        <v>316</v>
      </c>
      <c r="N31" t="s">
        <v>36</v>
      </c>
      <c r="O31" t="s">
        <v>51</v>
      </c>
      <c r="P31" t="s">
        <v>187</v>
      </c>
      <c r="Q31" t="s">
        <v>39</v>
      </c>
      <c r="R31" t="s">
        <v>39</v>
      </c>
      <c r="S31" t="s">
        <v>52</v>
      </c>
      <c r="T31" t="s">
        <v>39</v>
      </c>
      <c r="U31" t="s">
        <v>317</v>
      </c>
      <c r="V31" t="s">
        <v>39</v>
      </c>
      <c r="W31" t="s">
        <v>39</v>
      </c>
      <c r="X31" t="s">
        <v>39</v>
      </c>
      <c r="Y31" t="s">
        <v>9207</v>
      </c>
      <c r="Z31">
        <v>4</v>
      </c>
    </row>
    <row r="32" spans="1:26" x14ac:dyDescent="0.25">
      <c r="A32" t="s">
        <v>318</v>
      </c>
      <c r="B32" t="s">
        <v>319</v>
      </c>
      <c r="C32" t="s">
        <v>320</v>
      </c>
      <c r="D32" t="s">
        <v>321</v>
      </c>
      <c r="E32" t="s">
        <v>322</v>
      </c>
      <c r="F32" t="s">
        <v>320</v>
      </c>
      <c r="G32" t="s">
        <v>323</v>
      </c>
      <c r="H32" t="s">
        <v>30</v>
      </c>
      <c r="I32" t="s">
        <v>31</v>
      </c>
      <c r="J32" t="s">
        <v>47</v>
      </c>
      <c r="K32" t="s">
        <v>48</v>
      </c>
      <c r="L32" t="s">
        <v>324</v>
      </c>
      <c r="M32" t="s">
        <v>325</v>
      </c>
      <c r="N32" t="s">
        <v>36</v>
      </c>
      <c r="O32" t="s">
        <v>51</v>
      </c>
      <c r="P32" t="s">
        <v>326</v>
      </c>
      <c r="Q32" t="s">
        <v>39</v>
      </c>
      <c r="R32" t="s">
        <v>39</v>
      </c>
      <c r="S32" t="s">
        <v>39</v>
      </c>
      <c r="T32" t="s">
        <v>39</v>
      </c>
      <c r="U32" t="s">
        <v>327</v>
      </c>
      <c r="V32" t="s">
        <v>39</v>
      </c>
      <c r="W32" t="s">
        <v>39</v>
      </c>
      <c r="X32" t="s">
        <v>39</v>
      </c>
      <c r="Y32" t="s">
        <v>9208</v>
      </c>
      <c r="Z32">
        <v>3</v>
      </c>
    </row>
    <row r="33" spans="1:26" x14ac:dyDescent="0.25">
      <c r="A33" t="s">
        <v>328</v>
      </c>
      <c r="B33" t="s">
        <v>329</v>
      </c>
      <c r="C33" t="s">
        <v>330</v>
      </c>
      <c r="D33" t="s">
        <v>331</v>
      </c>
      <c r="E33" t="s">
        <v>332</v>
      </c>
      <c r="F33" t="s">
        <v>333</v>
      </c>
      <c r="G33" t="s">
        <v>334</v>
      </c>
      <c r="H33" t="s">
        <v>335</v>
      </c>
      <c r="I33" t="s">
        <v>31</v>
      </c>
      <c r="J33" t="s">
        <v>47</v>
      </c>
      <c r="K33" t="s">
        <v>48</v>
      </c>
      <c r="L33" t="s">
        <v>336</v>
      </c>
      <c r="M33" t="s">
        <v>337</v>
      </c>
      <c r="N33" t="s">
        <v>36</v>
      </c>
      <c r="O33" t="s">
        <v>1585</v>
      </c>
      <c r="P33" t="s">
        <v>39</v>
      </c>
      <c r="Q33" t="s">
        <v>39</v>
      </c>
      <c r="R33" t="s">
        <v>39</v>
      </c>
      <c r="S33" t="s">
        <v>39</v>
      </c>
      <c r="T33" t="s">
        <v>87</v>
      </c>
      <c r="U33" t="s">
        <v>39</v>
      </c>
      <c r="V33" t="s">
        <v>159</v>
      </c>
      <c r="W33" t="s">
        <v>338</v>
      </c>
      <c r="X33" t="s">
        <v>20</v>
      </c>
      <c r="Y33" t="s">
        <v>9209</v>
      </c>
      <c r="Z33">
        <v>4</v>
      </c>
    </row>
    <row r="34" spans="1:26" x14ac:dyDescent="0.25">
      <c r="A34" t="s">
        <v>339</v>
      </c>
      <c r="B34" t="s">
        <v>340</v>
      </c>
      <c r="C34" t="s">
        <v>341</v>
      </c>
      <c r="D34" t="s">
        <v>342</v>
      </c>
      <c r="E34" t="s">
        <v>343</v>
      </c>
      <c r="F34" t="s">
        <v>39</v>
      </c>
      <c r="G34" t="s">
        <v>344</v>
      </c>
      <c r="H34" t="s">
        <v>30</v>
      </c>
      <c r="I34" t="s">
        <v>31</v>
      </c>
      <c r="J34" t="s">
        <v>47</v>
      </c>
      <c r="K34" t="s">
        <v>48</v>
      </c>
      <c r="L34" t="s">
        <v>345</v>
      </c>
      <c r="M34" t="s">
        <v>346</v>
      </c>
      <c r="N34" t="s">
        <v>36</v>
      </c>
      <c r="O34" t="s">
        <v>51</v>
      </c>
      <c r="P34" t="s">
        <v>141</v>
      </c>
      <c r="Q34" t="s">
        <v>39</v>
      </c>
      <c r="R34" t="s">
        <v>39</v>
      </c>
      <c r="S34" t="s">
        <v>39</v>
      </c>
      <c r="T34" t="s">
        <v>39</v>
      </c>
      <c r="U34" t="s">
        <v>39</v>
      </c>
      <c r="V34" t="s">
        <v>114</v>
      </c>
      <c r="W34" t="s">
        <v>39</v>
      </c>
      <c r="X34" t="s">
        <v>20</v>
      </c>
      <c r="Y34" t="s">
        <v>9210</v>
      </c>
      <c r="Z34">
        <v>3</v>
      </c>
    </row>
    <row r="35" spans="1:26" x14ac:dyDescent="0.25">
      <c r="A35" t="s">
        <v>347</v>
      </c>
      <c r="B35" t="s">
        <v>348</v>
      </c>
      <c r="C35" t="s">
        <v>349</v>
      </c>
      <c r="D35" t="s">
        <v>350</v>
      </c>
      <c r="E35" t="s">
        <v>351</v>
      </c>
      <c r="F35" t="s">
        <v>349</v>
      </c>
      <c r="G35" t="s">
        <v>352</v>
      </c>
      <c r="H35" t="s">
        <v>30</v>
      </c>
      <c r="I35" t="s">
        <v>31</v>
      </c>
      <c r="J35" t="s">
        <v>47</v>
      </c>
      <c r="K35" t="s">
        <v>48</v>
      </c>
      <c r="L35" t="s">
        <v>353</v>
      </c>
      <c r="M35" t="s">
        <v>354</v>
      </c>
      <c r="N35" t="s">
        <v>36</v>
      </c>
      <c r="O35" t="s">
        <v>102</v>
      </c>
      <c r="P35" t="s">
        <v>355</v>
      </c>
      <c r="Q35" t="s">
        <v>39</v>
      </c>
      <c r="R35" t="s">
        <v>39</v>
      </c>
      <c r="S35" t="s">
        <v>52</v>
      </c>
      <c r="T35" t="s">
        <v>39</v>
      </c>
      <c r="U35" t="s">
        <v>39</v>
      </c>
      <c r="V35" t="s">
        <v>39</v>
      </c>
      <c r="W35" t="s">
        <v>39</v>
      </c>
      <c r="X35" t="s">
        <v>39</v>
      </c>
      <c r="Y35" t="s">
        <v>9211</v>
      </c>
      <c r="Z35">
        <v>3</v>
      </c>
    </row>
    <row r="36" spans="1:26" x14ac:dyDescent="0.25">
      <c r="A36" t="s">
        <v>356</v>
      </c>
      <c r="B36" t="s">
        <v>357</v>
      </c>
      <c r="C36" t="s">
        <v>358</v>
      </c>
      <c r="D36" t="s">
        <v>359</v>
      </c>
      <c r="E36" t="s">
        <v>360</v>
      </c>
      <c r="F36" t="s">
        <v>361</v>
      </c>
      <c r="G36" t="s">
        <v>362</v>
      </c>
      <c r="H36" t="s">
        <v>30</v>
      </c>
      <c r="I36" t="s">
        <v>31</v>
      </c>
      <c r="J36" t="s">
        <v>47</v>
      </c>
      <c r="K36" t="s">
        <v>48</v>
      </c>
      <c r="L36" t="s">
        <v>363</v>
      </c>
      <c r="M36" t="s">
        <v>364</v>
      </c>
      <c r="N36" t="s">
        <v>36</v>
      </c>
      <c r="O36" t="s">
        <v>51</v>
      </c>
      <c r="P36" t="s">
        <v>39</v>
      </c>
      <c r="Q36" t="s">
        <v>39</v>
      </c>
      <c r="R36" t="s">
        <v>39</v>
      </c>
      <c r="S36" t="s">
        <v>52</v>
      </c>
      <c r="T36" t="s">
        <v>286</v>
      </c>
      <c r="U36" t="s">
        <v>39</v>
      </c>
      <c r="V36" t="s">
        <v>39</v>
      </c>
      <c r="W36" t="s">
        <v>39</v>
      </c>
      <c r="X36" t="s">
        <v>39</v>
      </c>
      <c r="Y36" t="s">
        <v>9212</v>
      </c>
      <c r="Z36">
        <v>3</v>
      </c>
    </row>
    <row r="37" spans="1:26" x14ac:dyDescent="0.25">
      <c r="A37" t="s">
        <v>365</v>
      </c>
      <c r="B37" t="s">
        <v>366</v>
      </c>
      <c r="C37" t="s">
        <v>367</v>
      </c>
      <c r="D37" t="s">
        <v>368</v>
      </c>
      <c r="E37" t="s">
        <v>369</v>
      </c>
      <c r="F37" t="s">
        <v>367</v>
      </c>
      <c r="G37" t="s">
        <v>370</v>
      </c>
      <c r="H37" t="s">
        <v>30</v>
      </c>
      <c r="I37" t="s">
        <v>31</v>
      </c>
      <c r="J37" t="s">
        <v>47</v>
      </c>
      <c r="K37" t="s">
        <v>48</v>
      </c>
      <c r="L37" t="s">
        <v>371</v>
      </c>
      <c r="M37" t="s">
        <v>372</v>
      </c>
      <c r="N37" t="s">
        <v>36</v>
      </c>
      <c r="O37" t="s">
        <v>51</v>
      </c>
      <c r="P37" t="s">
        <v>373</v>
      </c>
      <c r="Q37" t="s">
        <v>39</v>
      </c>
      <c r="R37" t="s">
        <v>39</v>
      </c>
      <c r="S37" t="s">
        <v>39</v>
      </c>
      <c r="T37" t="s">
        <v>39</v>
      </c>
      <c r="U37" t="s">
        <v>39</v>
      </c>
      <c r="V37" t="s">
        <v>39</v>
      </c>
      <c r="W37" t="s">
        <v>39</v>
      </c>
      <c r="X37" t="s">
        <v>39</v>
      </c>
      <c r="Y37" t="s">
        <v>370</v>
      </c>
      <c r="Z37">
        <v>2</v>
      </c>
    </row>
    <row r="38" spans="1:26" x14ac:dyDescent="0.25">
      <c r="A38" t="s">
        <v>374</v>
      </c>
      <c r="B38" t="s">
        <v>375</v>
      </c>
      <c r="C38" t="s">
        <v>376</v>
      </c>
      <c r="D38" t="s">
        <v>377</v>
      </c>
      <c r="E38" t="s">
        <v>369</v>
      </c>
      <c r="F38" t="s">
        <v>376</v>
      </c>
      <c r="G38" t="s">
        <v>378</v>
      </c>
      <c r="H38" t="s">
        <v>30</v>
      </c>
      <c r="I38" t="s">
        <v>31</v>
      </c>
      <c r="J38" t="s">
        <v>47</v>
      </c>
      <c r="K38" t="s">
        <v>48</v>
      </c>
      <c r="L38" t="s">
        <v>379</v>
      </c>
      <c r="M38" t="s">
        <v>380</v>
      </c>
      <c r="N38" t="s">
        <v>36</v>
      </c>
      <c r="O38" t="s">
        <v>51</v>
      </c>
      <c r="P38" t="s">
        <v>381</v>
      </c>
      <c r="Q38" t="s">
        <v>39</v>
      </c>
      <c r="R38" t="s">
        <v>39</v>
      </c>
      <c r="S38" t="s">
        <v>39</v>
      </c>
      <c r="T38" t="s">
        <v>39</v>
      </c>
      <c r="U38" t="s">
        <v>307</v>
      </c>
      <c r="V38" t="s">
        <v>39</v>
      </c>
      <c r="W38" t="s">
        <v>39</v>
      </c>
      <c r="X38" t="s">
        <v>39</v>
      </c>
      <c r="Y38" t="s">
        <v>378</v>
      </c>
      <c r="Z38">
        <v>3</v>
      </c>
    </row>
    <row r="39" spans="1:26" x14ac:dyDescent="0.25">
      <c r="A39" t="s">
        <v>382</v>
      </c>
      <c r="B39" t="s">
        <v>383</v>
      </c>
      <c r="C39" t="s">
        <v>384</v>
      </c>
      <c r="D39" t="s">
        <v>385</v>
      </c>
      <c r="E39" t="s">
        <v>386</v>
      </c>
      <c r="F39" t="s">
        <v>384</v>
      </c>
      <c r="G39" t="s">
        <v>387</v>
      </c>
      <c r="H39" t="s">
        <v>30</v>
      </c>
      <c r="I39" t="s">
        <v>31</v>
      </c>
      <c r="J39" t="s">
        <v>47</v>
      </c>
      <c r="K39" t="s">
        <v>48</v>
      </c>
      <c r="L39" t="s">
        <v>388</v>
      </c>
      <c r="M39" t="s">
        <v>389</v>
      </c>
      <c r="N39" t="s">
        <v>36</v>
      </c>
      <c r="O39" t="s">
        <v>51</v>
      </c>
      <c r="P39" t="s">
        <v>39</v>
      </c>
      <c r="Q39" t="s">
        <v>39</v>
      </c>
      <c r="R39" t="s">
        <v>39</v>
      </c>
      <c r="S39" t="s">
        <v>52</v>
      </c>
      <c r="T39" t="s">
        <v>19</v>
      </c>
      <c r="U39" t="s">
        <v>39</v>
      </c>
      <c r="V39" t="s">
        <v>39</v>
      </c>
      <c r="W39" t="s">
        <v>390</v>
      </c>
      <c r="X39" t="s">
        <v>39</v>
      </c>
      <c r="Y39" t="s">
        <v>9213</v>
      </c>
      <c r="Z39">
        <v>4</v>
      </c>
    </row>
    <row r="40" spans="1:26" x14ac:dyDescent="0.25">
      <c r="A40" t="s">
        <v>391</v>
      </c>
      <c r="B40" t="s">
        <v>392</v>
      </c>
      <c r="C40" t="s">
        <v>393</v>
      </c>
      <c r="D40" t="s">
        <v>394</v>
      </c>
      <c r="E40" t="s">
        <v>395</v>
      </c>
      <c r="F40" t="s">
        <v>393</v>
      </c>
      <c r="G40" t="s">
        <v>396</v>
      </c>
      <c r="H40" t="s">
        <v>30</v>
      </c>
      <c r="I40" t="s">
        <v>31</v>
      </c>
      <c r="J40" t="s">
        <v>47</v>
      </c>
      <c r="K40" t="s">
        <v>48</v>
      </c>
      <c r="L40" t="s">
        <v>397</v>
      </c>
      <c r="M40" t="s">
        <v>398</v>
      </c>
      <c r="N40" t="s">
        <v>36</v>
      </c>
      <c r="O40" t="s">
        <v>399</v>
      </c>
      <c r="P40" t="s">
        <v>400</v>
      </c>
      <c r="Q40" t="s">
        <v>39</v>
      </c>
      <c r="R40" t="s">
        <v>39</v>
      </c>
      <c r="S40" t="s">
        <v>52</v>
      </c>
      <c r="T40" t="s">
        <v>39</v>
      </c>
      <c r="U40" t="s">
        <v>39</v>
      </c>
      <c r="V40" t="s">
        <v>39</v>
      </c>
      <c r="W40" t="s">
        <v>39</v>
      </c>
      <c r="X40" t="s">
        <v>39</v>
      </c>
      <c r="Y40" t="s">
        <v>9214</v>
      </c>
      <c r="Z40">
        <v>3</v>
      </c>
    </row>
    <row r="41" spans="1:26" x14ac:dyDescent="0.25">
      <c r="A41" t="s">
        <v>401</v>
      </c>
      <c r="B41" t="s">
        <v>402</v>
      </c>
      <c r="C41" t="s">
        <v>403</v>
      </c>
      <c r="D41" t="s">
        <v>404</v>
      </c>
      <c r="E41" t="s">
        <v>405</v>
      </c>
      <c r="F41" t="s">
        <v>406</v>
      </c>
      <c r="G41" t="s">
        <v>407</v>
      </c>
      <c r="H41" t="s">
        <v>30</v>
      </c>
      <c r="I41" t="s">
        <v>31</v>
      </c>
      <c r="J41" t="s">
        <v>47</v>
      </c>
      <c r="K41" t="s">
        <v>48</v>
      </c>
      <c r="L41" t="s">
        <v>408</v>
      </c>
      <c r="M41" t="s">
        <v>50</v>
      </c>
      <c r="N41" t="s">
        <v>36</v>
      </c>
      <c r="O41" t="s">
        <v>39</v>
      </c>
      <c r="P41" t="s">
        <v>1159</v>
      </c>
      <c r="Q41" t="s">
        <v>39</v>
      </c>
      <c r="R41" t="s">
        <v>39</v>
      </c>
      <c r="S41" t="s">
        <v>52</v>
      </c>
      <c r="T41" t="s">
        <v>409</v>
      </c>
      <c r="U41" t="s">
        <v>295</v>
      </c>
      <c r="V41" t="s">
        <v>39</v>
      </c>
      <c r="W41" t="s">
        <v>39</v>
      </c>
      <c r="X41" t="s">
        <v>39</v>
      </c>
      <c r="Y41" t="s">
        <v>9215</v>
      </c>
      <c r="Z41">
        <v>4</v>
      </c>
    </row>
    <row r="42" spans="1:26" x14ac:dyDescent="0.25">
      <c r="A42" t="s">
        <v>410</v>
      </c>
      <c r="B42" t="s">
        <v>411</v>
      </c>
      <c r="C42" t="s">
        <v>412</v>
      </c>
      <c r="D42" t="s">
        <v>413</v>
      </c>
      <c r="E42" t="s">
        <v>414</v>
      </c>
      <c r="F42" t="s">
        <v>415</v>
      </c>
      <c r="G42" t="s">
        <v>416</v>
      </c>
      <c r="H42" t="s">
        <v>30</v>
      </c>
      <c r="I42" t="s">
        <v>31</v>
      </c>
      <c r="J42" t="s">
        <v>47</v>
      </c>
      <c r="K42" t="s">
        <v>48</v>
      </c>
      <c r="L42" t="s">
        <v>417</v>
      </c>
      <c r="M42" t="s">
        <v>418</v>
      </c>
      <c r="N42" t="s">
        <v>36</v>
      </c>
      <c r="O42" t="s">
        <v>51</v>
      </c>
      <c r="P42" t="s">
        <v>39</v>
      </c>
      <c r="Q42" t="s">
        <v>39</v>
      </c>
      <c r="R42" t="s">
        <v>39</v>
      </c>
      <c r="S42" t="s">
        <v>9059</v>
      </c>
      <c r="T42" t="s">
        <v>39</v>
      </c>
      <c r="U42" t="s">
        <v>39</v>
      </c>
      <c r="V42" t="s">
        <v>39</v>
      </c>
      <c r="W42" t="s">
        <v>2875</v>
      </c>
      <c r="X42" t="s">
        <v>39</v>
      </c>
      <c r="Y42" t="s">
        <v>9216</v>
      </c>
      <c r="Z42">
        <v>3</v>
      </c>
    </row>
    <row r="43" spans="1:26" x14ac:dyDescent="0.25">
      <c r="A43" t="s">
        <v>419</v>
      </c>
      <c r="B43" t="s">
        <v>420</v>
      </c>
      <c r="C43" t="s">
        <v>421</v>
      </c>
      <c r="D43" t="s">
        <v>413</v>
      </c>
      <c r="E43" t="s">
        <v>422</v>
      </c>
      <c r="F43" t="s">
        <v>423</v>
      </c>
      <c r="G43" t="s">
        <v>424</v>
      </c>
      <c r="H43" t="s">
        <v>30</v>
      </c>
      <c r="I43" t="s">
        <v>31</v>
      </c>
      <c r="J43" t="s">
        <v>47</v>
      </c>
      <c r="K43" t="s">
        <v>48</v>
      </c>
      <c r="L43" t="s">
        <v>425</v>
      </c>
      <c r="M43" t="s">
        <v>50</v>
      </c>
      <c r="N43" t="s">
        <v>36</v>
      </c>
      <c r="O43" t="s">
        <v>426</v>
      </c>
      <c r="P43" t="s">
        <v>427</v>
      </c>
      <c r="Q43" t="s">
        <v>39</v>
      </c>
      <c r="R43" t="s">
        <v>39</v>
      </c>
      <c r="S43" t="s">
        <v>9059</v>
      </c>
      <c r="T43" t="s">
        <v>19</v>
      </c>
      <c r="U43" t="s">
        <v>39</v>
      </c>
      <c r="V43" t="s">
        <v>39</v>
      </c>
      <c r="W43" t="s">
        <v>39</v>
      </c>
      <c r="X43" t="s">
        <v>39</v>
      </c>
      <c r="Y43" t="s">
        <v>9217</v>
      </c>
      <c r="Z43">
        <v>4</v>
      </c>
    </row>
    <row r="44" spans="1:26" x14ac:dyDescent="0.25">
      <c r="A44" t="s">
        <v>429</v>
      </c>
      <c r="B44" t="s">
        <v>430</v>
      </c>
      <c r="C44" t="s">
        <v>431</v>
      </c>
      <c r="D44" t="s">
        <v>432</v>
      </c>
      <c r="E44" t="s">
        <v>433</v>
      </c>
      <c r="F44" t="s">
        <v>434</v>
      </c>
      <c r="G44" t="s">
        <v>435</v>
      </c>
      <c r="H44" t="s">
        <v>30</v>
      </c>
      <c r="I44" t="s">
        <v>31</v>
      </c>
      <c r="J44" t="s">
        <v>47</v>
      </c>
      <c r="K44" t="s">
        <v>48</v>
      </c>
      <c r="L44" t="s">
        <v>436</v>
      </c>
      <c r="M44" t="s">
        <v>437</v>
      </c>
      <c r="N44" t="s">
        <v>36</v>
      </c>
      <c r="O44" t="s">
        <v>39</v>
      </c>
      <c r="P44" t="s">
        <v>9034</v>
      </c>
      <c r="Q44" t="s">
        <v>39</v>
      </c>
      <c r="R44" t="s">
        <v>39</v>
      </c>
      <c r="S44" t="s">
        <v>214</v>
      </c>
      <c r="T44" t="s">
        <v>19</v>
      </c>
      <c r="U44" t="s">
        <v>216</v>
      </c>
      <c r="V44" t="s">
        <v>39</v>
      </c>
      <c r="W44" t="s">
        <v>39</v>
      </c>
      <c r="X44" t="s">
        <v>39</v>
      </c>
      <c r="Y44" t="s">
        <v>9218</v>
      </c>
      <c r="Z44">
        <v>4</v>
      </c>
    </row>
    <row r="45" spans="1:26" x14ac:dyDescent="0.25">
      <c r="A45" t="s">
        <v>438</v>
      </c>
      <c r="B45" t="s">
        <v>439</v>
      </c>
      <c r="C45" t="s">
        <v>440</v>
      </c>
      <c r="D45" t="s">
        <v>441</v>
      </c>
      <c r="E45" t="s">
        <v>442</v>
      </c>
      <c r="F45" t="s">
        <v>443</v>
      </c>
      <c r="G45" t="s">
        <v>444</v>
      </c>
      <c r="H45" t="s">
        <v>30</v>
      </c>
      <c r="I45" t="s">
        <v>31</v>
      </c>
      <c r="J45" t="s">
        <v>47</v>
      </c>
      <c r="K45" t="s">
        <v>48</v>
      </c>
      <c r="L45" t="s">
        <v>445</v>
      </c>
      <c r="M45" t="s">
        <v>446</v>
      </c>
      <c r="N45" t="s">
        <v>36</v>
      </c>
      <c r="O45" t="s">
        <v>51</v>
      </c>
      <c r="P45" t="s">
        <v>78</v>
      </c>
      <c r="Q45" t="s">
        <v>39</v>
      </c>
      <c r="R45" t="s">
        <v>39</v>
      </c>
      <c r="S45" t="s">
        <v>214</v>
      </c>
      <c r="T45" t="s">
        <v>19</v>
      </c>
      <c r="U45" t="s">
        <v>39</v>
      </c>
      <c r="V45" t="s">
        <v>159</v>
      </c>
      <c r="W45" t="s">
        <v>39</v>
      </c>
      <c r="X45" t="s">
        <v>20</v>
      </c>
      <c r="Y45" t="s">
        <v>9219</v>
      </c>
      <c r="Z45">
        <v>5</v>
      </c>
    </row>
    <row r="46" spans="1:26" x14ac:dyDescent="0.25">
      <c r="A46" t="s">
        <v>447</v>
      </c>
      <c r="B46" t="s">
        <v>448</v>
      </c>
      <c r="C46" t="s">
        <v>449</v>
      </c>
      <c r="D46" t="s">
        <v>312</v>
      </c>
      <c r="E46" t="s">
        <v>450</v>
      </c>
      <c r="F46" t="s">
        <v>451</v>
      </c>
      <c r="G46" t="s">
        <v>452</v>
      </c>
      <c r="H46" t="s">
        <v>316</v>
      </c>
      <c r="I46" t="s">
        <v>225</v>
      </c>
      <c r="J46" t="s">
        <v>47</v>
      </c>
      <c r="K46" t="s">
        <v>48</v>
      </c>
      <c r="L46" t="s">
        <v>315</v>
      </c>
      <c r="M46" t="s">
        <v>316</v>
      </c>
      <c r="N46" t="s">
        <v>36</v>
      </c>
      <c r="O46" t="s">
        <v>51</v>
      </c>
      <c r="P46" t="s">
        <v>95</v>
      </c>
      <c r="Q46" t="s">
        <v>39</v>
      </c>
      <c r="R46" t="s">
        <v>39</v>
      </c>
      <c r="S46" t="s">
        <v>9059</v>
      </c>
      <c r="T46" t="s">
        <v>39</v>
      </c>
      <c r="U46" t="s">
        <v>39</v>
      </c>
      <c r="V46" t="s">
        <v>39</v>
      </c>
      <c r="W46" t="s">
        <v>39</v>
      </c>
      <c r="X46" t="s">
        <v>39</v>
      </c>
      <c r="Y46" t="s">
        <v>681</v>
      </c>
      <c r="Z46">
        <v>3</v>
      </c>
    </row>
    <row r="47" spans="1:26" x14ac:dyDescent="0.25">
      <c r="A47" t="s">
        <v>454</v>
      </c>
      <c r="B47" t="s">
        <v>455</v>
      </c>
      <c r="C47" t="s">
        <v>456</v>
      </c>
      <c r="D47" t="s">
        <v>457</v>
      </c>
      <c r="E47" t="s">
        <v>450</v>
      </c>
      <c r="F47" t="s">
        <v>39</v>
      </c>
      <c r="G47" t="s">
        <v>458</v>
      </c>
      <c r="H47" t="s">
        <v>455</v>
      </c>
      <c r="I47" t="s">
        <v>225</v>
      </c>
      <c r="J47" t="s">
        <v>47</v>
      </c>
      <c r="K47" t="s">
        <v>48</v>
      </c>
      <c r="L47" t="s">
        <v>459</v>
      </c>
      <c r="M47" t="s">
        <v>460</v>
      </c>
      <c r="N47" t="s">
        <v>36</v>
      </c>
      <c r="O47" t="s">
        <v>461</v>
      </c>
      <c r="P47" t="s">
        <v>39</v>
      </c>
      <c r="Q47" t="s">
        <v>39</v>
      </c>
      <c r="R47" t="s">
        <v>39</v>
      </c>
      <c r="S47" t="s">
        <v>52</v>
      </c>
      <c r="T47" t="s">
        <v>168</v>
      </c>
      <c r="U47" t="s">
        <v>39</v>
      </c>
      <c r="V47" t="s">
        <v>39</v>
      </c>
      <c r="W47" t="s">
        <v>39</v>
      </c>
      <c r="X47" t="s">
        <v>39</v>
      </c>
      <c r="Y47" t="s">
        <v>9220</v>
      </c>
      <c r="Z47">
        <v>3</v>
      </c>
    </row>
    <row r="48" spans="1:26" x14ac:dyDescent="0.25">
      <c r="A48" t="s">
        <v>462</v>
      </c>
      <c r="B48" t="s">
        <v>463</v>
      </c>
      <c r="C48" t="s">
        <v>464</v>
      </c>
      <c r="D48" t="s">
        <v>465</v>
      </c>
      <c r="E48" t="s">
        <v>466</v>
      </c>
      <c r="F48" t="s">
        <v>467</v>
      </c>
      <c r="G48" t="s">
        <v>468</v>
      </c>
      <c r="H48" t="s">
        <v>469</v>
      </c>
      <c r="I48" t="s">
        <v>225</v>
      </c>
      <c r="J48" t="s">
        <v>47</v>
      </c>
      <c r="K48" t="s">
        <v>48</v>
      </c>
      <c r="L48" t="s">
        <v>470</v>
      </c>
      <c r="M48" t="s">
        <v>471</v>
      </c>
      <c r="N48" t="s">
        <v>36</v>
      </c>
      <c r="O48" t="s">
        <v>426</v>
      </c>
      <c r="P48" t="s">
        <v>39</v>
      </c>
      <c r="Q48" t="s">
        <v>39</v>
      </c>
      <c r="R48" t="s">
        <v>39</v>
      </c>
      <c r="S48" t="s">
        <v>52</v>
      </c>
      <c r="T48" t="s">
        <v>168</v>
      </c>
      <c r="U48" t="s">
        <v>317</v>
      </c>
      <c r="V48" t="s">
        <v>39</v>
      </c>
      <c r="W48" t="s">
        <v>39</v>
      </c>
      <c r="X48" t="s">
        <v>39</v>
      </c>
      <c r="Y48" t="s">
        <v>9221</v>
      </c>
      <c r="Z48">
        <v>4</v>
      </c>
    </row>
    <row r="49" spans="1:26" x14ac:dyDescent="0.25">
      <c r="A49" t="s">
        <v>472</v>
      </c>
      <c r="B49" t="s">
        <v>473</v>
      </c>
      <c r="C49" t="s">
        <v>474</v>
      </c>
      <c r="D49" t="s">
        <v>475</v>
      </c>
      <c r="E49" t="s">
        <v>476</v>
      </c>
      <c r="F49" t="s">
        <v>477</v>
      </c>
      <c r="G49" t="s">
        <v>478</v>
      </c>
      <c r="H49" t="s">
        <v>30</v>
      </c>
      <c r="I49" t="s">
        <v>31</v>
      </c>
      <c r="J49" t="s">
        <v>47</v>
      </c>
      <c r="K49" t="s">
        <v>48</v>
      </c>
      <c r="L49" t="s">
        <v>479</v>
      </c>
      <c r="M49" t="s">
        <v>480</v>
      </c>
      <c r="N49" t="s">
        <v>36</v>
      </c>
      <c r="O49" t="s">
        <v>51</v>
      </c>
      <c r="P49" t="s">
        <v>481</v>
      </c>
      <c r="Q49" t="s">
        <v>39</v>
      </c>
      <c r="R49" t="s">
        <v>39</v>
      </c>
      <c r="S49" t="s">
        <v>214</v>
      </c>
      <c r="T49" t="s">
        <v>39</v>
      </c>
      <c r="U49" t="s">
        <v>216</v>
      </c>
      <c r="V49" t="s">
        <v>39</v>
      </c>
      <c r="W49" t="s">
        <v>39</v>
      </c>
      <c r="X49" t="s">
        <v>39</v>
      </c>
      <c r="Y49" t="s">
        <v>9222</v>
      </c>
      <c r="Z49">
        <v>4</v>
      </c>
    </row>
    <row r="50" spans="1:26" x14ac:dyDescent="0.25">
      <c r="A50" t="s">
        <v>482</v>
      </c>
      <c r="B50" t="s">
        <v>483</v>
      </c>
      <c r="C50" t="s">
        <v>484</v>
      </c>
      <c r="D50" t="s">
        <v>485</v>
      </c>
      <c r="E50" t="s">
        <v>486</v>
      </c>
      <c r="F50" t="s">
        <v>487</v>
      </c>
      <c r="G50" t="s">
        <v>488</v>
      </c>
      <c r="H50" t="s">
        <v>483</v>
      </c>
      <c r="I50" t="s">
        <v>225</v>
      </c>
      <c r="J50" t="s">
        <v>47</v>
      </c>
      <c r="K50" t="s">
        <v>48</v>
      </c>
      <c r="L50" t="s">
        <v>470</v>
      </c>
      <c r="M50" t="s">
        <v>471</v>
      </c>
      <c r="N50" t="s">
        <v>36</v>
      </c>
      <c r="O50" t="s">
        <v>426</v>
      </c>
      <c r="P50" t="s">
        <v>39</v>
      </c>
      <c r="Q50" t="s">
        <v>39</v>
      </c>
      <c r="R50" t="s">
        <v>39</v>
      </c>
      <c r="S50" t="s">
        <v>52</v>
      </c>
      <c r="T50" t="s">
        <v>168</v>
      </c>
      <c r="U50" t="s">
        <v>295</v>
      </c>
      <c r="V50" t="s">
        <v>39</v>
      </c>
      <c r="W50" t="s">
        <v>39</v>
      </c>
      <c r="X50" t="s">
        <v>39</v>
      </c>
      <c r="Y50" t="s">
        <v>9223</v>
      </c>
      <c r="Z50">
        <v>4</v>
      </c>
    </row>
    <row r="51" spans="1:26" x14ac:dyDescent="0.25">
      <c r="A51" t="s">
        <v>489</v>
      </c>
      <c r="B51" t="s">
        <v>490</v>
      </c>
      <c r="C51" t="s">
        <v>491</v>
      </c>
      <c r="D51" t="s">
        <v>492</v>
      </c>
      <c r="E51" t="s">
        <v>493</v>
      </c>
      <c r="F51" t="s">
        <v>494</v>
      </c>
      <c r="G51" t="s">
        <v>495</v>
      </c>
      <c r="H51" t="s">
        <v>30</v>
      </c>
      <c r="I51" t="s">
        <v>31</v>
      </c>
      <c r="J51" t="s">
        <v>47</v>
      </c>
      <c r="K51" t="s">
        <v>48</v>
      </c>
      <c r="L51" t="s">
        <v>496</v>
      </c>
      <c r="M51" t="s">
        <v>50</v>
      </c>
      <c r="N51" t="s">
        <v>36</v>
      </c>
      <c r="O51" t="s">
        <v>94</v>
      </c>
      <c r="P51" t="s">
        <v>266</v>
      </c>
      <c r="Q51" t="s">
        <v>39</v>
      </c>
      <c r="R51" t="s">
        <v>39</v>
      </c>
      <c r="S51" t="s">
        <v>158</v>
      </c>
      <c r="T51" t="s">
        <v>19</v>
      </c>
      <c r="U51" t="s">
        <v>39</v>
      </c>
      <c r="V51" t="s">
        <v>159</v>
      </c>
      <c r="W51" t="s">
        <v>497</v>
      </c>
      <c r="X51" t="s">
        <v>20</v>
      </c>
      <c r="Y51" t="s">
        <v>9224</v>
      </c>
      <c r="Z51">
        <v>6</v>
      </c>
    </row>
    <row r="52" spans="1:26" x14ac:dyDescent="0.25">
      <c r="A52" t="s">
        <v>498</v>
      </c>
      <c r="B52" t="s">
        <v>499</v>
      </c>
      <c r="C52" t="s">
        <v>500</v>
      </c>
      <c r="D52" t="s">
        <v>501</v>
      </c>
      <c r="E52" t="s">
        <v>502</v>
      </c>
      <c r="F52" t="s">
        <v>39</v>
      </c>
      <c r="G52" t="s">
        <v>503</v>
      </c>
      <c r="H52" t="s">
        <v>30</v>
      </c>
      <c r="I52" t="s">
        <v>31</v>
      </c>
      <c r="J52" t="s">
        <v>47</v>
      </c>
      <c r="K52" t="s">
        <v>48</v>
      </c>
      <c r="L52" t="s">
        <v>184</v>
      </c>
      <c r="M52" t="s">
        <v>185</v>
      </c>
      <c r="N52" t="s">
        <v>36</v>
      </c>
      <c r="O52" t="s">
        <v>39</v>
      </c>
      <c r="P52" t="s">
        <v>187</v>
      </c>
      <c r="Q52" t="s">
        <v>39</v>
      </c>
      <c r="R52" t="s">
        <v>39</v>
      </c>
      <c r="S52" t="s">
        <v>9059</v>
      </c>
      <c r="T52" t="s">
        <v>39</v>
      </c>
      <c r="U52" t="s">
        <v>295</v>
      </c>
      <c r="V52" t="s">
        <v>39</v>
      </c>
      <c r="W52" t="s">
        <v>39</v>
      </c>
      <c r="X52" t="s">
        <v>39</v>
      </c>
      <c r="Y52" t="s">
        <v>9225</v>
      </c>
      <c r="Z52">
        <v>3</v>
      </c>
    </row>
    <row r="53" spans="1:26" x14ac:dyDescent="0.25">
      <c r="A53" t="s">
        <v>504</v>
      </c>
      <c r="B53" t="s">
        <v>505</v>
      </c>
      <c r="C53" t="s">
        <v>506</v>
      </c>
      <c r="D53" t="s">
        <v>507</v>
      </c>
      <c r="E53" t="s">
        <v>508</v>
      </c>
      <c r="F53" t="s">
        <v>39</v>
      </c>
      <c r="G53" t="s">
        <v>509</v>
      </c>
      <c r="H53" t="s">
        <v>30</v>
      </c>
      <c r="I53" t="s">
        <v>31</v>
      </c>
      <c r="J53" t="s">
        <v>47</v>
      </c>
      <c r="K53" t="s">
        <v>48</v>
      </c>
      <c r="L53" t="s">
        <v>510</v>
      </c>
      <c r="M53" t="s">
        <v>511</v>
      </c>
      <c r="N53" t="s">
        <v>36</v>
      </c>
      <c r="O53" t="s">
        <v>102</v>
      </c>
      <c r="P53" t="s">
        <v>103</v>
      </c>
      <c r="Q53" t="s">
        <v>512</v>
      </c>
      <c r="R53" t="s">
        <v>39</v>
      </c>
      <c r="S53" t="s">
        <v>158</v>
      </c>
      <c r="T53" t="s">
        <v>19</v>
      </c>
      <c r="U53" t="s">
        <v>96</v>
      </c>
      <c r="V53" t="s">
        <v>39</v>
      </c>
      <c r="W53" t="s">
        <v>39</v>
      </c>
      <c r="X53" t="s">
        <v>39</v>
      </c>
      <c r="Y53" t="s">
        <v>9226</v>
      </c>
      <c r="Z53">
        <v>6</v>
      </c>
    </row>
    <row r="54" spans="1:26" x14ac:dyDescent="0.25">
      <c r="A54" t="s">
        <v>513</v>
      </c>
      <c r="B54" t="s">
        <v>514</v>
      </c>
      <c r="C54" t="s">
        <v>515</v>
      </c>
      <c r="D54" t="s">
        <v>516</v>
      </c>
      <c r="E54" t="s">
        <v>517</v>
      </c>
      <c r="F54" t="s">
        <v>518</v>
      </c>
      <c r="G54" t="s">
        <v>519</v>
      </c>
      <c r="H54" t="s">
        <v>30</v>
      </c>
      <c r="I54" t="s">
        <v>31</v>
      </c>
      <c r="J54" t="s">
        <v>47</v>
      </c>
      <c r="K54" t="s">
        <v>48</v>
      </c>
      <c r="L54" t="s">
        <v>520</v>
      </c>
      <c r="M54" t="s">
        <v>521</v>
      </c>
      <c r="N54" t="s">
        <v>36</v>
      </c>
      <c r="O54" t="s">
        <v>39</v>
      </c>
      <c r="P54" t="s">
        <v>187</v>
      </c>
      <c r="Q54" t="s">
        <v>522</v>
      </c>
      <c r="R54" t="s">
        <v>39</v>
      </c>
      <c r="S54" t="s">
        <v>214</v>
      </c>
      <c r="T54" t="s">
        <v>523</v>
      </c>
      <c r="U54" t="s">
        <v>39</v>
      </c>
      <c r="V54" t="s">
        <v>39</v>
      </c>
      <c r="W54" t="s">
        <v>39</v>
      </c>
      <c r="X54" t="s">
        <v>39</v>
      </c>
      <c r="Y54" t="s">
        <v>9227</v>
      </c>
      <c r="Z54">
        <v>4</v>
      </c>
    </row>
    <row r="55" spans="1:26" x14ac:dyDescent="0.25">
      <c r="A55" t="s">
        <v>524</v>
      </c>
      <c r="B55" t="s">
        <v>525</v>
      </c>
      <c r="C55" t="s">
        <v>526</v>
      </c>
      <c r="D55" t="s">
        <v>527</v>
      </c>
      <c r="E55" t="s">
        <v>528</v>
      </c>
      <c r="F55" t="s">
        <v>526</v>
      </c>
      <c r="G55" t="s">
        <v>529</v>
      </c>
      <c r="H55" t="s">
        <v>30</v>
      </c>
      <c r="I55" t="s">
        <v>31</v>
      </c>
      <c r="J55" t="s">
        <v>47</v>
      </c>
      <c r="K55" t="s">
        <v>48</v>
      </c>
      <c r="L55" t="s">
        <v>530</v>
      </c>
      <c r="M55" t="s">
        <v>531</v>
      </c>
      <c r="N55" t="s">
        <v>36</v>
      </c>
      <c r="O55" t="s">
        <v>532</v>
      </c>
      <c r="P55" t="s">
        <v>103</v>
      </c>
      <c r="Q55" t="s">
        <v>39</v>
      </c>
      <c r="R55" t="s">
        <v>39</v>
      </c>
      <c r="S55" t="s">
        <v>158</v>
      </c>
      <c r="T55" t="s">
        <v>39</v>
      </c>
      <c r="U55" t="s">
        <v>39</v>
      </c>
      <c r="V55" t="s">
        <v>533</v>
      </c>
      <c r="W55" t="s">
        <v>39</v>
      </c>
      <c r="X55" t="s">
        <v>20</v>
      </c>
      <c r="Y55" t="s">
        <v>9228</v>
      </c>
      <c r="Z55">
        <v>4</v>
      </c>
    </row>
    <row r="56" spans="1:26" x14ac:dyDescent="0.25">
      <c r="A56" t="s">
        <v>534</v>
      </c>
      <c r="B56" t="s">
        <v>535</v>
      </c>
      <c r="C56" t="s">
        <v>536</v>
      </c>
      <c r="D56" t="s">
        <v>312</v>
      </c>
      <c r="E56" t="s">
        <v>537</v>
      </c>
      <c r="F56" t="s">
        <v>538</v>
      </c>
      <c r="G56" t="s">
        <v>539</v>
      </c>
      <c r="H56" t="s">
        <v>316</v>
      </c>
      <c r="I56" t="s">
        <v>225</v>
      </c>
      <c r="J56" t="s">
        <v>47</v>
      </c>
      <c r="K56" t="s">
        <v>48</v>
      </c>
      <c r="L56" t="s">
        <v>417</v>
      </c>
      <c r="M56" t="s">
        <v>418</v>
      </c>
      <c r="N56" t="s">
        <v>36</v>
      </c>
      <c r="O56" t="s">
        <v>39</v>
      </c>
      <c r="P56" t="s">
        <v>95</v>
      </c>
      <c r="Q56" t="s">
        <v>39</v>
      </c>
      <c r="R56" t="s">
        <v>39</v>
      </c>
      <c r="S56" t="s">
        <v>9059</v>
      </c>
      <c r="T56" t="s">
        <v>39</v>
      </c>
      <c r="U56" t="s">
        <v>39</v>
      </c>
      <c r="V56" t="s">
        <v>39</v>
      </c>
      <c r="W56" t="s">
        <v>8967</v>
      </c>
      <c r="X56" t="s">
        <v>39</v>
      </c>
      <c r="Y56" t="s">
        <v>9229</v>
      </c>
      <c r="Z56">
        <v>3</v>
      </c>
    </row>
    <row r="57" spans="1:26" x14ac:dyDescent="0.25">
      <c r="A57" t="s">
        <v>540</v>
      </c>
      <c r="B57" t="s">
        <v>541</v>
      </c>
      <c r="C57" t="s">
        <v>542</v>
      </c>
      <c r="D57" t="s">
        <v>543</v>
      </c>
      <c r="E57" t="s">
        <v>544</v>
      </c>
      <c r="F57" t="s">
        <v>545</v>
      </c>
      <c r="G57" t="s">
        <v>546</v>
      </c>
      <c r="H57" t="s">
        <v>30</v>
      </c>
      <c r="I57" t="s">
        <v>31</v>
      </c>
      <c r="J57" t="s">
        <v>47</v>
      </c>
      <c r="K57" t="s">
        <v>48</v>
      </c>
      <c r="L57" t="s">
        <v>547</v>
      </c>
      <c r="M57" t="s">
        <v>548</v>
      </c>
      <c r="N57" t="s">
        <v>36</v>
      </c>
      <c r="O57" t="s">
        <v>51</v>
      </c>
      <c r="P57" t="s">
        <v>39</v>
      </c>
      <c r="Q57" t="s">
        <v>39</v>
      </c>
      <c r="R57" t="s">
        <v>39</v>
      </c>
      <c r="S57" t="s">
        <v>428</v>
      </c>
      <c r="T57" t="s">
        <v>39</v>
      </c>
      <c r="U57" t="s">
        <v>39</v>
      </c>
      <c r="V57" t="s">
        <v>39</v>
      </c>
      <c r="W57" t="s">
        <v>9101</v>
      </c>
      <c r="X57" t="s">
        <v>39</v>
      </c>
      <c r="Y57" t="s">
        <v>9230</v>
      </c>
      <c r="Z57">
        <v>3</v>
      </c>
    </row>
    <row r="58" spans="1:26" x14ac:dyDescent="0.25">
      <c r="A58" t="s">
        <v>549</v>
      </c>
      <c r="B58" t="s">
        <v>550</v>
      </c>
      <c r="C58" t="s">
        <v>551</v>
      </c>
      <c r="D58" t="s">
        <v>182</v>
      </c>
      <c r="E58" t="s">
        <v>552</v>
      </c>
      <c r="F58" t="s">
        <v>551</v>
      </c>
      <c r="G58" t="s">
        <v>553</v>
      </c>
      <c r="H58" t="s">
        <v>30</v>
      </c>
      <c r="I58" t="s">
        <v>31</v>
      </c>
      <c r="J58" t="s">
        <v>47</v>
      </c>
      <c r="K58" t="s">
        <v>48</v>
      </c>
      <c r="L58" t="s">
        <v>184</v>
      </c>
      <c r="M58" t="s">
        <v>185</v>
      </c>
      <c r="N58" t="s">
        <v>36</v>
      </c>
      <c r="O58" t="s">
        <v>39</v>
      </c>
      <c r="P58" t="s">
        <v>187</v>
      </c>
      <c r="Q58" t="s">
        <v>39</v>
      </c>
      <c r="R58" t="s">
        <v>39</v>
      </c>
      <c r="S58" t="s">
        <v>9059</v>
      </c>
      <c r="T58" t="s">
        <v>39</v>
      </c>
      <c r="U58" t="s">
        <v>554</v>
      </c>
      <c r="V58" t="s">
        <v>39</v>
      </c>
      <c r="W58" t="s">
        <v>39</v>
      </c>
      <c r="X58" t="s">
        <v>39</v>
      </c>
      <c r="Y58" t="s">
        <v>9231</v>
      </c>
      <c r="Z58">
        <v>3</v>
      </c>
    </row>
    <row r="59" spans="1:26" x14ac:dyDescent="0.25">
      <c r="A59" t="s">
        <v>555</v>
      </c>
      <c r="B59" t="s">
        <v>556</v>
      </c>
      <c r="C59" t="s">
        <v>557</v>
      </c>
      <c r="D59" t="s">
        <v>558</v>
      </c>
      <c r="E59" t="s">
        <v>559</v>
      </c>
      <c r="F59" t="s">
        <v>560</v>
      </c>
      <c r="G59" t="s">
        <v>561</v>
      </c>
      <c r="H59" t="s">
        <v>562</v>
      </c>
      <c r="I59" t="s">
        <v>563</v>
      </c>
      <c r="J59" t="s">
        <v>47</v>
      </c>
      <c r="K59" t="s">
        <v>48</v>
      </c>
      <c r="L59" t="s">
        <v>564</v>
      </c>
      <c r="M59" t="s">
        <v>565</v>
      </c>
      <c r="N59" t="s">
        <v>36</v>
      </c>
      <c r="O59" t="s">
        <v>256</v>
      </c>
      <c r="P59" t="s">
        <v>39</v>
      </c>
      <c r="Q59" t="s">
        <v>39</v>
      </c>
      <c r="R59" t="s">
        <v>39</v>
      </c>
      <c r="S59" t="s">
        <v>39</v>
      </c>
      <c r="T59" t="s">
        <v>39</v>
      </c>
      <c r="U59" t="s">
        <v>40</v>
      </c>
      <c r="V59" t="s">
        <v>287</v>
      </c>
      <c r="W59" t="s">
        <v>39</v>
      </c>
      <c r="X59" t="s">
        <v>20</v>
      </c>
      <c r="Y59" t="s">
        <v>9232</v>
      </c>
      <c r="Z59">
        <v>3</v>
      </c>
    </row>
    <row r="60" spans="1:26" x14ac:dyDescent="0.25">
      <c r="A60" t="s">
        <v>566</v>
      </c>
      <c r="B60" t="s">
        <v>567</v>
      </c>
      <c r="C60" t="s">
        <v>568</v>
      </c>
      <c r="D60" t="s">
        <v>569</v>
      </c>
      <c r="E60" t="s">
        <v>570</v>
      </c>
      <c r="F60" t="s">
        <v>571</v>
      </c>
      <c r="G60" t="s">
        <v>572</v>
      </c>
      <c r="H60" t="s">
        <v>573</v>
      </c>
      <c r="I60" t="s">
        <v>225</v>
      </c>
      <c r="J60" t="s">
        <v>47</v>
      </c>
      <c r="K60" t="s">
        <v>48</v>
      </c>
      <c r="L60" t="s">
        <v>574</v>
      </c>
      <c r="M60" t="s">
        <v>575</v>
      </c>
      <c r="N60" t="s">
        <v>36</v>
      </c>
      <c r="O60" t="s">
        <v>576</v>
      </c>
      <c r="P60" t="s">
        <v>39</v>
      </c>
      <c r="Q60" t="s">
        <v>39</v>
      </c>
      <c r="R60" t="s">
        <v>39</v>
      </c>
      <c r="S60" t="s">
        <v>52</v>
      </c>
      <c r="T60" t="s">
        <v>19</v>
      </c>
      <c r="U60" t="s">
        <v>39</v>
      </c>
      <c r="V60" t="s">
        <v>287</v>
      </c>
      <c r="W60" t="s">
        <v>39</v>
      </c>
      <c r="X60" t="s">
        <v>20</v>
      </c>
      <c r="Y60" t="s">
        <v>9233</v>
      </c>
      <c r="Z60">
        <v>4</v>
      </c>
    </row>
    <row r="61" spans="1:26" x14ac:dyDescent="0.25">
      <c r="A61" t="s">
        <v>577</v>
      </c>
      <c r="B61" t="s">
        <v>578</v>
      </c>
      <c r="C61" t="s">
        <v>579</v>
      </c>
      <c r="D61" t="s">
        <v>580</v>
      </c>
      <c r="E61" t="s">
        <v>581</v>
      </c>
      <c r="F61" t="s">
        <v>579</v>
      </c>
      <c r="G61" t="s">
        <v>582</v>
      </c>
      <c r="H61" t="s">
        <v>30</v>
      </c>
      <c r="I61" t="s">
        <v>31</v>
      </c>
      <c r="J61" t="s">
        <v>47</v>
      </c>
      <c r="K61" t="s">
        <v>48</v>
      </c>
      <c r="L61" t="s">
        <v>583</v>
      </c>
      <c r="M61" t="s">
        <v>584</v>
      </c>
      <c r="N61" t="s">
        <v>36</v>
      </c>
      <c r="O61" t="s">
        <v>37</v>
      </c>
      <c r="P61" t="s">
        <v>187</v>
      </c>
      <c r="Q61" t="s">
        <v>522</v>
      </c>
      <c r="R61" t="s">
        <v>39</v>
      </c>
      <c r="S61" t="s">
        <v>9059</v>
      </c>
      <c r="T61" t="s">
        <v>39</v>
      </c>
      <c r="U61" t="s">
        <v>39</v>
      </c>
      <c r="V61" t="s">
        <v>39</v>
      </c>
      <c r="W61" t="s">
        <v>8966</v>
      </c>
      <c r="X61" t="s">
        <v>39</v>
      </c>
      <c r="Y61" t="s">
        <v>9234</v>
      </c>
      <c r="Z61">
        <v>5</v>
      </c>
    </row>
    <row r="62" spans="1:26" x14ac:dyDescent="0.25">
      <c r="A62" t="s">
        <v>585</v>
      </c>
      <c r="B62" t="s">
        <v>586</v>
      </c>
      <c r="C62" t="s">
        <v>587</v>
      </c>
      <c r="D62" t="s">
        <v>220</v>
      </c>
      <c r="E62" t="s">
        <v>588</v>
      </c>
      <c r="F62" t="s">
        <v>589</v>
      </c>
      <c r="G62" t="s">
        <v>590</v>
      </c>
      <c r="H62" t="s">
        <v>591</v>
      </c>
      <c r="I62" t="s">
        <v>225</v>
      </c>
      <c r="J62" t="s">
        <v>47</v>
      </c>
      <c r="K62" t="s">
        <v>48</v>
      </c>
      <c r="L62" t="s">
        <v>50</v>
      </c>
      <c r="M62" t="s">
        <v>50</v>
      </c>
      <c r="N62" t="s">
        <v>36</v>
      </c>
      <c r="O62" t="s">
        <v>592</v>
      </c>
      <c r="P62" t="s">
        <v>95</v>
      </c>
      <c r="Q62" t="s">
        <v>593</v>
      </c>
      <c r="R62" t="s">
        <v>39</v>
      </c>
      <c r="S62" t="s">
        <v>39</v>
      </c>
      <c r="T62" t="s">
        <v>39</v>
      </c>
      <c r="U62" t="s">
        <v>594</v>
      </c>
      <c r="V62" t="s">
        <v>39</v>
      </c>
      <c r="W62" t="s">
        <v>595</v>
      </c>
      <c r="X62" t="s">
        <v>39</v>
      </c>
      <c r="Y62" t="s">
        <v>9235</v>
      </c>
      <c r="Z62">
        <v>5</v>
      </c>
    </row>
    <row r="63" spans="1:26" x14ac:dyDescent="0.25">
      <c r="A63" t="s">
        <v>596</v>
      </c>
      <c r="B63" t="s">
        <v>597</v>
      </c>
      <c r="C63" t="s">
        <v>598</v>
      </c>
      <c r="D63" t="s">
        <v>220</v>
      </c>
      <c r="E63" t="s">
        <v>599</v>
      </c>
      <c r="F63" t="s">
        <v>600</v>
      </c>
      <c r="G63" t="s">
        <v>601</v>
      </c>
      <c r="H63" t="s">
        <v>591</v>
      </c>
      <c r="I63" t="s">
        <v>225</v>
      </c>
      <c r="J63" t="s">
        <v>32</v>
      </c>
      <c r="K63" t="s">
        <v>602</v>
      </c>
      <c r="L63" t="s">
        <v>50</v>
      </c>
      <c r="M63" t="s">
        <v>50</v>
      </c>
      <c r="N63" t="s">
        <v>36</v>
      </c>
      <c r="O63" t="s">
        <v>603</v>
      </c>
      <c r="P63" t="s">
        <v>95</v>
      </c>
      <c r="Q63" t="s">
        <v>39</v>
      </c>
      <c r="R63" t="s">
        <v>39</v>
      </c>
      <c r="S63" t="s">
        <v>39</v>
      </c>
      <c r="T63" t="s">
        <v>39</v>
      </c>
      <c r="U63" t="s">
        <v>39</v>
      </c>
      <c r="V63" t="s">
        <v>39</v>
      </c>
      <c r="W63" t="s">
        <v>604</v>
      </c>
      <c r="X63" t="s">
        <v>39</v>
      </c>
      <c r="Y63" t="s">
        <v>9236</v>
      </c>
      <c r="Z63">
        <v>3</v>
      </c>
    </row>
    <row r="64" spans="1:26" x14ac:dyDescent="0.25">
      <c r="A64" t="s">
        <v>605</v>
      </c>
      <c r="B64" t="s">
        <v>606</v>
      </c>
      <c r="C64" t="s">
        <v>607</v>
      </c>
      <c r="D64" t="s">
        <v>608</v>
      </c>
      <c r="E64" t="s">
        <v>609</v>
      </c>
      <c r="F64" t="s">
        <v>610</v>
      </c>
      <c r="G64" t="s">
        <v>611</v>
      </c>
      <c r="H64" t="s">
        <v>612</v>
      </c>
      <c r="I64" t="s">
        <v>225</v>
      </c>
      <c r="J64" t="s">
        <v>47</v>
      </c>
      <c r="K64" t="s">
        <v>39</v>
      </c>
      <c r="L64" t="s">
        <v>50</v>
      </c>
      <c r="M64" t="s">
        <v>50</v>
      </c>
      <c r="N64" t="s">
        <v>36</v>
      </c>
      <c r="O64" t="s">
        <v>51</v>
      </c>
      <c r="P64" t="s">
        <v>39</v>
      </c>
      <c r="Q64" t="s">
        <v>613</v>
      </c>
      <c r="R64" t="s">
        <v>39</v>
      </c>
      <c r="S64" t="s">
        <v>158</v>
      </c>
      <c r="T64" t="s">
        <v>39</v>
      </c>
      <c r="U64" t="s">
        <v>39</v>
      </c>
      <c r="V64" t="s">
        <v>39</v>
      </c>
      <c r="W64" t="s">
        <v>39</v>
      </c>
      <c r="X64" t="s">
        <v>39</v>
      </c>
      <c r="Y64" t="s">
        <v>9237</v>
      </c>
      <c r="Z64">
        <v>3</v>
      </c>
    </row>
    <row r="65" spans="1:26" x14ac:dyDescent="0.25">
      <c r="A65" t="s">
        <v>614</v>
      </c>
      <c r="B65" t="s">
        <v>615</v>
      </c>
      <c r="C65" t="s">
        <v>616</v>
      </c>
      <c r="D65" t="s">
        <v>617</v>
      </c>
      <c r="E65" t="s">
        <v>618</v>
      </c>
      <c r="F65" t="s">
        <v>619</v>
      </c>
      <c r="G65" t="s">
        <v>620</v>
      </c>
      <c r="H65" t="s">
        <v>621</v>
      </c>
      <c r="I65" t="s">
        <v>225</v>
      </c>
      <c r="J65" t="s">
        <v>211</v>
      </c>
      <c r="K65" t="s">
        <v>622</v>
      </c>
      <c r="L65" t="s">
        <v>50</v>
      </c>
      <c r="M65" t="s">
        <v>50</v>
      </c>
      <c r="N65" t="s">
        <v>36</v>
      </c>
      <c r="O65" t="s">
        <v>157</v>
      </c>
      <c r="P65" t="s">
        <v>39</v>
      </c>
      <c r="Q65" t="s">
        <v>39</v>
      </c>
      <c r="R65" t="s">
        <v>39</v>
      </c>
      <c r="S65" t="s">
        <v>52</v>
      </c>
      <c r="T65" t="s">
        <v>19</v>
      </c>
      <c r="U65" t="s">
        <v>39</v>
      </c>
      <c r="V65" t="s">
        <v>114</v>
      </c>
      <c r="W65" t="s">
        <v>39</v>
      </c>
      <c r="X65" t="s">
        <v>20</v>
      </c>
      <c r="Y65" t="s">
        <v>9238</v>
      </c>
      <c r="Z65">
        <v>4</v>
      </c>
    </row>
    <row r="66" spans="1:26" x14ac:dyDescent="0.25">
      <c r="A66" t="s">
        <v>623</v>
      </c>
      <c r="B66" t="s">
        <v>624</v>
      </c>
      <c r="C66" t="s">
        <v>625</v>
      </c>
      <c r="D66" t="s">
        <v>626</v>
      </c>
      <c r="E66" t="s">
        <v>627</v>
      </c>
      <c r="F66" t="s">
        <v>628</v>
      </c>
      <c r="G66" t="s">
        <v>629</v>
      </c>
      <c r="H66" t="s">
        <v>630</v>
      </c>
      <c r="I66" t="s">
        <v>225</v>
      </c>
      <c r="J66" t="s">
        <v>211</v>
      </c>
      <c r="K66" t="s">
        <v>631</v>
      </c>
      <c r="L66" t="s">
        <v>50</v>
      </c>
      <c r="M66" t="s">
        <v>50</v>
      </c>
      <c r="N66" t="s">
        <v>36</v>
      </c>
      <c r="O66" t="s">
        <v>632</v>
      </c>
      <c r="P66" t="s">
        <v>39</v>
      </c>
      <c r="Q66" t="s">
        <v>39</v>
      </c>
      <c r="R66" t="s">
        <v>39</v>
      </c>
      <c r="S66" t="s">
        <v>158</v>
      </c>
      <c r="T66" t="s">
        <v>633</v>
      </c>
      <c r="U66" t="s">
        <v>39</v>
      </c>
      <c r="V66" t="s">
        <v>159</v>
      </c>
      <c r="W66" t="s">
        <v>634</v>
      </c>
      <c r="X66" t="s">
        <v>20</v>
      </c>
      <c r="Y66" t="s">
        <v>9239</v>
      </c>
      <c r="Z66">
        <v>5</v>
      </c>
    </row>
    <row r="67" spans="1:26" x14ac:dyDescent="0.25">
      <c r="A67" t="s">
        <v>635</v>
      </c>
      <c r="B67" t="s">
        <v>636</v>
      </c>
      <c r="C67" t="s">
        <v>637</v>
      </c>
      <c r="D67" t="s">
        <v>638</v>
      </c>
      <c r="E67" t="s">
        <v>639</v>
      </c>
      <c r="F67" t="s">
        <v>640</v>
      </c>
      <c r="G67" t="s">
        <v>641</v>
      </c>
      <c r="H67" t="s">
        <v>642</v>
      </c>
      <c r="I67" t="s">
        <v>225</v>
      </c>
      <c r="J67" t="s">
        <v>47</v>
      </c>
      <c r="K67" t="s">
        <v>643</v>
      </c>
      <c r="L67" t="s">
        <v>50</v>
      </c>
      <c r="M67" t="s">
        <v>50</v>
      </c>
      <c r="N67" t="s">
        <v>36</v>
      </c>
      <c r="O67" t="s">
        <v>157</v>
      </c>
      <c r="P67" t="s">
        <v>39</v>
      </c>
      <c r="Q67" t="s">
        <v>39</v>
      </c>
      <c r="R67" t="s">
        <v>39</v>
      </c>
      <c r="S67" t="s">
        <v>39</v>
      </c>
      <c r="T67" t="s">
        <v>39</v>
      </c>
      <c r="U67" t="s">
        <v>39</v>
      </c>
      <c r="V67" t="s">
        <v>159</v>
      </c>
      <c r="W67" t="s">
        <v>604</v>
      </c>
      <c r="X67" t="s">
        <v>20</v>
      </c>
      <c r="Y67" t="s">
        <v>9240</v>
      </c>
      <c r="Z67">
        <v>3</v>
      </c>
    </row>
    <row r="68" spans="1:26" x14ac:dyDescent="0.25">
      <c r="A68" t="s">
        <v>644</v>
      </c>
      <c r="B68" t="s">
        <v>645</v>
      </c>
      <c r="C68" t="s">
        <v>646</v>
      </c>
      <c r="D68" t="s">
        <v>647</v>
      </c>
      <c r="E68" t="s">
        <v>648</v>
      </c>
      <c r="F68" t="s">
        <v>649</v>
      </c>
      <c r="G68" t="s">
        <v>650</v>
      </c>
      <c r="H68" t="s">
        <v>651</v>
      </c>
      <c r="I68" t="s">
        <v>225</v>
      </c>
      <c r="J68" t="s">
        <v>211</v>
      </c>
      <c r="K68" t="s">
        <v>652</v>
      </c>
      <c r="L68" t="s">
        <v>50</v>
      </c>
      <c r="M68" t="s">
        <v>50</v>
      </c>
      <c r="N68" t="s">
        <v>36</v>
      </c>
      <c r="O68" t="s">
        <v>51</v>
      </c>
      <c r="P68" t="s">
        <v>39</v>
      </c>
      <c r="Q68" t="s">
        <v>653</v>
      </c>
      <c r="R68" t="s">
        <v>39</v>
      </c>
      <c r="S68" t="s">
        <v>39</v>
      </c>
      <c r="T68" t="s">
        <v>19</v>
      </c>
      <c r="U68" t="s">
        <v>216</v>
      </c>
      <c r="V68" t="s">
        <v>654</v>
      </c>
      <c r="W68" t="s">
        <v>39</v>
      </c>
      <c r="X68" t="s">
        <v>20</v>
      </c>
      <c r="Y68" t="s">
        <v>9241</v>
      </c>
      <c r="Z68">
        <v>5</v>
      </c>
    </row>
    <row r="69" spans="1:26" x14ac:dyDescent="0.25">
      <c r="A69" t="s">
        <v>655</v>
      </c>
      <c r="B69" t="s">
        <v>656</v>
      </c>
      <c r="C69" t="s">
        <v>657</v>
      </c>
      <c r="D69" t="s">
        <v>658</v>
      </c>
      <c r="E69" t="s">
        <v>659</v>
      </c>
      <c r="F69" t="s">
        <v>660</v>
      </c>
      <c r="G69" t="s">
        <v>661</v>
      </c>
      <c r="H69" t="s">
        <v>662</v>
      </c>
      <c r="I69" t="s">
        <v>225</v>
      </c>
      <c r="J69" t="s">
        <v>47</v>
      </c>
      <c r="K69" t="s">
        <v>48</v>
      </c>
      <c r="L69" t="s">
        <v>50</v>
      </c>
      <c r="M69" t="s">
        <v>50</v>
      </c>
      <c r="N69" t="s">
        <v>36</v>
      </c>
      <c r="O69" t="s">
        <v>51</v>
      </c>
      <c r="P69" t="s">
        <v>663</v>
      </c>
      <c r="Q69" t="s">
        <v>39</v>
      </c>
      <c r="R69" t="s">
        <v>39</v>
      </c>
      <c r="S69" t="s">
        <v>52</v>
      </c>
      <c r="T69" t="s">
        <v>39</v>
      </c>
      <c r="U69" t="s">
        <v>39</v>
      </c>
      <c r="V69" t="s">
        <v>39</v>
      </c>
      <c r="W69" t="s">
        <v>39</v>
      </c>
      <c r="X69" t="s">
        <v>39</v>
      </c>
      <c r="Y69" t="s">
        <v>9242</v>
      </c>
      <c r="Z69">
        <v>3</v>
      </c>
    </row>
    <row r="70" spans="1:26" x14ac:dyDescent="0.25">
      <c r="A70" t="s">
        <v>664</v>
      </c>
      <c r="B70" t="s">
        <v>665</v>
      </c>
      <c r="C70" t="s">
        <v>666</v>
      </c>
      <c r="D70" t="s">
        <v>667</v>
      </c>
      <c r="E70" t="s">
        <v>28</v>
      </c>
      <c r="F70" t="s">
        <v>668</v>
      </c>
      <c r="G70" t="s">
        <v>669</v>
      </c>
      <c r="H70" t="s">
        <v>670</v>
      </c>
      <c r="I70" t="s">
        <v>225</v>
      </c>
      <c r="J70" t="s">
        <v>47</v>
      </c>
      <c r="K70" t="s">
        <v>48</v>
      </c>
      <c r="L70" t="s">
        <v>50</v>
      </c>
      <c r="M70" t="s">
        <v>50</v>
      </c>
      <c r="N70" t="s">
        <v>36</v>
      </c>
      <c r="O70" t="s">
        <v>51</v>
      </c>
      <c r="P70" t="s">
        <v>78</v>
      </c>
      <c r="Q70" t="s">
        <v>39</v>
      </c>
      <c r="R70" t="s">
        <v>39</v>
      </c>
      <c r="S70" t="s">
        <v>52</v>
      </c>
      <c r="T70" t="s">
        <v>39</v>
      </c>
      <c r="U70" t="s">
        <v>317</v>
      </c>
      <c r="V70" t="s">
        <v>671</v>
      </c>
      <c r="W70" t="s">
        <v>39</v>
      </c>
      <c r="X70" t="s">
        <v>20</v>
      </c>
      <c r="Y70" t="s">
        <v>9243</v>
      </c>
      <c r="Z70">
        <v>5</v>
      </c>
    </row>
    <row r="71" spans="1:26" x14ac:dyDescent="0.25">
      <c r="A71" t="s">
        <v>672</v>
      </c>
      <c r="B71" t="s">
        <v>673</v>
      </c>
      <c r="C71" t="s">
        <v>674</v>
      </c>
      <c r="D71" t="s">
        <v>675</v>
      </c>
      <c r="E71" t="s">
        <v>676</v>
      </c>
      <c r="F71" t="s">
        <v>677</v>
      </c>
      <c r="G71" t="s">
        <v>678</v>
      </c>
      <c r="H71" t="s">
        <v>679</v>
      </c>
      <c r="I71" t="s">
        <v>225</v>
      </c>
      <c r="J71" t="s">
        <v>32</v>
      </c>
      <c r="K71" t="s">
        <v>680</v>
      </c>
      <c r="L71" t="s">
        <v>50</v>
      </c>
      <c r="M71" t="s">
        <v>50</v>
      </c>
      <c r="N71" t="s">
        <v>36</v>
      </c>
      <c r="O71" t="s">
        <v>51</v>
      </c>
      <c r="P71" t="s">
        <v>95</v>
      </c>
      <c r="Q71" t="s">
        <v>39</v>
      </c>
      <c r="R71" t="s">
        <v>39</v>
      </c>
      <c r="S71" t="s">
        <v>9059</v>
      </c>
      <c r="T71" t="s">
        <v>39</v>
      </c>
      <c r="U71" t="s">
        <v>39</v>
      </c>
      <c r="V71" t="s">
        <v>39</v>
      </c>
      <c r="W71" t="s">
        <v>39</v>
      </c>
      <c r="X71" t="s">
        <v>39</v>
      </c>
      <c r="Y71" t="s">
        <v>681</v>
      </c>
      <c r="Z71">
        <v>3</v>
      </c>
    </row>
    <row r="72" spans="1:26" x14ac:dyDescent="0.25">
      <c r="A72" t="s">
        <v>682</v>
      </c>
      <c r="B72" t="s">
        <v>683</v>
      </c>
      <c r="C72" t="s">
        <v>684</v>
      </c>
      <c r="D72" t="s">
        <v>685</v>
      </c>
      <c r="E72" t="s">
        <v>686</v>
      </c>
      <c r="F72" t="s">
        <v>687</v>
      </c>
      <c r="G72" t="s">
        <v>688</v>
      </c>
      <c r="H72" t="s">
        <v>689</v>
      </c>
      <c r="I72" t="s">
        <v>225</v>
      </c>
      <c r="J72" t="s">
        <v>47</v>
      </c>
      <c r="K72" t="s">
        <v>48</v>
      </c>
      <c r="L72" t="s">
        <v>50</v>
      </c>
      <c r="M72" t="s">
        <v>50</v>
      </c>
      <c r="N72" t="s">
        <v>36</v>
      </c>
      <c r="O72" t="s">
        <v>256</v>
      </c>
      <c r="P72" t="s">
        <v>39</v>
      </c>
      <c r="Q72" t="s">
        <v>39</v>
      </c>
      <c r="R72" t="s">
        <v>39</v>
      </c>
      <c r="S72" t="s">
        <v>52</v>
      </c>
      <c r="T72" t="s">
        <v>690</v>
      </c>
      <c r="U72" t="s">
        <v>39</v>
      </c>
      <c r="V72" t="s">
        <v>114</v>
      </c>
      <c r="W72" t="s">
        <v>39</v>
      </c>
      <c r="X72" t="s">
        <v>20</v>
      </c>
      <c r="Y72" t="s">
        <v>9244</v>
      </c>
      <c r="Z72">
        <v>4</v>
      </c>
    </row>
    <row r="73" spans="1:26" x14ac:dyDescent="0.25">
      <c r="A73" t="s">
        <v>691</v>
      </c>
      <c r="B73" t="s">
        <v>692</v>
      </c>
      <c r="C73" t="s">
        <v>693</v>
      </c>
      <c r="D73" t="s">
        <v>694</v>
      </c>
      <c r="E73" t="s">
        <v>695</v>
      </c>
      <c r="F73" t="s">
        <v>696</v>
      </c>
      <c r="G73" t="s">
        <v>697</v>
      </c>
      <c r="H73" t="s">
        <v>698</v>
      </c>
      <c r="I73" t="s">
        <v>225</v>
      </c>
      <c r="J73" t="s">
        <v>211</v>
      </c>
      <c r="K73" t="s">
        <v>699</v>
      </c>
      <c r="L73" t="s">
        <v>50</v>
      </c>
      <c r="M73" t="s">
        <v>50</v>
      </c>
      <c r="N73" t="s">
        <v>36</v>
      </c>
      <c r="O73" t="s">
        <v>51</v>
      </c>
      <c r="P73" t="s">
        <v>78</v>
      </c>
      <c r="Q73" t="s">
        <v>39</v>
      </c>
      <c r="R73" t="s">
        <v>39</v>
      </c>
      <c r="S73" t="s">
        <v>52</v>
      </c>
      <c r="T73" t="s">
        <v>39</v>
      </c>
      <c r="U73" t="s">
        <v>257</v>
      </c>
      <c r="V73" t="s">
        <v>114</v>
      </c>
      <c r="W73" t="s">
        <v>39</v>
      </c>
      <c r="X73" t="s">
        <v>20</v>
      </c>
      <c r="Y73" t="s">
        <v>9245</v>
      </c>
      <c r="Z73">
        <v>5</v>
      </c>
    </row>
    <row r="74" spans="1:26" x14ac:dyDescent="0.25">
      <c r="A74" t="s">
        <v>700</v>
      </c>
      <c r="B74" t="s">
        <v>701</v>
      </c>
      <c r="C74" t="s">
        <v>702</v>
      </c>
      <c r="D74" t="s">
        <v>703</v>
      </c>
      <c r="E74" t="s">
        <v>119</v>
      </c>
      <c r="F74" t="s">
        <v>704</v>
      </c>
      <c r="G74" t="s">
        <v>705</v>
      </c>
      <c r="H74" t="s">
        <v>642</v>
      </c>
      <c r="I74" t="s">
        <v>225</v>
      </c>
      <c r="J74" t="s">
        <v>32</v>
      </c>
      <c r="K74" t="s">
        <v>643</v>
      </c>
      <c r="L74" t="s">
        <v>50</v>
      </c>
      <c r="M74" t="s">
        <v>50</v>
      </c>
      <c r="N74" t="s">
        <v>36</v>
      </c>
      <c r="O74" t="s">
        <v>256</v>
      </c>
      <c r="P74" t="s">
        <v>39</v>
      </c>
      <c r="Q74" t="s">
        <v>39</v>
      </c>
      <c r="R74" t="s">
        <v>39</v>
      </c>
      <c r="S74" t="s">
        <v>52</v>
      </c>
      <c r="T74" t="s">
        <v>690</v>
      </c>
      <c r="U74" t="s">
        <v>257</v>
      </c>
      <c r="V74" t="s">
        <v>114</v>
      </c>
      <c r="W74" t="s">
        <v>39</v>
      </c>
      <c r="X74" t="s">
        <v>20</v>
      </c>
      <c r="Y74" t="s">
        <v>9246</v>
      </c>
      <c r="Z74">
        <v>5</v>
      </c>
    </row>
    <row r="75" spans="1:26" x14ac:dyDescent="0.25">
      <c r="A75" t="s">
        <v>706</v>
      </c>
      <c r="B75" t="s">
        <v>707</v>
      </c>
      <c r="C75" t="s">
        <v>708</v>
      </c>
      <c r="D75" t="s">
        <v>709</v>
      </c>
      <c r="E75" t="s">
        <v>710</v>
      </c>
      <c r="F75" t="s">
        <v>711</v>
      </c>
      <c r="G75" t="s">
        <v>712</v>
      </c>
      <c r="H75" t="s">
        <v>713</v>
      </c>
      <c r="I75" t="s">
        <v>225</v>
      </c>
      <c r="J75" t="s">
        <v>47</v>
      </c>
      <c r="K75" t="s">
        <v>48</v>
      </c>
      <c r="L75" t="s">
        <v>50</v>
      </c>
      <c r="M75" t="s">
        <v>50</v>
      </c>
      <c r="N75" t="s">
        <v>36</v>
      </c>
      <c r="O75" t="s">
        <v>714</v>
      </c>
      <c r="P75" t="s">
        <v>95</v>
      </c>
      <c r="Q75" t="s">
        <v>39</v>
      </c>
      <c r="R75" t="s">
        <v>39</v>
      </c>
      <c r="S75" t="s">
        <v>39</v>
      </c>
      <c r="T75" t="s">
        <v>168</v>
      </c>
      <c r="U75" t="s">
        <v>39</v>
      </c>
      <c r="V75" t="s">
        <v>39</v>
      </c>
      <c r="W75" t="s">
        <v>39</v>
      </c>
      <c r="X75" t="s">
        <v>39</v>
      </c>
      <c r="Y75" t="s">
        <v>9247</v>
      </c>
      <c r="Z75">
        <v>3</v>
      </c>
    </row>
    <row r="76" spans="1:26" x14ac:dyDescent="0.25">
      <c r="A76" t="s">
        <v>715</v>
      </c>
      <c r="B76" t="s">
        <v>716</v>
      </c>
      <c r="C76" t="s">
        <v>717</v>
      </c>
      <c r="D76" t="s">
        <v>718</v>
      </c>
      <c r="E76" t="s">
        <v>659</v>
      </c>
      <c r="F76" t="s">
        <v>719</v>
      </c>
      <c r="G76" t="s">
        <v>720</v>
      </c>
      <c r="H76" t="s">
        <v>721</v>
      </c>
      <c r="I76" t="s">
        <v>225</v>
      </c>
      <c r="J76" t="s">
        <v>32</v>
      </c>
      <c r="K76" t="s">
        <v>722</v>
      </c>
      <c r="L76" t="s">
        <v>50</v>
      </c>
      <c r="M76" t="s">
        <v>50</v>
      </c>
      <c r="N76" t="s">
        <v>36</v>
      </c>
      <c r="O76" t="s">
        <v>723</v>
      </c>
      <c r="P76" t="s">
        <v>39</v>
      </c>
      <c r="Q76" t="s">
        <v>39</v>
      </c>
      <c r="R76" t="s">
        <v>39</v>
      </c>
      <c r="S76" t="s">
        <v>52</v>
      </c>
      <c r="T76" t="s">
        <v>168</v>
      </c>
      <c r="U76" t="s">
        <v>295</v>
      </c>
      <c r="V76" t="s">
        <v>39</v>
      </c>
      <c r="W76" t="s">
        <v>39</v>
      </c>
      <c r="X76" t="s">
        <v>39</v>
      </c>
      <c r="Y76" t="s">
        <v>9248</v>
      </c>
      <c r="Z76">
        <v>4</v>
      </c>
    </row>
    <row r="77" spans="1:26" x14ac:dyDescent="0.25">
      <c r="A77" t="s">
        <v>724</v>
      </c>
      <c r="B77" t="s">
        <v>725</v>
      </c>
      <c r="C77" t="s">
        <v>726</v>
      </c>
      <c r="D77" t="s">
        <v>727</v>
      </c>
      <c r="E77" t="s">
        <v>728</v>
      </c>
      <c r="F77" t="s">
        <v>729</v>
      </c>
      <c r="G77" t="s">
        <v>730</v>
      </c>
      <c r="H77" t="s">
        <v>630</v>
      </c>
      <c r="I77" t="s">
        <v>225</v>
      </c>
      <c r="J77" t="s">
        <v>211</v>
      </c>
      <c r="K77" t="s">
        <v>631</v>
      </c>
      <c r="L77" t="s">
        <v>50</v>
      </c>
      <c r="M77" t="s">
        <v>50</v>
      </c>
      <c r="N77" t="s">
        <v>36</v>
      </c>
      <c r="O77" t="s">
        <v>51</v>
      </c>
      <c r="P77" t="s">
        <v>78</v>
      </c>
      <c r="Q77" t="s">
        <v>613</v>
      </c>
      <c r="R77" t="s">
        <v>39</v>
      </c>
      <c r="S77" t="s">
        <v>158</v>
      </c>
      <c r="T77" t="s">
        <v>19</v>
      </c>
      <c r="U77" t="s">
        <v>39</v>
      </c>
      <c r="V77" t="s">
        <v>159</v>
      </c>
      <c r="W77" t="s">
        <v>39</v>
      </c>
      <c r="X77" t="s">
        <v>20</v>
      </c>
      <c r="Y77" t="s">
        <v>9249</v>
      </c>
      <c r="Z77">
        <v>6</v>
      </c>
    </row>
    <row r="78" spans="1:26" x14ac:dyDescent="0.25">
      <c r="A78" t="s">
        <v>731</v>
      </c>
      <c r="B78" t="s">
        <v>732</v>
      </c>
      <c r="C78" t="s">
        <v>733</v>
      </c>
      <c r="D78" t="s">
        <v>734</v>
      </c>
      <c r="E78" t="s">
        <v>119</v>
      </c>
      <c r="F78" t="s">
        <v>735</v>
      </c>
      <c r="G78" t="s">
        <v>736</v>
      </c>
      <c r="H78" t="s">
        <v>737</v>
      </c>
      <c r="I78" t="s">
        <v>225</v>
      </c>
      <c r="J78" t="s">
        <v>47</v>
      </c>
      <c r="K78" t="s">
        <v>738</v>
      </c>
      <c r="L78" t="s">
        <v>50</v>
      </c>
      <c r="M78" t="s">
        <v>50</v>
      </c>
      <c r="N78" t="s">
        <v>36</v>
      </c>
      <c r="O78" t="s">
        <v>102</v>
      </c>
      <c r="P78" t="s">
        <v>103</v>
      </c>
      <c r="Q78" t="s">
        <v>39</v>
      </c>
      <c r="R78" t="s">
        <v>39</v>
      </c>
      <c r="S78" t="s">
        <v>39</v>
      </c>
      <c r="T78" t="s">
        <v>39</v>
      </c>
      <c r="U78" t="s">
        <v>739</v>
      </c>
      <c r="V78" t="s">
        <v>39</v>
      </c>
      <c r="W78" t="s">
        <v>39</v>
      </c>
      <c r="X78" t="s">
        <v>39</v>
      </c>
      <c r="Y78" t="s">
        <v>736</v>
      </c>
      <c r="Z78">
        <v>3</v>
      </c>
    </row>
    <row r="79" spans="1:26" x14ac:dyDescent="0.25">
      <c r="A79" t="s">
        <v>740</v>
      </c>
      <c r="B79" t="s">
        <v>741</v>
      </c>
      <c r="C79" t="s">
        <v>742</v>
      </c>
      <c r="D79" t="s">
        <v>743</v>
      </c>
      <c r="E79" t="s">
        <v>744</v>
      </c>
      <c r="F79" t="s">
        <v>742</v>
      </c>
      <c r="G79" t="s">
        <v>745</v>
      </c>
      <c r="H79" t="s">
        <v>30</v>
      </c>
      <c r="I79" t="s">
        <v>31</v>
      </c>
      <c r="J79" t="s">
        <v>47</v>
      </c>
      <c r="K79" t="s">
        <v>48</v>
      </c>
      <c r="L79" t="s">
        <v>746</v>
      </c>
      <c r="M79" t="s">
        <v>50</v>
      </c>
      <c r="N79" t="s">
        <v>36</v>
      </c>
      <c r="O79" t="s">
        <v>39</v>
      </c>
      <c r="P79" t="s">
        <v>187</v>
      </c>
      <c r="Q79" t="s">
        <v>522</v>
      </c>
      <c r="R79" t="s">
        <v>39</v>
      </c>
      <c r="S79" t="s">
        <v>9059</v>
      </c>
      <c r="T79" t="s">
        <v>39</v>
      </c>
      <c r="U79" t="s">
        <v>39</v>
      </c>
      <c r="V79" t="s">
        <v>39</v>
      </c>
      <c r="W79" t="s">
        <v>39</v>
      </c>
      <c r="X79" t="s">
        <v>39</v>
      </c>
      <c r="Y79" t="s">
        <v>9250</v>
      </c>
      <c r="Z79">
        <v>3</v>
      </c>
    </row>
    <row r="80" spans="1:26" x14ac:dyDescent="0.25">
      <c r="A80" t="s">
        <v>747</v>
      </c>
      <c r="B80" t="s">
        <v>748</v>
      </c>
      <c r="C80" t="s">
        <v>749</v>
      </c>
      <c r="D80" t="s">
        <v>750</v>
      </c>
      <c r="E80" t="s">
        <v>751</v>
      </c>
      <c r="F80" t="s">
        <v>752</v>
      </c>
      <c r="G80" t="s">
        <v>753</v>
      </c>
      <c r="H80" t="s">
        <v>630</v>
      </c>
      <c r="I80" t="s">
        <v>225</v>
      </c>
      <c r="J80" t="s">
        <v>211</v>
      </c>
      <c r="K80" t="s">
        <v>631</v>
      </c>
      <c r="L80" t="s">
        <v>50</v>
      </c>
      <c r="M80" t="s">
        <v>50</v>
      </c>
      <c r="N80" t="s">
        <v>36</v>
      </c>
      <c r="O80" t="s">
        <v>51</v>
      </c>
      <c r="P80" t="s">
        <v>39</v>
      </c>
      <c r="Q80" t="s">
        <v>754</v>
      </c>
      <c r="R80" t="s">
        <v>39</v>
      </c>
      <c r="S80" t="s">
        <v>39</v>
      </c>
      <c r="T80" t="s">
        <v>755</v>
      </c>
      <c r="U80" t="s">
        <v>39</v>
      </c>
      <c r="V80" t="s">
        <v>159</v>
      </c>
      <c r="W80" t="s">
        <v>39</v>
      </c>
      <c r="X80" t="s">
        <v>20</v>
      </c>
      <c r="Y80" t="s">
        <v>9251</v>
      </c>
      <c r="Z80">
        <v>4</v>
      </c>
    </row>
    <row r="81" spans="1:26" x14ac:dyDescent="0.25">
      <c r="A81" t="s">
        <v>756</v>
      </c>
      <c r="B81" t="s">
        <v>757</v>
      </c>
      <c r="C81" t="s">
        <v>758</v>
      </c>
      <c r="D81" t="s">
        <v>759</v>
      </c>
      <c r="E81" t="s">
        <v>760</v>
      </c>
      <c r="F81" t="s">
        <v>761</v>
      </c>
      <c r="G81" t="s">
        <v>745</v>
      </c>
      <c r="H81" t="s">
        <v>762</v>
      </c>
      <c r="I81" t="s">
        <v>225</v>
      </c>
      <c r="J81" t="s">
        <v>47</v>
      </c>
      <c r="K81" t="s">
        <v>48</v>
      </c>
      <c r="L81" t="s">
        <v>50</v>
      </c>
      <c r="M81" t="s">
        <v>50</v>
      </c>
      <c r="N81" t="s">
        <v>36</v>
      </c>
      <c r="O81" t="s">
        <v>39</v>
      </c>
      <c r="P81" t="s">
        <v>187</v>
      </c>
      <c r="Q81" t="s">
        <v>522</v>
      </c>
      <c r="R81" t="s">
        <v>39</v>
      </c>
      <c r="S81" t="s">
        <v>9059</v>
      </c>
      <c r="T81" t="s">
        <v>39</v>
      </c>
      <c r="U81" t="s">
        <v>39</v>
      </c>
      <c r="V81" t="s">
        <v>39</v>
      </c>
      <c r="W81" t="s">
        <v>39</v>
      </c>
      <c r="X81" t="s">
        <v>39</v>
      </c>
      <c r="Y81" t="s">
        <v>9250</v>
      </c>
      <c r="Z81">
        <v>3</v>
      </c>
    </row>
    <row r="82" spans="1:26" x14ac:dyDescent="0.25">
      <c r="A82" t="s">
        <v>763</v>
      </c>
      <c r="B82" t="s">
        <v>764</v>
      </c>
      <c r="C82" t="s">
        <v>765</v>
      </c>
      <c r="D82" t="s">
        <v>766</v>
      </c>
      <c r="E82" t="s">
        <v>767</v>
      </c>
      <c r="F82" t="s">
        <v>768</v>
      </c>
      <c r="G82" t="s">
        <v>769</v>
      </c>
      <c r="H82" t="s">
        <v>770</v>
      </c>
      <c r="I82" t="s">
        <v>225</v>
      </c>
      <c r="J82" t="s">
        <v>32</v>
      </c>
      <c r="K82" t="s">
        <v>771</v>
      </c>
      <c r="L82" t="s">
        <v>50</v>
      </c>
      <c r="M82" t="s">
        <v>50</v>
      </c>
      <c r="N82" t="s">
        <v>36</v>
      </c>
      <c r="O82" t="s">
        <v>102</v>
      </c>
      <c r="P82" t="s">
        <v>772</v>
      </c>
      <c r="Q82" t="s">
        <v>613</v>
      </c>
      <c r="R82" t="s">
        <v>39</v>
      </c>
      <c r="S82" t="s">
        <v>158</v>
      </c>
      <c r="T82" t="s">
        <v>87</v>
      </c>
      <c r="U82" t="s">
        <v>773</v>
      </c>
      <c r="V82" t="s">
        <v>39</v>
      </c>
      <c r="W82" t="s">
        <v>39</v>
      </c>
      <c r="X82" t="s">
        <v>39</v>
      </c>
      <c r="Y82" t="s">
        <v>9252</v>
      </c>
      <c r="Z82">
        <v>6</v>
      </c>
    </row>
    <row r="83" spans="1:26" x14ac:dyDescent="0.25">
      <c r="A83" t="s">
        <v>774</v>
      </c>
      <c r="B83" t="s">
        <v>775</v>
      </c>
      <c r="C83" t="s">
        <v>776</v>
      </c>
      <c r="D83" t="s">
        <v>777</v>
      </c>
      <c r="E83" t="s">
        <v>778</v>
      </c>
      <c r="F83" t="s">
        <v>779</v>
      </c>
      <c r="G83" t="s">
        <v>780</v>
      </c>
      <c r="H83" t="s">
        <v>781</v>
      </c>
      <c r="I83" t="s">
        <v>225</v>
      </c>
      <c r="J83" t="s">
        <v>47</v>
      </c>
      <c r="K83" t="s">
        <v>48</v>
      </c>
      <c r="L83" t="s">
        <v>50</v>
      </c>
      <c r="M83" t="s">
        <v>50</v>
      </c>
      <c r="N83" t="s">
        <v>36</v>
      </c>
      <c r="O83" t="s">
        <v>51</v>
      </c>
      <c r="P83" t="s">
        <v>782</v>
      </c>
      <c r="Q83" t="s">
        <v>39</v>
      </c>
      <c r="R83" t="s">
        <v>39</v>
      </c>
      <c r="S83" t="s">
        <v>39</v>
      </c>
      <c r="T83" t="s">
        <v>19</v>
      </c>
      <c r="U83" t="s">
        <v>39</v>
      </c>
      <c r="V83" t="s">
        <v>783</v>
      </c>
      <c r="W83" t="s">
        <v>39</v>
      </c>
      <c r="X83" t="s">
        <v>20</v>
      </c>
      <c r="Y83" t="s">
        <v>9253</v>
      </c>
      <c r="Z83">
        <v>4</v>
      </c>
    </row>
    <row r="84" spans="1:26" x14ac:dyDescent="0.25">
      <c r="A84" t="s">
        <v>784</v>
      </c>
      <c r="B84" t="s">
        <v>785</v>
      </c>
      <c r="C84" t="s">
        <v>786</v>
      </c>
      <c r="D84" t="s">
        <v>787</v>
      </c>
      <c r="E84" t="s">
        <v>788</v>
      </c>
      <c r="F84" t="s">
        <v>789</v>
      </c>
      <c r="G84" t="s">
        <v>790</v>
      </c>
      <c r="H84" t="s">
        <v>791</v>
      </c>
      <c r="I84" t="s">
        <v>225</v>
      </c>
      <c r="J84" t="s">
        <v>47</v>
      </c>
      <c r="K84" t="s">
        <v>48</v>
      </c>
      <c r="L84" t="s">
        <v>50</v>
      </c>
      <c r="M84" t="s">
        <v>50</v>
      </c>
      <c r="N84" t="s">
        <v>36</v>
      </c>
      <c r="O84" t="s">
        <v>37</v>
      </c>
      <c r="P84" t="s">
        <v>39</v>
      </c>
      <c r="Q84" t="s">
        <v>754</v>
      </c>
      <c r="R84" t="s">
        <v>39</v>
      </c>
      <c r="S84" t="s">
        <v>39</v>
      </c>
      <c r="T84" t="s">
        <v>39</v>
      </c>
      <c r="U84" t="s">
        <v>96</v>
      </c>
      <c r="V84" t="s">
        <v>792</v>
      </c>
      <c r="W84" t="s">
        <v>39</v>
      </c>
      <c r="X84" t="s">
        <v>20</v>
      </c>
      <c r="Y84" t="s">
        <v>9254</v>
      </c>
      <c r="Z84">
        <v>4</v>
      </c>
    </row>
    <row r="85" spans="1:26" x14ac:dyDescent="0.25">
      <c r="A85" t="s">
        <v>793</v>
      </c>
      <c r="B85" t="s">
        <v>794</v>
      </c>
      <c r="C85" t="s">
        <v>795</v>
      </c>
      <c r="D85" t="s">
        <v>796</v>
      </c>
      <c r="E85" t="s">
        <v>797</v>
      </c>
      <c r="F85" t="s">
        <v>798</v>
      </c>
      <c r="G85" t="s">
        <v>799</v>
      </c>
      <c r="H85" t="s">
        <v>800</v>
      </c>
      <c r="I85" t="s">
        <v>225</v>
      </c>
      <c r="J85" t="s">
        <v>47</v>
      </c>
      <c r="K85" t="s">
        <v>48</v>
      </c>
      <c r="L85" t="s">
        <v>50</v>
      </c>
      <c r="M85" t="s">
        <v>50</v>
      </c>
      <c r="N85" t="s">
        <v>36</v>
      </c>
      <c r="O85" t="s">
        <v>51</v>
      </c>
      <c r="P85" t="s">
        <v>39</v>
      </c>
      <c r="Q85" t="s">
        <v>39</v>
      </c>
      <c r="R85" t="s">
        <v>39</v>
      </c>
      <c r="S85" t="s">
        <v>52</v>
      </c>
      <c r="T85" t="s">
        <v>801</v>
      </c>
      <c r="U85" t="s">
        <v>257</v>
      </c>
      <c r="V85" t="s">
        <v>296</v>
      </c>
      <c r="W85" t="s">
        <v>39</v>
      </c>
      <c r="X85" t="s">
        <v>20</v>
      </c>
      <c r="Y85" t="s">
        <v>9255</v>
      </c>
      <c r="Z85">
        <v>5</v>
      </c>
    </row>
    <row r="86" spans="1:26" x14ac:dyDescent="0.25">
      <c r="A86" t="s">
        <v>802</v>
      </c>
      <c r="B86" t="s">
        <v>803</v>
      </c>
      <c r="C86" t="s">
        <v>804</v>
      </c>
      <c r="D86" t="s">
        <v>805</v>
      </c>
      <c r="E86" t="s">
        <v>806</v>
      </c>
      <c r="F86" t="s">
        <v>807</v>
      </c>
      <c r="G86" t="s">
        <v>808</v>
      </c>
      <c r="H86" t="s">
        <v>809</v>
      </c>
      <c r="I86" t="s">
        <v>225</v>
      </c>
      <c r="J86" t="s">
        <v>47</v>
      </c>
      <c r="K86" t="s">
        <v>48</v>
      </c>
      <c r="L86" t="s">
        <v>50</v>
      </c>
      <c r="M86" t="s">
        <v>50</v>
      </c>
      <c r="N86" t="s">
        <v>36</v>
      </c>
      <c r="O86" t="s">
        <v>51</v>
      </c>
      <c r="P86" t="s">
        <v>39</v>
      </c>
      <c r="Q86" t="s">
        <v>39</v>
      </c>
      <c r="R86" t="s">
        <v>39</v>
      </c>
      <c r="S86" t="s">
        <v>158</v>
      </c>
      <c r="T86" t="s">
        <v>19</v>
      </c>
      <c r="U86" t="s">
        <v>810</v>
      </c>
      <c r="V86" t="s">
        <v>39</v>
      </c>
      <c r="W86" t="s">
        <v>39</v>
      </c>
      <c r="X86" t="s">
        <v>39</v>
      </c>
      <c r="Y86" t="s">
        <v>9256</v>
      </c>
      <c r="Z86">
        <v>4</v>
      </c>
    </row>
    <row r="87" spans="1:26" x14ac:dyDescent="0.25">
      <c r="A87" t="s">
        <v>811</v>
      </c>
      <c r="B87" t="s">
        <v>812</v>
      </c>
      <c r="C87" t="s">
        <v>813</v>
      </c>
      <c r="D87" t="s">
        <v>814</v>
      </c>
      <c r="E87" t="s">
        <v>797</v>
      </c>
      <c r="F87" t="s">
        <v>815</v>
      </c>
      <c r="G87" t="s">
        <v>816</v>
      </c>
      <c r="H87" t="s">
        <v>817</v>
      </c>
      <c r="I87" t="s">
        <v>225</v>
      </c>
      <c r="J87" t="s">
        <v>211</v>
      </c>
      <c r="K87" t="s">
        <v>818</v>
      </c>
      <c r="L87" t="s">
        <v>50</v>
      </c>
      <c r="M87" t="s">
        <v>50</v>
      </c>
      <c r="N87" t="s">
        <v>36</v>
      </c>
      <c r="O87" t="s">
        <v>37</v>
      </c>
      <c r="P87" t="s">
        <v>819</v>
      </c>
      <c r="Q87" t="s">
        <v>39</v>
      </c>
      <c r="R87" t="s">
        <v>39</v>
      </c>
      <c r="S87" t="s">
        <v>52</v>
      </c>
      <c r="T87" t="s">
        <v>39</v>
      </c>
      <c r="U87" t="s">
        <v>39</v>
      </c>
      <c r="V87" t="s">
        <v>39</v>
      </c>
      <c r="W87" t="s">
        <v>39</v>
      </c>
      <c r="X87" t="s">
        <v>39</v>
      </c>
      <c r="Y87" t="s">
        <v>9257</v>
      </c>
      <c r="Z87">
        <v>3</v>
      </c>
    </row>
    <row r="88" spans="1:26" x14ac:dyDescent="0.25">
      <c r="A88" t="s">
        <v>820</v>
      </c>
      <c r="B88" t="s">
        <v>821</v>
      </c>
      <c r="C88" t="s">
        <v>822</v>
      </c>
      <c r="D88" t="s">
        <v>823</v>
      </c>
      <c r="E88" t="s">
        <v>824</v>
      </c>
      <c r="F88" t="s">
        <v>825</v>
      </c>
      <c r="G88" t="s">
        <v>826</v>
      </c>
      <c r="H88" t="s">
        <v>827</v>
      </c>
      <c r="I88" t="s">
        <v>225</v>
      </c>
      <c r="J88" t="s">
        <v>47</v>
      </c>
      <c r="K88" t="s">
        <v>48</v>
      </c>
      <c r="L88" t="s">
        <v>50</v>
      </c>
      <c r="M88" t="s">
        <v>50</v>
      </c>
      <c r="N88" t="s">
        <v>36</v>
      </c>
      <c r="O88" t="s">
        <v>37</v>
      </c>
      <c r="P88" t="s">
        <v>828</v>
      </c>
      <c r="Q88" t="s">
        <v>829</v>
      </c>
      <c r="R88" t="s">
        <v>39</v>
      </c>
      <c r="S88" t="s">
        <v>52</v>
      </c>
      <c r="T88" t="s">
        <v>19</v>
      </c>
      <c r="U88" t="s">
        <v>830</v>
      </c>
      <c r="V88" t="s">
        <v>114</v>
      </c>
      <c r="W88" t="s">
        <v>39</v>
      </c>
      <c r="X88" t="s">
        <v>20</v>
      </c>
      <c r="Y88" t="s">
        <v>9258</v>
      </c>
      <c r="Z88">
        <v>7</v>
      </c>
    </row>
    <row r="89" spans="1:26" x14ac:dyDescent="0.25">
      <c r="A89" t="s">
        <v>831</v>
      </c>
      <c r="B89" t="s">
        <v>832</v>
      </c>
      <c r="C89" t="s">
        <v>833</v>
      </c>
      <c r="D89" t="s">
        <v>834</v>
      </c>
      <c r="E89" t="s">
        <v>835</v>
      </c>
      <c r="F89" t="s">
        <v>836</v>
      </c>
      <c r="G89" t="s">
        <v>837</v>
      </c>
      <c r="H89" t="s">
        <v>630</v>
      </c>
      <c r="I89" t="s">
        <v>225</v>
      </c>
      <c r="J89" t="s">
        <v>211</v>
      </c>
      <c r="K89" t="s">
        <v>631</v>
      </c>
      <c r="L89" t="s">
        <v>50</v>
      </c>
      <c r="M89" t="s">
        <v>50</v>
      </c>
      <c r="N89" t="s">
        <v>36</v>
      </c>
      <c r="O89" t="s">
        <v>37</v>
      </c>
      <c r="P89" t="s">
        <v>266</v>
      </c>
      <c r="Q89" t="s">
        <v>653</v>
      </c>
      <c r="R89" t="s">
        <v>39</v>
      </c>
      <c r="S89" t="s">
        <v>52</v>
      </c>
      <c r="T89" t="s">
        <v>19</v>
      </c>
      <c r="U89" t="s">
        <v>40</v>
      </c>
      <c r="V89" t="s">
        <v>159</v>
      </c>
      <c r="W89" t="s">
        <v>39</v>
      </c>
      <c r="X89" t="s">
        <v>20</v>
      </c>
      <c r="Y89" t="s">
        <v>9259</v>
      </c>
      <c r="Z89">
        <v>7</v>
      </c>
    </row>
    <row r="90" spans="1:26" x14ac:dyDescent="0.25">
      <c r="A90" t="s">
        <v>838</v>
      </c>
      <c r="B90" t="s">
        <v>839</v>
      </c>
      <c r="C90" t="s">
        <v>840</v>
      </c>
      <c r="D90" t="s">
        <v>841</v>
      </c>
      <c r="E90" t="s">
        <v>788</v>
      </c>
      <c r="F90" t="s">
        <v>842</v>
      </c>
      <c r="G90" t="s">
        <v>843</v>
      </c>
      <c r="H90" t="s">
        <v>630</v>
      </c>
      <c r="I90" t="s">
        <v>225</v>
      </c>
      <c r="J90" t="s">
        <v>211</v>
      </c>
      <c r="K90" t="s">
        <v>631</v>
      </c>
      <c r="L90" t="s">
        <v>50</v>
      </c>
      <c r="M90" t="s">
        <v>50</v>
      </c>
      <c r="N90" t="s">
        <v>36</v>
      </c>
      <c r="O90" t="s">
        <v>37</v>
      </c>
      <c r="P90" t="s">
        <v>266</v>
      </c>
      <c r="Q90" t="s">
        <v>844</v>
      </c>
      <c r="R90" t="s">
        <v>39</v>
      </c>
      <c r="S90" t="s">
        <v>158</v>
      </c>
      <c r="T90" t="s">
        <v>19</v>
      </c>
      <c r="U90" t="s">
        <v>39</v>
      </c>
      <c r="V90" t="s">
        <v>845</v>
      </c>
      <c r="W90" t="s">
        <v>39</v>
      </c>
      <c r="X90" t="s">
        <v>20</v>
      </c>
      <c r="Y90" t="s">
        <v>9260</v>
      </c>
      <c r="Z90">
        <v>6</v>
      </c>
    </row>
    <row r="91" spans="1:26" x14ac:dyDescent="0.25">
      <c r="A91" t="s">
        <v>846</v>
      </c>
      <c r="B91" t="s">
        <v>847</v>
      </c>
      <c r="C91" t="s">
        <v>848</v>
      </c>
      <c r="D91" t="s">
        <v>849</v>
      </c>
      <c r="E91" t="s">
        <v>850</v>
      </c>
      <c r="F91" t="s">
        <v>851</v>
      </c>
      <c r="G91" t="s">
        <v>852</v>
      </c>
      <c r="H91" t="s">
        <v>853</v>
      </c>
      <c r="I91" t="s">
        <v>225</v>
      </c>
      <c r="J91" t="s">
        <v>47</v>
      </c>
      <c r="K91" t="s">
        <v>48</v>
      </c>
      <c r="L91" t="s">
        <v>50</v>
      </c>
      <c r="M91" t="s">
        <v>50</v>
      </c>
      <c r="N91" t="s">
        <v>36</v>
      </c>
      <c r="O91" t="s">
        <v>854</v>
      </c>
      <c r="P91" t="s">
        <v>95</v>
      </c>
      <c r="Q91" t="s">
        <v>39</v>
      </c>
      <c r="R91" t="s">
        <v>39</v>
      </c>
      <c r="S91" t="s">
        <v>39</v>
      </c>
      <c r="T91" t="s">
        <v>39</v>
      </c>
      <c r="U91" t="s">
        <v>39</v>
      </c>
      <c r="V91" t="s">
        <v>39</v>
      </c>
      <c r="W91" t="s">
        <v>39</v>
      </c>
      <c r="X91" t="s">
        <v>39</v>
      </c>
      <c r="Y91" t="s">
        <v>9261</v>
      </c>
      <c r="Z91">
        <v>2</v>
      </c>
    </row>
    <row r="92" spans="1:26" x14ac:dyDescent="0.25">
      <c r="A92" t="s">
        <v>855</v>
      </c>
      <c r="B92" t="s">
        <v>856</v>
      </c>
      <c r="C92" t="s">
        <v>857</v>
      </c>
      <c r="D92" t="s">
        <v>858</v>
      </c>
      <c r="E92" t="s">
        <v>859</v>
      </c>
      <c r="F92" t="s">
        <v>860</v>
      </c>
      <c r="G92" t="s">
        <v>861</v>
      </c>
      <c r="H92" t="s">
        <v>862</v>
      </c>
      <c r="I92" t="s">
        <v>225</v>
      </c>
      <c r="J92" t="s">
        <v>32</v>
      </c>
      <c r="K92" t="s">
        <v>863</v>
      </c>
      <c r="L92" t="s">
        <v>50</v>
      </c>
      <c r="M92" t="s">
        <v>50</v>
      </c>
      <c r="N92" t="s">
        <v>36</v>
      </c>
      <c r="O92" t="s">
        <v>39</v>
      </c>
      <c r="P92" t="s">
        <v>864</v>
      </c>
      <c r="Q92" t="s">
        <v>39</v>
      </c>
      <c r="R92" t="s">
        <v>39</v>
      </c>
      <c r="S92" t="s">
        <v>39</v>
      </c>
      <c r="T92" t="s">
        <v>39</v>
      </c>
      <c r="U92" t="s">
        <v>865</v>
      </c>
      <c r="V92" t="s">
        <v>866</v>
      </c>
      <c r="W92" t="s">
        <v>39</v>
      </c>
      <c r="X92" t="s">
        <v>20</v>
      </c>
      <c r="Y92" t="s">
        <v>9262</v>
      </c>
      <c r="Z92">
        <v>3</v>
      </c>
    </row>
    <row r="93" spans="1:26" x14ac:dyDescent="0.25">
      <c r="A93" t="s">
        <v>867</v>
      </c>
      <c r="B93" t="s">
        <v>868</v>
      </c>
      <c r="C93" t="s">
        <v>869</v>
      </c>
      <c r="D93" t="s">
        <v>870</v>
      </c>
      <c r="E93" t="s">
        <v>871</v>
      </c>
      <c r="F93" t="s">
        <v>872</v>
      </c>
      <c r="G93" t="s">
        <v>873</v>
      </c>
      <c r="H93" t="s">
        <v>809</v>
      </c>
      <c r="I93" t="s">
        <v>225</v>
      </c>
      <c r="J93" t="s">
        <v>47</v>
      </c>
      <c r="K93" t="s">
        <v>48</v>
      </c>
      <c r="L93" t="s">
        <v>50</v>
      </c>
      <c r="M93" t="s">
        <v>50</v>
      </c>
      <c r="N93" t="s">
        <v>36</v>
      </c>
      <c r="O93" t="s">
        <v>37</v>
      </c>
      <c r="P93" t="s">
        <v>874</v>
      </c>
      <c r="Q93" t="s">
        <v>276</v>
      </c>
      <c r="R93" t="s">
        <v>39</v>
      </c>
      <c r="S93" t="s">
        <v>52</v>
      </c>
      <c r="T93" t="s">
        <v>168</v>
      </c>
      <c r="U93" t="s">
        <v>39</v>
      </c>
      <c r="V93" t="s">
        <v>287</v>
      </c>
      <c r="W93" t="s">
        <v>39</v>
      </c>
      <c r="X93" t="s">
        <v>20</v>
      </c>
      <c r="Y93" t="s">
        <v>9263</v>
      </c>
      <c r="Z93">
        <v>6</v>
      </c>
    </row>
    <row r="94" spans="1:26" x14ac:dyDescent="0.25">
      <c r="A94" t="s">
        <v>875</v>
      </c>
      <c r="B94" t="s">
        <v>876</v>
      </c>
      <c r="C94" t="s">
        <v>877</v>
      </c>
      <c r="D94" t="s">
        <v>878</v>
      </c>
      <c r="E94" t="s">
        <v>879</v>
      </c>
      <c r="F94" t="s">
        <v>880</v>
      </c>
      <c r="G94" t="s">
        <v>881</v>
      </c>
      <c r="H94" t="s">
        <v>882</v>
      </c>
      <c r="I94" t="s">
        <v>225</v>
      </c>
      <c r="J94" t="s">
        <v>47</v>
      </c>
      <c r="K94" t="s">
        <v>883</v>
      </c>
      <c r="L94" t="s">
        <v>50</v>
      </c>
      <c r="M94" t="s">
        <v>50</v>
      </c>
      <c r="N94" t="s">
        <v>36</v>
      </c>
      <c r="O94" t="s">
        <v>157</v>
      </c>
      <c r="P94" t="s">
        <v>874</v>
      </c>
      <c r="Q94" t="s">
        <v>39</v>
      </c>
      <c r="R94" t="s">
        <v>39</v>
      </c>
      <c r="S94" t="s">
        <v>52</v>
      </c>
      <c r="T94" t="s">
        <v>19</v>
      </c>
      <c r="U94" t="s">
        <v>39</v>
      </c>
      <c r="V94" t="s">
        <v>159</v>
      </c>
      <c r="W94" t="s">
        <v>39</v>
      </c>
      <c r="X94" t="s">
        <v>20</v>
      </c>
      <c r="Y94" t="s">
        <v>9264</v>
      </c>
      <c r="Z94">
        <v>5</v>
      </c>
    </row>
    <row r="95" spans="1:26" x14ac:dyDescent="0.25">
      <c r="A95" t="s">
        <v>884</v>
      </c>
      <c r="B95" t="s">
        <v>885</v>
      </c>
      <c r="C95" t="s">
        <v>886</v>
      </c>
      <c r="D95" t="s">
        <v>887</v>
      </c>
      <c r="E95" t="s">
        <v>888</v>
      </c>
      <c r="F95" t="s">
        <v>889</v>
      </c>
      <c r="G95" t="s">
        <v>890</v>
      </c>
      <c r="H95" t="s">
        <v>630</v>
      </c>
      <c r="I95" t="s">
        <v>225</v>
      </c>
      <c r="J95" t="s">
        <v>211</v>
      </c>
      <c r="K95" t="s">
        <v>631</v>
      </c>
      <c r="L95" t="s">
        <v>50</v>
      </c>
      <c r="M95" t="s">
        <v>50</v>
      </c>
      <c r="N95" t="s">
        <v>36</v>
      </c>
      <c r="O95" t="s">
        <v>426</v>
      </c>
      <c r="P95" t="s">
        <v>95</v>
      </c>
      <c r="Q95" t="s">
        <v>522</v>
      </c>
      <c r="R95" t="s">
        <v>39</v>
      </c>
      <c r="S95" t="s">
        <v>9059</v>
      </c>
      <c r="T95" t="s">
        <v>39</v>
      </c>
      <c r="U95" t="s">
        <v>39</v>
      </c>
      <c r="V95" t="s">
        <v>159</v>
      </c>
      <c r="W95" t="s">
        <v>39</v>
      </c>
      <c r="X95" t="s">
        <v>20</v>
      </c>
      <c r="Y95" t="s">
        <v>9265</v>
      </c>
      <c r="Z95">
        <v>5</v>
      </c>
    </row>
    <row r="96" spans="1:26" x14ac:dyDescent="0.25">
      <c r="A96" t="s">
        <v>891</v>
      </c>
      <c r="B96" t="s">
        <v>892</v>
      </c>
      <c r="C96" t="s">
        <v>893</v>
      </c>
      <c r="D96" t="s">
        <v>894</v>
      </c>
      <c r="E96" t="s">
        <v>895</v>
      </c>
      <c r="F96" t="s">
        <v>896</v>
      </c>
      <c r="G96" t="s">
        <v>897</v>
      </c>
      <c r="H96" t="s">
        <v>898</v>
      </c>
      <c r="I96" t="s">
        <v>225</v>
      </c>
      <c r="J96" t="s">
        <v>211</v>
      </c>
      <c r="K96" t="s">
        <v>899</v>
      </c>
      <c r="L96" t="s">
        <v>50</v>
      </c>
      <c r="M96" t="s">
        <v>50</v>
      </c>
      <c r="N96" t="s">
        <v>36</v>
      </c>
      <c r="O96" t="s">
        <v>37</v>
      </c>
      <c r="P96" t="s">
        <v>78</v>
      </c>
      <c r="Q96" t="s">
        <v>900</v>
      </c>
      <c r="R96" t="s">
        <v>39</v>
      </c>
      <c r="S96" t="s">
        <v>52</v>
      </c>
      <c r="T96" t="s">
        <v>39</v>
      </c>
      <c r="U96" t="s">
        <v>39</v>
      </c>
      <c r="V96" t="s">
        <v>901</v>
      </c>
      <c r="W96" t="s">
        <v>39</v>
      </c>
      <c r="X96" t="s">
        <v>20</v>
      </c>
      <c r="Y96" t="s">
        <v>9266</v>
      </c>
      <c r="Z96">
        <v>5</v>
      </c>
    </row>
    <row r="97" spans="1:26" x14ac:dyDescent="0.25">
      <c r="A97" t="s">
        <v>902</v>
      </c>
      <c r="B97" t="s">
        <v>903</v>
      </c>
      <c r="C97" t="s">
        <v>904</v>
      </c>
      <c r="D97" t="s">
        <v>905</v>
      </c>
      <c r="E97" t="s">
        <v>906</v>
      </c>
      <c r="F97" t="s">
        <v>907</v>
      </c>
      <c r="G97" t="s">
        <v>908</v>
      </c>
      <c r="H97" t="s">
        <v>909</v>
      </c>
      <c r="I97" t="s">
        <v>225</v>
      </c>
      <c r="J97" t="s">
        <v>32</v>
      </c>
      <c r="K97" t="s">
        <v>910</v>
      </c>
      <c r="L97" t="s">
        <v>50</v>
      </c>
      <c r="M97" t="s">
        <v>50</v>
      </c>
      <c r="N97" t="s">
        <v>36</v>
      </c>
      <c r="O97" t="s">
        <v>37</v>
      </c>
      <c r="P97" t="s">
        <v>874</v>
      </c>
      <c r="Q97" t="s">
        <v>911</v>
      </c>
      <c r="R97" t="s">
        <v>39</v>
      </c>
      <c r="S97" t="s">
        <v>39</v>
      </c>
      <c r="T97" t="s">
        <v>39</v>
      </c>
      <c r="U97" t="s">
        <v>39</v>
      </c>
      <c r="V97" t="s">
        <v>912</v>
      </c>
      <c r="W97" t="s">
        <v>39</v>
      </c>
      <c r="X97" t="s">
        <v>20</v>
      </c>
      <c r="Y97" t="s">
        <v>9267</v>
      </c>
      <c r="Z97">
        <v>4</v>
      </c>
    </row>
    <row r="98" spans="1:26" x14ac:dyDescent="0.25">
      <c r="A98" t="s">
        <v>913</v>
      </c>
      <c r="B98" t="s">
        <v>914</v>
      </c>
      <c r="C98" t="s">
        <v>915</v>
      </c>
      <c r="D98" t="s">
        <v>916</v>
      </c>
      <c r="E98" t="s">
        <v>917</v>
      </c>
      <c r="F98" t="s">
        <v>918</v>
      </c>
      <c r="G98" t="s">
        <v>919</v>
      </c>
      <c r="H98" t="s">
        <v>920</v>
      </c>
      <c r="I98" t="s">
        <v>225</v>
      </c>
      <c r="J98" t="s">
        <v>32</v>
      </c>
      <c r="K98" t="s">
        <v>921</v>
      </c>
      <c r="L98" t="s">
        <v>50</v>
      </c>
      <c r="M98" t="s">
        <v>50</v>
      </c>
      <c r="N98" t="s">
        <v>36</v>
      </c>
      <c r="O98" t="s">
        <v>51</v>
      </c>
      <c r="P98" t="s">
        <v>874</v>
      </c>
      <c r="Q98" t="s">
        <v>613</v>
      </c>
      <c r="R98" t="s">
        <v>39</v>
      </c>
      <c r="S98" t="s">
        <v>39</v>
      </c>
      <c r="T98" t="s">
        <v>801</v>
      </c>
      <c r="U98" t="s">
        <v>39</v>
      </c>
      <c r="V98" t="s">
        <v>922</v>
      </c>
      <c r="W98" t="s">
        <v>39</v>
      </c>
      <c r="X98" t="s">
        <v>20</v>
      </c>
      <c r="Y98" t="s">
        <v>9268</v>
      </c>
      <c r="Z98">
        <v>5</v>
      </c>
    </row>
    <row r="99" spans="1:26" x14ac:dyDescent="0.25">
      <c r="A99" t="s">
        <v>923</v>
      </c>
      <c r="B99" t="s">
        <v>924</v>
      </c>
      <c r="C99" t="s">
        <v>925</v>
      </c>
      <c r="D99" t="s">
        <v>926</v>
      </c>
      <c r="E99" t="s">
        <v>879</v>
      </c>
      <c r="F99" t="s">
        <v>927</v>
      </c>
      <c r="G99" t="s">
        <v>928</v>
      </c>
      <c r="H99" t="s">
        <v>929</v>
      </c>
      <c r="I99" t="s">
        <v>225</v>
      </c>
      <c r="J99" t="s">
        <v>47</v>
      </c>
      <c r="K99" t="s">
        <v>48</v>
      </c>
      <c r="L99" t="s">
        <v>50</v>
      </c>
      <c r="M99" t="s">
        <v>50</v>
      </c>
      <c r="N99" t="s">
        <v>36</v>
      </c>
      <c r="O99" t="s">
        <v>256</v>
      </c>
      <c r="P99" t="s">
        <v>39</v>
      </c>
      <c r="Q99" t="s">
        <v>39</v>
      </c>
      <c r="R99" t="s">
        <v>39</v>
      </c>
      <c r="S99" t="s">
        <v>52</v>
      </c>
      <c r="T99" t="s">
        <v>168</v>
      </c>
      <c r="U99" t="s">
        <v>216</v>
      </c>
      <c r="V99" t="s">
        <v>287</v>
      </c>
      <c r="W99" t="s">
        <v>39</v>
      </c>
      <c r="X99" t="s">
        <v>20</v>
      </c>
      <c r="Y99" t="s">
        <v>9269</v>
      </c>
      <c r="Z99">
        <v>5</v>
      </c>
    </row>
    <row r="100" spans="1:26" x14ac:dyDescent="0.25">
      <c r="A100" t="s">
        <v>930</v>
      </c>
      <c r="B100" t="s">
        <v>931</v>
      </c>
      <c r="C100" t="s">
        <v>932</v>
      </c>
      <c r="D100" t="s">
        <v>271</v>
      </c>
      <c r="E100" t="s">
        <v>933</v>
      </c>
      <c r="F100" t="s">
        <v>934</v>
      </c>
      <c r="G100" t="s">
        <v>935</v>
      </c>
      <c r="H100" t="s">
        <v>809</v>
      </c>
      <c r="I100" t="s">
        <v>225</v>
      </c>
      <c r="J100" t="s">
        <v>47</v>
      </c>
      <c r="K100" t="s">
        <v>48</v>
      </c>
      <c r="L100" t="s">
        <v>50</v>
      </c>
      <c r="M100" t="s">
        <v>50</v>
      </c>
      <c r="N100" t="s">
        <v>36</v>
      </c>
      <c r="O100" t="s">
        <v>51</v>
      </c>
      <c r="P100" t="s">
        <v>936</v>
      </c>
      <c r="Q100" t="s">
        <v>39</v>
      </c>
      <c r="R100" t="s">
        <v>39</v>
      </c>
      <c r="S100" t="s">
        <v>937</v>
      </c>
      <c r="T100" t="s">
        <v>39</v>
      </c>
      <c r="U100" t="s">
        <v>96</v>
      </c>
      <c r="V100" t="s">
        <v>39</v>
      </c>
      <c r="W100" t="s">
        <v>39</v>
      </c>
      <c r="X100" t="s">
        <v>39</v>
      </c>
      <c r="Y100" t="s">
        <v>935</v>
      </c>
      <c r="Z100">
        <v>4</v>
      </c>
    </row>
    <row r="101" spans="1:26" x14ac:dyDescent="0.25">
      <c r="A101" t="s">
        <v>938</v>
      </c>
      <c r="B101" t="s">
        <v>939</v>
      </c>
      <c r="C101" t="s">
        <v>940</v>
      </c>
      <c r="D101" t="s">
        <v>941</v>
      </c>
      <c r="E101" t="s">
        <v>942</v>
      </c>
      <c r="F101" t="s">
        <v>943</v>
      </c>
      <c r="G101" t="s">
        <v>944</v>
      </c>
      <c r="H101" t="s">
        <v>945</v>
      </c>
      <c r="I101" t="s">
        <v>225</v>
      </c>
      <c r="J101" t="s">
        <v>47</v>
      </c>
      <c r="K101" t="s">
        <v>48</v>
      </c>
      <c r="L101" t="s">
        <v>50</v>
      </c>
      <c r="M101" t="s">
        <v>50</v>
      </c>
      <c r="N101" t="s">
        <v>36</v>
      </c>
      <c r="O101" t="s">
        <v>714</v>
      </c>
      <c r="P101" t="s">
        <v>946</v>
      </c>
      <c r="Q101" t="s">
        <v>39</v>
      </c>
      <c r="R101" t="s">
        <v>39</v>
      </c>
      <c r="S101" t="s">
        <v>39</v>
      </c>
      <c r="T101" t="s">
        <v>947</v>
      </c>
      <c r="U101" t="s">
        <v>39</v>
      </c>
      <c r="V101" t="s">
        <v>39</v>
      </c>
      <c r="W101" t="s">
        <v>39</v>
      </c>
      <c r="X101" t="s">
        <v>39</v>
      </c>
      <c r="Y101" t="s">
        <v>9270</v>
      </c>
      <c r="Z101">
        <v>3</v>
      </c>
    </row>
    <row r="102" spans="1:26" x14ac:dyDescent="0.25">
      <c r="A102" t="s">
        <v>948</v>
      </c>
      <c r="B102" t="s">
        <v>949</v>
      </c>
      <c r="C102" t="s">
        <v>950</v>
      </c>
      <c r="D102" t="s">
        <v>951</v>
      </c>
      <c r="E102" t="s">
        <v>952</v>
      </c>
      <c r="F102" t="s">
        <v>953</v>
      </c>
      <c r="G102" t="s">
        <v>954</v>
      </c>
      <c r="H102" t="s">
        <v>630</v>
      </c>
      <c r="I102" t="s">
        <v>225</v>
      </c>
      <c r="J102" t="s">
        <v>211</v>
      </c>
      <c r="K102" t="s">
        <v>955</v>
      </c>
      <c r="L102" t="s">
        <v>50</v>
      </c>
      <c r="M102" t="s">
        <v>50</v>
      </c>
      <c r="N102" t="s">
        <v>36</v>
      </c>
      <c r="O102" t="s">
        <v>51</v>
      </c>
      <c r="P102" t="s">
        <v>78</v>
      </c>
      <c r="Q102" t="s">
        <v>39</v>
      </c>
      <c r="R102" t="s">
        <v>39</v>
      </c>
      <c r="S102" t="s">
        <v>52</v>
      </c>
      <c r="T102" t="s">
        <v>19</v>
      </c>
      <c r="U102" t="s">
        <v>40</v>
      </c>
      <c r="V102" t="s">
        <v>296</v>
      </c>
      <c r="W102" t="s">
        <v>39</v>
      </c>
      <c r="X102" t="s">
        <v>20</v>
      </c>
      <c r="Y102" t="s">
        <v>9271</v>
      </c>
      <c r="Z102">
        <v>6</v>
      </c>
    </row>
    <row r="103" spans="1:26" x14ac:dyDescent="0.25">
      <c r="A103" t="s">
        <v>956</v>
      </c>
      <c r="B103" t="s">
        <v>957</v>
      </c>
      <c r="C103" t="s">
        <v>958</v>
      </c>
      <c r="D103" t="s">
        <v>959</v>
      </c>
      <c r="E103" t="s">
        <v>639</v>
      </c>
      <c r="F103" t="s">
        <v>960</v>
      </c>
      <c r="G103" t="s">
        <v>961</v>
      </c>
      <c r="H103" t="s">
        <v>962</v>
      </c>
      <c r="I103" t="s">
        <v>225</v>
      </c>
      <c r="J103" t="s">
        <v>47</v>
      </c>
      <c r="K103" t="s">
        <v>48</v>
      </c>
      <c r="L103" t="s">
        <v>50</v>
      </c>
      <c r="M103" t="s">
        <v>50</v>
      </c>
      <c r="N103" t="s">
        <v>36</v>
      </c>
      <c r="O103" t="s">
        <v>963</v>
      </c>
      <c r="P103" t="s">
        <v>964</v>
      </c>
      <c r="Q103" t="s">
        <v>39</v>
      </c>
      <c r="R103" t="s">
        <v>39</v>
      </c>
      <c r="S103" t="s">
        <v>39</v>
      </c>
      <c r="T103" t="s">
        <v>39</v>
      </c>
      <c r="U103" t="s">
        <v>307</v>
      </c>
      <c r="V103" t="s">
        <v>159</v>
      </c>
      <c r="W103" t="s">
        <v>604</v>
      </c>
      <c r="X103" t="s">
        <v>20</v>
      </c>
      <c r="Y103" t="s">
        <v>9272</v>
      </c>
      <c r="Z103">
        <v>5</v>
      </c>
    </row>
    <row r="104" spans="1:26" x14ac:dyDescent="0.25">
      <c r="A104" t="s">
        <v>965</v>
      </c>
      <c r="B104" t="s">
        <v>966</v>
      </c>
      <c r="C104" t="s">
        <v>967</v>
      </c>
      <c r="D104" t="s">
        <v>968</v>
      </c>
      <c r="E104" t="s">
        <v>969</v>
      </c>
      <c r="F104" t="s">
        <v>970</v>
      </c>
      <c r="G104" t="s">
        <v>971</v>
      </c>
      <c r="H104" t="s">
        <v>630</v>
      </c>
      <c r="I104" t="s">
        <v>225</v>
      </c>
      <c r="J104" t="s">
        <v>211</v>
      </c>
      <c r="K104" t="s">
        <v>972</v>
      </c>
      <c r="L104" t="s">
        <v>50</v>
      </c>
      <c r="M104" t="s">
        <v>50</v>
      </c>
      <c r="N104" t="s">
        <v>36</v>
      </c>
      <c r="O104" t="s">
        <v>51</v>
      </c>
      <c r="P104" t="s">
        <v>973</v>
      </c>
      <c r="Q104" t="s">
        <v>39</v>
      </c>
      <c r="R104" t="s">
        <v>39</v>
      </c>
      <c r="S104" t="s">
        <v>52</v>
      </c>
      <c r="T104" t="s">
        <v>523</v>
      </c>
      <c r="U104" t="s">
        <v>39</v>
      </c>
      <c r="V104" t="s">
        <v>159</v>
      </c>
      <c r="W104" t="s">
        <v>39</v>
      </c>
      <c r="X104" t="s">
        <v>20</v>
      </c>
      <c r="Y104" t="s">
        <v>9273</v>
      </c>
      <c r="Z104">
        <v>5</v>
      </c>
    </row>
    <row r="105" spans="1:26" x14ac:dyDescent="0.25">
      <c r="A105" t="s">
        <v>974</v>
      </c>
      <c r="B105" t="s">
        <v>975</v>
      </c>
      <c r="C105" t="s">
        <v>625</v>
      </c>
      <c r="D105" t="s">
        <v>976</v>
      </c>
      <c r="E105" t="s">
        <v>977</v>
      </c>
      <c r="F105" t="s">
        <v>978</v>
      </c>
      <c r="G105" t="s">
        <v>979</v>
      </c>
      <c r="H105" t="s">
        <v>630</v>
      </c>
      <c r="I105" t="s">
        <v>225</v>
      </c>
      <c r="J105" t="s">
        <v>211</v>
      </c>
      <c r="K105" t="s">
        <v>631</v>
      </c>
      <c r="L105" t="s">
        <v>50</v>
      </c>
      <c r="M105" t="s">
        <v>50</v>
      </c>
      <c r="N105" t="s">
        <v>36</v>
      </c>
      <c r="O105" t="s">
        <v>51</v>
      </c>
      <c r="P105" t="s">
        <v>266</v>
      </c>
      <c r="Q105" t="s">
        <v>829</v>
      </c>
      <c r="R105" t="s">
        <v>39</v>
      </c>
      <c r="S105" t="s">
        <v>158</v>
      </c>
      <c r="T105" t="s">
        <v>39</v>
      </c>
      <c r="U105" t="s">
        <v>980</v>
      </c>
      <c r="V105" t="s">
        <v>159</v>
      </c>
      <c r="W105" t="s">
        <v>39</v>
      </c>
      <c r="X105" t="s">
        <v>20</v>
      </c>
      <c r="Y105" t="s">
        <v>9274</v>
      </c>
      <c r="Z105">
        <v>6</v>
      </c>
    </row>
    <row r="106" spans="1:26" x14ac:dyDescent="0.25">
      <c r="A106" t="s">
        <v>981</v>
      </c>
      <c r="B106" t="s">
        <v>982</v>
      </c>
      <c r="C106" t="s">
        <v>983</v>
      </c>
      <c r="D106" t="s">
        <v>959</v>
      </c>
      <c r="E106" t="s">
        <v>984</v>
      </c>
      <c r="F106" t="s">
        <v>985</v>
      </c>
      <c r="G106" t="s">
        <v>986</v>
      </c>
      <c r="H106" t="s">
        <v>987</v>
      </c>
      <c r="I106" t="s">
        <v>225</v>
      </c>
      <c r="J106" t="s">
        <v>47</v>
      </c>
      <c r="K106" t="s">
        <v>48</v>
      </c>
      <c r="L106" t="s">
        <v>50</v>
      </c>
      <c r="M106" t="s">
        <v>50</v>
      </c>
      <c r="N106" t="s">
        <v>36</v>
      </c>
      <c r="O106" t="s">
        <v>51</v>
      </c>
      <c r="P106" t="s">
        <v>78</v>
      </c>
      <c r="Q106" t="s">
        <v>39</v>
      </c>
      <c r="R106" t="s">
        <v>39</v>
      </c>
      <c r="S106" t="s">
        <v>158</v>
      </c>
      <c r="T106" t="s">
        <v>39</v>
      </c>
      <c r="U106" t="s">
        <v>988</v>
      </c>
      <c r="V106" t="s">
        <v>159</v>
      </c>
      <c r="W106" t="s">
        <v>39</v>
      </c>
      <c r="X106" t="s">
        <v>20</v>
      </c>
      <c r="Y106" t="s">
        <v>9275</v>
      </c>
      <c r="Z106">
        <v>5</v>
      </c>
    </row>
    <row r="107" spans="1:26" x14ac:dyDescent="0.25">
      <c r="A107" t="s">
        <v>989</v>
      </c>
      <c r="B107" t="s">
        <v>990</v>
      </c>
      <c r="C107" t="s">
        <v>991</v>
      </c>
      <c r="D107" t="s">
        <v>992</v>
      </c>
      <c r="E107" t="s">
        <v>993</v>
      </c>
      <c r="F107" t="s">
        <v>994</v>
      </c>
      <c r="G107" t="s">
        <v>995</v>
      </c>
      <c r="H107" t="s">
        <v>996</v>
      </c>
      <c r="I107" t="s">
        <v>225</v>
      </c>
      <c r="J107" t="s">
        <v>47</v>
      </c>
      <c r="K107" t="s">
        <v>48</v>
      </c>
      <c r="L107" t="s">
        <v>50</v>
      </c>
      <c r="M107" t="s">
        <v>50</v>
      </c>
      <c r="N107" t="s">
        <v>36</v>
      </c>
      <c r="O107" t="s">
        <v>51</v>
      </c>
      <c r="P107" t="s">
        <v>266</v>
      </c>
      <c r="Q107" t="s">
        <v>39</v>
      </c>
      <c r="R107" t="s">
        <v>39</v>
      </c>
      <c r="S107" t="s">
        <v>52</v>
      </c>
      <c r="T107" t="s">
        <v>19</v>
      </c>
      <c r="U107" t="s">
        <v>39</v>
      </c>
      <c r="V107" t="s">
        <v>997</v>
      </c>
      <c r="W107" t="s">
        <v>39</v>
      </c>
      <c r="X107" t="s">
        <v>20</v>
      </c>
      <c r="Y107" t="s">
        <v>9276</v>
      </c>
      <c r="Z107">
        <v>5</v>
      </c>
    </row>
    <row r="108" spans="1:26" x14ac:dyDescent="0.25">
      <c r="A108" t="s">
        <v>998</v>
      </c>
      <c r="B108" t="s">
        <v>999</v>
      </c>
      <c r="C108" t="s">
        <v>1000</v>
      </c>
      <c r="D108" t="s">
        <v>1001</v>
      </c>
      <c r="E108" t="s">
        <v>1002</v>
      </c>
      <c r="F108" t="s">
        <v>1003</v>
      </c>
      <c r="G108" t="s">
        <v>1004</v>
      </c>
      <c r="H108" t="s">
        <v>630</v>
      </c>
      <c r="I108" t="s">
        <v>225</v>
      </c>
      <c r="J108" t="s">
        <v>211</v>
      </c>
      <c r="K108" t="s">
        <v>631</v>
      </c>
      <c r="L108" t="s">
        <v>50</v>
      </c>
      <c r="M108" t="s">
        <v>50</v>
      </c>
      <c r="N108" t="s">
        <v>36</v>
      </c>
      <c r="O108" t="s">
        <v>1005</v>
      </c>
      <c r="P108" t="s">
        <v>78</v>
      </c>
      <c r="Q108" t="s">
        <v>39</v>
      </c>
      <c r="R108" t="s">
        <v>39</v>
      </c>
      <c r="S108" t="s">
        <v>158</v>
      </c>
      <c r="T108" t="s">
        <v>168</v>
      </c>
      <c r="U108" t="s">
        <v>39</v>
      </c>
      <c r="V108" t="s">
        <v>39</v>
      </c>
      <c r="W108" t="s">
        <v>39</v>
      </c>
      <c r="X108" t="s">
        <v>39</v>
      </c>
      <c r="Y108" t="s">
        <v>9277</v>
      </c>
      <c r="Z108">
        <v>4</v>
      </c>
    </row>
    <row r="109" spans="1:26" x14ac:dyDescent="0.25">
      <c r="A109" t="s">
        <v>1006</v>
      </c>
      <c r="B109" t="s">
        <v>1007</v>
      </c>
      <c r="C109" t="s">
        <v>1008</v>
      </c>
      <c r="D109" t="s">
        <v>1009</v>
      </c>
      <c r="E109" t="s">
        <v>952</v>
      </c>
      <c r="F109" t="s">
        <v>1010</v>
      </c>
      <c r="G109" t="s">
        <v>1011</v>
      </c>
      <c r="H109" t="s">
        <v>1012</v>
      </c>
      <c r="I109" t="s">
        <v>225</v>
      </c>
      <c r="J109" t="s">
        <v>211</v>
      </c>
      <c r="K109" t="s">
        <v>1013</v>
      </c>
      <c r="L109" t="s">
        <v>50</v>
      </c>
      <c r="M109" t="s">
        <v>50</v>
      </c>
      <c r="N109" t="s">
        <v>36</v>
      </c>
      <c r="O109" t="s">
        <v>51</v>
      </c>
      <c r="P109" t="s">
        <v>78</v>
      </c>
      <c r="Q109" t="s">
        <v>39</v>
      </c>
      <c r="R109" t="s">
        <v>39</v>
      </c>
      <c r="S109" t="s">
        <v>52</v>
      </c>
      <c r="T109" t="s">
        <v>19</v>
      </c>
      <c r="U109" t="s">
        <v>39</v>
      </c>
      <c r="V109" t="s">
        <v>114</v>
      </c>
      <c r="W109" t="s">
        <v>39</v>
      </c>
      <c r="X109" t="s">
        <v>20</v>
      </c>
      <c r="Y109" t="s">
        <v>9278</v>
      </c>
      <c r="Z109">
        <v>5</v>
      </c>
    </row>
    <row r="110" spans="1:26" x14ac:dyDescent="0.25">
      <c r="A110" t="s">
        <v>1014</v>
      </c>
      <c r="B110" t="s">
        <v>1015</v>
      </c>
      <c r="C110" t="s">
        <v>1016</v>
      </c>
      <c r="D110" t="s">
        <v>1017</v>
      </c>
      <c r="E110" t="s">
        <v>952</v>
      </c>
      <c r="F110" t="s">
        <v>1018</v>
      </c>
      <c r="G110" t="s">
        <v>1019</v>
      </c>
      <c r="H110" t="s">
        <v>1020</v>
      </c>
      <c r="I110" t="s">
        <v>225</v>
      </c>
      <c r="J110" t="s">
        <v>47</v>
      </c>
      <c r="K110" t="s">
        <v>48</v>
      </c>
      <c r="L110" t="s">
        <v>50</v>
      </c>
      <c r="M110" t="s">
        <v>50</v>
      </c>
      <c r="N110" t="s">
        <v>36</v>
      </c>
      <c r="O110" t="s">
        <v>1021</v>
      </c>
      <c r="P110" t="s">
        <v>39</v>
      </c>
      <c r="Q110" t="s">
        <v>39</v>
      </c>
      <c r="R110" t="s">
        <v>39</v>
      </c>
      <c r="S110" t="s">
        <v>52</v>
      </c>
      <c r="T110" t="s">
        <v>39</v>
      </c>
      <c r="U110" t="s">
        <v>39</v>
      </c>
      <c r="V110" t="s">
        <v>114</v>
      </c>
      <c r="W110" t="s">
        <v>39</v>
      </c>
      <c r="X110" t="s">
        <v>20</v>
      </c>
      <c r="Y110" t="s">
        <v>9279</v>
      </c>
      <c r="Z110">
        <v>3</v>
      </c>
    </row>
    <row r="111" spans="1:26" x14ac:dyDescent="0.25">
      <c r="A111" t="s">
        <v>1022</v>
      </c>
      <c r="B111" t="s">
        <v>1023</v>
      </c>
      <c r="C111" t="s">
        <v>1024</v>
      </c>
      <c r="D111" t="s">
        <v>1025</v>
      </c>
      <c r="E111" t="s">
        <v>686</v>
      </c>
      <c r="F111" t="s">
        <v>1026</v>
      </c>
      <c r="G111" t="s">
        <v>1027</v>
      </c>
      <c r="H111" t="s">
        <v>1028</v>
      </c>
      <c r="I111" t="s">
        <v>225</v>
      </c>
      <c r="J111" t="s">
        <v>47</v>
      </c>
      <c r="K111" t="s">
        <v>48</v>
      </c>
      <c r="L111" t="s">
        <v>50</v>
      </c>
      <c r="M111" t="s">
        <v>50</v>
      </c>
      <c r="N111" t="s">
        <v>36</v>
      </c>
      <c r="O111" t="s">
        <v>256</v>
      </c>
      <c r="P111" t="s">
        <v>39</v>
      </c>
      <c r="Q111" t="s">
        <v>39</v>
      </c>
      <c r="R111" t="s">
        <v>39</v>
      </c>
      <c r="S111" t="s">
        <v>52</v>
      </c>
      <c r="T111" t="s">
        <v>39</v>
      </c>
      <c r="U111" t="s">
        <v>39</v>
      </c>
      <c r="V111" t="s">
        <v>1029</v>
      </c>
      <c r="W111" t="s">
        <v>39</v>
      </c>
      <c r="X111" t="s">
        <v>20</v>
      </c>
      <c r="Y111" t="s">
        <v>9280</v>
      </c>
      <c r="Z111">
        <v>3</v>
      </c>
    </row>
    <row r="112" spans="1:26" x14ac:dyDescent="0.25">
      <c r="A112" t="s">
        <v>1030</v>
      </c>
      <c r="B112" t="s">
        <v>1031</v>
      </c>
      <c r="C112" t="s">
        <v>1032</v>
      </c>
      <c r="D112" t="s">
        <v>1033</v>
      </c>
      <c r="E112" t="s">
        <v>879</v>
      </c>
      <c r="F112" t="s">
        <v>1034</v>
      </c>
      <c r="G112" t="s">
        <v>1035</v>
      </c>
      <c r="H112" t="s">
        <v>1036</v>
      </c>
      <c r="I112" t="s">
        <v>225</v>
      </c>
      <c r="J112" t="s">
        <v>47</v>
      </c>
      <c r="K112" t="s">
        <v>1037</v>
      </c>
      <c r="L112" t="s">
        <v>50</v>
      </c>
      <c r="M112" t="s">
        <v>50</v>
      </c>
      <c r="N112" t="s">
        <v>36</v>
      </c>
      <c r="O112" t="s">
        <v>256</v>
      </c>
      <c r="P112" t="s">
        <v>39</v>
      </c>
      <c r="Q112" t="s">
        <v>276</v>
      </c>
      <c r="R112" t="s">
        <v>39</v>
      </c>
      <c r="S112" t="s">
        <v>52</v>
      </c>
      <c r="T112" t="s">
        <v>39</v>
      </c>
      <c r="U112" t="s">
        <v>39</v>
      </c>
      <c r="V112" t="s">
        <v>114</v>
      </c>
      <c r="W112" t="s">
        <v>39</v>
      </c>
      <c r="X112" t="s">
        <v>20</v>
      </c>
      <c r="Y112" t="s">
        <v>9281</v>
      </c>
      <c r="Z112">
        <v>4</v>
      </c>
    </row>
    <row r="113" spans="1:26" x14ac:dyDescent="0.25">
      <c r="A113" t="s">
        <v>1038</v>
      </c>
      <c r="B113" t="s">
        <v>1039</v>
      </c>
      <c r="C113" t="s">
        <v>1040</v>
      </c>
      <c r="D113" t="s">
        <v>1041</v>
      </c>
      <c r="E113" t="s">
        <v>1042</v>
      </c>
      <c r="F113" t="s">
        <v>1043</v>
      </c>
      <c r="G113" t="s">
        <v>1044</v>
      </c>
      <c r="H113" t="s">
        <v>1045</v>
      </c>
      <c r="I113" t="s">
        <v>225</v>
      </c>
      <c r="J113" t="s">
        <v>47</v>
      </c>
      <c r="K113" t="s">
        <v>48</v>
      </c>
      <c r="L113" t="s">
        <v>50</v>
      </c>
      <c r="M113" t="s">
        <v>50</v>
      </c>
      <c r="N113" t="s">
        <v>36</v>
      </c>
      <c r="O113" t="s">
        <v>102</v>
      </c>
      <c r="P113" t="s">
        <v>103</v>
      </c>
      <c r="Q113" t="s">
        <v>39</v>
      </c>
      <c r="R113" t="s">
        <v>39</v>
      </c>
      <c r="S113" t="s">
        <v>158</v>
      </c>
      <c r="T113" t="s">
        <v>39</v>
      </c>
      <c r="U113" t="s">
        <v>980</v>
      </c>
      <c r="V113" t="s">
        <v>39</v>
      </c>
      <c r="W113" t="s">
        <v>1046</v>
      </c>
      <c r="X113" t="s">
        <v>39</v>
      </c>
      <c r="Y113" t="s">
        <v>9282</v>
      </c>
      <c r="Z113">
        <v>5</v>
      </c>
    </row>
    <row r="114" spans="1:26" x14ac:dyDescent="0.25">
      <c r="A114" t="s">
        <v>1047</v>
      </c>
      <c r="B114" t="s">
        <v>1048</v>
      </c>
      <c r="C114" t="s">
        <v>1049</v>
      </c>
      <c r="D114" t="s">
        <v>1050</v>
      </c>
      <c r="E114" t="s">
        <v>1051</v>
      </c>
      <c r="F114" t="s">
        <v>1052</v>
      </c>
      <c r="G114" t="s">
        <v>1053</v>
      </c>
      <c r="H114" t="s">
        <v>1054</v>
      </c>
      <c r="I114" t="s">
        <v>225</v>
      </c>
      <c r="J114" t="s">
        <v>47</v>
      </c>
      <c r="K114" t="s">
        <v>48</v>
      </c>
      <c r="L114" t="s">
        <v>50</v>
      </c>
      <c r="M114" t="s">
        <v>50</v>
      </c>
      <c r="N114" t="s">
        <v>36</v>
      </c>
      <c r="O114" t="s">
        <v>51</v>
      </c>
      <c r="P114" t="s">
        <v>1055</v>
      </c>
      <c r="Q114" t="s">
        <v>39</v>
      </c>
      <c r="R114" t="s">
        <v>1056</v>
      </c>
      <c r="S114" t="s">
        <v>52</v>
      </c>
      <c r="T114" t="s">
        <v>39</v>
      </c>
      <c r="U114" t="s">
        <v>39</v>
      </c>
      <c r="V114" t="s">
        <v>39</v>
      </c>
      <c r="W114" t="s">
        <v>39</v>
      </c>
      <c r="X114" t="s">
        <v>39</v>
      </c>
      <c r="Y114" t="s">
        <v>9283</v>
      </c>
      <c r="Z114">
        <v>4</v>
      </c>
    </row>
    <row r="115" spans="1:26" x14ac:dyDescent="0.25">
      <c r="A115" t="s">
        <v>1057</v>
      </c>
      <c r="B115" t="s">
        <v>1058</v>
      </c>
      <c r="C115" t="s">
        <v>1059</v>
      </c>
      <c r="D115" t="s">
        <v>1060</v>
      </c>
      <c r="E115" t="s">
        <v>686</v>
      </c>
      <c r="F115" t="s">
        <v>1061</v>
      </c>
      <c r="G115" t="s">
        <v>1062</v>
      </c>
      <c r="H115" t="s">
        <v>1063</v>
      </c>
      <c r="I115" t="s">
        <v>225</v>
      </c>
      <c r="J115" t="s">
        <v>47</v>
      </c>
      <c r="K115" t="s">
        <v>48</v>
      </c>
      <c r="L115" t="s">
        <v>50</v>
      </c>
      <c r="M115" t="s">
        <v>50</v>
      </c>
      <c r="N115" t="s">
        <v>36</v>
      </c>
      <c r="O115" t="s">
        <v>51</v>
      </c>
      <c r="P115" t="s">
        <v>874</v>
      </c>
      <c r="Q115" t="s">
        <v>39</v>
      </c>
      <c r="R115" t="s">
        <v>39</v>
      </c>
      <c r="S115" t="s">
        <v>52</v>
      </c>
      <c r="T115" t="s">
        <v>19</v>
      </c>
      <c r="U115" t="s">
        <v>1064</v>
      </c>
      <c r="V115" t="s">
        <v>114</v>
      </c>
      <c r="W115" t="s">
        <v>39</v>
      </c>
      <c r="X115" t="s">
        <v>20</v>
      </c>
      <c r="Y115" t="s">
        <v>9284</v>
      </c>
      <c r="Z115">
        <v>6</v>
      </c>
    </row>
    <row r="116" spans="1:26" x14ac:dyDescent="0.25">
      <c r="A116" t="s">
        <v>1065</v>
      </c>
      <c r="B116" t="s">
        <v>1066</v>
      </c>
      <c r="C116" t="s">
        <v>1067</v>
      </c>
      <c r="D116" t="s">
        <v>1068</v>
      </c>
      <c r="E116" t="s">
        <v>686</v>
      </c>
      <c r="F116" t="s">
        <v>1069</v>
      </c>
      <c r="G116" t="s">
        <v>1070</v>
      </c>
      <c r="H116" t="s">
        <v>713</v>
      </c>
      <c r="I116" t="s">
        <v>225</v>
      </c>
      <c r="J116" t="s">
        <v>47</v>
      </c>
      <c r="K116" t="s">
        <v>48</v>
      </c>
      <c r="L116" t="s">
        <v>50</v>
      </c>
      <c r="M116" t="s">
        <v>50</v>
      </c>
      <c r="N116" t="s">
        <v>36</v>
      </c>
      <c r="O116" t="s">
        <v>1071</v>
      </c>
      <c r="P116" t="s">
        <v>874</v>
      </c>
      <c r="Q116" t="s">
        <v>39</v>
      </c>
      <c r="R116" t="s">
        <v>39</v>
      </c>
      <c r="S116" t="s">
        <v>39</v>
      </c>
      <c r="T116" t="s">
        <v>39</v>
      </c>
      <c r="U116" t="s">
        <v>1072</v>
      </c>
      <c r="V116" t="s">
        <v>39</v>
      </c>
      <c r="W116" t="s">
        <v>39</v>
      </c>
      <c r="X116" t="s">
        <v>39</v>
      </c>
      <c r="Y116" t="s">
        <v>9285</v>
      </c>
      <c r="Z116">
        <v>3</v>
      </c>
    </row>
    <row r="117" spans="1:26" x14ac:dyDescent="0.25">
      <c r="A117" t="s">
        <v>1073</v>
      </c>
      <c r="B117" t="s">
        <v>1074</v>
      </c>
      <c r="C117" t="s">
        <v>1075</v>
      </c>
      <c r="D117" t="s">
        <v>1076</v>
      </c>
      <c r="E117" t="s">
        <v>1077</v>
      </c>
      <c r="F117" t="s">
        <v>1078</v>
      </c>
      <c r="G117" t="s">
        <v>1079</v>
      </c>
      <c r="H117" t="s">
        <v>1080</v>
      </c>
      <c r="I117" t="s">
        <v>225</v>
      </c>
      <c r="J117" t="s">
        <v>47</v>
      </c>
      <c r="K117" t="s">
        <v>48</v>
      </c>
      <c r="L117" t="s">
        <v>50</v>
      </c>
      <c r="M117" t="s">
        <v>50</v>
      </c>
      <c r="N117" t="s">
        <v>36</v>
      </c>
      <c r="O117" t="s">
        <v>51</v>
      </c>
      <c r="P117" t="s">
        <v>39</v>
      </c>
      <c r="Q117" t="s">
        <v>512</v>
      </c>
      <c r="R117" t="s">
        <v>39</v>
      </c>
      <c r="S117" t="s">
        <v>52</v>
      </c>
      <c r="T117" t="s">
        <v>19</v>
      </c>
      <c r="U117" t="s">
        <v>39</v>
      </c>
      <c r="V117" t="s">
        <v>39</v>
      </c>
      <c r="W117" t="s">
        <v>39</v>
      </c>
      <c r="X117" t="s">
        <v>39</v>
      </c>
      <c r="Y117" t="s">
        <v>9286</v>
      </c>
      <c r="Z117">
        <v>4</v>
      </c>
    </row>
    <row r="118" spans="1:26" x14ac:dyDescent="0.25">
      <c r="A118" t="s">
        <v>1081</v>
      </c>
      <c r="B118" t="s">
        <v>1082</v>
      </c>
      <c r="C118" t="s">
        <v>1083</v>
      </c>
      <c r="D118" t="s">
        <v>1084</v>
      </c>
      <c r="E118" t="s">
        <v>686</v>
      </c>
      <c r="F118" t="s">
        <v>1085</v>
      </c>
      <c r="G118" t="s">
        <v>1086</v>
      </c>
      <c r="H118" t="s">
        <v>1087</v>
      </c>
      <c r="I118" t="s">
        <v>225</v>
      </c>
      <c r="J118" t="s">
        <v>211</v>
      </c>
      <c r="K118" t="s">
        <v>1088</v>
      </c>
      <c r="L118" t="s">
        <v>50</v>
      </c>
      <c r="M118" t="s">
        <v>50</v>
      </c>
      <c r="N118" t="s">
        <v>36</v>
      </c>
      <c r="O118" t="s">
        <v>1089</v>
      </c>
      <c r="P118" t="s">
        <v>39</v>
      </c>
      <c r="Q118" t="s">
        <v>39</v>
      </c>
      <c r="R118" t="s">
        <v>39</v>
      </c>
      <c r="S118" t="s">
        <v>39</v>
      </c>
      <c r="T118" t="s">
        <v>39</v>
      </c>
      <c r="U118" t="s">
        <v>865</v>
      </c>
      <c r="V118" t="s">
        <v>39</v>
      </c>
      <c r="W118" t="s">
        <v>1090</v>
      </c>
      <c r="X118" t="s">
        <v>39</v>
      </c>
      <c r="Y118" t="s">
        <v>9287</v>
      </c>
      <c r="Z118">
        <v>3</v>
      </c>
    </row>
    <row r="119" spans="1:26" x14ac:dyDescent="0.25">
      <c r="A119" t="s">
        <v>1091</v>
      </c>
      <c r="B119" t="s">
        <v>1092</v>
      </c>
      <c r="C119" t="s">
        <v>1093</v>
      </c>
      <c r="D119" t="s">
        <v>849</v>
      </c>
      <c r="E119" t="s">
        <v>686</v>
      </c>
      <c r="F119" t="s">
        <v>1094</v>
      </c>
      <c r="G119" t="s">
        <v>1095</v>
      </c>
      <c r="H119" t="s">
        <v>591</v>
      </c>
      <c r="I119" t="s">
        <v>225</v>
      </c>
      <c r="J119" t="s">
        <v>47</v>
      </c>
      <c r="K119" t="s">
        <v>48</v>
      </c>
      <c r="L119" t="s">
        <v>50</v>
      </c>
      <c r="M119" t="s">
        <v>50</v>
      </c>
      <c r="N119" t="s">
        <v>36</v>
      </c>
      <c r="O119" t="s">
        <v>1096</v>
      </c>
      <c r="P119" t="s">
        <v>39</v>
      </c>
      <c r="Q119" t="s">
        <v>39</v>
      </c>
      <c r="R119" t="s">
        <v>39</v>
      </c>
      <c r="S119" t="s">
        <v>39</v>
      </c>
      <c r="T119" t="s">
        <v>39</v>
      </c>
      <c r="U119" t="s">
        <v>594</v>
      </c>
      <c r="V119" t="s">
        <v>39</v>
      </c>
      <c r="W119" t="s">
        <v>1097</v>
      </c>
      <c r="X119" t="s">
        <v>39</v>
      </c>
      <c r="Y119" t="s">
        <v>1095</v>
      </c>
      <c r="Z119">
        <v>3</v>
      </c>
    </row>
    <row r="120" spans="1:26" x14ac:dyDescent="0.25">
      <c r="A120" t="s">
        <v>1098</v>
      </c>
      <c r="B120" t="s">
        <v>1099</v>
      </c>
      <c r="C120" t="s">
        <v>1100</v>
      </c>
      <c r="D120" t="s">
        <v>1101</v>
      </c>
      <c r="E120" t="s">
        <v>1102</v>
      </c>
      <c r="F120" t="s">
        <v>1103</v>
      </c>
      <c r="G120" t="s">
        <v>1104</v>
      </c>
      <c r="H120" t="s">
        <v>1105</v>
      </c>
      <c r="I120" t="s">
        <v>225</v>
      </c>
      <c r="J120" t="s">
        <v>211</v>
      </c>
      <c r="K120" t="s">
        <v>1106</v>
      </c>
      <c r="L120" t="s">
        <v>50</v>
      </c>
      <c r="M120" t="s">
        <v>50</v>
      </c>
      <c r="N120" t="s">
        <v>36</v>
      </c>
      <c r="O120" t="s">
        <v>51</v>
      </c>
      <c r="P120" t="s">
        <v>266</v>
      </c>
      <c r="Q120" t="s">
        <v>39</v>
      </c>
      <c r="R120" t="s">
        <v>39</v>
      </c>
      <c r="S120" t="s">
        <v>39</v>
      </c>
      <c r="T120" t="s">
        <v>19</v>
      </c>
      <c r="U120" t="s">
        <v>1107</v>
      </c>
      <c r="V120" t="s">
        <v>39</v>
      </c>
      <c r="W120" t="s">
        <v>39</v>
      </c>
      <c r="X120" t="s">
        <v>39</v>
      </c>
      <c r="Y120" t="s">
        <v>9288</v>
      </c>
      <c r="Z120">
        <v>4</v>
      </c>
    </row>
    <row r="121" spans="1:26" x14ac:dyDescent="0.25">
      <c r="A121" t="s">
        <v>1108</v>
      </c>
      <c r="B121" t="s">
        <v>1109</v>
      </c>
      <c r="C121" t="s">
        <v>1110</v>
      </c>
      <c r="D121" t="s">
        <v>1111</v>
      </c>
      <c r="E121" t="s">
        <v>695</v>
      </c>
      <c r="F121" t="s">
        <v>1112</v>
      </c>
      <c r="G121" t="s">
        <v>1113</v>
      </c>
      <c r="H121" t="s">
        <v>1114</v>
      </c>
      <c r="I121" t="s">
        <v>225</v>
      </c>
      <c r="J121" t="s">
        <v>47</v>
      </c>
      <c r="K121" t="s">
        <v>48</v>
      </c>
      <c r="L121" t="s">
        <v>50</v>
      </c>
      <c r="M121" t="s">
        <v>50</v>
      </c>
      <c r="N121" t="s">
        <v>36</v>
      </c>
      <c r="O121" t="s">
        <v>51</v>
      </c>
      <c r="P121" t="s">
        <v>946</v>
      </c>
      <c r="Q121" t="s">
        <v>653</v>
      </c>
      <c r="R121" t="s">
        <v>39</v>
      </c>
      <c r="S121" t="s">
        <v>158</v>
      </c>
      <c r="T121" t="s">
        <v>39</v>
      </c>
      <c r="U121" t="s">
        <v>39</v>
      </c>
      <c r="V121" t="s">
        <v>39</v>
      </c>
      <c r="W121" t="s">
        <v>39</v>
      </c>
      <c r="X121" t="s">
        <v>39</v>
      </c>
      <c r="Y121" t="s">
        <v>9289</v>
      </c>
      <c r="Z121">
        <v>4</v>
      </c>
    </row>
    <row r="122" spans="1:26" x14ac:dyDescent="0.25">
      <c r="A122" t="s">
        <v>1115</v>
      </c>
      <c r="B122" t="s">
        <v>1116</v>
      </c>
      <c r="C122" t="s">
        <v>1117</v>
      </c>
      <c r="D122" t="s">
        <v>1118</v>
      </c>
      <c r="E122" t="s">
        <v>1119</v>
      </c>
      <c r="F122" t="s">
        <v>1120</v>
      </c>
      <c r="G122" t="s">
        <v>1121</v>
      </c>
      <c r="H122" t="s">
        <v>1122</v>
      </c>
      <c r="I122" t="s">
        <v>225</v>
      </c>
      <c r="J122" t="s">
        <v>211</v>
      </c>
      <c r="K122" t="s">
        <v>1123</v>
      </c>
      <c r="L122" t="s">
        <v>50</v>
      </c>
      <c r="M122" t="s">
        <v>50</v>
      </c>
      <c r="N122" t="s">
        <v>36</v>
      </c>
      <c r="O122" t="s">
        <v>51</v>
      </c>
      <c r="P122" t="s">
        <v>266</v>
      </c>
      <c r="Q122" t="s">
        <v>39</v>
      </c>
      <c r="R122" t="s">
        <v>39</v>
      </c>
      <c r="S122" t="s">
        <v>39</v>
      </c>
      <c r="T122" t="s">
        <v>19</v>
      </c>
      <c r="U122" t="s">
        <v>96</v>
      </c>
      <c r="V122" t="s">
        <v>671</v>
      </c>
      <c r="W122" t="s">
        <v>39</v>
      </c>
      <c r="X122" t="s">
        <v>20</v>
      </c>
      <c r="Y122" t="s">
        <v>9290</v>
      </c>
      <c r="Z122">
        <v>5</v>
      </c>
    </row>
    <row r="123" spans="1:26" x14ac:dyDescent="0.25">
      <c r="A123" t="s">
        <v>1124</v>
      </c>
      <c r="B123" t="s">
        <v>1125</v>
      </c>
      <c r="C123" t="s">
        <v>1126</v>
      </c>
      <c r="D123" t="s">
        <v>1127</v>
      </c>
      <c r="E123" t="s">
        <v>1128</v>
      </c>
      <c r="F123" t="s">
        <v>1129</v>
      </c>
      <c r="G123" t="s">
        <v>1130</v>
      </c>
      <c r="H123" t="s">
        <v>1131</v>
      </c>
      <c r="I123" t="s">
        <v>225</v>
      </c>
      <c r="J123" t="s">
        <v>32</v>
      </c>
      <c r="K123" t="s">
        <v>1132</v>
      </c>
      <c r="L123" t="s">
        <v>50</v>
      </c>
      <c r="M123" t="s">
        <v>50</v>
      </c>
      <c r="N123" t="s">
        <v>36</v>
      </c>
      <c r="O123" t="s">
        <v>51</v>
      </c>
      <c r="P123" t="s">
        <v>936</v>
      </c>
      <c r="Q123" t="s">
        <v>39</v>
      </c>
      <c r="R123" t="s">
        <v>39</v>
      </c>
      <c r="S123" t="s">
        <v>9059</v>
      </c>
      <c r="T123" t="s">
        <v>168</v>
      </c>
      <c r="U123" t="s">
        <v>39</v>
      </c>
      <c r="V123" t="s">
        <v>39</v>
      </c>
      <c r="W123" t="s">
        <v>39</v>
      </c>
      <c r="X123" t="s">
        <v>39</v>
      </c>
      <c r="Y123" t="s">
        <v>9291</v>
      </c>
      <c r="Z123">
        <v>4</v>
      </c>
    </row>
    <row r="124" spans="1:26" x14ac:dyDescent="0.25">
      <c r="A124" t="s">
        <v>1133</v>
      </c>
      <c r="B124" t="s">
        <v>1134</v>
      </c>
      <c r="C124" t="s">
        <v>1135</v>
      </c>
      <c r="D124" t="s">
        <v>1136</v>
      </c>
      <c r="E124" t="s">
        <v>1137</v>
      </c>
      <c r="F124" t="s">
        <v>1138</v>
      </c>
      <c r="G124" t="s">
        <v>1139</v>
      </c>
      <c r="H124" t="s">
        <v>1140</v>
      </c>
      <c r="I124" t="s">
        <v>225</v>
      </c>
      <c r="J124" t="s">
        <v>32</v>
      </c>
      <c r="K124" t="s">
        <v>1141</v>
      </c>
      <c r="L124" t="s">
        <v>50</v>
      </c>
      <c r="M124" t="s">
        <v>50</v>
      </c>
      <c r="N124" t="s">
        <v>36</v>
      </c>
      <c r="O124" t="s">
        <v>51</v>
      </c>
      <c r="P124" t="s">
        <v>187</v>
      </c>
      <c r="Q124" t="s">
        <v>39</v>
      </c>
      <c r="R124" t="s">
        <v>39</v>
      </c>
      <c r="S124" t="s">
        <v>9059</v>
      </c>
      <c r="T124" t="s">
        <v>39</v>
      </c>
      <c r="U124" t="s">
        <v>39</v>
      </c>
      <c r="V124" t="s">
        <v>39</v>
      </c>
      <c r="W124" t="s">
        <v>39</v>
      </c>
      <c r="X124" t="s">
        <v>39</v>
      </c>
      <c r="Y124" t="s">
        <v>9292</v>
      </c>
      <c r="Z124">
        <v>3</v>
      </c>
    </row>
    <row r="125" spans="1:26" x14ac:dyDescent="0.25">
      <c r="A125" t="s">
        <v>1142</v>
      </c>
      <c r="B125" t="s">
        <v>1143</v>
      </c>
      <c r="C125" t="s">
        <v>1144</v>
      </c>
      <c r="D125" t="s">
        <v>1145</v>
      </c>
      <c r="E125" t="s">
        <v>1146</v>
      </c>
      <c r="F125" t="s">
        <v>1147</v>
      </c>
      <c r="G125" t="s">
        <v>1148</v>
      </c>
      <c r="H125" t="s">
        <v>1149</v>
      </c>
      <c r="I125" t="s">
        <v>225</v>
      </c>
      <c r="J125" t="s">
        <v>32</v>
      </c>
      <c r="K125" t="s">
        <v>1150</v>
      </c>
      <c r="L125" t="s">
        <v>50</v>
      </c>
      <c r="M125" t="s">
        <v>50</v>
      </c>
      <c r="N125" t="s">
        <v>36</v>
      </c>
      <c r="O125" t="s">
        <v>51</v>
      </c>
      <c r="P125" t="s">
        <v>95</v>
      </c>
      <c r="Q125" t="s">
        <v>39</v>
      </c>
      <c r="R125" t="s">
        <v>39</v>
      </c>
      <c r="S125" t="s">
        <v>9059</v>
      </c>
      <c r="T125" t="s">
        <v>39</v>
      </c>
      <c r="U125" t="s">
        <v>40</v>
      </c>
      <c r="V125" t="s">
        <v>39</v>
      </c>
      <c r="W125" t="s">
        <v>39</v>
      </c>
      <c r="X125" t="s">
        <v>39</v>
      </c>
      <c r="Y125" t="s">
        <v>9293</v>
      </c>
      <c r="Z125">
        <v>4</v>
      </c>
    </row>
    <row r="126" spans="1:26" x14ac:dyDescent="0.25">
      <c r="A126" t="s">
        <v>1151</v>
      </c>
      <c r="B126" t="s">
        <v>1152</v>
      </c>
      <c r="C126" t="s">
        <v>1153</v>
      </c>
      <c r="D126" t="s">
        <v>1154</v>
      </c>
      <c r="E126" t="s">
        <v>1155</v>
      </c>
      <c r="F126" t="s">
        <v>1156</v>
      </c>
      <c r="G126" t="s">
        <v>1157</v>
      </c>
      <c r="H126" t="s">
        <v>1158</v>
      </c>
      <c r="I126" t="s">
        <v>225</v>
      </c>
      <c r="J126" t="s">
        <v>47</v>
      </c>
      <c r="K126" t="s">
        <v>48</v>
      </c>
      <c r="L126" t="s">
        <v>50</v>
      </c>
      <c r="M126" t="s">
        <v>50</v>
      </c>
      <c r="N126" t="s">
        <v>36</v>
      </c>
      <c r="O126" t="s">
        <v>39</v>
      </c>
      <c r="P126" t="s">
        <v>1159</v>
      </c>
      <c r="Q126" t="s">
        <v>39</v>
      </c>
      <c r="R126" t="s">
        <v>39</v>
      </c>
      <c r="S126" t="s">
        <v>39</v>
      </c>
      <c r="T126" t="s">
        <v>39</v>
      </c>
      <c r="U126" t="s">
        <v>257</v>
      </c>
      <c r="V126" t="s">
        <v>114</v>
      </c>
      <c r="W126" t="s">
        <v>39</v>
      </c>
      <c r="X126" t="s">
        <v>20</v>
      </c>
      <c r="Y126" t="s">
        <v>9294</v>
      </c>
      <c r="Z126">
        <v>3</v>
      </c>
    </row>
    <row r="127" spans="1:26" x14ac:dyDescent="0.25">
      <c r="A127" t="s">
        <v>1160</v>
      </c>
      <c r="B127" t="s">
        <v>1161</v>
      </c>
      <c r="C127" t="s">
        <v>1162</v>
      </c>
      <c r="D127" t="s">
        <v>1163</v>
      </c>
      <c r="E127" t="s">
        <v>879</v>
      </c>
      <c r="F127" t="s">
        <v>1164</v>
      </c>
      <c r="G127" t="s">
        <v>1165</v>
      </c>
      <c r="H127" t="s">
        <v>1166</v>
      </c>
      <c r="I127" t="s">
        <v>225</v>
      </c>
      <c r="J127" t="s">
        <v>47</v>
      </c>
      <c r="K127" t="s">
        <v>39</v>
      </c>
      <c r="L127" t="s">
        <v>50</v>
      </c>
      <c r="M127" t="s">
        <v>50</v>
      </c>
      <c r="N127" t="s">
        <v>36</v>
      </c>
      <c r="O127" t="s">
        <v>1089</v>
      </c>
      <c r="P127" t="s">
        <v>39</v>
      </c>
      <c r="Q127" t="s">
        <v>39</v>
      </c>
      <c r="R127" t="s">
        <v>39</v>
      </c>
      <c r="S127" t="s">
        <v>9059</v>
      </c>
      <c r="T127" t="s">
        <v>39</v>
      </c>
      <c r="U127" t="s">
        <v>39</v>
      </c>
      <c r="V127" t="s">
        <v>39</v>
      </c>
      <c r="W127" t="s">
        <v>39</v>
      </c>
      <c r="X127" t="s">
        <v>39</v>
      </c>
      <c r="Y127" t="s">
        <v>9295</v>
      </c>
      <c r="Z127">
        <v>2</v>
      </c>
    </row>
    <row r="128" spans="1:26" x14ac:dyDescent="0.25">
      <c r="A128" t="s">
        <v>1167</v>
      </c>
      <c r="B128" t="s">
        <v>1168</v>
      </c>
      <c r="C128" t="s">
        <v>1169</v>
      </c>
      <c r="D128" t="s">
        <v>75</v>
      </c>
      <c r="E128" t="s">
        <v>1170</v>
      </c>
      <c r="F128" t="s">
        <v>1171</v>
      </c>
      <c r="G128" t="s">
        <v>1172</v>
      </c>
      <c r="H128" t="s">
        <v>1173</v>
      </c>
      <c r="I128" t="s">
        <v>225</v>
      </c>
      <c r="J128" t="s">
        <v>47</v>
      </c>
      <c r="K128" t="s">
        <v>48</v>
      </c>
      <c r="L128" t="s">
        <v>50</v>
      </c>
      <c r="M128" t="s">
        <v>50</v>
      </c>
      <c r="N128" t="s">
        <v>36</v>
      </c>
      <c r="O128" t="s">
        <v>51</v>
      </c>
      <c r="P128" t="s">
        <v>78</v>
      </c>
      <c r="Q128" t="s">
        <v>39</v>
      </c>
      <c r="R128" t="s">
        <v>39</v>
      </c>
      <c r="S128" t="s">
        <v>52</v>
      </c>
      <c r="T128" t="s">
        <v>39</v>
      </c>
      <c r="U128" t="s">
        <v>39</v>
      </c>
      <c r="V128" t="s">
        <v>1174</v>
      </c>
      <c r="W128" t="s">
        <v>188</v>
      </c>
      <c r="X128" t="s">
        <v>20</v>
      </c>
      <c r="Y128" t="s">
        <v>9296</v>
      </c>
      <c r="Z128">
        <v>5</v>
      </c>
    </row>
    <row r="129" spans="1:26" x14ac:dyDescent="0.25">
      <c r="A129" t="s">
        <v>1175</v>
      </c>
      <c r="B129" t="s">
        <v>1176</v>
      </c>
      <c r="C129" t="s">
        <v>1177</v>
      </c>
      <c r="D129" t="s">
        <v>1178</v>
      </c>
      <c r="E129" t="s">
        <v>208</v>
      </c>
      <c r="F129" t="s">
        <v>1179</v>
      </c>
      <c r="G129" t="s">
        <v>1180</v>
      </c>
      <c r="H129" t="s">
        <v>1181</v>
      </c>
      <c r="I129" t="s">
        <v>225</v>
      </c>
      <c r="J129" t="s">
        <v>47</v>
      </c>
      <c r="K129" t="s">
        <v>1182</v>
      </c>
      <c r="L129" t="s">
        <v>50</v>
      </c>
      <c r="M129" t="s">
        <v>50</v>
      </c>
      <c r="N129" t="s">
        <v>36</v>
      </c>
      <c r="O129" t="s">
        <v>37</v>
      </c>
      <c r="P129" t="s">
        <v>177</v>
      </c>
      <c r="Q129" t="s">
        <v>39</v>
      </c>
      <c r="R129" t="s">
        <v>1183</v>
      </c>
      <c r="S129" t="s">
        <v>1184</v>
      </c>
      <c r="T129" t="s">
        <v>39</v>
      </c>
      <c r="U129" t="s">
        <v>1185</v>
      </c>
      <c r="V129" t="s">
        <v>39</v>
      </c>
      <c r="W129" t="s">
        <v>39</v>
      </c>
      <c r="X129" t="s">
        <v>39</v>
      </c>
      <c r="Y129" t="s">
        <v>9297</v>
      </c>
      <c r="Z129">
        <v>5</v>
      </c>
    </row>
    <row r="130" spans="1:26" x14ac:dyDescent="0.25">
      <c r="A130" t="s">
        <v>1186</v>
      </c>
      <c r="B130" t="s">
        <v>1187</v>
      </c>
      <c r="C130" t="s">
        <v>1188</v>
      </c>
      <c r="D130" t="s">
        <v>1189</v>
      </c>
      <c r="E130" t="s">
        <v>1190</v>
      </c>
      <c r="F130" t="s">
        <v>1191</v>
      </c>
      <c r="G130" t="s">
        <v>1192</v>
      </c>
      <c r="H130" t="s">
        <v>1193</v>
      </c>
      <c r="I130" t="s">
        <v>225</v>
      </c>
      <c r="J130" t="s">
        <v>47</v>
      </c>
      <c r="K130" t="s">
        <v>48</v>
      </c>
      <c r="L130" t="s">
        <v>50</v>
      </c>
      <c r="M130" t="s">
        <v>50</v>
      </c>
      <c r="N130" t="s">
        <v>36</v>
      </c>
      <c r="O130" t="s">
        <v>51</v>
      </c>
      <c r="P130" t="s">
        <v>1194</v>
      </c>
      <c r="Q130" t="s">
        <v>39</v>
      </c>
      <c r="R130" t="s">
        <v>39</v>
      </c>
      <c r="S130" t="s">
        <v>52</v>
      </c>
      <c r="T130" t="s">
        <v>39</v>
      </c>
      <c r="U130" t="s">
        <v>39</v>
      </c>
      <c r="V130" t="s">
        <v>39</v>
      </c>
      <c r="W130" t="s">
        <v>39</v>
      </c>
      <c r="X130" t="s">
        <v>39</v>
      </c>
      <c r="Y130" t="s">
        <v>9298</v>
      </c>
      <c r="Z130">
        <v>3</v>
      </c>
    </row>
    <row r="131" spans="1:26" x14ac:dyDescent="0.25">
      <c r="A131" t="s">
        <v>1195</v>
      </c>
      <c r="B131" t="s">
        <v>1196</v>
      </c>
      <c r="C131" t="s">
        <v>1197</v>
      </c>
      <c r="D131" t="s">
        <v>667</v>
      </c>
      <c r="E131" t="s">
        <v>1198</v>
      </c>
      <c r="F131" t="s">
        <v>1199</v>
      </c>
      <c r="G131" t="s">
        <v>1200</v>
      </c>
      <c r="H131" t="s">
        <v>1201</v>
      </c>
      <c r="I131" t="s">
        <v>225</v>
      </c>
      <c r="J131" t="s">
        <v>47</v>
      </c>
      <c r="K131" t="s">
        <v>48</v>
      </c>
      <c r="L131" t="s">
        <v>50</v>
      </c>
      <c r="M131" t="s">
        <v>50</v>
      </c>
      <c r="N131" t="s">
        <v>36</v>
      </c>
      <c r="O131" t="s">
        <v>94</v>
      </c>
      <c r="P131" t="s">
        <v>177</v>
      </c>
      <c r="Q131" t="s">
        <v>39</v>
      </c>
      <c r="R131" t="s">
        <v>39</v>
      </c>
      <c r="S131" t="s">
        <v>52</v>
      </c>
      <c r="T131" t="s">
        <v>39</v>
      </c>
      <c r="U131" t="s">
        <v>39</v>
      </c>
      <c r="V131" t="s">
        <v>39</v>
      </c>
      <c r="W131" t="s">
        <v>39</v>
      </c>
      <c r="X131" t="s">
        <v>39</v>
      </c>
      <c r="Y131" t="s">
        <v>1200</v>
      </c>
      <c r="Z131">
        <v>3</v>
      </c>
    </row>
    <row r="132" spans="1:26" x14ac:dyDescent="0.25">
      <c r="A132" t="s">
        <v>1202</v>
      </c>
      <c r="B132" t="s">
        <v>1203</v>
      </c>
      <c r="C132" t="s">
        <v>1204</v>
      </c>
      <c r="D132" t="s">
        <v>1205</v>
      </c>
      <c r="E132" t="s">
        <v>208</v>
      </c>
      <c r="F132" t="s">
        <v>1206</v>
      </c>
      <c r="G132" t="s">
        <v>1207</v>
      </c>
      <c r="H132" t="s">
        <v>1208</v>
      </c>
      <c r="I132" t="s">
        <v>225</v>
      </c>
      <c r="J132" t="s">
        <v>211</v>
      </c>
      <c r="K132" t="s">
        <v>1209</v>
      </c>
      <c r="L132" t="s">
        <v>50</v>
      </c>
      <c r="M132" t="s">
        <v>50</v>
      </c>
      <c r="N132" t="s">
        <v>36</v>
      </c>
      <c r="O132" t="s">
        <v>51</v>
      </c>
      <c r="P132" t="s">
        <v>1210</v>
      </c>
      <c r="Q132" t="s">
        <v>39</v>
      </c>
      <c r="R132" t="s">
        <v>39</v>
      </c>
      <c r="S132" t="s">
        <v>9059</v>
      </c>
      <c r="T132" t="s">
        <v>39</v>
      </c>
      <c r="U132" t="s">
        <v>39</v>
      </c>
      <c r="V132" t="s">
        <v>39</v>
      </c>
      <c r="W132" t="s">
        <v>39</v>
      </c>
      <c r="X132" t="s">
        <v>39</v>
      </c>
      <c r="Y132" t="s">
        <v>9299</v>
      </c>
      <c r="Z132">
        <v>3</v>
      </c>
    </row>
    <row r="133" spans="1:26" x14ac:dyDescent="0.25">
      <c r="A133" t="s">
        <v>1211</v>
      </c>
      <c r="B133" t="s">
        <v>1212</v>
      </c>
      <c r="C133" t="s">
        <v>1213</v>
      </c>
      <c r="D133" t="s">
        <v>1214</v>
      </c>
      <c r="E133" t="s">
        <v>850</v>
      </c>
      <c r="F133" t="s">
        <v>1213</v>
      </c>
      <c r="G133" t="s">
        <v>1215</v>
      </c>
      <c r="H133" t="s">
        <v>30</v>
      </c>
      <c r="I133" t="s">
        <v>31</v>
      </c>
      <c r="J133" t="s">
        <v>47</v>
      </c>
      <c r="K133" t="s">
        <v>48</v>
      </c>
      <c r="L133" t="s">
        <v>1216</v>
      </c>
      <c r="M133" t="s">
        <v>50</v>
      </c>
      <c r="N133" t="s">
        <v>36</v>
      </c>
      <c r="O133" t="s">
        <v>51</v>
      </c>
      <c r="P133" t="s">
        <v>39</v>
      </c>
      <c r="Q133" t="s">
        <v>39</v>
      </c>
      <c r="R133" t="s">
        <v>39</v>
      </c>
      <c r="S133" t="s">
        <v>52</v>
      </c>
      <c r="T133" t="s">
        <v>168</v>
      </c>
      <c r="U133" t="s">
        <v>317</v>
      </c>
      <c r="V133" t="s">
        <v>39</v>
      </c>
      <c r="W133" t="s">
        <v>39</v>
      </c>
      <c r="X133" t="s">
        <v>39</v>
      </c>
      <c r="Y133" t="s">
        <v>1215</v>
      </c>
      <c r="Z133">
        <v>4</v>
      </c>
    </row>
    <row r="134" spans="1:26" x14ac:dyDescent="0.25">
      <c r="A134" t="s">
        <v>1217</v>
      </c>
      <c r="B134" t="s">
        <v>1218</v>
      </c>
      <c r="C134" t="s">
        <v>1219</v>
      </c>
      <c r="D134" t="s">
        <v>1220</v>
      </c>
      <c r="E134" t="s">
        <v>879</v>
      </c>
      <c r="F134" t="s">
        <v>1221</v>
      </c>
      <c r="G134" t="s">
        <v>1222</v>
      </c>
      <c r="H134" t="s">
        <v>1223</v>
      </c>
      <c r="I134" t="s">
        <v>225</v>
      </c>
      <c r="J134" t="s">
        <v>47</v>
      </c>
      <c r="K134" t="s">
        <v>48</v>
      </c>
      <c r="L134" t="s">
        <v>50</v>
      </c>
      <c r="M134" t="s">
        <v>50</v>
      </c>
      <c r="N134" t="s">
        <v>36</v>
      </c>
      <c r="O134" t="s">
        <v>39</v>
      </c>
      <c r="P134" t="s">
        <v>95</v>
      </c>
      <c r="Q134" t="s">
        <v>39</v>
      </c>
      <c r="R134" t="s">
        <v>39</v>
      </c>
      <c r="S134" t="s">
        <v>9059</v>
      </c>
      <c r="T134" t="s">
        <v>168</v>
      </c>
      <c r="U134" t="s">
        <v>39</v>
      </c>
      <c r="V134" t="s">
        <v>39</v>
      </c>
      <c r="W134" t="s">
        <v>39</v>
      </c>
      <c r="X134" t="s">
        <v>39</v>
      </c>
      <c r="Y134" t="s">
        <v>9300</v>
      </c>
      <c r="Z134">
        <v>3</v>
      </c>
    </row>
    <row r="135" spans="1:26" x14ac:dyDescent="0.25">
      <c r="A135" t="s">
        <v>1224</v>
      </c>
      <c r="B135" t="s">
        <v>1225</v>
      </c>
      <c r="C135" t="s">
        <v>1226</v>
      </c>
      <c r="D135" t="s">
        <v>1227</v>
      </c>
      <c r="E135" t="s">
        <v>1228</v>
      </c>
      <c r="F135" t="s">
        <v>1229</v>
      </c>
      <c r="G135" t="s">
        <v>1230</v>
      </c>
      <c r="H135" t="s">
        <v>1231</v>
      </c>
      <c r="I135" t="s">
        <v>225</v>
      </c>
      <c r="J135" t="s">
        <v>47</v>
      </c>
      <c r="K135" t="s">
        <v>1232</v>
      </c>
      <c r="L135" t="s">
        <v>50</v>
      </c>
      <c r="M135" t="s">
        <v>50</v>
      </c>
      <c r="N135" t="s">
        <v>36</v>
      </c>
      <c r="O135" t="s">
        <v>256</v>
      </c>
      <c r="P135" t="s">
        <v>266</v>
      </c>
      <c r="Q135" t="s">
        <v>39</v>
      </c>
      <c r="R135" t="s">
        <v>39</v>
      </c>
      <c r="S135" t="s">
        <v>52</v>
      </c>
      <c r="T135" t="s">
        <v>39</v>
      </c>
      <c r="U135" t="s">
        <v>39</v>
      </c>
      <c r="V135" t="s">
        <v>39</v>
      </c>
      <c r="W135" t="s">
        <v>39</v>
      </c>
      <c r="X135" t="s">
        <v>39</v>
      </c>
      <c r="Y135" t="s">
        <v>9301</v>
      </c>
      <c r="Z135">
        <v>3</v>
      </c>
    </row>
    <row r="136" spans="1:26" x14ac:dyDescent="0.25">
      <c r="A136" t="s">
        <v>1233</v>
      </c>
      <c r="B136" t="s">
        <v>1234</v>
      </c>
      <c r="C136" t="s">
        <v>1235</v>
      </c>
      <c r="D136" t="s">
        <v>1236</v>
      </c>
      <c r="E136" t="s">
        <v>879</v>
      </c>
      <c r="F136" t="s">
        <v>1237</v>
      </c>
      <c r="G136" t="s">
        <v>1238</v>
      </c>
      <c r="H136" t="s">
        <v>1239</v>
      </c>
      <c r="I136" t="s">
        <v>225</v>
      </c>
      <c r="J136" t="s">
        <v>32</v>
      </c>
      <c r="K136" t="s">
        <v>1240</v>
      </c>
      <c r="L136" t="s">
        <v>50</v>
      </c>
      <c r="M136" t="s">
        <v>50</v>
      </c>
      <c r="N136" t="s">
        <v>36</v>
      </c>
      <c r="O136" t="s">
        <v>157</v>
      </c>
      <c r="P136" t="s">
        <v>39</v>
      </c>
      <c r="Q136" t="s">
        <v>39</v>
      </c>
      <c r="R136" t="s">
        <v>39</v>
      </c>
      <c r="S136" t="s">
        <v>52</v>
      </c>
      <c r="T136" t="s">
        <v>19</v>
      </c>
      <c r="U136" t="s">
        <v>39</v>
      </c>
      <c r="V136" t="s">
        <v>39</v>
      </c>
      <c r="W136" t="s">
        <v>39</v>
      </c>
      <c r="X136" t="s">
        <v>39</v>
      </c>
      <c r="Y136" t="s">
        <v>1238</v>
      </c>
      <c r="Z136">
        <v>3</v>
      </c>
    </row>
    <row r="137" spans="1:26" x14ac:dyDescent="0.25">
      <c r="A137" t="s">
        <v>1241</v>
      </c>
      <c r="B137" t="s">
        <v>1242</v>
      </c>
      <c r="C137" t="s">
        <v>1243</v>
      </c>
      <c r="D137" t="s">
        <v>1244</v>
      </c>
      <c r="E137" t="s">
        <v>1245</v>
      </c>
      <c r="F137" t="s">
        <v>1246</v>
      </c>
      <c r="G137" t="s">
        <v>1247</v>
      </c>
      <c r="H137" t="s">
        <v>987</v>
      </c>
      <c r="I137" t="s">
        <v>225</v>
      </c>
      <c r="J137" t="s">
        <v>47</v>
      </c>
      <c r="K137" t="s">
        <v>48</v>
      </c>
      <c r="L137" t="s">
        <v>50</v>
      </c>
      <c r="M137" t="s">
        <v>50</v>
      </c>
      <c r="N137" t="s">
        <v>36</v>
      </c>
      <c r="O137" t="s">
        <v>51</v>
      </c>
      <c r="P137" t="s">
        <v>78</v>
      </c>
      <c r="Q137" t="s">
        <v>522</v>
      </c>
      <c r="R137" t="s">
        <v>39</v>
      </c>
      <c r="S137" t="s">
        <v>158</v>
      </c>
      <c r="T137" t="s">
        <v>19</v>
      </c>
      <c r="U137" t="s">
        <v>980</v>
      </c>
      <c r="V137" t="s">
        <v>159</v>
      </c>
      <c r="W137" t="s">
        <v>39</v>
      </c>
      <c r="X137" t="s">
        <v>20</v>
      </c>
      <c r="Y137" t="s">
        <v>9302</v>
      </c>
      <c r="Z137">
        <v>7</v>
      </c>
    </row>
    <row r="138" spans="1:26" x14ac:dyDescent="0.25">
      <c r="A138" t="s">
        <v>1248</v>
      </c>
      <c r="B138" t="s">
        <v>1249</v>
      </c>
      <c r="C138" t="s">
        <v>1250</v>
      </c>
      <c r="D138" t="s">
        <v>1251</v>
      </c>
      <c r="E138" t="s">
        <v>1252</v>
      </c>
      <c r="F138" t="s">
        <v>1253</v>
      </c>
      <c r="G138" t="s">
        <v>1254</v>
      </c>
      <c r="H138" t="s">
        <v>630</v>
      </c>
      <c r="I138" t="s">
        <v>225</v>
      </c>
      <c r="J138" t="s">
        <v>211</v>
      </c>
      <c r="K138" t="s">
        <v>631</v>
      </c>
      <c r="L138" t="s">
        <v>50</v>
      </c>
      <c r="M138" t="s">
        <v>50</v>
      </c>
      <c r="N138" t="s">
        <v>36</v>
      </c>
      <c r="O138" t="s">
        <v>51</v>
      </c>
      <c r="P138" t="s">
        <v>266</v>
      </c>
      <c r="Q138" t="s">
        <v>39</v>
      </c>
      <c r="R138" t="s">
        <v>39</v>
      </c>
      <c r="S138" t="s">
        <v>158</v>
      </c>
      <c r="T138" t="s">
        <v>19</v>
      </c>
      <c r="U138" t="s">
        <v>96</v>
      </c>
      <c r="V138" t="s">
        <v>159</v>
      </c>
      <c r="W138" t="s">
        <v>39</v>
      </c>
      <c r="X138" t="s">
        <v>20</v>
      </c>
      <c r="Y138" t="s">
        <v>9303</v>
      </c>
      <c r="Z138">
        <v>6</v>
      </c>
    </row>
    <row r="139" spans="1:26" x14ac:dyDescent="0.25">
      <c r="A139" t="s">
        <v>1255</v>
      </c>
      <c r="B139" t="s">
        <v>1256</v>
      </c>
      <c r="C139" t="s">
        <v>1257</v>
      </c>
      <c r="D139" t="s">
        <v>1258</v>
      </c>
      <c r="E139" t="s">
        <v>1259</v>
      </c>
      <c r="F139" t="s">
        <v>1260</v>
      </c>
      <c r="G139" t="s">
        <v>1261</v>
      </c>
      <c r="H139" t="s">
        <v>1262</v>
      </c>
      <c r="I139" t="s">
        <v>225</v>
      </c>
      <c r="J139" t="s">
        <v>32</v>
      </c>
      <c r="K139" t="s">
        <v>1263</v>
      </c>
      <c r="L139" t="s">
        <v>50</v>
      </c>
      <c r="M139" t="s">
        <v>50</v>
      </c>
      <c r="N139" t="s">
        <v>36</v>
      </c>
      <c r="O139" t="s">
        <v>247</v>
      </c>
      <c r="P139" t="s">
        <v>95</v>
      </c>
      <c r="Q139" t="s">
        <v>39</v>
      </c>
      <c r="R139" t="s">
        <v>39</v>
      </c>
      <c r="S139" t="s">
        <v>39</v>
      </c>
      <c r="T139" t="s">
        <v>39</v>
      </c>
      <c r="U139" t="s">
        <v>1264</v>
      </c>
      <c r="V139" t="s">
        <v>159</v>
      </c>
      <c r="W139" t="s">
        <v>39</v>
      </c>
      <c r="X139" t="s">
        <v>20</v>
      </c>
      <c r="Y139" t="s">
        <v>9304</v>
      </c>
      <c r="Z139">
        <v>4</v>
      </c>
    </row>
    <row r="140" spans="1:26" x14ac:dyDescent="0.25">
      <c r="A140" t="s">
        <v>1265</v>
      </c>
      <c r="B140" t="s">
        <v>1266</v>
      </c>
      <c r="C140" t="s">
        <v>1267</v>
      </c>
      <c r="D140" t="s">
        <v>1268</v>
      </c>
      <c r="E140" t="s">
        <v>879</v>
      </c>
      <c r="F140" t="s">
        <v>1269</v>
      </c>
      <c r="G140" t="s">
        <v>1270</v>
      </c>
      <c r="H140" t="s">
        <v>1271</v>
      </c>
      <c r="I140" t="s">
        <v>225</v>
      </c>
      <c r="J140" t="s">
        <v>32</v>
      </c>
      <c r="K140" t="s">
        <v>1272</v>
      </c>
      <c r="L140" t="s">
        <v>50</v>
      </c>
      <c r="M140" t="s">
        <v>50</v>
      </c>
      <c r="N140" t="s">
        <v>36</v>
      </c>
      <c r="O140" t="s">
        <v>1273</v>
      </c>
      <c r="P140" t="s">
        <v>1274</v>
      </c>
      <c r="Q140" t="s">
        <v>39</v>
      </c>
      <c r="R140" t="s">
        <v>39</v>
      </c>
      <c r="S140" t="s">
        <v>937</v>
      </c>
      <c r="T140" t="s">
        <v>39</v>
      </c>
      <c r="U140" t="s">
        <v>39</v>
      </c>
      <c r="V140" t="s">
        <v>39</v>
      </c>
      <c r="W140" t="s">
        <v>39</v>
      </c>
      <c r="X140" t="s">
        <v>39</v>
      </c>
      <c r="Y140" t="s">
        <v>9305</v>
      </c>
      <c r="Z140">
        <v>3</v>
      </c>
    </row>
    <row r="141" spans="1:26" x14ac:dyDescent="0.25">
      <c r="A141" t="s">
        <v>1275</v>
      </c>
      <c r="B141" t="s">
        <v>1276</v>
      </c>
      <c r="C141" t="s">
        <v>1277</v>
      </c>
      <c r="D141" t="s">
        <v>1278</v>
      </c>
      <c r="E141" t="s">
        <v>1279</v>
      </c>
      <c r="F141" t="s">
        <v>1280</v>
      </c>
      <c r="G141" t="s">
        <v>1281</v>
      </c>
      <c r="H141" t="s">
        <v>1282</v>
      </c>
      <c r="I141" t="s">
        <v>225</v>
      </c>
      <c r="J141" t="s">
        <v>47</v>
      </c>
      <c r="K141" t="s">
        <v>48</v>
      </c>
      <c r="L141" t="s">
        <v>50</v>
      </c>
      <c r="M141" t="s">
        <v>50</v>
      </c>
      <c r="N141" t="s">
        <v>36</v>
      </c>
      <c r="O141" t="s">
        <v>1021</v>
      </c>
      <c r="P141" t="s">
        <v>39</v>
      </c>
      <c r="Q141" t="s">
        <v>39</v>
      </c>
      <c r="R141" t="s">
        <v>39</v>
      </c>
      <c r="S141" t="s">
        <v>158</v>
      </c>
      <c r="T141" t="s">
        <v>1283</v>
      </c>
      <c r="U141" t="s">
        <v>96</v>
      </c>
      <c r="V141" t="s">
        <v>287</v>
      </c>
      <c r="W141" t="s">
        <v>39</v>
      </c>
      <c r="X141" t="s">
        <v>20</v>
      </c>
      <c r="Y141" t="s">
        <v>9306</v>
      </c>
      <c r="Z141">
        <v>5</v>
      </c>
    </row>
    <row r="142" spans="1:26" x14ac:dyDescent="0.25">
      <c r="A142" t="s">
        <v>1284</v>
      </c>
      <c r="B142" t="s">
        <v>1285</v>
      </c>
      <c r="C142" t="s">
        <v>1286</v>
      </c>
      <c r="D142" t="s">
        <v>1287</v>
      </c>
      <c r="E142" t="s">
        <v>1288</v>
      </c>
      <c r="F142" t="s">
        <v>1289</v>
      </c>
      <c r="G142" t="s">
        <v>1290</v>
      </c>
      <c r="H142" t="s">
        <v>1291</v>
      </c>
      <c r="I142" t="s">
        <v>225</v>
      </c>
      <c r="J142" t="s">
        <v>47</v>
      </c>
      <c r="K142" t="s">
        <v>48</v>
      </c>
      <c r="L142" t="s">
        <v>50</v>
      </c>
      <c r="M142" t="s">
        <v>50</v>
      </c>
      <c r="N142" t="s">
        <v>36</v>
      </c>
      <c r="O142" t="s">
        <v>51</v>
      </c>
      <c r="P142" t="s">
        <v>266</v>
      </c>
      <c r="Q142" t="s">
        <v>39</v>
      </c>
      <c r="R142" t="s">
        <v>39</v>
      </c>
      <c r="S142" t="s">
        <v>39</v>
      </c>
      <c r="T142" t="s">
        <v>19</v>
      </c>
      <c r="U142" t="s">
        <v>96</v>
      </c>
      <c r="V142" t="s">
        <v>1292</v>
      </c>
      <c r="W142" t="s">
        <v>1293</v>
      </c>
      <c r="X142" t="s">
        <v>20</v>
      </c>
      <c r="Y142" t="s">
        <v>9307</v>
      </c>
      <c r="Z142">
        <v>6</v>
      </c>
    </row>
    <row r="143" spans="1:26" x14ac:dyDescent="0.25">
      <c r="A143" t="s">
        <v>1294</v>
      </c>
      <c r="B143" t="s">
        <v>1295</v>
      </c>
      <c r="C143" t="s">
        <v>1296</v>
      </c>
      <c r="D143" t="s">
        <v>1297</v>
      </c>
      <c r="E143" t="s">
        <v>1298</v>
      </c>
      <c r="F143" t="s">
        <v>1299</v>
      </c>
      <c r="G143" t="s">
        <v>1300</v>
      </c>
      <c r="H143" t="s">
        <v>713</v>
      </c>
      <c r="I143" t="s">
        <v>225</v>
      </c>
      <c r="J143" t="s">
        <v>47</v>
      </c>
      <c r="K143" t="s">
        <v>48</v>
      </c>
      <c r="L143" t="s">
        <v>50</v>
      </c>
      <c r="M143" t="s">
        <v>50</v>
      </c>
      <c r="N143" t="s">
        <v>36</v>
      </c>
      <c r="O143" t="s">
        <v>37</v>
      </c>
      <c r="P143" t="s">
        <v>1301</v>
      </c>
      <c r="Q143" t="s">
        <v>39</v>
      </c>
      <c r="R143" t="s">
        <v>39</v>
      </c>
      <c r="S143" t="s">
        <v>39</v>
      </c>
      <c r="T143" t="s">
        <v>39</v>
      </c>
      <c r="U143" t="s">
        <v>865</v>
      </c>
      <c r="V143" t="s">
        <v>39</v>
      </c>
      <c r="W143" t="s">
        <v>39</v>
      </c>
      <c r="X143" t="s">
        <v>39</v>
      </c>
      <c r="Y143" t="s">
        <v>1300</v>
      </c>
      <c r="Z143">
        <v>3</v>
      </c>
    </row>
    <row r="144" spans="1:26" x14ac:dyDescent="0.25">
      <c r="A144" t="s">
        <v>1302</v>
      </c>
      <c r="B144" t="s">
        <v>1303</v>
      </c>
      <c r="C144" t="s">
        <v>1304</v>
      </c>
      <c r="D144" t="s">
        <v>1297</v>
      </c>
      <c r="E144" t="s">
        <v>1298</v>
      </c>
      <c r="F144" t="s">
        <v>1305</v>
      </c>
      <c r="G144" t="s">
        <v>1306</v>
      </c>
      <c r="H144" t="s">
        <v>62</v>
      </c>
      <c r="I144" t="s">
        <v>225</v>
      </c>
      <c r="J144" t="s">
        <v>32</v>
      </c>
      <c r="K144" t="s">
        <v>1307</v>
      </c>
      <c r="L144" t="s">
        <v>50</v>
      </c>
      <c r="M144" t="s">
        <v>50</v>
      </c>
      <c r="N144" t="s">
        <v>36</v>
      </c>
      <c r="O144" t="s">
        <v>51</v>
      </c>
      <c r="P144" t="s">
        <v>39</v>
      </c>
      <c r="Q144" t="s">
        <v>39</v>
      </c>
      <c r="R144" t="s">
        <v>39</v>
      </c>
      <c r="S144" t="s">
        <v>52</v>
      </c>
      <c r="T144" t="s">
        <v>1308</v>
      </c>
      <c r="U144" t="s">
        <v>39</v>
      </c>
      <c r="V144" t="s">
        <v>39</v>
      </c>
      <c r="W144" t="s">
        <v>39</v>
      </c>
      <c r="X144" t="s">
        <v>39</v>
      </c>
      <c r="Y144" t="s">
        <v>9308</v>
      </c>
      <c r="Z144">
        <v>3</v>
      </c>
    </row>
    <row r="145" spans="1:26" x14ac:dyDescent="0.25">
      <c r="A145" t="s">
        <v>1309</v>
      </c>
      <c r="B145" t="s">
        <v>1310</v>
      </c>
      <c r="C145" t="s">
        <v>1311</v>
      </c>
      <c r="D145" t="s">
        <v>1312</v>
      </c>
      <c r="E145" t="s">
        <v>1313</v>
      </c>
      <c r="F145" t="s">
        <v>1314</v>
      </c>
      <c r="G145" t="s">
        <v>1315</v>
      </c>
      <c r="H145" t="s">
        <v>1316</v>
      </c>
      <c r="I145" t="s">
        <v>225</v>
      </c>
      <c r="J145" t="s">
        <v>32</v>
      </c>
      <c r="K145" t="s">
        <v>1317</v>
      </c>
      <c r="L145" t="s">
        <v>50</v>
      </c>
      <c r="M145" t="s">
        <v>50</v>
      </c>
      <c r="N145" t="s">
        <v>36</v>
      </c>
      <c r="O145" t="s">
        <v>256</v>
      </c>
      <c r="P145" t="s">
        <v>39</v>
      </c>
      <c r="Q145" t="s">
        <v>39</v>
      </c>
      <c r="R145" t="s">
        <v>39</v>
      </c>
      <c r="S145" t="s">
        <v>39</v>
      </c>
      <c r="T145" t="s">
        <v>523</v>
      </c>
      <c r="U145" t="s">
        <v>39</v>
      </c>
      <c r="V145" t="s">
        <v>114</v>
      </c>
      <c r="W145" t="s">
        <v>1318</v>
      </c>
      <c r="X145" t="s">
        <v>20</v>
      </c>
      <c r="Y145" t="s">
        <v>9309</v>
      </c>
      <c r="Z145">
        <v>4</v>
      </c>
    </row>
    <row r="146" spans="1:26" x14ac:dyDescent="0.25">
      <c r="A146" t="s">
        <v>1319</v>
      </c>
      <c r="B146" t="s">
        <v>1320</v>
      </c>
      <c r="C146" t="s">
        <v>1321</v>
      </c>
      <c r="D146" t="s">
        <v>1322</v>
      </c>
      <c r="E146" t="s">
        <v>1323</v>
      </c>
      <c r="F146" t="s">
        <v>1324</v>
      </c>
      <c r="G146" t="s">
        <v>1325</v>
      </c>
      <c r="H146" t="s">
        <v>1326</v>
      </c>
      <c r="I146" t="s">
        <v>225</v>
      </c>
      <c r="J146" t="s">
        <v>32</v>
      </c>
      <c r="K146" t="s">
        <v>1327</v>
      </c>
      <c r="L146" t="s">
        <v>50</v>
      </c>
      <c r="M146" t="s">
        <v>50</v>
      </c>
      <c r="N146" t="s">
        <v>36</v>
      </c>
      <c r="O146" t="s">
        <v>102</v>
      </c>
      <c r="P146" t="s">
        <v>266</v>
      </c>
      <c r="Q146" t="s">
        <v>39</v>
      </c>
      <c r="R146" t="s">
        <v>39</v>
      </c>
      <c r="S146" t="s">
        <v>39</v>
      </c>
      <c r="T146" t="s">
        <v>19</v>
      </c>
      <c r="U146" t="s">
        <v>1328</v>
      </c>
      <c r="V146" t="s">
        <v>159</v>
      </c>
      <c r="W146" t="s">
        <v>39</v>
      </c>
      <c r="X146" t="s">
        <v>20</v>
      </c>
      <c r="Y146" t="s">
        <v>9310</v>
      </c>
      <c r="Z146">
        <v>5</v>
      </c>
    </row>
    <row r="147" spans="1:26" x14ac:dyDescent="0.25">
      <c r="A147" t="s">
        <v>1329</v>
      </c>
      <c r="B147" t="s">
        <v>1330</v>
      </c>
      <c r="C147" t="s">
        <v>1331</v>
      </c>
      <c r="D147" t="s">
        <v>1332</v>
      </c>
      <c r="E147" t="s">
        <v>1333</v>
      </c>
      <c r="F147" t="s">
        <v>1334</v>
      </c>
      <c r="G147" t="s">
        <v>1335</v>
      </c>
      <c r="H147" t="s">
        <v>630</v>
      </c>
      <c r="I147" t="s">
        <v>225</v>
      </c>
      <c r="J147" t="s">
        <v>211</v>
      </c>
      <c r="K147" t="s">
        <v>631</v>
      </c>
      <c r="L147" t="s">
        <v>50</v>
      </c>
      <c r="M147" t="s">
        <v>50</v>
      </c>
      <c r="N147" t="s">
        <v>36</v>
      </c>
      <c r="O147" t="s">
        <v>51</v>
      </c>
      <c r="P147" t="s">
        <v>39</v>
      </c>
      <c r="Q147" t="s">
        <v>613</v>
      </c>
      <c r="R147" t="s">
        <v>39</v>
      </c>
      <c r="S147" t="s">
        <v>158</v>
      </c>
      <c r="T147" t="s">
        <v>19</v>
      </c>
      <c r="U147" t="s">
        <v>39</v>
      </c>
      <c r="V147" t="s">
        <v>159</v>
      </c>
      <c r="W147" t="s">
        <v>39</v>
      </c>
      <c r="X147" t="s">
        <v>20</v>
      </c>
      <c r="Y147" t="s">
        <v>9311</v>
      </c>
      <c r="Z147">
        <v>5</v>
      </c>
    </row>
    <row r="148" spans="1:26" x14ac:dyDescent="0.25">
      <c r="A148" t="s">
        <v>1336</v>
      </c>
      <c r="B148" t="s">
        <v>1337</v>
      </c>
      <c r="C148" t="s">
        <v>1338</v>
      </c>
      <c r="D148" t="s">
        <v>1339</v>
      </c>
      <c r="E148" t="s">
        <v>1340</v>
      </c>
      <c r="F148" t="s">
        <v>1341</v>
      </c>
      <c r="G148" t="s">
        <v>1342</v>
      </c>
      <c r="H148" t="s">
        <v>809</v>
      </c>
      <c r="I148" t="s">
        <v>225</v>
      </c>
      <c r="J148" t="s">
        <v>47</v>
      </c>
      <c r="K148" t="s">
        <v>48</v>
      </c>
      <c r="L148" t="s">
        <v>50</v>
      </c>
      <c r="M148" t="s">
        <v>50</v>
      </c>
      <c r="N148" t="s">
        <v>36</v>
      </c>
      <c r="O148" t="s">
        <v>51</v>
      </c>
      <c r="P148" t="s">
        <v>39</v>
      </c>
      <c r="Q148" t="s">
        <v>900</v>
      </c>
      <c r="R148" t="s">
        <v>39</v>
      </c>
      <c r="S148" t="s">
        <v>158</v>
      </c>
      <c r="T148" t="s">
        <v>19</v>
      </c>
      <c r="U148" t="s">
        <v>39</v>
      </c>
      <c r="V148" t="s">
        <v>39</v>
      </c>
      <c r="W148" t="s">
        <v>39</v>
      </c>
      <c r="X148" t="s">
        <v>39</v>
      </c>
      <c r="Y148" t="s">
        <v>9312</v>
      </c>
      <c r="Z148">
        <v>4</v>
      </c>
    </row>
    <row r="149" spans="1:26" x14ac:dyDescent="0.25">
      <c r="A149" t="s">
        <v>1343</v>
      </c>
      <c r="B149" t="s">
        <v>1344</v>
      </c>
      <c r="C149" t="s">
        <v>1345</v>
      </c>
      <c r="D149" t="s">
        <v>1346</v>
      </c>
      <c r="E149" t="s">
        <v>1155</v>
      </c>
      <c r="F149" t="s">
        <v>1347</v>
      </c>
      <c r="G149" t="s">
        <v>1348</v>
      </c>
      <c r="H149" t="s">
        <v>1349</v>
      </c>
      <c r="I149" t="s">
        <v>225</v>
      </c>
      <c r="J149" t="s">
        <v>47</v>
      </c>
      <c r="K149" t="s">
        <v>48</v>
      </c>
      <c r="L149" t="s">
        <v>50</v>
      </c>
      <c r="M149" t="s">
        <v>50</v>
      </c>
      <c r="N149" t="s">
        <v>36</v>
      </c>
      <c r="O149" t="s">
        <v>51</v>
      </c>
      <c r="P149" t="s">
        <v>39</v>
      </c>
      <c r="Q149" t="s">
        <v>39</v>
      </c>
      <c r="R149" t="s">
        <v>39</v>
      </c>
      <c r="S149" t="s">
        <v>52</v>
      </c>
      <c r="T149" t="s">
        <v>168</v>
      </c>
      <c r="U149" t="s">
        <v>39</v>
      </c>
      <c r="V149" t="s">
        <v>114</v>
      </c>
      <c r="W149" t="s">
        <v>39</v>
      </c>
      <c r="X149" t="s">
        <v>20</v>
      </c>
      <c r="Y149" t="s">
        <v>9313</v>
      </c>
      <c r="Z149">
        <v>4</v>
      </c>
    </row>
    <row r="150" spans="1:26" x14ac:dyDescent="0.25">
      <c r="A150" t="s">
        <v>1350</v>
      </c>
      <c r="B150" t="s">
        <v>1351</v>
      </c>
      <c r="C150" t="s">
        <v>1352</v>
      </c>
      <c r="D150" t="s">
        <v>1353</v>
      </c>
      <c r="E150" t="s">
        <v>1354</v>
      </c>
      <c r="F150" t="s">
        <v>1355</v>
      </c>
      <c r="G150" t="s">
        <v>1356</v>
      </c>
      <c r="H150" t="s">
        <v>1357</v>
      </c>
      <c r="I150" t="s">
        <v>225</v>
      </c>
      <c r="J150" t="s">
        <v>47</v>
      </c>
      <c r="K150" t="s">
        <v>48</v>
      </c>
      <c r="L150" t="s">
        <v>50</v>
      </c>
      <c r="M150" t="s">
        <v>50</v>
      </c>
      <c r="N150" t="s">
        <v>36</v>
      </c>
      <c r="O150" t="s">
        <v>1021</v>
      </c>
      <c r="P150" t="s">
        <v>266</v>
      </c>
      <c r="Q150" t="s">
        <v>39</v>
      </c>
      <c r="R150" t="s">
        <v>39</v>
      </c>
      <c r="S150" t="s">
        <v>52</v>
      </c>
      <c r="T150" t="s">
        <v>39</v>
      </c>
      <c r="U150" t="s">
        <v>39</v>
      </c>
      <c r="V150" t="s">
        <v>114</v>
      </c>
      <c r="W150" t="s">
        <v>39</v>
      </c>
      <c r="X150" t="s">
        <v>20</v>
      </c>
      <c r="Y150" t="s">
        <v>9314</v>
      </c>
      <c r="Z150">
        <v>4</v>
      </c>
    </row>
    <row r="151" spans="1:26" x14ac:dyDescent="0.25">
      <c r="A151" t="s">
        <v>1358</v>
      </c>
      <c r="B151" t="s">
        <v>1359</v>
      </c>
      <c r="C151" t="s">
        <v>1360</v>
      </c>
      <c r="D151" t="s">
        <v>1361</v>
      </c>
      <c r="E151" t="s">
        <v>1362</v>
      </c>
      <c r="F151" t="s">
        <v>1363</v>
      </c>
      <c r="G151" t="s">
        <v>1364</v>
      </c>
      <c r="H151" t="s">
        <v>1365</v>
      </c>
      <c r="I151" t="s">
        <v>225</v>
      </c>
      <c r="J151" t="s">
        <v>47</v>
      </c>
      <c r="K151" t="s">
        <v>48</v>
      </c>
      <c r="L151" t="s">
        <v>50</v>
      </c>
      <c r="M151" t="s">
        <v>50</v>
      </c>
      <c r="N151" t="s">
        <v>36</v>
      </c>
      <c r="O151" t="s">
        <v>39</v>
      </c>
      <c r="P151" t="s">
        <v>1366</v>
      </c>
      <c r="Q151" t="s">
        <v>39</v>
      </c>
      <c r="R151" t="s">
        <v>39</v>
      </c>
      <c r="S151" t="s">
        <v>39</v>
      </c>
      <c r="T151" t="s">
        <v>39</v>
      </c>
      <c r="U151" t="s">
        <v>1367</v>
      </c>
      <c r="V151" t="s">
        <v>39</v>
      </c>
      <c r="W151" t="s">
        <v>39</v>
      </c>
      <c r="X151" t="s">
        <v>39</v>
      </c>
      <c r="Y151" t="s">
        <v>1364</v>
      </c>
      <c r="Z151">
        <v>2</v>
      </c>
    </row>
    <row r="152" spans="1:26" x14ac:dyDescent="0.25">
      <c r="A152" t="s">
        <v>1368</v>
      </c>
      <c r="B152" t="s">
        <v>1369</v>
      </c>
      <c r="C152" t="s">
        <v>1370</v>
      </c>
      <c r="D152" t="s">
        <v>1371</v>
      </c>
      <c r="E152" t="s">
        <v>1372</v>
      </c>
      <c r="F152" t="s">
        <v>1373</v>
      </c>
      <c r="G152" t="s">
        <v>1374</v>
      </c>
      <c r="H152" t="s">
        <v>1375</v>
      </c>
      <c r="I152" t="s">
        <v>225</v>
      </c>
      <c r="J152" t="s">
        <v>32</v>
      </c>
      <c r="K152" t="s">
        <v>1376</v>
      </c>
      <c r="L152" t="s">
        <v>50</v>
      </c>
      <c r="M152" t="s">
        <v>50</v>
      </c>
      <c r="N152" t="s">
        <v>36</v>
      </c>
      <c r="O152" t="s">
        <v>51</v>
      </c>
      <c r="P152" t="s">
        <v>39</v>
      </c>
      <c r="Q152" t="s">
        <v>613</v>
      </c>
      <c r="R152" t="s">
        <v>39</v>
      </c>
      <c r="S152" t="s">
        <v>937</v>
      </c>
      <c r="T152" t="s">
        <v>1377</v>
      </c>
      <c r="U152" t="s">
        <v>39</v>
      </c>
      <c r="V152" t="s">
        <v>39</v>
      </c>
      <c r="W152" t="s">
        <v>39</v>
      </c>
      <c r="X152" t="s">
        <v>39</v>
      </c>
      <c r="Y152" t="s">
        <v>9315</v>
      </c>
      <c r="Z152">
        <v>4</v>
      </c>
    </row>
    <row r="153" spans="1:26" x14ac:dyDescent="0.25">
      <c r="A153" t="s">
        <v>1378</v>
      </c>
      <c r="B153" t="s">
        <v>1379</v>
      </c>
      <c r="C153" t="s">
        <v>1380</v>
      </c>
      <c r="D153" t="s">
        <v>1381</v>
      </c>
      <c r="E153" t="s">
        <v>1382</v>
      </c>
      <c r="F153" t="s">
        <v>1383</v>
      </c>
      <c r="G153" t="s">
        <v>1384</v>
      </c>
      <c r="H153" t="s">
        <v>1385</v>
      </c>
      <c r="I153" t="s">
        <v>225</v>
      </c>
      <c r="J153" t="s">
        <v>47</v>
      </c>
      <c r="K153" t="s">
        <v>48</v>
      </c>
      <c r="L153" t="s">
        <v>50</v>
      </c>
      <c r="M153" t="s">
        <v>50</v>
      </c>
      <c r="N153" t="s">
        <v>36</v>
      </c>
      <c r="O153" t="s">
        <v>1386</v>
      </c>
      <c r="P153" t="s">
        <v>39</v>
      </c>
      <c r="Q153" t="s">
        <v>1387</v>
      </c>
      <c r="R153" t="s">
        <v>39</v>
      </c>
      <c r="S153" t="s">
        <v>158</v>
      </c>
      <c r="T153" t="s">
        <v>39</v>
      </c>
      <c r="U153" t="s">
        <v>307</v>
      </c>
      <c r="V153" t="s">
        <v>39</v>
      </c>
      <c r="W153" t="s">
        <v>39</v>
      </c>
      <c r="X153" t="s">
        <v>39</v>
      </c>
      <c r="Y153" t="s">
        <v>9316</v>
      </c>
      <c r="Z153">
        <v>4</v>
      </c>
    </row>
    <row r="154" spans="1:26" x14ac:dyDescent="0.25">
      <c r="A154" t="s">
        <v>1388</v>
      </c>
      <c r="B154" t="s">
        <v>1389</v>
      </c>
      <c r="C154" t="s">
        <v>1390</v>
      </c>
      <c r="D154" t="s">
        <v>1391</v>
      </c>
      <c r="E154" t="s">
        <v>879</v>
      </c>
      <c r="F154" t="s">
        <v>1392</v>
      </c>
      <c r="G154" t="s">
        <v>1393</v>
      </c>
      <c r="H154" t="s">
        <v>1394</v>
      </c>
      <c r="I154" t="s">
        <v>225</v>
      </c>
      <c r="J154" t="s">
        <v>47</v>
      </c>
      <c r="K154" t="s">
        <v>48</v>
      </c>
      <c r="L154" t="s">
        <v>50</v>
      </c>
      <c r="M154" t="s">
        <v>50</v>
      </c>
      <c r="N154" t="s">
        <v>36</v>
      </c>
      <c r="O154" t="s">
        <v>1395</v>
      </c>
      <c r="P154" t="s">
        <v>1396</v>
      </c>
      <c r="Q154" t="s">
        <v>39</v>
      </c>
      <c r="R154" t="s">
        <v>39</v>
      </c>
      <c r="S154" t="s">
        <v>428</v>
      </c>
      <c r="T154" t="s">
        <v>39</v>
      </c>
      <c r="U154" t="s">
        <v>1397</v>
      </c>
      <c r="V154" t="s">
        <v>39</v>
      </c>
      <c r="W154" t="s">
        <v>39</v>
      </c>
      <c r="X154" t="s">
        <v>39</v>
      </c>
      <c r="Y154" t="s">
        <v>9317</v>
      </c>
      <c r="Z154">
        <v>4</v>
      </c>
    </row>
    <row r="155" spans="1:26" x14ac:dyDescent="0.25">
      <c r="A155" t="s">
        <v>1398</v>
      </c>
      <c r="B155" t="s">
        <v>1399</v>
      </c>
      <c r="C155" t="s">
        <v>1400</v>
      </c>
      <c r="D155" t="s">
        <v>1401</v>
      </c>
      <c r="E155" t="s">
        <v>1402</v>
      </c>
      <c r="F155" t="s">
        <v>1403</v>
      </c>
      <c r="G155" t="s">
        <v>1404</v>
      </c>
      <c r="H155" t="s">
        <v>909</v>
      </c>
      <c r="I155" t="s">
        <v>225</v>
      </c>
      <c r="J155" t="s">
        <v>32</v>
      </c>
      <c r="K155" t="s">
        <v>1405</v>
      </c>
      <c r="L155" t="s">
        <v>50</v>
      </c>
      <c r="M155" t="s">
        <v>50</v>
      </c>
      <c r="N155" t="s">
        <v>36</v>
      </c>
      <c r="O155" t="s">
        <v>51</v>
      </c>
      <c r="P155" t="s">
        <v>828</v>
      </c>
      <c r="Q155" t="s">
        <v>829</v>
      </c>
      <c r="R155" t="s">
        <v>39</v>
      </c>
      <c r="S155" t="s">
        <v>39</v>
      </c>
      <c r="T155" t="s">
        <v>19</v>
      </c>
      <c r="U155" t="s">
        <v>39</v>
      </c>
      <c r="V155" t="s">
        <v>1406</v>
      </c>
      <c r="W155" t="s">
        <v>39</v>
      </c>
      <c r="X155" t="s">
        <v>20</v>
      </c>
      <c r="Y155" t="s">
        <v>9318</v>
      </c>
      <c r="Z155">
        <v>5</v>
      </c>
    </row>
    <row r="156" spans="1:26" x14ac:dyDescent="0.25">
      <c r="A156" t="s">
        <v>1407</v>
      </c>
      <c r="B156" t="s">
        <v>1408</v>
      </c>
      <c r="C156" t="s">
        <v>1409</v>
      </c>
      <c r="D156" t="s">
        <v>1410</v>
      </c>
      <c r="E156" t="s">
        <v>1411</v>
      </c>
      <c r="F156" t="s">
        <v>1412</v>
      </c>
      <c r="G156" t="s">
        <v>1413</v>
      </c>
      <c r="H156" t="s">
        <v>713</v>
      </c>
      <c r="I156" t="s">
        <v>225</v>
      </c>
      <c r="J156" t="s">
        <v>47</v>
      </c>
      <c r="K156" t="s">
        <v>48</v>
      </c>
      <c r="L156" t="s">
        <v>50</v>
      </c>
      <c r="M156" t="s">
        <v>50</v>
      </c>
      <c r="N156" t="s">
        <v>36</v>
      </c>
      <c r="O156" t="s">
        <v>51</v>
      </c>
      <c r="P156" t="s">
        <v>1414</v>
      </c>
      <c r="Q156" t="s">
        <v>39</v>
      </c>
      <c r="R156" t="s">
        <v>39</v>
      </c>
      <c r="S156" t="s">
        <v>52</v>
      </c>
      <c r="T156" t="s">
        <v>1415</v>
      </c>
      <c r="U156" t="s">
        <v>39</v>
      </c>
      <c r="V156" t="s">
        <v>39</v>
      </c>
      <c r="W156" t="s">
        <v>39</v>
      </c>
      <c r="X156" t="s">
        <v>39</v>
      </c>
      <c r="Y156" t="s">
        <v>9319</v>
      </c>
      <c r="Z156">
        <v>4</v>
      </c>
    </row>
    <row r="157" spans="1:26" x14ac:dyDescent="0.25">
      <c r="A157" t="s">
        <v>1416</v>
      </c>
      <c r="B157" t="s">
        <v>1417</v>
      </c>
      <c r="C157" t="s">
        <v>1418</v>
      </c>
      <c r="D157" t="s">
        <v>777</v>
      </c>
      <c r="E157" t="s">
        <v>1419</v>
      </c>
      <c r="F157" t="s">
        <v>1420</v>
      </c>
      <c r="G157" t="s">
        <v>1421</v>
      </c>
      <c r="H157" t="s">
        <v>781</v>
      </c>
      <c r="I157" t="s">
        <v>225</v>
      </c>
      <c r="J157" t="s">
        <v>47</v>
      </c>
      <c r="K157" t="s">
        <v>48</v>
      </c>
      <c r="L157" t="s">
        <v>50</v>
      </c>
      <c r="M157" t="s">
        <v>50</v>
      </c>
      <c r="N157" t="s">
        <v>36</v>
      </c>
      <c r="O157" t="s">
        <v>51</v>
      </c>
      <c r="P157" t="s">
        <v>141</v>
      </c>
      <c r="Q157" t="s">
        <v>613</v>
      </c>
      <c r="R157" t="s">
        <v>39</v>
      </c>
      <c r="S157" t="s">
        <v>39</v>
      </c>
      <c r="T157" t="s">
        <v>39</v>
      </c>
      <c r="U157" t="s">
        <v>1422</v>
      </c>
      <c r="V157" t="s">
        <v>39</v>
      </c>
      <c r="W157" t="s">
        <v>39</v>
      </c>
      <c r="X157" t="s">
        <v>39</v>
      </c>
      <c r="Y157" t="s">
        <v>9320</v>
      </c>
      <c r="Z157">
        <v>4</v>
      </c>
    </row>
    <row r="158" spans="1:26" x14ac:dyDescent="0.25">
      <c r="A158" t="s">
        <v>1423</v>
      </c>
      <c r="B158" t="s">
        <v>1424</v>
      </c>
      <c r="C158" t="s">
        <v>1425</v>
      </c>
      <c r="D158" t="s">
        <v>1426</v>
      </c>
      <c r="E158" t="s">
        <v>1427</v>
      </c>
      <c r="F158" t="s">
        <v>1428</v>
      </c>
      <c r="G158" t="s">
        <v>1429</v>
      </c>
      <c r="H158" t="s">
        <v>1430</v>
      </c>
      <c r="I158" t="s">
        <v>225</v>
      </c>
      <c r="J158" t="s">
        <v>32</v>
      </c>
      <c r="K158" t="s">
        <v>1431</v>
      </c>
      <c r="L158" t="s">
        <v>50</v>
      </c>
      <c r="M158" t="s">
        <v>50</v>
      </c>
      <c r="N158" t="s">
        <v>36</v>
      </c>
      <c r="O158" t="s">
        <v>51</v>
      </c>
      <c r="P158" t="s">
        <v>828</v>
      </c>
      <c r="Q158" t="s">
        <v>593</v>
      </c>
      <c r="R158" t="s">
        <v>39</v>
      </c>
      <c r="S158" t="s">
        <v>39</v>
      </c>
      <c r="T158" t="s">
        <v>523</v>
      </c>
      <c r="U158" t="s">
        <v>39</v>
      </c>
      <c r="V158" t="s">
        <v>866</v>
      </c>
      <c r="W158" t="s">
        <v>39</v>
      </c>
      <c r="X158" t="s">
        <v>20</v>
      </c>
      <c r="Y158" t="s">
        <v>9321</v>
      </c>
      <c r="Z158">
        <v>5</v>
      </c>
    </row>
    <row r="159" spans="1:26" x14ac:dyDescent="0.25">
      <c r="A159" t="s">
        <v>1432</v>
      </c>
      <c r="B159" t="s">
        <v>1433</v>
      </c>
      <c r="C159" t="s">
        <v>1434</v>
      </c>
      <c r="D159" t="s">
        <v>1435</v>
      </c>
      <c r="E159" t="s">
        <v>1436</v>
      </c>
      <c r="F159" t="s">
        <v>1437</v>
      </c>
      <c r="G159" t="s">
        <v>1438</v>
      </c>
      <c r="H159" t="s">
        <v>1193</v>
      </c>
      <c r="I159" t="s">
        <v>225</v>
      </c>
      <c r="J159" t="s">
        <v>32</v>
      </c>
      <c r="K159" t="s">
        <v>1439</v>
      </c>
      <c r="L159" t="s">
        <v>50</v>
      </c>
      <c r="M159" t="s">
        <v>50</v>
      </c>
      <c r="N159" t="s">
        <v>36</v>
      </c>
      <c r="O159" t="s">
        <v>51</v>
      </c>
      <c r="P159" t="s">
        <v>1440</v>
      </c>
      <c r="Q159" t="s">
        <v>39</v>
      </c>
      <c r="R159" t="s">
        <v>39</v>
      </c>
      <c r="S159" t="s">
        <v>52</v>
      </c>
      <c r="T159" t="s">
        <v>523</v>
      </c>
      <c r="U159" t="s">
        <v>39</v>
      </c>
      <c r="V159" t="s">
        <v>39</v>
      </c>
      <c r="W159" t="s">
        <v>39</v>
      </c>
      <c r="X159" t="s">
        <v>39</v>
      </c>
      <c r="Y159" t="s">
        <v>9322</v>
      </c>
      <c r="Z159">
        <v>4</v>
      </c>
    </row>
    <row r="160" spans="1:26" x14ac:dyDescent="0.25">
      <c r="A160" t="s">
        <v>1441</v>
      </c>
      <c r="B160" t="s">
        <v>1442</v>
      </c>
      <c r="C160" t="s">
        <v>1443</v>
      </c>
      <c r="D160" t="s">
        <v>709</v>
      </c>
      <c r="E160" t="s">
        <v>1444</v>
      </c>
      <c r="F160" t="s">
        <v>1445</v>
      </c>
      <c r="G160" t="s">
        <v>1446</v>
      </c>
      <c r="H160" t="s">
        <v>713</v>
      </c>
      <c r="I160" t="s">
        <v>225</v>
      </c>
      <c r="J160" t="s">
        <v>47</v>
      </c>
      <c r="K160" t="s">
        <v>48</v>
      </c>
      <c r="L160" t="s">
        <v>50</v>
      </c>
      <c r="M160" t="s">
        <v>50</v>
      </c>
      <c r="N160" t="s">
        <v>36</v>
      </c>
      <c r="O160" t="s">
        <v>51</v>
      </c>
      <c r="P160" t="s">
        <v>95</v>
      </c>
      <c r="Q160" t="s">
        <v>39</v>
      </c>
      <c r="R160" t="s">
        <v>39</v>
      </c>
      <c r="S160" t="s">
        <v>39</v>
      </c>
      <c r="T160" t="s">
        <v>1415</v>
      </c>
      <c r="U160" t="s">
        <v>865</v>
      </c>
      <c r="V160" t="s">
        <v>39</v>
      </c>
      <c r="W160" t="s">
        <v>39</v>
      </c>
      <c r="X160" t="s">
        <v>39</v>
      </c>
      <c r="Y160" t="s">
        <v>9323</v>
      </c>
      <c r="Z160">
        <v>4</v>
      </c>
    </row>
    <row r="161" spans="1:26" x14ac:dyDescent="0.25">
      <c r="A161" t="s">
        <v>1447</v>
      </c>
      <c r="B161" t="s">
        <v>1448</v>
      </c>
      <c r="C161" t="s">
        <v>1449</v>
      </c>
      <c r="D161" t="s">
        <v>1450</v>
      </c>
      <c r="E161" t="s">
        <v>1451</v>
      </c>
      <c r="F161" t="s">
        <v>39</v>
      </c>
      <c r="G161" t="s">
        <v>1452</v>
      </c>
      <c r="H161" t="s">
        <v>30</v>
      </c>
      <c r="I161" t="s">
        <v>31</v>
      </c>
      <c r="J161" t="s">
        <v>47</v>
      </c>
      <c r="K161" t="s">
        <v>48</v>
      </c>
      <c r="L161" t="s">
        <v>1453</v>
      </c>
      <c r="M161" t="s">
        <v>1454</v>
      </c>
      <c r="N161" t="s">
        <v>36</v>
      </c>
      <c r="O161" t="s">
        <v>39</v>
      </c>
      <c r="P161" t="s">
        <v>1455</v>
      </c>
      <c r="Q161" t="s">
        <v>39</v>
      </c>
      <c r="R161" t="s">
        <v>39</v>
      </c>
      <c r="S161" t="s">
        <v>39</v>
      </c>
      <c r="T161" t="s">
        <v>39</v>
      </c>
      <c r="U161" t="s">
        <v>39</v>
      </c>
      <c r="V161" t="s">
        <v>39</v>
      </c>
      <c r="W161" t="s">
        <v>39</v>
      </c>
      <c r="X161" t="s">
        <v>39</v>
      </c>
      <c r="Y161" t="s">
        <v>1452</v>
      </c>
      <c r="Z161">
        <v>1</v>
      </c>
    </row>
    <row r="162" spans="1:26" x14ac:dyDescent="0.25">
      <c r="A162" t="s">
        <v>1456</v>
      </c>
      <c r="B162" t="s">
        <v>1457</v>
      </c>
      <c r="C162" t="s">
        <v>1458</v>
      </c>
      <c r="D162" t="s">
        <v>1017</v>
      </c>
      <c r="E162" t="s">
        <v>1459</v>
      </c>
      <c r="F162" t="s">
        <v>1460</v>
      </c>
      <c r="G162" t="s">
        <v>1461</v>
      </c>
      <c r="H162" t="s">
        <v>679</v>
      </c>
      <c r="I162" t="s">
        <v>225</v>
      </c>
      <c r="J162" t="s">
        <v>47</v>
      </c>
      <c r="K162" t="s">
        <v>48</v>
      </c>
      <c r="L162" t="s">
        <v>50</v>
      </c>
      <c r="M162" t="s">
        <v>50</v>
      </c>
      <c r="N162" t="s">
        <v>36</v>
      </c>
      <c r="O162" t="s">
        <v>51</v>
      </c>
      <c r="P162" t="s">
        <v>1462</v>
      </c>
      <c r="Q162" t="s">
        <v>39</v>
      </c>
      <c r="R162" t="s">
        <v>39</v>
      </c>
      <c r="S162" t="s">
        <v>1463</v>
      </c>
      <c r="T162" t="s">
        <v>39</v>
      </c>
      <c r="U162" t="s">
        <v>39</v>
      </c>
      <c r="V162" t="s">
        <v>39</v>
      </c>
      <c r="W162" t="s">
        <v>39</v>
      </c>
      <c r="X162" t="s">
        <v>39</v>
      </c>
      <c r="Y162" t="s">
        <v>9324</v>
      </c>
      <c r="Z162">
        <v>3</v>
      </c>
    </row>
    <row r="163" spans="1:26" x14ac:dyDescent="0.25">
      <c r="A163" t="s">
        <v>1464</v>
      </c>
      <c r="B163" t="s">
        <v>1465</v>
      </c>
      <c r="C163" t="s">
        <v>1466</v>
      </c>
      <c r="D163" t="s">
        <v>1467</v>
      </c>
      <c r="E163" t="s">
        <v>1468</v>
      </c>
      <c r="F163" t="s">
        <v>1469</v>
      </c>
      <c r="G163" t="s">
        <v>1470</v>
      </c>
      <c r="H163" t="s">
        <v>1471</v>
      </c>
      <c r="I163" t="s">
        <v>225</v>
      </c>
      <c r="J163" t="s">
        <v>47</v>
      </c>
      <c r="K163" t="s">
        <v>48</v>
      </c>
      <c r="L163" t="s">
        <v>50</v>
      </c>
      <c r="M163" t="s">
        <v>50</v>
      </c>
      <c r="N163" t="s">
        <v>36</v>
      </c>
      <c r="O163" t="s">
        <v>1472</v>
      </c>
      <c r="P163" t="s">
        <v>39</v>
      </c>
      <c r="Q163" t="s">
        <v>522</v>
      </c>
      <c r="R163" t="s">
        <v>39</v>
      </c>
      <c r="S163" t="s">
        <v>52</v>
      </c>
      <c r="T163" t="s">
        <v>19</v>
      </c>
      <c r="U163" t="s">
        <v>1064</v>
      </c>
      <c r="V163" t="s">
        <v>114</v>
      </c>
      <c r="W163" t="s">
        <v>39</v>
      </c>
      <c r="X163" t="s">
        <v>20</v>
      </c>
      <c r="Y163" t="s">
        <v>9325</v>
      </c>
      <c r="Z163">
        <v>6</v>
      </c>
    </row>
    <row r="164" spans="1:26" x14ac:dyDescent="0.25">
      <c r="A164" t="s">
        <v>1473</v>
      </c>
      <c r="B164" t="s">
        <v>1474</v>
      </c>
      <c r="C164" t="s">
        <v>1475</v>
      </c>
      <c r="D164" t="s">
        <v>1476</v>
      </c>
      <c r="E164" t="s">
        <v>1477</v>
      </c>
      <c r="F164" t="s">
        <v>1478</v>
      </c>
      <c r="G164" t="s">
        <v>1479</v>
      </c>
      <c r="H164" t="s">
        <v>1480</v>
      </c>
      <c r="I164" t="s">
        <v>225</v>
      </c>
      <c r="J164" t="s">
        <v>32</v>
      </c>
      <c r="K164" t="s">
        <v>1481</v>
      </c>
      <c r="L164" t="s">
        <v>50</v>
      </c>
      <c r="M164" t="s">
        <v>50</v>
      </c>
      <c r="N164" t="s">
        <v>36</v>
      </c>
      <c r="O164" t="s">
        <v>186</v>
      </c>
      <c r="P164" t="s">
        <v>177</v>
      </c>
      <c r="Q164" t="s">
        <v>39</v>
      </c>
      <c r="R164" t="s">
        <v>1482</v>
      </c>
      <c r="S164" t="s">
        <v>1483</v>
      </c>
      <c r="T164" t="s">
        <v>39</v>
      </c>
      <c r="U164" t="s">
        <v>39</v>
      </c>
      <c r="V164" t="s">
        <v>39</v>
      </c>
      <c r="W164" t="s">
        <v>1484</v>
      </c>
      <c r="X164" t="s">
        <v>39</v>
      </c>
      <c r="Y164" t="s">
        <v>9326</v>
      </c>
      <c r="Z164">
        <v>5</v>
      </c>
    </row>
    <row r="165" spans="1:26" x14ac:dyDescent="0.25">
      <c r="A165" t="s">
        <v>1485</v>
      </c>
      <c r="B165" t="s">
        <v>1486</v>
      </c>
      <c r="C165" t="s">
        <v>1487</v>
      </c>
      <c r="D165" t="s">
        <v>1488</v>
      </c>
      <c r="E165" t="s">
        <v>1489</v>
      </c>
      <c r="F165" t="s">
        <v>1490</v>
      </c>
      <c r="G165" t="s">
        <v>1491</v>
      </c>
      <c r="H165" t="s">
        <v>1492</v>
      </c>
      <c r="I165" t="s">
        <v>225</v>
      </c>
      <c r="J165" t="s">
        <v>32</v>
      </c>
      <c r="K165" t="s">
        <v>1493</v>
      </c>
      <c r="L165" t="s">
        <v>50</v>
      </c>
      <c r="M165" t="s">
        <v>50</v>
      </c>
      <c r="N165" t="s">
        <v>36</v>
      </c>
      <c r="O165" t="s">
        <v>51</v>
      </c>
      <c r="P165" t="s">
        <v>1494</v>
      </c>
      <c r="Q165" t="s">
        <v>39</v>
      </c>
      <c r="R165" t="s">
        <v>39</v>
      </c>
      <c r="S165" t="s">
        <v>52</v>
      </c>
      <c r="T165" t="s">
        <v>39</v>
      </c>
      <c r="U165" t="s">
        <v>39</v>
      </c>
      <c r="V165" t="s">
        <v>39</v>
      </c>
      <c r="W165" t="s">
        <v>1495</v>
      </c>
      <c r="X165" t="s">
        <v>39</v>
      </c>
      <c r="Y165" t="s">
        <v>9327</v>
      </c>
      <c r="Z165">
        <v>4</v>
      </c>
    </row>
    <row r="166" spans="1:26" x14ac:dyDescent="0.25">
      <c r="A166" t="s">
        <v>1496</v>
      </c>
      <c r="B166" t="s">
        <v>1497</v>
      </c>
      <c r="C166" t="s">
        <v>1498</v>
      </c>
      <c r="D166" t="s">
        <v>1499</v>
      </c>
      <c r="E166" t="s">
        <v>1500</v>
      </c>
      <c r="F166" t="s">
        <v>1501</v>
      </c>
      <c r="G166" t="s">
        <v>1502</v>
      </c>
      <c r="H166" t="s">
        <v>1503</v>
      </c>
      <c r="I166" t="s">
        <v>225</v>
      </c>
      <c r="J166" t="s">
        <v>47</v>
      </c>
      <c r="K166" t="s">
        <v>48</v>
      </c>
      <c r="L166" t="s">
        <v>50</v>
      </c>
      <c r="M166" t="s">
        <v>50</v>
      </c>
      <c r="N166" t="s">
        <v>36</v>
      </c>
      <c r="O166" t="s">
        <v>1504</v>
      </c>
      <c r="P166" t="s">
        <v>39</v>
      </c>
      <c r="Q166" t="s">
        <v>39</v>
      </c>
      <c r="R166" t="s">
        <v>39</v>
      </c>
      <c r="S166" t="s">
        <v>39</v>
      </c>
      <c r="T166" t="s">
        <v>19</v>
      </c>
      <c r="U166" t="s">
        <v>865</v>
      </c>
      <c r="V166" t="s">
        <v>39</v>
      </c>
      <c r="W166" t="s">
        <v>1505</v>
      </c>
      <c r="X166" t="s">
        <v>39</v>
      </c>
      <c r="Y166" t="s">
        <v>9328</v>
      </c>
      <c r="Z166">
        <v>4</v>
      </c>
    </row>
    <row r="167" spans="1:26" x14ac:dyDescent="0.25">
      <c r="A167" t="s">
        <v>1506</v>
      </c>
      <c r="B167" t="s">
        <v>1507</v>
      </c>
      <c r="C167" t="s">
        <v>1508</v>
      </c>
      <c r="D167" t="s">
        <v>1017</v>
      </c>
      <c r="E167" t="s">
        <v>1509</v>
      </c>
      <c r="F167" t="s">
        <v>1510</v>
      </c>
      <c r="G167" t="s">
        <v>1511</v>
      </c>
      <c r="H167" t="s">
        <v>1020</v>
      </c>
      <c r="I167" t="s">
        <v>225</v>
      </c>
      <c r="J167" t="s">
        <v>47</v>
      </c>
      <c r="K167" t="s">
        <v>48</v>
      </c>
      <c r="L167" t="s">
        <v>50</v>
      </c>
      <c r="M167" t="s">
        <v>50</v>
      </c>
      <c r="N167" t="s">
        <v>36</v>
      </c>
      <c r="O167" t="s">
        <v>51</v>
      </c>
      <c r="P167" t="s">
        <v>39</v>
      </c>
      <c r="Q167" t="s">
        <v>522</v>
      </c>
      <c r="R167" t="s">
        <v>39</v>
      </c>
      <c r="S167" t="s">
        <v>9059</v>
      </c>
      <c r="T167" t="s">
        <v>39</v>
      </c>
      <c r="U167" t="s">
        <v>40</v>
      </c>
      <c r="V167" t="s">
        <v>39</v>
      </c>
      <c r="W167" t="s">
        <v>39</v>
      </c>
      <c r="X167" t="s">
        <v>39</v>
      </c>
      <c r="Y167" t="s">
        <v>9329</v>
      </c>
      <c r="Z167">
        <v>4</v>
      </c>
    </row>
    <row r="168" spans="1:26" x14ac:dyDescent="0.25">
      <c r="A168" t="s">
        <v>1512</v>
      </c>
      <c r="B168" t="s">
        <v>1513</v>
      </c>
      <c r="C168" t="s">
        <v>1514</v>
      </c>
      <c r="D168" t="s">
        <v>1515</v>
      </c>
      <c r="E168" t="s">
        <v>1516</v>
      </c>
      <c r="F168" t="s">
        <v>1517</v>
      </c>
      <c r="G168" t="s">
        <v>1518</v>
      </c>
      <c r="H168" t="s">
        <v>1519</v>
      </c>
      <c r="I168" t="s">
        <v>225</v>
      </c>
      <c r="J168" t="s">
        <v>47</v>
      </c>
      <c r="K168" t="s">
        <v>48</v>
      </c>
      <c r="L168" t="s">
        <v>50</v>
      </c>
      <c r="M168" t="s">
        <v>50</v>
      </c>
      <c r="N168" t="s">
        <v>36</v>
      </c>
      <c r="O168" t="s">
        <v>1520</v>
      </c>
      <c r="P168" t="s">
        <v>828</v>
      </c>
      <c r="Q168" t="s">
        <v>593</v>
      </c>
      <c r="R168" t="s">
        <v>39</v>
      </c>
      <c r="S168" t="s">
        <v>52</v>
      </c>
      <c r="T168" t="s">
        <v>19</v>
      </c>
      <c r="U168" t="s">
        <v>39</v>
      </c>
      <c r="V168" t="s">
        <v>114</v>
      </c>
      <c r="W168" t="s">
        <v>39</v>
      </c>
      <c r="X168" t="s">
        <v>20</v>
      </c>
      <c r="Y168" t="s">
        <v>9330</v>
      </c>
      <c r="Z168">
        <v>6</v>
      </c>
    </row>
    <row r="169" spans="1:26" x14ac:dyDescent="0.25">
      <c r="A169" t="s">
        <v>1521</v>
      </c>
      <c r="B169" t="s">
        <v>1522</v>
      </c>
      <c r="C169" t="s">
        <v>1523</v>
      </c>
      <c r="D169" t="s">
        <v>1524</v>
      </c>
      <c r="E169" t="s">
        <v>1525</v>
      </c>
      <c r="F169" t="s">
        <v>1526</v>
      </c>
      <c r="G169" t="s">
        <v>1527</v>
      </c>
      <c r="H169" t="s">
        <v>1528</v>
      </c>
      <c r="I169" t="s">
        <v>225</v>
      </c>
      <c r="J169" t="s">
        <v>47</v>
      </c>
      <c r="K169" t="s">
        <v>48</v>
      </c>
      <c r="L169" t="s">
        <v>50</v>
      </c>
      <c r="M169" t="s">
        <v>50</v>
      </c>
      <c r="N169" t="s">
        <v>36</v>
      </c>
      <c r="O169" t="s">
        <v>51</v>
      </c>
      <c r="P169" t="s">
        <v>1529</v>
      </c>
      <c r="Q169" t="s">
        <v>1530</v>
      </c>
      <c r="R169" t="s">
        <v>39</v>
      </c>
      <c r="S169" t="s">
        <v>52</v>
      </c>
      <c r="T169" t="s">
        <v>39</v>
      </c>
      <c r="U169" t="s">
        <v>39</v>
      </c>
      <c r="V169" t="s">
        <v>114</v>
      </c>
      <c r="W169" t="s">
        <v>39</v>
      </c>
      <c r="X169" t="s">
        <v>20</v>
      </c>
      <c r="Y169" t="s">
        <v>9331</v>
      </c>
      <c r="Z169">
        <v>5</v>
      </c>
    </row>
    <row r="170" spans="1:26" x14ac:dyDescent="0.25">
      <c r="A170" t="s">
        <v>1531</v>
      </c>
      <c r="B170" t="s">
        <v>1532</v>
      </c>
      <c r="C170" t="s">
        <v>1533</v>
      </c>
      <c r="D170" t="s">
        <v>413</v>
      </c>
      <c r="E170" t="s">
        <v>1534</v>
      </c>
      <c r="F170" t="s">
        <v>1535</v>
      </c>
      <c r="G170" t="s">
        <v>1536</v>
      </c>
      <c r="H170" t="s">
        <v>1537</v>
      </c>
      <c r="I170" t="s">
        <v>225</v>
      </c>
      <c r="J170" t="s">
        <v>47</v>
      </c>
      <c r="K170" t="s">
        <v>48</v>
      </c>
      <c r="L170" t="s">
        <v>50</v>
      </c>
      <c r="M170" t="s">
        <v>50</v>
      </c>
      <c r="N170" t="s">
        <v>36</v>
      </c>
      <c r="O170" t="s">
        <v>51</v>
      </c>
      <c r="P170" t="s">
        <v>266</v>
      </c>
      <c r="Q170" t="s">
        <v>39</v>
      </c>
      <c r="R170" t="s">
        <v>39</v>
      </c>
      <c r="S170" t="s">
        <v>52</v>
      </c>
      <c r="T170" t="s">
        <v>19</v>
      </c>
      <c r="U170" t="s">
        <v>39</v>
      </c>
      <c r="V170" t="s">
        <v>114</v>
      </c>
      <c r="W170" t="s">
        <v>39</v>
      </c>
      <c r="X170" t="s">
        <v>20</v>
      </c>
      <c r="Y170" t="s">
        <v>9332</v>
      </c>
      <c r="Z170">
        <v>5</v>
      </c>
    </row>
    <row r="171" spans="1:26" x14ac:dyDescent="0.25">
      <c r="A171" t="s">
        <v>1538</v>
      </c>
      <c r="B171" t="s">
        <v>1539</v>
      </c>
      <c r="C171" t="s">
        <v>1540</v>
      </c>
      <c r="D171" t="s">
        <v>1541</v>
      </c>
      <c r="E171" t="s">
        <v>1542</v>
      </c>
      <c r="F171" t="s">
        <v>1543</v>
      </c>
      <c r="G171" t="s">
        <v>1544</v>
      </c>
      <c r="H171" t="s">
        <v>1545</v>
      </c>
      <c r="I171" t="s">
        <v>225</v>
      </c>
      <c r="J171" t="s">
        <v>47</v>
      </c>
      <c r="K171" t="s">
        <v>48</v>
      </c>
      <c r="L171" t="s">
        <v>50</v>
      </c>
      <c r="M171" t="s">
        <v>50</v>
      </c>
      <c r="N171" t="s">
        <v>36</v>
      </c>
      <c r="O171" t="s">
        <v>51</v>
      </c>
      <c r="P171" t="s">
        <v>266</v>
      </c>
      <c r="Q171" t="s">
        <v>39</v>
      </c>
      <c r="R171" t="s">
        <v>39</v>
      </c>
      <c r="S171" t="s">
        <v>214</v>
      </c>
      <c r="T171" t="s">
        <v>19</v>
      </c>
      <c r="U171" t="s">
        <v>39</v>
      </c>
      <c r="V171" t="s">
        <v>654</v>
      </c>
      <c r="W171" t="s">
        <v>39</v>
      </c>
      <c r="X171" t="s">
        <v>20</v>
      </c>
      <c r="Y171" t="s">
        <v>9333</v>
      </c>
      <c r="Z171">
        <v>5</v>
      </c>
    </row>
    <row r="172" spans="1:26" x14ac:dyDescent="0.25">
      <c r="A172" t="s">
        <v>1546</v>
      </c>
      <c r="B172" t="s">
        <v>1547</v>
      </c>
      <c r="C172" t="s">
        <v>625</v>
      </c>
      <c r="D172" t="s">
        <v>1548</v>
      </c>
      <c r="E172" t="s">
        <v>1509</v>
      </c>
      <c r="F172" t="s">
        <v>1549</v>
      </c>
      <c r="G172" t="s">
        <v>1550</v>
      </c>
      <c r="H172" t="s">
        <v>630</v>
      </c>
      <c r="I172" t="s">
        <v>225</v>
      </c>
      <c r="J172" t="s">
        <v>211</v>
      </c>
      <c r="K172" t="s">
        <v>631</v>
      </c>
      <c r="L172" t="s">
        <v>50</v>
      </c>
      <c r="M172" t="s">
        <v>50</v>
      </c>
      <c r="N172" t="s">
        <v>36</v>
      </c>
      <c r="O172" t="s">
        <v>1021</v>
      </c>
      <c r="P172" t="s">
        <v>1551</v>
      </c>
      <c r="Q172" t="s">
        <v>39</v>
      </c>
      <c r="R172" t="s">
        <v>39</v>
      </c>
      <c r="S172" t="s">
        <v>158</v>
      </c>
      <c r="T172" t="s">
        <v>39</v>
      </c>
      <c r="U172" t="s">
        <v>810</v>
      </c>
      <c r="V172" t="s">
        <v>159</v>
      </c>
      <c r="W172" t="s">
        <v>39</v>
      </c>
      <c r="X172" t="s">
        <v>20</v>
      </c>
      <c r="Y172" t="s">
        <v>9334</v>
      </c>
      <c r="Z172">
        <v>5</v>
      </c>
    </row>
    <row r="173" spans="1:26" x14ac:dyDescent="0.25">
      <c r="A173" t="s">
        <v>1552</v>
      </c>
      <c r="B173" t="s">
        <v>1553</v>
      </c>
      <c r="C173" t="s">
        <v>1554</v>
      </c>
      <c r="D173" t="s">
        <v>1555</v>
      </c>
      <c r="E173" t="s">
        <v>1542</v>
      </c>
      <c r="F173" t="s">
        <v>1556</v>
      </c>
      <c r="G173" t="s">
        <v>1557</v>
      </c>
      <c r="H173" t="s">
        <v>1558</v>
      </c>
      <c r="I173" t="s">
        <v>225</v>
      </c>
      <c r="J173" t="s">
        <v>47</v>
      </c>
      <c r="K173" t="s">
        <v>48</v>
      </c>
      <c r="L173" t="s">
        <v>50</v>
      </c>
      <c r="M173" t="s">
        <v>50</v>
      </c>
      <c r="N173" t="s">
        <v>36</v>
      </c>
      <c r="O173" t="s">
        <v>51</v>
      </c>
      <c r="P173" t="s">
        <v>39</v>
      </c>
      <c r="Q173" t="s">
        <v>593</v>
      </c>
      <c r="R173" t="s">
        <v>39</v>
      </c>
      <c r="S173" t="s">
        <v>1559</v>
      </c>
      <c r="T173" t="s">
        <v>39</v>
      </c>
      <c r="U173" t="s">
        <v>40</v>
      </c>
      <c r="V173" t="s">
        <v>159</v>
      </c>
      <c r="W173" t="s">
        <v>1560</v>
      </c>
      <c r="X173" t="s">
        <v>20</v>
      </c>
      <c r="Y173" t="s">
        <v>9335</v>
      </c>
      <c r="Z173">
        <v>6</v>
      </c>
    </row>
    <row r="174" spans="1:26" x14ac:dyDescent="0.25">
      <c r="A174" t="s">
        <v>1561</v>
      </c>
      <c r="B174" t="s">
        <v>1562</v>
      </c>
      <c r="C174" t="s">
        <v>1563</v>
      </c>
      <c r="D174" t="s">
        <v>1564</v>
      </c>
      <c r="E174" t="s">
        <v>253</v>
      </c>
      <c r="F174" t="s">
        <v>1565</v>
      </c>
      <c r="G174" t="s">
        <v>1566</v>
      </c>
      <c r="H174" t="s">
        <v>1567</v>
      </c>
      <c r="I174" t="s">
        <v>225</v>
      </c>
      <c r="J174" t="s">
        <v>47</v>
      </c>
      <c r="K174" t="s">
        <v>48</v>
      </c>
      <c r="L174" t="s">
        <v>50</v>
      </c>
      <c r="M174" t="s">
        <v>50</v>
      </c>
      <c r="N174" t="s">
        <v>36</v>
      </c>
      <c r="O174" t="s">
        <v>51</v>
      </c>
      <c r="P174" t="s">
        <v>1568</v>
      </c>
      <c r="Q174" t="s">
        <v>593</v>
      </c>
      <c r="R174" t="s">
        <v>39</v>
      </c>
      <c r="S174" t="s">
        <v>158</v>
      </c>
      <c r="T174" t="s">
        <v>19</v>
      </c>
      <c r="U174" t="s">
        <v>39</v>
      </c>
      <c r="V174" t="s">
        <v>39</v>
      </c>
      <c r="W174" t="s">
        <v>39</v>
      </c>
      <c r="X174" t="s">
        <v>39</v>
      </c>
      <c r="Y174" t="s">
        <v>9336</v>
      </c>
      <c r="Z174">
        <v>5</v>
      </c>
    </row>
    <row r="175" spans="1:26" x14ac:dyDescent="0.25">
      <c r="A175" t="s">
        <v>1569</v>
      </c>
      <c r="B175" t="s">
        <v>1570</v>
      </c>
      <c r="C175" t="s">
        <v>1571</v>
      </c>
      <c r="D175" t="s">
        <v>1572</v>
      </c>
      <c r="E175" t="s">
        <v>253</v>
      </c>
      <c r="F175" t="s">
        <v>1573</v>
      </c>
      <c r="G175" t="s">
        <v>1574</v>
      </c>
      <c r="H175" t="s">
        <v>630</v>
      </c>
      <c r="I175" t="s">
        <v>225</v>
      </c>
      <c r="J175" t="s">
        <v>211</v>
      </c>
      <c r="K175" t="s">
        <v>631</v>
      </c>
      <c r="L175" t="s">
        <v>50</v>
      </c>
      <c r="M175" t="s">
        <v>50</v>
      </c>
      <c r="N175" t="s">
        <v>36</v>
      </c>
      <c r="O175" t="s">
        <v>1021</v>
      </c>
      <c r="P175" t="s">
        <v>1575</v>
      </c>
      <c r="Q175" t="s">
        <v>39</v>
      </c>
      <c r="R175" t="s">
        <v>39</v>
      </c>
      <c r="S175" t="s">
        <v>158</v>
      </c>
      <c r="T175" t="s">
        <v>39</v>
      </c>
      <c r="U175" t="s">
        <v>39</v>
      </c>
      <c r="V175" t="s">
        <v>159</v>
      </c>
      <c r="W175" t="s">
        <v>1576</v>
      </c>
      <c r="X175" t="s">
        <v>20</v>
      </c>
      <c r="Y175" t="s">
        <v>9337</v>
      </c>
      <c r="Z175">
        <v>5</v>
      </c>
    </row>
    <row r="176" spans="1:26" x14ac:dyDescent="0.25">
      <c r="A176" t="s">
        <v>1577</v>
      </c>
      <c r="B176" t="s">
        <v>1578</v>
      </c>
      <c r="C176" t="s">
        <v>1579</v>
      </c>
      <c r="D176" t="s">
        <v>1580</v>
      </c>
      <c r="E176" t="s">
        <v>659</v>
      </c>
      <c r="F176" t="s">
        <v>1581</v>
      </c>
      <c r="G176" t="s">
        <v>1582</v>
      </c>
      <c r="H176" t="s">
        <v>1583</v>
      </c>
      <c r="I176" t="s">
        <v>225</v>
      </c>
      <c r="J176" t="s">
        <v>32</v>
      </c>
      <c r="K176" t="s">
        <v>1584</v>
      </c>
      <c r="L176" t="s">
        <v>50</v>
      </c>
      <c r="M176" t="s">
        <v>50</v>
      </c>
      <c r="N176" t="s">
        <v>36</v>
      </c>
      <c r="O176" t="s">
        <v>1585</v>
      </c>
      <c r="P176" t="s">
        <v>1586</v>
      </c>
      <c r="Q176" t="s">
        <v>39</v>
      </c>
      <c r="R176" t="s">
        <v>39</v>
      </c>
      <c r="S176" t="s">
        <v>158</v>
      </c>
      <c r="T176" t="s">
        <v>39</v>
      </c>
      <c r="U176" t="s">
        <v>1587</v>
      </c>
      <c r="V176" t="s">
        <v>39</v>
      </c>
      <c r="W176" t="s">
        <v>1293</v>
      </c>
      <c r="X176" t="s">
        <v>39</v>
      </c>
      <c r="Y176" t="s">
        <v>9338</v>
      </c>
      <c r="Z176">
        <v>5</v>
      </c>
    </row>
    <row r="177" spans="1:26" x14ac:dyDescent="0.25">
      <c r="A177" t="s">
        <v>1588</v>
      </c>
      <c r="B177" t="s">
        <v>1589</v>
      </c>
      <c r="C177" t="s">
        <v>1590</v>
      </c>
      <c r="D177" t="s">
        <v>1591</v>
      </c>
      <c r="E177" t="s">
        <v>1592</v>
      </c>
      <c r="F177" t="s">
        <v>1593</v>
      </c>
      <c r="G177" t="s">
        <v>1594</v>
      </c>
      <c r="H177" t="s">
        <v>1595</v>
      </c>
      <c r="I177" t="s">
        <v>225</v>
      </c>
      <c r="J177" t="s">
        <v>47</v>
      </c>
      <c r="K177" t="s">
        <v>48</v>
      </c>
      <c r="L177" t="s">
        <v>50</v>
      </c>
      <c r="M177" t="s">
        <v>50</v>
      </c>
      <c r="N177" t="s">
        <v>36</v>
      </c>
      <c r="O177" t="s">
        <v>51</v>
      </c>
      <c r="P177" t="s">
        <v>1596</v>
      </c>
      <c r="Q177" t="s">
        <v>593</v>
      </c>
      <c r="R177" t="s">
        <v>39</v>
      </c>
      <c r="S177" t="s">
        <v>39</v>
      </c>
      <c r="T177" t="s">
        <v>39</v>
      </c>
      <c r="U177" t="s">
        <v>1597</v>
      </c>
      <c r="V177" t="s">
        <v>287</v>
      </c>
      <c r="W177" t="s">
        <v>39</v>
      </c>
      <c r="X177" t="s">
        <v>20</v>
      </c>
      <c r="Y177" t="s">
        <v>9339</v>
      </c>
      <c r="Z177">
        <v>5</v>
      </c>
    </row>
    <row r="178" spans="1:26" x14ac:dyDescent="0.25">
      <c r="A178" t="s">
        <v>1598</v>
      </c>
      <c r="B178" t="s">
        <v>1599</v>
      </c>
      <c r="C178" t="s">
        <v>1600</v>
      </c>
      <c r="D178" t="s">
        <v>1601</v>
      </c>
      <c r="E178" t="s">
        <v>1602</v>
      </c>
      <c r="F178" t="s">
        <v>1603</v>
      </c>
      <c r="G178" t="s">
        <v>1604</v>
      </c>
      <c r="H178" t="s">
        <v>1605</v>
      </c>
      <c r="I178" t="s">
        <v>225</v>
      </c>
      <c r="J178" t="s">
        <v>32</v>
      </c>
      <c r="K178" t="s">
        <v>1606</v>
      </c>
      <c r="L178" t="s">
        <v>50</v>
      </c>
      <c r="M178" t="s">
        <v>50</v>
      </c>
      <c r="N178" t="s">
        <v>36</v>
      </c>
      <c r="O178" t="s">
        <v>37</v>
      </c>
      <c r="P178" t="s">
        <v>177</v>
      </c>
      <c r="Q178" t="s">
        <v>39</v>
      </c>
      <c r="R178" t="s">
        <v>1607</v>
      </c>
      <c r="S178" t="s">
        <v>39</v>
      </c>
      <c r="T178" t="s">
        <v>39</v>
      </c>
      <c r="U178" t="s">
        <v>1608</v>
      </c>
      <c r="V178" t="s">
        <v>39</v>
      </c>
      <c r="W178" t="s">
        <v>39</v>
      </c>
      <c r="X178" t="s">
        <v>39</v>
      </c>
      <c r="Y178" t="s">
        <v>9340</v>
      </c>
      <c r="Z178">
        <v>4</v>
      </c>
    </row>
    <row r="179" spans="1:26" x14ac:dyDescent="0.25">
      <c r="A179" t="s">
        <v>1609</v>
      </c>
      <c r="B179" t="s">
        <v>1610</v>
      </c>
      <c r="C179" t="s">
        <v>1611</v>
      </c>
      <c r="D179" t="s">
        <v>667</v>
      </c>
      <c r="E179" t="s">
        <v>1612</v>
      </c>
      <c r="F179" t="s">
        <v>1613</v>
      </c>
      <c r="G179" t="s">
        <v>1614</v>
      </c>
      <c r="H179" t="s">
        <v>670</v>
      </c>
      <c r="I179" t="s">
        <v>225</v>
      </c>
      <c r="J179" t="s">
        <v>32</v>
      </c>
      <c r="K179" t="s">
        <v>1615</v>
      </c>
      <c r="L179" t="s">
        <v>50</v>
      </c>
      <c r="M179" t="s">
        <v>50</v>
      </c>
      <c r="N179" t="s">
        <v>36</v>
      </c>
      <c r="O179" t="s">
        <v>51</v>
      </c>
      <c r="P179" t="s">
        <v>266</v>
      </c>
      <c r="Q179" t="s">
        <v>39</v>
      </c>
      <c r="R179" t="s">
        <v>39</v>
      </c>
      <c r="S179" t="s">
        <v>52</v>
      </c>
      <c r="T179" t="s">
        <v>19</v>
      </c>
      <c r="U179" t="s">
        <v>39</v>
      </c>
      <c r="V179" t="s">
        <v>39</v>
      </c>
      <c r="W179" t="s">
        <v>39</v>
      </c>
      <c r="X179" t="s">
        <v>39</v>
      </c>
      <c r="Y179" t="s">
        <v>9341</v>
      </c>
      <c r="Z179">
        <v>4</v>
      </c>
    </row>
    <row r="180" spans="1:26" x14ac:dyDescent="0.25">
      <c r="A180" t="s">
        <v>1616</v>
      </c>
      <c r="B180" t="s">
        <v>1617</v>
      </c>
      <c r="C180" t="s">
        <v>1618</v>
      </c>
      <c r="D180" t="s">
        <v>1145</v>
      </c>
      <c r="E180" t="s">
        <v>1619</v>
      </c>
      <c r="F180" t="s">
        <v>1620</v>
      </c>
      <c r="G180" t="s">
        <v>1621</v>
      </c>
      <c r="H180" t="s">
        <v>62</v>
      </c>
      <c r="I180" t="s">
        <v>225</v>
      </c>
      <c r="J180" t="s">
        <v>47</v>
      </c>
      <c r="K180" t="s">
        <v>48</v>
      </c>
      <c r="L180" t="s">
        <v>50</v>
      </c>
      <c r="M180" t="s">
        <v>50</v>
      </c>
      <c r="N180" t="s">
        <v>36</v>
      </c>
      <c r="O180" t="s">
        <v>51</v>
      </c>
      <c r="P180" t="s">
        <v>936</v>
      </c>
      <c r="Q180" t="s">
        <v>39</v>
      </c>
      <c r="R180" t="s">
        <v>39</v>
      </c>
      <c r="S180" t="s">
        <v>52</v>
      </c>
      <c r="T180" t="s">
        <v>168</v>
      </c>
      <c r="U180" t="s">
        <v>39</v>
      </c>
      <c r="V180" t="s">
        <v>39</v>
      </c>
      <c r="W180" t="s">
        <v>39</v>
      </c>
      <c r="X180" t="s">
        <v>39</v>
      </c>
      <c r="Y180" t="s">
        <v>1621</v>
      </c>
      <c r="Z180">
        <v>4</v>
      </c>
    </row>
    <row r="181" spans="1:26" x14ac:dyDescent="0.25">
      <c r="A181" t="s">
        <v>1622</v>
      </c>
      <c r="B181" t="s">
        <v>1623</v>
      </c>
      <c r="C181" t="s">
        <v>1624</v>
      </c>
      <c r="D181" t="s">
        <v>1625</v>
      </c>
      <c r="E181" t="s">
        <v>1602</v>
      </c>
      <c r="F181" t="s">
        <v>1626</v>
      </c>
      <c r="G181" t="s">
        <v>1627</v>
      </c>
      <c r="H181" t="s">
        <v>1080</v>
      </c>
      <c r="I181" t="s">
        <v>225</v>
      </c>
      <c r="J181" t="s">
        <v>47</v>
      </c>
      <c r="K181" t="s">
        <v>48</v>
      </c>
      <c r="L181" t="s">
        <v>50</v>
      </c>
      <c r="M181" t="s">
        <v>50</v>
      </c>
      <c r="N181" t="s">
        <v>36</v>
      </c>
      <c r="O181" t="s">
        <v>51</v>
      </c>
      <c r="P181" t="s">
        <v>266</v>
      </c>
      <c r="Q181" t="s">
        <v>829</v>
      </c>
      <c r="R181" t="s">
        <v>39</v>
      </c>
      <c r="S181" t="s">
        <v>52</v>
      </c>
      <c r="T181" t="s">
        <v>19</v>
      </c>
      <c r="U181" t="s">
        <v>39</v>
      </c>
      <c r="V181" t="s">
        <v>114</v>
      </c>
      <c r="W181" t="s">
        <v>39</v>
      </c>
      <c r="X181" t="s">
        <v>20</v>
      </c>
      <c r="Y181" t="s">
        <v>9342</v>
      </c>
      <c r="Z181">
        <v>6</v>
      </c>
    </row>
    <row r="182" spans="1:26" x14ac:dyDescent="0.25">
      <c r="A182" t="s">
        <v>1628</v>
      </c>
      <c r="B182" t="s">
        <v>1629</v>
      </c>
      <c r="C182" t="s">
        <v>1630</v>
      </c>
      <c r="D182" t="s">
        <v>1499</v>
      </c>
      <c r="E182" t="s">
        <v>1477</v>
      </c>
      <c r="F182" t="s">
        <v>1631</v>
      </c>
      <c r="G182" t="s">
        <v>1632</v>
      </c>
      <c r="H182" t="s">
        <v>1503</v>
      </c>
      <c r="I182" t="s">
        <v>225</v>
      </c>
      <c r="J182" t="s">
        <v>32</v>
      </c>
      <c r="K182" t="s">
        <v>1633</v>
      </c>
      <c r="L182" t="s">
        <v>50</v>
      </c>
      <c r="M182" t="s">
        <v>50</v>
      </c>
      <c r="N182" t="s">
        <v>36</v>
      </c>
      <c r="O182" t="s">
        <v>51</v>
      </c>
      <c r="P182" t="s">
        <v>266</v>
      </c>
      <c r="Q182" t="s">
        <v>829</v>
      </c>
      <c r="R182" t="s">
        <v>39</v>
      </c>
      <c r="S182" t="s">
        <v>52</v>
      </c>
      <c r="T182" t="s">
        <v>19</v>
      </c>
      <c r="U182" t="s">
        <v>39</v>
      </c>
      <c r="V182" t="s">
        <v>114</v>
      </c>
      <c r="W182" t="s">
        <v>39</v>
      </c>
      <c r="X182" t="s">
        <v>20</v>
      </c>
      <c r="Y182" t="s">
        <v>9342</v>
      </c>
      <c r="Z182">
        <v>6</v>
      </c>
    </row>
    <row r="183" spans="1:26" x14ac:dyDescent="0.25">
      <c r="A183" t="s">
        <v>1634</v>
      </c>
      <c r="B183" t="s">
        <v>1635</v>
      </c>
      <c r="C183" t="s">
        <v>1636</v>
      </c>
      <c r="D183" t="s">
        <v>1637</v>
      </c>
      <c r="E183" t="s">
        <v>1477</v>
      </c>
      <c r="F183" t="s">
        <v>1638</v>
      </c>
      <c r="G183" t="s">
        <v>1639</v>
      </c>
      <c r="H183" t="s">
        <v>1158</v>
      </c>
      <c r="I183" t="s">
        <v>225</v>
      </c>
      <c r="J183" t="s">
        <v>47</v>
      </c>
      <c r="K183" t="s">
        <v>48</v>
      </c>
      <c r="L183" t="s">
        <v>50</v>
      </c>
      <c r="M183" t="s">
        <v>50</v>
      </c>
      <c r="N183" t="s">
        <v>36</v>
      </c>
      <c r="O183" t="s">
        <v>1021</v>
      </c>
      <c r="P183" t="s">
        <v>1159</v>
      </c>
      <c r="Q183" t="s">
        <v>39</v>
      </c>
      <c r="R183" t="s">
        <v>39</v>
      </c>
      <c r="S183" t="s">
        <v>52</v>
      </c>
      <c r="T183" t="s">
        <v>19</v>
      </c>
      <c r="U183" t="s">
        <v>39</v>
      </c>
      <c r="V183" t="s">
        <v>114</v>
      </c>
      <c r="W183" t="s">
        <v>39</v>
      </c>
      <c r="X183" t="s">
        <v>20</v>
      </c>
      <c r="Y183" t="s">
        <v>9343</v>
      </c>
      <c r="Z183">
        <v>5</v>
      </c>
    </row>
    <row r="184" spans="1:26" x14ac:dyDescent="0.25">
      <c r="A184" t="s">
        <v>1640</v>
      </c>
      <c r="B184" t="s">
        <v>1641</v>
      </c>
      <c r="C184" t="s">
        <v>1642</v>
      </c>
      <c r="D184" t="s">
        <v>1643</v>
      </c>
      <c r="E184" t="s">
        <v>1477</v>
      </c>
      <c r="F184" t="s">
        <v>1644</v>
      </c>
      <c r="G184" t="s">
        <v>1645</v>
      </c>
      <c r="H184" t="s">
        <v>1646</v>
      </c>
      <c r="I184" t="s">
        <v>225</v>
      </c>
      <c r="J184" t="s">
        <v>47</v>
      </c>
      <c r="K184" t="s">
        <v>48</v>
      </c>
      <c r="L184" t="s">
        <v>50</v>
      </c>
      <c r="M184" t="s">
        <v>50</v>
      </c>
      <c r="N184" t="s">
        <v>36</v>
      </c>
      <c r="O184" t="s">
        <v>51</v>
      </c>
      <c r="P184" t="s">
        <v>266</v>
      </c>
      <c r="Q184" t="s">
        <v>613</v>
      </c>
      <c r="R184" t="s">
        <v>39</v>
      </c>
      <c r="S184" t="s">
        <v>158</v>
      </c>
      <c r="T184" t="s">
        <v>19</v>
      </c>
      <c r="U184" t="s">
        <v>307</v>
      </c>
      <c r="V184" t="s">
        <v>39</v>
      </c>
      <c r="W184" t="s">
        <v>39</v>
      </c>
      <c r="X184" t="s">
        <v>39</v>
      </c>
      <c r="Y184" t="s">
        <v>9344</v>
      </c>
      <c r="Z184">
        <v>6</v>
      </c>
    </row>
    <row r="185" spans="1:26" x14ac:dyDescent="0.25">
      <c r="A185" t="s">
        <v>1647</v>
      </c>
      <c r="B185" t="s">
        <v>1648</v>
      </c>
      <c r="C185" t="s">
        <v>1649</v>
      </c>
      <c r="D185" t="s">
        <v>1650</v>
      </c>
      <c r="E185" t="s">
        <v>1651</v>
      </c>
      <c r="F185" t="s">
        <v>1652</v>
      </c>
      <c r="G185" t="s">
        <v>1653</v>
      </c>
      <c r="H185" t="s">
        <v>1654</v>
      </c>
      <c r="I185" t="s">
        <v>225</v>
      </c>
      <c r="J185" t="s">
        <v>47</v>
      </c>
      <c r="K185" t="s">
        <v>48</v>
      </c>
      <c r="L185" t="s">
        <v>50</v>
      </c>
      <c r="M185" t="s">
        <v>50</v>
      </c>
      <c r="N185" t="s">
        <v>36</v>
      </c>
      <c r="O185" t="s">
        <v>51</v>
      </c>
      <c r="P185" t="s">
        <v>39</v>
      </c>
      <c r="Q185" t="s">
        <v>39</v>
      </c>
      <c r="R185" t="s">
        <v>39</v>
      </c>
      <c r="S185" t="s">
        <v>39</v>
      </c>
      <c r="T185" t="s">
        <v>523</v>
      </c>
      <c r="U185" t="s">
        <v>865</v>
      </c>
      <c r="V185" t="s">
        <v>39</v>
      </c>
      <c r="W185" t="s">
        <v>604</v>
      </c>
      <c r="X185" t="s">
        <v>39</v>
      </c>
      <c r="Y185" t="s">
        <v>9345</v>
      </c>
      <c r="Z185">
        <v>4</v>
      </c>
    </row>
    <row r="186" spans="1:26" x14ac:dyDescent="0.25">
      <c r="A186" t="s">
        <v>1655</v>
      </c>
      <c r="B186" t="s">
        <v>1656</v>
      </c>
      <c r="C186" t="s">
        <v>1657</v>
      </c>
      <c r="D186" t="s">
        <v>777</v>
      </c>
      <c r="E186" t="s">
        <v>1658</v>
      </c>
      <c r="F186" t="s">
        <v>1659</v>
      </c>
      <c r="G186" t="s">
        <v>1660</v>
      </c>
      <c r="H186" t="s">
        <v>781</v>
      </c>
      <c r="I186" t="s">
        <v>225</v>
      </c>
      <c r="J186" t="s">
        <v>47</v>
      </c>
      <c r="K186" t="s">
        <v>48</v>
      </c>
      <c r="L186" t="s">
        <v>50</v>
      </c>
      <c r="M186" t="s">
        <v>50</v>
      </c>
      <c r="N186" t="s">
        <v>36</v>
      </c>
      <c r="O186" t="s">
        <v>51</v>
      </c>
      <c r="P186" t="s">
        <v>39</v>
      </c>
      <c r="Q186" t="s">
        <v>522</v>
      </c>
      <c r="R186" t="s">
        <v>39</v>
      </c>
      <c r="S186" t="s">
        <v>52</v>
      </c>
      <c r="T186" t="s">
        <v>39</v>
      </c>
      <c r="U186" t="s">
        <v>39</v>
      </c>
      <c r="V186" t="s">
        <v>39</v>
      </c>
      <c r="W186" t="s">
        <v>39</v>
      </c>
      <c r="X186" t="s">
        <v>39</v>
      </c>
      <c r="Y186" t="s">
        <v>9346</v>
      </c>
      <c r="Z186">
        <v>3</v>
      </c>
    </row>
    <row r="187" spans="1:26" x14ac:dyDescent="0.25">
      <c r="A187" t="s">
        <v>1661</v>
      </c>
      <c r="B187" t="s">
        <v>1662</v>
      </c>
      <c r="C187" t="s">
        <v>1663</v>
      </c>
      <c r="D187" t="s">
        <v>1664</v>
      </c>
      <c r="E187" t="s">
        <v>253</v>
      </c>
      <c r="F187" t="s">
        <v>1665</v>
      </c>
      <c r="G187" t="s">
        <v>1666</v>
      </c>
      <c r="H187" t="s">
        <v>1667</v>
      </c>
      <c r="I187" t="s">
        <v>225</v>
      </c>
      <c r="J187" t="s">
        <v>47</v>
      </c>
      <c r="K187" t="s">
        <v>1668</v>
      </c>
      <c r="L187" t="s">
        <v>50</v>
      </c>
      <c r="M187" t="s">
        <v>50</v>
      </c>
      <c r="N187" t="s">
        <v>36</v>
      </c>
      <c r="O187" t="s">
        <v>51</v>
      </c>
      <c r="P187" t="s">
        <v>481</v>
      </c>
      <c r="Q187" t="s">
        <v>39</v>
      </c>
      <c r="R187" t="s">
        <v>39</v>
      </c>
      <c r="S187" t="s">
        <v>39</v>
      </c>
      <c r="T187" t="s">
        <v>39</v>
      </c>
      <c r="U187" t="s">
        <v>39</v>
      </c>
      <c r="V187" t="s">
        <v>39</v>
      </c>
      <c r="W187" t="s">
        <v>39</v>
      </c>
      <c r="X187" t="s">
        <v>39</v>
      </c>
      <c r="Y187" t="s">
        <v>1666</v>
      </c>
      <c r="Z187">
        <v>2</v>
      </c>
    </row>
    <row r="188" spans="1:26" x14ac:dyDescent="0.25">
      <c r="A188" t="s">
        <v>1669</v>
      </c>
      <c r="B188" t="s">
        <v>1670</v>
      </c>
      <c r="C188" t="s">
        <v>1671</v>
      </c>
      <c r="D188" t="s">
        <v>1672</v>
      </c>
      <c r="E188" t="s">
        <v>1673</v>
      </c>
      <c r="F188" t="s">
        <v>1674</v>
      </c>
      <c r="G188" t="s">
        <v>745</v>
      </c>
      <c r="H188" t="s">
        <v>762</v>
      </c>
      <c r="I188" t="s">
        <v>225</v>
      </c>
      <c r="J188" t="s">
        <v>47</v>
      </c>
      <c r="K188" t="s">
        <v>48</v>
      </c>
      <c r="L188" t="s">
        <v>50</v>
      </c>
      <c r="M188" t="s">
        <v>50</v>
      </c>
      <c r="N188" t="s">
        <v>36</v>
      </c>
      <c r="O188" t="s">
        <v>39</v>
      </c>
      <c r="P188" t="s">
        <v>187</v>
      </c>
      <c r="Q188" t="s">
        <v>522</v>
      </c>
      <c r="R188" t="s">
        <v>39</v>
      </c>
      <c r="S188" t="s">
        <v>9059</v>
      </c>
      <c r="T188" t="s">
        <v>39</v>
      </c>
      <c r="U188" t="s">
        <v>39</v>
      </c>
      <c r="V188" t="s">
        <v>39</v>
      </c>
      <c r="W188" t="s">
        <v>39</v>
      </c>
      <c r="X188" t="s">
        <v>39</v>
      </c>
      <c r="Y188" t="s">
        <v>9250</v>
      </c>
      <c r="Z188">
        <v>3</v>
      </c>
    </row>
    <row r="189" spans="1:26" x14ac:dyDescent="0.25">
      <c r="A189" t="s">
        <v>1675</v>
      </c>
      <c r="B189" t="s">
        <v>1676</v>
      </c>
      <c r="C189" t="s">
        <v>1677</v>
      </c>
      <c r="D189" t="s">
        <v>1678</v>
      </c>
      <c r="E189" t="s">
        <v>1679</v>
      </c>
      <c r="F189" t="s">
        <v>1680</v>
      </c>
      <c r="G189" t="s">
        <v>1681</v>
      </c>
      <c r="H189" t="s">
        <v>1682</v>
      </c>
      <c r="I189" t="s">
        <v>225</v>
      </c>
      <c r="J189" t="s">
        <v>32</v>
      </c>
      <c r="K189" t="s">
        <v>1683</v>
      </c>
      <c r="L189" t="s">
        <v>50</v>
      </c>
      <c r="M189" t="s">
        <v>50</v>
      </c>
      <c r="N189" t="s">
        <v>36</v>
      </c>
      <c r="O189" t="s">
        <v>1395</v>
      </c>
      <c r="P189" t="s">
        <v>39</v>
      </c>
      <c r="Q189" t="s">
        <v>593</v>
      </c>
      <c r="R189" t="s">
        <v>39</v>
      </c>
      <c r="S189" t="s">
        <v>39</v>
      </c>
      <c r="T189" t="s">
        <v>168</v>
      </c>
      <c r="U189" t="s">
        <v>40</v>
      </c>
      <c r="V189" t="s">
        <v>39</v>
      </c>
      <c r="W189" t="s">
        <v>39</v>
      </c>
      <c r="X189" t="s">
        <v>39</v>
      </c>
      <c r="Y189" t="s">
        <v>9347</v>
      </c>
      <c r="Z189">
        <v>4</v>
      </c>
    </row>
    <row r="190" spans="1:26" x14ac:dyDescent="0.25">
      <c r="A190" t="s">
        <v>1684</v>
      </c>
      <c r="B190" t="s">
        <v>1685</v>
      </c>
      <c r="C190" t="s">
        <v>1686</v>
      </c>
      <c r="D190" t="s">
        <v>1687</v>
      </c>
      <c r="E190" t="s">
        <v>1688</v>
      </c>
      <c r="F190" t="s">
        <v>1689</v>
      </c>
      <c r="G190" t="s">
        <v>1690</v>
      </c>
      <c r="H190" t="s">
        <v>1691</v>
      </c>
      <c r="I190" t="s">
        <v>225</v>
      </c>
      <c r="J190" t="s">
        <v>47</v>
      </c>
      <c r="K190" t="s">
        <v>48</v>
      </c>
      <c r="L190" t="s">
        <v>50</v>
      </c>
      <c r="M190" t="s">
        <v>50</v>
      </c>
      <c r="N190" t="s">
        <v>36</v>
      </c>
      <c r="O190" t="s">
        <v>1021</v>
      </c>
      <c r="P190" t="s">
        <v>39</v>
      </c>
      <c r="Q190" t="s">
        <v>39</v>
      </c>
      <c r="R190" t="s">
        <v>39</v>
      </c>
      <c r="S190" t="s">
        <v>52</v>
      </c>
      <c r="T190" t="s">
        <v>39</v>
      </c>
      <c r="U190" t="s">
        <v>40</v>
      </c>
      <c r="V190" t="s">
        <v>39</v>
      </c>
      <c r="W190" t="s">
        <v>39</v>
      </c>
      <c r="X190" t="s">
        <v>39</v>
      </c>
      <c r="Y190" t="s">
        <v>9348</v>
      </c>
      <c r="Z190">
        <v>3</v>
      </c>
    </row>
    <row r="191" spans="1:26" x14ac:dyDescent="0.25">
      <c r="A191" t="s">
        <v>1692</v>
      </c>
      <c r="B191" t="s">
        <v>1693</v>
      </c>
      <c r="C191" t="s">
        <v>1694</v>
      </c>
      <c r="D191" t="s">
        <v>1695</v>
      </c>
      <c r="E191" t="s">
        <v>173</v>
      </c>
      <c r="F191" t="s">
        <v>1696</v>
      </c>
      <c r="G191" t="s">
        <v>1697</v>
      </c>
      <c r="H191" t="s">
        <v>1698</v>
      </c>
      <c r="I191" t="s">
        <v>225</v>
      </c>
      <c r="J191" t="s">
        <v>211</v>
      </c>
      <c r="K191" t="s">
        <v>1699</v>
      </c>
      <c r="L191" t="s">
        <v>50</v>
      </c>
      <c r="M191" t="s">
        <v>50</v>
      </c>
      <c r="N191" t="s">
        <v>36</v>
      </c>
      <c r="O191" t="s">
        <v>51</v>
      </c>
      <c r="P191" t="s">
        <v>266</v>
      </c>
      <c r="Q191" t="s">
        <v>653</v>
      </c>
      <c r="R191" t="s">
        <v>39</v>
      </c>
      <c r="S191" t="s">
        <v>52</v>
      </c>
      <c r="T191" t="s">
        <v>39</v>
      </c>
      <c r="U191" t="s">
        <v>1700</v>
      </c>
      <c r="V191" t="s">
        <v>287</v>
      </c>
      <c r="W191" t="s">
        <v>39</v>
      </c>
      <c r="X191" t="s">
        <v>20</v>
      </c>
      <c r="Y191" t="s">
        <v>9349</v>
      </c>
      <c r="Z191">
        <v>6</v>
      </c>
    </row>
    <row r="192" spans="1:26" x14ac:dyDescent="0.25">
      <c r="A192" t="s">
        <v>1701</v>
      </c>
      <c r="B192" t="s">
        <v>1702</v>
      </c>
      <c r="C192" t="s">
        <v>1703</v>
      </c>
      <c r="D192" t="s">
        <v>1704</v>
      </c>
      <c r="E192" t="s">
        <v>1705</v>
      </c>
      <c r="F192" t="s">
        <v>1703</v>
      </c>
      <c r="G192" t="s">
        <v>1706</v>
      </c>
      <c r="H192" t="s">
        <v>30</v>
      </c>
      <c r="I192" t="s">
        <v>31</v>
      </c>
      <c r="J192" t="s">
        <v>47</v>
      </c>
      <c r="K192" t="s">
        <v>48</v>
      </c>
      <c r="L192" t="s">
        <v>1707</v>
      </c>
      <c r="M192" t="s">
        <v>1708</v>
      </c>
      <c r="N192" t="s">
        <v>36</v>
      </c>
      <c r="O192" t="s">
        <v>51</v>
      </c>
      <c r="P192" t="s">
        <v>39</v>
      </c>
      <c r="Q192" t="s">
        <v>522</v>
      </c>
      <c r="R192" t="s">
        <v>39</v>
      </c>
      <c r="S192" t="s">
        <v>52</v>
      </c>
      <c r="T192" t="s">
        <v>39</v>
      </c>
      <c r="U192" t="s">
        <v>39</v>
      </c>
      <c r="V192" t="s">
        <v>114</v>
      </c>
      <c r="W192" t="s">
        <v>39</v>
      </c>
      <c r="X192" t="s">
        <v>20</v>
      </c>
      <c r="Y192" t="s">
        <v>9350</v>
      </c>
      <c r="Z192">
        <v>4</v>
      </c>
    </row>
    <row r="193" spans="1:26" x14ac:dyDescent="0.25">
      <c r="A193" t="s">
        <v>1709</v>
      </c>
      <c r="B193" t="s">
        <v>1710</v>
      </c>
      <c r="C193" t="s">
        <v>1711</v>
      </c>
      <c r="D193" t="s">
        <v>1712</v>
      </c>
      <c r="E193" t="s">
        <v>1713</v>
      </c>
      <c r="F193" t="s">
        <v>1711</v>
      </c>
      <c r="G193" t="s">
        <v>1714</v>
      </c>
      <c r="H193" t="s">
        <v>30</v>
      </c>
      <c r="I193" t="s">
        <v>31</v>
      </c>
      <c r="J193" t="s">
        <v>47</v>
      </c>
      <c r="K193" t="s">
        <v>48</v>
      </c>
      <c r="L193" t="s">
        <v>1715</v>
      </c>
      <c r="M193" t="s">
        <v>1716</v>
      </c>
      <c r="N193" t="s">
        <v>36</v>
      </c>
      <c r="O193" t="s">
        <v>51</v>
      </c>
      <c r="P193" t="s">
        <v>1717</v>
      </c>
      <c r="Q193" t="s">
        <v>39</v>
      </c>
      <c r="R193" t="s">
        <v>39</v>
      </c>
      <c r="S193" t="s">
        <v>52</v>
      </c>
      <c r="T193" t="s">
        <v>39</v>
      </c>
      <c r="U193" t="s">
        <v>295</v>
      </c>
      <c r="V193" t="s">
        <v>39</v>
      </c>
      <c r="W193" t="s">
        <v>39</v>
      </c>
      <c r="X193" t="s">
        <v>39</v>
      </c>
      <c r="Y193" t="s">
        <v>9351</v>
      </c>
      <c r="Z193">
        <v>4</v>
      </c>
    </row>
    <row r="194" spans="1:26" x14ac:dyDescent="0.25">
      <c r="A194" t="s">
        <v>1718</v>
      </c>
      <c r="B194" t="s">
        <v>1719</v>
      </c>
      <c r="C194" t="s">
        <v>1720</v>
      </c>
      <c r="D194" t="s">
        <v>1721</v>
      </c>
      <c r="E194" t="s">
        <v>659</v>
      </c>
      <c r="F194" t="s">
        <v>1722</v>
      </c>
      <c r="G194" t="s">
        <v>1723</v>
      </c>
      <c r="H194" t="s">
        <v>1724</v>
      </c>
      <c r="I194" t="s">
        <v>225</v>
      </c>
      <c r="J194" t="s">
        <v>32</v>
      </c>
      <c r="K194" t="s">
        <v>1725</v>
      </c>
      <c r="L194" t="s">
        <v>50</v>
      </c>
      <c r="M194" t="s">
        <v>50</v>
      </c>
      <c r="N194" t="s">
        <v>36</v>
      </c>
      <c r="O194" t="s">
        <v>1726</v>
      </c>
      <c r="P194" t="s">
        <v>39</v>
      </c>
      <c r="Q194" t="s">
        <v>39</v>
      </c>
      <c r="R194" t="s">
        <v>39</v>
      </c>
      <c r="S194" t="s">
        <v>52</v>
      </c>
      <c r="T194" t="s">
        <v>39</v>
      </c>
      <c r="U194" t="s">
        <v>295</v>
      </c>
      <c r="V194" t="s">
        <v>39</v>
      </c>
      <c r="W194" t="s">
        <v>39</v>
      </c>
      <c r="X194" t="s">
        <v>39</v>
      </c>
      <c r="Y194" t="s">
        <v>9352</v>
      </c>
      <c r="Z194">
        <v>3</v>
      </c>
    </row>
    <row r="195" spans="1:26" x14ac:dyDescent="0.25">
      <c r="A195" t="s">
        <v>1727</v>
      </c>
      <c r="B195" t="s">
        <v>1728</v>
      </c>
      <c r="C195" t="s">
        <v>1729</v>
      </c>
      <c r="D195" t="s">
        <v>1730</v>
      </c>
      <c r="E195" t="s">
        <v>173</v>
      </c>
      <c r="F195" t="s">
        <v>1731</v>
      </c>
      <c r="G195" t="s">
        <v>1732</v>
      </c>
      <c r="H195" t="s">
        <v>1733</v>
      </c>
      <c r="I195" t="s">
        <v>225</v>
      </c>
      <c r="J195" t="s">
        <v>47</v>
      </c>
      <c r="K195" t="s">
        <v>48</v>
      </c>
      <c r="L195" t="s">
        <v>50</v>
      </c>
      <c r="M195" t="s">
        <v>50</v>
      </c>
      <c r="N195" t="s">
        <v>36</v>
      </c>
      <c r="O195" t="s">
        <v>51</v>
      </c>
      <c r="P195" t="s">
        <v>1734</v>
      </c>
      <c r="Q195" t="s">
        <v>39</v>
      </c>
      <c r="R195" t="s">
        <v>39</v>
      </c>
      <c r="S195" t="s">
        <v>52</v>
      </c>
      <c r="T195" t="s">
        <v>39</v>
      </c>
      <c r="U195" t="s">
        <v>39</v>
      </c>
      <c r="V195" t="s">
        <v>114</v>
      </c>
      <c r="W195" t="s">
        <v>39</v>
      </c>
      <c r="X195" t="s">
        <v>20</v>
      </c>
      <c r="Y195" t="s">
        <v>9353</v>
      </c>
      <c r="Z195">
        <v>4</v>
      </c>
    </row>
    <row r="196" spans="1:26" x14ac:dyDescent="0.25">
      <c r="A196" t="s">
        <v>1735</v>
      </c>
      <c r="B196" t="s">
        <v>1736</v>
      </c>
      <c r="C196" t="s">
        <v>1737</v>
      </c>
      <c r="D196" t="s">
        <v>1738</v>
      </c>
      <c r="E196" t="s">
        <v>1739</v>
      </c>
      <c r="F196" t="s">
        <v>1740</v>
      </c>
      <c r="G196" t="s">
        <v>1741</v>
      </c>
      <c r="H196" t="s">
        <v>1742</v>
      </c>
      <c r="I196" t="s">
        <v>225</v>
      </c>
      <c r="J196" t="s">
        <v>47</v>
      </c>
      <c r="K196" t="s">
        <v>1743</v>
      </c>
      <c r="L196" t="s">
        <v>50</v>
      </c>
      <c r="M196" t="s">
        <v>50</v>
      </c>
      <c r="N196" t="s">
        <v>36</v>
      </c>
      <c r="O196" t="s">
        <v>854</v>
      </c>
      <c r="P196" t="s">
        <v>39</v>
      </c>
      <c r="Q196" t="s">
        <v>39</v>
      </c>
      <c r="R196" t="s">
        <v>39</v>
      </c>
      <c r="S196" t="s">
        <v>52</v>
      </c>
      <c r="T196" t="s">
        <v>39</v>
      </c>
      <c r="U196" t="s">
        <v>39</v>
      </c>
      <c r="V196" t="s">
        <v>114</v>
      </c>
      <c r="W196" t="s">
        <v>39</v>
      </c>
      <c r="X196" t="s">
        <v>20</v>
      </c>
      <c r="Y196" t="s">
        <v>9354</v>
      </c>
      <c r="Z196">
        <v>3</v>
      </c>
    </row>
    <row r="197" spans="1:26" x14ac:dyDescent="0.25">
      <c r="A197" t="s">
        <v>1744</v>
      </c>
      <c r="B197" t="s">
        <v>1745</v>
      </c>
      <c r="C197" t="s">
        <v>1746</v>
      </c>
      <c r="D197" t="s">
        <v>1747</v>
      </c>
      <c r="E197" t="s">
        <v>1748</v>
      </c>
      <c r="F197" t="s">
        <v>1749</v>
      </c>
      <c r="G197" t="s">
        <v>1750</v>
      </c>
      <c r="H197" t="s">
        <v>1751</v>
      </c>
      <c r="I197" t="s">
        <v>225</v>
      </c>
      <c r="J197" t="s">
        <v>47</v>
      </c>
      <c r="K197" t="s">
        <v>48</v>
      </c>
      <c r="L197" t="s">
        <v>50</v>
      </c>
      <c r="M197" t="s">
        <v>50</v>
      </c>
      <c r="N197" t="s">
        <v>36</v>
      </c>
      <c r="O197" t="s">
        <v>39</v>
      </c>
      <c r="P197" t="s">
        <v>187</v>
      </c>
      <c r="Q197" t="s">
        <v>522</v>
      </c>
      <c r="R197" t="s">
        <v>39</v>
      </c>
      <c r="S197" t="s">
        <v>52</v>
      </c>
      <c r="T197" t="s">
        <v>39</v>
      </c>
      <c r="U197" t="s">
        <v>39</v>
      </c>
      <c r="V197" t="s">
        <v>114</v>
      </c>
      <c r="W197" t="s">
        <v>39</v>
      </c>
      <c r="X197" t="s">
        <v>20</v>
      </c>
      <c r="Y197" t="s">
        <v>9355</v>
      </c>
      <c r="Z197">
        <v>4</v>
      </c>
    </row>
    <row r="198" spans="1:26" x14ac:dyDescent="0.25">
      <c r="A198" t="s">
        <v>1752</v>
      </c>
      <c r="B198" t="s">
        <v>1753</v>
      </c>
      <c r="C198" t="s">
        <v>1754</v>
      </c>
      <c r="D198" t="s">
        <v>1755</v>
      </c>
      <c r="E198" t="s">
        <v>879</v>
      </c>
      <c r="F198" t="s">
        <v>1756</v>
      </c>
      <c r="G198" t="s">
        <v>1757</v>
      </c>
      <c r="H198" t="s">
        <v>1758</v>
      </c>
      <c r="I198" t="s">
        <v>225</v>
      </c>
      <c r="J198" t="s">
        <v>47</v>
      </c>
      <c r="K198" t="s">
        <v>39</v>
      </c>
      <c r="L198" t="s">
        <v>50</v>
      </c>
      <c r="M198" t="s">
        <v>50</v>
      </c>
      <c r="N198" t="s">
        <v>36</v>
      </c>
      <c r="O198" t="s">
        <v>1759</v>
      </c>
      <c r="P198" t="s">
        <v>1159</v>
      </c>
      <c r="Q198" t="s">
        <v>522</v>
      </c>
      <c r="R198" t="s">
        <v>39</v>
      </c>
      <c r="S198" t="s">
        <v>52</v>
      </c>
      <c r="T198" t="s">
        <v>39</v>
      </c>
      <c r="U198" t="s">
        <v>39</v>
      </c>
      <c r="V198" t="s">
        <v>159</v>
      </c>
      <c r="W198" t="s">
        <v>39</v>
      </c>
      <c r="X198" t="s">
        <v>20</v>
      </c>
      <c r="Y198" t="s">
        <v>9356</v>
      </c>
      <c r="Z198">
        <v>5</v>
      </c>
    </row>
    <row r="199" spans="1:26" x14ac:dyDescent="0.25">
      <c r="A199" t="s">
        <v>1760</v>
      </c>
      <c r="B199" t="s">
        <v>1761</v>
      </c>
      <c r="C199" t="s">
        <v>1762</v>
      </c>
      <c r="D199" t="s">
        <v>1763</v>
      </c>
      <c r="E199" t="s">
        <v>1764</v>
      </c>
      <c r="F199" t="s">
        <v>1765</v>
      </c>
      <c r="G199" t="s">
        <v>1766</v>
      </c>
      <c r="H199" t="s">
        <v>1767</v>
      </c>
      <c r="I199" t="s">
        <v>225</v>
      </c>
      <c r="J199" t="s">
        <v>32</v>
      </c>
      <c r="K199" t="s">
        <v>1768</v>
      </c>
      <c r="L199" t="s">
        <v>50</v>
      </c>
      <c r="M199" t="s">
        <v>50</v>
      </c>
      <c r="N199" t="s">
        <v>36</v>
      </c>
      <c r="O199" t="s">
        <v>51</v>
      </c>
      <c r="P199" t="s">
        <v>95</v>
      </c>
      <c r="Q199" t="s">
        <v>39</v>
      </c>
      <c r="R199" t="s">
        <v>39</v>
      </c>
      <c r="S199" t="s">
        <v>52</v>
      </c>
      <c r="T199" t="s">
        <v>523</v>
      </c>
      <c r="U199" t="s">
        <v>39</v>
      </c>
      <c r="V199" t="s">
        <v>39</v>
      </c>
      <c r="W199" t="s">
        <v>39</v>
      </c>
      <c r="X199" t="s">
        <v>39</v>
      </c>
      <c r="Y199" t="s">
        <v>9357</v>
      </c>
      <c r="Z199">
        <v>4</v>
      </c>
    </row>
    <row r="200" spans="1:26" x14ac:dyDescent="0.25">
      <c r="A200" t="s">
        <v>1769</v>
      </c>
      <c r="B200" t="s">
        <v>1770</v>
      </c>
      <c r="C200" t="s">
        <v>1771</v>
      </c>
      <c r="D200" t="s">
        <v>1772</v>
      </c>
      <c r="E200" t="s">
        <v>1739</v>
      </c>
      <c r="F200" t="s">
        <v>1773</v>
      </c>
      <c r="G200" t="s">
        <v>1774</v>
      </c>
      <c r="H200" t="s">
        <v>1775</v>
      </c>
      <c r="I200" t="s">
        <v>225</v>
      </c>
      <c r="J200" t="s">
        <v>47</v>
      </c>
      <c r="K200" t="s">
        <v>48</v>
      </c>
      <c r="L200" t="s">
        <v>50</v>
      </c>
      <c r="M200" t="s">
        <v>50</v>
      </c>
      <c r="N200" t="s">
        <v>36</v>
      </c>
      <c r="O200" t="s">
        <v>51</v>
      </c>
      <c r="P200" t="s">
        <v>78</v>
      </c>
      <c r="Q200" t="s">
        <v>39</v>
      </c>
      <c r="R200" t="s">
        <v>39</v>
      </c>
      <c r="S200" t="s">
        <v>39</v>
      </c>
      <c r="T200" t="s">
        <v>1776</v>
      </c>
      <c r="U200" t="s">
        <v>865</v>
      </c>
      <c r="V200" t="s">
        <v>39</v>
      </c>
      <c r="W200" t="s">
        <v>39</v>
      </c>
      <c r="X200" t="s">
        <v>39</v>
      </c>
      <c r="Y200" t="s">
        <v>9358</v>
      </c>
      <c r="Z200">
        <v>4</v>
      </c>
    </row>
    <row r="201" spans="1:26" x14ac:dyDescent="0.25">
      <c r="A201" t="s">
        <v>1777</v>
      </c>
      <c r="B201" t="s">
        <v>1778</v>
      </c>
      <c r="C201" t="s">
        <v>1779</v>
      </c>
      <c r="D201" t="s">
        <v>1780</v>
      </c>
      <c r="E201" t="s">
        <v>1781</v>
      </c>
      <c r="F201" t="s">
        <v>1782</v>
      </c>
      <c r="G201" t="s">
        <v>1783</v>
      </c>
      <c r="H201" t="s">
        <v>1784</v>
      </c>
      <c r="I201" t="s">
        <v>225</v>
      </c>
      <c r="J201" t="s">
        <v>47</v>
      </c>
      <c r="K201" t="s">
        <v>48</v>
      </c>
      <c r="L201" t="s">
        <v>50</v>
      </c>
      <c r="M201" t="s">
        <v>50</v>
      </c>
      <c r="N201" t="s">
        <v>36</v>
      </c>
      <c r="O201" t="s">
        <v>1785</v>
      </c>
      <c r="P201" t="s">
        <v>177</v>
      </c>
      <c r="Q201" t="s">
        <v>39</v>
      </c>
      <c r="R201" t="s">
        <v>39</v>
      </c>
      <c r="S201" t="s">
        <v>39</v>
      </c>
      <c r="T201" t="s">
        <v>39</v>
      </c>
      <c r="U201" t="s">
        <v>39</v>
      </c>
      <c r="V201" t="s">
        <v>39</v>
      </c>
      <c r="W201" t="s">
        <v>39</v>
      </c>
      <c r="X201" t="s">
        <v>39</v>
      </c>
      <c r="Y201" t="s">
        <v>1783</v>
      </c>
      <c r="Z201">
        <v>2</v>
      </c>
    </row>
    <row r="202" spans="1:26" x14ac:dyDescent="0.25">
      <c r="A202" t="s">
        <v>1786</v>
      </c>
      <c r="B202" t="s">
        <v>1787</v>
      </c>
      <c r="C202" t="s">
        <v>1788</v>
      </c>
      <c r="D202" t="s">
        <v>1789</v>
      </c>
      <c r="E202" t="s">
        <v>1790</v>
      </c>
      <c r="F202" t="s">
        <v>1791</v>
      </c>
      <c r="G202" t="s">
        <v>1792</v>
      </c>
      <c r="H202" t="s">
        <v>1793</v>
      </c>
      <c r="I202" t="s">
        <v>225</v>
      </c>
      <c r="J202" t="s">
        <v>47</v>
      </c>
      <c r="K202" t="s">
        <v>48</v>
      </c>
      <c r="L202" t="s">
        <v>50</v>
      </c>
      <c r="M202" t="s">
        <v>50</v>
      </c>
      <c r="N202" t="s">
        <v>36</v>
      </c>
      <c r="O202" t="s">
        <v>77</v>
      </c>
      <c r="P202" t="s">
        <v>39</v>
      </c>
      <c r="Q202" t="s">
        <v>522</v>
      </c>
      <c r="R202" t="s">
        <v>39</v>
      </c>
      <c r="S202" t="s">
        <v>39</v>
      </c>
      <c r="T202" t="s">
        <v>39</v>
      </c>
      <c r="U202" t="s">
        <v>865</v>
      </c>
      <c r="V202" t="s">
        <v>39</v>
      </c>
      <c r="W202" t="s">
        <v>39</v>
      </c>
      <c r="X202" t="s">
        <v>39</v>
      </c>
      <c r="Y202" t="s">
        <v>9359</v>
      </c>
      <c r="Z202">
        <v>3</v>
      </c>
    </row>
    <row r="203" spans="1:26" x14ac:dyDescent="0.25">
      <c r="A203" t="s">
        <v>1794</v>
      </c>
      <c r="B203" t="s">
        <v>1795</v>
      </c>
      <c r="C203" t="s">
        <v>1796</v>
      </c>
      <c r="D203" t="s">
        <v>1797</v>
      </c>
      <c r="E203" t="s">
        <v>1739</v>
      </c>
      <c r="F203" t="s">
        <v>1798</v>
      </c>
      <c r="G203" t="s">
        <v>1799</v>
      </c>
      <c r="H203" t="s">
        <v>1800</v>
      </c>
      <c r="I203" t="s">
        <v>225</v>
      </c>
      <c r="J203" t="s">
        <v>47</v>
      </c>
      <c r="K203" t="s">
        <v>48</v>
      </c>
      <c r="L203" t="s">
        <v>50</v>
      </c>
      <c r="M203" t="s">
        <v>50</v>
      </c>
      <c r="N203" t="s">
        <v>36</v>
      </c>
      <c r="O203" t="s">
        <v>51</v>
      </c>
      <c r="P203" t="s">
        <v>266</v>
      </c>
      <c r="Q203" t="s">
        <v>39</v>
      </c>
      <c r="R203" t="s">
        <v>39</v>
      </c>
      <c r="S203" t="s">
        <v>39</v>
      </c>
      <c r="T203" t="s">
        <v>19</v>
      </c>
      <c r="U203" t="s">
        <v>39</v>
      </c>
      <c r="V203" t="s">
        <v>654</v>
      </c>
      <c r="W203" t="s">
        <v>39</v>
      </c>
      <c r="X203" t="s">
        <v>20</v>
      </c>
      <c r="Y203" t="s">
        <v>9360</v>
      </c>
      <c r="Z203">
        <v>4</v>
      </c>
    </row>
    <row r="204" spans="1:26" x14ac:dyDescent="0.25">
      <c r="A204" t="s">
        <v>1801</v>
      </c>
      <c r="B204" t="s">
        <v>1802</v>
      </c>
      <c r="C204" t="s">
        <v>1803</v>
      </c>
      <c r="D204" t="s">
        <v>1804</v>
      </c>
      <c r="E204" t="s">
        <v>1805</v>
      </c>
      <c r="F204" t="s">
        <v>1806</v>
      </c>
      <c r="G204" t="s">
        <v>1807</v>
      </c>
      <c r="H204" t="s">
        <v>987</v>
      </c>
      <c r="I204" t="s">
        <v>225</v>
      </c>
      <c r="J204" t="s">
        <v>47</v>
      </c>
      <c r="K204" t="s">
        <v>48</v>
      </c>
      <c r="L204" t="s">
        <v>50</v>
      </c>
      <c r="M204" t="s">
        <v>50</v>
      </c>
      <c r="N204" t="s">
        <v>36</v>
      </c>
      <c r="O204" t="s">
        <v>51</v>
      </c>
      <c r="P204" t="s">
        <v>266</v>
      </c>
      <c r="Q204" t="s">
        <v>653</v>
      </c>
      <c r="R204" t="s">
        <v>39</v>
      </c>
      <c r="S204" t="s">
        <v>39</v>
      </c>
      <c r="T204" t="s">
        <v>19</v>
      </c>
      <c r="U204" t="s">
        <v>1808</v>
      </c>
      <c r="V204" t="s">
        <v>654</v>
      </c>
      <c r="W204" t="s">
        <v>39</v>
      </c>
      <c r="X204" t="s">
        <v>20</v>
      </c>
      <c r="Y204" t="s">
        <v>9361</v>
      </c>
      <c r="Z204">
        <v>6</v>
      </c>
    </row>
    <row r="205" spans="1:26" x14ac:dyDescent="0.25">
      <c r="A205" t="s">
        <v>1809</v>
      </c>
      <c r="B205" t="s">
        <v>1810</v>
      </c>
      <c r="C205" t="s">
        <v>1811</v>
      </c>
      <c r="D205" t="s">
        <v>1812</v>
      </c>
      <c r="E205" t="s">
        <v>1813</v>
      </c>
      <c r="F205" t="s">
        <v>1814</v>
      </c>
      <c r="G205" t="s">
        <v>1815</v>
      </c>
      <c r="H205" t="s">
        <v>630</v>
      </c>
      <c r="I205" t="s">
        <v>225</v>
      </c>
      <c r="J205" t="s">
        <v>211</v>
      </c>
      <c r="K205" t="s">
        <v>1816</v>
      </c>
      <c r="L205" t="s">
        <v>50</v>
      </c>
      <c r="M205" t="s">
        <v>50</v>
      </c>
      <c r="N205" t="s">
        <v>36</v>
      </c>
      <c r="O205" t="s">
        <v>1817</v>
      </c>
      <c r="P205" t="s">
        <v>1818</v>
      </c>
      <c r="Q205" t="s">
        <v>39</v>
      </c>
      <c r="R205" t="s">
        <v>39</v>
      </c>
      <c r="S205" t="s">
        <v>158</v>
      </c>
      <c r="T205" t="s">
        <v>39</v>
      </c>
      <c r="U205" t="s">
        <v>39</v>
      </c>
      <c r="V205" t="s">
        <v>39</v>
      </c>
      <c r="W205" t="s">
        <v>39</v>
      </c>
      <c r="X205" t="s">
        <v>39</v>
      </c>
      <c r="Y205" t="s">
        <v>9362</v>
      </c>
      <c r="Z205">
        <v>3</v>
      </c>
    </row>
    <row r="206" spans="1:26" x14ac:dyDescent="0.25">
      <c r="A206" t="s">
        <v>1819</v>
      </c>
      <c r="B206" t="s">
        <v>1820</v>
      </c>
      <c r="C206" t="s">
        <v>1821</v>
      </c>
      <c r="D206" t="s">
        <v>1822</v>
      </c>
      <c r="E206" t="s">
        <v>1823</v>
      </c>
      <c r="F206" t="s">
        <v>1824</v>
      </c>
      <c r="G206" t="s">
        <v>1825</v>
      </c>
      <c r="H206" t="s">
        <v>630</v>
      </c>
      <c r="I206" t="s">
        <v>225</v>
      </c>
      <c r="J206" t="s">
        <v>211</v>
      </c>
      <c r="K206" t="s">
        <v>631</v>
      </c>
      <c r="L206" t="s">
        <v>50</v>
      </c>
      <c r="M206" t="s">
        <v>50</v>
      </c>
      <c r="N206" t="s">
        <v>36</v>
      </c>
      <c r="O206" t="s">
        <v>51</v>
      </c>
      <c r="P206" t="s">
        <v>1826</v>
      </c>
      <c r="Q206" t="s">
        <v>613</v>
      </c>
      <c r="R206" t="s">
        <v>39</v>
      </c>
      <c r="S206" t="s">
        <v>39</v>
      </c>
      <c r="T206" t="s">
        <v>19</v>
      </c>
      <c r="U206" t="s">
        <v>203</v>
      </c>
      <c r="V206" t="s">
        <v>159</v>
      </c>
      <c r="W206" t="s">
        <v>39</v>
      </c>
      <c r="X206" t="s">
        <v>20</v>
      </c>
      <c r="Y206" t="s">
        <v>9363</v>
      </c>
      <c r="Z206">
        <v>6</v>
      </c>
    </row>
    <row r="207" spans="1:26" x14ac:dyDescent="0.25">
      <c r="A207" t="s">
        <v>1827</v>
      </c>
      <c r="B207" t="s">
        <v>1828</v>
      </c>
      <c r="C207" t="s">
        <v>1829</v>
      </c>
      <c r="D207" t="s">
        <v>271</v>
      </c>
      <c r="E207" t="s">
        <v>1830</v>
      </c>
      <c r="F207" t="s">
        <v>1831</v>
      </c>
      <c r="G207" t="s">
        <v>1832</v>
      </c>
      <c r="H207" t="s">
        <v>1833</v>
      </c>
      <c r="I207" t="s">
        <v>225</v>
      </c>
      <c r="J207" t="s">
        <v>47</v>
      </c>
      <c r="K207" t="s">
        <v>48</v>
      </c>
      <c r="L207" t="s">
        <v>50</v>
      </c>
      <c r="M207" t="s">
        <v>50</v>
      </c>
      <c r="N207" t="s">
        <v>36</v>
      </c>
      <c r="O207" t="s">
        <v>247</v>
      </c>
      <c r="P207" t="s">
        <v>772</v>
      </c>
      <c r="Q207" t="s">
        <v>39</v>
      </c>
      <c r="R207" t="s">
        <v>39</v>
      </c>
      <c r="S207" t="s">
        <v>39</v>
      </c>
      <c r="T207" t="s">
        <v>39</v>
      </c>
      <c r="U207" t="s">
        <v>96</v>
      </c>
      <c r="V207" t="s">
        <v>159</v>
      </c>
      <c r="W207" t="s">
        <v>39</v>
      </c>
      <c r="X207" t="s">
        <v>20</v>
      </c>
      <c r="Y207" t="s">
        <v>9364</v>
      </c>
      <c r="Z207">
        <v>4</v>
      </c>
    </row>
    <row r="208" spans="1:26" x14ac:dyDescent="0.25">
      <c r="A208" t="s">
        <v>1834</v>
      </c>
      <c r="B208" t="s">
        <v>1835</v>
      </c>
      <c r="C208" t="s">
        <v>1836</v>
      </c>
      <c r="D208" t="s">
        <v>626</v>
      </c>
      <c r="E208" t="s">
        <v>1837</v>
      </c>
      <c r="F208" t="s">
        <v>1838</v>
      </c>
      <c r="G208" t="s">
        <v>1839</v>
      </c>
      <c r="H208" t="s">
        <v>987</v>
      </c>
      <c r="I208" t="s">
        <v>225</v>
      </c>
      <c r="J208" t="s">
        <v>47</v>
      </c>
      <c r="K208" t="s">
        <v>48</v>
      </c>
      <c r="L208" t="s">
        <v>50</v>
      </c>
      <c r="M208" t="s">
        <v>50</v>
      </c>
      <c r="N208" t="s">
        <v>36</v>
      </c>
      <c r="O208" t="s">
        <v>51</v>
      </c>
      <c r="P208" t="s">
        <v>78</v>
      </c>
      <c r="Q208" t="s">
        <v>653</v>
      </c>
      <c r="R208" t="s">
        <v>39</v>
      </c>
      <c r="S208" t="s">
        <v>39</v>
      </c>
      <c r="T208" t="s">
        <v>39</v>
      </c>
      <c r="U208" t="s">
        <v>104</v>
      </c>
      <c r="V208" t="s">
        <v>159</v>
      </c>
      <c r="W208" t="s">
        <v>39</v>
      </c>
      <c r="X208" t="s">
        <v>20</v>
      </c>
      <c r="Y208" t="s">
        <v>9365</v>
      </c>
      <c r="Z208">
        <v>5</v>
      </c>
    </row>
    <row r="209" spans="1:26" x14ac:dyDescent="0.25">
      <c r="A209" t="s">
        <v>1840</v>
      </c>
      <c r="B209" t="s">
        <v>1841</v>
      </c>
      <c r="C209" t="s">
        <v>1842</v>
      </c>
      <c r="D209" t="s">
        <v>1843</v>
      </c>
      <c r="E209" t="s">
        <v>1739</v>
      </c>
      <c r="F209" t="s">
        <v>1844</v>
      </c>
      <c r="G209" t="s">
        <v>1845</v>
      </c>
      <c r="H209" t="s">
        <v>1846</v>
      </c>
      <c r="I209" t="s">
        <v>225</v>
      </c>
      <c r="J209" t="s">
        <v>211</v>
      </c>
      <c r="K209" t="s">
        <v>1847</v>
      </c>
      <c r="L209" t="s">
        <v>50</v>
      </c>
      <c r="M209" t="s">
        <v>50</v>
      </c>
      <c r="N209" t="s">
        <v>36</v>
      </c>
      <c r="O209" t="s">
        <v>854</v>
      </c>
      <c r="P209" t="s">
        <v>39</v>
      </c>
      <c r="Q209" t="s">
        <v>829</v>
      </c>
      <c r="R209" t="s">
        <v>39</v>
      </c>
      <c r="S209" t="s">
        <v>39</v>
      </c>
      <c r="T209" t="s">
        <v>39</v>
      </c>
      <c r="U209" t="s">
        <v>1848</v>
      </c>
      <c r="V209" t="s">
        <v>159</v>
      </c>
      <c r="W209" t="s">
        <v>39</v>
      </c>
      <c r="X209" t="s">
        <v>20</v>
      </c>
      <c r="Y209" t="s">
        <v>9366</v>
      </c>
      <c r="Z209">
        <v>4</v>
      </c>
    </row>
    <row r="210" spans="1:26" x14ac:dyDescent="0.25">
      <c r="A210" t="s">
        <v>1849</v>
      </c>
      <c r="B210" t="s">
        <v>1850</v>
      </c>
      <c r="C210" t="s">
        <v>1851</v>
      </c>
      <c r="D210" t="s">
        <v>1852</v>
      </c>
      <c r="E210" t="s">
        <v>1853</v>
      </c>
      <c r="F210" t="s">
        <v>1854</v>
      </c>
      <c r="G210" t="s">
        <v>1855</v>
      </c>
      <c r="H210" t="s">
        <v>1833</v>
      </c>
      <c r="I210" t="s">
        <v>225</v>
      </c>
      <c r="J210" t="s">
        <v>32</v>
      </c>
      <c r="K210" t="s">
        <v>1856</v>
      </c>
      <c r="L210" t="s">
        <v>50</v>
      </c>
      <c r="M210" t="s">
        <v>50</v>
      </c>
      <c r="N210" t="s">
        <v>36</v>
      </c>
      <c r="O210" t="s">
        <v>51</v>
      </c>
      <c r="P210" t="s">
        <v>177</v>
      </c>
      <c r="Q210" t="s">
        <v>39</v>
      </c>
      <c r="R210" t="s">
        <v>1056</v>
      </c>
      <c r="S210" t="s">
        <v>39</v>
      </c>
      <c r="T210" t="s">
        <v>1857</v>
      </c>
      <c r="U210" t="s">
        <v>1608</v>
      </c>
      <c r="V210" t="s">
        <v>39</v>
      </c>
      <c r="W210" t="s">
        <v>39</v>
      </c>
      <c r="X210" t="s">
        <v>39</v>
      </c>
      <c r="Y210" t="s">
        <v>9367</v>
      </c>
      <c r="Z210">
        <v>5</v>
      </c>
    </row>
    <row r="211" spans="1:26" x14ac:dyDescent="0.25">
      <c r="A211" t="s">
        <v>1858</v>
      </c>
      <c r="B211" t="s">
        <v>1859</v>
      </c>
      <c r="C211" t="s">
        <v>1860</v>
      </c>
      <c r="D211" t="s">
        <v>1861</v>
      </c>
      <c r="E211" t="s">
        <v>1862</v>
      </c>
      <c r="F211" t="s">
        <v>1863</v>
      </c>
      <c r="G211" t="s">
        <v>1864</v>
      </c>
      <c r="H211" t="s">
        <v>1865</v>
      </c>
      <c r="I211" t="s">
        <v>225</v>
      </c>
      <c r="J211" t="s">
        <v>47</v>
      </c>
      <c r="K211" t="s">
        <v>48</v>
      </c>
      <c r="L211" t="s">
        <v>50</v>
      </c>
      <c r="M211" t="s">
        <v>50</v>
      </c>
      <c r="N211" t="s">
        <v>36</v>
      </c>
      <c r="O211" t="s">
        <v>1021</v>
      </c>
      <c r="P211" t="s">
        <v>39</v>
      </c>
      <c r="Q211" t="s">
        <v>593</v>
      </c>
      <c r="R211" t="s">
        <v>39</v>
      </c>
      <c r="S211" t="s">
        <v>52</v>
      </c>
      <c r="T211" t="s">
        <v>39</v>
      </c>
      <c r="U211" t="s">
        <v>1064</v>
      </c>
      <c r="V211" t="s">
        <v>912</v>
      </c>
      <c r="W211" t="s">
        <v>39</v>
      </c>
      <c r="X211" t="s">
        <v>20</v>
      </c>
      <c r="Y211" t="s">
        <v>9368</v>
      </c>
      <c r="Z211">
        <v>5</v>
      </c>
    </row>
    <row r="212" spans="1:26" x14ac:dyDescent="0.25">
      <c r="A212" t="s">
        <v>1866</v>
      </c>
      <c r="B212" t="s">
        <v>1867</v>
      </c>
      <c r="C212" t="s">
        <v>1868</v>
      </c>
      <c r="D212" t="s">
        <v>1869</v>
      </c>
      <c r="E212" t="s">
        <v>1870</v>
      </c>
      <c r="F212" t="s">
        <v>1871</v>
      </c>
      <c r="G212" t="s">
        <v>1872</v>
      </c>
      <c r="H212" t="s">
        <v>909</v>
      </c>
      <c r="I212" t="s">
        <v>225</v>
      </c>
      <c r="J212" t="s">
        <v>32</v>
      </c>
      <c r="K212" t="s">
        <v>1873</v>
      </c>
      <c r="L212" t="s">
        <v>50</v>
      </c>
      <c r="M212" t="s">
        <v>50</v>
      </c>
      <c r="N212" t="s">
        <v>36</v>
      </c>
      <c r="O212" t="s">
        <v>51</v>
      </c>
      <c r="P212" t="s">
        <v>39</v>
      </c>
      <c r="Q212" t="s">
        <v>1874</v>
      </c>
      <c r="R212" t="s">
        <v>39</v>
      </c>
      <c r="S212" t="s">
        <v>39</v>
      </c>
      <c r="T212" t="s">
        <v>19</v>
      </c>
      <c r="U212" t="s">
        <v>39</v>
      </c>
      <c r="V212" t="s">
        <v>39</v>
      </c>
      <c r="W212" t="s">
        <v>39</v>
      </c>
      <c r="X212" t="s">
        <v>39</v>
      </c>
      <c r="Y212" t="s">
        <v>9369</v>
      </c>
      <c r="Z212">
        <v>3</v>
      </c>
    </row>
    <row r="213" spans="1:26" x14ac:dyDescent="0.25">
      <c r="A213" t="s">
        <v>1875</v>
      </c>
      <c r="B213" t="s">
        <v>1876</v>
      </c>
      <c r="C213" t="s">
        <v>1877</v>
      </c>
      <c r="D213" t="s">
        <v>1878</v>
      </c>
      <c r="E213" t="s">
        <v>1879</v>
      </c>
      <c r="F213" t="s">
        <v>1880</v>
      </c>
      <c r="G213" t="s">
        <v>1881</v>
      </c>
      <c r="H213" t="s">
        <v>1882</v>
      </c>
      <c r="I213" t="s">
        <v>225</v>
      </c>
      <c r="J213" t="s">
        <v>32</v>
      </c>
      <c r="K213" t="s">
        <v>1883</v>
      </c>
      <c r="L213" t="s">
        <v>50</v>
      </c>
      <c r="M213" t="s">
        <v>50</v>
      </c>
      <c r="N213" t="s">
        <v>36</v>
      </c>
      <c r="O213" t="s">
        <v>39</v>
      </c>
      <c r="P213" t="s">
        <v>266</v>
      </c>
      <c r="Q213" t="s">
        <v>512</v>
      </c>
      <c r="R213" t="s">
        <v>39</v>
      </c>
      <c r="S213" t="s">
        <v>39</v>
      </c>
      <c r="T213" t="s">
        <v>19</v>
      </c>
      <c r="U213" t="s">
        <v>830</v>
      </c>
      <c r="V213" t="s">
        <v>159</v>
      </c>
      <c r="W213" t="s">
        <v>39</v>
      </c>
      <c r="X213" t="s">
        <v>20</v>
      </c>
      <c r="Y213" t="s">
        <v>9370</v>
      </c>
      <c r="Z213">
        <v>5</v>
      </c>
    </row>
    <row r="214" spans="1:26" x14ac:dyDescent="0.25">
      <c r="A214" t="s">
        <v>1884</v>
      </c>
      <c r="B214" t="s">
        <v>1885</v>
      </c>
      <c r="C214" t="s">
        <v>1886</v>
      </c>
      <c r="D214" t="s">
        <v>1887</v>
      </c>
      <c r="E214" t="s">
        <v>1888</v>
      </c>
      <c r="F214" t="s">
        <v>1889</v>
      </c>
      <c r="G214" t="s">
        <v>1890</v>
      </c>
      <c r="H214" t="s">
        <v>1891</v>
      </c>
      <c r="I214" t="s">
        <v>225</v>
      </c>
      <c r="J214" t="s">
        <v>47</v>
      </c>
      <c r="K214" t="s">
        <v>48</v>
      </c>
      <c r="L214" t="s">
        <v>50</v>
      </c>
      <c r="M214" t="s">
        <v>50</v>
      </c>
      <c r="N214" t="s">
        <v>36</v>
      </c>
      <c r="O214" t="s">
        <v>51</v>
      </c>
      <c r="P214" t="s">
        <v>39</v>
      </c>
      <c r="Q214" t="s">
        <v>900</v>
      </c>
      <c r="R214" t="s">
        <v>39</v>
      </c>
      <c r="S214" t="s">
        <v>52</v>
      </c>
      <c r="T214" t="s">
        <v>19</v>
      </c>
      <c r="U214" t="s">
        <v>39</v>
      </c>
      <c r="V214" t="s">
        <v>39</v>
      </c>
      <c r="W214" t="s">
        <v>1505</v>
      </c>
      <c r="X214" t="s">
        <v>39</v>
      </c>
      <c r="Y214" t="s">
        <v>9371</v>
      </c>
      <c r="Z214">
        <v>5</v>
      </c>
    </row>
    <row r="215" spans="1:26" x14ac:dyDescent="0.25">
      <c r="A215" t="s">
        <v>1892</v>
      </c>
      <c r="B215" t="s">
        <v>1893</v>
      </c>
      <c r="C215" t="s">
        <v>1894</v>
      </c>
      <c r="D215" t="s">
        <v>1895</v>
      </c>
      <c r="E215" t="s">
        <v>659</v>
      </c>
      <c r="F215" t="s">
        <v>1896</v>
      </c>
      <c r="G215" t="s">
        <v>1897</v>
      </c>
      <c r="H215" t="s">
        <v>1898</v>
      </c>
      <c r="I215" t="s">
        <v>225</v>
      </c>
      <c r="J215" t="s">
        <v>32</v>
      </c>
      <c r="K215" t="s">
        <v>1899</v>
      </c>
      <c r="L215" t="s">
        <v>50</v>
      </c>
      <c r="M215" t="s">
        <v>50</v>
      </c>
      <c r="N215" t="s">
        <v>36</v>
      </c>
      <c r="O215" t="s">
        <v>51</v>
      </c>
      <c r="P215" t="s">
        <v>1900</v>
      </c>
      <c r="Q215" t="s">
        <v>39</v>
      </c>
      <c r="R215" t="s">
        <v>39</v>
      </c>
      <c r="S215" t="s">
        <v>39</v>
      </c>
      <c r="T215" t="s">
        <v>39</v>
      </c>
      <c r="U215" t="s">
        <v>39</v>
      </c>
      <c r="V215" t="s">
        <v>39</v>
      </c>
      <c r="W215" t="s">
        <v>39</v>
      </c>
      <c r="X215" t="s">
        <v>39</v>
      </c>
      <c r="Y215" t="s">
        <v>1897</v>
      </c>
      <c r="Z215">
        <v>2</v>
      </c>
    </row>
    <row r="216" spans="1:26" x14ac:dyDescent="0.25">
      <c r="A216" t="s">
        <v>1901</v>
      </c>
      <c r="B216" t="s">
        <v>1902</v>
      </c>
      <c r="C216" t="s">
        <v>1903</v>
      </c>
      <c r="D216" t="s">
        <v>1145</v>
      </c>
      <c r="E216" t="s">
        <v>1837</v>
      </c>
      <c r="F216" t="s">
        <v>1904</v>
      </c>
      <c r="G216" t="s">
        <v>1905</v>
      </c>
      <c r="H216" t="s">
        <v>62</v>
      </c>
      <c r="I216" t="s">
        <v>225</v>
      </c>
      <c r="J216" t="s">
        <v>32</v>
      </c>
      <c r="K216" t="s">
        <v>1906</v>
      </c>
      <c r="L216" t="s">
        <v>50</v>
      </c>
      <c r="M216" t="s">
        <v>50</v>
      </c>
      <c r="N216" t="s">
        <v>36</v>
      </c>
      <c r="O216" t="s">
        <v>51</v>
      </c>
      <c r="P216" t="s">
        <v>936</v>
      </c>
      <c r="Q216" t="s">
        <v>39</v>
      </c>
      <c r="R216" t="s">
        <v>39</v>
      </c>
      <c r="S216" t="s">
        <v>52</v>
      </c>
      <c r="T216" t="s">
        <v>39</v>
      </c>
      <c r="U216" t="s">
        <v>39</v>
      </c>
      <c r="V216" t="s">
        <v>39</v>
      </c>
      <c r="W216" t="s">
        <v>39</v>
      </c>
      <c r="X216" t="s">
        <v>39</v>
      </c>
      <c r="Y216" t="s">
        <v>9372</v>
      </c>
      <c r="Z216">
        <v>3</v>
      </c>
    </row>
    <row r="217" spans="1:26" x14ac:dyDescent="0.25">
      <c r="A217" t="s">
        <v>1907</v>
      </c>
      <c r="B217" t="s">
        <v>1908</v>
      </c>
      <c r="C217" t="s">
        <v>1909</v>
      </c>
      <c r="D217" t="s">
        <v>1910</v>
      </c>
      <c r="E217" t="s">
        <v>1911</v>
      </c>
      <c r="F217" t="s">
        <v>1912</v>
      </c>
      <c r="G217" t="s">
        <v>1913</v>
      </c>
      <c r="H217" t="s">
        <v>809</v>
      </c>
      <c r="I217" t="s">
        <v>225</v>
      </c>
      <c r="J217" t="s">
        <v>47</v>
      </c>
      <c r="K217" t="s">
        <v>48</v>
      </c>
      <c r="L217" t="s">
        <v>50</v>
      </c>
      <c r="M217" t="s">
        <v>50</v>
      </c>
      <c r="N217" t="s">
        <v>36</v>
      </c>
      <c r="O217" t="s">
        <v>247</v>
      </c>
      <c r="P217" t="s">
        <v>1914</v>
      </c>
      <c r="Q217" t="s">
        <v>522</v>
      </c>
      <c r="R217" t="s">
        <v>39</v>
      </c>
      <c r="S217" t="s">
        <v>39</v>
      </c>
      <c r="T217" t="s">
        <v>39</v>
      </c>
      <c r="U217" t="s">
        <v>96</v>
      </c>
      <c r="V217" t="s">
        <v>39</v>
      </c>
      <c r="W217" t="s">
        <v>39</v>
      </c>
      <c r="X217" t="s">
        <v>39</v>
      </c>
      <c r="Y217" t="s">
        <v>9373</v>
      </c>
      <c r="Z217">
        <v>4</v>
      </c>
    </row>
    <row r="218" spans="1:26" x14ac:dyDescent="0.25">
      <c r="A218" t="s">
        <v>1915</v>
      </c>
      <c r="B218" t="s">
        <v>1916</v>
      </c>
      <c r="C218" t="s">
        <v>1917</v>
      </c>
      <c r="D218" t="s">
        <v>1918</v>
      </c>
      <c r="E218" t="s">
        <v>272</v>
      </c>
      <c r="F218" t="s">
        <v>1919</v>
      </c>
      <c r="G218" t="s">
        <v>1920</v>
      </c>
      <c r="H218" t="s">
        <v>1921</v>
      </c>
      <c r="I218" t="s">
        <v>225</v>
      </c>
      <c r="J218" t="s">
        <v>211</v>
      </c>
      <c r="K218" t="s">
        <v>1922</v>
      </c>
      <c r="L218" t="s">
        <v>50</v>
      </c>
      <c r="M218" t="s">
        <v>50</v>
      </c>
      <c r="N218" t="s">
        <v>36</v>
      </c>
      <c r="O218" t="s">
        <v>51</v>
      </c>
      <c r="P218" t="s">
        <v>39</v>
      </c>
      <c r="Q218" t="s">
        <v>613</v>
      </c>
      <c r="R218" t="s">
        <v>39</v>
      </c>
      <c r="S218" t="s">
        <v>39</v>
      </c>
      <c r="T218" t="s">
        <v>19</v>
      </c>
      <c r="U218" t="s">
        <v>96</v>
      </c>
      <c r="V218" t="s">
        <v>39</v>
      </c>
      <c r="W218" t="s">
        <v>39</v>
      </c>
      <c r="X218" t="s">
        <v>39</v>
      </c>
      <c r="Y218" t="s">
        <v>9374</v>
      </c>
      <c r="Z218">
        <v>4</v>
      </c>
    </row>
    <row r="219" spans="1:26" x14ac:dyDescent="0.25">
      <c r="A219" t="s">
        <v>1923</v>
      </c>
      <c r="B219" t="s">
        <v>1924</v>
      </c>
      <c r="C219" t="s">
        <v>1925</v>
      </c>
      <c r="D219" t="s">
        <v>1926</v>
      </c>
      <c r="E219" t="s">
        <v>272</v>
      </c>
      <c r="F219" t="s">
        <v>1927</v>
      </c>
      <c r="G219" t="s">
        <v>1928</v>
      </c>
      <c r="H219" t="s">
        <v>1929</v>
      </c>
      <c r="I219" t="s">
        <v>225</v>
      </c>
      <c r="J219" t="s">
        <v>47</v>
      </c>
      <c r="K219" t="s">
        <v>48</v>
      </c>
      <c r="L219" t="s">
        <v>50</v>
      </c>
      <c r="M219" t="s">
        <v>50</v>
      </c>
      <c r="N219" t="s">
        <v>36</v>
      </c>
      <c r="O219" t="s">
        <v>51</v>
      </c>
      <c r="P219" t="s">
        <v>95</v>
      </c>
      <c r="Q219" t="s">
        <v>39</v>
      </c>
      <c r="R219" t="s">
        <v>39</v>
      </c>
      <c r="S219" t="s">
        <v>39</v>
      </c>
      <c r="T219" t="s">
        <v>1930</v>
      </c>
      <c r="U219" t="s">
        <v>865</v>
      </c>
      <c r="V219" t="s">
        <v>39</v>
      </c>
      <c r="W219" t="s">
        <v>39</v>
      </c>
      <c r="X219" t="s">
        <v>39</v>
      </c>
      <c r="Y219" t="s">
        <v>9375</v>
      </c>
      <c r="Z219">
        <v>4</v>
      </c>
    </row>
    <row r="220" spans="1:26" x14ac:dyDescent="0.25">
      <c r="A220" t="s">
        <v>1931</v>
      </c>
      <c r="B220" t="s">
        <v>1932</v>
      </c>
      <c r="C220" t="s">
        <v>1933</v>
      </c>
      <c r="D220" t="s">
        <v>1934</v>
      </c>
      <c r="E220" t="s">
        <v>1935</v>
      </c>
      <c r="F220" t="s">
        <v>1936</v>
      </c>
      <c r="G220" t="s">
        <v>1937</v>
      </c>
      <c r="H220" t="s">
        <v>1846</v>
      </c>
      <c r="I220" t="s">
        <v>225</v>
      </c>
      <c r="J220" t="s">
        <v>47</v>
      </c>
      <c r="K220" t="s">
        <v>48</v>
      </c>
      <c r="L220" t="s">
        <v>50</v>
      </c>
      <c r="M220" t="s">
        <v>50</v>
      </c>
      <c r="N220" t="s">
        <v>36</v>
      </c>
      <c r="O220" t="s">
        <v>39</v>
      </c>
      <c r="P220" t="s">
        <v>828</v>
      </c>
      <c r="Q220" t="s">
        <v>39</v>
      </c>
      <c r="R220" t="s">
        <v>39</v>
      </c>
      <c r="S220" t="s">
        <v>39</v>
      </c>
      <c r="T220" t="s">
        <v>39</v>
      </c>
      <c r="U220" t="s">
        <v>39</v>
      </c>
      <c r="V220" t="s">
        <v>1938</v>
      </c>
      <c r="W220" t="s">
        <v>39</v>
      </c>
      <c r="X220" t="s">
        <v>20</v>
      </c>
      <c r="Y220" t="s">
        <v>9376</v>
      </c>
      <c r="Z220">
        <v>2</v>
      </c>
    </row>
    <row r="221" spans="1:26" x14ac:dyDescent="0.25">
      <c r="A221" t="s">
        <v>1939</v>
      </c>
      <c r="B221" t="s">
        <v>1940</v>
      </c>
      <c r="C221" t="s">
        <v>1941</v>
      </c>
      <c r="D221" t="s">
        <v>1942</v>
      </c>
      <c r="E221" t="s">
        <v>1943</v>
      </c>
      <c r="F221" t="s">
        <v>1944</v>
      </c>
      <c r="G221" t="s">
        <v>1945</v>
      </c>
      <c r="H221" t="s">
        <v>1833</v>
      </c>
      <c r="I221" t="s">
        <v>225</v>
      </c>
      <c r="J221" t="s">
        <v>47</v>
      </c>
      <c r="K221" t="s">
        <v>48</v>
      </c>
      <c r="L221" t="s">
        <v>50</v>
      </c>
      <c r="M221" t="s">
        <v>50</v>
      </c>
      <c r="N221" t="s">
        <v>36</v>
      </c>
      <c r="O221" t="s">
        <v>1946</v>
      </c>
      <c r="P221" t="s">
        <v>1947</v>
      </c>
      <c r="Q221" t="s">
        <v>39</v>
      </c>
      <c r="R221" t="s">
        <v>39</v>
      </c>
      <c r="S221" t="s">
        <v>39</v>
      </c>
      <c r="T221" t="s">
        <v>39</v>
      </c>
      <c r="U221" t="s">
        <v>96</v>
      </c>
      <c r="V221" t="s">
        <v>39</v>
      </c>
      <c r="W221" t="s">
        <v>39</v>
      </c>
      <c r="X221" t="s">
        <v>39</v>
      </c>
      <c r="Y221" t="s">
        <v>9377</v>
      </c>
      <c r="Z221">
        <v>3</v>
      </c>
    </row>
    <row r="222" spans="1:26" x14ac:dyDescent="0.25">
      <c r="A222" t="s">
        <v>1948</v>
      </c>
      <c r="B222" t="s">
        <v>1949</v>
      </c>
      <c r="C222" t="s">
        <v>1950</v>
      </c>
      <c r="D222" t="s">
        <v>75</v>
      </c>
      <c r="E222" t="s">
        <v>1951</v>
      </c>
      <c r="F222" t="s">
        <v>1952</v>
      </c>
      <c r="G222" t="s">
        <v>1953</v>
      </c>
      <c r="H222" t="s">
        <v>630</v>
      </c>
      <c r="I222" t="s">
        <v>225</v>
      </c>
      <c r="J222" t="s">
        <v>211</v>
      </c>
      <c r="K222" t="s">
        <v>631</v>
      </c>
      <c r="L222" t="s">
        <v>50</v>
      </c>
      <c r="M222" t="s">
        <v>50</v>
      </c>
      <c r="N222" t="s">
        <v>36</v>
      </c>
      <c r="O222" t="s">
        <v>1021</v>
      </c>
      <c r="P222" t="s">
        <v>78</v>
      </c>
      <c r="Q222" t="s">
        <v>39</v>
      </c>
      <c r="R222" t="s">
        <v>39</v>
      </c>
      <c r="S222" t="s">
        <v>39</v>
      </c>
      <c r="T222" t="s">
        <v>1954</v>
      </c>
      <c r="U222" t="s">
        <v>39</v>
      </c>
      <c r="V222" t="s">
        <v>159</v>
      </c>
      <c r="W222" t="s">
        <v>39</v>
      </c>
      <c r="X222" t="s">
        <v>20</v>
      </c>
      <c r="Y222" t="s">
        <v>9378</v>
      </c>
      <c r="Z222">
        <v>4</v>
      </c>
    </row>
    <row r="223" spans="1:26" x14ac:dyDescent="0.25">
      <c r="A223" t="s">
        <v>1955</v>
      </c>
      <c r="B223" t="s">
        <v>1956</v>
      </c>
      <c r="C223" t="s">
        <v>1957</v>
      </c>
      <c r="D223" t="s">
        <v>1958</v>
      </c>
      <c r="E223" t="s">
        <v>1959</v>
      </c>
      <c r="F223" t="s">
        <v>1960</v>
      </c>
      <c r="G223" t="s">
        <v>1961</v>
      </c>
      <c r="H223" t="s">
        <v>630</v>
      </c>
      <c r="I223" t="s">
        <v>225</v>
      </c>
      <c r="J223" t="s">
        <v>211</v>
      </c>
      <c r="K223" t="s">
        <v>631</v>
      </c>
      <c r="L223" t="s">
        <v>50</v>
      </c>
      <c r="M223" t="s">
        <v>50</v>
      </c>
      <c r="N223" t="s">
        <v>36</v>
      </c>
      <c r="O223" t="s">
        <v>51</v>
      </c>
      <c r="P223" t="s">
        <v>1962</v>
      </c>
      <c r="Q223" t="s">
        <v>613</v>
      </c>
      <c r="R223" t="s">
        <v>39</v>
      </c>
      <c r="S223" t="s">
        <v>39</v>
      </c>
      <c r="T223" t="s">
        <v>19</v>
      </c>
      <c r="U223" t="s">
        <v>39</v>
      </c>
      <c r="V223" t="s">
        <v>159</v>
      </c>
      <c r="W223" t="s">
        <v>39</v>
      </c>
      <c r="X223" t="s">
        <v>20</v>
      </c>
      <c r="Y223" t="s">
        <v>9379</v>
      </c>
      <c r="Z223">
        <v>5</v>
      </c>
    </row>
    <row r="224" spans="1:26" x14ac:dyDescent="0.25">
      <c r="A224" t="s">
        <v>1963</v>
      </c>
      <c r="B224" t="s">
        <v>1964</v>
      </c>
      <c r="C224" t="s">
        <v>1965</v>
      </c>
      <c r="D224" t="s">
        <v>1966</v>
      </c>
      <c r="E224" t="s">
        <v>1967</v>
      </c>
      <c r="F224" t="s">
        <v>1968</v>
      </c>
      <c r="G224" t="s">
        <v>1969</v>
      </c>
      <c r="H224" t="s">
        <v>1970</v>
      </c>
      <c r="I224" t="s">
        <v>225</v>
      </c>
      <c r="J224" t="s">
        <v>47</v>
      </c>
      <c r="K224" t="s">
        <v>1971</v>
      </c>
      <c r="L224" t="s">
        <v>50</v>
      </c>
      <c r="M224" t="s">
        <v>50</v>
      </c>
      <c r="N224" t="s">
        <v>36</v>
      </c>
      <c r="O224" t="s">
        <v>1972</v>
      </c>
      <c r="P224" t="s">
        <v>266</v>
      </c>
      <c r="Q224" t="s">
        <v>39</v>
      </c>
      <c r="R224" t="s">
        <v>39</v>
      </c>
      <c r="S224" t="s">
        <v>214</v>
      </c>
      <c r="T224" t="s">
        <v>19</v>
      </c>
      <c r="U224" t="s">
        <v>1700</v>
      </c>
      <c r="V224" t="s">
        <v>159</v>
      </c>
      <c r="W224" t="s">
        <v>39</v>
      </c>
      <c r="X224" t="s">
        <v>20</v>
      </c>
      <c r="Y224" t="s">
        <v>9380</v>
      </c>
      <c r="Z224">
        <v>6</v>
      </c>
    </row>
    <row r="225" spans="1:26" x14ac:dyDescent="0.25">
      <c r="A225" t="s">
        <v>1973</v>
      </c>
      <c r="B225" t="s">
        <v>1974</v>
      </c>
      <c r="C225" t="s">
        <v>1975</v>
      </c>
      <c r="D225" t="s">
        <v>271</v>
      </c>
      <c r="E225" t="s">
        <v>1976</v>
      </c>
      <c r="F225" t="s">
        <v>1977</v>
      </c>
      <c r="G225" t="s">
        <v>1978</v>
      </c>
      <c r="H225" t="s">
        <v>809</v>
      </c>
      <c r="I225" t="s">
        <v>225</v>
      </c>
      <c r="J225" t="s">
        <v>47</v>
      </c>
      <c r="K225" t="s">
        <v>48</v>
      </c>
      <c r="L225" t="s">
        <v>50</v>
      </c>
      <c r="M225" t="s">
        <v>50</v>
      </c>
      <c r="N225" t="s">
        <v>36</v>
      </c>
      <c r="O225" t="s">
        <v>186</v>
      </c>
      <c r="P225" t="s">
        <v>1210</v>
      </c>
      <c r="Q225" t="s">
        <v>39</v>
      </c>
      <c r="R225" t="s">
        <v>39</v>
      </c>
      <c r="S225" t="s">
        <v>39</v>
      </c>
      <c r="T225" t="s">
        <v>19</v>
      </c>
      <c r="U225" t="s">
        <v>39</v>
      </c>
      <c r="V225" t="s">
        <v>39</v>
      </c>
      <c r="W225" t="s">
        <v>1979</v>
      </c>
      <c r="X225" t="s">
        <v>39</v>
      </c>
      <c r="Y225" t="s">
        <v>9381</v>
      </c>
      <c r="Z225">
        <v>4</v>
      </c>
    </row>
    <row r="226" spans="1:26" x14ac:dyDescent="0.25">
      <c r="A226" t="s">
        <v>1980</v>
      </c>
      <c r="B226" t="s">
        <v>1981</v>
      </c>
      <c r="C226" t="s">
        <v>1982</v>
      </c>
      <c r="D226" t="s">
        <v>1983</v>
      </c>
      <c r="E226" t="s">
        <v>1984</v>
      </c>
      <c r="F226" t="s">
        <v>1985</v>
      </c>
      <c r="G226" t="s">
        <v>1986</v>
      </c>
      <c r="H226" t="s">
        <v>30</v>
      </c>
      <c r="I226" t="s">
        <v>31</v>
      </c>
      <c r="J226" t="s">
        <v>47</v>
      </c>
      <c r="K226" t="s">
        <v>48</v>
      </c>
      <c r="L226" t="s">
        <v>1987</v>
      </c>
      <c r="M226" t="s">
        <v>1988</v>
      </c>
      <c r="N226" t="s">
        <v>36</v>
      </c>
      <c r="O226" t="s">
        <v>1989</v>
      </c>
      <c r="P226" t="s">
        <v>39</v>
      </c>
      <c r="Q226" t="s">
        <v>39</v>
      </c>
      <c r="R226" t="s">
        <v>39</v>
      </c>
      <c r="S226" t="s">
        <v>52</v>
      </c>
      <c r="T226" t="s">
        <v>39</v>
      </c>
      <c r="U226" t="s">
        <v>39</v>
      </c>
      <c r="V226" t="s">
        <v>39</v>
      </c>
      <c r="W226" t="s">
        <v>39</v>
      </c>
      <c r="X226" t="s">
        <v>39</v>
      </c>
      <c r="Y226" t="s">
        <v>1986</v>
      </c>
      <c r="Z226">
        <v>2</v>
      </c>
    </row>
    <row r="227" spans="1:26" x14ac:dyDescent="0.25">
      <c r="A227" t="s">
        <v>1990</v>
      </c>
      <c r="B227" t="s">
        <v>1991</v>
      </c>
      <c r="C227" t="s">
        <v>1992</v>
      </c>
      <c r="D227" t="s">
        <v>1993</v>
      </c>
      <c r="E227" t="s">
        <v>797</v>
      </c>
      <c r="F227" t="s">
        <v>1994</v>
      </c>
      <c r="G227" t="s">
        <v>1995</v>
      </c>
      <c r="H227" t="s">
        <v>1996</v>
      </c>
      <c r="I227" t="s">
        <v>225</v>
      </c>
      <c r="J227" t="s">
        <v>211</v>
      </c>
      <c r="K227" t="s">
        <v>1997</v>
      </c>
      <c r="L227" t="s">
        <v>50</v>
      </c>
      <c r="M227" t="s">
        <v>50</v>
      </c>
      <c r="N227" t="s">
        <v>36</v>
      </c>
      <c r="O227" t="s">
        <v>1998</v>
      </c>
      <c r="P227" t="s">
        <v>1999</v>
      </c>
      <c r="Q227" t="s">
        <v>39</v>
      </c>
      <c r="R227" t="s">
        <v>39</v>
      </c>
      <c r="S227" t="s">
        <v>52</v>
      </c>
      <c r="T227" t="s">
        <v>39</v>
      </c>
      <c r="U227" t="s">
        <v>39</v>
      </c>
      <c r="V227" t="s">
        <v>39</v>
      </c>
      <c r="W227" t="s">
        <v>1505</v>
      </c>
      <c r="X227" t="s">
        <v>39</v>
      </c>
      <c r="Y227" t="s">
        <v>1995</v>
      </c>
      <c r="Z227">
        <v>4</v>
      </c>
    </row>
    <row r="228" spans="1:26" x14ac:dyDescent="0.25">
      <c r="A228" t="s">
        <v>2000</v>
      </c>
      <c r="B228" t="s">
        <v>2001</v>
      </c>
      <c r="C228" t="s">
        <v>2002</v>
      </c>
      <c r="D228" t="s">
        <v>2003</v>
      </c>
      <c r="E228" t="s">
        <v>1959</v>
      </c>
      <c r="F228" t="s">
        <v>2004</v>
      </c>
      <c r="G228" t="s">
        <v>2005</v>
      </c>
      <c r="H228" t="s">
        <v>2006</v>
      </c>
      <c r="I228" t="s">
        <v>225</v>
      </c>
      <c r="J228" t="s">
        <v>32</v>
      </c>
      <c r="K228" t="s">
        <v>2007</v>
      </c>
      <c r="L228" t="s">
        <v>50</v>
      </c>
      <c r="M228" t="s">
        <v>50</v>
      </c>
      <c r="N228" t="s">
        <v>36</v>
      </c>
      <c r="O228" t="s">
        <v>51</v>
      </c>
      <c r="P228" t="s">
        <v>2008</v>
      </c>
      <c r="Q228" t="s">
        <v>39</v>
      </c>
      <c r="R228" t="s">
        <v>39</v>
      </c>
      <c r="S228" t="s">
        <v>2009</v>
      </c>
      <c r="T228" t="s">
        <v>39</v>
      </c>
      <c r="U228" t="s">
        <v>39</v>
      </c>
      <c r="V228" t="s">
        <v>39</v>
      </c>
      <c r="W228" t="s">
        <v>39</v>
      </c>
      <c r="X228" t="s">
        <v>39</v>
      </c>
      <c r="Y228" t="s">
        <v>2005</v>
      </c>
      <c r="Z228">
        <v>3</v>
      </c>
    </row>
    <row r="229" spans="1:26" x14ac:dyDescent="0.25">
      <c r="A229" t="s">
        <v>2010</v>
      </c>
      <c r="B229" t="s">
        <v>2011</v>
      </c>
      <c r="C229" t="s">
        <v>2012</v>
      </c>
      <c r="D229" t="s">
        <v>271</v>
      </c>
      <c r="E229" t="s">
        <v>2013</v>
      </c>
      <c r="F229" t="s">
        <v>2014</v>
      </c>
      <c r="G229" t="s">
        <v>2015</v>
      </c>
      <c r="H229" t="s">
        <v>809</v>
      </c>
      <c r="I229" t="s">
        <v>225</v>
      </c>
      <c r="J229" t="s">
        <v>47</v>
      </c>
      <c r="K229" t="s">
        <v>48</v>
      </c>
      <c r="L229" t="s">
        <v>50</v>
      </c>
      <c r="M229" t="s">
        <v>50</v>
      </c>
      <c r="N229" t="s">
        <v>36</v>
      </c>
      <c r="O229" t="s">
        <v>51</v>
      </c>
      <c r="P229" t="s">
        <v>936</v>
      </c>
      <c r="Q229" t="s">
        <v>39</v>
      </c>
      <c r="R229" t="s">
        <v>39</v>
      </c>
      <c r="S229" t="s">
        <v>158</v>
      </c>
      <c r="T229" t="s">
        <v>39</v>
      </c>
      <c r="U229" t="s">
        <v>39</v>
      </c>
      <c r="V229" t="s">
        <v>287</v>
      </c>
      <c r="W229" t="s">
        <v>39</v>
      </c>
      <c r="X229" t="s">
        <v>20</v>
      </c>
      <c r="Y229" t="s">
        <v>9382</v>
      </c>
      <c r="Z229">
        <v>4</v>
      </c>
    </row>
    <row r="230" spans="1:26" x14ac:dyDescent="0.25">
      <c r="A230" t="s">
        <v>2016</v>
      </c>
      <c r="B230" t="s">
        <v>2017</v>
      </c>
      <c r="C230" t="s">
        <v>2018</v>
      </c>
      <c r="D230" t="s">
        <v>2019</v>
      </c>
      <c r="E230" t="s">
        <v>2020</v>
      </c>
      <c r="F230" t="s">
        <v>2021</v>
      </c>
      <c r="G230" t="s">
        <v>2022</v>
      </c>
      <c r="H230" t="s">
        <v>630</v>
      </c>
      <c r="I230" t="s">
        <v>225</v>
      </c>
      <c r="J230" t="s">
        <v>211</v>
      </c>
      <c r="K230" t="s">
        <v>631</v>
      </c>
      <c r="L230" t="s">
        <v>50</v>
      </c>
      <c r="M230" t="s">
        <v>50</v>
      </c>
      <c r="N230" t="s">
        <v>36</v>
      </c>
      <c r="O230" t="s">
        <v>51</v>
      </c>
      <c r="P230" t="s">
        <v>266</v>
      </c>
      <c r="Q230" t="s">
        <v>653</v>
      </c>
      <c r="R230" t="s">
        <v>39</v>
      </c>
      <c r="S230" t="s">
        <v>39</v>
      </c>
      <c r="T230" t="s">
        <v>2023</v>
      </c>
      <c r="U230" t="s">
        <v>39</v>
      </c>
      <c r="V230" t="s">
        <v>159</v>
      </c>
      <c r="W230" t="s">
        <v>39</v>
      </c>
      <c r="X230" t="s">
        <v>20</v>
      </c>
      <c r="Y230" t="s">
        <v>9383</v>
      </c>
      <c r="Z230">
        <v>5</v>
      </c>
    </row>
    <row r="231" spans="1:26" x14ac:dyDescent="0.25">
      <c r="A231" t="s">
        <v>2024</v>
      </c>
      <c r="B231" t="s">
        <v>2025</v>
      </c>
      <c r="C231" t="s">
        <v>2026</v>
      </c>
      <c r="D231" t="s">
        <v>2027</v>
      </c>
      <c r="E231" t="s">
        <v>1862</v>
      </c>
      <c r="F231" t="s">
        <v>2028</v>
      </c>
      <c r="G231" t="s">
        <v>2029</v>
      </c>
      <c r="H231" t="s">
        <v>562</v>
      </c>
      <c r="I231" t="s">
        <v>225</v>
      </c>
      <c r="J231" t="s">
        <v>32</v>
      </c>
      <c r="K231" t="s">
        <v>643</v>
      </c>
      <c r="L231" t="s">
        <v>50</v>
      </c>
      <c r="M231" t="s">
        <v>50</v>
      </c>
      <c r="N231" t="s">
        <v>36</v>
      </c>
      <c r="O231" t="s">
        <v>39</v>
      </c>
      <c r="P231" t="s">
        <v>2030</v>
      </c>
      <c r="Q231" t="s">
        <v>39</v>
      </c>
      <c r="R231" t="s">
        <v>39</v>
      </c>
      <c r="S231" t="s">
        <v>52</v>
      </c>
      <c r="T231" t="s">
        <v>39</v>
      </c>
      <c r="U231" t="s">
        <v>39</v>
      </c>
      <c r="V231" t="s">
        <v>39</v>
      </c>
      <c r="W231" t="s">
        <v>2031</v>
      </c>
      <c r="X231" t="s">
        <v>39</v>
      </c>
      <c r="Y231" t="s">
        <v>9384</v>
      </c>
      <c r="Z231">
        <v>3</v>
      </c>
    </row>
    <row r="232" spans="1:26" x14ac:dyDescent="0.25">
      <c r="A232" t="s">
        <v>2032</v>
      </c>
      <c r="B232" t="s">
        <v>2033</v>
      </c>
      <c r="C232" t="s">
        <v>2034</v>
      </c>
      <c r="D232" t="s">
        <v>2035</v>
      </c>
      <c r="E232" t="s">
        <v>2036</v>
      </c>
      <c r="F232" t="s">
        <v>2037</v>
      </c>
      <c r="G232" t="s">
        <v>2038</v>
      </c>
      <c r="H232" t="s">
        <v>809</v>
      </c>
      <c r="I232" t="s">
        <v>225</v>
      </c>
      <c r="J232" t="s">
        <v>32</v>
      </c>
      <c r="K232" t="s">
        <v>2039</v>
      </c>
      <c r="L232" t="s">
        <v>50</v>
      </c>
      <c r="M232" t="s">
        <v>50</v>
      </c>
      <c r="N232" t="s">
        <v>36</v>
      </c>
      <c r="O232" t="s">
        <v>51</v>
      </c>
      <c r="P232" t="s">
        <v>39</v>
      </c>
      <c r="Q232" t="s">
        <v>2040</v>
      </c>
      <c r="R232" t="s">
        <v>39</v>
      </c>
      <c r="S232" t="s">
        <v>158</v>
      </c>
      <c r="T232" t="s">
        <v>53</v>
      </c>
      <c r="U232" t="s">
        <v>307</v>
      </c>
      <c r="V232" t="s">
        <v>39</v>
      </c>
      <c r="W232" t="s">
        <v>39</v>
      </c>
      <c r="X232" t="s">
        <v>39</v>
      </c>
      <c r="Y232" t="s">
        <v>9385</v>
      </c>
      <c r="Z232">
        <v>5</v>
      </c>
    </row>
    <row r="233" spans="1:26" x14ac:dyDescent="0.25">
      <c r="A233" t="s">
        <v>2041</v>
      </c>
      <c r="B233" t="s">
        <v>2042</v>
      </c>
      <c r="C233" t="s">
        <v>2043</v>
      </c>
      <c r="D233" t="s">
        <v>2044</v>
      </c>
      <c r="E233" t="s">
        <v>2045</v>
      </c>
      <c r="F233" t="s">
        <v>39</v>
      </c>
      <c r="G233" t="s">
        <v>2046</v>
      </c>
      <c r="H233" t="s">
        <v>30</v>
      </c>
      <c r="I233" t="s">
        <v>31</v>
      </c>
      <c r="J233" t="s">
        <v>47</v>
      </c>
      <c r="K233" t="s">
        <v>48</v>
      </c>
      <c r="L233" t="s">
        <v>2047</v>
      </c>
      <c r="M233" t="s">
        <v>2048</v>
      </c>
      <c r="N233" t="s">
        <v>36</v>
      </c>
      <c r="O233" t="s">
        <v>51</v>
      </c>
      <c r="P233" t="s">
        <v>2049</v>
      </c>
      <c r="Q233" t="s">
        <v>39</v>
      </c>
      <c r="R233" t="s">
        <v>1056</v>
      </c>
      <c r="S233" t="s">
        <v>2009</v>
      </c>
      <c r="T233" t="s">
        <v>39</v>
      </c>
      <c r="U233" t="s">
        <v>39</v>
      </c>
      <c r="V233" t="s">
        <v>39</v>
      </c>
      <c r="W233" t="s">
        <v>39</v>
      </c>
      <c r="X233" t="s">
        <v>39</v>
      </c>
      <c r="Y233" t="s">
        <v>2046</v>
      </c>
      <c r="Z233">
        <v>4</v>
      </c>
    </row>
    <row r="234" spans="1:26" x14ac:dyDescent="0.25">
      <c r="A234" t="s">
        <v>2050</v>
      </c>
      <c r="B234" t="s">
        <v>2051</v>
      </c>
      <c r="C234" t="s">
        <v>2052</v>
      </c>
      <c r="D234" t="s">
        <v>2053</v>
      </c>
      <c r="E234" t="s">
        <v>2054</v>
      </c>
      <c r="F234" t="s">
        <v>2055</v>
      </c>
      <c r="G234" t="s">
        <v>2056</v>
      </c>
      <c r="H234" t="s">
        <v>2057</v>
      </c>
      <c r="I234" t="s">
        <v>225</v>
      </c>
      <c r="J234" t="s">
        <v>47</v>
      </c>
      <c r="K234" t="s">
        <v>48</v>
      </c>
      <c r="L234" t="s">
        <v>50</v>
      </c>
      <c r="M234" t="s">
        <v>50</v>
      </c>
      <c r="N234" t="s">
        <v>36</v>
      </c>
      <c r="O234" t="s">
        <v>51</v>
      </c>
      <c r="P234" t="s">
        <v>2058</v>
      </c>
      <c r="Q234" t="s">
        <v>39</v>
      </c>
      <c r="R234" t="s">
        <v>39</v>
      </c>
      <c r="S234" t="s">
        <v>52</v>
      </c>
      <c r="T234" t="s">
        <v>19</v>
      </c>
      <c r="U234" t="s">
        <v>39</v>
      </c>
      <c r="V234" t="s">
        <v>39</v>
      </c>
      <c r="W234" t="s">
        <v>39</v>
      </c>
      <c r="X234" t="s">
        <v>39</v>
      </c>
      <c r="Y234" t="s">
        <v>9386</v>
      </c>
      <c r="Z234">
        <v>4</v>
      </c>
    </row>
    <row r="235" spans="1:26" x14ac:dyDescent="0.25">
      <c r="A235" t="s">
        <v>2059</v>
      </c>
      <c r="B235" t="s">
        <v>2060</v>
      </c>
      <c r="C235" t="s">
        <v>2061</v>
      </c>
      <c r="D235" t="s">
        <v>2062</v>
      </c>
      <c r="E235" t="s">
        <v>2063</v>
      </c>
      <c r="F235" t="s">
        <v>2064</v>
      </c>
      <c r="G235" t="s">
        <v>2065</v>
      </c>
      <c r="H235" t="s">
        <v>2066</v>
      </c>
      <c r="I235" t="s">
        <v>225</v>
      </c>
      <c r="J235" t="s">
        <v>211</v>
      </c>
      <c r="K235" t="s">
        <v>2067</v>
      </c>
      <c r="L235" t="s">
        <v>50</v>
      </c>
      <c r="M235" t="s">
        <v>50</v>
      </c>
      <c r="N235" t="s">
        <v>36</v>
      </c>
      <c r="O235" t="s">
        <v>51</v>
      </c>
      <c r="P235" t="s">
        <v>95</v>
      </c>
      <c r="Q235" t="s">
        <v>39</v>
      </c>
      <c r="R235" t="s">
        <v>39</v>
      </c>
      <c r="S235" t="s">
        <v>2068</v>
      </c>
      <c r="T235" t="s">
        <v>39</v>
      </c>
      <c r="U235" t="s">
        <v>39</v>
      </c>
      <c r="V235" t="s">
        <v>39</v>
      </c>
      <c r="W235" t="s">
        <v>2069</v>
      </c>
      <c r="X235" t="s">
        <v>39</v>
      </c>
      <c r="Y235" t="s">
        <v>9387</v>
      </c>
      <c r="Z235">
        <v>4</v>
      </c>
    </row>
    <row r="236" spans="1:26" x14ac:dyDescent="0.25">
      <c r="A236" t="s">
        <v>2070</v>
      </c>
      <c r="B236" t="s">
        <v>2071</v>
      </c>
      <c r="C236" t="s">
        <v>2072</v>
      </c>
      <c r="D236" t="s">
        <v>2073</v>
      </c>
      <c r="E236" t="s">
        <v>2074</v>
      </c>
      <c r="F236" t="s">
        <v>2075</v>
      </c>
      <c r="G236" t="s">
        <v>2076</v>
      </c>
      <c r="H236" t="s">
        <v>630</v>
      </c>
      <c r="I236" t="s">
        <v>225</v>
      </c>
      <c r="J236" t="s">
        <v>211</v>
      </c>
      <c r="K236" t="s">
        <v>631</v>
      </c>
      <c r="L236" t="s">
        <v>50</v>
      </c>
      <c r="M236" t="s">
        <v>50</v>
      </c>
      <c r="N236" t="s">
        <v>36</v>
      </c>
      <c r="O236" t="s">
        <v>2077</v>
      </c>
      <c r="P236" t="s">
        <v>39</v>
      </c>
      <c r="Q236" t="s">
        <v>39</v>
      </c>
      <c r="R236" t="s">
        <v>39</v>
      </c>
      <c r="S236" t="s">
        <v>39</v>
      </c>
      <c r="T236" t="s">
        <v>19</v>
      </c>
      <c r="U236" t="s">
        <v>2078</v>
      </c>
      <c r="V236" t="s">
        <v>159</v>
      </c>
      <c r="W236" t="s">
        <v>39</v>
      </c>
      <c r="X236" t="s">
        <v>20</v>
      </c>
      <c r="Y236" t="s">
        <v>9388</v>
      </c>
      <c r="Z236">
        <v>4</v>
      </c>
    </row>
    <row r="237" spans="1:26" x14ac:dyDescent="0.25">
      <c r="A237" t="s">
        <v>2079</v>
      </c>
      <c r="B237" t="s">
        <v>2080</v>
      </c>
      <c r="C237" t="s">
        <v>2081</v>
      </c>
      <c r="D237" t="s">
        <v>2082</v>
      </c>
      <c r="E237" t="s">
        <v>2083</v>
      </c>
      <c r="F237" t="s">
        <v>2084</v>
      </c>
      <c r="G237" t="s">
        <v>2085</v>
      </c>
      <c r="H237" t="s">
        <v>2086</v>
      </c>
      <c r="I237" t="s">
        <v>225</v>
      </c>
      <c r="J237" t="s">
        <v>47</v>
      </c>
      <c r="K237" t="s">
        <v>48</v>
      </c>
      <c r="L237" t="s">
        <v>50</v>
      </c>
      <c r="M237" t="s">
        <v>50</v>
      </c>
      <c r="N237" t="s">
        <v>36</v>
      </c>
      <c r="O237" t="s">
        <v>51</v>
      </c>
      <c r="P237" t="s">
        <v>39</v>
      </c>
      <c r="Q237" t="s">
        <v>2087</v>
      </c>
      <c r="R237" t="s">
        <v>39</v>
      </c>
      <c r="S237" t="s">
        <v>52</v>
      </c>
      <c r="T237" t="s">
        <v>2088</v>
      </c>
      <c r="U237" t="s">
        <v>39</v>
      </c>
      <c r="V237" t="s">
        <v>39</v>
      </c>
      <c r="W237" t="s">
        <v>39</v>
      </c>
      <c r="X237" t="s">
        <v>39</v>
      </c>
      <c r="Y237" t="s">
        <v>9389</v>
      </c>
      <c r="Z237">
        <v>4</v>
      </c>
    </row>
    <row r="238" spans="1:26" x14ac:dyDescent="0.25">
      <c r="A238" t="s">
        <v>2089</v>
      </c>
      <c r="B238" t="s">
        <v>2090</v>
      </c>
      <c r="C238" t="s">
        <v>2091</v>
      </c>
      <c r="D238" t="s">
        <v>2092</v>
      </c>
      <c r="E238" t="s">
        <v>2093</v>
      </c>
      <c r="F238" t="s">
        <v>2094</v>
      </c>
      <c r="G238" t="s">
        <v>2095</v>
      </c>
      <c r="H238" t="s">
        <v>809</v>
      </c>
      <c r="I238" t="s">
        <v>225</v>
      </c>
      <c r="J238" t="s">
        <v>47</v>
      </c>
      <c r="K238" t="s">
        <v>48</v>
      </c>
      <c r="L238" t="s">
        <v>50</v>
      </c>
      <c r="M238" t="s">
        <v>50</v>
      </c>
      <c r="N238" t="s">
        <v>36</v>
      </c>
      <c r="O238" t="s">
        <v>51</v>
      </c>
      <c r="P238" t="s">
        <v>39</v>
      </c>
      <c r="Q238" t="s">
        <v>2087</v>
      </c>
      <c r="R238" t="s">
        <v>39</v>
      </c>
      <c r="S238" t="s">
        <v>39</v>
      </c>
      <c r="T238" t="s">
        <v>2023</v>
      </c>
      <c r="U238" t="s">
        <v>39</v>
      </c>
      <c r="V238" t="s">
        <v>39</v>
      </c>
      <c r="W238" t="s">
        <v>39</v>
      </c>
      <c r="X238" t="s">
        <v>39</v>
      </c>
      <c r="Y238" t="s">
        <v>9390</v>
      </c>
      <c r="Z238">
        <v>3</v>
      </c>
    </row>
    <row r="239" spans="1:26" x14ac:dyDescent="0.25">
      <c r="A239" t="s">
        <v>2096</v>
      </c>
      <c r="B239" t="s">
        <v>2097</v>
      </c>
      <c r="C239" t="s">
        <v>2098</v>
      </c>
      <c r="D239" t="s">
        <v>2099</v>
      </c>
      <c r="E239" t="s">
        <v>2100</v>
      </c>
      <c r="F239" t="s">
        <v>2101</v>
      </c>
      <c r="G239" t="s">
        <v>2095</v>
      </c>
      <c r="H239" t="s">
        <v>2102</v>
      </c>
      <c r="I239" t="s">
        <v>225</v>
      </c>
      <c r="J239" t="s">
        <v>47</v>
      </c>
      <c r="K239" t="s">
        <v>2103</v>
      </c>
      <c r="L239" t="s">
        <v>50</v>
      </c>
      <c r="M239" t="s">
        <v>50</v>
      </c>
      <c r="N239" t="s">
        <v>36</v>
      </c>
      <c r="O239" t="s">
        <v>51</v>
      </c>
      <c r="P239" t="s">
        <v>39</v>
      </c>
      <c r="Q239" t="s">
        <v>2087</v>
      </c>
      <c r="R239" t="s">
        <v>39</v>
      </c>
      <c r="S239" t="s">
        <v>39</v>
      </c>
      <c r="T239" t="s">
        <v>2023</v>
      </c>
      <c r="U239" t="s">
        <v>39</v>
      </c>
      <c r="V239" t="s">
        <v>39</v>
      </c>
      <c r="W239" t="s">
        <v>39</v>
      </c>
      <c r="X239" t="s">
        <v>39</v>
      </c>
      <c r="Y239" t="s">
        <v>9390</v>
      </c>
      <c r="Z239">
        <v>3</v>
      </c>
    </row>
    <row r="240" spans="1:26" x14ac:dyDescent="0.25">
      <c r="A240" t="s">
        <v>2104</v>
      </c>
      <c r="B240" t="s">
        <v>2105</v>
      </c>
      <c r="C240" t="s">
        <v>2106</v>
      </c>
      <c r="D240" t="s">
        <v>2107</v>
      </c>
      <c r="E240" t="s">
        <v>2108</v>
      </c>
      <c r="F240" t="s">
        <v>2109</v>
      </c>
      <c r="G240" t="s">
        <v>2110</v>
      </c>
      <c r="H240" t="s">
        <v>2111</v>
      </c>
      <c r="I240" t="s">
        <v>225</v>
      </c>
      <c r="J240" t="s">
        <v>47</v>
      </c>
      <c r="K240" t="s">
        <v>48</v>
      </c>
      <c r="L240" t="s">
        <v>50</v>
      </c>
      <c r="M240" t="s">
        <v>50</v>
      </c>
      <c r="N240" t="s">
        <v>36</v>
      </c>
      <c r="O240" t="s">
        <v>51</v>
      </c>
      <c r="P240" t="s">
        <v>2112</v>
      </c>
      <c r="Q240" t="s">
        <v>276</v>
      </c>
      <c r="R240" t="s">
        <v>39</v>
      </c>
      <c r="S240" t="s">
        <v>39</v>
      </c>
      <c r="T240" t="s">
        <v>19</v>
      </c>
      <c r="U240" t="s">
        <v>39</v>
      </c>
      <c r="V240" t="s">
        <v>39</v>
      </c>
      <c r="W240" t="s">
        <v>39</v>
      </c>
      <c r="X240" t="s">
        <v>39</v>
      </c>
      <c r="Y240" t="s">
        <v>2110</v>
      </c>
      <c r="Z240">
        <v>4</v>
      </c>
    </row>
    <row r="241" spans="1:26" x14ac:dyDescent="0.25">
      <c r="A241" t="s">
        <v>2113</v>
      </c>
      <c r="B241" t="s">
        <v>2114</v>
      </c>
      <c r="C241" t="s">
        <v>2115</v>
      </c>
      <c r="D241" t="s">
        <v>2116</v>
      </c>
      <c r="E241" t="s">
        <v>2117</v>
      </c>
      <c r="F241" t="s">
        <v>2118</v>
      </c>
      <c r="G241" t="s">
        <v>2119</v>
      </c>
      <c r="H241" t="s">
        <v>2120</v>
      </c>
      <c r="I241" t="s">
        <v>225</v>
      </c>
      <c r="J241" t="s">
        <v>47</v>
      </c>
      <c r="K241" t="s">
        <v>39</v>
      </c>
      <c r="L241" t="s">
        <v>50</v>
      </c>
      <c r="M241" t="s">
        <v>50</v>
      </c>
      <c r="N241" t="s">
        <v>36</v>
      </c>
      <c r="O241" t="s">
        <v>51</v>
      </c>
      <c r="P241" t="s">
        <v>95</v>
      </c>
      <c r="Q241" t="s">
        <v>39</v>
      </c>
      <c r="R241" t="s">
        <v>39</v>
      </c>
      <c r="S241" t="s">
        <v>39</v>
      </c>
      <c r="T241" t="s">
        <v>523</v>
      </c>
      <c r="U241" t="s">
        <v>2121</v>
      </c>
      <c r="V241" t="s">
        <v>39</v>
      </c>
      <c r="W241" t="s">
        <v>39</v>
      </c>
      <c r="X241" t="s">
        <v>39</v>
      </c>
      <c r="Y241" t="s">
        <v>9391</v>
      </c>
      <c r="Z241">
        <v>4</v>
      </c>
    </row>
    <row r="242" spans="1:26" x14ac:dyDescent="0.25">
      <c r="A242" t="s">
        <v>2122</v>
      </c>
      <c r="B242" t="s">
        <v>2123</v>
      </c>
      <c r="C242" t="s">
        <v>2124</v>
      </c>
      <c r="D242" t="s">
        <v>2099</v>
      </c>
      <c r="E242" t="s">
        <v>2125</v>
      </c>
      <c r="F242" t="s">
        <v>2126</v>
      </c>
      <c r="G242" t="s">
        <v>2127</v>
      </c>
      <c r="H242" t="s">
        <v>2102</v>
      </c>
      <c r="I242" t="s">
        <v>225</v>
      </c>
      <c r="J242" t="s">
        <v>47</v>
      </c>
      <c r="K242" t="s">
        <v>2128</v>
      </c>
      <c r="L242" t="s">
        <v>50</v>
      </c>
      <c r="M242" t="s">
        <v>50</v>
      </c>
      <c r="N242" t="s">
        <v>36</v>
      </c>
      <c r="O242" t="s">
        <v>51</v>
      </c>
      <c r="P242" t="s">
        <v>39</v>
      </c>
      <c r="Q242" t="s">
        <v>2129</v>
      </c>
      <c r="R242" t="s">
        <v>39</v>
      </c>
      <c r="S242" t="s">
        <v>158</v>
      </c>
      <c r="T242" t="s">
        <v>19</v>
      </c>
      <c r="U242" t="s">
        <v>307</v>
      </c>
      <c r="V242" t="s">
        <v>39</v>
      </c>
      <c r="W242" t="s">
        <v>39</v>
      </c>
      <c r="X242" t="s">
        <v>39</v>
      </c>
      <c r="Y242" t="s">
        <v>9392</v>
      </c>
      <c r="Z242">
        <v>5</v>
      </c>
    </row>
    <row r="243" spans="1:26" x14ac:dyDescent="0.25">
      <c r="A243" t="s">
        <v>2130</v>
      </c>
      <c r="B243" t="s">
        <v>2131</v>
      </c>
      <c r="C243" t="s">
        <v>2132</v>
      </c>
      <c r="D243" t="s">
        <v>2133</v>
      </c>
      <c r="E243" t="s">
        <v>1619</v>
      </c>
      <c r="F243" t="s">
        <v>2134</v>
      </c>
      <c r="G243" t="s">
        <v>2135</v>
      </c>
      <c r="H243" t="s">
        <v>2136</v>
      </c>
      <c r="I243" t="s">
        <v>225</v>
      </c>
      <c r="J243" t="s">
        <v>47</v>
      </c>
      <c r="K243" t="s">
        <v>48</v>
      </c>
      <c r="L243" t="s">
        <v>50</v>
      </c>
      <c r="M243" t="s">
        <v>50</v>
      </c>
      <c r="N243" t="s">
        <v>36</v>
      </c>
      <c r="O243" t="s">
        <v>51</v>
      </c>
      <c r="P243" t="s">
        <v>177</v>
      </c>
      <c r="Q243" t="s">
        <v>2087</v>
      </c>
      <c r="R243" t="s">
        <v>39</v>
      </c>
      <c r="S243" t="s">
        <v>39</v>
      </c>
      <c r="T243" t="s">
        <v>19</v>
      </c>
      <c r="U243" t="s">
        <v>39</v>
      </c>
      <c r="V243" t="s">
        <v>2137</v>
      </c>
      <c r="W243" t="s">
        <v>39</v>
      </c>
      <c r="X243" t="s">
        <v>20</v>
      </c>
      <c r="Y243" t="s">
        <v>9393</v>
      </c>
      <c r="Z243">
        <v>5</v>
      </c>
    </row>
    <row r="244" spans="1:26" x14ac:dyDescent="0.25">
      <c r="A244" t="s">
        <v>2138</v>
      </c>
      <c r="B244" t="s">
        <v>2139</v>
      </c>
      <c r="C244" t="s">
        <v>2140</v>
      </c>
      <c r="D244" t="s">
        <v>2141</v>
      </c>
      <c r="E244" t="s">
        <v>2142</v>
      </c>
      <c r="F244" t="s">
        <v>2143</v>
      </c>
      <c r="G244" t="s">
        <v>2144</v>
      </c>
      <c r="H244" t="s">
        <v>630</v>
      </c>
      <c r="I244" t="s">
        <v>225</v>
      </c>
      <c r="J244" t="s">
        <v>211</v>
      </c>
      <c r="K244" t="s">
        <v>631</v>
      </c>
      <c r="L244" t="s">
        <v>50</v>
      </c>
      <c r="M244" t="s">
        <v>50</v>
      </c>
      <c r="N244" t="s">
        <v>36</v>
      </c>
      <c r="O244" t="s">
        <v>1021</v>
      </c>
      <c r="P244" t="s">
        <v>266</v>
      </c>
      <c r="Q244" t="s">
        <v>39</v>
      </c>
      <c r="R244" t="s">
        <v>39</v>
      </c>
      <c r="S244" t="s">
        <v>52</v>
      </c>
      <c r="T244" t="s">
        <v>19</v>
      </c>
      <c r="U244" t="s">
        <v>39</v>
      </c>
      <c r="V244" t="s">
        <v>296</v>
      </c>
      <c r="W244" t="s">
        <v>39</v>
      </c>
      <c r="X244" t="s">
        <v>20</v>
      </c>
      <c r="Y244" t="s">
        <v>9394</v>
      </c>
      <c r="Z244">
        <v>5</v>
      </c>
    </row>
    <row r="245" spans="1:26" x14ac:dyDescent="0.25">
      <c r="A245" t="s">
        <v>2145</v>
      </c>
      <c r="B245" t="s">
        <v>2146</v>
      </c>
      <c r="C245" t="s">
        <v>2147</v>
      </c>
      <c r="D245" t="s">
        <v>2148</v>
      </c>
      <c r="E245" t="s">
        <v>1984</v>
      </c>
      <c r="F245" t="s">
        <v>2149</v>
      </c>
      <c r="G245" t="s">
        <v>2150</v>
      </c>
      <c r="H245" t="s">
        <v>2151</v>
      </c>
      <c r="I245" t="s">
        <v>225</v>
      </c>
      <c r="J245" t="s">
        <v>47</v>
      </c>
      <c r="K245" t="s">
        <v>48</v>
      </c>
      <c r="L245" t="s">
        <v>50</v>
      </c>
      <c r="M245" t="s">
        <v>50</v>
      </c>
      <c r="N245" t="s">
        <v>36</v>
      </c>
      <c r="O245" t="s">
        <v>1021</v>
      </c>
      <c r="P245" t="s">
        <v>39</v>
      </c>
      <c r="Q245" t="s">
        <v>276</v>
      </c>
      <c r="R245" t="s">
        <v>39</v>
      </c>
      <c r="S245" t="s">
        <v>214</v>
      </c>
      <c r="T245" t="s">
        <v>168</v>
      </c>
      <c r="U245" t="s">
        <v>39</v>
      </c>
      <c r="V245" t="s">
        <v>159</v>
      </c>
      <c r="W245" t="s">
        <v>39</v>
      </c>
      <c r="X245" t="s">
        <v>20</v>
      </c>
      <c r="Y245" t="s">
        <v>9395</v>
      </c>
      <c r="Z245">
        <v>5</v>
      </c>
    </row>
    <row r="246" spans="1:26" x14ac:dyDescent="0.25">
      <c r="A246" t="s">
        <v>2152</v>
      </c>
      <c r="B246" t="s">
        <v>2153</v>
      </c>
      <c r="C246" t="s">
        <v>2154</v>
      </c>
      <c r="D246" t="s">
        <v>2155</v>
      </c>
      <c r="E246" t="s">
        <v>2156</v>
      </c>
      <c r="F246" t="s">
        <v>2157</v>
      </c>
      <c r="G246" t="s">
        <v>2158</v>
      </c>
      <c r="H246" t="s">
        <v>630</v>
      </c>
      <c r="I246" t="s">
        <v>225</v>
      </c>
      <c r="J246" t="s">
        <v>211</v>
      </c>
      <c r="K246" t="s">
        <v>631</v>
      </c>
      <c r="L246" t="s">
        <v>50</v>
      </c>
      <c r="M246" t="s">
        <v>50</v>
      </c>
      <c r="N246" t="s">
        <v>36</v>
      </c>
      <c r="O246" t="s">
        <v>1021</v>
      </c>
      <c r="P246" t="s">
        <v>39</v>
      </c>
      <c r="Q246" t="s">
        <v>39</v>
      </c>
      <c r="R246" t="s">
        <v>39</v>
      </c>
      <c r="S246" t="s">
        <v>52</v>
      </c>
      <c r="T246" t="s">
        <v>39</v>
      </c>
      <c r="U246" t="s">
        <v>39</v>
      </c>
      <c r="V246" t="s">
        <v>159</v>
      </c>
      <c r="W246" t="s">
        <v>39</v>
      </c>
      <c r="X246" t="s">
        <v>20</v>
      </c>
      <c r="Y246" t="s">
        <v>9396</v>
      </c>
      <c r="Z246">
        <v>3</v>
      </c>
    </row>
    <row r="247" spans="1:26" x14ac:dyDescent="0.25">
      <c r="A247" t="s">
        <v>2159</v>
      </c>
      <c r="B247" t="s">
        <v>2160</v>
      </c>
      <c r="C247" t="s">
        <v>2161</v>
      </c>
      <c r="D247" t="s">
        <v>2162</v>
      </c>
      <c r="E247" t="s">
        <v>2163</v>
      </c>
      <c r="F247" t="s">
        <v>2164</v>
      </c>
      <c r="G247" t="s">
        <v>2165</v>
      </c>
      <c r="H247" t="s">
        <v>713</v>
      </c>
      <c r="I247" t="s">
        <v>225</v>
      </c>
      <c r="J247" t="s">
        <v>32</v>
      </c>
      <c r="K247" t="s">
        <v>2166</v>
      </c>
      <c r="L247" t="s">
        <v>50</v>
      </c>
      <c r="M247" t="s">
        <v>50</v>
      </c>
      <c r="N247" t="s">
        <v>36</v>
      </c>
      <c r="O247" t="s">
        <v>51</v>
      </c>
      <c r="P247" t="s">
        <v>2167</v>
      </c>
      <c r="Q247" t="s">
        <v>39</v>
      </c>
      <c r="R247" t="s">
        <v>39</v>
      </c>
      <c r="S247" t="s">
        <v>39</v>
      </c>
      <c r="T247" t="s">
        <v>39</v>
      </c>
      <c r="U247" t="s">
        <v>865</v>
      </c>
      <c r="V247" t="s">
        <v>912</v>
      </c>
      <c r="W247" t="s">
        <v>39</v>
      </c>
      <c r="X247" t="s">
        <v>20</v>
      </c>
      <c r="Y247" t="s">
        <v>9397</v>
      </c>
      <c r="Z247">
        <v>4</v>
      </c>
    </row>
    <row r="248" spans="1:26" x14ac:dyDescent="0.25">
      <c r="A248" t="s">
        <v>2168</v>
      </c>
      <c r="B248" t="s">
        <v>2169</v>
      </c>
      <c r="C248" t="s">
        <v>2170</v>
      </c>
      <c r="D248" t="s">
        <v>2171</v>
      </c>
      <c r="E248" t="s">
        <v>1042</v>
      </c>
      <c r="F248" t="s">
        <v>2172</v>
      </c>
      <c r="G248" t="s">
        <v>2173</v>
      </c>
      <c r="H248" t="s">
        <v>2174</v>
      </c>
      <c r="I248" t="s">
        <v>225</v>
      </c>
      <c r="J248" t="s">
        <v>32</v>
      </c>
      <c r="K248" t="s">
        <v>2175</v>
      </c>
      <c r="L248" t="s">
        <v>50</v>
      </c>
      <c r="M248" t="s">
        <v>50</v>
      </c>
      <c r="N248" t="s">
        <v>36</v>
      </c>
      <c r="O248" t="s">
        <v>51</v>
      </c>
      <c r="P248" t="s">
        <v>1717</v>
      </c>
      <c r="Q248" t="s">
        <v>39</v>
      </c>
      <c r="R248" t="s">
        <v>39</v>
      </c>
      <c r="S248" t="s">
        <v>39</v>
      </c>
      <c r="T248" t="s">
        <v>39</v>
      </c>
      <c r="U248" t="s">
        <v>2176</v>
      </c>
      <c r="V248" t="s">
        <v>39</v>
      </c>
      <c r="W248" t="s">
        <v>39</v>
      </c>
      <c r="X248" t="s">
        <v>39</v>
      </c>
      <c r="Y248" t="s">
        <v>2173</v>
      </c>
      <c r="Z248">
        <v>3</v>
      </c>
    </row>
    <row r="249" spans="1:26" x14ac:dyDescent="0.25">
      <c r="A249" t="s">
        <v>2177</v>
      </c>
      <c r="B249" t="s">
        <v>2178</v>
      </c>
      <c r="C249" t="s">
        <v>2179</v>
      </c>
      <c r="D249" t="s">
        <v>281</v>
      </c>
      <c r="E249" t="s">
        <v>1976</v>
      </c>
      <c r="F249" t="s">
        <v>2180</v>
      </c>
      <c r="G249" t="s">
        <v>2181</v>
      </c>
      <c r="H249" t="s">
        <v>2182</v>
      </c>
      <c r="I249" t="s">
        <v>225</v>
      </c>
      <c r="J249" t="s">
        <v>47</v>
      </c>
      <c r="K249" t="s">
        <v>2183</v>
      </c>
      <c r="L249" t="s">
        <v>50</v>
      </c>
      <c r="M249" t="s">
        <v>50</v>
      </c>
      <c r="N249" t="s">
        <v>36</v>
      </c>
      <c r="O249" t="s">
        <v>51</v>
      </c>
      <c r="P249" t="s">
        <v>95</v>
      </c>
      <c r="Q249" t="s">
        <v>2184</v>
      </c>
      <c r="R249" t="s">
        <v>39</v>
      </c>
      <c r="S249" t="s">
        <v>158</v>
      </c>
      <c r="T249" t="s">
        <v>39</v>
      </c>
      <c r="U249" t="s">
        <v>39</v>
      </c>
      <c r="V249" t="s">
        <v>39</v>
      </c>
      <c r="W249" t="s">
        <v>39</v>
      </c>
      <c r="X249" t="s">
        <v>39</v>
      </c>
      <c r="Y249" t="s">
        <v>2181</v>
      </c>
      <c r="Z249">
        <v>4</v>
      </c>
    </row>
    <row r="250" spans="1:26" x14ac:dyDescent="0.25">
      <c r="A250" t="s">
        <v>2185</v>
      </c>
      <c r="B250" t="s">
        <v>2186</v>
      </c>
      <c r="C250" t="s">
        <v>2187</v>
      </c>
      <c r="D250" t="s">
        <v>2188</v>
      </c>
      <c r="E250" t="s">
        <v>2189</v>
      </c>
      <c r="F250" t="s">
        <v>2190</v>
      </c>
      <c r="G250" t="s">
        <v>2191</v>
      </c>
      <c r="H250" t="s">
        <v>2192</v>
      </c>
      <c r="I250" t="s">
        <v>225</v>
      </c>
      <c r="J250" t="s">
        <v>32</v>
      </c>
      <c r="K250" t="s">
        <v>2193</v>
      </c>
      <c r="L250" t="s">
        <v>50</v>
      </c>
      <c r="M250" t="s">
        <v>50</v>
      </c>
      <c r="N250" t="s">
        <v>36</v>
      </c>
      <c r="O250" t="s">
        <v>51</v>
      </c>
      <c r="P250" t="s">
        <v>78</v>
      </c>
      <c r="Q250" t="s">
        <v>653</v>
      </c>
      <c r="R250" t="s">
        <v>39</v>
      </c>
      <c r="S250" t="s">
        <v>39</v>
      </c>
      <c r="T250" t="s">
        <v>2194</v>
      </c>
      <c r="U250" t="s">
        <v>39</v>
      </c>
      <c r="V250" t="s">
        <v>671</v>
      </c>
      <c r="W250" t="s">
        <v>39</v>
      </c>
      <c r="X250" t="s">
        <v>20</v>
      </c>
      <c r="Y250" t="s">
        <v>9398</v>
      </c>
      <c r="Z250">
        <v>5</v>
      </c>
    </row>
    <row r="251" spans="1:26" x14ac:dyDescent="0.25">
      <c r="A251" t="s">
        <v>2195</v>
      </c>
      <c r="B251" t="s">
        <v>2196</v>
      </c>
      <c r="C251" t="s">
        <v>2197</v>
      </c>
      <c r="D251" t="s">
        <v>2198</v>
      </c>
      <c r="E251" t="s">
        <v>2199</v>
      </c>
      <c r="F251" t="s">
        <v>2200</v>
      </c>
      <c r="G251" t="s">
        <v>2201</v>
      </c>
      <c r="H251" t="s">
        <v>1239</v>
      </c>
      <c r="I251" t="s">
        <v>225</v>
      </c>
      <c r="J251" t="s">
        <v>32</v>
      </c>
      <c r="K251" t="s">
        <v>2202</v>
      </c>
      <c r="L251" t="s">
        <v>50</v>
      </c>
      <c r="M251" t="s">
        <v>50</v>
      </c>
      <c r="N251" t="s">
        <v>36</v>
      </c>
      <c r="O251" t="s">
        <v>157</v>
      </c>
      <c r="P251" t="s">
        <v>78</v>
      </c>
      <c r="Q251" t="s">
        <v>39</v>
      </c>
      <c r="R251" t="s">
        <v>39</v>
      </c>
      <c r="S251" t="s">
        <v>1559</v>
      </c>
      <c r="T251" t="s">
        <v>39</v>
      </c>
      <c r="U251" t="s">
        <v>307</v>
      </c>
      <c r="V251" t="s">
        <v>159</v>
      </c>
      <c r="W251" t="s">
        <v>39</v>
      </c>
      <c r="X251" t="s">
        <v>20</v>
      </c>
      <c r="Y251" t="s">
        <v>9399</v>
      </c>
      <c r="Z251">
        <v>5</v>
      </c>
    </row>
    <row r="252" spans="1:26" x14ac:dyDescent="0.25">
      <c r="A252" t="s">
        <v>2203</v>
      </c>
      <c r="B252" t="s">
        <v>2204</v>
      </c>
      <c r="C252" t="s">
        <v>2205</v>
      </c>
      <c r="D252" t="s">
        <v>2206</v>
      </c>
      <c r="E252" t="s">
        <v>2207</v>
      </c>
      <c r="F252" t="s">
        <v>2208</v>
      </c>
      <c r="G252" t="s">
        <v>2209</v>
      </c>
      <c r="H252" t="s">
        <v>2210</v>
      </c>
      <c r="I252" t="s">
        <v>225</v>
      </c>
      <c r="J252" t="s">
        <v>32</v>
      </c>
      <c r="K252" t="s">
        <v>2211</v>
      </c>
      <c r="L252" t="s">
        <v>50</v>
      </c>
      <c r="M252" t="s">
        <v>50</v>
      </c>
      <c r="N252" t="s">
        <v>36</v>
      </c>
      <c r="O252" t="s">
        <v>854</v>
      </c>
      <c r="P252" t="s">
        <v>39</v>
      </c>
      <c r="Q252" t="s">
        <v>653</v>
      </c>
      <c r="R252" t="s">
        <v>39</v>
      </c>
      <c r="S252" t="s">
        <v>1559</v>
      </c>
      <c r="T252" t="s">
        <v>39</v>
      </c>
      <c r="U252" t="s">
        <v>39</v>
      </c>
      <c r="V252" t="s">
        <v>287</v>
      </c>
      <c r="W252" t="s">
        <v>39</v>
      </c>
      <c r="X252" t="s">
        <v>20</v>
      </c>
      <c r="Y252" t="s">
        <v>9400</v>
      </c>
      <c r="Z252">
        <v>4</v>
      </c>
    </row>
    <row r="253" spans="1:26" x14ac:dyDescent="0.25">
      <c r="A253" t="s">
        <v>2212</v>
      </c>
      <c r="B253" t="s">
        <v>2213</v>
      </c>
      <c r="C253" t="s">
        <v>2214</v>
      </c>
      <c r="D253" t="s">
        <v>2215</v>
      </c>
      <c r="E253" t="s">
        <v>2216</v>
      </c>
      <c r="F253" t="s">
        <v>2217</v>
      </c>
      <c r="G253" t="s">
        <v>2218</v>
      </c>
      <c r="H253" t="s">
        <v>2219</v>
      </c>
      <c r="I253" t="s">
        <v>225</v>
      </c>
      <c r="J253" t="s">
        <v>47</v>
      </c>
      <c r="K253" t="s">
        <v>39</v>
      </c>
      <c r="L253" t="s">
        <v>50</v>
      </c>
      <c r="M253" t="s">
        <v>50</v>
      </c>
      <c r="N253" t="s">
        <v>36</v>
      </c>
      <c r="O253" t="s">
        <v>51</v>
      </c>
      <c r="P253" t="s">
        <v>177</v>
      </c>
      <c r="Q253" t="s">
        <v>653</v>
      </c>
      <c r="R253" t="s">
        <v>39</v>
      </c>
      <c r="S253" t="s">
        <v>39</v>
      </c>
      <c r="T253" t="s">
        <v>39</v>
      </c>
      <c r="U253" t="s">
        <v>2220</v>
      </c>
      <c r="V253" t="s">
        <v>39</v>
      </c>
      <c r="W253" t="s">
        <v>39</v>
      </c>
      <c r="X253" t="s">
        <v>39</v>
      </c>
      <c r="Y253" t="s">
        <v>9401</v>
      </c>
      <c r="Z253">
        <v>4</v>
      </c>
    </row>
    <row r="254" spans="1:26" x14ac:dyDescent="0.25">
      <c r="A254" t="s">
        <v>2221</v>
      </c>
      <c r="B254" t="s">
        <v>2222</v>
      </c>
      <c r="C254" t="s">
        <v>2223</v>
      </c>
      <c r="D254" t="s">
        <v>2224</v>
      </c>
      <c r="E254" t="s">
        <v>2189</v>
      </c>
      <c r="F254" t="s">
        <v>2225</v>
      </c>
      <c r="G254" t="s">
        <v>2226</v>
      </c>
      <c r="H254" t="s">
        <v>1898</v>
      </c>
      <c r="I254" t="s">
        <v>225</v>
      </c>
      <c r="J254" t="s">
        <v>47</v>
      </c>
      <c r="K254" t="s">
        <v>2227</v>
      </c>
      <c r="L254" t="s">
        <v>50</v>
      </c>
      <c r="M254" t="s">
        <v>50</v>
      </c>
      <c r="N254" t="s">
        <v>36</v>
      </c>
      <c r="O254" t="s">
        <v>51</v>
      </c>
      <c r="P254" t="s">
        <v>39</v>
      </c>
      <c r="Q254" t="s">
        <v>2228</v>
      </c>
      <c r="R254" t="s">
        <v>39</v>
      </c>
      <c r="S254" t="s">
        <v>39</v>
      </c>
      <c r="T254" t="s">
        <v>39</v>
      </c>
      <c r="U254" t="s">
        <v>96</v>
      </c>
      <c r="V254" t="s">
        <v>39</v>
      </c>
      <c r="W254" t="s">
        <v>39</v>
      </c>
      <c r="X254" t="s">
        <v>39</v>
      </c>
      <c r="Y254" t="s">
        <v>9402</v>
      </c>
      <c r="Z254">
        <v>3</v>
      </c>
    </row>
    <row r="255" spans="1:26" x14ac:dyDescent="0.25">
      <c r="A255" t="s">
        <v>2229</v>
      </c>
      <c r="B255" t="s">
        <v>2230</v>
      </c>
      <c r="C255" t="s">
        <v>2231</v>
      </c>
      <c r="D255" t="s">
        <v>2232</v>
      </c>
      <c r="E255" t="s">
        <v>2233</v>
      </c>
      <c r="F255" t="s">
        <v>2234</v>
      </c>
      <c r="G255" t="s">
        <v>681</v>
      </c>
      <c r="H255" t="s">
        <v>1767</v>
      </c>
      <c r="I255" t="s">
        <v>225</v>
      </c>
      <c r="J255" t="s">
        <v>32</v>
      </c>
      <c r="K255" t="s">
        <v>1768</v>
      </c>
      <c r="L255" t="s">
        <v>50</v>
      </c>
      <c r="M255" t="s">
        <v>50</v>
      </c>
      <c r="N255" t="s">
        <v>36</v>
      </c>
      <c r="O255" t="s">
        <v>51</v>
      </c>
      <c r="P255" t="s">
        <v>95</v>
      </c>
      <c r="Q255" t="s">
        <v>39</v>
      </c>
      <c r="R255" t="s">
        <v>39</v>
      </c>
      <c r="S255" t="s">
        <v>9059</v>
      </c>
      <c r="T255" t="s">
        <v>39</v>
      </c>
      <c r="U255" t="s">
        <v>39</v>
      </c>
      <c r="V255" t="s">
        <v>39</v>
      </c>
      <c r="W255" t="s">
        <v>39</v>
      </c>
      <c r="X255" t="s">
        <v>39</v>
      </c>
      <c r="Y255" t="s">
        <v>681</v>
      </c>
      <c r="Z255">
        <v>3</v>
      </c>
    </row>
    <row r="256" spans="1:26" x14ac:dyDescent="0.25">
      <c r="A256" t="s">
        <v>2235</v>
      </c>
      <c r="B256" t="s">
        <v>2236</v>
      </c>
      <c r="C256" t="s">
        <v>2237</v>
      </c>
      <c r="D256" t="s">
        <v>2238</v>
      </c>
      <c r="E256" t="s">
        <v>2239</v>
      </c>
      <c r="F256" t="s">
        <v>2240</v>
      </c>
      <c r="G256" t="s">
        <v>2241</v>
      </c>
      <c r="H256" t="s">
        <v>2242</v>
      </c>
      <c r="I256" t="s">
        <v>225</v>
      </c>
      <c r="J256" t="s">
        <v>32</v>
      </c>
      <c r="K256" t="s">
        <v>2243</v>
      </c>
      <c r="L256" t="s">
        <v>50</v>
      </c>
      <c r="M256" t="s">
        <v>50</v>
      </c>
      <c r="N256" t="s">
        <v>36</v>
      </c>
      <c r="O256" t="s">
        <v>51</v>
      </c>
      <c r="P256" t="s">
        <v>95</v>
      </c>
      <c r="Q256" t="s">
        <v>522</v>
      </c>
      <c r="R256" t="s">
        <v>39</v>
      </c>
      <c r="S256" t="s">
        <v>52</v>
      </c>
      <c r="T256" t="s">
        <v>39</v>
      </c>
      <c r="U256" t="s">
        <v>39</v>
      </c>
      <c r="V256" t="s">
        <v>39</v>
      </c>
      <c r="W256" t="s">
        <v>39</v>
      </c>
      <c r="X256" t="s">
        <v>39</v>
      </c>
      <c r="Y256" t="s">
        <v>9403</v>
      </c>
      <c r="Z256">
        <v>4</v>
      </c>
    </row>
    <row r="257" spans="1:26" x14ac:dyDescent="0.25">
      <c r="A257" t="s">
        <v>2244</v>
      </c>
      <c r="B257" t="s">
        <v>2245</v>
      </c>
      <c r="C257" t="s">
        <v>2246</v>
      </c>
      <c r="D257" t="s">
        <v>2155</v>
      </c>
      <c r="E257" t="s">
        <v>2247</v>
      </c>
      <c r="F257" t="s">
        <v>2248</v>
      </c>
      <c r="G257" t="s">
        <v>2249</v>
      </c>
      <c r="H257" t="s">
        <v>2250</v>
      </c>
      <c r="I257" t="s">
        <v>225</v>
      </c>
      <c r="J257" t="s">
        <v>47</v>
      </c>
      <c r="K257" t="s">
        <v>48</v>
      </c>
      <c r="L257" t="s">
        <v>50</v>
      </c>
      <c r="M257" t="s">
        <v>50</v>
      </c>
      <c r="N257" t="s">
        <v>36</v>
      </c>
      <c r="O257" t="s">
        <v>714</v>
      </c>
      <c r="P257" t="s">
        <v>78</v>
      </c>
      <c r="Q257" t="s">
        <v>39</v>
      </c>
      <c r="R257" t="s">
        <v>39</v>
      </c>
      <c r="S257" t="s">
        <v>39</v>
      </c>
      <c r="T257" t="s">
        <v>409</v>
      </c>
      <c r="U257" t="s">
        <v>39</v>
      </c>
      <c r="V257" t="s">
        <v>2251</v>
      </c>
      <c r="W257" t="s">
        <v>39</v>
      </c>
      <c r="X257" t="s">
        <v>20</v>
      </c>
      <c r="Y257" t="s">
        <v>9404</v>
      </c>
      <c r="Z257">
        <v>4</v>
      </c>
    </row>
    <row r="258" spans="1:26" x14ac:dyDescent="0.25">
      <c r="A258" t="s">
        <v>2252</v>
      </c>
      <c r="B258" t="s">
        <v>2253</v>
      </c>
      <c r="C258" t="s">
        <v>2254</v>
      </c>
      <c r="D258" t="s">
        <v>2255</v>
      </c>
      <c r="E258" t="s">
        <v>2256</v>
      </c>
      <c r="F258" t="s">
        <v>2257</v>
      </c>
      <c r="G258" t="s">
        <v>2258</v>
      </c>
      <c r="H258" t="s">
        <v>2250</v>
      </c>
      <c r="I258" t="s">
        <v>225</v>
      </c>
      <c r="J258" t="s">
        <v>47</v>
      </c>
      <c r="K258" t="s">
        <v>48</v>
      </c>
      <c r="L258" t="s">
        <v>50</v>
      </c>
      <c r="M258" t="s">
        <v>50</v>
      </c>
      <c r="N258" t="s">
        <v>36</v>
      </c>
      <c r="O258" t="s">
        <v>51</v>
      </c>
      <c r="P258" t="s">
        <v>39</v>
      </c>
      <c r="Q258" t="s">
        <v>2087</v>
      </c>
      <c r="R258" t="s">
        <v>39</v>
      </c>
      <c r="S258" t="s">
        <v>39</v>
      </c>
      <c r="T258" t="s">
        <v>39</v>
      </c>
      <c r="U258" t="s">
        <v>39</v>
      </c>
      <c r="V258" t="s">
        <v>2137</v>
      </c>
      <c r="W258" t="s">
        <v>39</v>
      </c>
      <c r="X258" t="s">
        <v>20</v>
      </c>
      <c r="Y258" t="s">
        <v>9405</v>
      </c>
      <c r="Z258">
        <v>3</v>
      </c>
    </row>
    <row r="259" spans="1:26" x14ac:dyDescent="0.25">
      <c r="A259" t="s">
        <v>2259</v>
      </c>
      <c r="B259" t="s">
        <v>2260</v>
      </c>
      <c r="C259" t="s">
        <v>2261</v>
      </c>
      <c r="D259" t="s">
        <v>2262</v>
      </c>
      <c r="E259" t="s">
        <v>1830</v>
      </c>
      <c r="F259" t="s">
        <v>2263</v>
      </c>
      <c r="G259" t="s">
        <v>2264</v>
      </c>
      <c r="H259" t="s">
        <v>2265</v>
      </c>
      <c r="I259" t="s">
        <v>225</v>
      </c>
      <c r="J259" t="s">
        <v>47</v>
      </c>
      <c r="K259" t="s">
        <v>48</v>
      </c>
      <c r="L259" t="s">
        <v>50</v>
      </c>
      <c r="M259" t="s">
        <v>50</v>
      </c>
      <c r="N259" t="s">
        <v>36</v>
      </c>
      <c r="O259" t="s">
        <v>51</v>
      </c>
      <c r="P259" t="s">
        <v>772</v>
      </c>
      <c r="Q259" t="s">
        <v>39</v>
      </c>
      <c r="R259" t="s">
        <v>39</v>
      </c>
      <c r="S259" t="s">
        <v>52</v>
      </c>
      <c r="T259" t="s">
        <v>168</v>
      </c>
      <c r="U259" t="s">
        <v>39</v>
      </c>
      <c r="V259" t="s">
        <v>39</v>
      </c>
      <c r="W259" t="s">
        <v>39</v>
      </c>
      <c r="X259" t="s">
        <v>39</v>
      </c>
      <c r="Y259" t="s">
        <v>9406</v>
      </c>
      <c r="Z259">
        <v>4</v>
      </c>
    </row>
    <row r="260" spans="1:26" x14ac:dyDescent="0.25">
      <c r="A260" t="s">
        <v>2266</v>
      </c>
      <c r="B260" t="s">
        <v>2267</v>
      </c>
      <c r="C260" t="s">
        <v>2268</v>
      </c>
      <c r="D260" t="s">
        <v>2269</v>
      </c>
      <c r="E260" t="s">
        <v>2270</v>
      </c>
      <c r="F260" t="s">
        <v>2271</v>
      </c>
      <c r="G260" t="s">
        <v>2272</v>
      </c>
      <c r="H260" t="s">
        <v>630</v>
      </c>
      <c r="I260" t="s">
        <v>225</v>
      </c>
      <c r="J260" t="s">
        <v>211</v>
      </c>
      <c r="K260" t="s">
        <v>631</v>
      </c>
      <c r="L260" t="s">
        <v>50</v>
      </c>
      <c r="M260" t="s">
        <v>50</v>
      </c>
      <c r="N260" t="s">
        <v>36</v>
      </c>
      <c r="O260" t="s">
        <v>51</v>
      </c>
      <c r="P260" t="s">
        <v>266</v>
      </c>
      <c r="Q260" t="s">
        <v>39</v>
      </c>
      <c r="R260" t="s">
        <v>39</v>
      </c>
      <c r="S260" t="s">
        <v>39</v>
      </c>
      <c r="T260" t="s">
        <v>19</v>
      </c>
      <c r="U260" t="s">
        <v>39</v>
      </c>
      <c r="V260" t="s">
        <v>2273</v>
      </c>
      <c r="W260" t="s">
        <v>39</v>
      </c>
      <c r="X260" t="s">
        <v>20</v>
      </c>
      <c r="Y260" t="s">
        <v>9407</v>
      </c>
      <c r="Z260">
        <v>4</v>
      </c>
    </row>
    <row r="261" spans="1:26" x14ac:dyDescent="0.25">
      <c r="A261" t="s">
        <v>2274</v>
      </c>
      <c r="B261" t="s">
        <v>2275</v>
      </c>
      <c r="C261" t="s">
        <v>2276</v>
      </c>
      <c r="D261" t="s">
        <v>2277</v>
      </c>
      <c r="E261" t="s">
        <v>2278</v>
      </c>
      <c r="F261" t="s">
        <v>2279</v>
      </c>
      <c r="G261" t="s">
        <v>2280</v>
      </c>
      <c r="H261" t="s">
        <v>1282</v>
      </c>
      <c r="I261" t="s">
        <v>225</v>
      </c>
      <c r="J261" t="s">
        <v>47</v>
      </c>
      <c r="K261" t="s">
        <v>48</v>
      </c>
      <c r="L261" t="s">
        <v>50</v>
      </c>
      <c r="M261" t="s">
        <v>50</v>
      </c>
      <c r="N261" t="s">
        <v>36</v>
      </c>
      <c r="O261" t="s">
        <v>51</v>
      </c>
      <c r="P261" t="s">
        <v>39</v>
      </c>
      <c r="Q261" t="s">
        <v>276</v>
      </c>
      <c r="R261" t="s">
        <v>39</v>
      </c>
      <c r="S261" t="s">
        <v>52</v>
      </c>
      <c r="T261" t="s">
        <v>168</v>
      </c>
      <c r="U261" t="s">
        <v>96</v>
      </c>
      <c r="V261" t="s">
        <v>39</v>
      </c>
      <c r="W261" t="s">
        <v>39</v>
      </c>
      <c r="X261" t="s">
        <v>39</v>
      </c>
      <c r="Y261" t="s">
        <v>9408</v>
      </c>
      <c r="Z261">
        <v>5</v>
      </c>
    </row>
    <row r="262" spans="1:26" x14ac:dyDescent="0.25">
      <c r="A262" t="s">
        <v>2281</v>
      </c>
      <c r="B262" t="s">
        <v>2282</v>
      </c>
      <c r="C262" t="s">
        <v>2283</v>
      </c>
      <c r="D262" t="s">
        <v>2284</v>
      </c>
      <c r="E262" t="s">
        <v>2285</v>
      </c>
      <c r="F262" t="s">
        <v>2286</v>
      </c>
      <c r="G262" t="s">
        <v>2287</v>
      </c>
      <c r="H262" t="s">
        <v>2288</v>
      </c>
      <c r="I262" t="s">
        <v>225</v>
      </c>
      <c r="J262" t="s">
        <v>211</v>
      </c>
      <c r="K262" t="s">
        <v>631</v>
      </c>
      <c r="L262" t="s">
        <v>50</v>
      </c>
      <c r="M262" t="s">
        <v>50</v>
      </c>
      <c r="N262" t="s">
        <v>36</v>
      </c>
      <c r="O262" t="s">
        <v>51</v>
      </c>
      <c r="P262" t="s">
        <v>78</v>
      </c>
      <c r="Q262" t="s">
        <v>653</v>
      </c>
      <c r="R262" t="s">
        <v>39</v>
      </c>
      <c r="S262" t="s">
        <v>52</v>
      </c>
      <c r="T262" t="s">
        <v>39</v>
      </c>
      <c r="U262" t="s">
        <v>39</v>
      </c>
      <c r="V262" t="s">
        <v>159</v>
      </c>
      <c r="W262" t="s">
        <v>39</v>
      </c>
      <c r="X262" t="s">
        <v>20</v>
      </c>
      <c r="Y262" t="s">
        <v>9409</v>
      </c>
      <c r="Z262">
        <v>5</v>
      </c>
    </row>
    <row r="263" spans="1:26" x14ac:dyDescent="0.25">
      <c r="A263" t="s">
        <v>2289</v>
      </c>
      <c r="B263" t="s">
        <v>2290</v>
      </c>
      <c r="C263" t="s">
        <v>2291</v>
      </c>
      <c r="D263" t="s">
        <v>2292</v>
      </c>
      <c r="E263" t="s">
        <v>659</v>
      </c>
      <c r="F263" t="s">
        <v>2293</v>
      </c>
      <c r="G263" t="s">
        <v>2294</v>
      </c>
      <c r="H263" t="s">
        <v>2295</v>
      </c>
      <c r="I263" t="s">
        <v>225</v>
      </c>
      <c r="J263" t="s">
        <v>47</v>
      </c>
      <c r="K263" t="s">
        <v>2296</v>
      </c>
      <c r="L263" t="s">
        <v>50</v>
      </c>
      <c r="M263" t="s">
        <v>50</v>
      </c>
      <c r="N263" t="s">
        <v>36</v>
      </c>
      <c r="O263" t="s">
        <v>256</v>
      </c>
      <c r="P263" t="s">
        <v>78</v>
      </c>
      <c r="Q263" t="s">
        <v>39</v>
      </c>
      <c r="R263" t="s">
        <v>39</v>
      </c>
      <c r="S263" t="s">
        <v>52</v>
      </c>
      <c r="T263" t="s">
        <v>39</v>
      </c>
      <c r="U263" t="s">
        <v>295</v>
      </c>
      <c r="V263" t="s">
        <v>159</v>
      </c>
      <c r="W263" t="s">
        <v>39</v>
      </c>
      <c r="X263" t="s">
        <v>20</v>
      </c>
      <c r="Y263" t="s">
        <v>9410</v>
      </c>
      <c r="Z263">
        <v>5</v>
      </c>
    </row>
    <row r="264" spans="1:26" x14ac:dyDescent="0.25">
      <c r="A264" t="s">
        <v>2297</v>
      </c>
      <c r="B264" t="s">
        <v>2298</v>
      </c>
      <c r="C264" t="s">
        <v>2299</v>
      </c>
      <c r="D264" t="s">
        <v>2300</v>
      </c>
      <c r="E264" t="s">
        <v>2301</v>
      </c>
      <c r="F264" t="s">
        <v>2302</v>
      </c>
      <c r="G264" t="s">
        <v>2303</v>
      </c>
      <c r="H264" t="s">
        <v>2102</v>
      </c>
      <c r="I264" t="s">
        <v>225</v>
      </c>
      <c r="J264" t="s">
        <v>47</v>
      </c>
      <c r="K264" t="s">
        <v>2304</v>
      </c>
      <c r="L264" t="s">
        <v>50</v>
      </c>
      <c r="M264" t="s">
        <v>50</v>
      </c>
      <c r="N264" t="s">
        <v>36</v>
      </c>
      <c r="O264" t="s">
        <v>51</v>
      </c>
      <c r="P264" t="s">
        <v>2112</v>
      </c>
      <c r="Q264" t="s">
        <v>39</v>
      </c>
      <c r="R264" t="s">
        <v>39</v>
      </c>
      <c r="S264" t="s">
        <v>52</v>
      </c>
      <c r="T264" t="s">
        <v>523</v>
      </c>
      <c r="U264" t="s">
        <v>39</v>
      </c>
      <c r="V264" t="s">
        <v>39</v>
      </c>
      <c r="W264" t="s">
        <v>39</v>
      </c>
      <c r="X264" t="s">
        <v>39</v>
      </c>
      <c r="Y264" t="s">
        <v>9411</v>
      </c>
      <c r="Z264">
        <v>4</v>
      </c>
    </row>
    <row r="265" spans="1:26" x14ac:dyDescent="0.25">
      <c r="A265" t="s">
        <v>2305</v>
      </c>
      <c r="B265" t="s">
        <v>2306</v>
      </c>
      <c r="C265" t="s">
        <v>2307</v>
      </c>
      <c r="D265" t="s">
        <v>2308</v>
      </c>
      <c r="E265" t="s">
        <v>2309</v>
      </c>
      <c r="F265" t="s">
        <v>2310</v>
      </c>
      <c r="G265" t="s">
        <v>2311</v>
      </c>
      <c r="H265" t="s">
        <v>2312</v>
      </c>
      <c r="I265" t="s">
        <v>225</v>
      </c>
      <c r="J265" t="s">
        <v>211</v>
      </c>
      <c r="K265" t="s">
        <v>631</v>
      </c>
      <c r="L265" t="s">
        <v>50</v>
      </c>
      <c r="M265" t="s">
        <v>50</v>
      </c>
      <c r="N265" t="s">
        <v>36</v>
      </c>
      <c r="O265" t="s">
        <v>51</v>
      </c>
      <c r="P265" t="s">
        <v>39</v>
      </c>
      <c r="Q265" t="s">
        <v>2313</v>
      </c>
      <c r="R265" t="s">
        <v>39</v>
      </c>
      <c r="S265" t="s">
        <v>39</v>
      </c>
      <c r="T265" t="s">
        <v>53</v>
      </c>
      <c r="U265" t="s">
        <v>96</v>
      </c>
      <c r="V265" t="s">
        <v>39</v>
      </c>
      <c r="W265" t="s">
        <v>39</v>
      </c>
      <c r="X265" t="s">
        <v>39</v>
      </c>
      <c r="Y265" t="s">
        <v>9412</v>
      </c>
      <c r="Z265">
        <v>4</v>
      </c>
    </row>
    <row r="266" spans="1:26" x14ac:dyDescent="0.25">
      <c r="A266" t="s">
        <v>2314</v>
      </c>
      <c r="B266" t="s">
        <v>2315</v>
      </c>
      <c r="C266" t="s">
        <v>2316</v>
      </c>
      <c r="D266" t="s">
        <v>887</v>
      </c>
      <c r="E266" t="s">
        <v>2317</v>
      </c>
      <c r="F266" t="s">
        <v>2318</v>
      </c>
      <c r="G266" t="s">
        <v>2319</v>
      </c>
      <c r="H266" t="s">
        <v>2320</v>
      </c>
      <c r="I266" t="s">
        <v>225</v>
      </c>
      <c r="J266" t="s">
        <v>211</v>
      </c>
      <c r="K266" t="s">
        <v>631</v>
      </c>
      <c r="L266" t="s">
        <v>50</v>
      </c>
      <c r="M266" t="s">
        <v>50</v>
      </c>
      <c r="N266" t="s">
        <v>36</v>
      </c>
      <c r="O266" t="s">
        <v>247</v>
      </c>
      <c r="P266" t="s">
        <v>772</v>
      </c>
      <c r="Q266" t="s">
        <v>39</v>
      </c>
      <c r="R266" t="s">
        <v>39</v>
      </c>
      <c r="S266" t="s">
        <v>52</v>
      </c>
      <c r="T266" t="s">
        <v>39</v>
      </c>
      <c r="U266" t="s">
        <v>39</v>
      </c>
      <c r="V266" t="s">
        <v>2321</v>
      </c>
      <c r="W266" t="s">
        <v>39</v>
      </c>
      <c r="X266" t="s">
        <v>20</v>
      </c>
      <c r="Y266" t="s">
        <v>9413</v>
      </c>
      <c r="Z266">
        <v>4</v>
      </c>
    </row>
    <row r="267" spans="1:26" x14ac:dyDescent="0.25">
      <c r="A267" t="s">
        <v>2322</v>
      </c>
      <c r="B267" t="s">
        <v>2323</v>
      </c>
      <c r="C267" t="s">
        <v>2324</v>
      </c>
      <c r="D267" t="s">
        <v>2325</v>
      </c>
      <c r="E267" t="s">
        <v>2326</v>
      </c>
      <c r="F267" t="s">
        <v>2327</v>
      </c>
      <c r="G267" t="s">
        <v>2328</v>
      </c>
      <c r="H267" t="s">
        <v>630</v>
      </c>
      <c r="I267" t="s">
        <v>225</v>
      </c>
      <c r="J267" t="s">
        <v>211</v>
      </c>
      <c r="K267" t="s">
        <v>631</v>
      </c>
      <c r="L267" t="s">
        <v>50</v>
      </c>
      <c r="M267" t="s">
        <v>50</v>
      </c>
      <c r="N267" t="s">
        <v>36</v>
      </c>
      <c r="O267" t="s">
        <v>51</v>
      </c>
      <c r="P267" t="s">
        <v>39</v>
      </c>
      <c r="Q267" t="s">
        <v>39</v>
      </c>
      <c r="R267" t="s">
        <v>39</v>
      </c>
      <c r="S267" t="s">
        <v>39</v>
      </c>
      <c r="T267" t="s">
        <v>19</v>
      </c>
      <c r="U267" t="s">
        <v>2329</v>
      </c>
      <c r="V267" t="s">
        <v>159</v>
      </c>
      <c r="W267" t="s">
        <v>39</v>
      </c>
      <c r="X267" t="s">
        <v>20</v>
      </c>
      <c r="Y267" t="s">
        <v>9414</v>
      </c>
      <c r="Z267">
        <v>4</v>
      </c>
    </row>
    <row r="268" spans="1:26" x14ac:dyDescent="0.25">
      <c r="A268" t="s">
        <v>2330</v>
      </c>
      <c r="B268" t="s">
        <v>2331</v>
      </c>
      <c r="C268" t="s">
        <v>2332</v>
      </c>
      <c r="D268" t="s">
        <v>2333</v>
      </c>
      <c r="E268" t="s">
        <v>751</v>
      </c>
      <c r="F268" t="s">
        <v>2334</v>
      </c>
      <c r="G268" t="s">
        <v>2335</v>
      </c>
      <c r="H268" t="s">
        <v>2336</v>
      </c>
      <c r="I268" t="s">
        <v>225</v>
      </c>
      <c r="J268" t="s">
        <v>47</v>
      </c>
      <c r="K268" t="s">
        <v>39</v>
      </c>
      <c r="L268" t="s">
        <v>50</v>
      </c>
      <c r="M268" t="s">
        <v>50</v>
      </c>
      <c r="N268" t="s">
        <v>36</v>
      </c>
      <c r="O268" t="s">
        <v>51</v>
      </c>
      <c r="P268" t="s">
        <v>78</v>
      </c>
      <c r="Q268" t="s">
        <v>522</v>
      </c>
      <c r="R268" t="s">
        <v>39</v>
      </c>
      <c r="S268" t="s">
        <v>52</v>
      </c>
      <c r="T268" t="s">
        <v>39</v>
      </c>
      <c r="U268" t="s">
        <v>39</v>
      </c>
      <c r="V268" t="s">
        <v>159</v>
      </c>
      <c r="W268" t="s">
        <v>39</v>
      </c>
      <c r="X268" t="s">
        <v>20</v>
      </c>
      <c r="Y268" t="s">
        <v>9415</v>
      </c>
      <c r="Z268">
        <v>5</v>
      </c>
    </row>
    <row r="269" spans="1:26" x14ac:dyDescent="0.25">
      <c r="A269" t="s">
        <v>2337</v>
      </c>
      <c r="B269" t="s">
        <v>2338</v>
      </c>
      <c r="C269" t="s">
        <v>2339</v>
      </c>
      <c r="D269" t="s">
        <v>2340</v>
      </c>
      <c r="E269" t="s">
        <v>2341</v>
      </c>
      <c r="F269" t="s">
        <v>2342</v>
      </c>
      <c r="G269" t="s">
        <v>2343</v>
      </c>
      <c r="H269" t="s">
        <v>2344</v>
      </c>
      <c r="I269" t="s">
        <v>225</v>
      </c>
      <c r="J269" t="s">
        <v>47</v>
      </c>
      <c r="K269" t="s">
        <v>48</v>
      </c>
      <c r="L269" t="s">
        <v>50</v>
      </c>
      <c r="M269" t="s">
        <v>50</v>
      </c>
      <c r="N269" t="s">
        <v>36</v>
      </c>
      <c r="O269" t="s">
        <v>51</v>
      </c>
      <c r="P269" t="s">
        <v>2345</v>
      </c>
      <c r="Q269" t="s">
        <v>276</v>
      </c>
      <c r="R269" t="s">
        <v>39</v>
      </c>
      <c r="S269" t="s">
        <v>39</v>
      </c>
      <c r="T269" t="s">
        <v>39</v>
      </c>
      <c r="U269" t="s">
        <v>1185</v>
      </c>
      <c r="V269" t="s">
        <v>39</v>
      </c>
      <c r="W269" t="s">
        <v>39</v>
      </c>
      <c r="X269" t="s">
        <v>39</v>
      </c>
      <c r="Y269" t="s">
        <v>9416</v>
      </c>
      <c r="Z269">
        <v>4</v>
      </c>
    </row>
    <row r="270" spans="1:26" x14ac:dyDescent="0.25">
      <c r="A270" t="s">
        <v>2346</v>
      </c>
      <c r="B270" t="s">
        <v>2347</v>
      </c>
      <c r="C270" t="s">
        <v>2348</v>
      </c>
      <c r="D270" t="s">
        <v>2349</v>
      </c>
      <c r="E270" t="s">
        <v>2350</v>
      </c>
      <c r="F270" t="s">
        <v>2351</v>
      </c>
      <c r="G270" t="s">
        <v>2352</v>
      </c>
      <c r="H270" t="s">
        <v>2353</v>
      </c>
      <c r="I270" t="s">
        <v>225</v>
      </c>
      <c r="J270" t="s">
        <v>211</v>
      </c>
      <c r="K270" t="s">
        <v>631</v>
      </c>
      <c r="L270" t="s">
        <v>50</v>
      </c>
      <c r="M270" t="s">
        <v>50</v>
      </c>
      <c r="N270" t="s">
        <v>36</v>
      </c>
      <c r="O270" t="s">
        <v>51</v>
      </c>
      <c r="P270" t="s">
        <v>39</v>
      </c>
      <c r="Q270" t="s">
        <v>522</v>
      </c>
      <c r="R270" t="s">
        <v>39</v>
      </c>
      <c r="S270" t="s">
        <v>214</v>
      </c>
      <c r="T270" t="s">
        <v>39</v>
      </c>
      <c r="U270" t="s">
        <v>2354</v>
      </c>
      <c r="V270" t="s">
        <v>159</v>
      </c>
      <c r="W270" t="s">
        <v>39</v>
      </c>
      <c r="X270" t="s">
        <v>20</v>
      </c>
      <c r="Y270" t="s">
        <v>9417</v>
      </c>
      <c r="Z270">
        <v>5</v>
      </c>
    </row>
    <row r="271" spans="1:26" x14ac:dyDescent="0.25">
      <c r="A271" t="s">
        <v>2355</v>
      </c>
      <c r="B271" t="s">
        <v>2356</v>
      </c>
      <c r="C271" t="s">
        <v>2357</v>
      </c>
      <c r="D271" t="s">
        <v>2358</v>
      </c>
      <c r="E271" t="s">
        <v>2359</v>
      </c>
      <c r="F271" t="s">
        <v>2360</v>
      </c>
      <c r="G271" t="s">
        <v>2361</v>
      </c>
      <c r="H271" t="s">
        <v>987</v>
      </c>
      <c r="I271" t="s">
        <v>225</v>
      </c>
      <c r="J271" t="s">
        <v>211</v>
      </c>
      <c r="K271" t="s">
        <v>631</v>
      </c>
      <c r="L271" t="s">
        <v>50</v>
      </c>
      <c r="M271" t="s">
        <v>50</v>
      </c>
      <c r="N271" t="s">
        <v>36</v>
      </c>
      <c r="O271" t="s">
        <v>51</v>
      </c>
      <c r="P271" t="s">
        <v>266</v>
      </c>
      <c r="Q271" t="s">
        <v>39</v>
      </c>
      <c r="R271" t="s">
        <v>39</v>
      </c>
      <c r="S271" t="s">
        <v>39</v>
      </c>
      <c r="T271" t="s">
        <v>19</v>
      </c>
      <c r="U271" t="s">
        <v>307</v>
      </c>
      <c r="V271" t="s">
        <v>2362</v>
      </c>
      <c r="W271" t="s">
        <v>39</v>
      </c>
      <c r="X271" t="s">
        <v>20</v>
      </c>
      <c r="Y271" t="s">
        <v>9418</v>
      </c>
      <c r="Z271">
        <v>5</v>
      </c>
    </row>
    <row r="272" spans="1:26" x14ac:dyDescent="0.25">
      <c r="A272" t="s">
        <v>2363</v>
      </c>
      <c r="B272" t="s">
        <v>2364</v>
      </c>
      <c r="C272" t="s">
        <v>2365</v>
      </c>
      <c r="D272" t="s">
        <v>2366</v>
      </c>
      <c r="E272" t="s">
        <v>676</v>
      </c>
      <c r="F272" t="s">
        <v>2367</v>
      </c>
      <c r="G272" t="s">
        <v>2368</v>
      </c>
      <c r="H272" t="s">
        <v>630</v>
      </c>
      <c r="I272" t="s">
        <v>225</v>
      </c>
      <c r="J272" t="s">
        <v>211</v>
      </c>
      <c r="K272" t="s">
        <v>631</v>
      </c>
      <c r="L272" t="s">
        <v>50</v>
      </c>
      <c r="M272" t="s">
        <v>50</v>
      </c>
      <c r="N272" t="s">
        <v>36</v>
      </c>
      <c r="O272" t="s">
        <v>51</v>
      </c>
      <c r="P272" t="s">
        <v>39</v>
      </c>
      <c r="Q272" t="s">
        <v>522</v>
      </c>
      <c r="R272" t="s">
        <v>39</v>
      </c>
      <c r="S272" t="s">
        <v>52</v>
      </c>
      <c r="T272" t="s">
        <v>39</v>
      </c>
      <c r="U272" t="s">
        <v>295</v>
      </c>
      <c r="V272" t="s">
        <v>159</v>
      </c>
      <c r="W272" t="s">
        <v>39</v>
      </c>
      <c r="X272" t="s">
        <v>20</v>
      </c>
      <c r="Y272" t="s">
        <v>9419</v>
      </c>
      <c r="Z272">
        <v>5</v>
      </c>
    </row>
    <row r="273" spans="1:26" x14ac:dyDescent="0.25">
      <c r="A273" t="s">
        <v>2369</v>
      </c>
      <c r="B273" t="s">
        <v>2370</v>
      </c>
      <c r="C273" t="s">
        <v>2371</v>
      </c>
      <c r="D273" t="s">
        <v>2372</v>
      </c>
      <c r="E273" t="s">
        <v>1155</v>
      </c>
      <c r="F273" t="s">
        <v>2373</v>
      </c>
      <c r="G273" t="s">
        <v>2374</v>
      </c>
      <c r="H273" t="s">
        <v>642</v>
      </c>
      <c r="I273" t="s">
        <v>225</v>
      </c>
      <c r="J273" t="s">
        <v>32</v>
      </c>
      <c r="K273" t="s">
        <v>643</v>
      </c>
      <c r="L273" t="s">
        <v>50</v>
      </c>
      <c r="M273" t="s">
        <v>50</v>
      </c>
      <c r="N273" t="s">
        <v>36</v>
      </c>
      <c r="O273" t="s">
        <v>1021</v>
      </c>
      <c r="P273" t="s">
        <v>39</v>
      </c>
      <c r="Q273" t="s">
        <v>276</v>
      </c>
      <c r="R273" t="s">
        <v>39</v>
      </c>
      <c r="S273" t="s">
        <v>39</v>
      </c>
      <c r="T273" t="s">
        <v>39</v>
      </c>
      <c r="U273" t="s">
        <v>39</v>
      </c>
      <c r="V273" t="s">
        <v>159</v>
      </c>
      <c r="W273" t="s">
        <v>39</v>
      </c>
      <c r="X273" t="s">
        <v>20</v>
      </c>
      <c r="Y273" t="s">
        <v>9420</v>
      </c>
      <c r="Z273">
        <v>3</v>
      </c>
    </row>
    <row r="274" spans="1:26" x14ac:dyDescent="0.25">
      <c r="A274" t="s">
        <v>2375</v>
      </c>
      <c r="B274" t="s">
        <v>2376</v>
      </c>
      <c r="C274" t="s">
        <v>2377</v>
      </c>
      <c r="D274" t="s">
        <v>2378</v>
      </c>
      <c r="E274" t="s">
        <v>659</v>
      </c>
      <c r="F274" t="s">
        <v>2379</v>
      </c>
      <c r="G274" t="s">
        <v>2380</v>
      </c>
      <c r="H274" t="s">
        <v>2381</v>
      </c>
      <c r="I274" t="s">
        <v>225</v>
      </c>
      <c r="J274" t="s">
        <v>47</v>
      </c>
      <c r="K274" t="s">
        <v>48</v>
      </c>
      <c r="L274" t="s">
        <v>50</v>
      </c>
      <c r="M274" t="s">
        <v>50</v>
      </c>
      <c r="N274" t="s">
        <v>36</v>
      </c>
      <c r="O274" t="s">
        <v>51</v>
      </c>
      <c r="P274" t="s">
        <v>2382</v>
      </c>
      <c r="Q274" t="s">
        <v>522</v>
      </c>
      <c r="R274" t="s">
        <v>39</v>
      </c>
      <c r="S274" t="s">
        <v>9059</v>
      </c>
      <c r="T274" t="s">
        <v>39</v>
      </c>
      <c r="U274" t="s">
        <v>39</v>
      </c>
      <c r="V274" t="s">
        <v>159</v>
      </c>
      <c r="W274" t="s">
        <v>39</v>
      </c>
      <c r="X274" t="s">
        <v>20</v>
      </c>
      <c r="Y274" t="s">
        <v>9421</v>
      </c>
      <c r="Z274">
        <v>5</v>
      </c>
    </row>
    <row r="275" spans="1:26" x14ac:dyDescent="0.25">
      <c r="A275" t="s">
        <v>2383</v>
      </c>
      <c r="B275" t="s">
        <v>2384</v>
      </c>
      <c r="C275" t="s">
        <v>2385</v>
      </c>
      <c r="D275" t="s">
        <v>2386</v>
      </c>
      <c r="E275" t="s">
        <v>2387</v>
      </c>
      <c r="F275" t="s">
        <v>2388</v>
      </c>
      <c r="G275" t="s">
        <v>2389</v>
      </c>
      <c r="H275" t="s">
        <v>630</v>
      </c>
      <c r="I275" t="s">
        <v>225</v>
      </c>
      <c r="J275" t="s">
        <v>211</v>
      </c>
      <c r="K275" t="s">
        <v>631</v>
      </c>
      <c r="L275" t="s">
        <v>50</v>
      </c>
      <c r="M275" t="s">
        <v>50</v>
      </c>
      <c r="N275" t="s">
        <v>36</v>
      </c>
      <c r="O275" t="s">
        <v>1021</v>
      </c>
      <c r="P275" t="s">
        <v>39</v>
      </c>
      <c r="Q275" t="s">
        <v>276</v>
      </c>
      <c r="R275" t="s">
        <v>39</v>
      </c>
      <c r="S275" t="s">
        <v>158</v>
      </c>
      <c r="T275" t="s">
        <v>39</v>
      </c>
      <c r="U275" t="s">
        <v>2390</v>
      </c>
      <c r="V275" t="s">
        <v>39</v>
      </c>
      <c r="W275" t="s">
        <v>39</v>
      </c>
      <c r="X275" t="s">
        <v>39</v>
      </c>
      <c r="Y275" t="s">
        <v>9422</v>
      </c>
      <c r="Z275">
        <v>4</v>
      </c>
    </row>
    <row r="276" spans="1:26" x14ac:dyDescent="0.25">
      <c r="A276" t="s">
        <v>2391</v>
      </c>
      <c r="B276" t="s">
        <v>2392</v>
      </c>
      <c r="C276" t="s">
        <v>2393</v>
      </c>
      <c r="D276" t="s">
        <v>2394</v>
      </c>
      <c r="E276" t="s">
        <v>1509</v>
      </c>
      <c r="F276" t="s">
        <v>2395</v>
      </c>
      <c r="G276" t="s">
        <v>2396</v>
      </c>
      <c r="H276" t="s">
        <v>2397</v>
      </c>
      <c r="I276" t="s">
        <v>225</v>
      </c>
      <c r="J276" t="s">
        <v>32</v>
      </c>
      <c r="K276" t="s">
        <v>2398</v>
      </c>
      <c r="L276" t="s">
        <v>50</v>
      </c>
      <c r="M276" t="s">
        <v>50</v>
      </c>
      <c r="N276" t="s">
        <v>36</v>
      </c>
      <c r="O276" t="s">
        <v>2399</v>
      </c>
      <c r="P276" t="s">
        <v>39</v>
      </c>
      <c r="Q276" t="s">
        <v>39</v>
      </c>
      <c r="R276" t="s">
        <v>39</v>
      </c>
      <c r="S276" t="s">
        <v>2068</v>
      </c>
      <c r="T276" t="s">
        <v>39</v>
      </c>
      <c r="U276" t="s">
        <v>39</v>
      </c>
      <c r="V276" t="s">
        <v>39</v>
      </c>
      <c r="W276" t="s">
        <v>39</v>
      </c>
      <c r="X276" t="s">
        <v>39</v>
      </c>
      <c r="Y276" t="s">
        <v>2396</v>
      </c>
      <c r="Z276">
        <v>2</v>
      </c>
    </row>
    <row r="277" spans="1:26" x14ac:dyDescent="0.25">
      <c r="A277" t="s">
        <v>2400</v>
      </c>
      <c r="B277" t="s">
        <v>2401</v>
      </c>
      <c r="C277" t="s">
        <v>2402</v>
      </c>
      <c r="D277" t="s">
        <v>2403</v>
      </c>
      <c r="E277" t="s">
        <v>2404</v>
      </c>
      <c r="F277" t="s">
        <v>2405</v>
      </c>
      <c r="G277" t="s">
        <v>2406</v>
      </c>
      <c r="H277" t="s">
        <v>2407</v>
      </c>
      <c r="I277" t="s">
        <v>225</v>
      </c>
      <c r="J277" t="s">
        <v>32</v>
      </c>
      <c r="K277" t="s">
        <v>2408</v>
      </c>
      <c r="L277" t="s">
        <v>50</v>
      </c>
      <c r="M277" t="s">
        <v>50</v>
      </c>
      <c r="N277" t="s">
        <v>36</v>
      </c>
      <c r="O277" t="s">
        <v>51</v>
      </c>
      <c r="P277" t="s">
        <v>103</v>
      </c>
      <c r="Q277" t="s">
        <v>39</v>
      </c>
      <c r="R277" t="s">
        <v>39</v>
      </c>
      <c r="S277" t="s">
        <v>52</v>
      </c>
      <c r="T277" t="s">
        <v>19</v>
      </c>
      <c r="U277" t="s">
        <v>39</v>
      </c>
      <c r="V277" t="s">
        <v>39</v>
      </c>
      <c r="W277" t="s">
        <v>1495</v>
      </c>
      <c r="X277" t="s">
        <v>39</v>
      </c>
      <c r="Y277" t="s">
        <v>9423</v>
      </c>
      <c r="Z277">
        <v>5</v>
      </c>
    </row>
    <row r="278" spans="1:26" x14ac:dyDescent="0.25">
      <c r="A278" t="s">
        <v>2409</v>
      </c>
      <c r="B278" t="s">
        <v>2410</v>
      </c>
      <c r="C278" t="s">
        <v>2411</v>
      </c>
      <c r="D278" t="s">
        <v>2412</v>
      </c>
      <c r="E278" t="s">
        <v>2413</v>
      </c>
      <c r="F278" t="s">
        <v>2414</v>
      </c>
      <c r="G278" t="s">
        <v>2415</v>
      </c>
      <c r="H278" t="s">
        <v>987</v>
      </c>
      <c r="I278" t="s">
        <v>225</v>
      </c>
      <c r="J278" t="s">
        <v>47</v>
      </c>
      <c r="K278" t="s">
        <v>48</v>
      </c>
      <c r="L278" t="s">
        <v>50</v>
      </c>
      <c r="M278" t="s">
        <v>50</v>
      </c>
      <c r="N278" t="s">
        <v>36</v>
      </c>
      <c r="O278" t="s">
        <v>51</v>
      </c>
      <c r="P278" t="s">
        <v>39</v>
      </c>
      <c r="Q278" t="s">
        <v>39</v>
      </c>
      <c r="R278" t="s">
        <v>39</v>
      </c>
      <c r="S278" t="s">
        <v>39</v>
      </c>
      <c r="T278" t="s">
        <v>19</v>
      </c>
      <c r="U278" t="s">
        <v>2220</v>
      </c>
      <c r="V278" t="s">
        <v>159</v>
      </c>
      <c r="W278" t="s">
        <v>39</v>
      </c>
      <c r="X278" t="s">
        <v>20</v>
      </c>
      <c r="Y278" t="s">
        <v>9424</v>
      </c>
      <c r="Z278">
        <v>4</v>
      </c>
    </row>
    <row r="279" spans="1:26" x14ac:dyDescent="0.25">
      <c r="A279" t="s">
        <v>2416</v>
      </c>
      <c r="B279" t="s">
        <v>2417</v>
      </c>
      <c r="C279" t="s">
        <v>2418</v>
      </c>
      <c r="D279" t="s">
        <v>2255</v>
      </c>
      <c r="E279" t="s">
        <v>2419</v>
      </c>
      <c r="F279" t="s">
        <v>2420</v>
      </c>
      <c r="G279" t="s">
        <v>2421</v>
      </c>
      <c r="H279" t="s">
        <v>2250</v>
      </c>
      <c r="I279" t="s">
        <v>225</v>
      </c>
      <c r="J279" t="s">
        <v>47</v>
      </c>
      <c r="K279" t="s">
        <v>48</v>
      </c>
      <c r="L279" t="s">
        <v>50</v>
      </c>
      <c r="M279" t="s">
        <v>50</v>
      </c>
      <c r="N279" t="s">
        <v>36</v>
      </c>
      <c r="O279" t="s">
        <v>51</v>
      </c>
      <c r="P279" t="s">
        <v>266</v>
      </c>
      <c r="Q279" t="s">
        <v>39</v>
      </c>
      <c r="R279" t="s">
        <v>39</v>
      </c>
      <c r="S279" t="s">
        <v>39</v>
      </c>
      <c r="T279" t="s">
        <v>19</v>
      </c>
      <c r="U279" t="s">
        <v>307</v>
      </c>
      <c r="V279" t="s">
        <v>159</v>
      </c>
      <c r="W279" t="s">
        <v>39</v>
      </c>
      <c r="X279" t="s">
        <v>20</v>
      </c>
      <c r="Y279" t="s">
        <v>9425</v>
      </c>
      <c r="Z279">
        <v>5</v>
      </c>
    </row>
    <row r="280" spans="1:26" x14ac:dyDescent="0.25">
      <c r="A280" t="s">
        <v>2422</v>
      </c>
      <c r="B280" t="s">
        <v>2423</v>
      </c>
      <c r="C280" t="s">
        <v>2424</v>
      </c>
      <c r="D280" t="s">
        <v>1967</v>
      </c>
      <c r="E280" t="s">
        <v>2425</v>
      </c>
      <c r="F280" t="s">
        <v>2426</v>
      </c>
      <c r="G280" t="s">
        <v>2427</v>
      </c>
      <c r="H280" t="s">
        <v>1970</v>
      </c>
      <c r="I280" t="s">
        <v>225</v>
      </c>
      <c r="J280" t="s">
        <v>47</v>
      </c>
      <c r="K280" t="s">
        <v>2428</v>
      </c>
      <c r="L280" t="s">
        <v>50</v>
      </c>
      <c r="M280" t="s">
        <v>50</v>
      </c>
      <c r="N280" t="s">
        <v>36</v>
      </c>
      <c r="O280" t="s">
        <v>2077</v>
      </c>
      <c r="P280" t="s">
        <v>39</v>
      </c>
      <c r="Q280" t="s">
        <v>39</v>
      </c>
      <c r="R280" t="s">
        <v>39</v>
      </c>
      <c r="S280" t="s">
        <v>158</v>
      </c>
      <c r="T280" t="s">
        <v>39</v>
      </c>
      <c r="U280" t="s">
        <v>1700</v>
      </c>
      <c r="V280" t="s">
        <v>159</v>
      </c>
      <c r="W280" t="s">
        <v>39</v>
      </c>
      <c r="X280" t="s">
        <v>20</v>
      </c>
      <c r="Y280" t="s">
        <v>9426</v>
      </c>
      <c r="Z280">
        <v>4</v>
      </c>
    </row>
    <row r="281" spans="1:26" x14ac:dyDescent="0.25">
      <c r="A281" t="s">
        <v>2429</v>
      </c>
      <c r="B281" t="s">
        <v>2430</v>
      </c>
      <c r="C281" t="s">
        <v>2431</v>
      </c>
      <c r="D281" t="s">
        <v>2432</v>
      </c>
      <c r="E281" t="s">
        <v>879</v>
      </c>
      <c r="F281" t="s">
        <v>2433</v>
      </c>
      <c r="G281" t="s">
        <v>2434</v>
      </c>
      <c r="H281" t="s">
        <v>2435</v>
      </c>
      <c r="I281" t="s">
        <v>225</v>
      </c>
      <c r="J281" t="s">
        <v>32</v>
      </c>
      <c r="K281" t="s">
        <v>2436</v>
      </c>
      <c r="L281" t="s">
        <v>50</v>
      </c>
      <c r="M281" t="s">
        <v>50</v>
      </c>
      <c r="N281" t="s">
        <v>36</v>
      </c>
      <c r="O281" t="s">
        <v>102</v>
      </c>
      <c r="P281" t="s">
        <v>103</v>
      </c>
      <c r="Q281" t="s">
        <v>39</v>
      </c>
      <c r="R281" t="s">
        <v>39</v>
      </c>
      <c r="S281" t="s">
        <v>52</v>
      </c>
      <c r="T281" t="s">
        <v>39</v>
      </c>
      <c r="U281" t="s">
        <v>39</v>
      </c>
      <c r="V281" t="s">
        <v>39</v>
      </c>
      <c r="W281" t="s">
        <v>1505</v>
      </c>
      <c r="X281" t="s">
        <v>39</v>
      </c>
      <c r="Y281" t="s">
        <v>9427</v>
      </c>
      <c r="Z281">
        <v>4</v>
      </c>
    </row>
    <row r="282" spans="1:26" x14ac:dyDescent="0.25">
      <c r="A282" t="s">
        <v>2437</v>
      </c>
      <c r="B282" t="s">
        <v>2438</v>
      </c>
      <c r="C282" t="s">
        <v>2439</v>
      </c>
      <c r="D282" t="s">
        <v>2440</v>
      </c>
      <c r="E282" t="s">
        <v>292</v>
      </c>
      <c r="F282" t="s">
        <v>2441</v>
      </c>
      <c r="G282" t="s">
        <v>2442</v>
      </c>
      <c r="H282" t="s">
        <v>621</v>
      </c>
      <c r="I282" t="s">
        <v>225</v>
      </c>
      <c r="J282" t="s">
        <v>211</v>
      </c>
      <c r="K282" t="s">
        <v>631</v>
      </c>
      <c r="L282" t="s">
        <v>50</v>
      </c>
      <c r="M282" t="s">
        <v>50</v>
      </c>
      <c r="N282" t="s">
        <v>36</v>
      </c>
      <c r="O282" t="s">
        <v>157</v>
      </c>
      <c r="P282" t="s">
        <v>874</v>
      </c>
      <c r="Q282" t="s">
        <v>39</v>
      </c>
      <c r="R282" t="s">
        <v>39</v>
      </c>
      <c r="S282" t="s">
        <v>52</v>
      </c>
      <c r="T282" t="s">
        <v>39</v>
      </c>
      <c r="U282" t="s">
        <v>39</v>
      </c>
      <c r="V282" t="s">
        <v>296</v>
      </c>
      <c r="W282" t="s">
        <v>39</v>
      </c>
      <c r="X282" t="s">
        <v>20</v>
      </c>
      <c r="Y282" t="s">
        <v>9428</v>
      </c>
      <c r="Z282">
        <v>4</v>
      </c>
    </row>
    <row r="283" spans="1:26" x14ac:dyDescent="0.25">
      <c r="A283" t="s">
        <v>2443</v>
      </c>
      <c r="B283" t="s">
        <v>2444</v>
      </c>
      <c r="C283" t="s">
        <v>2445</v>
      </c>
      <c r="D283" t="s">
        <v>2446</v>
      </c>
      <c r="E283" t="s">
        <v>2447</v>
      </c>
      <c r="F283" t="s">
        <v>2448</v>
      </c>
      <c r="G283" t="s">
        <v>2449</v>
      </c>
      <c r="H283" t="s">
        <v>1239</v>
      </c>
      <c r="I283" t="s">
        <v>225</v>
      </c>
      <c r="J283" t="s">
        <v>32</v>
      </c>
      <c r="K283" t="s">
        <v>2450</v>
      </c>
      <c r="L283" t="s">
        <v>50</v>
      </c>
      <c r="M283" t="s">
        <v>50</v>
      </c>
      <c r="N283" t="s">
        <v>36</v>
      </c>
      <c r="O283" t="s">
        <v>157</v>
      </c>
      <c r="P283" t="s">
        <v>39</v>
      </c>
      <c r="Q283" t="s">
        <v>653</v>
      </c>
      <c r="R283" t="s">
        <v>39</v>
      </c>
      <c r="S283" t="s">
        <v>39</v>
      </c>
      <c r="T283" t="s">
        <v>39</v>
      </c>
      <c r="U283" t="s">
        <v>39</v>
      </c>
      <c r="V283" t="s">
        <v>159</v>
      </c>
      <c r="W283" t="s">
        <v>39</v>
      </c>
      <c r="X283" t="s">
        <v>20</v>
      </c>
      <c r="Y283" t="s">
        <v>9429</v>
      </c>
      <c r="Z283">
        <v>3</v>
      </c>
    </row>
    <row r="284" spans="1:26" x14ac:dyDescent="0.25">
      <c r="A284" t="s">
        <v>2451</v>
      </c>
      <c r="B284" t="s">
        <v>2452</v>
      </c>
      <c r="C284" t="s">
        <v>2453</v>
      </c>
      <c r="D284" t="s">
        <v>2454</v>
      </c>
      <c r="E284" t="s">
        <v>879</v>
      </c>
      <c r="F284" t="s">
        <v>2455</v>
      </c>
      <c r="G284" t="s">
        <v>2456</v>
      </c>
      <c r="H284" t="s">
        <v>2457</v>
      </c>
      <c r="I284" t="s">
        <v>225</v>
      </c>
      <c r="J284" t="s">
        <v>47</v>
      </c>
      <c r="K284" t="s">
        <v>2458</v>
      </c>
      <c r="L284" t="s">
        <v>50</v>
      </c>
      <c r="M284" t="s">
        <v>50</v>
      </c>
      <c r="N284" t="s">
        <v>36</v>
      </c>
      <c r="O284" t="s">
        <v>51</v>
      </c>
      <c r="P284" t="s">
        <v>39</v>
      </c>
      <c r="Q284" t="s">
        <v>522</v>
      </c>
      <c r="R284" t="s">
        <v>39</v>
      </c>
      <c r="S284" t="s">
        <v>9059</v>
      </c>
      <c r="T284" t="s">
        <v>2459</v>
      </c>
      <c r="U284" t="s">
        <v>1397</v>
      </c>
      <c r="V284" t="s">
        <v>114</v>
      </c>
      <c r="W284" t="s">
        <v>1505</v>
      </c>
      <c r="X284" t="s">
        <v>20</v>
      </c>
      <c r="Y284" t="s">
        <v>9430</v>
      </c>
      <c r="Z284">
        <v>7</v>
      </c>
    </row>
    <row r="285" spans="1:26" x14ac:dyDescent="0.25">
      <c r="A285" t="s">
        <v>2460</v>
      </c>
      <c r="B285" t="s">
        <v>2461</v>
      </c>
      <c r="C285" t="s">
        <v>2462</v>
      </c>
      <c r="D285" t="s">
        <v>2463</v>
      </c>
      <c r="E285" t="s">
        <v>659</v>
      </c>
      <c r="F285" t="s">
        <v>39</v>
      </c>
      <c r="G285" t="s">
        <v>2464</v>
      </c>
      <c r="H285" t="s">
        <v>30</v>
      </c>
      <c r="I285" t="s">
        <v>31</v>
      </c>
      <c r="J285" t="s">
        <v>47</v>
      </c>
      <c r="K285" t="s">
        <v>48</v>
      </c>
      <c r="L285" t="s">
        <v>417</v>
      </c>
      <c r="M285" t="s">
        <v>418</v>
      </c>
      <c r="N285" t="s">
        <v>36</v>
      </c>
      <c r="O285" t="s">
        <v>39</v>
      </c>
      <c r="P285" t="s">
        <v>9035</v>
      </c>
      <c r="Q285" t="s">
        <v>39</v>
      </c>
      <c r="R285" t="s">
        <v>39</v>
      </c>
      <c r="S285" t="s">
        <v>52</v>
      </c>
      <c r="T285" t="s">
        <v>19</v>
      </c>
      <c r="U285" t="s">
        <v>39</v>
      </c>
      <c r="V285" t="s">
        <v>2465</v>
      </c>
      <c r="W285" t="s">
        <v>39</v>
      </c>
      <c r="X285" t="s">
        <v>20</v>
      </c>
      <c r="Y285" t="s">
        <v>9431</v>
      </c>
      <c r="Z285">
        <v>4</v>
      </c>
    </row>
    <row r="286" spans="1:26" x14ac:dyDescent="0.25">
      <c r="A286" t="s">
        <v>2466</v>
      </c>
      <c r="B286" t="s">
        <v>2467</v>
      </c>
      <c r="C286" t="s">
        <v>2468</v>
      </c>
      <c r="D286" t="s">
        <v>667</v>
      </c>
      <c r="E286" t="s">
        <v>1354</v>
      </c>
      <c r="F286" t="s">
        <v>2469</v>
      </c>
      <c r="G286" t="s">
        <v>2470</v>
      </c>
      <c r="H286" t="s">
        <v>670</v>
      </c>
      <c r="I286" t="s">
        <v>225</v>
      </c>
      <c r="J286" t="s">
        <v>32</v>
      </c>
      <c r="K286" t="s">
        <v>2471</v>
      </c>
      <c r="L286" t="s">
        <v>50</v>
      </c>
      <c r="M286" t="s">
        <v>50</v>
      </c>
      <c r="N286" t="s">
        <v>36</v>
      </c>
      <c r="O286" t="s">
        <v>51</v>
      </c>
      <c r="P286" t="s">
        <v>95</v>
      </c>
      <c r="Q286" t="s">
        <v>39</v>
      </c>
      <c r="R286" t="s">
        <v>39</v>
      </c>
      <c r="S286" t="s">
        <v>52</v>
      </c>
      <c r="T286" t="s">
        <v>19</v>
      </c>
      <c r="U286" t="s">
        <v>39</v>
      </c>
      <c r="V286" t="s">
        <v>39</v>
      </c>
      <c r="W286" t="s">
        <v>39</v>
      </c>
      <c r="X286" t="s">
        <v>39</v>
      </c>
      <c r="Y286" t="s">
        <v>9432</v>
      </c>
      <c r="Z286">
        <v>4</v>
      </c>
    </row>
    <row r="287" spans="1:26" x14ac:dyDescent="0.25">
      <c r="A287" t="s">
        <v>2472</v>
      </c>
      <c r="B287" t="s">
        <v>2473</v>
      </c>
      <c r="C287" t="s">
        <v>2474</v>
      </c>
      <c r="D287" t="s">
        <v>2475</v>
      </c>
      <c r="E287" t="s">
        <v>879</v>
      </c>
      <c r="F287" t="s">
        <v>2476</v>
      </c>
      <c r="G287" t="s">
        <v>2477</v>
      </c>
      <c r="H287" t="s">
        <v>762</v>
      </c>
      <c r="I287" t="s">
        <v>225</v>
      </c>
      <c r="J287" t="s">
        <v>47</v>
      </c>
      <c r="K287" t="s">
        <v>48</v>
      </c>
      <c r="L287" t="s">
        <v>50</v>
      </c>
      <c r="M287" t="s">
        <v>50</v>
      </c>
      <c r="N287" t="s">
        <v>36</v>
      </c>
      <c r="O287" t="s">
        <v>39</v>
      </c>
      <c r="P287" t="s">
        <v>95</v>
      </c>
      <c r="Q287" t="s">
        <v>39</v>
      </c>
      <c r="R287" t="s">
        <v>39</v>
      </c>
      <c r="S287" t="s">
        <v>9059</v>
      </c>
      <c r="T287" t="s">
        <v>2478</v>
      </c>
      <c r="U287" t="s">
        <v>39</v>
      </c>
      <c r="V287" t="s">
        <v>39</v>
      </c>
      <c r="W287" t="s">
        <v>8967</v>
      </c>
      <c r="X287" t="s">
        <v>39</v>
      </c>
      <c r="Y287" t="s">
        <v>9433</v>
      </c>
      <c r="Z287">
        <v>4</v>
      </c>
    </row>
    <row r="288" spans="1:26" x14ac:dyDescent="0.25">
      <c r="A288" t="s">
        <v>2479</v>
      </c>
      <c r="B288" t="s">
        <v>2480</v>
      </c>
      <c r="C288" t="s">
        <v>2481</v>
      </c>
      <c r="D288" t="s">
        <v>2482</v>
      </c>
      <c r="E288" t="s">
        <v>2483</v>
      </c>
      <c r="F288" t="s">
        <v>2484</v>
      </c>
      <c r="G288" t="s">
        <v>2485</v>
      </c>
      <c r="H288" t="s">
        <v>2486</v>
      </c>
      <c r="I288" t="s">
        <v>225</v>
      </c>
      <c r="J288" t="s">
        <v>211</v>
      </c>
      <c r="K288" t="s">
        <v>631</v>
      </c>
      <c r="L288" t="s">
        <v>50</v>
      </c>
      <c r="M288" t="s">
        <v>50</v>
      </c>
      <c r="N288" t="s">
        <v>36</v>
      </c>
      <c r="O288" t="s">
        <v>1021</v>
      </c>
      <c r="P288" t="s">
        <v>39</v>
      </c>
      <c r="Q288" t="s">
        <v>39</v>
      </c>
      <c r="R288" t="s">
        <v>39</v>
      </c>
      <c r="S288" t="s">
        <v>39</v>
      </c>
      <c r="T288" t="s">
        <v>39</v>
      </c>
      <c r="U288" t="s">
        <v>317</v>
      </c>
      <c r="V288" t="s">
        <v>159</v>
      </c>
      <c r="W288" t="s">
        <v>39</v>
      </c>
      <c r="X288" t="s">
        <v>20</v>
      </c>
      <c r="Y288" t="s">
        <v>9434</v>
      </c>
      <c r="Z288">
        <v>3</v>
      </c>
    </row>
    <row r="289" spans="1:26" x14ac:dyDescent="0.25">
      <c r="A289" t="s">
        <v>2487</v>
      </c>
      <c r="B289" t="s">
        <v>2488</v>
      </c>
      <c r="C289" t="s">
        <v>2489</v>
      </c>
      <c r="D289" t="s">
        <v>2490</v>
      </c>
      <c r="E289" t="s">
        <v>2491</v>
      </c>
      <c r="F289" t="s">
        <v>2492</v>
      </c>
      <c r="G289" t="s">
        <v>2493</v>
      </c>
      <c r="H289" t="s">
        <v>2494</v>
      </c>
      <c r="I289" t="s">
        <v>225</v>
      </c>
      <c r="J289" t="s">
        <v>47</v>
      </c>
      <c r="K289" t="s">
        <v>48</v>
      </c>
      <c r="L289" t="s">
        <v>50</v>
      </c>
      <c r="M289" t="s">
        <v>50</v>
      </c>
      <c r="N289" t="s">
        <v>36</v>
      </c>
      <c r="O289" t="s">
        <v>51</v>
      </c>
      <c r="P289" t="s">
        <v>266</v>
      </c>
      <c r="Q289" t="s">
        <v>39</v>
      </c>
      <c r="R289" t="s">
        <v>39</v>
      </c>
      <c r="S289" t="s">
        <v>52</v>
      </c>
      <c r="T289" t="s">
        <v>39</v>
      </c>
      <c r="U289" t="s">
        <v>39</v>
      </c>
      <c r="V289" t="s">
        <v>2495</v>
      </c>
      <c r="W289" t="s">
        <v>39</v>
      </c>
      <c r="X289" t="s">
        <v>20</v>
      </c>
      <c r="Y289" t="s">
        <v>9435</v>
      </c>
      <c r="Z289">
        <v>4</v>
      </c>
    </row>
    <row r="290" spans="1:26" x14ac:dyDescent="0.25">
      <c r="A290" t="s">
        <v>2496</v>
      </c>
      <c r="B290" t="s">
        <v>2497</v>
      </c>
      <c r="C290" t="s">
        <v>2498</v>
      </c>
      <c r="D290" t="s">
        <v>2499</v>
      </c>
      <c r="E290" t="s">
        <v>2500</v>
      </c>
      <c r="F290" t="s">
        <v>2501</v>
      </c>
      <c r="G290" t="s">
        <v>2502</v>
      </c>
      <c r="H290" t="s">
        <v>2503</v>
      </c>
      <c r="I290" t="s">
        <v>225</v>
      </c>
      <c r="J290" t="s">
        <v>47</v>
      </c>
      <c r="K290" t="s">
        <v>48</v>
      </c>
      <c r="L290" t="s">
        <v>50</v>
      </c>
      <c r="M290" t="s">
        <v>50</v>
      </c>
      <c r="N290" t="s">
        <v>36</v>
      </c>
      <c r="O290" t="s">
        <v>256</v>
      </c>
      <c r="P290" t="s">
        <v>39</v>
      </c>
      <c r="Q290" t="s">
        <v>39</v>
      </c>
      <c r="R290" t="s">
        <v>39</v>
      </c>
      <c r="S290" t="s">
        <v>52</v>
      </c>
      <c r="T290" t="s">
        <v>39</v>
      </c>
      <c r="U290" t="s">
        <v>216</v>
      </c>
      <c r="V290" t="s">
        <v>296</v>
      </c>
      <c r="W290" t="s">
        <v>39</v>
      </c>
      <c r="X290" t="s">
        <v>20</v>
      </c>
      <c r="Y290" t="s">
        <v>9436</v>
      </c>
      <c r="Z290">
        <v>4</v>
      </c>
    </row>
    <row r="291" spans="1:26" x14ac:dyDescent="0.25">
      <c r="A291" t="s">
        <v>2504</v>
      </c>
      <c r="B291" t="s">
        <v>2505</v>
      </c>
      <c r="C291" t="s">
        <v>2506</v>
      </c>
      <c r="D291" t="s">
        <v>2255</v>
      </c>
      <c r="E291" t="s">
        <v>659</v>
      </c>
      <c r="F291" t="s">
        <v>2507</v>
      </c>
      <c r="G291" t="s">
        <v>2508</v>
      </c>
      <c r="H291" t="s">
        <v>2250</v>
      </c>
      <c r="I291" t="s">
        <v>225</v>
      </c>
      <c r="J291" t="s">
        <v>47</v>
      </c>
      <c r="K291" t="s">
        <v>48</v>
      </c>
      <c r="L291" t="s">
        <v>50</v>
      </c>
      <c r="M291" t="s">
        <v>50</v>
      </c>
      <c r="N291" t="s">
        <v>36</v>
      </c>
      <c r="O291" t="s">
        <v>37</v>
      </c>
      <c r="P291" t="s">
        <v>266</v>
      </c>
      <c r="Q291" t="s">
        <v>593</v>
      </c>
      <c r="R291" t="s">
        <v>39</v>
      </c>
      <c r="S291" t="s">
        <v>39</v>
      </c>
      <c r="T291" t="s">
        <v>19</v>
      </c>
      <c r="U291" t="s">
        <v>2509</v>
      </c>
      <c r="V291" t="s">
        <v>159</v>
      </c>
      <c r="W291" t="s">
        <v>39</v>
      </c>
      <c r="X291" t="s">
        <v>20</v>
      </c>
      <c r="Y291" t="s">
        <v>9437</v>
      </c>
      <c r="Z291">
        <v>6</v>
      </c>
    </row>
    <row r="292" spans="1:26" x14ac:dyDescent="0.25">
      <c r="A292" t="s">
        <v>2510</v>
      </c>
      <c r="B292" t="s">
        <v>2511</v>
      </c>
      <c r="C292" t="s">
        <v>2512</v>
      </c>
      <c r="D292" t="s">
        <v>2372</v>
      </c>
      <c r="E292" t="s">
        <v>2513</v>
      </c>
      <c r="F292" t="s">
        <v>2514</v>
      </c>
      <c r="G292" t="s">
        <v>2515</v>
      </c>
      <c r="H292" t="s">
        <v>2516</v>
      </c>
      <c r="I292" t="s">
        <v>225</v>
      </c>
      <c r="J292" t="s">
        <v>47</v>
      </c>
      <c r="K292" t="s">
        <v>39</v>
      </c>
      <c r="L292" t="s">
        <v>50</v>
      </c>
      <c r="M292" t="s">
        <v>50</v>
      </c>
      <c r="N292" t="s">
        <v>36</v>
      </c>
      <c r="O292" t="s">
        <v>256</v>
      </c>
      <c r="P292" t="s">
        <v>39</v>
      </c>
      <c r="Q292" t="s">
        <v>39</v>
      </c>
      <c r="R292" t="s">
        <v>39</v>
      </c>
      <c r="S292" t="s">
        <v>39</v>
      </c>
      <c r="T292" t="s">
        <v>39</v>
      </c>
      <c r="U292" t="s">
        <v>2517</v>
      </c>
      <c r="V292" t="s">
        <v>159</v>
      </c>
      <c r="W292" t="s">
        <v>39</v>
      </c>
      <c r="X292" t="s">
        <v>20</v>
      </c>
      <c r="Y292" t="s">
        <v>9438</v>
      </c>
      <c r="Z292">
        <v>3</v>
      </c>
    </row>
    <row r="293" spans="1:26" x14ac:dyDescent="0.25">
      <c r="A293" t="s">
        <v>2518</v>
      </c>
      <c r="B293" t="s">
        <v>2519</v>
      </c>
      <c r="C293" t="s">
        <v>2520</v>
      </c>
      <c r="D293" t="s">
        <v>2521</v>
      </c>
      <c r="E293" t="s">
        <v>2522</v>
      </c>
      <c r="F293" t="s">
        <v>2523</v>
      </c>
      <c r="G293" t="s">
        <v>2524</v>
      </c>
      <c r="H293" t="s">
        <v>2525</v>
      </c>
      <c r="I293" t="s">
        <v>225</v>
      </c>
      <c r="J293" t="s">
        <v>211</v>
      </c>
      <c r="K293" t="s">
        <v>631</v>
      </c>
      <c r="L293" t="s">
        <v>50</v>
      </c>
      <c r="M293" t="s">
        <v>50</v>
      </c>
      <c r="N293" t="s">
        <v>36</v>
      </c>
      <c r="O293" t="s">
        <v>51</v>
      </c>
      <c r="P293" t="s">
        <v>78</v>
      </c>
      <c r="Q293" t="s">
        <v>39</v>
      </c>
      <c r="R293" t="s">
        <v>39</v>
      </c>
      <c r="S293" t="s">
        <v>39</v>
      </c>
      <c r="T293" t="s">
        <v>19</v>
      </c>
      <c r="U293" t="s">
        <v>96</v>
      </c>
      <c r="V293" t="s">
        <v>159</v>
      </c>
      <c r="W293" t="s">
        <v>39</v>
      </c>
      <c r="X293" t="s">
        <v>20</v>
      </c>
      <c r="Y293" t="s">
        <v>9439</v>
      </c>
      <c r="Z293">
        <v>5</v>
      </c>
    </row>
    <row r="294" spans="1:26" x14ac:dyDescent="0.25">
      <c r="A294" t="s">
        <v>2526</v>
      </c>
      <c r="B294" t="s">
        <v>2527</v>
      </c>
      <c r="C294" t="s">
        <v>2528</v>
      </c>
      <c r="D294" t="s">
        <v>887</v>
      </c>
      <c r="E294" t="s">
        <v>2529</v>
      </c>
      <c r="F294" t="s">
        <v>2530</v>
      </c>
      <c r="G294" t="s">
        <v>2531</v>
      </c>
      <c r="H294" t="s">
        <v>2320</v>
      </c>
      <c r="I294" t="s">
        <v>225</v>
      </c>
      <c r="J294" t="s">
        <v>211</v>
      </c>
      <c r="K294" t="s">
        <v>631</v>
      </c>
      <c r="L294" t="s">
        <v>50</v>
      </c>
      <c r="M294" t="s">
        <v>50</v>
      </c>
      <c r="N294" t="s">
        <v>36</v>
      </c>
      <c r="O294" t="s">
        <v>2532</v>
      </c>
      <c r="P294" t="s">
        <v>78</v>
      </c>
      <c r="Q294" t="s">
        <v>39</v>
      </c>
      <c r="R294" t="s">
        <v>39</v>
      </c>
      <c r="S294" t="s">
        <v>39</v>
      </c>
      <c r="T294" t="s">
        <v>19</v>
      </c>
      <c r="U294" t="s">
        <v>39</v>
      </c>
      <c r="V294" t="s">
        <v>2533</v>
      </c>
      <c r="W294" t="s">
        <v>39</v>
      </c>
      <c r="X294" t="s">
        <v>20</v>
      </c>
      <c r="Y294" t="s">
        <v>9440</v>
      </c>
      <c r="Z294">
        <v>4</v>
      </c>
    </row>
    <row r="295" spans="1:26" x14ac:dyDescent="0.25">
      <c r="A295" t="s">
        <v>2534</v>
      </c>
      <c r="B295" t="s">
        <v>2535</v>
      </c>
      <c r="C295" t="s">
        <v>2536</v>
      </c>
      <c r="D295" t="s">
        <v>2537</v>
      </c>
      <c r="E295" t="s">
        <v>2538</v>
      </c>
      <c r="F295" t="s">
        <v>2539</v>
      </c>
      <c r="G295" t="s">
        <v>2540</v>
      </c>
      <c r="H295" t="s">
        <v>2541</v>
      </c>
      <c r="I295" t="s">
        <v>225</v>
      </c>
      <c r="J295" t="s">
        <v>211</v>
      </c>
      <c r="K295" t="s">
        <v>631</v>
      </c>
      <c r="L295" t="s">
        <v>50</v>
      </c>
      <c r="M295" t="s">
        <v>50</v>
      </c>
      <c r="N295" t="s">
        <v>36</v>
      </c>
      <c r="O295" t="s">
        <v>1021</v>
      </c>
      <c r="P295" t="s">
        <v>2542</v>
      </c>
      <c r="Q295" t="s">
        <v>39</v>
      </c>
      <c r="R295" t="s">
        <v>39</v>
      </c>
      <c r="S295" t="s">
        <v>214</v>
      </c>
      <c r="T295" t="s">
        <v>39</v>
      </c>
      <c r="U295" t="s">
        <v>40</v>
      </c>
      <c r="V295" t="s">
        <v>39</v>
      </c>
      <c r="W295" t="s">
        <v>39</v>
      </c>
      <c r="X295" t="s">
        <v>39</v>
      </c>
      <c r="Y295" t="s">
        <v>9441</v>
      </c>
      <c r="Z295">
        <v>4</v>
      </c>
    </row>
    <row r="296" spans="1:26" x14ac:dyDescent="0.25">
      <c r="A296" t="s">
        <v>2543</v>
      </c>
      <c r="B296" t="s">
        <v>2544</v>
      </c>
      <c r="C296" t="s">
        <v>2545</v>
      </c>
      <c r="D296" t="s">
        <v>2546</v>
      </c>
      <c r="E296" t="s">
        <v>2547</v>
      </c>
      <c r="F296" t="s">
        <v>2548</v>
      </c>
      <c r="G296" t="s">
        <v>2549</v>
      </c>
      <c r="H296" t="s">
        <v>2550</v>
      </c>
      <c r="I296" t="s">
        <v>225</v>
      </c>
      <c r="J296" t="s">
        <v>47</v>
      </c>
      <c r="K296" t="s">
        <v>48</v>
      </c>
      <c r="L296" t="s">
        <v>50</v>
      </c>
      <c r="M296" t="s">
        <v>50</v>
      </c>
      <c r="N296" t="s">
        <v>36</v>
      </c>
      <c r="O296" t="s">
        <v>51</v>
      </c>
      <c r="P296" t="s">
        <v>78</v>
      </c>
      <c r="Q296" t="s">
        <v>39</v>
      </c>
      <c r="R296" t="s">
        <v>39</v>
      </c>
      <c r="S296" t="s">
        <v>39</v>
      </c>
      <c r="T296" t="s">
        <v>19</v>
      </c>
      <c r="U296" t="s">
        <v>1597</v>
      </c>
      <c r="V296" t="s">
        <v>159</v>
      </c>
      <c r="W296" t="s">
        <v>39</v>
      </c>
      <c r="X296" t="s">
        <v>20</v>
      </c>
      <c r="Y296" t="s">
        <v>9442</v>
      </c>
      <c r="Z296">
        <v>5</v>
      </c>
    </row>
    <row r="297" spans="1:26" x14ac:dyDescent="0.25">
      <c r="A297" t="s">
        <v>2551</v>
      </c>
      <c r="B297" t="s">
        <v>2552</v>
      </c>
      <c r="C297" t="s">
        <v>2553</v>
      </c>
      <c r="D297" t="s">
        <v>709</v>
      </c>
      <c r="E297" t="s">
        <v>2554</v>
      </c>
      <c r="F297" t="s">
        <v>2555</v>
      </c>
      <c r="G297" t="s">
        <v>2556</v>
      </c>
      <c r="H297" t="s">
        <v>713</v>
      </c>
      <c r="I297" t="s">
        <v>225</v>
      </c>
      <c r="J297" t="s">
        <v>47</v>
      </c>
      <c r="K297" t="s">
        <v>48</v>
      </c>
      <c r="L297" t="s">
        <v>50</v>
      </c>
      <c r="M297" t="s">
        <v>50</v>
      </c>
      <c r="N297" t="s">
        <v>36</v>
      </c>
      <c r="O297" t="s">
        <v>2077</v>
      </c>
      <c r="P297" t="s">
        <v>95</v>
      </c>
      <c r="Q297" t="s">
        <v>39</v>
      </c>
      <c r="R297" t="s">
        <v>39</v>
      </c>
      <c r="S297" t="s">
        <v>39</v>
      </c>
      <c r="T297" t="s">
        <v>523</v>
      </c>
      <c r="U297" t="s">
        <v>865</v>
      </c>
      <c r="V297" t="s">
        <v>39</v>
      </c>
      <c r="W297" t="s">
        <v>39</v>
      </c>
      <c r="X297" t="s">
        <v>39</v>
      </c>
      <c r="Y297" t="s">
        <v>9443</v>
      </c>
      <c r="Z297">
        <v>4</v>
      </c>
    </row>
    <row r="298" spans="1:26" x14ac:dyDescent="0.25">
      <c r="A298" t="s">
        <v>2557</v>
      </c>
      <c r="B298" t="s">
        <v>2558</v>
      </c>
      <c r="C298" t="s">
        <v>2559</v>
      </c>
      <c r="D298" t="s">
        <v>271</v>
      </c>
      <c r="E298" t="s">
        <v>2560</v>
      </c>
      <c r="F298" t="s">
        <v>2561</v>
      </c>
      <c r="G298" t="s">
        <v>2562</v>
      </c>
      <c r="H298" t="s">
        <v>809</v>
      </c>
      <c r="I298" t="s">
        <v>225</v>
      </c>
      <c r="J298" t="s">
        <v>47</v>
      </c>
      <c r="K298" t="s">
        <v>48</v>
      </c>
      <c r="L298" t="s">
        <v>50</v>
      </c>
      <c r="M298" t="s">
        <v>50</v>
      </c>
      <c r="N298" t="s">
        <v>36</v>
      </c>
      <c r="O298" t="s">
        <v>2077</v>
      </c>
      <c r="P298" t="s">
        <v>1734</v>
      </c>
      <c r="Q298" t="s">
        <v>39</v>
      </c>
      <c r="R298" t="s">
        <v>39</v>
      </c>
      <c r="S298" t="s">
        <v>158</v>
      </c>
      <c r="T298" t="s">
        <v>39</v>
      </c>
      <c r="U298" t="s">
        <v>39</v>
      </c>
      <c r="V298" t="s">
        <v>39</v>
      </c>
      <c r="W298" t="s">
        <v>39</v>
      </c>
      <c r="X298" t="s">
        <v>39</v>
      </c>
      <c r="Y298" t="s">
        <v>9444</v>
      </c>
      <c r="Z298">
        <v>3</v>
      </c>
    </row>
    <row r="299" spans="1:26" x14ac:dyDescent="0.25">
      <c r="A299" t="s">
        <v>2563</v>
      </c>
      <c r="B299" t="s">
        <v>2564</v>
      </c>
      <c r="C299" t="s">
        <v>2565</v>
      </c>
      <c r="D299" t="s">
        <v>271</v>
      </c>
      <c r="E299" t="s">
        <v>2566</v>
      </c>
      <c r="F299" t="s">
        <v>2567</v>
      </c>
      <c r="G299" t="s">
        <v>2568</v>
      </c>
      <c r="H299" t="s">
        <v>809</v>
      </c>
      <c r="I299" t="s">
        <v>225</v>
      </c>
      <c r="J299" t="s">
        <v>47</v>
      </c>
      <c r="K299" t="s">
        <v>48</v>
      </c>
      <c r="L299" t="s">
        <v>50</v>
      </c>
      <c r="M299" t="s">
        <v>50</v>
      </c>
      <c r="N299" t="s">
        <v>36</v>
      </c>
      <c r="O299" t="s">
        <v>247</v>
      </c>
      <c r="P299" t="s">
        <v>772</v>
      </c>
      <c r="Q299" t="s">
        <v>39</v>
      </c>
      <c r="R299" t="s">
        <v>39</v>
      </c>
      <c r="S299" t="s">
        <v>39</v>
      </c>
      <c r="T299" t="s">
        <v>39</v>
      </c>
      <c r="U299" t="s">
        <v>96</v>
      </c>
      <c r="V299" t="s">
        <v>39</v>
      </c>
      <c r="W299" t="s">
        <v>39</v>
      </c>
      <c r="X299" t="s">
        <v>39</v>
      </c>
      <c r="Y299" t="s">
        <v>9445</v>
      </c>
      <c r="Z299">
        <v>3</v>
      </c>
    </row>
    <row r="300" spans="1:26" x14ac:dyDescent="0.25">
      <c r="A300" t="s">
        <v>2569</v>
      </c>
      <c r="B300" t="s">
        <v>2570</v>
      </c>
      <c r="C300" t="s">
        <v>2571</v>
      </c>
      <c r="D300" t="s">
        <v>1541</v>
      </c>
      <c r="E300" t="s">
        <v>2572</v>
      </c>
      <c r="F300" t="s">
        <v>2573</v>
      </c>
      <c r="G300" t="s">
        <v>2574</v>
      </c>
      <c r="H300" t="s">
        <v>2575</v>
      </c>
      <c r="I300" t="s">
        <v>225</v>
      </c>
      <c r="J300" t="s">
        <v>47</v>
      </c>
      <c r="K300" t="s">
        <v>48</v>
      </c>
      <c r="L300" t="s">
        <v>50</v>
      </c>
      <c r="M300" t="s">
        <v>50</v>
      </c>
      <c r="N300" t="s">
        <v>36</v>
      </c>
      <c r="O300" t="s">
        <v>51</v>
      </c>
      <c r="P300" t="s">
        <v>266</v>
      </c>
      <c r="Q300" t="s">
        <v>593</v>
      </c>
      <c r="R300" t="s">
        <v>39</v>
      </c>
      <c r="S300" t="s">
        <v>39</v>
      </c>
      <c r="T300" t="s">
        <v>39</v>
      </c>
      <c r="U300" t="s">
        <v>96</v>
      </c>
      <c r="V300" t="s">
        <v>2576</v>
      </c>
      <c r="W300" t="s">
        <v>39</v>
      </c>
      <c r="X300" t="s">
        <v>20</v>
      </c>
      <c r="Y300" t="s">
        <v>9446</v>
      </c>
      <c r="Z300">
        <v>5</v>
      </c>
    </row>
    <row r="301" spans="1:26" x14ac:dyDescent="0.25">
      <c r="A301" t="s">
        <v>2577</v>
      </c>
      <c r="B301" t="s">
        <v>2578</v>
      </c>
      <c r="C301" t="s">
        <v>2579</v>
      </c>
      <c r="D301" t="s">
        <v>2580</v>
      </c>
      <c r="E301" t="s">
        <v>879</v>
      </c>
      <c r="F301" t="s">
        <v>2581</v>
      </c>
      <c r="G301" t="s">
        <v>2582</v>
      </c>
      <c r="H301" t="s">
        <v>2583</v>
      </c>
      <c r="I301" t="s">
        <v>225</v>
      </c>
      <c r="J301" t="s">
        <v>47</v>
      </c>
      <c r="K301" t="s">
        <v>48</v>
      </c>
      <c r="L301" t="s">
        <v>50</v>
      </c>
      <c r="M301" t="s">
        <v>50</v>
      </c>
      <c r="N301" t="s">
        <v>36</v>
      </c>
      <c r="O301" t="s">
        <v>51</v>
      </c>
      <c r="P301" t="s">
        <v>266</v>
      </c>
      <c r="Q301" t="s">
        <v>39</v>
      </c>
      <c r="R301" t="s">
        <v>39</v>
      </c>
      <c r="S301" t="s">
        <v>52</v>
      </c>
      <c r="T301" t="s">
        <v>19</v>
      </c>
      <c r="U301" t="s">
        <v>2584</v>
      </c>
      <c r="V301" t="s">
        <v>39</v>
      </c>
      <c r="W301" t="s">
        <v>39</v>
      </c>
      <c r="X301" t="s">
        <v>39</v>
      </c>
      <c r="Y301" t="s">
        <v>2582</v>
      </c>
      <c r="Z301">
        <v>5</v>
      </c>
    </row>
    <row r="302" spans="1:26" x14ac:dyDescent="0.25">
      <c r="A302" t="s">
        <v>2585</v>
      </c>
      <c r="B302" t="s">
        <v>2586</v>
      </c>
      <c r="C302" t="s">
        <v>2587</v>
      </c>
      <c r="D302" t="s">
        <v>2588</v>
      </c>
      <c r="E302" t="s">
        <v>2589</v>
      </c>
      <c r="F302" t="s">
        <v>2590</v>
      </c>
      <c r="G302" t="s">
        <v>2591</v>
      </c>
      <c r="H302" t="s">
        <v>2592</v>
      </c>
      <c r="I302" t="s">
        <v>225</v>
      </c>
      <c r="J302" t="s">
        <v>211</v>
      </c>
      <c r="K302" t="s">
        <v>2593</v>
      </c>
      <c r="L302" t="s">
        <v>50</v>
      </c>
      <c r="M302" t="s">
        <v>50</v>
      </c>
      <c r="N302" t="s">
        <v>36</v>
      </c>
      <c r="O302" t="s">
        <v>157</v>
      </c>
      <c r="P302" t="s">
        <v>2594</v>
      </c>
      <c r="Q302" t="s">
        <v>39</v>
      </c>
      <c r="R302" t="s">
        <v>39</v>
      </c>
      <c r="S302" t="s">
        <v>39</v>
      </c>
      <c r="T302" t="s">
        <v>39</v>
      </c>
      <c r="U302" t="s">
        <v>39</v>
      </c>
      <c r="V302" t="s">
        <v>159</v>
      </c>
      <c r="W302" t="s">
        <v>39</v>
      </c>
      <c r="X302" t="s">
        <v>20</v>
      </c>
      <c r="Y302" t="s">
        <v>9447</v>
      </c>
      <c r="Z302">
        <v>3</v>
      </c>
    </row>
    <row r="303" spans="1:26" x14ac:dyDescent="0.25">
      <c r="A303" t="s">
        <v>2595</v>
      </c>
      <c r="B303" t="s">
        <v>2596</v>
      </c>
      <c r="C303" t="s">
        <v>2597</v>
      </c>
      <c r="D303" t="s">
        <v>2598</v>
      </c>
      <c r="E303" t="s">
        <v>2599</v>
      </c>
      <c r="F303" t="s">
        <v>2600</v>
      </c>
      <c r="G303" t="s">
        <v>2601</v>
      </c>
      <c r="H303" t="s">
        <v>713</v>
      </c>
      <c r="I303" t="s">
        <v>225</v>
      </c>
      <c r="J303" t="s">
        <v>32</v>
      </c>
      <c r="K303" t="s">
        <v>2602</v>
      </c>
      <c r="L303" t="s">
        <v>50</v>
      </c>
      <c r="M303" t="s">
        <v>50</v>
      </c>
      <c r="N303" t="s">
        <v>36</v>
      </c>
      <c r="O303" t="s">
        <v>51</v>
      </c>
      <c r="P303" t="s">
        <v>39</v>
      </c>
      <c r="Q303" t="s">
        <v>593</v>
      </c>
      <c r="R303" t="s">
        <v>39</v>
      </c>
      <c r="S303" t="s">
        <v>39</v>
      </c>
      <c r="T303" t="s">
        <v>39</v>
      </c>
      <c r="U303" t="s">
        <v>865</v>
      </c>
      <c r="V303" t="s">
        <v>2603</v>
      </c>
      <c r="W303" t="s">
        <v>39</v>
      </c>
      <c r="X303" t="s">
        <v>20</v>
      </c>
      <c r="Y303" t="s">
        <v>9448</v>
      </c>
      <c r="Z303">
        <v>4</v>
      </c>
    </row>
    <row r="304" spans="1:26" x14ac:dyDescent="0.25">
      <c r="A304" t="s">
        <v>2604</v>
      </c>
      <c r="B304" t="s">
        <v>2605</v>
      </c>
      <c r="C304" t="s">
        <v>2606</v>
      </c>
      <c r="D304" t="s">
        <v>1017</v>
      </c>
      <c r="E304" t="s">
        <v>1411</v>
      </c>
      <c r="F304" t="s">
        <v>2607</v>
      </c>
      <c r="G304" t="s">
        <v>2608</v>
      </c>
      <c r="H304" t="s">
        <v>679</v>
      </c>
      <c r="I304" t="s">
        <v>225</v>
      </c>
      <c r="J304" t="s">
        <v>47</v>
      </c>
      <c r="K304" t="s">
        <v>48</v>
      </c>
      <c r="L304" t="s">
        <v>50</v>
      </c>
      <c r="M304" t="s">
        <v>50</v>
      </c>
      <c r="N304" t="s">
        <v>36</v>
      </c>
      <c r="O304" t="s">
        <v>51</v>
      </c>
      <c r="P304" t="s">
        <v>39</v>
      </c>
      <c r="Q304" t="s">
        <v>613</v>
      </c>
      <c r="R304" t="s">
        <v>39</v>
      </c>
      <c r="S304" t="s">
        <v>52</v>
      </c>
      <c r="T304" t="s">
        <v>19</v>
      </c>
      <c r="U304" t="s">
        <v>2609</v>
      </c>
      <c r="V304" t="s">
        <v>39</v>
      </c>
      <c r="W304" t="s">
        <v>39</v>
      </c>
      <c r="X304" t="s">
        <v>39</v>
      </c>
      <c r="Y304" t="s">
        <v>9449</v>
      </c>
      <c r="Z304">
        <v>5</v>
      </c>
    </row>
    <row r="305" spans="1:26" x14ac:dyDescent="0.25">
      <c r="A305" t="s">
        <v>2610</v>
      </c>
      <c r="B305" t="s">
        <v>2611</v>
      </c>
      <c r="C305" t="s">
        <v>2612</v>
      </c>
      <c r="D305" t="s">
        <v>2613</v>
      </c>
      <c r="E305" t="s">
        <v>2614</v>
      </c>
      <c r="F305" t="s">
        <v>2615</v>
      </c>
      <c r="G305" t="s">
        <v>2616</v>
      </c>
      <c r="H305" t="s">
        <v>2617</v>
      </c>
      <c r="I305" t="s">
        <v>225</v>
      </c>
      <c r="J305" t="s">
        <v>47</v>
      </c>
      <c r="K305" t="s">
        <v>48</v>
      </c>
      <c r="L305" t="s">
        <v>50</v>
      </c>
      <c r="M305" t="s">
        <v>50</v>
      </c>
      <c r="N305" t="s">
        <v>36</v>
      </c>
      <c r="O305" t="s">
        <v>51</v>
      </c>
      <c r="P305" t="s">
        <v>39</v>
      </c>
      <c r="Q305" t="s">
        <v>39</v>
      </c>
      <c r="R305" t="s">
        <v>39</v>
      </c>
      <c r="S305" t="s">
        <v>52</v>
      </c>
      <c r="T305" t="s">
        <v>19</v>
      </c>
      <c r="U305" t="s">
        <v>39</v>
      </c>
      <c r="V305" t="s">
        <v>114</v>
      </c>
      <c r="W305" t="s">
        <v>39</v>
      </c>
      <c r="X305" t="s">
        <v>20</v>
      </c>
      <c r="Y305" t="s">
        <v>9450</v>
      </c>
      <c r="Z305">
        <v>4</v>
      </c>
    </row>
    <row r="306" spans="1:26" x14ac:dyDescent="0.25">
      <c r="A306" t="s">
        <v>2618</v>
      </c>
      <c r="B306" t="s">
        <v>2619</v>
      </c>
      <c r="C306" t="s">
        <v>2620</v>
      </c>
      <c r="D306" t="s">
        <v>2621</v>
      </c>
      <c r="E306" t="s">
        <v>659</v>
      </c>
      <c r="F306" t="s">
        <v>2622</v>
      </c>
      <c r="G306" t="s">
        <v>2623</v>
      </c>
      <c r="H306" t="s">
        <v>2624</v>
      </c>
      <c r="I306" t="s">
        <v>225</v>
      </c>
      <c r="J306" t="s">
        <v>47</v>
      </c>
      <c r="K306" t="s">
        <v>48</v>
      </c>
      <c r="L306" t="s">
        <v>50</v>
      </c>
      <c r="M306" t="s">
        <v>50</v>
      </c>
      <c r="N306" t="s">
        <v>36</v>
      </c>
      <c r="O306" t="s">
        <v>2625</v>
      </c>
      <c r="P306" t="s">
        <v>39</v>
      </c>
      <c r="Q306" t="s">
        <v>653</v>
      </c>
      <c r="R306" t="s">
        <v>39</v>
      </c>
      <c r="S306" t="s">
        <v>39</v>
      </c>
      <c r="T306" t="s">
        <v>39</v>
      </c>
      <c r="U306" t="s">
        <v>307</v>
      </c>
      <c r="V306" t="s">
        <v>39</v>
      </c>
      <c r="W306" t="s">
        <v>39</v>
      </c>
      <c r="X306" t="s">
        <v>39</v>
      </c>
      <c r="Y306" t="s">
        <v>9451</v>
      </c>
      <c r="Z306">
        <v>3</v>
      </c>
    </row>
    <row r="307" spans="1:26" x14ac:dyDescent="0.25">
      <c r="A307" t="s">
        <v>2626</v>
      </c>
      <c r="B307" t="s">
        <v>2627</v>
      </c>
      <c r="C307" t="s">
        <v>2628</v>
      </c>
      <c r="D307" t="s">
        <v>2629</v>
      </c>
      <c r="E307" t="s">
        <v>2630</v>
      </c>
      <c r="F307" t="s">
        <v>2631</v>
      </c>
      <c r="G307" t="s">
        <v>2632</v>
      </c>
      <c r="H307" t="s">
        <v>2633</v>
      </c>
      <c r="I307" t="s">
        <v>225</v>
      </c>
      <c r="J307" t="s">
        <v>211</v>
      </c>
      <c r="K307" t="s">
        <v>631</v>
      </c>
      <c r="L307" t="s">
        <v>50</v>
      </c>
      <c r="M307" t="s">
        <v>50</v>
      </c>
      <c r="N307" t="s">
        <v>36</v>
      </c>
      <c r="O307" t="s">
        <v>51</v>
      </c>
      <c r="P307" t="s">
        <v>1900</v>
      </c>
      <c r="Q307" t="s">
        <v>39</v>
      </c>
      <c r="R307" t="s">
        <v>39</v>
      </c>
      <c r="S307" t="s">
        <v>39</v>
      </c>
      <c r="T307" t="s">
        <v>39</v>
      </c>
      <c r="U307" t="s">
        <v>39</v>
      </c>
      <c r="V307" t="s">
        <v>159</v>
      </c>
      <c r="W307" t="s">
        <v>39</v>
      </c>
      <c r="X307" t="s">
        <v>20</v>
      </c>
      <c r="Y307" t="s">
        <v>9452</v>
      </c>
      <c r="Z307">
        <v>3</v>
      </c>
    </row>
    <row r="308" spans="1:26" x14ac:dyDescent="0.25">
      <c r="A308" t="s">
        <v>2634</v>
      </c>
      <c r="B308" t="s">
        <v>2635</v>
      </c>
      <c r="C308" t="s">
        <v>2636</v>
      </c>
      <c r="D308" t="s">
        <v>2637</v>
      </c>
      <c r="E308" t="s">
        <v>2638</v>
      </c>
      <c r="F308" t="s">
        <v>2639</v>
      </c>
      <c r="G308" t="s">
        <v>2640</v>
      </c>
      <c r="H308" t="s">
        <v>2641</v>
      </c>
      <c r="I308" t="s">
        <v>225</v>
      </c>
      <c r="J308" t="s">
        <v>32</v>
      </c>
      <c r="K308" t="s">
        <v>2642</v>
      </c>
      <c r="L308" t="s">
        <v>50</v>
      </c>
      <c r="M308" t="s">
        <v>50</v>
      </c>
      <c r="N308" t="s">
        <v>36</v>
      </c>
      <c r="O308" t="s">
        <v>37</v>
      </c>
      <c r="P308" t="s">
        <v>874</v>
      </c>
      <c r="Q308" t="s">
        <v>613</v>
      </c>
      <c r="R308" t="s">
        <v>39</v>
      </c>
      <c r="S308" t="s">
        <v>52</v>
      </c>
      <c r="T308" t="s">
        <v>53</v>
      </c>
      <c r="U308" t="s">
        <v>2643</v>
      </c>
      <c r="V308" t="s">
        <v>39</v>
      </c>
      <c r="W308" t="s">
        <v>39</v>
      </c>
      <c r="X308" t="s">
        <v>39</v>
      </c>
      <c r="Y308" t="s">
        <v>9453</v>
      </c>
      <c r="Z308">
        <v>6</v>
      </c>
    </row>
    <row r="309" spans="1:26" x14ac:dyDescent="0.25">
      <c r="A309" t="s">
        <v>2644</v>
      </c>
      <c r="B309" t="s">
        <v>2645</v>
      </c>
      <c r="C309" t="s">
        <v>2646</v>
      </c>
      <c r="D309" t="s">
        <v>271</v>
      </c>
      <c r="E309" t="s">
        <v>2647</v>
      </c>
      <c r="F309" t="s">
        <v>2648</v>
      </c>
      <c r="G309" t="s">
        <v>2649</v>
      </c>
      <c r="H309" t="s">
        <v>1833</v>
      </c>
      <c r="I309" t="s">
        <v>225</v>
      </c>
      <c r="J309" t="s">
        <v>47</v>
      </c>
      <c r="K309" t="s">
        <v>48</v>
      </c>
      <c r="L309" t="s">
        <v>50</v>
      </c>
      <c r="M309" t="s">
        <v>50</v>
      </c>
      <c r="N309" t="s">
        <v>36</v>
      </c>
      <c r="O309" t="s">
        <v>51</v>
      </c>
      <c r="P309" t="s">
        <v>39</v>
      </c>
      <c r="Q309" t="s">
        <v>829</v>
      </c>
      <c r="R309" t="s">
        <v>39</v>
      </c>
      <c r="S309" t="s">
        <v>158</v>
      </c>
      <c r="T309" t="s">
        <v>19</v>
      </c>
      <c r="U309" t="s">
        <v>307</v>
      </c>
      <c r="V309" t="s">
        <v>39</v>
      </c>
      <c r="W309" t="s">
        <v>39</v>
      </c>
      <c r="X309" t="s">
        <v>39</v>
      </c>
      <c r="Y309" t="s">
        <v>9454</v>
      </c>
      <c r="Z309">
        <v>5</v>
      </c>
    </row>
    <row r="310" spans="1:26" x14ac:dyDescent="0.25">
      <c r="A310" t="s">
        <v>2650</v>
      </c>
      <c r="B310" t="s">
        <v>2651</v>
      </c>
      <c r="C310" t="s">
        <v>2652</v>
      </c>
      <c r="D310" t="s">
        <v>2653</v>
      </c>
      <c r="E310" t="s">
        <v>2630</v>
      </c>
      <c r="F310" t="s">
        <v>2654</v>
      </c>
      <c r="G310" t="s">
        <v>2655</v>
      </c>
      <c r="H310" t="s">
        <v>987</v>
      </c>
      <c r="I310" t="s">
        <v>225</v>
      </c>
      <c r="J310" t="s">
        <v>211</v>
      </c>
      <c r="K310" t="s">
        <v>631</v>
      </c>
      <c r="L310" t="s">
        <v>50</v>
      </c>
      <c r="M310" t="s">
        <v>50</v>
      </c>
      <c r="N310" t="s">
        <v>36</v>
      </c>
      <c r="O310" t="s">
        <v>51</v>
      </c>
      <c r="P310" t="s">
        <v>2656</v>
      </c>
      <c r="Q310" t="s">
        <v>39</v>
      </c>
      <c r="R310" t="s">
        <v>39</v>
      </c>
      <c r="S310" t="s">
        <v>39</v>
      </c>
      <c r="T310" t="s">
        <v>39</v>
      </c>
      <c r="U310" t="s">
        <v>1597</v>
      </c>
      <c r="V310" t="s">
        <v>159</v>
      </c>
      <c r="W310" t="s">
        <v>39</v>
      </c>
      <c r="X310" t="s">
        <v>20</v>
      </c>
      <c r="Y310" t="s">
        <v>9455</v>
      </c>
      <c r="Z310">
        <v>4</v>
      </c>
    </row>
    <row r="311" spans="1:26" x14ac:dyDescent="0.25">
      <c r="A311" t="s">
        <v>2657</v>
      </c>
      <c r="B311" t="s">
        <v>2658</v>
      </c>
      <c r="C311" t="s">
        <v>2659</v>
      </c>
      <c r="D311" t="s">
        <v>2660</v>
      </c>
      <c r="E311" t="s">
        <v>2083</v>
      </c>
      <c r="F311" t="s">
        <v>2661</v>
      </c>
      <c r="G311" t="s">
        <v>2662</v>
      </c>
      <c r="H311" t="s">
        <v>2182</v>
      </c>
      <c r="I311" t="s">
        <v>225</v>
      </c>
      <c r="J311" t="s">
        <v>47</v>
      </c>
      <c r="K311" t="s">
        <v>2663</v>
      </c>
      <c r="L311" t="s">
        <v>50</v>
      </c>
      <c r="M311" t="s">
        <v>50</v>
      </c>
      <c r="N311" t="s">
        <v>36</v>
      </c>
      <c r="O311" t="s">
        <v>51</v>
      </c>
      <c r="P311" t="s">
        <v>39</v>
      </c>
      <c r="Q311" t="s">
        <v>613</v>
      </c>
      <c r="R311" t="s">
        <v>39</v>
      </c>
      <c r="S311" t="s">
        <v>39</v>
      </c>
      <c r="T311" t="s">
        <v>19</v>
      </c>
      <c r="U311" t="s">
        <v>2664</v>
      </c>
      <c r="V311" t="s">
        <v>39</v>
      </c>
      <c r="W311" t="s">
        <v>39</v>
      </c>
      <c r="X311" t="s">
        <v>39</v>
      </c>
      <c r="Y311" t="s">
        <v>9456</v>
      </c>
      <c r="Z311">
        <v>4</v>
      </c>
    </row>
    <row r="312" spans="1:26" x14ac:dyDescent="0.25">
      <c r="A312" t="s">
        <v>2665</v>
      </c>
      <c r="B312" t="s">
        <v>2666</v>
      </c>
      <c r="C312" t="s">
        <v>2667</v>
      </c>
      <c r="D312" t="s">
        <v>2668</v>
      </c>
      <c r="E312" t="s">
        <v>2083</v>
      </c>
      <c r="F312" t="s">
        <v>2669</v>
      </c>
      <c r="G312" t="s">
        <v>2670</v>
      </c>
      <c r="H312" t="s">
        <v>2182</v>
      </c>
      <c r="I312" t="s">
        <v>225</v>
      </c>
      <c r="J312" t="s">
        <v>32</v>
      </c>
      <c r="K312" t="s">
        <v>1899</v>
      </c>
      <c r="L312" t="s">
        <v>50</v>
      </c>
      <c r="M312" t="s">
        <v>50</v>
      </c>
      <c r="N312" t="s">
        <v>36</v>
      </c>
      <c r="O312" t="s">
        <v>51</v>
      </c>
      <c r="P312" t="s">
        <v>2167</v>
      </c>
      <c r="Q312" t="s">
        <v>653</v>
      </c>
      <c r="R312" t="s">
        <v>39</v>
      </c>
      <c r="S312" t="s">
        <v>39</v>
      </c>
      <c r="T312" t="s">
        <v>39</v>
      </c>
      <c r="U312" t="s">
        <v>980</v>
      </c>
      <c r="V312" t="s">
        <v>287</v>
      </c>
      <c r="W312" t="s">
        <v>39</v>
      </c>
      <c r="X312" t="s">
        <v>20</v>
      </c>
      <c r="Y312" t="s">
        <v>9457</v>
      </c>
      <c r="Z312">
        <v>5</v>
      </c>
    </row>
    <row r="313" spans="1:26" x14ac:dyDescent="0.25">
      <c r="A313" t="s">
        <v>2671</v>
      </c>
      <c r="B313" t="s">
        <v>2672</v>
      </c>
      <c r="C313" t="s">
        <v>2673</v>
      </c>
      <c r="D313" t="s">
        <v>2674</v>
      </c>
      <c r="E313" t="s">
        <v>2675</v>
      </c>
      <c r="F313" t="s">
        <v>2676</v>
      </c>
      <c r="G313" t="s">
        <v>2677</v>
      </c>
      <c r="H313" t="s">
        <v>2678</v>
      </c>
      <c r="I313" t="s">
        <v>225</v>
      </c>
      <c r="J313" t="s">
        <v>32</v>
      </c>
      <c r="K313" t="s">
        <v>2679</v>
      </c>
      <c r="L313" t="s">
        <v>50</v>
      </c>
      <c r="M313" t="s">
        <v>50</v>
      </c>
      <c r="N313" t="s">
        <v>36</v>
      </c>
      <c r="O313" t="s">
        <v>51</v>
      </c>
      <c r="P313" t="s">
        <v>2680</v>
      </c>
      <c r="Q313" t="s">
        <v>39</v>
      </c>
      <c r="R313" t="s">
        <v>39</v>
      </c>
      <c r="S313" t="s">
        <v>52</v>
      </c>
      <c r="T313" t="s">
        <v>19</v>
      </c>
      <c r="U313" t="s">
        <v>39</v>
      </c>
      <c r="V313" t="s">
        <v>39</v>
      </c>
      <c r="W313" t="s">
        <v>39</v>
      </c>
      <c r="X313" t="s">
        <v>39</v>
      </c>
      <c r="Y313" t="s">
        <v>9458</v>
      </c>
      <c r="Z313">
        <v>4</v>
      </c>
    </row>
    <row r="314" spans="1:26" x14ac:dyDescent="0.25">
      <c r="A314" t="s">
        <v>2681</v>
      </c>
      <c r="B314" t="s">
        <v>2682</v>
      </c>
      <c r="C314" t="s">
        <v>2683</v>
      </c>
      <c r="D314" t="s">
        <v>2684</v>
      </c>
      <c r="E314" t="s">
        <v>2685</v>
      </c>
      <c r="F314" t="s">
        <v>2686</v>
      </c>
      <c r="G314" t="s">
        <v>2687</v>
      </c>
      <c r="H314" t="s">
        <v>2688</v>
      </c>
      <c r="I314" t="s">
        <v>225</v>
      </c>
      <c r="J314" t="s">
        <v>211</v>
      </c>
      <c r="K314" t="s">
        <v>631</v>
      </c>
      <c r="L314" t="s">
        <v>50</v>
      </c>
      <c r="M314" t="s">
        <v>50</v>
      </c>
      <c r="N314" t="s">
        <v>36</v>
      </c>
      <c r="O314" t="s">
        <v>1021</v>
      </c>
      <c r="P314" t="s">
        <v>78</v>
      </c>
      <c r="Q314" t="s">
        <v>39</v>
      </c>
      <c r="R314" t="s">
        <v>39</v>
      </c>
      <c r="S314" t="s">
        <v>158</v>
      </c>
      <c r="T314" t="s">
        <v>19</v>
      </c>
      <c r="U314" t="s">
        <v>96</v>
      </c>
      <c r="V314" t="s">
        <v>39</v>
      </c>
      <c r="W314" t="s">
        <v>39</v>
      </c>
      <c r="X314" t="s">
        <v>39</v>
      </c>
      <c r="Y314" t="s">
        <v>9459</v>
      </c>
      <c r="Z314">
        <v>5</v>
      </c>
    </row>
    <row r="315" spans="1:26" x14ac:dyDescent="0.25">
      <c r="A315" t="s">
        <v>2689</v>
      </c>
      <c r="B315" t="s">
        <v>2690</v>
      </c>
      <c r="C315" t="s">
        <v>2691</v>
      </c>
      <c r="D315" t="s">
        <v>2692</v>
      </c>
      <c r="E315" t="s">
        <v>2693</v>
      </c>
      <c r="F315" t="s">
        <v>2694</v>
      </c>
      <c r="G315" t="s">
        <v>2695</v>
      </c>
      <c r="H315" t="s">
        <v>1833</v>
      </c>
      <c r="I315" t="s">
        <v>225</v>
      </c>
      <c r="J315" t="s">
        <v>47</v>
      </c>
      <c r="K315" t="s">
        <v>2696</v>
      </c>
      <c r="L315" t="s">
        <v>50</v>
      </c>
      <c r="M315" t="s">
        <v>50</v>
      </c>
      <c r="N315" t="s">
        <v>36</v>
      </c>
      <c r="O315" t="s">
        <v>51</v>
      </c>
      <c r="P315" t="s">
        <v>39</v>
      </c>
      <c r="Q315" t="s">
        <v>653</v>
      </c>
      <c r="R315" t="s">
        <v>39</v>
      </c>
      <c r="S315" t="s">
        <v>2697</v>
      </c>
      <c r="T315" t="s">
        <v>39</v>
      </c>
      <c r="U315" t="s">
        <v>307</v>
      </c>
      <c r="V315" t="s">
        <v>39</v>
      </c>
      <c r="W315" t="s">
        <v>39</v>
      </c>
      <c r="X315" t="s">
        <v>39</v>
      </c>
      <c r="Y315" t="s">
        <v>9460</v>
      </c>
      <c r="Z315">
        <v>4</v>
      </c>
    </row>
    <row r="316" spans="1:26" x14ac:dyDescent="0.25">
      <c r="A316" t="s">
        <v>2698</v>
      </c>
      <c r="B316" t="s">
        <v>2699</v>
      </c>
      <c r="C316" t="s">
        <v>2700</v>
      </c>
      <c r="D316" t="s">
        <v>2701</v>
      </c>
      <c r="E316" t="s">
        <v>2702</v>
      </c>
      <c r="F316" t="s">
        <v>2703</v>
      </c>
      <c r="G316" t="s">
        <v>2704</v>
      </c>
      <c r="H316" t="s">
        <v>809</v>
      </c>
      <c r="I316" t="s">
        <v>225</v>
      </c>
      <c r="J316" t="s">
        <v>47</v>
      </c>
      <c r="K316" t="s">
        <v>48</v>
      </c>
      <c r="L316" t="s">
        <v>50</v>
      </c>
      <c r="M316" t="s">
        <v>50</v>
      </c>
      <c r="N316" t="s">
        <v>36</v>
      </c>
      <c r="O316" t="s">
        <v>51</v>
      </c>
      <c r="P316" t="s">
        <v>39</v>
      </c>
      <c r="Q316" t="s">
        <v>2705</v>
      </c>
      <c r="R316" t="s">
        <v>39</v>
      </c>
      <c r="S316" t="s">
        <v>39</v>
      </c>
      <c r="T316" t="s">
        <v>39</v>
      </c>
      <c r="U316" t="s">
        <v>2706</v>
      </c>
      <c r="V316" t="s">
        <v>39</v>
      </c>
      <c r="W316" t="s">
        <v>39</v>
      </c>
      <c r="X316" t="s">
        <v>39</v>
      </c>
      <c r="Y316" t="s">
        <v>9461</v>
      </c>
      <c r="Z316">
        <v>3</v>
      </c>
    </row>
    <row r="317" spans="1:26" x14ac:dyDescent="0.25">
      <c r="A317" t="s">
        <v>2707</v>
      </c>
      <c r="B317" t="s">
        <v>2708</v>
      </c>
      <c r="C317" t="s">
        <v>2709</v>
      </c>
      <c r="D317" t="s">
        <v>2710</v>
      </c>
      <c r="E317" t="s">
        <v>2711</v>
      </c>
      <c r="F317" t="s">
        <v>2712</v>
      </c>
      <c r="G317" t="s">
        <v>2713</v>
      </c>
      <c r="H317" t="s">
        <v>2714</v>
      </c>
      <c r="I317" t="s">
        <v>225</v>
      </c>
      <c r="J317" t="s">
        <v>47</v>
      </c>
      <c r="K317" t="s">
        <v>2715</v>
      </c>
      <c r="L317" t="s">
        <v>50</v>
      </c>
      <c r="M317" t="s">
        <v>50</v>
      </c>
      <c r="N317" t="s">
        <v>36</v>
      </c>
      <c r="O317" t="s">
        <v>37</v>
      </c>
      <c r="P317" t="s">
        <v>177</v>
      </c>
      <c r="Q317" t="s">
        <v>39</v>
      </c>
      <c r="R317" t="s">
        <v>39</v>
      </c>
      <c r="S317" t="s">
        <v>52</v>
      </c>
      <c r="T317" t="s">
        <v>523</v>
      </c>
      <c r="U317" t="s">
        <v>39</v>
      </c>
      <c r="V317" t="s">
        <v>39</v>
      </c>
      <c r="W317" t="s">
        <v>39</v>
      </c>
      <c r="X317" t="s">
        <v>39</v>
      </c>
      <c r="Y317" t="s">
        <v>9462</v>
      </c>
      <c r="Z317">
        <v>4</v>
      </c>
    </row>
    <row r="318" spans="1:26" x14ac:dyDescent="0.25">
      <c r="A318" t="s">
        <v>2716</v>
      </c>
      <c r="B318" t="s">
        <v>2717</v>
      </c>
      <c r="C318" t="s">
        <v>2718</v>
      </c>
      <c r="D318" t="s">
        <v>271</v>
      </c>
      <c r="E318" t="s">
        <v>2719</v>
      </c>
      <c r="F318" t="s">
        <v>2720</v>
      </c>
      <c r="G318" t="s">
        <v>2721</v>
      </c>
      <c r="H318" t="s">
        <v>1833</v>
      </c>
      <c r="I318" t="s">
        <v>225</v>
      </c>
      <c r="J318" t="s">
        <v>47</v>
      </c>
      <c r="K318" t="s">
        <v>48</v>
      </c>
      <c r="L318" t="s">
        <v>50</v>
      </c>
      <c r="M318" t="s">
        <v>50</v>
      </c>
      <c r="N318" t="s">
        <v>36</v>
      </c>
      <c r="O318" t="s">
        <v>247</v>
      </c>
      <c r="P318" t="s">
        <v>772</v>
      </c>
      <c r="Q318" t="s">
        <v>39</v>
      </c>
      <c r="R318" t="s">
        <v>39</v>
      </c>
      <c r="S318" t="s">
        <v>2009</v>
      </c>
      <c r="T318" t="s">
        <v>39</v>
      </c>
      <c r="U318" t="s">
        <v>2722</v>
      </c>
      <c r="V318" t="s">
        <v>39</v>
      </c>
      <c r="W318" t="s">
        <v>39</v>
      </c>
      <c r="X318" t="s">
        <v>39</v>
      </c>
      <c r="Y318" t="s">
        <v>9463</v>
      </c>
      <c r="Z318">
        <v>4</v>
      </c>
    </row>
    <row r="319" spans="1:26" x14ac:dyDescent="0.25">
      <c r="A319" t="s">
        <v>2723</v>
      </c>
      <c r="B319" t="s">
        <v>2724</v>
      </c>
      <c r="C319" t="s">
        <v>2725</v>
      </c>
      <c r="D319" t="s">
        <v>2726</v>
      </c>
      <c r="E319" t="s">
        <v>2547</v>
      </c>
      <c r="F319" t="s">
        <v>2727</v>
      </c>
      <c r="G319" t="s">
        <v>2728</v>
      </c>
      <c r="H319" t="s">
        <v>2729</v>
      </c>
      <c r="I319" t="s">
        <v>225</v>
      </c>
      <c r="J319" t="s">
        <v>47</v>
      </c>
      <c r="K319" t="s">
        <v>48</v>
      </c>
      <c r="L319" t="s">
        <v>50</v>
      </c>
      <c r="M319" t="s">
        <v>50</v>
      </c>
      <c r="N319" t="s">
        <v>36</v>
      </c>
      <c r="O319" t="s">
        <v>51</v>
      </c>
      <c r="P319" t="s">
        <v>266</v>
      </c>
      <c r="Q319" t="s">
        <v>593</v>
      </c>
      <c r="R319" t="s">
        <v>39</v>
      </c>
      <c r="S319" t="s">
        <v>39</v>
      </c>
      <c r="T319" t="s">
        <v>39</v>
      </c>
      <c r="U319" t="s">
        <v>830</v>
      </c>
      <c r="V319" t="s">
        <v>159</v>
      </c>
      <c r="W319" t="s">
        <v>39</v>
      </c>
      <c r="X319" t="s">
        <v>20</v>
      </c>
      <c r="Y319" t="s">
        <v>9464</v>
      </c>
      <c r="Z319">
        <v>5</v>
      </c>
    </row>
    <row r="320" spans="1:26" x14ac:dyDescent="0.25">
      <c r="A320" t="s">
        <v>2730</v>
      </c>
      <c r="B320" t="s">
        <v>2731</v>
      </c>
      <c r="C320" t="s">
        <v>2732</v>
      </c>
      <c r="D320" t="s">
        <v>887</v>
      </c>
      <c r="E320" t="s">
        <v>1459</v>
      </c>
      <c r="F320" t="s">
        <v>2733</v>
      </c>
      <c r="G320" t="s">
        <v>2734</v>
      </c>
      <c r="H320" t="s">
        <v>1558</v>
      </c>
      <c r="I320" t="s">
        <v>225</v>
      </c>
      <c r="J320" t="s">
        <v>47</v>
      </c>
      <c r="K320" t="s">
        <v>48</v>
      </c>
      <c r="L320" t="s">
        <v>50</v>
      </c>
      <c r="M320" t="s">
        <v>50</v>
      </c>
      <c r="N320" t="s">
        <v>36</v>
      </c>
      <c r="O320" t="s">
        <v>51</v>
      </c>
      <c r="P320" t="s">
        <v>2735</v>
      </c>
      <c r="Q320" t="s">
        <v>39</v>
      </c>
      <c r="R320" t="s">
        <v>39</v>
      </c>
      <c r="S320" t="s">
        <v>39</v>
      </c>
      <c r="T320" t="s">
        <v>39</v>
      </c>
      <c r="U320" t="s">
        <v>216</v>
      </c>
      <c r="V320" t="s">
        <v>159</v>
      </c>
      <c r="W320" t="s">
        <v>39</v>
      </c>
      <c r="X320" t="s">
        <v>20</v>
      </c>
      <c r="Y320" t="s">
        <v>9465</v>
      </c>
      <c r="Z320">
        <v>4</v>
      </c>
    </row>
    <row r="321" spans="1:26" x14ac:dyDescent="0.25">
      <c r="A321" t="s">
        <v>2736</v>
      </c>
      <c r="B321" t="s">
        <v>2737</v>
      </c>
      <c r="C321" t="s">
        <v>2738</v>
      </c>
      <c r="D321" t="s">
        <v>2739</v>
      </c>
      <c r="E321" t="s">
        <v>2740</v>
      </c>
      <c r="F321" t="s">
        <v>2741</v>
      </c>
      <c r="G321" t="s">
        <v>2742</v>
      </c>
      <c r="H321" t="s">
        <v>2743</v>
      </c>
      <c r="I321" t="s">
        <v>225</v>
      </c>
      <c r="J321" t="s">
        <v>47</v>
      </c>
      <c r="K321" t="s">
        <v>48</v>
      </c>
      <c r="L321" t="s">
        <v>50</v>
      </c>
      <c r="M321" t="s">
        <v>50</v>
      </c>
      <c r="N321" t="s">
        <v>36</v>
      </c>
      <c r="O321" t="s">
        <v>1021</v>
      </c>
      <c r="P321" t="s">
        <v>39</v>
      </c>
      <c r="Q321" t="s">
        <v>39</v>
      </c>
      <c r="R321" t="s">
        <v>39</v>
      </c>
      <c r="S321" t="s">
        <v>39</v>
      </c>
      <c r="T321" t="s">
        <v>19</v>
      </c>
      <c r="U321" t="s">
        <v>96</v>
      </c>
      <c r="V321" t="s">
        <v>159</v>
      </c>
      <c r="W321" t="s">
        <v>2744</v>
      </c>
      <c r="X321" t="s">
        <v>20</v>
      </c>
      <c r="Y321" t="s">
        <v>9466</v>
      </c>
      <c r="Z321">
        <v>5</v>
      </c>
    </row>
    <row r="322" spans="1:26" x14ac:dyDescent="0.25">
      <c r="A322" t="s">
        <v>2745</v>
      </c>
      <c r="B322" t="s">
        <v>2746</v>
      </c>
      <c r="C322" t="s">
        <v>2747</v>
      </c>
      <c r="D322" t="s">
        <v>2748</v>
      </c>
      <c r="E322" t="s">
        <v>879</v>
      </c>
      <c r="F322" t="s">
        <v>2749</v>
      </c>
      <c r="G322" t="s">
        <v>2750</v>
      </c>
      <c r="H322" t="s">
        <v>2751</v>
      </c>
      <c r="I322" t="s">
        <v>225</v>
      </c>
      <c r="J322" t="s">
        <v>47</v>
      </c>
      <c r="K322" t="s">
        <v>2752</v>
      </c>
      <c r="L322" t="s">
        <v>50</v>
      </c>
      <c r="M322" t="s">
        <v>50</v>
      </c>
      <c r="N322" t="s">
        <v>36</v>
      </c>
      <c r="O322" t="s">
        <v>8952</v>
      </c>
      <c r="P322" t="s">
        <v>39</v>
      </c>
      <c r="Q322" t="s">
        <v>39</v>
      </c>
      <c r="R322" t="s">
        <v>39</v>
      </c>
      <c r="S322" t="s">
        <v>39</v>
      </c>
      <c r="T322" t="s">
        <v>168</v>
      </c>
      <c r="U322" t="s">
        <v>40</v>
      </c>
      <c r="V322" t="s">
        <v>901</v>
      </c>
      <c r="W322" t="s">
        <v>39</v>
      </c>
      <c r="X322" t="s">
        <v>20</v>
      </c>
      <c r="Y322" t="s">
        <v>9467</v>
      </c>
      <c r="Z322">
        <v>4</v>
      </c>
    </row>
    <row r="323" spans="1:26" x14ac:dyDescent="0.25">
      <c r="A323" t="s">
        <v>2753</v>
      </c>
      <c r="B323" t="s">
        <v>2754</v>
      </c>
      <c r="C323" t="s">
        <v>2755</v>
      </c>
      <c r="D323" t="s">
        <v>2756</v>
      </c>
      <c r="E323" t="s">
        <v>2757</v>
      </c>
      <c r="F323" t="s">
        <v>2758</v>
      </c>
      <c r="G323" t="s">
        <v>2759</v>
      </c>
      <c r="H323" t="s">
        <v>2760</v>
      </c>
      <c r="I323" t="s">
        <v>225</v>
      </c>
      <c r="J323" t="s">
        <v>47</v>
      </c>
      <c r="K323" t="s">
        <v>2761</v>
      </c>
      <c r="L323" t="s">
        <v>50</v>
      </c>
      <c r="M323" t="s">
        <v>50</v>
      </c>
      <c r="N323" t="s">
        <v>36</v>
      </c>
      <c r="O323" t="s">
        <v>51</v>
      </c>
      <c r="P323" t="s">
        <v>266</v>
      </c>
      <c r="Q323" t="s">
        <v>39</v>
      </c>
      <c r="R323" t="s">
        <v>39</v>
      </c>
      <c r="S323" t="s">
        <v>39</v>
      </c>
      <c r="T323" t="s">
        <v>39</v>
      </c>
      <c r="U323" t="s">
        <v>39</v>
      </c>
      <c r="V323" t="s">
        <v>2762</v>
      </c>
      <c r="W323" t="s">
        <v>39</v>
      </c>
      <c r="X323" t="s">
        <v>20</v>
      </c>
      <c r="Y323" t="s">
        <v>9468</v>
      </c>
      <c r="Z323">
        <v>3</v>
      </c>
    </row>
    <row r="324" spans="1:26" x14ac:dyDescent="0.25">
      <c r="A324" t="s">
        <v>2763</v>
      </c>
      <c r="B324" t="s">
        <v>2764</v>
      </c>
      <c r="C324" t="s">
        <v>2765</v>
      </c>
      <c r="D324" t="s">
        <v>2766</v>
      </c>
      <c r="E324" t="s">
        <v>2767</v>
      </c>
      <c r="F324" t="s">
        <v>2768</v>
      </c>
      <c r="G324" t="s">
        <v>2769</v>
      </c>
      <c r="H324" t="s">
        <v>781</v>
      </c>
      <c r="I324" t="s">
        <v>225</v>
      </c>
      <c r="J324" t="s">
        <v>47</v>
      </c>
      <c r="K324" t="s">
        <v>48</v>
      </c>
      <c r="L324" t="s">
        <v>50</v>
      </c>
      <c r="M324" t="s">
        <v>50</v>
      </c>
      <c r="N324" t="s">
        <v>36</v>
      </c>
      <c r="O324" t="s">
        <v>51</v>
      </c>
      <c r="P324" t="s">
        <v>95</v>
      </c>
      <c r="Q324" t="s">
        <v>39</v>
      </c>
      <c r="R324" t="s">
        <v>39</v>
      </c>
      <c r="S324" t="s">
        <v>52</v>
      </c>
      <c r="T324" t="s">
        <v>39</v>
      </c>
      <c r="U324" t="s">
        <v>307</v>
      </c>
      <c r="V324" t="s">
        <v>39</v>
      </c>
      <c r="W324" t="s">
        <v>39</v>
      </c>
      <c r="X324" t="s">
        <v>39</v>
      </c>
      <c r="Y324" t="s">
        <v>2769</v>
      </c>
      <c r="Z324">
        <v>4</v>
      </c>
    </row>
    <row r="325" spans="1:26" x14ac:dyDescent="0.25">
      <c r="A325" t="s">
        <v>2770</v>
      </c>
      <c r="B325" t="s">
        <v>2771</v>
      </c>
      <c r="C325" t="s">
        <v>2772</v>
      </c>
      <c r="D325" t="s">
        <v>2773</v>
      </c>
      <c r="E325" t="s">
        <v>2774</v>
      </c>
      <c r="F325" t="s">
        <v>2775</v>
      </c>
      <c r="G325" t="s">
        <v>2776</v>
      </c>
      <c r="H325" t="s">
        <v>1775</v>
      </c>
      <c r="I325" t="s">
        <v>225</v>
      </c>
      <c r="J325" t="s">
        <v>47</v>
      </c>
      <c r="K325" t="s">
        <v>2777</v>
      </c>
      <c r="L325" t="s">
        <v>50</v>
      </c>
      <c r="M325" t="s">
        <v>50</v>
      </c>
      <c r="N325" t="s">
        <v>36</v>
      </c>
      <c r="O325" t="s">
        <v>51</v>
      </c>
      <c r="P325" t="s">
        <v>78</v>
      </c>
      <c r="Q325" t="s">
        <v>39</v>
      </c>
      <c r="R325" t="s">
        <v>39</v>
      </c>
      <c r="S325" t="s">
        <v>39</v>
      </c>
      <c r="T325" t="s">
        <v>19</v>
      </c>
      <c r="U325" t="s">
        <v>2778</v>
      </c>
      <c r="V325" t="s">
        <v>39</v>
      </c>
      <c r="W325" t="s">
        <v>39</v>
      </c>
      <c r="X325" t="s">
        <v>39</v>
      </c>
      <c r="Y325" t="s">
        <v>2776</v>
      </c>
      <c r="Z325">
        <v>4</v>
      </c>
    </row>
    <row r="326" spans="1:26" x14ac:dyDescent="0.25">
      <c r="A326" t="s">
        <v>2779</v>
      </c>
      <c r="B326" t="s">
        <v>2780</v>
      </c>
      <c r="C326" t="s">
        <v>2781</v>
      </c>
      <c r="D326" t="s">
        <v>2782</v>
      </c>
      <c r="E326" t="s">
        <v>2783</v>
      </c>
      <c r="F326" t="s">
        <v>2784</v>
      </c>
      <c r="G326" t="s">
        <v>2785</v>
      </c>
      <c r="H326" t="s">
        <v>591</v>
      </c>
      <c r="I326" t="s">
        <v>225</v>
      </c>
      <c r="J326" t="s">
        <v>47</v>
      </c>
      <c r="K326" t="s">
        <v>48</v>
      </c>
      <c r="L326" t="s">
        <v>50</v>
      </c>
      <c r="M326" t="s">
        <v>50</v>
      </c>
      <c r="N326" t="s">
        <v>36</v>
      </c>
      <c r="O326" t="s">
        <v>2786</v>
      </c>
      <c r="P326" t="s">
        <v>39</v>
      </c>
      <c r="Q326" t="s">
        <v>39</v>
      </c>
      <c r="R326" t="s">
        <v>39</v>
      </c>
      <c r="S326" t="s">
        <v>39</v>
      </c>
      <c r="T326" t="s">
        <v>39</v>
      </c>
      <c r="U326" t="s">
        <v>1608</v>
      </c>
      <c r="V326" t="s">
        <v>39</v>
      </c>
      <c r="W326" t="s">
        <v>39</v>
      </c>
      <c r="X326" t="s">
        <v>39</v>
      </c>
      <c r="Y326" t="s">
        <v>9469</v>
      </c>
      <c r="Z326">
        <v>2</v>
      </c>
    </row>
    <row r="327" spans="1:26" x14ac:dyDescent="0.25">
      <c r="A327" t="s">
        <v>2787</v>
      </c>
      <c r="B327" t="s">
        <v>2788</v>
      </c>
      <c r="C327" t="s">
        <v>2789</v>
      </c>
      <c r="D327" t="s">
        <v>2790</v>
      </c>
      <c r="E327" t="s">
        <v>2791</v>
      </c>
      <c r="F327" t="s">
        <v>2792</v>
      </c>
      <c r="G327" t="s">
        <v>2793</v>
      </c>
      <c r="H327" t="s">
        <v>2794</v>
      </c>
      <c r="I327" t="s">
        <v>225</v>
      </c>
      <c r="J327" t="s">
        <v>47</v>
      </c>
      <c r="K327" t="s">
        <v>631</v>
      </c>
      <c r="L327" t="s">
        <v>50</v>
      </c>
      <c r="M327" t="s">
        <v>50</v>
      </c>
      <c r="N327" t="s">
        <v>36</v>
      </c>
      <c r="O327" t="s">
        <v>1021</v>
      </c>
      <c r="P327" t="s">
        <v>78</v>
      </c>
      <c r="Q327" t="s">
        <v>39</v>
      </c>
      <c r="R327" t="s">
        <v>39</v>
      </c>
      <c r="S327" t="s">
        <v>39</v>
      </c>
      <c r="T327" t="s">
        <v>39</v>
      </c>
      <c r="U327" t="s">
        <v>317</v>
      </c>
      <c r="V327" t="s">
        <v>39</v>
      </c>
      <c r="W327" t="s">
        <v>39</v>
      </c>
      <c r="X327" t="s">
        <v>39</v>
      </c>
      <c r="Y327" t="s">
        <v>9470</v>
      </c>
      <c r="Z327">
        <v>3</v>
      </c>
    </row>
    <row r="328" spans="1:26" x14ac:dyDescent="0.25">
      <c r="A328" t="s">
        <v>2795</v>
      </c>
      <c r="B328" t="s">
        <v>2796</v>
      </c>
      <c r="C328" t="s">
        <v>2797</v>
      </c>
      <c r="D328" t="s">
        <v>2798</v>
      </c>
      <c r="E328" t="s">
        <v>850</v>
      </c>
      <c r="F328" t="s">
        <v>2799</v>
      </c>
      <c r="G328" t="s">
        <v>2800</v>
      </c>
      <c r="H328" t="s">
        <v>2801</v>
      </c>
      <c r="I328" t="s">
        <v>225</v>
      </c>
      <c r="J328" t="s">
        <v>47</v>
      </c>
      <c r="K328" t="s">
        <v>48</v>
      </c>
      <c r="L328" t="s">
        <v>50</v>
      </c>
      <c r="M328" t="s">
        <v>50</v>
      </c>
      <c r="N328" t="s">
        <v>36</v>
      </c>
      <c r="O328" t="s">
        <v>51</v>
      </c>
      <c r="P328" t="s">
        <v>78</v>
      </c>
      <c r="Q328" t="s">
        <v>39</v>
      </c>
      <c r="R328" t="s">
        <v>39</v>
      </c>
      <c r="S328" t="s">
        <v>52</v>
      </c>
      <c r="T328" t="s">
        <v>39</v>
      </c>
      <c r="U328" t="s">
        <v>317</v>
      </c>
      <c r="V328" t="s">
        <v>39</v>
      </c>
      <c r="W328" t="s">
        <v>39</v>
      </c>
      <c r="X328" t="s">
        <v>39</v>
      </c>
      <c r="Y328" t="s">
        <v>9471</v>
      </c>
      <c r="Z328">
        <v>4</v>
      </c>
    </row>
    <row r="329" spans="1:26" x14ac:dyDescent="0.25">
      <c r="A329" t="s">
        <v>2802</v>
      </c>
      <c r="B329" t="s">
        <v>2803</v>
      </c>
      <c r="C329" t="s">
        <v>2804</v>
      </c>
      <c r="D329" t="s">
        <v>2805</v>
      </c>
      <c r="E329" t="s">
        <v>2806</v>
      </c>
      <c r="F329" t="s">
        <v>2807</v>
      </c>
      <c r="G329" t="s">
        <v>120</v>
      </c>
      <c r="H329" t="s">
        <v>2808</v>
      </c>
      <c r="I329" t="s">
        <v>225</v>
      </c>
      <c r="J329" t="s">
        <v>47</v>
      </c>
      <c r="K329" t="s">
        <v>48</v>
      </c>
      <c r="L329" t="s">
        <v>50</v>
      </c>
      <c r="M329" t="s">
        <v>50</v>
      </c>
      <c r="N329" t="s">
        <v>36</v>
      </c>
      <c r="O329" t="s">
        <v>51</v>
      </c>
      <c r="P329" t="s">
        <v>39</v>
      </c>
      <c r="Q329" t="s">
        <v>39</v>
      </c>
      <c r="R329" t="s">
        <v>39</v>
      </c>
      <c r="S329" t="s">
        <v>52</v>
      </c>
      <c r="T329" t="s">
        <v>19</v>
      </c>
      <c r="U329" t="s">
        <v>39</v>
      </c>
      <c r="V329" t="s">
        <v>123</v>
      </c>
      <c r="W329" t="s">
        <v>39</v>
      </c>
      <c r="X329" t="s">
        <v>20</v>
      </c>
      <c r="Y329" t="s">
        <v>9189</v>
      </c>
      <c r="Z329">
        <v>4</v>
      </c>
    </row>
    <row r="330" spans="1:26" x14ac:dyDescent="0.25">
      <c r="A330" t="s">
        <v>2809</v>
      </c>
      <c r="B330" t="s">
        <v>2810</v>
      </c>
      <c r="C330" t="s">
        <v>2811</v>
      </c>
      <c r="D330" t="s">
        <v>709</v>
      </c>
      <c r="E330" t="s">
        <v>2812</v>
      </c>
      <c r="F330" t="s">
        <v>2813</v>
      </c>
      <c r="G330" t="s">
        <v>2814</v>
      </c>
      <c r="H330" t="s">
        <v>713</v>
      </c>
      <c r="I330" t="s">
        <v>225</v>
      </c>
      <c r="J330" t="s">
        <v>47</v>
      </c>
      <c r="K330" t="s">
        <v>48</v>
      </c>
      <c r="L330" t="s">
        <v>50</v>
      </c>
      <c r="M330" t="s">
        <v>50</v>
      </c>
      <c r="N330" t="s">
        <v>36</v>
      </c>
      <c r="O330" t="s">
        <v>51</v>
      </c>
      <c r="P330" t="s">
        <v>2815</v>
      </c>
      <c r="Q330" t="s">
        <v>39</v>
      </c>
      <c r="R330" t="s">
        <v>39</v>
      </c>
      <c r="S330" t="s">
        <v>52</v>
      </c>
      <c r="T330" t="s">
        <v>39</v>
      </c>
      <c r="U330" t="s">
        <v>39</v>
      </c>
      <c r="V330" t="s">
        <v>39</v>
      </c>
      <c r="W330" t="s">
        <v>39</v>
      </c>
      <c r="X330" t="s">
        <v>39</v>
      </c>
      <c r="Y330" t="s">
        <v>9472</v>
      </c>
      <c r="Z330">
        <v>3</v>
      </c>
    </row>
    <row r="331" spans="1:26" x14ac:dyDescent="0.25">
      <c r="A331" t="s">
        <v>2816</v>
      </c>
      <c r="B331" t="s">
        <v>2817</v>
      </c>
      <c r="C331" t="s">
        <v>2818</v>
      </c>
      <c r="D331" t="s">
        <v>1017</v>
      </c>
      <c r="E331" t="s">
        <v>2812</v>
      </c>
      <c r="F331" t="s">
        <v>2819</v>
      </c>
      <c r="G331" t="s">
        <v>2820</v>
      </c>
      <c r="H331" t="s">
        <v>1020</v>
      </c>
      <c r="I331" t="s">
        <v>225</v>
      </c>
      <c r="J331" t="s">
        <v>47</v>
      </c>
      <c r="K331" t="s">
        <v>48</v>
      </c>
      <c r="L331" t="s">
        <v>50</v>
      </c>
      <c r="M331" t="s">
        <v>50</v>
      </c>
      <c r="N331" t="s">
        <v>36</v>
      </c>
      <c r="O331" t="s">
        <v>51</v>
      </c>
      <c r="P331" t="s">
        <v>2821</v>
      </c>
      <c r="Q331" t="s">
        <v>39</v>
      </c>
      <c r="R331" t="s">
        <v>39</v>
      </c>
      <c r="S331" t="s">
        <v>52</v>
      </c>
      <c r="T331" t="s">
        <v>39</v>
      </c>
      <c r="U331" t="s">
        <v>2822</v>
      </c>
      <c r="V331" t="s">
        <v>39</v>
      </c>
      <c r="W331" t="s">
        <v>39</v>
      </c>
      <c r="X331" t="s">
        <v>39</v>
      </c>
      <c r="Y331" t="s">
        <v>9473</v>
      </c>
      <c r="Z331">
        <v>4</v>
      </c>
    </row>
    <row r="332" spans="1:26" x14ac:dyDescent="0.25">
      <c r="A332" t="s">
        <v>2823</v>
      </c>
      <c r="B332" t="s">
        <v>2824</v>
      </c>
      <c r="C332" t="s">
        <v>2825</v>
      </c>
      <c r="D332" t="s">
        <v>2826</v>
      </c>
      <c r="E332" t="s">
        <v>2827</v>
      </c>
      <c r="F332" t="s">
        <v>39</v>
      </c>
      <c r="G332" t="s">
        <v>2828</v>
      </c>
      <c r="H332" t="s">
        <v>30</v>
      </c>
      <c r="I332" t="s">
        <v>31</v>
      </c>
      <c r="J332" t="s">
        <v>47</v>
      </c>
      <c r="K332" t="s">
        <v>48</v>
      </c>
      <c r="L332" t="s">
        <v>2829</v>
      </c>
      <c r="M332" t="s">
        <v>2830</v>
      </c>
      <c r="N332" t="s">
        <v>36</v>
      </c>
      <c r="O332" t="s">
        <v>51</v>
      </c>
      <c r="P332" t="s">
        <v>63</v>
      </c>
      <c r="Q332" t="s">
        <v>39</v>
      </c>
      <c r="R332" t="s">
        <v>1056</v>
      </c>
      <c r="S332" t="s">
        <v>2068</v>
      </c>
      <c r="T332" t="s">
        <v>39</v>
      </c>
      <c r="U332" t="s">
        <v>39</v>
      </c>
      <c r="V332" t="s">
        <v>39</v>
      </c>
      <c r="W332" t="s">
        <v>2831</v>
      </c>
      <c r="X332" t="s">
        <v>39</v>
      </c>
      <c r="Y332" t="s">
        <v>9474</v>
      </c>
      <c r="Z332">
        <v>5</v>
      </c>
    </row>
    <row r="333" spans="1:26" x14ac:dyDescent="0.25">
      <c r="A333" t="s">
        <v>2832</v>
      </c>
      <c r="B333" t="s">
        <v>2833</v>
      </c>
      <c r="C333" t="s">
        <v>2834</v>
      </c>
      <c r="D333" t="s">
        <v>667</v>
      </c>
      <c r="E333" t="s">
        <v>2835</v>
      </c>
      <c r="F333" t="s">
        <v>2836</v>
      </c>
      <c r="G333" t="s">
        <v>2837</v>
      </c>
      <c r="H333" t="s">
        <v>670</v>
      </c>
      <c r="I333" t="s">
        <v>225</v>
      </c>
      <c r="J333" t="s">
        <v>47</v>
      </c>
      <c r="K333" t="s">
        <v>48</v>
      </c>
      <c r="L333" t="s">
        <v>50</v>
      </c>
      <c r="M333" t="s">
        <v>50</v>
      </c>
      <c r="N333" t="s">
        <v>36</v>
      </c>
      <c r="O333" t="s">
        <v>51</v>
      </c>
      <c r="P333" t="s">
        <v>95</v>
      </c>
      <c r="Q333" t="s">
        <v>39</v>
      </c>
      <c r="R333" t="s">
        <v>39</v>
      </c>
      <c r="S333" t="s">
        <v>52</v>
      </c>
      <c r="T333" t="s">
        <v>2838</v>
      </c>
      <c r="U333" t="s">
        <v>39</v>
      </c>
      <c r="V333" t="s">
        <v>39</v>
      </c>
      <c r="W333" t="s">
        <v>39</v>
      </c>
      <c r="X333" t="s">
        <v>39</v>
      </c>
      <c r="Y333" t="s">
        <v>9475</v>
      </c>
      <c r="Z333">
        <v>4</v>
      </c>
    </row>
    <row r="334" spans="1:26" x14ac:dyDescent="0.25">
      <c r="A334" t="s">
        <v>2839</v>
      </c>
      <c r="B334" t="s">
        <v>2840</v>
      </c>
      <c r="C334" t="s">
        <v>2841</v>
      </c>
      <c r="D334" t="s">
        <v>2842</v>
      </c>
      <c r="E334" t="s">
        <v>2843</v>
      </c>
      <c r="F334" t="s">
        <v>2844</v>
      </c>
      <c r="G334" t="s">
        <v>2845</v>
      </c>
      <c r="H334" t="s">
        <v>2846</v>
      </c>
      <c r="I334" t="s">
        <v>225</v>
      </c>
      <c r="J334" t="s">
        <v>47</v>
      </c>
      <c r="K334" t="s">
        <v>2847</v>
      </c>
      <c r="L334" t="s">
        <v>50</v>
      </c>
      <c r="M334" t="s">
        <v>50</v>
      </c>
      <c r="N334" t="s">
        <v>36</v>
      </c>
      <c r="O334" t="s">
        <v>2848</v>
      </c>
      <c r="P334" t="s">
        <v>2680</v>
      </c>
      <c r="Q334" t="s">
        <v>39</v>
      </c>
      <c r="R334" t="s">
        <v>39</v>
      </c>
      <c r="S334" t="s">
        <v>158</v>
      </c>
      <c r="T334" t="s">
        <v>39</v>
      </c>
      <c r="U334" t="s">
        <v>39</v>
      </c>
      <c r="V334" t="s">
        <v>39</v>
      </c>
      <c r="W334" t="s">
        <v>2849</v>
      </c>
      <c r="X334" t="s">
        <v>39</v>
      </c>
      <c r="Y334" t="s">
        <v>9476</v>
      </c>
      <c r="Z334">
        <v>4</v>
      </c>
    </row>
    <row r="335" spans="1:26" x14ac:dyDescent="0.25">
      <c r="A335" t="s">
        <v>2850</v>
      </c>
      <c r="B335" t="s">
        <v>2851</v>
      </c>
      <c r="C335" t="s">
        <v>2852</v>
      </c>
      <c r="D335" t="s">
        <v>2853</v>
      </c>
      <c r="E335" t="s">
        <v>659</v>
      </c>
      <c r="F335" t="s">
        <v>2854</v>
      </c>
      <c r="G335" t="s">
        <v>2855</v>
      </c>
      <c r="H335" t="s">
        <v>2856</v>
      </c>
      <c r="I335" t="s">
        <v>225</v>
      </c>
      <c r="J335" t="s">
        <v>47</v>
      </c>
      <c r="K335" t="s">
        <v>2857</v>
      </c>
      <c r="L335" t="s">
        <v>50</v>
      </c>
      <c r="M335" t="s">
        <v>50</v>
      </c>
      <c r="N335" t="s">
        <v>36</v>
      </c>
      <c r="O335" t="s">
        <v>39</v>
      </c>
      <c r="P335" t="s">
        <v>2858</v>
      </c>
      <c r="Q335" t="s">
        <v>39</v>
      </c>
      <c r="R335" t="s">
        <v>39</v>
      </c>
      <c r="S335" t="s">
        <v>39</v>
      </c>
      <c r="T335" t="s">
        <v>39</v>
      </c>
      <c r="U335" t="s">
        <v>39</v>
      </c>
      <c r="V335" t="s">
        <v>39</v>
      </c>
      <c r="W335" t="s">
        <v>2859</v>
      </c>
      <c r="X335" t="s">
        <v>39</v>
      </c>
      <c r="Y335" t="s">
        <v>9477</v>
      </c>
      <c r="Z335">
        <v>2</v>
      </c>
    </row>
    <row r="336" spans="1:26" x14ac:dyDescent="0.25">
      <c r="A336" t="s">
        <v>2860</v>
      </c>
      <c r="B336" t="s">
        <v>2861</v>
      </c>
      <c r="C336" t="s">
        <v>2862</v>
      </c>
      <c r="D336" t="s">
        <v>1580</v>
      </c>
      <c r="E336" t="s">
        <v>659</v>
      </c>
      <c r="F336" t="s">
        <v>2863</v>
      </c>
      <c r="G336" t="s">
        <v>2864</v>
      </c>
      <c r="H336" t="s">
        <v>1583</v>
      </c>
      <c r="I336" t="s">
        <v>225</v>
      </c>
      <c r="J336" t="s">
        <v>47</v>
      </c>
      <c r="K336" t="s">
        <v>48</v>
      </c>
      <c r="L336" t="s">
        <v>50</v>
      </c>
      <c r="M336" t="s">
        <v>50</v>
      </c>
      <c r="N336" t="s">
        <v>36</v>
      </c>
      <c r="O336" t="s">
        <v>854</v>
      </c>
      <c r="P336" t="s">
        <v>39</v>
      </c>
      <c r="Q336" t="s">
        <v>39</v>
      </c>
      <c r="R336" t="s">
        <v>39</v>
      </c>
      <c r="S336" t="s">
        <v>39</v>
      </c>
      <c r="T336" t="s">
        <v>39</v>
      </c>
      <c r="U336" t="s">
        <v>39</v>
      </c>
      <c r="V336" t="s">
        <v>2865</v>
      </c>
      <c r="W336" t="s">
        <v>39</v>
      </c>
      <c r="X336" t="s">
        <v>20</v>
      </c>
      <c r="Y336" t="s">
        <v>9478</v>
      </c>
      <c r="Z336">
        <v>2</v>
      </c>
    </row>
    <row r="337" spans="1:26" x14ac:dyDescent="0.25">
      <c r="A337" t="s">
        <v>2866</v>
      </c>
      <c r="B337" t="s">
        <v>2867</v>
      </c>
      <c r="C337" t="s">
        <v>2868</v>
      </c>
      <c r="D337" t="s">
        <v>2869</v>
      </c>
      <c r="E337" t="s">
        <v>2812</v>
      </c>
      <c r="F337" t="s">
        <v>2870</v>
      </c>
      <c r="G337" t="s">
        <v>2871</v>
      </c>
      <c r="H337" t="s">
        <v>2872</v>
      </c>
      <c r="I337" t="s">
        <v>225</v>
      </c>
      <c r="J337" t="s">
        <v>47</v>
      </c>
      <c r="K337" t="s">
        <v>2873</v>
      </c>
      <c r="L337" t="s">
        <v>50</v>
      </c>
      <c r="M337" t="s">
        <v>50</v>
      </c>
      <c r="N337" t="s">
        <v>36</v>
      </c>
      <c r="O337" t="s">
        <v>51</v>
      </c>
      <c r="P337" t="s">
        <v>39</v>
      </c>
      <c r="Q337" t="s">
        <v>39</v>
      </c>
      <c r="R337" t="s">
        <v>39</v>
      </c>
      <c r="S337" t="s">
        <v>39</v>
      </c>
      <c r="T337" t="s">
        <v>39</v>
      </c>
      <c r="U337" t="s">
        <v>2329</v>
      </c>
      <c r="V337" t="s">
        <v>2874</v>
      </c>
      <c r="W337" t="s">
        <v>2875</v>
      </c>
      <c r="X337" t="s">
        <v>20</v>
      </c>
      <c r="Y337" t="s">
        <v>9479</v>
      </c>
      <c r="Z337">
        <v>4</v>
      </c>
    </row>
    <row r="338" spans="1:26" x14ac:dyDescent="0.25">
      <c r="A338" t="s">
        <v>2876</v>
      </c>
      <c r="B338" t="s">
        <v>2877</v>
      </c>
      <c r="C338" t="s">
        <v>2878</v>
      </c>
      <c r="D338" t="s">
        <v>2879</v>
      </c>
      <c r="E338" t="s">
        <v>2880</v>
      </c>
      <c r="F338" t="s">
        <v>2881</v>
      </c>
      <c r="G338" t="s">
        <v>2882</v>
      </c>
      <c r="H338" t="s">
        <v>2883</v>
      </c>
      <c r="I338" t="s">
        <v>225</v>
      </c>
      <c r="J338" t="s">
        <v>47</v>
      </c>
      <c r="K338" t="s">
        <v>2884</v>
      </c>
      <c r="L338" t="s">
        <v>50</v>
      </c>
      <c r="M338" t="s">
        <v>50</v>
      </c>
      <c r="N338" t="s">
        <v>36</v>
      </c>
      <c r="O338" t="s">
        <v>2885</v>
      </c>
      <c r="P338" t="s">
        <v>39</v>
      </c>
      <c r="Q338" t="s">
        <v>39</v>
      </c>
      <c r="R338" t="s">
        <v>39</v>
      </c>
      <c r="S338" t="s">
        <v>39</v>
      </c>
      <c r="T338" t="s">
        <v>39</v>
      </c>
      <c r="U338" t="s">
        <v>2886</v>
      </c>
      <c r="V338" t="s">
        <v>39</v>
      </c>
      <c r="W338" t="s">
        <v>1293</v>
      </c>
      <c r="X338" t="s">
        <v>39</v>
      </c>
      <c r="Y338" t="s">
        <v>9480</v>
      </c>
      <c r="Z338">
        <v>3</v>
      </c>
    </row>
    <row r="339" spans="1:26" x14ac:dyDescent="0.25">
      <c r="A339" t="s">
        <v>2887</v>
      </c>
      <c r="B339" t="s">
        <v>2888</v>
      </c>
      <c r="C339" t="s">
        <v>2889</v>
      </c>
      <c r="D339" t="s">
        <v>2890</v>
      </c>
      <c r="E339" t="s">
        <v>2891</v>
      </c>
      <c r="F339" t="s">
        <v>2892</v>
      </c>
      <c r="G339" t="s">
        <v>2893</v>
      </c>
      <c r="H339" t="s">
        <v>2894</v>
      </c>
      <c r="I339" t="s">
        <v>225</v>
      </c>
      <c r="J339" t="s">
        <v>47</v>
      </c>
      <c r="K339" t="s">
        <v>2895</v>
      </c>
      <c r="L339" t="s">
        <v>50</v>
      </c>
      <c r="M339" t="s">
        <v>50</v>
      </c>
      <c r="N339" t="s">
        <v>36</v>
      </c>
      <c r="O339" t="s">
        <v>51</v>
      </c>
      <c r="P339" t="s">
        <v>2896</v>
      </c>
      <c r="Q339" t="s">
        <v>653</v>
      </c>
      <c r="R339" t="s">
        <v>39</v>
      </c>
      <c r="S339" t="s">
        <v>39</v>
      </c>
      <c r="T339" t="s">
        <v>39</v>
      </c>
      <c r="U339" t="s">
        <v>830</v>
      </c>
      <c r="V339" t="s">
        <v>39</v>
      </c>
      <c r="W339" t="s">
        <v>39</v>
      </c>
      <c r="X339" t="s">
        <v>39</v>
      </c>
      <c r="Y339" t="s">
        <v>9481</v>
      </c>
      <c r="Z339">
        <v>4</v>
      </c>
    </row>
    <row r="340" spans="1:26" x14ac:dyDescent="0.25">
      <c r="A340" t="s">
        <v>2897</v>
      </c>
      <c r="B340" t="s">
        <v>2898</v>
      </c>
      <c r="C340" t="s">
        <v>2899</v>
      </c>
      <c r="D340" t="s">
        <v>2900</v>
      </c>
      <c r="E340" t="s">
        <v>2901</v>
      </c>
      <c r="F340" t="s">
        <v>2902</v>
      </c>
      <c r="G340" t="s">
        <v>2903</v>
      </c>
      <c r="H340" t="s">
        <v>800</v>
      </c>
      <c r="I340" t="s">
        <v>225</v>
      </c>
      <c r="J340" t="s">
        <v>47</v>
      </c>
      <c r="K340" t="s">
        <v>48</v>
      </c>
      <c r="L340" t="s">
        <v>50</v>
      </c>
      <c r="M340" t="s">
        <v>50</v>
      </c>
      <c r="N340" t="s">
        <v>36</v>
      </c>
      <c r="O340" t="s">
        <v>1021</v>
      </c>
      <c r="P340" t="s">
        <v>39</v>
      </c>
      <c r="Q340" t="s">
        <v>39</v>
      </c>
      <c r="R340" t="s">
        <v>39</v>
      </c>
      <c r="S340" t="s">
        <v>39</v>
      </c>
      <c r="T340" t="s">
        <v>39</v>
      </c>
      <c r="U340" t="s">
        <v>830</v>
      </c>
      <c r="V340" t="s">
        <v>654</v>
      </c>
      <c r="W340" t="s">
        <v>39</v>
      </c>
      <c r="X340" t="s">
        <v>20</v>
      </c>
      <c r="Y340" t="s">
        <v>9482</v>
      </c>
      <c r="Z340">
        <v>3</v>
      </c>
    </row>
    <row r="341" spans="1:26" x14ac:dyDescent="0.25">
      <c r="A341" t="s">
        <v>2904</v>
      </c>
      <c r="B341" t="s">
        <v>2905</v>
      </c>
      <c r="C341" t="s">
        <v>2906</v>
      </c>
      <c r="D341" t="s">
        <v>2907</v>
      </c>
      <c r="E341" t="s">
        <v>2908</v>
      </c>
      <c r="F341" t="s">
        <v>2909</v>
      </c>
      <c r="G341" t="s">
        <v>2910</v>
      </c>
      <c r="H341" t="s">
        <v>2911</v>
      </c>
      <c r="I341" t="s">
        <v>225</v>
      </c>
      <c r="J341" t="s">
        <v>47</v>
      </c>
      <c r="K341" t="s">
        <v>48</v>
      </c>
      <c r="L341" t="s">
        <v>50</v>
      </c>
      <c r="M341" t="s">
        <v>50</v>
      </c>
      <c r="N341" t="s">
        <v>36</v>
      </c>
      <c r="O341" t="s">
        <v>256</v>
      </c>
      <c r="P341" t="s">
        <v>39</v>
      </c>
      <c r="Q341" t="s">
        <v>39</v>
      </c>
      <c r="R341" t="s">
        <v>39</v>
      </c>
      <c r="S341" t="s">
        <v>39</v>
      </c>
      <c r="T341" t="s">
        <v>39</v>
      </c>
      <c r="U341" t="s">
        <v>2912</v>
      </c>
      <c r="V341" t="s">
        <v>654</v>
      </c>
      <c r="W341" t="s">
        <v>39</v>
      </c>
      <c r="X341" t="s">
        <v>20</v>
      </c>
      <c r="Y341" t="s">
        <v>9483</v>
      </c>
      <c r="Z341">
        <v>3</v>
      </c>
    </row>
    <row r="342" spans="1:26" x14ac:dyDescent="0.25">
      <c r="A342" t="s">
        <v>2913</v>
      </c>
      <c r="B342" t="s">
        <v>2914</v>
      </c>
      <c r="C342" t="s">
        <v>2915</v>
      </c>
      <c r="D342" t="s">
        <v>2916</v>
      </c>
      <c r="E342" t="s">
        <v>2317</v>
      </c>
      <c r="F342" t="s">
        <v>2917</v>
      </c>
      <c r="G342" t="s">
        <v>2918</v>
      </c>
      <c r="H342" t="s">
        <v>2919</v>
      </c>
      <c r="I342" t="s">
        <v>225</v>
      </c>
      <c r="J342" t="s">
        <v>47</v>
      </c>
      <c r="K342" t="s">
        <v>48</v>
      </c>
      <c r="L342" t="s">
        <v>50</v>
      </c>
      <c r="M342" t="s">
        <v>50</v>
      </c>
      <c r="N342" t="s">
        <v>36</v>
      </c>
      <c r="O342" t="s">
        <v>51</v>
      </c>
      <c r="P342" t="s">
        <v>78</v>
      </c>
      <c r="Q342" t="s">
        <v>522</v>
      </c>
      <c r="R342" t="s">
        <v>39</v>
      </c>
      <c r="S342" t="s">
        <v>1559</v>
      </c>
      <c r="T342" t="s">
        <v>39</v>
      </c>
      <c r="U342" t="s">
        <v>980</v>
      </c>
      <c r="V342" t="s">
        <v>159</v>
      </c>
      <c r="W342" t="s">
        <v>39</v>
      </c>
      <c r="X342" t="s">
        <v>20</v>
      </c>
      <c r="Y342" t="s">
        <v>9484</v>
      </c>
      <c r="Z342">
        <v>6</v>
      </c>
    </row>
    <row r="343" spans="1:26" x14ac:dyDescent="0.25">
      <c r="A343" t="s">
        <v>2920</v>
      </c>
      <c r="B343" t="s">
        <v>2921</v>
      </c>
      <c r="C343" t="s">
        <v>2922</v>
      </c>
      <c r="D343" t="s">
        <v>2923</v>
      </c>
      <c r="E343" t="s">
        <v>2125</v>
      </c>
      <c r="F343" t="s">
        <v>2924</v>
      </c>
      <c r="G343" t="s">
        <v>2925</v>
      </c>
      <c r="H343" t="s">
        <v>2926</v>
      </c>
      <c r="I343" t="s">
        <v>225</v>
      </c>
      <c r="J343" t="s">
        <v>47</v>
      </c>
      <c r="K343" t="s">
        <v>2927</v>
      </c>
      <c r="L343" t="s">
        <v>50</v>
      </c>
      <c r="M343" t="s">
        <v>50</v>
      </c>
      <c r="N343" t="s">
        <v>36</v>
      </c>
      <c r="O343" t="s">
        <v>256</v>
      </c>
      <c r="P343" t="s">
        <v>39</v>
      </c>
      <c r="Q343" t="s">
        <v>593</v>
      </c>
      <c r="R343" t="s">
        <v>39</v>
      </c>
      <c r="S343" t="s">
        <v>39</v>
      </c>
      <c r="T343" t="s">
        <v>39</v>
      </c>
      <c r="U343" t="s">
        <v>2928</v>
      </c>
      <c r="V343" t="s">
        <v>159</v>
      </c>
      <c r="W343" t="s">
        <v>39</v>
      </c>
      <c r="X343" t="s">
        <v>20</v>
      </c>
      <c r="Y343" t="s">
        <v>9485</v>
      </c>
      <c r="Z343">
        <v>4</v>
      </c>
    </row>
    <row r="344" spans="1:26" x14ac:dyDescent="0.25">
      <c r="A344" t="s">
        <v>2929</v>
      </c>
      <c r="B344" t="s">
        <v>2930</v>
      </c>
      <c r="C344" t="s">
        <v>2931</v>
      </c>
      <c r="D344" t="s">
        <v>2932</v>
      </c>
      <c r="E344" t="s">
        <v>2933</v>
      </c>
      <c r="F344" t="s">
        <v>2934</v>
      </c>
      <c r="G344" t="s">
        <v>2935</v>
      </c>
      <c r="H344" t="s">
        <v>2936</v>
      </c>
      <c r="I344" t="s">
        <v>225</v>
      </c>
      <c r="J344" t="s">
        <v>47</v>
      </c>
      <c r="K344" t="s">
        <v>48</v>
      </c>
      <c r="L344" t="s">
        <v>50</v>
      </c>
      <c r="M344" t="s">
        <v>50</v>
      </c>
      <c r="N344" t="s">
        <v>36</v>
      </c>
      <c r="O344" t="s">
        <v>51</v>
      </c>
      <c r="P344" t="s">
        <v>1210</v>
      </c>
      <c r="Q344" t="s">
        <v>653</v>
      </c>
      <c r="R344" t="s">
        <v>39</v>
      </c>
      <c r="S344" t="s">
        <v>158</v>
      </c>
      <c r="T344" t="s">
        <v>19</v>
      </c>
      <c r="U344" t="s">
        <v>307</v>
      </c>
      <c r="V344" t="s">
        <v>39</v>
      </c>
      <c r="W344" t="s">
        <v>39</v>
      </c>
      <c r="X344" t="s">
        <v>39</v>
      </c>
      <c r="Y344" t="s">
        <v>9486</v>
      </c>
      <c r="Z344">
        <v>6</v>
      </c>
    </row>
    <row r="345" spans="1:26" x14ac:dyDescent="0.25">
      <c r="A345" t="s">
        <v>2937</v>
      </c>
      <c r="B345" t="s">
        <v>2938</v>
      </c>
      <c r="C345" t="s">
        <v>2939</v>
      </c>
      <c r="D345" t="s">
        <v>2940</v>
      </c>
      <c r="E345" t="s">
        <v>2941</v>
      </c>
      <c r="F345" t="s">
        <v>2942</v>
      </c>
      <c r="G345" t="s">
        <v>2943</v>
      </c>
      <c r="H345" t="s">
        <v>2944</v>
      </c>
      <c r="I345" t="s">
        <v>225</v>
      </c>
      <c r="J345" t="s">
        <v>47</v>
      </c>
      <c r="K345" t="s">
        <v>2945</v>
      </c>
      <c r="L345" t="s">
        <v>50</v>
      </c>
      <c r="M345" t="s">
        <v>50</v>
      </c>
      <c r="N345" t="s">
        <v>36</v>
      </c>
      <c r="O345" t="s">
        <v>51</v>
      </c>
      <c r="P345" t="s">
        <v>2946</v>
      </c>
      <c r="Q345" t="s">
        <v>39</v>
      </c>
      <c r="R345" t="s">
        <v>39</v>
      </c>
      <c r="S345" t="s">
        <v>39</v>
      </c>
      <c r="T345" t="s">
        <v>39</v>
      </c>
      <c r="U345" t="s">
        <v>96</v>
      </c>
      <c r="V345" t="s">
        <v>39</v>
      </c>
      <c r="W345" t="s">
        <v>39</v>
      </c>
      <c r="X345" t="s">
        <v>39</v>
      </c>
      <c r="Y345" t="s">
        <v>9487</v>
      </c>
      <c r="Z345">
        <v>3</v>
      </c>
    </row>
    <row r="346" spans="1:26" x14ac:dyDescent="0.25">
      <c r="A346" t="s">
        <v>2947</v>
      </c>
      <c r="B346" t="s">
        <v>2948</v>
      </c>
      <c r="C346" t="s">
        <v>2949</v>
      </c>
      <c r="D346" t="s">
        <v>2950</v>
      </c>
      <c r="E346" t="s">
        <v>2951</v>
      </c>
      <c r="F346" t="s">
        <v>2952</v>
      </c>
      <c r="G346" t="s">
        <v>2953</v>
      </c>
      <c r="H346" t="s">
        <v>2954</v>
      </c>
      <c r="I346" t="s">
        <v>225</v>
      </c>
      <c r="J346" t="s">
        <v>47</v>
      </c>
      <c r="K346" t="s">
        <v>2955</v>
      </c>
      <c r="L346" t="s">
        <v>50</v>
      </c>
      <c r="M346" t="s">
        <v>50</v>
      </c>
      <c r="N346" t="s">
        <v>36</v>
      </c>
      <c r="O346" t="s">
        <v>247</v>
      </c>
      <c r="P346" t="s">
        <v>95</v>
      </c>
      <c r="Q346" t="s">
        <v>39</v>
      </c>
      <c r="R346" t="s">
        <v>39</v>
      </c>
      <c r="S346" t="s">
        <v>158</v>
      </c>
      <c r="T346" t="s">
        <v>39</v>
      </c>
      <c r="U346" t="s">
        <v>1587</v>
      </c>
      <c r="V346" t="s">
        <v>39</v>
      </c>
      <c r="W346" t="s">
        <v>604</v>
      </c>
      <c r="X346" t="s">
        <v>39</v>
      </c>
      <c r="Y346" t="s">
        <v>9488</v>
      </c>
      <c r="Z346">
        <v>5</v>
      </c>
    </row>
    <row r="347" spans="1:26" x14ac:dyDescent="0.25">
      <c r="A347" t="s">
        <v>2956</v>
      </c>
      <c r="B347" t="s">
        <v>2957</v>
      </c>
      <c r="C347" t="s">
        <v>2958</v>
      </c>
      <c r="D347" t="s">
        <v>2959</v>
      </c>
      <c r="E347" t="s">
        <v>2960</v>
      </c>
      <c r="F347" t="s">
        <v>2961</v>
      </c>
      <c r="G347" t="s">
        <v>2962</v>
      </c>
      <c r="H347" t="s">
        <v>2963</v>
      </c>
      <c r="I347" t="s">
        <v>225</v>
      </c>
      <c r="J347" t="s">
        <v>47</v>
      </c>
      <c r="K347" t="s">
        <v>2964</v>
      </c>
      <c r="L347" t="s">
        <v>50</v>
      </c>
      <c r="M347" t="s">
        <v>50</v>
      </c>
      <c r="N347" t="s">
        <v>36</v>
      </c>
      <c r="O347" t="s">
        <v>576</v>
      </c>
      <c r="P347" t="s">
        <v>39</v>
      </c>
      <c r="Q347" t="s">
        <v>593</v>
      </c>
      <c r="R347" t="s">
        <v>39</v>
      </c>
      <c r="S347" t="s">
        <v>158</v>
      </c>
      <c r="T347" t="s">
        <v>39</v>
      </c>
      <c r="U347" t="s">
        <v>2965</v>
      </c>
      <c r="V347" t="s">
        <v>39</v>
      </c>
      <c r="W347" t="s">
        <v>604</v>
      </c>
      <c r="X347" t="s">
        <v>39</v>
      </c>
      <c r="Y347" t="s">
        <v>9489</v>
      </c>
      <c r="Z347">
        <v>5</v>
      </c>
    </row>
    <row r="348" spans="1:26" x14ac:dyDescent="0.25">
      <c r="A348" t="s">
        <v>2966</v>
      </c>
      <c r="B348" t="s">
        <v>2967</v>
      </c>
      <c r="C348" t="s">
        <v>2968</v>
      </c>
      <c r="D348" t="s">
        <v>667</v>
      </c>
      <c r="E348" t="s">
        <v>1411</v>
      </c>
      <c r="F348" t="s">
        <v>2969</v>
      </c>
      <c r="G348" t="s">
        <v>2970</v>
      </c>
      <c r="H348" t="s">
        <v>670</v>
      </c>
      <c r="I348" t="s">
        <v>225</v>
      </c>
      <c r="J348" t="s">
        <v>47</v>
      </c>
      <c r="K348" t="s">
        <v>2971</v>
      </c>
      <c r="L348" t="s">
        <v>50</v>
      </c>
      <c r="M348" t="s">
        <v>50</v>
      </c>
      <c r="N348" t="s">
        <v>36</v>
      </c>
      <c r="O348" t="s">
        <v>2972</v>
      </c>
      <c r="P348" t="s">
        <v>2973</v>
      </c>
      <c r="Q348" t="s">
        <v>39</v>
      </c>
      <c r="R348" t="s">
        <v>39</v>
      </c>
      <c r="S348" t="s">
        <v>52</v>
      </c>
      <c r="T348" t="s">
        <v>39</v>
      </c>
      <c r="U348" t="s">
        <v>39</v>
      </c>
      <c r="V348" t="s">
        <v>39</v>
      </c>
      <c r="W348" t="s">
        <v>2974</v>
      </c>
      <c r="X348" t="s">
        <v>39</v>
      </c>
      <c r="Y348" t="s">
        <v>9490</v>
      </c>
      <c r="Z348">
        <v>4</v>
      </c>
    </row>
    <row r="349" spans="1:26" x14ac:dyDescent="0.25">
      <c r="A349" t="s">
        <v>2975</v>
      </c>
      <c r="B349" t="s">
        <v>2976</v>
      </c>
      <c r="C349" t="s">
        <v>2977</v>
      </c>
      <c r="D349" t="s">
        <v>2978</v>
      </c>
      <c r="E349" t="s">
        <v>1419</v>
      </c>
      <c r="F349" t="s">
        <v>2979</v>
      </c>
      <c r="G349" t="s">
        <v>2980</v>
      </c>
      <c r="H349" t="s">
        <v>1239</v>
      </c>
      <c r="I349" t="s">
        <v>225</v>
      </c>
      <c r="J349" t="s">
        <v>47</v>
      </c>
      <c r="K349" t="s">
        <v>2981</v>
      </c>
      <c r="L349" t="s">
        <v>50</v>
      </c>
      <c r="M349" t="s">
        <v>50</v>
      </c>
      <c r="N349" t="s">
        <v>36</v>
      </c>
      <c r="O349" t="s">
        <v>2982</v>
      </c>
      <c r="P349" t="s">
        <v>39</v>
      </c>
      <c r="Q349" t="s">
        <v>39</v>
      </c>
      <c r="R349" t="s">
        <v>39</v>
      </c>
      <c r="S349" t="s">
        <v>39</v>
      </c>
      <c r="T349" t="s">
        <v>2983</v>
      </c>
      <c r="U349" t="s">
        <v>2984</v>
      </c>
      <c r="V349" t="s">
        <v>39</v>
      </c>
      <c r="W349" t="s">
        <v>39</v>
      </c>
      <c r="X349" t="s">
        <v>39</v>
      </c>
      <c r="Y349" t="s">
        <v>9491</v>
      </c>
      <c r="Z349">
        <v>3</v>
      </c>
    </row>
    <row r="350" spans="1:26" x14ac:dyDescent="0.25">
      <c r="A350" t="s">
        <v>2985</v>
      </c>
      <c r="B350" t="s">
        <v>2986</v>
      </c>
      <c r="C350" t="s">
        <v>2987</v>
      </c>
      <c r="D350" t="s">
        <v>1145</v>
      </c>
      <c r="E350" t="s">
        <v>2988</v>
      </c>
      <c r="F350" t="s">
        <v>2989</v>
      </c>
      <c r="G350" t="s">
        <v>2990</v>
      </c>
      <c r="H350" t="s">
        <v>62</v>
      </c>
      <c r="I350" t="s">
        <v>225</v>
      </c>
      <c r="J350" t="s">
        <v>47</v>
      </c>
      <c r="K350" t="s">
        <v>2991</v>
      </c>
      <c r="L350" t="s">
        <v>50</v>
      </c>
      <c r="M350" t="s">
        <v>50</v>
      </c>
      <c r="N350" t="s">
        <v>36</v>
      </c>
      <c r="O350" t="s">
        <v>1785</v>
      </c>
      <c r="P350" t="s">
        <v>39</v>
      </c>
      <c r="Q350" t="s">
        <v>39</v>
      </c>
      <c r="R350" t="s">
        <v>39</v>
      </c>
      <c r="S350" t="s">
        <v>52</v>
      </c>
      <c r="T350" t="s">
        <v>39</v>
      </c>
      <c r="U350" t="s">
        <v>39</v>
      </c>
      <c r="V350" t="s">
        <v>39</v>
      </c>
      <c r="W350" t="s">
        <v>39</v>
      </c>
      <c r="X350" t="s">
        <v>39</v>
      </c>
      <c r="Y350" t="s">
        <v>9492</v>
      </c>
      <c r="Z350">
        <v>2</v>
      </c>
    </row>
    <row r="351" spans="1:26" x14ac:dyDescent="0.25">
      <c r="A351" t="s">
        <v>2992</v>
      </c>
      <c r="B351" t="s">
        <v>2993</v>
      </c>
      <c r="C351" t="s">
        <v>2994</v>
      </c>
      <c r="D351" t="s">
        <v>2995</v>
      </c>
      <c r="E351" t="s">
        <v>2996</v>
      </c>
      <c r="F351" t="s">
        <v>2997</v>
      </c>
      <c r="G351" t="s">
        <v>2998</v>
      </c>
      <c r="H351" t="s">
        <v>1775</v>
      </c>
      <c r="I351" t="s">
        <v>225</v>
      </c>
      <c r="J351" t="s">
        <v>47</v>
      </c>
      <c r="K351" t="s">
        <v>48</v>
      </c>
      <c r="L351" t="s">
        <v>50</v>
      </c>
      <c r="M351" t="s">
        <v>50</v>
      </c>
      <c r="N351" t="s">
        <v>36</v>
      </c>
      <c r="O351" t="s">
        <v>51</v>
      </c>
      <c r="P351" t="s">
        <v>266</v>
      </c>
      <c r="Q351" t="s">
        <v>39</v>
      </c>
      <c r="R351" t="s">
        <v>39</v>
      </c>
      <c r="S351" t="s">
        <v>158</v>
      </c>
      <c r="T351" t="s">
        <v>39</v>
      </c>
      <c r="U351" t="s">
        <v>39</v>
      </c>
      <c r="V351" t="s">
        <v>1406</v>
      </c>
      <c r="W351" t="s">
        <v>39</v>
      </c>
      <c r="X351" t="s">
        <v>20</v>
      </c>
      <c r="Y351" t="s">
        <v>9493</v>
      </c>
      <c r="Z351">
        <v>4</v>
      </c>
    </row>
    <row r="352" spans="1:26" x14ac:dyDescent="0.25">
      <c r="A352" t="s">
        <v>2999</v>
      </c>
      <c r="B352" t="s">
        <v>3000</v>
      </c>
      <c r="C352" t="s">
        <v>3001</v>
      </c>
      <c r="D352" t="s">
        <v>777</v>
      </c>
      <c r="E352" t="s">
        <v>3002</v>
      </c>
      <c r="F352" t="s">
        <v>3003</v>
      </c>
      <c r="G352" t="s">
        <v>3004</v>
      </c>
      <c r="H352" t="s">
        <v>781</v>
      </c>
      <c r="I352" t="s">
        <v>225</v>
      </c>
      <c r="J352" t="s">
        <v>47</v>
      </c>
      <c r="K352" t="s">
        <v>48</v>
      </c>
      <c r="L352" t="s">
        <v>50</v>
      </c>
      <c r="M352" t="s">
        <v>50</v>
      </c>
      <c r="N352" t="s">
        <v>36</v>
      </c>
      <c r="O352" t="s">
        <v>51</v>
      </c>
      <c r="P352" t="s">
        <v>39</v>
      </c>
      <c r="Q352" t="s">
        <v>39</v>
      </c>
      <c r="R352" t="s">
        <v>39</v>
      </c>
      <c r="S352" t="s">
        <v>39</v>
      </c>
      <c r="T352" t="s">
        <v>39</v>
      </c>
      <c r="U352" t="s">
        <v>3005</v>
      </c>
      <c r="V352" t="s">
        <v>39</v>
      </c>
      <c r="W352" t="s">
        <v>39</v>
      </c>
      <c r="X352" t="s">
        <v>39</v>
      </c>
      <c r="Y352" t="s">
        <v>3004</v>
      </c>
      <c r="Z352">
        <v>2</v>
      </c>
    </row>
    <row r="353" spans="1:26" x14ac:dyDescent="0.25">
      <c r="A353" t="s">
        <v>3006</v>
      </c>
      <c r="B353" t="s">
        <v>3007</v>
      </c>
      <c r="C353" t="s">
        <v>3008</v>
      </c>
      <c r="D353" t="s">
        <v>3009</v>
      </c>
      <c r="E353" t="s">
        <v>3010</v>
      </c>
      <c r="F353" t="s">
        <v>3011</v>
      </c>
      <c r="G353" t="s">
        <v>3012</v>
      </c>
      <c r="H353" t="s">
        <v>30</v>
      </c>
      <c r="I353" t="s">
        <v>31</v>
      </c>
      <c r="J353" t="s">
        <v>47</v>
      </c>
      <c r="K353" t="s">
        <v>48</v>
      </c>
      <c r="L353" t="s">
        <v>3013</v>
      </c>
      <c r="M353" t="s">
        <v>50</v>
      </c>
      <c r="N353" t="s">
        <v>36</v>
      </c>
      <c r="O353" t="s">
        <v>247</v>
      </c>
      <c r="P353" t="s">
        <v>2112</v>
      </c>
      <c r="Q353" t="s">
        <v>39</v>
      </c>
      <c r="R353" t="s">
        <v>39</v>
      </c>
      <c r="S353" t="s">
        <v>39</v>
      </c>
      <c r="T353" t="s">
        <v>1954</v>
      </c>
      <c r="U353" t="s">
        <v>39</v>
      </c>
      <c r="V353" t="s">
        <v>39</v>
      </c>
      <c r="W353" t="s">
        <v>39</v>
      </c>
      <c r="X353" t="s">
        <v>39</v>
      </c>
      <c r="Y353" t="s">
        <v>3012</v>
      </c>
      <c r="Z353">
        <v>3</v>
      </c>
    </row>
    <row r="354" spans="1:26" x14ac:dyDescent="0.25">
      <c r="A354" t="s">
        <v>3014</v>
      </c>
      <c r="B354" t="s">
        <v>3015</v>
      </c>
      <c r="C354" t="s">
        <v>3016</v>
      </c>
      <c r="D354" t="s">
        <v>3017</v>
      </c>
      <c r="E354" t="s">
        <v>3018</v>
      </c>
      <c r="F354" t="s">
        <v>3019</v>
      </c>
      <c r="G354" t="s">
        <v>3020</v>
      </c>
      <c r="H354" t="s">
        <v>1929</v>
      </c>
      <c r="I354" t="s">
        <v>225</v>
      </c>
      <c r="J354" t="s">
        <v>47</v>
      </c>
      <c r="K354" t="s">
        <v>3021</v>
      </c>
      <c r="L354" t="s">
        <v>50</v>
      </c>
      <c r="M354" t="s">
        <v>50</v>
      </c>
      <c r="N354" t="s">
        <v>36</v>
      </c>
      <c r="O354" t="s">
        <v>51</v>
      </c>
      <c r="P354" t="s">
        <v>1440</v>
      </c>
      <c r="Q354" t="s">
        <v>39</v>
      </c>
      <c r="R354" t="s">
        <v>39</v>
      </c>
      <c r="S354" t="s">
        <v>39</v>
      </c>
      <c r="T354" t="s">
        <v>39</v>
      </c>
      <c r="U354" t="s">
        <v>3022</v>
      </c>
      <c r="V354" t="s">
        <v>39</v>
      </c>
      <c r="W354" t="s">
        <v>39</v>
      </c>
      <c r="X354" t="s">
        <v>39</v>
      </c>
      <c r="Y354" t="s">
        <v>9494</v>
      </c>
      <c r="Z354">
        <v>3</v>
      </c>
    </row>
    <row r="355" spans="1:26" x14ac:dyDescent="0.25">
      <c r="A355" t="s">
        <v>3023</v>
      </c>
      <c r="B355" t="s">
        <v>3024</v>
      </c>
      <c r="C355" t="s">
        <v>3025</v>
      </c>
      <c r="D355" t="s">
        <v>3026</v>
      </c>
      <c r="E355" t="s">
        <v>3027</v>
      </c>
      <c r="F355" t="s">
        <v>3028</v>
      </c>
      <c r="G355" t="s">
        <v>3029</v>
      </c>
      <c r="H355" t="s">
        <v>3030</v>
      </c>
      <c r="I355" t="s">
        <v>225</v>
      </c>
      <c r="J355" t="s">
        <v>47</v>
      </c>
      <c r="K355" t="s">
        <v>48</v>
      </c>
      <c r="L355" t="s">
        <v>50</v>
      </c>
      <c r="M355" t="s">
        <v>50</v>
      </c>
      <c r="N355" t="s">
        <v>36</v>
      </c>
      <c r="O355" t="s">
        <v>3031</v>
      </c>
      <c r="P355" t="s">
        <v>78</v>
      </c>
      <c r="Q355" t="s">
        <v>39</v>
      </c>
      <c r="R355" t="s">
        <v>39</v>
      </c>
      <c r="S355" t="s">
        <v>39</v>
      </c>
      <c r="T355" t="s">
        <v>39</v>
      </c>
      <c r="U355" t="s">
        <v>40</v>
      </c>
      <c r="V355" t="s">
        <v>159</v>
      </c>
      <c r="W355" t="s">
        <v>39</v>
      </c>
      <c r="X355" t="s">
        <v>20</v>
      </c>
      <c r="Y355" t="s">
        <v>9495</v>
      </c>
      <c r="Z355">
        <v>4</v>
      </c>
    </row>
    <row r="356" spans="1:26" x14ac:dyDescent="0.25">
      <c r="A356" t="s">
        <v>3032</v>
      </c>
      <c r="B356" t="s">
        <v>3033</v>
      </c>
      <c r="C356" t="s">
        <v>3034</v>
      </c>
      <c r="D356" t="s">
        <v>3035</v>
      </c>
      <c r="E356" t="s">
        <v>3036</v>
      </c>
      <c r="F356" t="s">
        <v>3037</v>
      </c>
      <c r="G356" t="s">
        <v>3038</v>
      </c>
      <c r="H356" t="s">
        <v>3039</v>
      </c>
      <c r="I356" t="s">
        <v>225</v>
      </c>
      <c r="J356" t="s">
        <v>47</v>
      </c>
      <c r="K356" t="s">
        <v>48</v>
      </c>
      <c r="L356" t="s">
        <v>50</v>
      </c>
      <c r="M356" t="s">
        <v>50</v>
      </c>
      <c r="N356" t="s">
        <v>36</v>
      </c>
      <c r="O356" t="s">
        <v>51</v>
      </c>
      <c r="P356" t="s">
        <v>78</v>
      </c>
      <c r="Q356" t="s">
        <v>39</v>
      </c>
      <c r="R356" t="s">
        <v>39</v>
      </c>
      <c r="S356" t="s">
        <v>39</v>
      </c>
      <c r="T356" t="s">
        <v>39</v>
      </c>
      <c r="U356" t="s">
        <v>3040</v>
      </c>
      <c r="V356" t="s">
        <v>3041</v>
      </c>
      <c r="W356" t="s">
        <v>39</v>
      </c>
      <c r="X356" t="s">
        <v>20</v>
      </c>
      <c r="Y356" t="s">
        <v>9496</v>
      </c>
      <c r="Z356">
        <v>4</v>
      </c>
    </row>
    <row r="357" spans="1:26" x14ac:dyDescent="0.25">
      <c r="A357" t="s">
        <v>3042</v>
      </c>
      <c r="B357" t="s">
        <v>3043</v>
      </c>
      <c r="C357" t="s">
        <v>3044</v>
      </c>
      <c r="D357" t="s">
        <v>3045</v>
      </c>
      <c r="E357" t="s">
        <v>3046</v>
      </c>
      <c r="F357" t="s">
        <v>3047</v>
      </c>
      <c r="G357" t="s">
        <v>3048</v>
      </c>
      <c r="H357" t="s">
        <v>3049</v>
      </c>
      <c r="I357" t="s">
        <v>225</v>
      </c>
      <c r="J357" t="s">
        <v>47</v>
      </c>
      <c r="K357" t="s">
        <v>3050</v>
      </c>
      <c r="L357" t="s">
        <v>50</v>
      </c>
      <c r="M357" t="s">
        <v>50</v>
      </c>
      <c r="N357" t="s">
        <v>36</v>
      </c>
      <c r="O357" t="s">
        <v>1021</v>
      </c>
      <c r="P357" t="s">
        <v>39</v>
      </c>
      <c r="Q357" t="s">
        <v>39</v>
      </c>
      <c r="R357" t="s">
        <v>39</v>
      </c>
      <c r="S357" t="s">
        <v>52</v>
      </c>
      <c r="T357" t="s">
        <v>523</v>
      </c>
      <c r="U357" t="s">
        <v>39</v>
      </c>
      <c r="V357" t="s">
        <v>296</v>
      </c>
      <c r="W357" t="s">
        <v>39</v>
      </c>
      <c r="X357" t="s">
        <v>20</v>
      </c>
      <c r="Y357" t="s">
        <v>9497</v>
      </c>
      <c r="Z357">
        <v>4</v>
      </c>
    </row>
    <row r="358" spans="1:26" x14ac:dyDescent="0.25">
      <c r="A358" t="s">
        <v>3051</v>
      </c>
      <c r="B358" t="s">
        <v>3052</v>
      </c>
      <c r="C358" t="s">
        <v>3053</v>
      </c>
      <c r="D358" t="s">
        <v>413</v>
      </c>
      <c r="E358" t="s">
        <v>2951</v>
      </c>
      <c r="F358" t="s">
        <v>3054</v>
      </c>
      <c r="G358" t="s">
        <v>3055</v>
      </c>
      <c r="H358" t="s">
        <v>3056</v>
      </c>
      <c r="I358" t="s">
        <v>225</v>
      </c>
      <c r="J358" t="s">
        <v>47</v>
      </c>
      <c r="K358" t="s">
        <v>3057</v>
      </c>
      <c r="L358" t="s">
        <v>50</v>
      </c>
      <c r="M358" t="s">
        <v>50</v>
      </c>
      <c r="N358" t="s">
        <v>36</v>
      </c>
      <c r="O358" t="s">
        <v>3058</v>
      </c>
      <c r="P358" t="s">
        <v>177</v>
      </c>
      <c r="Q358" t="s">
        <v>39</v>
      </c>
      <c r="R358" t="s">
        <v>39</v>
      </c>
      <c r="S358" t="s">
        <v>52</v>
      </c>
      <c r="T358" t="s">
        <v>523</v>
      </c>
      <c r="U358" t="s">
        <v>39</v>
      </c>
      <c r="V358" t="s">
        <v>39</v>
      </c>
      <c r="W358" t="s">
        <v>39</v>
      </c>
      <c r="X358" t="s">
        <v>39</v>
      </c>
      <c r="Y358" t="s">
        <v>9498</v>
      </c>
      <c r="Z358">
        <v>4</v>
      </c>
    </row>
    <row r="359" spans="1:26" x14ac:dyDescent="0.25">
      <c r="A359" t="s">
        <v>3059</v>
      </c>
      <c r="B359" t="s">
        <v>3060</v>
      </c>
      <c r="C359" t="s">
        <v>3061</v>
      </c>
      <c r="D359" t="s">
        <v>3062</v>
      </c>
      <c r="E359" t="s">
        <v>3063</v>
      </c>
      <c r="F359" t="s">
        <v>3064</v>
      </c>
      <c r="G359" t="s">
        <v>3065</v>
      </c>
      <c r="H359" t="s">
        <v>898</v>
      </c>
      <c r="I359" t="s">
        <v>225</v>
      </c>
      <c r="J359" t="s">
        <v>47</v>
      </c>
      <c r="K359" t="s">
        <v>3066</v>
      </c>
      <c r="L359" t="s">
        <v>50</v>
      </c>
      <c r="M359" t="s">
        <v>50</v>
      </c>
      <c r="N359" t="s">
        <v>36</v>
      </c>
      <c r="O359" t="s">
        <v>3067</v>
      </c>
      <c r="P359" t="s">
        <v>39</v>
      </c>
      <c r="Q359" t="s">
        <v>39</v>
      </c>
      <c r="R359" t="s">
        <v>39</v>
      </c>
      <c r="S359" t="s">
        <v>39</v>
      </c>
      <c r="T359" t="s">
        <v>39</v>
      </c>
      <c r="U359" t="s">
        <v>39</v>
      </c>
      <c r="V359" t="s">
        <v>3068</v>
      </c>
      <c r="W359" t="s">
        <v>39</v>
      </c>
      <c r="X359" t="s">
        <v>20</v>
      </c>
      <c r="Y359" t="s">
        <v>9499</v>
      </c>
      <c r="Z359">
        <v>2</v>
      </c>
    </row>
    <row r="360" spans="1:26" x14ac:dyDescent="0.25">
      <c r="A360" t="s">
        <v>3069</v>
      </c>
      <c r="B360" t="s">
        <v>3070</v>
      </c>
      <c r="C360" t="s">
        <v>3071</v>
      </c>
      <c r="D360" t="s">
        <v>3072</v>
      </c>
      <c r="E360" t="s">
        <v>3073</v>
      </c>
      <c r="F360" t="s">
        <v>3074</v>
      </c>
      <c r="G360" t="s">
        <v>3075</v>
      </c>
      <c r="H360" t="s">
        <v>3076</v>
      </c>
      <c r="I360" t="s">
        <v>225</v>
      </c>
      <c r="J360" t="s">
        <v>47</v>
      </c>
      <c r="K360" t="s">
        <v>48</v>
      </c>
      <c r="L360" t="s">
        <v>50</v>
      </c>
      <c r="M360" t="s">
        <v>50</v>
      </c>
      <c r="N360" t="s">
        <v>36</v>
      </c>
      <c r="O360" t="s">
        <v>51</v>
      </c>
      <c r="P360" t="s">
        <v>2058</v>
      </c>
      <c r="Q360" t="s">
        <v>39</v>
      </c>
      <c r="R360" t="s">
        <v>39</v>
      </c>
      <c r="S360" t="s">
        <v>39</v>
      </c>
      <c r="T360" t="s">
        <v>39</v>
      </c>
      <c r="U360" t="s">
        <v>3077</v>
      </c>
      <c r="V360" t="s">
        <v>287</v>
      </c>
      <c r="W360" t="s">
        <v>39</v>
      </c>
      <c r="X360" t="s">
        <v>20</v>
      </c>
      <c r="Y360" t="s">
        <v>9500</v>
      </c>
      <c r="Z360">
        <v>4</v>
      </c>
    </row>
    <row r="361" spans="1:26" x14ac:dyDescent="0.25">
      <c r="A361" t="s">
        <v>3078</v>
      </c>
      <c r="B361" t="s">
        <v>3079</v>
      </c>
      <c r="C361" t="s">
        <v>3080</v>
      </c>
      <c r="D361" t="s">
        <v>2482</v>
      </c>
      <c r="E361" t="s">
        <v>3081</v>
      </c>
      <c r="F361" t="s">
        <v>3082</v>
      </c>
      <c r="G361" t="s">
        <v>3083</v>
      </c>
      <c r="H361" t="s">
        <v>630</v>
      </c>
      <c r="I361" t="s">
        <v>225</v>
      </c>
      <c r="J361" t="s">
        <v>47</v>
      </c>
      <c r="K361" t="s">
        <v>631</v>
      </c>
      <c r="L361" t="s">
        <v>50</v>
      </c>
      <c r="M361" t="s">
        <v>50</v>
      </c>
      <c r="N361" t="s">
        <v>36</v>
      </c>
      <c r="O361" t="s">
        <v>1021</v>
      </c>
      <c r="P361" t="s">
        <v>78</v>
      </c>
      <c r="Q361" t="s">
        <v>39</v>
      </c>
      <c r="R361" t="s">
        <v>39</v>
      </c>
      <c r="S361" t="s">
        <v>39</v>
      </c>
      <c r="T361" t="s">
        <v>39</v>
      </c>
      <c r="U361" t="s">
        <v>317</v>
      </c>
      <c r="V361" t="s">
        <v>159</v>
      </c>
      <c r="W361" t="s">
        <v>39</v>
      </c>
      <c r="X361" t="s">
        <v>20</v>
      </c>
      <c r="Y361" t="s">
        <v>9501</v>
      </c>
      <c r="Z361">
        <v>4</v>
      </c>
    </row>
    <row r="362" spans="1:26" x14ac:dyDescent="0.25">
      <c r="A362" t="s">
        <v>3084</v>
      </c>
      <c r="B362" t="s">
        <v>3085</v>
      </c>
      <c r="C362" t="s">
        <v>3086</v>
      </c>
      <c r="D362" t="s">
        <v>3087</v>
      </c>
      <c r="E362" t="s">
        <v>3088</v>
      </c>
      <c r="F362" t="s">
        <v>3089</v>
      </c>
      <c r="G362" t="s">
        <v>3090</v>
      </c>
      <c r="H362" t="s">
        <v>3085</v>
      </c>
      <c r="I362" t="s">
        <v>225</v>
      </c>
      <c r="J362" t="s">
        <v>47</v>
      </c>
      <c r="K362" t="s">
        <v>631</v>
      </c>
      <c r="L362" t="s">
        <v>50</v>
      </c>
      <c r="M362" t="s">
        <v>50</v>
      </c>
      <c r="N362" t="s">
        <v>36</v>
      </c>
      <c r="O362" t="s">
        <v>854</v>
      </c>
      <c r="P362" t="s">
        <v>39</v>
      </c>
      <c r="Q362" t="s">
        <v>39</v>
      </c>
      <c r="R362" t="s">
        <v>39</v>
      </c>
      <c r="S362" t="s">
        <v>214</v>
      </c>
      <c r="T362" t="s">
        <v>39</v>
      </c>
      <c r="U362" t="s">
        <v>40</v>
      </c>
      <c r="V362" t="s">
        <v>159</v>
      </c>
      <c r="W362" t="s">
        <v>39</v>
      </c>
      <c r="X362" t="s">
        <v>20</v>
      </c>
      <c r="Y362" t="s">
        <v>9502</v>
      </c>
      <c r="Z362">
        <v>4</v>
      </c>
    </row>
    <row r="363" spans="1:26" x14ac:dyDescent="0.25">
      <c r="A363" t="s">
        <v>3091</v>
      </c>
      <c r="B363" t="s">
        <v>3092</v>
      </c>
      <c r="C363" t="s">
        <v>3093</v>
      </c>
      <c r="D363" t="s">
        <v>3094</v>
      </c>
      <c r="E363" t="s">
        <v>3095</v>
      </c>
      <c r="F363" t="s">
        <v>3096</v>
      </c>
      <c r="G363" t="s">
        <v>3097</v>
      </c>
      <c r="H363" t="s">
        <v>3098</v>
      </c>
      <c r="I363" t="s">
        <v>225</v>
      </c>
      <c r="J363" t="s">
        <v>47</v>
      </c>
      <c r="K363" t="s">
        <v>48</v>
      </c>
      <c r="L363" t="s">
        <v>50</v>
      </c>
      <c r="M363" t="s">
        <v>50</v>
      </c>
      <c r="N363" t="s">
        <v>36</v>
      </c>
      <c r="O363" t="s">
        <v>3099</v>
      </c>
      <c r="P363" t="s">
        <v>772</v>
      </c>
      <c r="Q363" t="s">
        <v>39</v>
      </c>
      <c r="R363" t="s">
        <v>39</v>
      </c>
      <c r="S363" t="s">
        <v>39</v>
      </c>
      <c r="T363" t="s">
        <v>19</v>
      </c>
      <c r="U363" t="s">
        <v>980</v>
      </c>
      <c r="V363" t="s">
        <v>39</v>
      </c>
      <c r="W363" t="s">
        <v>39</v>
      </c>
      <c r="X363" t="s">
        <v>39</v>
      </c>
      <c r="Y363" t="s">
        <v>9503</v>
      </c>
      <c r="Z363">
        <v>4</v>
      </c>
    </row>
    <row r="364" spans="1:26" x14ac:dyDescent="0.25">
      <c r="A364" t="s">
        <v>3100</v>
      </c>
      <c r="B364" t="s">
        <v>3101</v>
      </c>
      <c r="C364" t="s">
        <v>3102</v>
      </c>
      <c r="D364" t="s">
        <v>3103</v>
      </c>
      <c r="E364" t="s">
        <v>3104</v>
      </c>
      <c r="F364" t="s">
        <v>3105</v>
      </c>
      <c r="G364" t="s">
        <v>3106</v>
      </c>
      <c r="H364" t="s">
        <v>3107</v>
      </c>
      <c r="I364" t="s">
        <v>225</v>
      </c>
      <c r="J364" t="s">
        <v>47</v>
      </c>
      <c r="K364" t="s">
        <v>3108</v>
      </c>
      <c r="L364" t="s">
        <v>50</v>
      </c>
      <c r="M364" t="s">
        <v>50</v>
      </c>
      <c r="N364" t="s">
        <v>36</v>
      </c>
      <c r="O364" t="s">
        <v>51</v>
      </c>
      <c r="P364" t="s">
        <v>266</v>
      </c>
      <c r="Q364" t="s">
        <v>653</v>
      </c>
      <c r="R364" t="s">
        <v>39</v>
      </c>
      <c r="S364" t="s">
        <v>39</v>
      </c>
      <c r="T364" t="s">
        <v>39</v>
      </c>
      <c r="U364" t="s">
        <v>216</v>
      </c>
      <c r="V364" t="s">
        <v>654</v>
      </c>
      <c r="W364" t="s">
        <v>39</v>
      </c>
      <c r="X364" t="s">
        <v>20</v>
      </c>
      <c r="Y364" t="s">
        <v>9504</v>
      </c>
      <c r="Z364">
        <v>5</v>
      </c>
    </row>
    <row r="365" spans="1:26" x14ac:dyDescent="0.25">
      <c r="A365" t="s">
        <v>3109</v>
      </c>
      <c r="B365" t="s">
        <v>3110</v>
      </c>
      <c r="C365" t="s">
        <v>3111</v>
      </c>
      <c r="D365" t="s">
        <v>1361</v>
      </c>
      <c r="E365" t="s">
        <v>659</v>
      </c>
      <c r="F365" t="s">
        <v>3112</v>
      </c>
      <c r="G365" t="s">
        <v>3113</v>
      </c>
      <c r="H365" t="s">
        <v>1365</v>
      </c>
      <c r="I365" t="s">
        <v>225</v>
      </c>
      <c r="J365" t="s">
        <v>47</v>
      </c>
      <c r="K365" t="s">
        <v>48</v>
      </c>
      <c r="L365" t="s">
        <v>50</v>
      </c>
      <c r="M365" t="s">
        <v>50</v>
      </c>
      <c r="N365" t="s">
        <v>36</v>
      </c>
      <c r="O365" t="s">
        <v>51</v>
      </c>
      <c r="P365" t="s">
        <v>177</v>
      </c>
      <c r="Q365" t="s">
        <v>276</v>
      </c>
      <c r="R365" t="s">
        <v>39</v>
      </c>
      <c r="S365" t="s">
        <v>39</v>
      </c>
      <c r="T365" t="s">
        <v>39</v>
      </c>
      <c r="U365" t="s">
        <v>3114</v>
      </c>
      <c r="V365" t="s">
        <v>39</v>
      </c>
      <c r="W365" t="s">
        <v>39</v>
      </c>
      <c r="X365" t="s">
        <v>39</v>
      </c>
      <c r="Y365" t="s">
        <v>9505</v>
      </c>
      <c r="Z365">
        <v>4</v>
      </c>
    </row>
    <row r="366" spans="1:26" x14ac:dyDescent="0.25">
      <c r="A366" t="s">
        <v>3115</v>
      </c>
      <c r="B366" t="s">
        <v>3116</v>
      </c>
      <c r="C366" t="s">
        <v>3117</v>
      </c>
      <c r="D366" t="s">
        <v>3118</v>
      </c>
      <c r="E366" t="s">
        <v>3119</v>
      </c>
      <c r="F366" t="s">
        <v>3120</v>
      </c>
      <c r="G366" t="s">
        <v>3121</v>
      </c>
      <c r="H366" t="s">
        <v>3122</v>
      </c>
      <c r="I366" t="s">
        <v>225</v>
      </c>
      <c r="J366" t="s">
        <v>47</v>
      </c>
      <c r="K366" t="s">
        <v>3123</v>
      </c>
      <c r="L366" t="s">
        <v>50</v>
      </c>
      <c r="M366" t="s">
        <v>50</v>
      </c>
      <c r="N366" t="s">
        <v>36</v>
      </c>
      <c r="O366" t="s">
        <v>51</v>
      </c>
      <c r="P366" t="s">
        <v>2382</v>
      </c>
      <c r="Q366" t="s">
        <v>39</v>
      </c>
      <c r="R366" t="s">
        <v>39</v>
      </c>
      <c r="S366" t="s">
        <v>39</v>
      </c>
      <c r="T366" t="s">
        <v>39</v>
      </c>
      <c r="U366" t="s">
        <v>40</v>
      </c>
      <c r="V366" t="s">
        <v>3124</v>
      </c>
      <c r="W366" t="s">
        <v>39</v>
      </c>
      <c r="X366" t="s">
        <v>20</v>
      </c>
      <c r="Y366" t="s">
        <v>9506</v>
      </c>
      <c r="Z366">
        <v>4</v>
      </c>
    </row>
    <row r="367" spans="1:26" x14ac:dyDescent="0.25">
      <c r="A367" t="s">
        <v>3125</v>
      </c>
      <c r="B367" t="s">
        <v>3126</v>
      </c>
      <c r="C367" t="s">
        <v>3127</v>
      </c>
      <c r="D367" t="s">
        <v>1017</v>
      </c>
      <c r="E367" t="s">
        <v>879</v>
      </c>
      <c r="F367" t="s">
        <v>3128</v>
      </c>
      <c r="G367" t="s">
        <v>681</v>
      </c>
      <c r="H367" t="s">
        <v>1020</v>
      </c>
      <c r="I367" t="s">
        <v>225</v>
      </c>
      <c r="J367" t="s">
        <v>47</v>
      </c>
      <c r="K367" t="s">
        <v>3129</v>
      </c>
      <c r="L367" t="s">
        <v>50</v>
      </c>
      <c r="M367" t="s">
        <v>50</v>
      </c>
      <c r="N367" t="s">
        <v>36</v>
      </c>
      <c r="O367" t="s">
        <v>51</v>
      </c>
      <c r="P367" t="s">
        <v>95</v>
      </c>
      <c r="Q367" t="s">
        <v>39</v>
      </c>
      <c r="R367" t="s">
        <v>39</v>
      </c>
      <c r="S367" t="s">
        <v>9059</v>
      </c>
      <c r="T367" t="s">
        <v>39</v>
      </c>
      <c r="U367" t="s">
        <v>39</v>
      </c>
      <c r="V367" t="s">
        <v>39</v>
      </c>
      <c r="W367" t="s">
        <v>39</v>
      </c>
      <c r="X367" t="s">
        <v>39</v>
      </c>
      <c r="Y367" t="s">
        <v>681</v>
      </c>
      <c r="Z367">
        <v>3</v>
      </c>
    </row>
    <row r="368" spans="1:26" x14ac:dyDescent="0.25">
      <c r="A368" t="s">
        <v>3130</v>
      </c>
      <c r="B368" t="s">
        <v>3131</v>
      </c>
      <c r="C368" t="s">
        <v>3132</v>
      </c>
      <c r="D368" t="s">
        <v>3133</v>
      </c>
      <c r="E368" t="s">
        <v>3134</v>
      </c>
      <c r="F368" t="s">
        <v>3135</v>
      </c>
      <c r="G368" t="s">
        <v>3136</v>
      </c>
      <c r="H368" t="s">
        <v>3137</v>
      </c>
      <c r="I368" t="s">
        <v>225</v>
      </c>
      <c r="J368" t="s">
        <v>47</v>
      </c>
      <c r="K368" t="s">
        <v>39</v>
      </c>
      <c r="L368" t="s">
        <v>50</v>
      </c>
      <c r="M368" t="s">
        <v>50</v>
      </c>
      <c r="N368" t="s">
        <v>36</v>
      </c>
      <c r="O368" t="s">
        <v>39</v>
      </c>
      <c r="P368" t="s">
        <v>1159</v>
      </c>
      <c r="Q368" t="s">
        <v>522</v>
      </c>
      <c r="R368" t="s">
        <v>39</v>
      </c>
      <c r="S368" t="s">
        <v>52</v>
      </c>
      <c r="T368" t="s">
        <v>39</v>
      </c>
      <c r="U368" t="s">
        <v>39</v>
      </c>
      <c r="V368" t="s">
        <v>296</v>
      </c>
      <c r="W368" t="s">
        <v>39</v>
      </c>
      <c r="X368" t="s">
        <v>20</v>
      </c>
      <c r="Y368" t="s">
        <v>9507</v>
      </c>
      <c r="Z368">
        <v>4</v>
      </c>
    </row>
    <row r="369" spans="1:26" x14ac:dyDescent="0.25">
      <c r="A369" t="s">
        <v>3138</v>
      </c>
      <c r="B369" t="s">
        <v>3139</v>
      </c>
      <c r="C369" t="s">
        <v>3140</v>
      </c>
      <c r="D369" t="s">
        <v>3141</v>
      </c>
      <c r="E369" t="s">
        <v>3142</v>
      </c>
      <c r="F369" t="s">
        <v>3143</v>
      </c>
      <c r="G369" t="s">
        <v>3144</v>
      </c>
      <c r="H369" t="s">
        <v>3145</v>
      </c>
      <c r="I369" t="s">
        <v>225</v>
      </c>
      <c r="J369" t="s">
        <v>47</v>
      </c>
      <c r="K369" t="s">
        <v>3146</v>
      </c>
      <c r="L369" t="s">
        <v>50</v>
      </c>
      <c r="M369" t="s">
        <v>50</v>
      </c>
      <c r="N369" t="s">
        <v>36</v>
      </c>
      <c r="O369" t="s">
        <v>1021</v>
      </c>
      <c r="P369" t="s">
        <v>39</v>
      </c>
      <c r="Q369" t="s">
        <v>276</v>
      </c>
      <c r="R369" t="s">
        <v>39</v>
      </c>
      <c r="S369" t="s">
        <v>39</v>
      </c>
      <c r="T369" t="s">
        <v>39</v>
      </c>
      <c r="U369" t="s">
        <v>39</v>
      </c>
      <c r="V369" t="s">
        <v>654</v>
      </c>
      <c r="W369" t="s">
        <v>39</v>
      </c>
      <c r="X369" t="s">
        <v>20</v>
      </c>
      <c r="Y369" t="s">
        <v>9508</v>
      </c>
      <c r="Z369">
        <v>3</v>
      </c>
    </row>
    <row r="370" spans="1:26" x14ac:dyDescent="0.25">
      <c r="A370" t="s">
        <v>3147</v>
      </c>
      <c r="B370" t="s">
        <v>3148</v>
      </c>
      <c r="C370" t="s">
        <v>3149</v>
      </c>
      <c r="D370" t="s">
        <v>3150</v>
      </c>
      <c r="E370" t="s">
        <v>3151</v>
      </c>
      <c r="F370" t="s">
        <v>3152</v>
      </c>
      <c r="G370" t="s">
        <v>3153</v>
      </c>
      <c r="H370" t="s">
        <v>3154</v>
      </c>
      <c r="I370" t="s">
        <v>225</v>
      </c>
      <c r="J370" t="s">
        <v>47</v>
      </c>
      <c r="K370" t="s">
        <v>48</v>
      </c>
      <c r="L370" t="s">
        <v>50</v>
      </c>
      <c r="M370" t="s">
        <v>50</v>
      </c>
      <c r="N370" t="s">
        <v>36</v>
      </c>
      <c r="O370" t="s">
        <v>51</v>
      </c>
      <c r="P370" t="s">
        <v>39</v>
      </c>
      <c r="Q370" t="s">
        <v>653</v>
      </c>
      <c r="R370" t="s">
        <v>39</v>
      </c>
      <c r="S370" t="s">
        <v>39</v>
      </c>
      <c r="T370" t="s">
        <v>39</v>
      </c>
      <c r="U370" t="s">
        <v>40</v>
      </c>
      <c r="V370" t="s">
        <v>3155</v>
      </c>
      <c r="W370" t="s">
        <v>39</v>
      </c>
      <c r="X370" t="s">
        <v>20</v>
      </c>
      <c r="Y370" t="s">
        <v>9509</v>
      </c>
      <c r="Z370">
        <v>4</v>
      </c>
    </row>
    <row r="371" spans="1:26" x14ac:dyDescent="0.25">
      <c r="A371" t="s">
        <v>3156</v>
      </c>
      <c r="B371" t="s">
        <v>3157</v>
      </c>
      <c r="C371" t="s">
        <v>3158</v>
      </c>
      <c r="D371" t="s">
        <v>3159</v>
      </c>
      <c r="E371" t="s">
        <v>301</v>
      </c>
      <c r="F371" t="s">
        <v>3160</v>
      </c>
      <c r="G371" t="s">
        <v>3161</v>
      </c>
      <c r="H371" t="s">
        <v>3162</v>
      </c>
      <c r="I371" t="s">
        <v>225</v>
      </c>
      <c r="J371" t="s">
        <v>47</v>
      </c>
      <c r="K371" t="s">
        <v>3163</v>
      </c>
      <c r="L371" t="s">
        <v>50</v>
      </c>
      <c r="M371" t="s">
        <v>50</v>
      </c>
      <c r="N371" t="s">
        <v>36</v>
      </c>
      <c r="O371" t="s">
        <v>51</v>
      </c>
      <c r="P371" t="s">
        <v>78</v>
      </c>
      <c r="Q371" t="s">
        <v>653</v>
      </c>
      <c r="R371" t="s">
        <v>39</v>
      </c>
      <c r="S371" t="s">
        <v>52</v>
      </c>
      <c r="T371" t="s">
        <v>39</v>
      </c>
      <c r="U371" t="s">
        <v>39</v>
      </c>
      <c r="V371" t="s">
        <v>3164</v>
      </c>
      <c r="W371" t="s">
        <v>39</v>
      </c>
      <c r="X371" t="s">
        <v>20</v>
      </c>
      <c r="Y371" t="s">
        <v>9510</v>
      </c>
      <c r="Z371">
        <v>5</v>
      </c>
    </row>
    <row r="372" spans="1:26" x14ac:dyDescent="0.25">
      <c r="A372" t="s">
        <v>3165</v>
      </c>
      <c r="B372" t="s">
        <v>3166</v>
      </c>
      <c r="C372" t="s">
        <v>3167</v>
      </c>
      <c r="D372" t="s">
        <v>271</v>
      </c>
      <c r="E372" t="s">
        <v>3168</v>
      </c>
      <c r="F372" t="s">
        <v>3169</v>
      </c>
      <c r="G372" t="s">
        <v>3170</v>
      </c>
      <c r="H372" t="s">
        <v>809</v>
      </c>
      <c r="I372" t="s">
        <v>225</v>
      </c>
      <c r="J372" t="s">
        <v>47</v>
      </c>
      <c r="K372" t="s">
        <v>48</v>
      </c>
      <c r="L372" t="s">
        <v>50</v>
      </c>
      <c r="M372" t="s">
        <v>50</v>
      </c>
      <c r="N372" t="s">
        <v>36</v>
      </c>
      <c r="O372" t="s">
        <v>51</v>
      </c>
      <c r="P372" t="s">
        <v>1210</v>
      </c>
      <c r="Q372" t="s">
        <v>39</v>
      </c>
      <c r="R372" t="s">
        <v>39</v>
      </c>
      <c r="S372" t="s">
        <v>158</v>
      </c>
      <c r="T372" t="s">
        <v>19</v>
      </c>
      <c r="U372" t="s">
        <v>39</v>
      </c>
      <c r="V372" t="s">
        <v>39</v>
      </c>
      <c r="W372" t="s">
        <v>39</v>
      </c>
      <c r="X372" t="s">
        <v>39</v>
      </c>
      <c r="Y372" t="s">
        <v>9511</v>
      </c>
      <c r="Z372">
        <v>4</v>
      </c>
    </row>
    <row r="373" spans="1:26" x14ac:dyDescent="0.25">
      <c r="A373" t="s">
        <v>3171</v>
      </c>
      <c r="B373" t="s">
        <v>3172</v>
      </c>
      <c r="C373" t="s">
        <v>3173</v>
      </c>
      <c r="D373" t="s">
        <v>3174</v>
      </c>
      <c r="E373" t="s">
        <v>3175</v>
      </c>
      <c r="F373" t="s">
        <v>3176</v>
      </c>
      <c r="G373" t="s">
        <v>3177</v>
      </c>
      <c r="H373" t="s">
        <v>642</v>
      </c>
      <c r="I373" t="s">
        <v>225</v>
      </c>
      <c r="J373" t="s">
        <v>47</v>
      </c>
      <c r="K373" t="s">
        <v>3178</v>
      </c>
      <c r="L373" t="s">
        <v>50</v>
      </c>
      <c r="M373" t="s">
        <v>50</v>
      </c>
      <c r="N373" t="s">
        <v>36</v>
      </c>
      <c r="O373" t="s">
        <v>3058</v>
      </c>
      <c r="P373" t="s">
        <v>39</v>
      </c>
      <c r="Q373" t="s">
        <v>39</v>
      </c>
      <c r="R373" t="s">
        <v>3179</v>
      </c>
      <c r="S373" t="s">
        <v>1184</v>
      </c>
      <c r="T373" t="s">
        <v>39</v>
      </c>
      <c r="U373" t="s">
        <v>1608</v>
      </c>
      <c r="V373" t="s">
        <v>39</v>
      </c>
      <c r="W373" t="s">
        <v>39</v>
      </c>
      <c r="X373" t="s">
        <v>39</v>
      </c>
      <c r="Y373" t="s">
        <v>9512</v>
      </c>
      <c r="Z373">
        <v>4</v>
      </c>
    </row>
    <row r="374" spans="1:26" x14ac:dyDescent="0.25">
      <c r="A374" t="s">
        <v>3180</v>
      </c>
      <c r="B374" t="s">
        <v>3181</v>
      </c>
      <c r="C374" t="s">
        <v>3182</v>
      </c>
      <c r="D374" t="s">
        <v>3183</v>
      </c>
      <c r="E374" t="s">
        <v>2757</v>
      </c>
      <c r="F374" t="s">
        <v>3184</v>
      </c>
      <c r="G374" t="s">
        <v>3185</v>
      </c>
      <c r="H374" t="s">
        <v>3186</v>
      </c>
      <c r="I374" t="s">
        <v>225</v>
      </c>
      <c r="J374" t="s">
        <v>47</v>
      </c>
      <c r="K374" t="s">
        <v>3187</v>
      </c>
      <c r="L374" t="s">
        <v>50</v>
      </c>
      <c r="M374" t="s">
        <v>50</v>
      </c>
      <c r="N374" t="s">
        <v>36</v>
      </c>
      <c r="O374" t="s">
        <v>37</v>
      </c>
      <c r="P374" t="s">
        <v>39</v>
      </c>
      <c r="Q374" t="s">
        <v>522</v>
      </c>
      <c r="R374" t="s">
        <v>39</v>
      </c>
      <c r="S374" t="s">
        <v>9059</v>
      </c>
      <c r="T374" t="s">
        <v>39</v>
      </c>
      <c r="U374" t="s">
        <v>39</v>
      </c>
      <c r="V374" t="s">
        <v>39</v>
      </c>
      <c r="W374" t="s">
        <v>39</v>
      </c>
      <c r="X374" t="s">
        <v>39</v>
      </c>
      <c r="Y374" t="s">
        <v>9513</v>
      </c>
      <c r="Z374">
        <v>3</v>
      </c>
    </row>
    <row r="375" spans="1:26" x14ac:dyDescent="0.25">
      <c r="A375" t="s">
        <v>3188</v>
      </c>
      <c r="B375" t="s">
        <v>3189</v>
      </c>
      <c r="C375" t="s">
        <v>3190</v>
      </c>
      <c r="D375" t="s">
        <v>3191</v>
      </c>
      <c r="E375" t="s">
        <v>3192</v>
      </c>
      <c r="F375" t="s">
        <v>3193</v>
      </c>
      <c r="G375" t="s">
        <v>3194</v>
      </c>
      <c r="H375" t="s">
        <v>3195</v>
      </c>
      <c r="I375" t="s">
        <v>225</v>
      </c>
      <c r="J375" t="s">
        <v>47</v>
      </c>
      <c r="K375" t="s">
        <v>3196</v>
      </c>
      <c r="L375" t="s">
        <v>50</v>
      </c>
      <c r="M375" t="s">
        <v>50</v>
      </c>
      <c r="N375" t="s">
        <v>36</v>
      </c>
      <c r="O375" t="s">
        <v>51</v>
      </c>
      <c r="P375" t="s">
        <v>95</v>
      </c>
      <c r="Q375" t="s">
        <v>522</v>
      </c>
      <c r="R375" t="s">
        <v>39</v>
      </c>
      <c r="S375" t="s">
        <v>9059</v>
      </c>
      <c r="T375" t="s">
        <v>39</v>
      </c>
      <c r="U375" t="s">
        <v>39</v>
      </c>
      <c r="V375" t="s">
        <v>39</v>
      </c>
      <c r="W375" t="s">
        <v>39</v>
      </c>
      <c r="X375" t="s">
        <v>39</v>
      </c>
      <c r="Y375" t="s">
        <v>9514</v>
      </c>
      <c r="Z375">
        <v>4</v>
      </c>
    </row>
    <row r="376" spans="1:26" x14ac:dyDescent="0.25">
      <c r="A376" t="s">
        <v>3197</v>
      </c>
      <c r="B376" t="s">
        <v>3198</v>
      </c>
      <c r="C376" t="s">
        <v>3199</v>
      </c>
      <c r="D376" t="s">
        <v>3200</v>
      </c>
      <c r="E376" t="s">
        <v>3201</v>
      </c>
      <c r="F376" t="s">
        <v>39</v>
      </c>
      <c r="G376" t="s">
        <v>3202</v>
      </c>
      <c r="H376" t="s">
        <v>30</v>
      </c>
      <c r="I376" t="s">
        <v>31</v>
      </c>
      <c r="J376" t="s">
        <v>47</v>
      </c>
      <c r="K376" t="s">
        <v>48</v>
      </c>
      <c r="L376" t="s">
        <v>3203</v>
      </c>
      <c r="M376" t="s">
        <v>3204</v>
      </c>
      <c r="N376" t="s">
        <v>36</v>
      </c>
      <c r="O376" t="s">
        <v>39</v>
      </c>
      <c r="P376" t="s">
        <v>187</v>
      </c>
      <c r="Q376" t="s">
        <v>522</v>
      </c>
      <c r="R376" t="s">
        <v>39</v>
      </c>
      <c r="S376" t="s">
        <v>9059</v>
      </c>
      <c r="T376" t="s">
        <v>39</v>
      </c>
      <c r="U376" t="s">
        <v>554</v>
      </c>
      <c r="V376" t="s">
        <v>2321</v>
      </c>
      <c r="W376" t="s">
        <v>39</v>
      </c>
      <c r="X376" t="s">
        <v>20</v>
      </c>
      <c r="Y376" t="s">
        <v>9515</v>
      </c>
      <c r="Z376">
        <v>5</v>
      </c>
    </row>
    <row r="377" spans="1:26" x14ac:dyDescent="0.25">
      <c r="A377" t="s">
        <v>3205</v>
      </c>
      <c r="B377" t="s">
        <v>3206</v>
      </c>
      <c r="C377" t="s">
        <v>3207</v>
      </c>
      <c r="D377" t="s">
        <v>3208</v>
      </c>
      <c r="E377" t="s">
        <v>3201</v>
      </c>
      <c r="F377" t="s">
        <v>3209</v>
      </c>
      <c r="G377" t="s">
        <v>3210</v>
      </c>
      <c r="H377" t="s">
        <v>1667</v>
      </c>
      <c r="I377" t="s">
        <v>225</v>
      </c>
      <c r="J377" t="s">
        <v>47</v>
      </c>
      <c r="K377" t="s">
        <v>3211</v>
      </c>
      <c r="L377" t="s">
        <v>50</v>
      </c>
      <c r="M377" t="s">
        <v>50</v>
      </c>
      <c r="N377" t="s">
        <v>36</v>
      </c>
      <c r="O377" t="s">
        <v>51</v>
      </c>
      <c r="P377" t="s">
        <v>39</v>
      </c>
      <c r="Q377" t="s">
        <v>522</v>
      </c>
      <c r="R377" t="s">
        <v>39</v>
      </c>
      <c r="S377" t="s">
        <v>9059</v>
      </c>
      <c r="T377" t="s">
        <v>39</v>
      </c>
      <c r="U377" t="s">
        <v>39</v>
      </c>
      <c r="V377" t="s">
        <v>39</v>
      </c>
      <c r="W377" t="s">
        <v>39</v>
      </c>
      <c r="X377" t="s">
        <v>39</v>
      </c>
      <c r="Y377" t="s">
        <v>9516</v>
      </c>
      <c r="Z377">
        <v>3</v>
      </c>
    </row>
    <row r="378" spans="1:26" x14ac:dyDescent="0.25">
      <c r="A378" t="s">
        <v>3212</v>
      </c>
      <c r="B378" t="s">
        <v>3213</v>
      </c>
      <c r="C378" t="s">
        <v>3214</v>
      </c>
      <c r="D378" t="s">
        <v>1017</v>
      </c>
      <c r="E378" t="s">
        <v>3215</v>
      </c>
      <c r="F378" t="s">
        <v>3216</v>
      </c>
      <c r="G378" t="s">
        <v>3217</v>
      </c>
      <c r="H378" t="s">
        <v>679</v>
      </c>
      <c r="I378" t="s">
        <v>225</v>
      </c>
      <c r="J378" t="s">
        <v>47</v>
      </c>
      <c r="K378" t="s">
        <v>48</v>
      </c>
      <c r="L378" t="s">
        <v>50</v>
      </c>
      <c r="M378" t="s">
        <v>50</v>
      </c>
      <c r="N378" t="s">
        <v>36</v>
      </c>
      <c r="O378" t="s">
        <v>51</v>
      </c>
      <c r="P378" t="s">
        <v>39</v>
      </c>
      <c r="Q378" t="s">
        <v>39</v>
      </c>
      <c r="R378" t="s">
        <v>39</v>
      </c>
      <c r="S378" t="s">
        <v>52</v>
      </c>
      <c r="T378" t="s">
        <v>19</v>
      </c>
      <c r="U378" t="s">
        <v>39</v>
      </c>
      <c r="V378" t="s">
        <v>39</v>
      </c>
      <c r="W378" t="s">
        <v>634</v>
      </c>
      <c r="X378" t="s">
        <v>39</v>
      </c>
      <c r="Y378" t="s">
        <v>3217</v>
      </c>
      <c r="Z378">
        <v>4</v>
      </c>
    </row>
    <row r="379" spans="1:26" x14ac:dyDescent="0.25">
      <c r="A379" t="s">
        <v>3218</v>
      </c>
      <c r="B379" t="s">
        <v>3219</v>
      </c>
      <c r="C379" t="s">
        <v>3220</v>
      </c>
      <c r="D379" t="s">
        <v>3221</v>
      </c>
      <c r="E379" t="s">
        <v>2951</v>
      </c>
      <c r="F379" t="s">
        <v>3222</v>
      </c>
      <c r="G379" t="s">
        <v>3223</v>
      </c>
      <c r="H379" t="s">
        <v>3224</v>
      </c>
      <c r="I379" t="s">
        <v>225</v>
      </c>
      <c r="J379" t="s">
        <v>47</v>
      </c>
      <c r="K379" t="s">
        <v>48</v>
      </c>
      <c r="L379" t="s">
        <v>50</v>
      </c>
      <c r="M379" t="s">
        <v>50</v>
      </c>
      <c r="N379" t="s">
        <v>36</v>
      </c>
      <c r="O379" t="s">
        <v>576</v>
      </c>
      <c r="P379" t="s">
        <v>39</v>
      </c>
      <c r="Q379" t="s">
        <v>39</v>
      </c>
      <c r="R379" t="s">
        <v>39</v>
      </c>
      <c r="S379" t="s">
        <v>52</v>
      </c>
      <c r="T379" t="s">
        <v>39</v>
      </c>
      <c r="U379" t="s">
        <v>39</v>
      </c>
      <c r="V379" t="s">
        <v>39</v>
      </c>
      <c r="W379" t="s">
        <v>604</v>
      </c>
      <c r="X379" t="s">
        <v>39</v>
      </c>
      <c r="Y379" t="s">
        <v>9517</v>
      </c>
      <c r="Z379">
        <v>3</v>
      </c>
    </row>
    <row r="380" spans="1:26" x14ac:dyDescent="0.25">
      <c r="A380" t="s">
        <v>3225</v>
      </c>
      <c r="B380" t="s">
        <v>3226</v>
      </c>
      <c r="C380" t="s">
        <v>3227</v>
      </c>
      <c r="D380" t="s">
        <v>3228</v>
      </c>
      <c r="E380" t="s">
        <v>2951</v>
      </c>
      <c r="F380" t="s">
        <v>3229</v>
      </c>
      <c r="G380" t="s">
        <v>3230</v>
      </c>
      <c r="H380" t="s">
        <v>3231</v>
      </c>
      <c r="I380" t="s">
        <v>225</v>
      </c>
      <c r="J380" t="s">
        <v>47</v>
      </c>
      <c r="K380" t="s">
        <v>3232</v>
      </c>
      <c r="L380" t="s">
        <v>50</v>
      </c>
      <c r="M380" t="s">
        <v>50</v>
      </c>
      <c r="N380" t="s">
        <v>36</v>
      </c>
      <c r="O380" t="s">
        <v>256</v>
      </c>
      <c r="P380" t="s">
        <v>874</v>
      </c>
      <c r="Q380" t="s">
        <v>39</v>
      </c>
      <c r="R380" t="s">
        <v>39</v>
      </c>
      <c r="S380" t="s">
        <v>52</v>
      </c>
      <c r="T380" t="s">
        <v>19</v>
      </c>
      <c r="U380" t="s">
        <v>39</v>
      </c>
      <c r="V380" t="s">
        <v>3164</v>
      </c>
      <c r="W380" t="s">
        <v>39</v>
      </c>
      <c r="X380" t="s">
        <v>20</v>
      </c>
      <c r="Y380" t="s">
        <v>9518</v>
      </c>
      <c r="Z380">
        <v>5</v>
      </c>
    </row>
    <row r="381" spans="1:26" x14ac:dyDescent="0.25">
      <c r="A381" t="s">
        <v>3233</v>
      </c>
      <c r="B381" t="s">
        <v>3234</v>
      </c>
      <c r="C381" t="s">
        <v>3235</v>
      </c>
      <c r="D381" t="s">
        <v>3236</v>
      </c>
      <c r="E381" t="s">
        <v>3237</v>
      </c>
      <c r="F381" t="s">
        <v>3238</v>
      </c>
      <c r="G381" t="s">
        <v>3239</v>
      </c>
      <c r="H381" t="s">
        <v>3240</v>
      </c>
      <c r="I381" t="s">
        <v>225</v>
      </c>
      <c r="J381" t="s">
        <v>47</v>
      </c>
      <c r="K381" t="s">
        <v>3241</v>
      </c>
      <c r="L381" t="s">
        <v>50</v>
      </c>
      <c r="M381" t="s">
        <v>50</v>
      </c>
      <c r="N381" t="s">
        <v>36</v>
      </c>
      <c r="O381" t="s">
        <v>37</v>
      </c>
      <c r="P381" t="s">
        <v>177</v>
      </c>
      <c r="Q381" t="s">
        <v>276</v>
      </c>
      <c r="R381" t="s">
        <v>39</v>
      </c>
      <c r="S381" t="s">
        <v>52</v>
      </c>
      <c r="T381" t="s">
        <v>2478</v>
      </c>
      <c r="U381" t="s">
        <v>39</v>
      </c>
      <c r="V381" t="s">
        <v>39</v>
      </c>
      <c r="W381" t="s">
        <v>39</v>
      </c>
      <c r="X381" t="s">
        <v>39</v>
      </c>
      <c r="Y381" t="s">
        <v>9519</v>
      </c>
      <c r="Z381">
        <v>5</v>
      </c>
    </row>
    <row r="382" spans="1:26" x14ac:dyDescent="0.25">
      <c r="A382" t="s">
        <v>3242</v>
      </c>
      <c r="B382" t="s">
        <v>3243</v>
      </c>
      <c r="C382" t="s">
        <v>3244</v>
      </c>
      <c r="D382" t="s">
        <v>3245</v>
      </c>
      <c r="E382" t="s">
        <v>3246</v>
      </c>
      <c r="F382" t="s">
        <v>3247</v>
      </c>
      <c r="G382" t="s">
        <v>3248</v>
      </c>
      <c r="H382" t="s">
        <v>1898</v>
      </c>
      <c r="I382" t="s">
        <v>225</v>
      </c>
      <c r="J382" t="s">
        <v>47</v>
      </c>
      <c r="K382" t="s">
        <v>3249</v>
      </c>
      <c r="L382" t="s">
        <v>50</v>
      </c>
      <c r="M382" t="s">
        <v>50</v>
      </c>
      <c r="N382" t="s">
        <v>36</v>
      </c>
      <c r="O382" t="s">
        <v>247</v>
      </c>
      <c r="P382" t="s">
        <v>95</v>
      </c>
      <c r="Q382" t="s">
        <v>39</v>
      </c>
      <c r="R382" t="s">
        <v>39</v>
      </c>
      <c r="S382" t="s">
        <v>158</v>
      </c>
      <c r="T382" t="s">
        <v>39</v>
      </c>
      <c r="U382" t="s">
        <v>327</v>
      </c>
      <c r="V382" t="s">
        <v>39</v>
      </c>
      <c r="W382" t="s">
        <v>39</v>
      </c>
      <c r="X382" t="s">
        <v>39</v>
      </c>
      <c r="Y382" t="s">
        <v>9520</v>
      </c>
      <c r="Z382">
        <v>4</v>
      </c>
    </row>
    <row r="383" spans="1:26" x14ac:dyDescent="0.25">
      <c r="A383" t="s">
        <v>3250</v>
      </c>
      <c r="B383" t="s">
        <v>3251</v>
      </c>
      <c r="C383" t="s">
        <v>3252</v>
      </c>
      <c r="D383" t="s">
        <v>2386</v>
      </c>
      <c r="E383" t="s">
        <v>3253</v>
      </c>
      <c r="F383" t="s">
        <v>3254</v>
      </c>
      <c r="G383" t="s">
        <v>3255</v>
      </c>
      <c r="H383" t="s">
        <v>630</v>
      </c>
      <c r="I383" t="s">
        <v>225</v>
      </c>
      <c r="J383" t="s">
        <v>47</v>
      </c>
      <c r="K383" t="s">
        <v>631</v>
      </c>
      <c r="L383" t="s">
        <v>50</v>
      </c>
      <c r="M383" t="s">
        <v>50</v>
      </c>
      <c r="N383" t="s">
        <v>36</v>
      </c>
      <c r="O383" t="s">
        <v>1021</v>
      </c>
      <c r="P383" t="s">
        <v>2167</v>
      </c>
      <c r="Q383" t="s">
        <v>39</v>
      </c>
      <c r="R383" t="s">
        <v>39</v>
      </c>
      <c r="S383" t="s">
        <v>39</v>
      </c>
      <c r="T383" t="s">
        <v>39</v>
      </c>
      <c r="U383" t="s">
        <v>216</v>
      </c>
      <c r="V383" t="s">
        <v>159</v>
      </c>
      <c r="W383" t="s">
        <v>39</v>
      </c>
      <c r="X383" t="s">
        <v>20</v>
      </c>
      <c r="Y383" t="s">
        <v>9521</v>
      </c>
      <c r="Z383">
        <v>4</v>
      </c>
    </row>
    <row r="384" spans="1:26" x14ac:dyDescent="0.25">
      <c r="A384" t="s">
        <v>3256</v>
      </c>
      <c r="B384" t="s">
        <v>3257</v>
      </c>
      <c r="C384" t="s">
        <v>3258</v>
      </c>
      <c r="D384" t="s">
        <v>475</v>
      </c>
      <c r="E384" t="s">
        <v>2951</v>
      </c>
      <c r="F384" t="s">
        <v>3259</v>
      </c>
      <c r="G384" t="s">
        <v>3260</v>
      </c>
      <c r="H384" t="s">
        <v>3261</v>
      </c>
      <c r="I384" t="s">
        <v>225</v>
      </c>
      <c r="J384" t="s">
        <v>47</v>
      </c>
      <c r="K384" t="s">
        <v>48</v>
      </c>
      <c r="L384" t="s">
        <v>50</v>
      </c>
      <c r="M384" t="s">
        <v>50</v>
      </c>
      <c r="N384" t="s">
        <v>36</v>
      </c>
      <c r="O384" t="s">
        <v>576</v>
      </c>
      <c r="P384" t="s">
        <v>39</v>
      </c>
      <c r="Q384" t="s">
        <v>512</v>
      </c>
      <c r="R384" t="s">
        <v>39</v>
      </c>
      <c r="S384" t="s">
        <v>39</v>
      </c>
      <c r="T384" t="s">
        <v>39</v>
      </c>
      <c r="U384" t="s">
        <v>39</v>
      </c>
      <c r="V384" t="s">
        <v>159</v>
      </c>
      <c r="W384" t="s">
        <v>604</v>
      </c>
      <c r="X384" t="s">
        <v>20</v>
      </c>
      <c r="Y384" t="s">
        <v>9522</v>
      </c>
      <c r="Z384">
        <v>4</v>
      </c>
    </row>
    <row r="385" spans="1:26" x14ac:dyDescent="0.25">
      <c r="A385" t="s">
        <v>3262</v>
      </c>
      <c r="B385" t="s">
        <v>3263</v>
      </c>
      <c r="C385" t="s">
        <v>3264</v>
      </c>
      <c r="D385" t="s">
        <v>3265</v>
      </c>
      <c r="E385" t="s">
        <v>2951</v>
      </c>
      <c r="F385" t="s">
        <v>3266</v>
      </c>
      <c r="G385" t="s">
        <v>3267</v>
      </c>
      <c r="H385" t="s">
        <v>3268</v>
      </c>
      <c r="I385" t="s">
        <v>225</v>
      </c>
      <c r="J385" t="s">
        <v>47</v>
      </c>
      <c r="K385" t="s">
        <v>48</v>
      </c>
      <c r="L385" t="s">
        <v>50</v>
      </c>
      <c r="M385" t="s">
        <v>50</v>
      </c>
      <c r="N385" t="s">
        <v>36</v>
      </c>
      <c r="O385" t="s">
        <v>102</v>
      </c>
      <c r="P385" t="s">
        <v>103</v>
      </c>
      <c r="Q385" t="s">
        <v>39</v>
      </c>
      <c r="R385" t="s">
        <v>39</v>
      </c>
      <c r="S385" t="s">
        <v>39</v>
      </c>
      <c r="T385" t="s">
        <v>39</v>
      </c>
      <c r="U385" t="s">
        <v>3269</v>
      </c>
      <c r="V385" t="s">
        <v>39</v>
      </c>
      <c r="W385" t="s">
        <v>39</v>
      </c>
      <c r="X385" t="s">
        <v>39</v>
      </c>
      <c r="Y385" t="s">
        <v>3267</v>
      </c>
      <c r="Z385">
        <v>3</v>
      </c>
    </row>
    <row r="386" spans="1:26" x14ac:dyDescent="0.25">
      <c r="A386" t="s">
        <v>3270</v>
      </c>
      <c r="B386" t="s">
        <v>3271</v>
      </c>
      <c r="C386" t="s">
        <v>3272</v>
      </c>
      <c r="D386" t="s">
        <v>413</v>
      </c>
      <c r="E386" t="s">
        <v>1748</v>
      </c>
      <c r="F386" t="s">
        <v>3273</v>
      </c>
      <c r="G386" t="s">
        <v>3274</v>
      </c>
      <c r="H386" t="s">
        <v>1537</v>
      </c>
      <c r="I386" t="s">
        <v>225</v>
      </c>
      <c r="J386" t="s">
        <v>47</v>
      </c>
      <c r="K386" t="s">
        <v>3275</v>
      </c>
      <c r="L386" t="s">
        <v>50</v>
      </c>
      <c r="M386" t="s">
        <v>50</v>
      </c>
      <c r="N386" t="s">
        <v>36</v>
      </c>
      <c r="O386" t="s">
        <v>1021</v>
      </c>
      <c r="P386" t="s">
        <v>78</v>
      </c>
      <c r="Q386" t="s">
        <v>613</v>
      </c>
      <c r="R386" t="s">
        <v>39</v>
      </c>
      <c r="S386" t="s">
        <v>52</v>
      </c>
      <c r="T386" t="s">
        <v>39</v>
      </c>
      <c r="U386" t="s">
        <v>39</v>
      </c>
      <c r="V386" t="s">
        <v>114</v>
      </c>
      <c r="W386" t="s">
        <v>39</v>
      </c>
      <c r="X386" t="s">
        <v>20</v>
      </c>
      <c r="Y386" t="s">
        <v>9523</v>
      </c>
      <c r="Z386">
        <v>5</v>
      </c>
    </row>
    <row r="387" spans="1:26" x14ac:dyDescent="0.25">
      <c r="A387" t="s">
        <v>3276</v>
      </c>
      <c r="B387" t="s">
        <v>3277</v>
      </c>
      <c r="C387" t="s">
        <v>3278</v>
      </c>
      <c r="D387" t="s">
        <v>3279</v>
      </c>
      <c r="E387" t="s">
        <v>3280</v>
      </c>
      <c r="F387" t="s">
        <v>3281</v>
      </c>
      <c r="G387" t="s">
        <v>3282</v>
      </c>
      <c r="H387" t="s">
        <v>3283</v>
      </c>
      <c r="I387" t="s">
        <v>225</v>
      </c>
      <c r="J387" t="s">
        <v>47</v>
      </c>
      <c r="K387" t="s">
        <v>3284</v>
      </c>
      <c r="L387" t="s">
        <v>50</v>
      </c>
      <c r="M387" t="s">
        <v>50</v>
      </c>
      <c r="N387" t="s">
        <v>36</v>
      </c>
      <c r="O387" t="s">
        <v>51</v>
      </c>
      <c r="P387" t="s">
        <v>39</v>
      </c>
      <c r="Q387" t="s">
        <v>3285</v>
      </c>
      <c r="R387" t="s">
        <v>39</v>
      </c>
      <c r="S387" t="s">
        <v>39</v>
      </c>
      <c r="T387" t="s">
        <v>39</v>
      </c>
      <c r="U387" t="s">
        <v>3286</v>
      </c>
      <c r="V387" t="s">
        <v>39</v>
      </c>
      <c r="W387" t="s">
        <v>39</v>
      </c>
      <c r="X387" t="s">
        <v>39</v>
      </c>
      <c r="Y387" t="s">
        <v>9524</v>
      </c>
      <c r="Z387">
        <v>3</v>
      </c>
    </row>
    <row r="388" spans="1:26" x14ac:dyDescent="0.25">
      <c r="A388" t="s">
        <v>3287</v>
      </c>
      <c r="B388" t="s">
        <v>3288</v>
      </c>
      <c r="C388" t="s">
        <v>3289</v>
      </c>
      <c r="D388" t="s">
        <v>3290</v>
      </c>
      <c r="E388" t="s">
        <v>2560</v>
      </c>
      <c r="F388" t="s">
        <v>3291</v>
      </c>
      <c r="G388" t="s">
        <v>3292</v>
      </c>
      <c r="H388" t="s">
        <v>3293</v>
      </c>
      <c r="I388" t="s">
        <v>225</v>
      </c>
      <c r="J388" t="s">
        <v>47</v>
      </c>
      <c r="K388" t="s">
        <v>48</v>
      </c>
      <c r="L388" t="s">
        <v>50</v>
      </c>
      <c r="M388" t="s">
        <v>50</v>
      </c>
      <c r="N388" t="s">
        <v>36</v>
      </c>
      <c r="O388" t="s">
        <v>51</v>
      </c>
      <c r="P388" t="s">
        <v>177</v>
      </c>
      <c r="Q388" t="s">
        <v>39</v>
      </c>
      <c r="R388" t="s">
        <v>39</v>
      </c>
      <c r="S388" t="s">
        <v>39</v>
      </c>
      <c r="T388" t="s">
        <v>39</v>
      </c>
      <c r="U388" t="s">
        <v>3294</v>
      </c>
      <c r="V388" t="s">
        <v>39</v>
      </c>
      <c r="W388" t="s">
        <v>39</v>
      </c>
      <c r="X388" t="s">
        <v>39</v>
      </c>
      <c r="Y388" t="s">
        <v>9525</v>
      </c>
      <c r="Z388">
        <v>3</v>
      </c>
    </row>
    <row r="389" spans="1:26" x14ac:dyDescent="0.25">
      <c r="A389" t="s">
        <v>3295</v>
      </c>
      <c r="B389" t="s">
        <v>3296</v>
      </c>
      <c r="C389" t="s">
        <v>3297</v>
      </c>
      <c r="D389" t="s">
        <v>1580</v>
      </c>
      <c r="E389" t="s">
        <v>3298</v>
      </c>
      <c r="F389" t="s">
        <v>3299</v>
      </c>
      <c r="G389" t="s">
        <v>3300</v>
      </c>
      <c r="H389" t="s">
        <v>1583</v>
      </c>
      <c r="I389" t="s">
        <v>225</v>
      </c>
      <c r="J389" t="s">
        <v>47</v>
      </c>
      <c r="K389" t="s">
        <v>48</v>
      </c>
      <c r="L389" t="s">
        <v>50</v>
      </c>
      <c r="M389" t="s">
        <v>50</v>
      </c>
      <c r="N389" t="s">
        <v>36</v>
      </c>
      <c r="O389" t="s">
        <v>94</v>
      </c>
      <c r="P389" t="s">
        <v>1734</v>
      </c>
      <c r="Q389" t="s">
        <v>39</v>
      </c>
      <c r="R389" t="s">
        <v>39</v>
      </c>
      <c r="S389" t="s">
        <v>39</v>
      </c>
      <c r="T389" t="s">
        <v>39</v>
      </c>
      <c r="U389" t="s">
        <v>39</v>
      </c>
      <c r="V389" t="s">
        <v>901</v>
      </c>
      <c r="W389" t="s">
        <v>39</v>
      </c>
      <c r="X389" t="s">
        <v>20</v>
      </c>
      <c r="Y389" t="s">
        <v>9526</v>
      </c>
      <c r="Z389">
        <v>3</v>
      </c>
    </row>
    <row r="390" spans="1:26" x14ac:dyDescent="0.25">
      <c r="A390" t="s">
        <v>3301</v>
      </c>
      <c r="B390" t="s">
        <v>3302</v>
      </c>
      <c r="C390" t="s">
        <v>3303</v>
      </c>
      <c r="D390" t="s">
        <v>3304</v>
      </c>
      <c r="E390" t="s">
        <v>3305</v>
      </c>
      <c r="F390" t="s">
        <v>3306</v>
      </c>
      <c r="G390" t="s">
        <v>3307</v>
      </c>
      <c r="H390" t="s">
        <v>2265</v>
      </c>
      <c r="I390" t="s">
        <v>225</v>
      </c>
      <c r="J390" t="s">
        <v>47</v>
      </c>
      <c r="K390" t="s">
        <v>48</v>
      </c>
      <c r="L390" t="s">
        <v>50</v>
      </c>
      <c r="M390" t="s">
        <v>50</v>
      </c>
      <c r="N390" t="s">
        <v>36</v>
      </c>
      <c r="O390" t="s">
        <v>51</v>
      </c>
      <c r="P390" t="s">
        <v>39</v>
      </c>
      <c r="Q390" t="s">
        <v>39</v>
      </c>
      <c r="R390" t="s">
        <v>39</v>
      </c>
      <c r="S390" t="s">
        <v>39</v>
      </c>
      <c r="T390" t="s">
        <v>3308</v>
      </c>
      <c r="U390" t="s">
        <v>39</v>
      </c>
      <c r="V390" t="s">
        <v>901</v>
      </c>
      <c r="W390" t="s">
        <v>39</v>
      </c>
      <c r="X390" t="s">
        <v>20</v>
      </c>
      <c r="Y390" t="s">
        <v>9527</v>
      </c>
      <c r="Z390">
        <v>3</v>
      </c>
    </row>
    <row r="391" spans="1:26" x14ac:dyDescent="0.25">
      <c r="A391" t="s">
        <v>3309</v>
      </c>
      <c r="B391" t="s">
        <v>3310</v>
      </c>
      <c r="C391" t="s">
        <v>3311</v>
      </c>
      <c r="D391" t="s">
        <v>3312</v>
      </c>
      <c r="E391" t="s">
        <v>3313</v>
      </c>
      <c r="F391" t="s">
        <v>3314</v>
      </c>
      <c r="G391" t="s">
        <v>3315</v>
      </c>
      <c r="H391" t="s">
        <v>3316</v>
      </c>
      <c r="I391" t="s">
        <v>225</v>
      </c>
      <c r="J391" t="s">
        <v>47</v>
      </c>
      <c r="K391" t="s">
        <v>3317</v>
      </c>
      <c r="L391" t="s">
        <v>50</v>
      </c>
      <c r="M391" t="s">
        <v>50</v>
      </c>
      <c r="N391" t="s">
        <v>36</v>
      </c>
      <c r="O391" t="s">
        <v>51</v>
      </c>
      <c r="P391" t="s">
        <v>39</v>
      </c>
      <c r="Q391" t="s">
        <v>276</v>
      </c>
      <c r="R391" t="s">
        <v>39</v>
      </c>
      <c r="S391" t="s">
        <v>39</v>
      </c>
      <c r="T391" t="s">
        <v>3318</v>
      </c>
      <c r="U391" t="s">
        <v>3319</v>
      </c>
      <c r="V391" t="s">
        <v>39</v>
      </c>
      <c r="W391" t="s">
        <v>39</v>
      </c>
      <c r="X391" t="s">
        <v>39</v>
      </c>
      <c r="Y391" t="s">
        <v>9528</v>
      </c>
      <c r="Z391">
        <v>4</v>
      </c>
    </row>
    <row r="392" spans="1:26" x14ac:dyDescent="0.25">
      <c r="A392" t="s">
        <v>3320</v>
      </c>
      <c r="B392" t="s">
        <v>3321</v>
      </c>
      <c r="C392" t="s">
        <v>3322</v>
      </c>
      <c r="D392" t="s">
        <v>3323</v>
      </c>
      <c r="E392" t="s">
        <v>3324</v>
      </c>
      <c r="F392" t="s">
        <v>3325</v>
      </c>
      <c r="G392" t="s">
        <v>3326</v>
      </c>
      <c r="H392" t="s">
        <v>3327</v>
      </c>
      <c r="I392" t="s">
        <v>225</v>
      </c>
      <c r="J392" t="s">
        <v>47</v>
      </c>
      <c r="K392" t="s">
        <v>3328</v>
      </c>
      <c r="L392" t="s">
        <v>50</v>
      </c>
      <c r="M392" t="s">
        <v>50</v>
      </c>
      <c r="N392" t="s">
        <v>36</v>
      </c>
      <c r="O392" t="s">
        <v>37</v>
      </c>
      <c r="P392" t="s">
        <v>39</v>
      </c>
      <c r="Q392" t="s">
        <v>39</v>
      </c>
      <c r="R392" t="s">
        <v>39</v>
      </c>
      <c r="S392" t="s">
        <v>39</v>
      </c>
      <c r="T392" t="s">
        <v>3329</v>
      </c>
      <c r="U392" t="s">
        <v>3330</v>
      </c>
      <c r="V392" t="s">
        <v>39</v>
      </c>
      <c r="W392" t="s">
        <v>3331</v>
      </c>
      <c r="X392" t="s">
        <v>39</v>
      </c>
      <c r="Y392" t="s">
        <v>9529</v>
      </c>
      <c r="Z392">
        <v>4</v>
      </c>
    </row>
    <row r="393" spans="1:26" x14ac:dyDescent="0.25">
      <c r="A393" t="s">
        <v>3332</v>
      </c>
      <c r="B393" t="s">
        <v>3333</v>
      </c>
      <c r="C393" t="s">
        <v>3334</v>
      </c>
      <c r="D393" t="s">
        <v>3335</v>
      </c>
      <c r="E393" t="s">
        <v>3336</v>
      </c>
      <c r="F393" t="s">
        <v>3337</v>
      </c>
      <c r="G393" t="s">
        <v>3338</v>
      </c>
      <c r="H393" t="s">
        <v>3339</v>
      </c>
      <c r="I393" t="s">
        <v>225</v>
      </c>
      <c r="J393" t="s">
        <v>47</v>
      </c>
      <c r="K393" t="s">
        <v>3340</v>
      </c>
      <c r="L393" t="s">
        <v>50</v>
      </c>
      <c r="M393" t="s">
        <v>50</v>
      </c>
      <c r="N393" t="s">
        <v>36</v>
      </c>
      <c r="O393" t="s">
        <v>37</v>
      </c>
      <c r="P393" t="s">
        <v>39</v>
      </c>
      <c r="Q393" t="s">
        <v>39</v>
      </c>
      <c r="R393" t="s">
        <v>39</v>
      </c>
      <c r="S393" t="s">
        <v>39</v>
      </c>
      <c r="T393" t="s">
        <v>19</v>
      </c>
      <c r="U393" t="s">
        <v>865</v>
      </c>
      <c r="V393" t="s">
        <v>912</v>
      </c>
      <c r="W393" t="s">
        <v>39</v>
      </c>
      <c r="X393" t="s">
        <v>20</v>
      </c>
      <c r="Y393" t="s">
        <v>9530</v>
      </c>
      <c r="Z393">
        <v>4</v>
      </c>
    </row>
    <row r="394" spans="1:26" x14ac:dyDescent="0.25">
      <c r="A394" t="s">
        <v>3341</v>
      </c>
      <c r="B394" t="s">
        <v>3342</v>
      </c>
      <c r="C394" t="s">
        <v>3343</v>
      </c>
      <c r="D394" t="s">
        <v>3344</v>
      </c>
      <c r="E394" t="s">
        <v>3345</v>
      </c>
      <c r="F394" t="s">
        <v>3346</v>
      </c>
      <c r="G394" t="s">
        <v>3347</v>
      </c>
      <c r="H394" t="s">
        <v>3348</v>
      </c>
      <c r="I394" t="s">
        <v>225</v>
      </c>
      <c r="J394" t="s">
        <v>47</v>
      </c>
      <c r="K394" t="s">
        <v>48</v>
      </c>
      <c r="L394" t="s">
        <v>50</v>
      </c>
      <c r="M394" t="s">
        <v>50</v>
      </c>
      <c r="N394" t="s">
        <v>36</v>
      </c>
      <c r="O394" t="s">
        <v>51</v>
      </c>
      <c r="P394" t="s">
        <v>39</v>
      </c>
      <c r="Q394" t="s">
        <v>3285</v>
      </c>
      <c r="R394" t="s">
        <v>39</v>
      </c>
      <c r="S394" t="s">
        <v>39</v>
      </c>
      <c r="T394" t="s">
        <v>3349</v>
      </c>
      <c r="U394" t="s">
        <v>39</v>
      </c>
      <c r="V394" t="s">
        <v>114</v>
      </c>
      <c r="W394" t="s">
        <v>39</v>
      </c>
      <c r="X394" t="s">
        <v>20</v>
      </c>
      <c r="Y394" t="s">
        <v>9531</v>
      </c>
      <c r="Z394">
        <v>4</v>
      </c>
    </row>
    <row r="395" spans="1:26" x14ac:dyDescent="0.25">
      <c r="A395" t="s">
        <v>3350</v>
      </c>
      <c r="B395" t="s">
        <v>3351</v>
      </c>
      <c r="C395" t="s">
        <v>3352</v>
      </c>
      <c r="D395" t="s">
        <v>3353</v>
      </c>
      <c r="E395" t="s">
        <v>3354</v>
      </c>
      <c r="F395" t="s">
        <v>3355</v>
      </c>
      <c r="G395" t="s">
        <v>3356</v>
      </c>
      <c r="H395" t="s">
        <v>3357</v>
      </c>
      <c r="I395" t="s">
        <v>225</v>
      </c>
      <c r="J395" t="s">
        <v>47</v>
      </c>
      <c r="K395" t="s">
        <v>48</v>
      </c>
      <c r="L395" t="s">
        <v>50</v>
      </c>
      <c r="M395" t="s">
        <v>50</v>
      </c>
      <c r="N395" t="s">
        <v>36</v>
      </c>
      <c r="O395" t="s">
        <v>39</v>
      </c>
      <c r="P395" t="s">
        <v>3358</v>
      </c>
      <c r="Q395" t="s">
        <v>39</v>
      </c>
      <c r="R395" t="s">
        <v>39</v>
      </c>
      <c r="S395" t="s">
        <v>1184</v>
      </c>
      <c r="T395" t="s">
        <v>3349</v>
      </c>
      <c r="U395" t="s">
        <v>307</v>
      </c>
      <c r="V395" t="s">
        <v>39</v>
      </c>
      <c r="W395" t="s">
        <v>39</v>
      </c>
      <c r="X395" t="s">
        <v>39</v>
      </c>
      <c r="Y395" t="s">
        <v>9532</v>
      </c>
      <c r="Z395">
        <v>4</v>
      </c>
    </row>
    <row r="396" spans="1:26" x14ac:dyDescent="0.25">
      <c r="A396" t="s">
        <v>3359</v>
      </c>
      <c r="B396" t="s">
        <v>3360</v>
      </c>
      <c r="C396" t="s">
        <v>3361</v>
      </c>
      <c r="D396" t="s">
        <v>3362</v>
      </c>
      <c r="E396" t="s">
        <v>3363</v>
      </c>
      <c r="F396" t="s">
        <v>3364</v>
      </c>
      <c r="G396" t="s">
        <v>3365</v>
      </c>
      <c r="H396" t="s">
        <v>3366</v>
      </c>
      <c r="I396" t="s">
        <v>225</v>
      </c>
      <c r="J396" t="s">
        <v>47</v>
      </c>
      <c r="K396" t="s">
        <v>48</v>
      </c>
      <c r="L396" t="s">
        <v>50</v>
      </c>
      <c r="M396" t="s">
        <v>50</v>
      </c>
      <c r="N396" t="s">
        <v>36</v>
      </c>
      <c r="O396" t="s">
        <v>51</v>
      </c>
      <c r="P396" t="s">
        <v>266</v>
      </c>
      <c r="Q396" t="s">
        <v>39</v>
      </c>
      <c r="R396" t="s">
        <v>39</v>
      </c>
      <c r="S396" t="s">
        <v>52</v>
      </c>
      <c r="T396" t="s">
        <v>39</v>
      </c>
      <c r="U396" t="s">
        <v>216</v>
      </c>
      <c r="V396" t="s">
        <v>3367</v>
      </c>
      <c r="W396" t="s">
        <v>39</v>
      </c>
      <c r="X396" t="s">
        <v>20</v>
      </c>
      <c r="Y396" t="s">
        <v>9533</v>
      </c>
      <c r="Z396">
        <v>5</v>
      </c>
    </row>
    <row r="397" spans="1:26" x14ac:dyDescent="0.25">
      <c r="A397" t="s">
        <v>3368</v>
      </c>
      <c r="B397" t="s">
        <v>3369</v>
      </c>
      <c r="C397" t="s">
        <v>3370</v>
      </c>
      <c r="D397" t="s">
        <v>1017</v>
      </c>
      <c r="E397" t="s">
        <v>3371</v>
      </c>
      <c r="F397" t="s">
        <v>3372</v>
      </c>
      <c r="G397" t="s">
        <v>3373</v>
      </c>
      <c r="H397" t="s">
        <v>679</v>
      </c>
      <c r="I397" t="s">
        <v>225</v>
      </c>
      <c r="J397" t="s">
        <v>47</v>
      </c>
      <c r="K397" t="s">
        <v>48</v>
      </c>
      <c r="L397" t="s">
        <v>50</v>
      </c>
      <c r="M397" t="s">
        <v>50</v>
      </c>
      <c r="N397" t="s">
        <v>36</v>
      </c>
      <c r="O397" t="s">
        <v>51</v>
      </c>
      <c r="P397" t="s">
        <v>177</v>
      </c>
      <c r="Q397" t="s">
        <v>39</v>
      </c>
      <c r="R397" t="s">
        <v>39</v>
      </c>
      <c r="S397" t="s">
        <v>52</v>
      </c>
      <c r="T397" t="s">
        <v>53</v>
      </c>
      <c r="U397" t="s">
        <v>1064</v>
      </c>
      <c r="V397" t="s">
        <v>39</v>
      </c>
      <c r="W397" t="s">
        <v>39</v>
      </c>
      <c r="X397" t="s">
        <v>39</v>
      </c>
      <c r="Y397" t="s">
        <v>9534</v>
      </c>
      <c r="Z397">
        <v>5</v>
      </c>
    </row>
    <row r="398" spans="1:26" x14ac:dyDescent="0.25">
      <c r="A398" t="s">
        <v>3374</v>
      </c>
      <c r="B398" t="s">
        <v>3375</v>
      </c>
      <c r="C398" t="s">
        <v>3376</v>
      </c>
      <c r="D398" t="s">
        <v>3377</v>
      </c>
      <c r="E398" t="s">
        <v>3378</v>
      </c>
      <c r="F398" t="s">
        <v>3379</v>
      </c>
      <c r="G398" t="s">
        <v>3380</v>
      </c>
      <c r="H398" t="s">
        <v>3381</v>
      </c>
      <c r="I398" t="s">
        <v>225</v>
      </c>
      <c r="J398" t="s">
        <v>47</v>
      </c>
      <c r="K398" t="s">
        <v>3382</v>
      </c>
      <c r="L398" t="s">
        <v>50</v>
      </c>
      <c r="M398" t="s">
        <v>50</v>
      </c>
      <c r="N398" t="s">
        <v>36</v>
      </c>
      <c r="O398" t="s">
        <v>39</v>
      </c>
      <c r="P398" t="s">
        <v>177</v>
      </c>
      <c r="Q398" t="s">
        <v>39</v>
      </c>
      <c r="R398" t="s">
        <v>39</v>
      </c>
      <c r="S398" t="s">
        <v>52</v>
      </c>
      <c r="T398" t="s">
        <v>39</v>
      </c>
      <c r="U398" t="s">
        <v>3383</v>
      </c>
      <c r="V398" t="s">
        <v>39</v>
      </c>
      <c r="W398" t="s">
        <v>39</v>
      </c>
      <c r="X398" t="s">
        <v>39</v>
      </c>
      <c r="Y398" t="s">
        <v>9535</v>
      </c>
      <c r="Z398">
        <v>3</v>
      </c>
    </row>
    <row r="399" spans="1:26" x14ac:dyDescent="0.25">
      <c r="A399" t="s">
        <v>3384</v>
      </c>
      <c r="B399" t="s">
        <v>3385</v>
      </c>
      <c r="C399" t="s">
        <v>3386</v>
      </c>
      <c r="D399" t="s">
        <v>3387</v>
      </c>
      <c r="E399" t="s">
        <v>3388</v>
      </c>
      <c r="F399" t="s">
        <v>3389</v>
      </c>
      <c r="G399" t="s">
        <v>3390</v>
      </c>
      <c r="H399" t="s">
        <v>3391</v>
      </c>
      <c r="I399" t="s">
        <v>225</v>
      </c>
      <c r="J399" t="s">
        <v>47</v>
      </c>
      <c r="K399" t="s">
        <v>3392</v>
      </c>
      <c r="L399" t="s">
        <v>50</v>
      </c>
      <c r="M399" t="s">
        <v>50</v>
      </c>
      <c r="N399" t="s">
        <v>36</v>
      </c>
      <c r="O399" t="s">
        <v>51</v>
      </c>
      <c r="P399" t="s">
        <v>2382</v>
      </c>
      <c r="Q399" t="s">
        <v>39</v>
      </c>
      <c r="R399" t="s">
        <v>39</v>
      </c>
      <c r="S399" t="s">
        <v>52</v>
      </c>
      <c r="T399" t="s">
        <v>39</v>
      </c>
      <c r="U399" t="s">
        <v>39</v>
      </c>
      <c r="V399" t="s">
        <v>3393</v>
      </c>
      <c r="W399" t="s">
        <v>188</v>
      </c>
      <c r="X399" t="s">
        <v>20</v>
      </c>
      <c r="Y399" t="s">
        <v>9536</v>
      </c>
      <c r="Z399">
        <v>5</v>
      </c>
    </row>
    <row r="400" spans="1:26" x14ac:dyDescent="0.25">
      <c r="A400" t="s">
        <v>3394</v>
      </c>
      <c r="B400" t="s">
        <v>3395</v>
      </c>
      <c r="C400" t="s">
        <v>3396</v>
      </c>
      <c r="D400" t="s">
        <v>3397</v>
      </c>
      <c r="E400" t="s">
        <v>3398</v>
      </c>
      <c r="F400" t="s">
        <v>3399</v>
      </c>
      <c r="G400" t="s">
        <v>3400</v>
      </c>
      <c r="H400" t="s">
        <v>3401</v>
      </c>
      <c r="I400" t="s">
        <v>225</v>
      </c>
      <c r="J400" t="s">
        <v>47</v>
      </c>
      <c r="K400" t="s">
        <v>3402</v>
      </c>
      <c r="L400" t="s">
        <v>50</v>
      </c>
      <c r="M400" t="s">
        <v>50</v>
      </c>
      <c r="N400" t="s">
        <v>36</v>
      </c>
      <c r="O400" t="s">
        <v>51</v>
      </c>
      <c r="P400" t="s">
        <v>141</v>
      </c>
      <c r="Q400" t="s">
        <v>39</v>
      </c>
      <c r="R400" t="s">
        <v>39</v>
      </c>
      <c r="S400" t="s">
        <v>39</v>
      </c>
      <c r="T400" t="s">
        <v>39</v>
      </c>
      <c r="U400" t="s">
        <v>3403</v>
      </c>
      <c r="V400" t="s">
        <v>39</v>
      </c>
      <c r="W400" t="s">
        <v>3404</v>
      </c>
      <c r="X400" t="s">
        <v>39</v>
      </c>
      <c r="Y400" t="s">
        <v>3400</v>
      </c>
      <c r="Z400">
        <v>4</v>
      </c>
    </row>
    <row r="401" spans="1:26" x14ac:dyDescent="0.25">
      <c r="A401" t="s">
        <v>3405</v>
      </c>
      <c r="B401" t="s">
        <v>3406</v>
      </c>
      <c r="C401" t="s">
        <v>3407</v>
      </c>
      <c r="D401" t="s">
        <v>3408</v>
      </c>
      <c r="E401" t="s">
        <v>659</v>
      </c>
      <c r="F401" t="s">
        <v>3409</v>
      </c>
      <c r="G401" t="s">
        <v>3410</v>
      </c>
      <c r="H401" t="s">
        <v>3411</v>
      </c>
      <c r="I401" t="s">
        <v>225</v>
      </c>
      <c r="J401" t="s">
        <v>47</v>
      </c>
      <c r="K401" t="s">
        <v>48</v>
      </c>
      <c r="L401" t="s">
        <v>50</v>
      </c>
      <c r="M401" t="s">
        <v>50</v>
      </c>
      <c r="N401" t="s">
        <v>36</v>
      </c>
      <c r="O401" t="s">
        <v>8952</v>
      </c>
      <c r="P401" t="s">
        <v>39</v>
      </c>
      <c r="Q401" t="s">
        <v>39</v>
      </c>
      <c r="R401" t="s">
        <v>39</v>
      </c>
      <c r="S401" t="s">
        <v>39</v>
      </c>
      <c r="T401" t="s">
        <v>9036</v>
      </c>
      <c r="U401" t="s">
        <v>3412</v>
      </c>
      <c r="V401" t="s">
        <v>287</v>
      </c>
      <c r="W401" t="s">
        <v>39</v>
      </c>
      <c r="X401" t="s">
        <v>20</v>
      </c>
      <c r="Y401" t="s">
        <v>9537</v>
      </c>
      <c r="Z401">
        <v>4</v>
      </c>
    </row>
    <row r="402" spans="1:26" x14ac:dyDescent="0.25">
      <c r="A402" t="s">
        <v>3413</v>
      </c>
      <c r="B402" t="s">
        <v>3414</v>
      </c>
      <c r="C402" t="s">
        <v>3415</v>
      </c>
      <c r="D402" t="s">
        <v>3416</v>
      </c>
      <c r="E402" t="s">
        <v>3417</v>
      </c>
      <c r="F402" t="s">
        <v>3418</v>
      </c>
      <c r="G402" t="s">
        <v>3419</v>
      </c>
      <c r="H402" t="s">
        <v>3420</v>
      </c>
      <c r="I402" t="s">
        <v>225</v>
      </c>
      <c r="J402" t="s">
        <v>47</v>
      </c>
      <c r="K402" t="s">
        <v>3421</v>
      </c>
      <c r="L402" t="s">
        <v>50</v>
      </c>
      <c r="M402" t="s">
        <v>50</v>
      </c>
      <c r="N402" t="s">
        <v>36</v>
      </c>
      <c r="O402" t="s">
        <v>854</v>
      </c>
      <c r="P402" t="s">
        <v>39</v>
      </c>
      <c r="Q402" t="s">
        <v>39</v>
      </c>
      <c r="R402" t="s">
        <v>39</v>
      </c>
      <c r="S402" t="s">
        <v>158</v>
      </c>
      <c r="T402" t="s">
        <v>39</v>
      </c>
      <c r="U402" t="s">
        <v>39</v>
      </c>
      <c r="V402" t="s">
        <v>39</v>
      </c>
      <c r="W402" t="s">
        <v>39</v>
      </c>
      <c r="X402" t="s">
        <v>39</v>
      </c>
      <c r="Y402" t="s">
        <v>3419</v>
      </c>
      <c r="Z402">
        <v>2</v>
      </c>
    </row>
    <row r="403" spans="1:26" x14ac:dyDescent="0.25">
      <c r="A403" t="s">
        <v>3422</v>
      </c>
      <c r="B403" t="s">
        <v>3423</v>
      </c>
      <c r="C403" t="s">
        <v>3424</v>
      </c>
      <c r="D403" t="s">
        <v>1017</v>
      </c>
      <c r="E403" t="s">
        <v>3425</v>
      </c>
      <c r="F403" t="s">
        <v>3426</v>
      </c>
      <c r="G403" t="s">
        <v>3427</v>
      </c>
      <c r="H403" t="s">
        <v>679</v>
      </c>
      <c r="I403" t="s">
        <v>225</v>
      </c>
      <c r="J403" t="s">
        <v>47</v>
      </c>
      <c r="K403" t="s">
        <v>48</v>
      </c>
      <c r="L403" t="s">
        <v>50</v>
      </c>
      <c r="M403" t="s">
        <v>50</v>
      </c>
      <c r="N403" t="s">
        <v>36</v>
      </c>
      <c r="O403" t="s">
        <v>51</v>
      </c>
      <c r="P403" t="s">
        <v>1900</v>
      </c>
      <c r="Q403" t="s">
        <v>39</v>
      </c>
      <c r="R403" t="s">
        <v>39</v>
      </c>
      <c r="S403" t="s">
        <v>158</v>
      </c>
      <c r="T403" t="s">
        <v>39</v>
      </c>
      <c r="U403" t="s">
        <v>39</v>
      </c>
      <c r="V403" t="s">
        <v>39</v>
      </c>
      <c r="W403" t="s">
        <v>39</v>
      </c>
      <c r="X403" t="s">
        <v>39</v>
      </c>
      <c r="Y403" t="s">
        <v>9538</v>
      </c>
      <c r="Z403">
        <v>3</v>
      </c>
    </row>
    <row r="404" spans="1:26" x14ac:dyDescent="0.25">
      <c r="A404" t="s">
        <v>3428</v>
      </c>
      <c r="B404" t="s">
        <v>3429</v>
      </c>
      <c r="C404" t="s">
        <v>3430</v>
      </c>
      <c r="D404" t="s">
        <v>3431</v>
      </c>
      <c r="E404" t="s">
        <v>3432</v>
      </c>
      <c r="F404" t="s">
        <v>3433</v>
      </c>
      <c r="G404" t="s">
        <v>3434</v>
      </c>
      <c r="H404" t="s">
        <v>3435</v>
      </c>
      <c r="I404" t="s">
        <v>225</v>
      </c>
      <c r="J404" t="s">
        <v>47</v>
      </c>
      <c r="K404" t="s">
        <v>48</v>
      </c>
      <c r="L404" t="s">
        <v>50</v>
      </c>
      <c r="M404" t="s">
        <v>50</v>
      </c>
      <c r="N404" t="s">
        <v>36</v>
      </c>
      <c r="O404" t="s">
        <v>1021</v>
      </c>
      <c r="P404" t="s">
        <v>39</v>
      </c>
      <c r="Q404" t="s">
        <v>3436</v>
      </c>
      <c r="R404" t="s">
        <v>39</v>
      </c>
      <c r="S404" t="s">
        <v>39</v>
      </c>
      <c r="T404" t="s">
        <v>39</v>
      </c>
      <c r="U404" t="s">
        <v>3437</v>
      </c>
      <c r="V404" t="s">
        <v>159</v>
      </c>
      <c r="W404" t="s">
        <v>39</v>
      </c>
      <c r="X404" t="s">
        <v>20</v>
      </c>
      <c r="Y404" t="s">
        <v>9539</v>
      </c>
      <c r="Z404">
        <v>4</v>
      </c>
    </row>
    <row r="405" spans="1:26" x14ac:dyDescent="0.25">
      <c r="A405" t="s">
        <v>3438</v>
      </c>
      <c r="B405" t="s">
        <v>3439</v>
      </c>
      <c r="C405" t="s">
        <v>3440</v>
      </c>
      <c r="D405" t="s">
        <v>1017</v>
      </c>
      <c r="E405" t="s">
        <v>3441</v>
      </c>
      <c r="F405" t="s">
        <v>3442</v>
      </c>
      <c r="G405" t="s">
        <v>3443</v>
      </c>
      <c r="H405" t="s">
        <v>1020</v>
      </c>
      <c r="I405" t="s">
        <v>225</v>
      </c>
      <c r="J405" t="s">
        <v>47</v>
      </c>
      <c r="K405" t="s">
        <v>48</v>
      </c>
      <c r="L405" t="s">
        <v>50</v>
      </c>
      <c r="M405" t="s">
        <v>50</v>
      </c>
      <c r="N405" t="s">
        <v>36</v>
      </c>
      <c r="O405" t="s">
        <v>51</v>
      </c>
      <c r="P405" t="s">
        <v>39</v>
      </c>
      <c r="Q405" t="s">
        <v>39</v>
      </c>
      <c r="R405" t="s">
        <v>39</v>
      </c>
      <c r="S405" t="s">
        <v>52</v>
      </c>
      <c r="T405" t="s">
        <v>168</v>
      </c>
      <c r="U405" t="s">
        <v>3444</v>
      </c>
      <c r="V405" t="s">
        <v>39</v>
      </c>
      <c r="W405" t="s">
        <v>39</v>
      </c>
      <c r="X405" t="s">
        <v>39</v>
      </c>
      <c r="Y405" t="s">
        <v>9540</v>
      </c>
      <c r="Z405">
        <v>4</v>
      </c>
    </row>
    <row r="406" spans="1:26" x14ac:dyDescent="0.25">
      <c r="A406" t="s">
        <v>3445</v>
      </c>
      <c r="B406" t="s">
        <v>3446</v>
      </c>
      <c r="C406" t="s">
        <v>3447</v>
      </c>
      <c r="D406" t="s">
        <v>3448</v>
      </c>
      <c r="E406" t="s">
        <v>2951</v>
      </c>
      <c r="F406" t="s">
        <v>3449</v>
      </c>
      <c r="G406" t="s">
        <v>3450</v>
      </c>
      <c r="H406" t="s">
        <v>1201</v>
      </c>
      <c r="I406" t="s">
        <v>225</v>
      </c>
      <c r="J406" t="s">
        <v>47</v>
      </c>
      <c r="K406" t="s">
        <v>48</v>
      </c>
      <c r="L406" t="s">
        <v>50</v>
      </c>
      <c r="M406" t="s">
        <v>50</v>
      </c>
      <c r="N406" t="s">
        <v>36</v>
      </c>
      <c r="O406" t="s">
        <v>94</v>
      </c>
      <c r="P406" t="s">
        <v>39</v>
      </c>
      <c r="Q406" t="s">
        <v>39</v>
      </c>
      <c r="R406" t="s">
        <v>39</v>
      </c>
      <c r="S406" t="s">
        <v>52</v>
      </c>
      <c r="T406" t="s">
        <v>168</v>
      </c>
      <c r="U406" t="s">
        <v>3451</v>
      </c>
      <c r="V406" t="s">
        <v>39</v>
      </c>
      <c r="W406" t="s">
        <v>39</v>
      </c>
      <c r="X406" t="s">
        <v>39</v>
      </c>
      <c r="Y406" t="s">
        <v>9541</v>
      </c>
      <c r="Z406">
        <v>4</v>
      </c>
    </row>
    <row r="407" spans="1:26" x14ac:dyDescent="0.25">
      <c r="A407" t="s">
        <v>3452</v>
      </c>
      <c r="B407" t="s">
        <v>3453</v>
      </c>
      <c r="C407" t="s">
        <v>3454</v>
      </c>
      <c r="D407" t="s">
        <v>3455</v>
      </c>
      <c r="E407" t="s">
        <v>3456</v>
      </c>
      <c r="F407" t="s">
        <v>3457</v>
      </c>
      <c r="G407" t="s">
        <v>3458</v>
      </c>
      <c r="H407" t="s">
        <v>3459</v>
      </c>
      <c r="I407" t="s">
        <v>225</v>
      </c>
      <c r="J407" t="s">
        <v>47</v>
      </c>
      <c r="K407" t="s">
        <v>48</v>
      </c>
      <c r="L407" t="s">
        <v>50</v>
      </c>
      <c r="M407" t="s">
        <v>50</v>
      </c>
      <c r="N407" t="s">
        <v>36</v>
      </c>
      <c r="O407" t="s">
        <v>51</v>
      </c>
      <c r="P407" t="s">
        <v>2112</v>
      </c>
      <c r="Q407" t="s">
        <v>39</v>
      </c>
      <c r="R407" t="s">
        <v>3460</v>
      </c>
      <c r="S407" t="s">
        <v>52</v>
      </c>
      <c r="T407" t="s">
        <v>19</v>
      </c>
      <c r="U407" t="s">
        <v>39</v>
      </c>
      <c r="V407" t="s">
        <v>39</v>
      </c>
      <c r="W407" t="s">
        <v>39</v>
      </c>
      <c r="X407" t="s">
        <v>39</v>
      </c>
      <c r="Y407" t="s">
        <v>9542</v>
      </c>
      <c r="Z407">
        <v>5</v>
      </c>
    </row>
    <row r="408" spans="1:26" x14ac:dyDescent="0.25">
      <c r="A408" t="s">
        <v>3461</v>
      </c>
      <c r="B408" t="s">
        <v>3462</v>
      </c>
      <c r="C408" t="s">
        <v>3463</v>
      </c>
      <c r="D408" t="s">
        <v>3464</v>
      </c>
      <c r="E408" t="s">
        <v>2951</v>
      </c>
      <c r="F408" t="s">
        <v>3465</v>
      </c>
      <c r="G408" t="s">
        <v>3466</v>
      </c>
      <c r="H408" t="s">
        <v>3467</v>
      </c>
      <c r="I408" t="s">
        <v>225</v>
      </c>
      <c r="J408" t="s">
        <v>47</v>
      </c>
      <c r="K408" t="s">
        <v>3468</v>
      </c>
      <c r="L408" t="s">
        <v>50</v>
      </c>
      <c r="M408" t="s">
        <v>50</v>
      </c>
      <c r="N408" t="s">
        <v>36</v>
      </c>
      <c r="O408" t="s">
        <v>51</v>
      </c>
      <c r="P408" t="s">
        <v>266</v>
      </c>
      <c r="Q408" t="s">
        <v>39</v>
      </c>
      <c r="R408" t="s">
        <v>39</v>
      </c>
      <c r="S408" t="s">
        <v>52</v>
      </c>
      <c r="T408" t="s">
        <v>39</v>
      </c>
      <c r="U408" t="s">
        <v>39</v>
      </c>
      <c r="V408" t="s">
        <v>3469</v>
      </c>
      <c r="W408" t="s">
        <v>39</v>
      </c>
      <c r="X408" t="s">
        <v>20</v>
      </c>
      <c r="Y408" t="s">
        <v>9543</v>
      </c>
      <c r="Z408">
        <v>4</v>
      </c>
    </row>
    <row r="409" spans="1:26" x14ac:dyDescent="0.25">
      <c r="A409" t="s">
        <v>3470</v>
      </c>
      <c r="B409" t="s">
        <v>3471</v>
      </c>
      <c r="C409" t="s">
        <v>3472</v>
      </c>
      <c r="D409" t="s">
        <v>3473</v>
      </c>
      <c r="E409" t="s">
        <v>659</v>
      </c>
      <c r="F409" t="s">
        <v>3474</v>
      </c>
      <c r="G409" t="s">
        <v>3475</v>
      </c>
      <c r="H409" t="s">
        <v>3476</v>
      </c>
      <c r="I409" t="s">
        <v>225</v>
      </c>
      <c r="J409" t="s">
        <v>47</v>
      </c>
      <c r="K409" t="s">
        <v>48</v>
      </c>
      <c r="L409" t="s">
        <v>50</v>
      </c>
      <c r="M409" t="s">
        <v>50</v>
      </c>
      <c r="N409" t="s">
        <v>36</v>
      </c>
      <c r="O409" t="s">
        <v>39</v>
      </c>
      <c r="P409" t="s">
        <v>95</v>
      </c>
      <c r="Q409" t="s">
        <v>522</v>
      </c>
      <c r="R409" t="s">
        <v>39</v>
      </c>
      <c r="S409" t="s">
        <v>9059</v>
      </c>
      <c r="T409" t="s">
        <v>39</v>
      </c>
      <c r="U409" t="s">
        <v>39</v>
      </c>
      <c r="V409" t="s">
        <v>39</v>
      </c>
      <c r="W409" t="s">
        <v>8964</v>
      </c>
      <c r="X409" t="s">
        <v>39</v>
      </c>
      <c r="Y409" t="s">
        <v>9544</v>
      </c>
      <c r="Z409">
        <v>4</v>
      </c>
    </row>
    <row r="410" spans="1:26" x14ac:dyDescent="0.25">
      <c r="A410" t="s">
        <v>3477</v>
      </c>
      <c r="B410" t="s">
        <v>3478</v>
      </c>
      <c r="C410" t="s">
        <v>3479</v>
      </c>
      <c r="D410" t="s">
        <v>3480</v>
      </c>
      <c r="E410" t="s">
        <v>2326</v>
      </c>
      <c r="F410" t="s">
        <v>3481</v>
      </c>
      <c r="G410" t="s">
        <v>3482</v>
      </c>
      <c r="H410" t="s">
        <v>3483</v>
      </c>
      <c r="I410" t="s">
        <v>225</v>
      </c>
      <c r="J410" t="s">
        <v>47</v>
      </c>
      <c r="K410" t="s">
        <v>48</v>
      </c>
      <c r="L410" t="s">
        <v>50</v>
      </c>
      <c r="M410" t="s">
        <v>50</v>
      </c>
      <c r="N410" t="s">
        <v>36</v>
      </c>
      <c r="O410" t="s">
        <v>51</v>
      </c>
      <c r="P410" t="s">
        <v>39</v>
      </c>
      <c r="Q410" t="s">
        <v>3436</v>
      </c>
      <c r="R410" t="s">
        <v>39</v>
      </c>
      <c r="S410" t="s">
        <v>158</v>
      </c>
      <c r="T410" t="s">
        <v>39</v>
      </c>
      <c r="U410" t="s">
        <v>3484</v>
      </c>
      <c r="V410" t="s">
        <v>3485</v>
      </c>
      <c r="W410" t="s">
        <v>39</v>
      </c>
      <c r="X410" t="s">
        <v>20</v>
      </c>
      <c r="Y410" t="s">
        <v>9545</v>
      </c>
      <c r="Z410">
        <v>5</v>
      </c>
    </row>
    <row r="411" spans="1:26" x14ac:dyDescent="0.25">
      <c r="A411" t="s">
        <v>3486</v>
      </c>
      <c r="B411" t="s">
        <v>3487</v>
      </c>
      <c r="C411" t="s">
        <v>3488</v>
      </c>
      <c r="D411" t="s">
        <v>3489</v>
      </c>
      <c r="E411" t="s">
        <v>3490</v>
      </c>
      <c r="F411" t="s">
        <v>3491</v>
      </c>
      <c r="G411" t="s">
        <v>3492</v>
      </c>
      <c r="H411" t="s">
        <v>3493</v>
      </c>
      <c r="I411" t="s">
        <v>225</v>
      </c>
      <c r="J411" t="s">
        <v>47</v>
      </c>
      <c r="K411" t="s">
        <v>48</v>
      </c>
      <c r="L411" t="s">
        <v>50</v>
      </c>
      <c r="M411" t="s">
        <v>50</v>
      </c>
      <c r="N411" t="s">
        <v>36</v>
      </c>
      <c r="O411" t="s">
        <v>51</v>
      </c>
      <c r="P411" t="s">
        <v>3494</v>
      </c>
      <c r="Q411" t="s">
        <v>39</v>
      </c>
      <c r="R411" t="s">
        <v>39</v>
      </c>
      <c r="S411" t="s">
        <v>39</v>
      </c>
      <c r="T411" t="s">
        <v>39</v>
      </c>
      <c r="U411" t="s">
        <v>39</v>
      </c>
      <c r="V411" t="s">
        <v>39</v>
      </c>
      <c r="W411" t="s">
        <v>39</v>
      </c>
      <c r="X411" t="s">
        <v>39</v>
      </c>
      <c r="Y411" t="s">
        <v>3492</v>
      </c>
      <c r="Z411">
        <v>2</v>
      </c>
    </row>
    <row r="412" spans="1:26" x14ac:dyDescent="0.25">
      <c r="A412" t="s">
        <v>3495</v>
      </c>
      <c r="B412" t="s">
        <v>3496</v>
      </c>
      <c r="C412" t="s">
        <v>3497</v>
      </c>
      <c r="D412" t="s">
        <v>3498</v>
      </c>
      <c r="E412" t="s">
        <v>3499</v>
      </c>
      <c r="F412" t="s">
        <v>3500</v>
      </c>
      <c r="G412" t="s">
        <v>3501</v>
      </c>
      <c r="H412" t="s">
        <v>1775</v>
      </c>
      <c r="I412" t="s">
        <v>225</v>
      </c>
      <c r="J412" t="s">
        <v>47</v>
      </c>
      <c r="K412" t="s">
        <v>48</v>
      </c>
      <c r="L412" t="s">
        <v>50</v>
      </c>
      <c r="M412" t="s">
        <v>50</v>
      </c>
      <c r="N412" t="s">
        <v>36</v>
      </c>
      <c r="O412" t="s">
        <v>51</v>
      </c>
      <c r="P412" t="s">
        <v>177</v>
      </c>
      <c r="Q412" t="s">
        <v>3502</v>
      </c>
      <c r="R412" t="s">
        <v>39</v>
      </c>
      <c r="S412" t="s">
        <v>39</v>
      </c>
      <c r="T412" t="s">
        <v>39</v>
      </c>
      <c r="U412" t="s">
        <v>3503</v>
      </c>
      <c r="V412" t="s">
        <v>39</v>
      </c>
      <c r="W412" t="s">
        <v>39</v>
      </c>
      <c r="X412" t="s">
        <v>39</v>
      </c>
      <c r="Y412" t="s">
        <v>9546</v>
      </c>
      <c r="Z412">
        <v>4</v>
      </c>
    </row>
    <row r="413" spans="1:26" x14ac:dyDescent="0.25">
      <c r="A413" t="s">
        <v>3504</v>
      </c>
      <c r="B413" t="s">
        <v>3505</v>
      </c>
      <c r="C413" t="s">
        <v>3506</v>
      </c>
      <c r="D413" t="s">
        <v>3507</v>
      </c>
      <c r="E413" t="s">
        <v>3508</v>
      </c>
      <c r="F413" t="s">
        <v>3509</v>
      </c>
      <c r="G413" t="s">
        <v>3510</v>
      </c>
      <c r="H413" t="s">
        <v>3511</v>
      </c>
      <c r="I413" t="s">
        <v>225</v>
      </c>
      <c r="J413" t="s">
        <v>47</v>
      </c>
      <c r="K413" t="s">
        <v>3512</v>
      </c>
      <c r="L413" t="s">
        <v>50</v>
      </c>
      <c r="M413" t="s">
        <v>50</v>
      </c>
      <c r="N413" t="s">
        <v>36</v>
      </c>
      <c r="O413" t="s">
        <v>3058</v>
      </c>
      <c r="P413" t="s">
        <v>3513</v>
      </c>
      <c r="Q413" t="s">
        <v>39</v>
      </c>
      <c r="R413" t="s">
        <v>39</v>
      </c>
      <c r="S413" t="s">
        <v>52</v>
      </c>
      <c r="T413" t="s">
        <v>39</v>
      </c>
      <c r="U413" t="s">
        <v>39</v>
      </c>
      <c r="V413" t="s">
        <v>39</v>
      </c>
      <c r="W413" t="s">
        <v>39</v>
      </c>
      <c r="X413" t="s">
        <v>39</v>
      </c>
      <c r="Y413" t="s">
        <v>9547</v>
      </c>
      <c r="Z413">
        <v>3</v>
      </c>
    </row>
    <row r="414" spans="1:26" x14ac:dyDescent="0.25">
      <c r="A414" t="s">
        <v>3514</v>
      </c>
      <c r="B414" t="s">
        <v>3515</v>
      </c>
      <c r="C414" t="s">
        <v>3516</v>
      </c>
      <c r="D414" t="s">
        <v>3517</v>
      </c>
      <c r="E414" t="s">
        <v>3518</v>
      </c>
      <c r="F414" t="s">
        <v>3519</v>
      </c>
      <c r="G414" t="s">
        <v>3520</v>
      </c>
      <c r="H414" t="s">
        <v>3521</v>
      </c>
      <c r="I414" t="s">
        <v>225</v>
      </c>
      <c r="J414" t="s">
        <v>47</v>
      </c>
      <c r="K414" t="s">
        <v>3522</v>
      </c>
      <c r="L414" t="s">
        <v>50</v>
      </c>
      <c r="M414" t="s">
        <v>50</v>
      </c>
      <c r="N414" t="s">
        <v>36</v>
      </c>
      <c r="O414" t="s">
        <v>3058</v>
      </c>
      <c r="P414" t="s">
        <v>3523</v>
      </c>
      <c r="Q414" t="s">
        <v>39</v>
      </c>
      <c r="R414" t="s">
        <v>39</v>
      </c>
      <c r="S414" t="s">
        <v>52</v>
      </c>
      <c r="T414" t="s">
        <v>39</v>
      </c>
      <c r="U414" t="s">
        <v>39</v>
      </c>
      <c r="V414" t="s">
        <v>39</v>
      </c>
      <c r="W414" t="s">
        <v>39</v>
      </c>
      <c r="X414" t="s">
        <v>39</v>
      </c>
      <c r="Y414" t="s">
        <v>9548</v>
      </c>
      <c r="Z414">
        <v>3</v>
      </c>
    </row>
    <row r="415" spans="1:26" x14ac:dyDescent="0.25">
      <c r="A415" t="s">
        <v>3524</v>
      </c>
      <c r="B415" t="s">
        <v>3525</v>
      </c>
      <c r="C415" t="s">
        <v>3526</v>
      </c>
      <c r="D415" t="s">
        <v>3527</v>
      </c>
      <c r="E415" t="s">
        <v>3490</v>
      </c>
      <c r="F415" t="s">
        <v>3528</v>
      </c>
      <c r="G415" t="s">
        <v>3529</v>
      </c>
      <c r="H415" t="s">
        <v>3530</v>
      </c>
      <c r="I415" t="s">
        <v>225</v>
      </c>
      <c r="J415" t="s">
        <v>47</v>
      </c>
      <c r="K415" t="s">
        <v>48</v>
      </c>
      <c r="L415" t="s">
        <v>50</v>
      </c>
      <c r="M415" t="s">
        <v>50</v>
      </c>
      <c r="N415" t="s">
        <v>36</v>
      </c>
      <c r="O415" t="s">
        <v>51</v>
      </c>
      <c r="P415" t="s">
        <v>266</v>
      </c>
      <c r="Q415" t="s">
        <v>39</v>
      </c>
      <c r="R415" t="s">
        <v>39</v>
      </c>
      <c r="S415" t="s">
        <v>52</v>
      </c>
      <c r="T415" t="s">
        <v>39</v>
      </c>
      <c r="U415" t="s">
        <v>1064</v>
      </c>
      <c r="V415" t="s">
        <v>159</v>
      </c>
      <c r="W415" t="s">
        <v>39</v>
      </c>
      <c r="X415" t="s">
        <v>20</v>
      </c>
      <c r="Y415" t="s">
        <v>9549</v>
      </c>
      <c r="Z415">
        <v>5</v>
      </c>
    </row>
    <row r="416" spans="1:26" x14ac:dyDescent="0.25">
      <c r="A416" t="s">
        <v>3531</v>
      </c>
      <c r="B416" t="s">
        <v>3532</v>
      </c>
      <c r="C416" t="s">
        <v>3533</v>
      </c>
      <c r="D416" t="s">
        <v>3534</v>
      </c>
      <c r="E416" t="s">
        <v>3535</v>
      </c>
      <c r="F416" t="s">
        <v>3536</v>
      </c>
      <c r="G416" t="s">
        <v>3537</v>
      </c>
      <c r="H416" t="s">
        <v>827</v>
      </c>
      <c r="I416" t="s">
        <v>225</v>
      </c>
      <c r="J416" t="s">
        <v>47</v>
      </c>
      <c r="K416" t="s">
        <v>48</v>
      </c>
      <c r="L416" t="s">
        <v>50</v>
      </c>
      <c r="M416" t="s">
        <v>50</v>
      </c>
      <c r="N416" t="s">
        <v>36</v>
      </c>
      <c r="O416" t="s">
        <v>37</v>
      </c>
      <c r="P416" t="s">
        <v>141</v>
      </c>
      <c r="Q416" t="s">
        <v>2184</v>
      </c>
      <c r="R416" t="s">
        <v>39</v>
      </c>
      <c r="S416" t="s">
        <v>52</v>
      </c>
      <c r="T416" t="s">
        <v>39</v>
      </c>
      <c r="U416" t="s">
        <v>39</v>
      </c>
      <c r="V416" t="s">
        <v>39</v>
      </c>
      <c r="W416" t="s">
        <v>39</v>
      </c>
      <c r="X416" t="s">
        <v>39</v>
      </c>
      <c r="Y416" t="s">
        <v>9550</v>
      </c>
      <c r="Z416">
        <v>4</v>
      </c>
    </row>
    <row r="417" spans="1:26" x14ac:dyDescent="0.25">
      <c r="A417" t="s">
        <v>3538</v>
      </c>
      <c r="B417" t="s">
        <v>3539</v>
      </c>
      <c r="C417" t="s">
        <v>3540</v>
      </c>
      <c r="D417" t="s">
        <v>3541</v>
      </c>
      <c r="E417" t="s">
        <v>3542</v>
      </c>
      <c r="F417" t="s">
        <v>3543</v>
      </c>
      <c r="G417" t="s">
        <v>3544</v>
      </c>
      <c r="H417" t="s">
        <v>591</v>
      </c>
      <c r="I417" t="s">
        <v>225</v>
      </c>
      <c r="J417" t="s">
        <v>47</v>
      </c>
      <c r="K417" t="s">
        <v>3545</v>
      </c>
      <c r="L417" t="s">
        <v>50</v>
      </c>
      <c r="M417" t="s">
        <v>50</v>
      </c>
      <c r="N417" t="s">
        <v>36</v>
      </c>
      <c r="O417" t="s">
        <v>51</v>
      </c>
      <c r="P417" t="s">
        <v>39</v>
      </c>
      <c r="Q417" t="s">
        <v>39</v>
      </c>
      <c r="R417" t="s">
        <v>39</v>
      </c>
      <c r="S417" t="s">
        <v>39</v>
      </c>
      <c r="T417" t="s">
        <v>39</v>
      </c>
      <c r="U417" t="s">
        <v>39</v>
      </c>
      <c r="V417" t="s">
        <v>39</v>
      </c>
      <c r="W417" t="s">
        <v>3546</v>
      </c>
      <c r="X417" t="s">
        <v>39</v>
      </c>
      <c r="Y417" t="s">
        <v>3544</v>
      </c>
      <c r="Z417">
        <v>2</v>
      </c>
    </row>
    <row r="418" spans="1:26" x14ac:dyDescent="0.25">
      <c r="A418" t="s">
        <v>3547</v>
      </c>
      <c r="B418" t="s">
        <v>3548</v>
      </c>
      <c r="C418" t="s">
        <v>3549</v>
      </c>
      <c r="D418" t="s">
        <v>3550</v>
      </c>
      <c r="E418" t="s">
        <v>3551</v>
      </c>
      <c r="F418" t="s">
        <v>3552</v>
      </c>
      <c r="G418" t="s">
        <v>3553</v>
      </c>
      <c r="H418" t="s">
        <v>3554</v>
      </c>
      <c r="I418" t="s">
        <v>225</v>
      </c>
      <c r="J418" t="s">
        <v>47</v>
      </c>
      <c r="K418" t="s">
        <v>48</v>
      </c>
      <c r="L418" t="s">
        <v>50</v>
      </c>
      <c r="M418" t="s">
        <v>50</v>
      </c>
      <c r="N418" t="s">
        <v>36</v>
      </c>
      <c r="O418" t="s">
        <v>576</v>
      </c>
      <c r="P418" t="s">
        <v>39</v>
      </c>
      <c r="Q418" t="s">
        <v>39</v>
      </c>
      <c r="R418" t="s">
        <v>39</v>
      </c>
      <c r="S418" t="s">
        <v>39</v>
      </c>
      <c r="T418" t="s">
        <v>39</v>
      </c>
      <c r="U418" t="s">
        <v>3555</v>
      </c>
      <c r="V418" t="s">
        <v>39</v>
      </c>
      <c r="W418" t="s">
        <v>39</v>
      </c>
      <c r="X418" t="s">
        <v>39</v>
      </c>
      <c r="Y418" t="s">
        <v>3553</v>
      </c>
      <c r="Z418">
        <v>2</v>
      </c>
    </row>
    <row r="419" spans="1:26" x14ac:dyDescent="0.25">
      <c r="A419" t="s">
        <v>3556</v>
      </c>
      <c r="B419" t="s">
        <v>3557</v>
      </c>
      <c r="C419" t="s">
        <v>3558</v>
      </c>
      <c r="D419" t="s">
        <v>3559</v>
      </c>
      <c r="E419" t="s">
        <v>3560</v>
      </c>
      <c r="F419" t="s">
        <v>3561</v>
      </c>
      <c r="G419" t="s">
        <v>3562</v>
      </c>
      <c r="H419" t="s">
        <v>3563</v>
      </c>
      <c r="I419" t="s">
        <v>225</v>
      </c>
      <c r="J419" t="s">
        <v>47</v>
      </c>
      <c r="K419" t="s">
        <v>48</v>
      </c>
      <c r="L419" t="s">
        <v>50</v>
      </c>
      <c r="M419" t="s">
        <v>50</v>
      </c>
      <c r="N419" t="s">
        <v>36</v>
      </c>
      <c r="O419" t="s">
        <v>39</v>
      </c>
      <c r="P419" t="s">
        <v>95</v>
      </c>
      <c r="Q419" t="s">
        <v>39</v>
      </c>
      <c r="R419" t="s">
        <v>39</v>
      </c>
      <c r="S419" t="s">
        <v>214</v>
      </c>
      <c r="T419" t="s">
        <v>19</v>
      </c>
      <c r="U419" t="s">
        <v>307</v>
      </c>
      <c r="V419" t="s">
        <v>159</v>
      </c>
      <c r="W419" t="s">
        <v>39</v>
      </c>
      <c r="X419" t="s">
        <v>20</v>
      </c>
      <c r="Y419" t="s">
        <v>9551</v>
      </c>
      <c r="Z419">
        <v>5</v>
      </c>
    </row>
    <row r="420" spans="1:26" x14ac:dyDescent="0.25">
      <c r="A420" t="s">
        <v>3564</v>
      </c>
      <c r="B420" t="s">
        <v>3565</v>
      </c>
      <c r="C420" t="s">
        <v>3566</v>
      </c>
      <c r="D420" t="s">
        <v>3567</v>
      </c>
      <c r="E420" t="s">
        <v>3568</v>
      </c>
      <c r="F420" t="s">
        <v>3569</v>
      </c>
      <c r="G420" t="s">
        <v>3570</v>
      </c>
      <c r="H420" t="s">
        <v>3571</v>
      </c>
      <c r="I420" t="s">
        <v>225</v>
      </c>
      <c r="J420" t="s">
        <v>47</v>
      </c>
      <c r="K420" t="s">
        <v>3572</v>
      </c>
      <c r="L420" t="s">
        <v>50</v>
      </c>
      <c r="M420" t="s">
        <v>50</v>
      </c>
      <c r="N420" t="s">
        <v>36</v>
      </c>
      <c r="O420" t="s">
        <v>51</v>
      </c>
      <c r="P420" t="s">
        <v>3573</v>
      </c>
      <c r="Q420" t="s">
        <v>39</v>
      </c>
      <c r="R420" t="s">
        <v>39</v>
      </c>
      <c r="S420" t="s">
        <v>3574</v>
      </c>
      <c r="T420" t="s">
        <v>39</v>
      </c>
      <c r="U420" t="s">
        <v>39</v>
      </c>
      <c r="V420" t="s">
        <v>39</v>
      </c>
      <c r="W420" t="s">
        <v>39</v>
      </c>
      <c r="X420" t="s">
        <v>39</v>
      </c>
      <c r="Y420" t="s">
        <v>9552</v>
      </c>
      <c r="Z420">
        <v>3</v>
      </c>
    </row>
    <row r="421" spans="1:26" x14ac:dyDescent="0.25">
      <c r="A421" t="s">
        <v>3575</v>
      </c>
      <c r="B421" t="s">
        <v>3576</v>
      </c>
      <c r="C421" t="s">
        <v>3577</v>
      </c>
      <c r="D421" t="s">
        <v>3578</v>
      </c>
      <c r="E421" t="s">
        <v>3579</v>
      </c>
      <c r="F421" t="s">
        <v>3580</v>
      </c>
      <c r="G421" t="s">
        <v>3581</v>
      </c>
      <c r="H421" t="s">
        <v>3162</v>
      </c>
      <c r="I421" t="s">
        <v>225</v>
      </c>
      <c r="J421" t="s">
        <v>47</v>
      </c>
      <c r="K421" t="s">
        <v>48</v>
      </c>
      <c r="L421" t="s">
        <v>50</v>
      </c>
      <c r="M421" t="s">
        <v>50</v>
      </c>
      <c r="N421" t="s">
        <v>36</v>
      </c>
      <c r="O421" t="s">
        <v>51</v>
      </c>
      <c r="P421" t="s">
        <v>3582</v>
      </c>
      <c r="Q421" t="s">
        <v>39</v>
      </c>
      <c r="R421" t="s">
        <v>39</v>
      </c>
      <c r="S421" t="s">
        <v>2697</v>
      </c>
      <c r="T421" t="s">
        <v>39</v>
      </c>
      <c r="U421" t="s">
        <v>39</v>
      </c>
      <c r="V421" t="s">
        <v>39</v>
      </c>
      <c r="W421" t="s">
        <v>39</v>
      </c>
      <c r="X421" t="s">
        <v>39</v>
      </c>
      <c r="Y421" t="s">
        <v>9553</v>
      </c>
      <c r="Z421">
        <v>3</v>
      </c>
    </row>
    <row r="422" spans="1:26" x14ac:dyDescent="0.25">
      <c r="A422" t="s">
        <v>3583</v>
      </c>
      <c r="B422" t="s">
        <v>3584</v>
      </c>
      <c r="C422" t="s">
        <v>3585</v>
      </c>
      <c r="D422" t="s">
        <v>3586</v>
      </c>
      <c r="E422" t="s">
        <v>3587</v>
      </c>
      <c r="F422" t="s">
        <v>3585</v>
      </c>
      <c r="G422" t="s">
        <v>3588</v>
      </c>
      <c r="H422" t="s">
        <v>30</v>
      </c>
      <c r="I422" t="s">
        <v>31</v>
      </c>
      <c r="J422" t="s">
        <v>47</v>
      </c>
      <c r="K422" t="s">
        <v>48</v>
      </c>
      <c r="L422" t="s">
        <v>3589</v>
      </c>
      <c r="M422" t="s">
        <v>3590</v>
      </c>
      <c r="N422" t="s">
        <v>36</v>
      </c>
      <c r="O422" t="s">
        <v>51</v>
      </c>
      <c r="P422" t="s">
        <v>39</v>
      </c>
      <c r="Q422" t="s">
        <v>39</v>
      </c>
      <c r="R422" t="s">
        <v>39</v>
      </c>
      <c r="S422" t="s">
        <v>39</v>
      </c>
      <c r="T422" t="s">
        <v>39</v>
      </c>
      <c r="U422" t="s">
        <v>3444</v>
      </c>
      <c r="V422" t="s">
        <v>159</v>
      </c>
      <c r="W422" t="s">
        <v>39</v>
      </c>
      <c r="X422" t="s">
        <v>20</v>
      </c>
      <c r="Y422" t="s">
        <v>9554</v>
      </c>
      <c r="Z422">
        <v>3</v>
      </c>
    </row>
    <row r="423" spans="1:26" x14ac:dyDescent="0.25">
      <c r="A423" t="s">
        <v>3591</v>
      </c>
      <c r="B423" t="s">
        <v>3592</v>
      </c>
      <c r="C423" t="s">
        <v>3593</v>
      </c>
      <c r="D423" t="s">
        <v>3594</v>
      </c>
      <c r="E423" t="s">
        <v>659</v>
      </c>
      <c r="F423" t="s">
        <v>3595</v>
      </c>
      <c r="G423" t="s">
        <v>3596</v>
      </c>
      <c r="H423" t="s">
        <v>3597</v>
      </c>
      <c r="I423" t="s">
        <v>225</v>
      </c>
      <c r="J423" t="s">
        <v>47</v>
      </c>
      <c r="K423" t="s">
        <v>48</v>
      </c>
      <c r="L423" t="s">
        <v>50</v>
      </c>
      <c r="M423" t="s">
        <v>50</v>
      </c>
      <c r="N423" t="s">
        <v>36</v>
      </c>
      <c r="O423" t="s">
        <v>77</v>
      </c>
      <c r="P423" t="s">
        <v>39</v>
      </c>
      <c r="Q423" t="s">
        <v>39</v>
      </c>
      <c r="R423" t="s">
        <v>39</v>
      </c>
      <c r="S423" t="s">
        <v>39</v>
      </c>
      <c r="T423" t="s">
        <v>168</v>
      </c>
      <c r="U423" t="s">
        <v>3598</v>
      </c>
      <c r="V423" t="s">
        <v>39</v>
      </c>
      <c r="W423" t="s">
        <v>39</v>
      </c>
      <c r="X423" t="s">
        <v>39</v>
      </c>
      <c r="Y423" t="s">
        <v>9555</v>
      </c>
      <c r="Z423">
        <v>3</v>
      </c>
    </row>
    <row r="424" spans="1:26" x14ac:dyDescent="0.25">
      <c r="A424" t="s">
        <v>3599</v>
      </c>
      <c r="B424" t="s">
        <v>3600</v>
      </c>
      <c r="C424" t="s">
        <v>3601</v>
      </c>
      <c r="D424" t="s">
        <v>3602</v>
      </c>
      <c r="E424" t="s">
        <v>1468</v>
      </c>
      <c r="F424" t="s">
        <v>3603</v>
      </c>
      <c r="G424" t="s">
        <v>3604</v>
      </c>
      <c r="H424" t="s">
        <v>3605</v>
      </c>
      <c r="I424" t="s">
        <v>225</v>
      </c>
      <c r="J424" t="s">
        <v>47</v>
      </c>
      <c r="K424" t="s">
        <v>39</v>
      </c>
      <c r="L424" t="s">
        <v>50</v>
      </c>
      <c r="M424" t="s">
        <v>50</v>
      </c>
      <c r="N424" t="s">
        <v>36</v>
      </c>
      <c r="O424" t="s">
        <v>1089</v>
      </c>
      <c r="P424" t="s">
        <v>39</v>
      </c>
      <c r="Q424" t="s">
        <v>39</v>
      </c>
      <c r="R424" t="s">
        <v>39</v>
      </c>
      <c r="S424" t="s">
        <v>2068</v>
      </c>
      <c r="T424" t="s">
        <v>39</v>
      </c>
      <c r="U424" t="s">
        <v>3606</v>
      </c>
      <c r="V424" t="s">
        <v>3607</v>
      </c>
      <c r="W424" t="s">
        <v>39</v>
      </c>
      <c r="X424" t="s">
        <v>20</v>
      </c>
      <c r="Y424" t="s">
        <v>9556</v>
      </c>
      <c r="Z424">
        <v>4</v>
      </c>
    </row>
    <row r="425" spans="1:26" x14ac:dyDescent="0.25">
      <c r="A425" t="s">
        <v>3608</v>
      </c>
      <c r="B425" t="s">
        <v>3609</v>
      </c>
      <c r="C425" t="s">
        <v>3610</v>
      </c>
      <c r="D425" t="s">
        <v>3611</v>
      </c>
      <c r="E425" t="s">
        <v>3612</v>
      </c>
      <c r="F425" t="s">
        <v>3613</v>
      </c>
      <c r="G425" t="s">
        <v>3614</v>
      </c>
      <c r="H425" t="s">
        <v>3420</v>
      </c>
      <c r="I425" t="s">
        <v>225</v>
      </c>
      <c r="J425" t="s">
        <v>47</v>
      </c>
      <c r="K425" t="s">
        <v>3615</v>
      </c>
      <c r="L425" t="s">
        <v>50</v>
      </c>
      <c r="M425" t="s">
        <v>50</v>
      </c>
      <c r="N425" t="s">
        <v>36</v>
      </c>
      <c r="O425" t="s">
        <v>854</v>
      </c>
      <c r="P425" t="s">
        <v>39</v>
      </c>
      <c r="Q425" t="s">
        <v>39</v>
      </c>
      <c r="R425" t="s">
        <v>39</v>
      </c>
      <c r="S425" t="s">
        <v>52</v>
      </c>
      <c r="T425" t="s">
        <v>39</v>
      </c>
      <c r="U425" t="s">
        <v>39</v>
      </c>
      <c r="V425" t="s">
        <v>922</v>
      </c>
      <c r="W425" t="s">
        <v>39</v>
      </c>
      <c r="X425" t="s">
        <v>20</v>
      </c>
      <c r="Y425" t="s">
        <v>9557</v>
      </c>
      <c r="Z425">
        <v>3</v>
      </c>
    </row>
    <row r="426" spans="1:26" x14ac:dyDescent="0.25">
      <c r="A426" t="s">
        <v>3616</v>
      </c>
      <c r="B426" t="s">
        <v>3617</v>
      </c>
      <c r="C426" t="s">
        <v>3618</v>
      </c>
      <c r="D426" t="s">
        <v>667</v>
      </c>
      <c r="E426" t="s">
        <v>3508</v>
      </c>
      <c r="F426" t="s">
        <v>3619</v>
      </c>
      <c r="G426" t="s">
        <v>3620</v>
      </c>
      <c r="H426" t="s">
        <v>670</v>
      </c>
      <c r="I426" t="s">
        <v>225</v>
      </c>
      <c r="J426" t="s">
        <v>47</v>
      </c>
      <c r="K426" t="s">
        <v>48</v>
      </c>
      <c r="L426" t="s">
        <v>50</v>
      </c>
      <c r="M426" t="s">
        <v>50</v>
      </c>
      <c r="N426" t="s">
        <v>36</v>
      </c>
      <c r="O426" t="s">
        <v>51</v>
      </c>
      <c r="P426" t="s">
        <v>39</v>
      </c>
      <c r="Q426" t="s">
        <v>39</v>
      </c>
      <c r="R426" t="s">
        <v>39</v>
      </c>
      <c r="S426" t="s">
        <v>52</v>
      </c>
      <c r="T426" t="s">
        <v>19</v>
      </c>
      <c r="U426" t="s">
        <v>295</v>
      </c>
      <c r="V426" t="s">
        <v>671</v>
      </c>
      <c r="W426" t="s">
        <v>39</v>
      </c>
      <c r="X426" t="s">
        <v>20</v>
      </c>
      <c r="Y426" t="s">
        <v>9558</v>
      </c>
      <c r="Z426">
        <v>5</v>
      </c>
    </row>
    <row r="427" spans="1:26" x14ac:dyDescent="0.25">
      <c r="A427" t="s">
        <v>3621</v>
      </c>
      <c r="B427" t="s">
        <v>3622</v>
      </c>
      <c r="C427" t="s">
        <v>3623</v>
      </c>
      <c r="D427" t="s">
        <v>3624</v>
      </c>
      <c r="E427" t="s">
        <v>3587</v>
      </c>
      <c r="F427" t="s">
        <v>3625</v>
      </c>
      <c r="G427" t="s">
        <v>3626</v>
      </c>
      <c r="H427" t="s">
        <v>3627</v>
      </c>
      <c r="I427" t="s">
        <v>225</v>
      </c>
      <c r="J427" t="s">
        <v>47</v>
      </c>
      <c r="K427" t="s">
        <v>631</v>
      </c>
      <c r="L427" t="s">
        <v>50</v>
      </c>
      <c r="M427" t="s">
        <v>50</v>
      </c>
      <c r="N427" t="s">
        <v>36</v>
      </c>
      <c r="O427" t="s">
        <v>51</v>
      </c>
      <c r="P427" t="s">
        <v>3628</v>
      </c>
      <c r="Q427" t="s">
        <v>39</v>
      </c>
      <c r="R427" t="s">
        <v>39</v>
      </c>
      <c r="S427" t="s">
        <v>39</v>
      </c>
      <c r="T427" t="s">
        <v>39</v>
      </c>
      <c r="U427" t="s">
        <v>39</v>
      </c>
      <c r="V427" t="s">
        <v>159</v>
      </c>
      <c r="W427" t="s">
        <v>39</v>
      </c>
      <c r="X427" t="s">
        <v>20</v>
      </c>
      <c r="Y427" t="s">
        <v>9559</v>
      </c>
      <c r="Z427">
        <v>3</v>
      </c>
    </row>
    <row r="428" spans="1:26" x14ac:dyDescent="0.25">
      <c r="A428" t="s">
        <v>3629</v>
      </c>
      <c r="B428" t="s">
        <v>3630</v>
      </c>
      <c r="C428" t="s">
        <v>3631</v>
      </c>
      <c r="D428" t="s">
        <v>3632</v>
      </c>
      <c r="E428" t="s">
        <v>3633</v>
      </c>
      <c r="F428" t="s">
        <v>3631</v>
      </c>
      <c r="G428" t="s">
        <v>3634</v>
      </c>
      <c r="H428" t="s">
        <v>30</v>
      </c>
      <c r="I428" t="s">
        <v>31</v>
      </c>
      <c r="J428" t="s">
        <v>47</v>
      </c>
      <c r="K428" t="s">
        <v>48</v>
      </c>
      <c r="L428" t="s">
        <v>3635</v>
      </c>
      <c r="M428" t="s">
        <v>3636</v>
      </c>
      <c r="N428" t="s">
        <v>36</v>
      </c>
      <c r="O428" t="s">
        <v>51</v>
      </c>
      <c r="P428" t="s">
        <v>3637</v>
      </c>
      <c r="Q428" t="s">
        <v>39</v>
      </c>
      <c r="R428" t="s">
        <v>39</v>
      </c>
      <c r="S428" t="s">
        <v>214</v>
      </c>
      <c r="T428" t="s">
        <v>39</v>
      </c>
      <c r="U428" t="s">
        <v>3638</v>
      </c>
      <c r="V428" t="s">
        <v>39</v>
      </c>
      <c r="W428" t="s">
        <v>39</v>
      </c>
      <c r="X428" t="s">
        <v>39</v>
      </c>
      <c r="Y428" t="s">
        <v>3634</v>
      </c>
      <c r="Z428">
        <v>4</v>
      </c>
    </row>
    <row r="429" spans="1:26" x14ac:dyDescent="0.25">
      <c r="A429" t="s">
        <v>3639</v>
      </c>
      <c r="B429" t="s">
        <v>3640</v>
      </c>
      <c r="C429" t="s">
        <v>3641</v>
      </c>
      <c r="D429" t="s">
        <v>3642</v>
      </c>
      <c r="E429" t="s">
        <v>3643</v>
      </c>
      <c r="F429" t="s">
        <v>3644</v>
      </c>
      <c r="G429" t="s">
        <v>3645</v>
      </c>
      <c r="H429" t="s">
        <v>3162</v>
      </c>
      <c r="I429" t="s">
        <v>225</v>
      </c>
      <c r="J429" t="s">
        <v>47</v>
      </c>
      <c r="K429" t="s">
        <v>3646</v>
      </c>
      <c r="L429" t="s">
        <v>50</v>
      </c>
      <c r="M429" t="s">
        <v>50</v>
      </c>
      <c r="N429" t="s">
        <v>36</v>
      </c>
      <c r="O429" t="s">
        <v>1021</v>
      </c>
      <c r="P429" t="s">
        <v>266</v>
      </c>
      <c r="Q429" t="s">
        <v>39</v>
      </c>
      <c r="R429" t="s">
        <v>39</v>
      </c>
      <c r="S429" t="s">
        <v>52</v>
      </c>
      <c r="T429" t="s">
        <v>39</v>
      </c>
      <c r="U429" t="s">
        <v>1064</v>
      </c>
      <c r="V429" t="s">
        <v>159</v>
      </c>
      <c r="W429" t="s">
        <v>39</v>
      </c>
      <c r="X429" t="s">
        <v>20</v>
      </c>
      <c r="Y429" t="s">
        <v>9560</v>
      </c>
      <c r="Z429">
        <v>5</v>
      </c>
    </row>
    <row r="430" spans="1:26" x14ac:dyDescent="0.25">
      <c r="A430" t="s">
        <v>3647</v>
      </c>
      <c r="B430" t="s">
        <v>3648</v>
      </c>
      <c r="C430" t="s">
        <v>3649</v>
      </c>
      <c r="D430" t="s">
        <v>3650</v>
      </c>
      <c r="E430" t="s">
        <v>3651</v>
      </c>
      <c r="F430" t="s">
        <v>3652</v>
      </c>
      <c r="G430" t="s">
        <v>3653</v>
      </c>
      <c r="H430" t="s">
        <v>3654</v>
      </c>
      <c r="I430" t="s">
        <v>225</v>
      </c>
      <c r="J430" t="s">
        <v>47</v>
      </c>
      <c r="K430" t="s">
        <v>48</v>
      </c>
      <c r="L430" t="s">
        <v>50</v>
      </c>
      <c r="M430" t="s">
        <v>50</v>
      </c>
      <c r="N430" t="s">
        <v>36</v>
      </c>
      <c r="O430" t="s">
        <v>576</v>
      </c>
      <c r="P430" t="s">
        <v>39</v>
      </c>
      <c r="Q430" t="s">
        <v>39</v>
      </c>
      <c r="R430" t="s">
        <v>39</v>
      </c>
      <c r="S430" t="s">
        <v>39</v>
      </c>
      <c r="T430" t="s">
        <v>39</v>
      </c>
      <c r="U430" t="s">
        <v>980</v>
      </c>
      <c r="V430" t="s">
        <v>654</v>
      </c>
      <c r="W430" t="s">
        <v>39</v>
      </c>
      <c r="X430" t="s">
        <v>20</v>
      </c>
      <c r="Y430" t="s">
        <v>9561</v>
      </c>
      <c r="Z430">
        <v>3</v>
      </c>
    </row>
    <row r="431" spans="1:26" x14ac:dyDescent="0.25">
      <c r="A431" t="s">
        <v>3655</v>
      </c>
      <c r="B431" t="s">
        <v>3656</v>
      </c>
      <c r="C431" t="s">
        <v>3657</v>
      </c>
      <c r="D431" t="s">
        <v>3658</v>
      </c>
      <c r="E431" t="s">
        <v>2951</v>
      </c>
      <c r="F431" t="s">
        <v>3659</v>
      </c>
      <c r="G431" t="s">
        <v>3660</v>
      </c>
      <c r="H431" t="s">
        <v>3661</v>
      </c>
      <c r="I431" t="s">
        <v>225</v>
      </c>
      <c r="J431" t="s">
        <v>47</v>
      </c>
      <c r="K431" t="s">
        <v>48</v>
      </c>
      <c r="L431" t="s">
        <v>50</v>
      </c>
      <c r="M431" t="s">
        <v>50</v>
      </c>
      <c r="N431" t="s">
        <v>36</v>
      </c>
      <c r="O431" t="s">
        <v>854</v>
      </c>
      <c r="P431" t="s">
        <v>39</v>
      </c>
      <c r="Q431" t="s">
        <v>39</v>
      </c>
      <c r="R431" t="s">
        <v>39</v>
      </c>
      <c r="S431" t="s">
        <v>52</v>
      </c>
      <c r="T431" t="s">
        <v>39</v>
      </c>
      <c r="U431" t="s">
        <v>39</v>
      </c>
      <c r="V431" t="s">
        <v>39</v>
      </c>
      <c r="W431" t="s">
        <v>39</v>
      </c>
      <c r="X431" t="s">
        <v>39</v>
      </c>
      <c r="Y431" t="s">
        <v>3660</v>
      </c>
      <c r="Z431">
        <v>2</v>
      </c>
    </row>
    <row r="432" spans="1:26" x14ac:dyDescent="0.25">
      <c r="A432" t="s">
        <v>3662</v>
      </c>
      <c r="B432" t="s">
        <v>3663</v>
      </c>
      <c r="C432" t="s">
        <v>3664</v>
      </c>
      <c r="D432" t="s">
        <v>3665</v>
      </c>
      <c r="E432" t="s">
        <v>3666</v>
      </c>
      <c r="F432" t="s">
        <v>3667</v>
      </c>
      <c r="G432" t="s">
        <v>3668</v>
      </c>
      <c r="H432" t="s">
        <v>30</v>
      </c>
      <c r="I432" t="s">
        <v>31</v>
      </c>
      <c r="J432" t="s">
        <v>47</v>
      </c>
      <c r="K432" t="s">
        <v>48</v>
      </c>
      <c r="L432" t="s">
        <v>3669</v>
      </c>
      <c r="M432" t="s">
        <v>3670</v>
      </c>
      <c r="N432" t="s">
        <v>36</v>
      </c>
      <c r="O432" t="s">
        <v>51</v>
      </c>
      <c r="P432" t="s">
        <v>2167</v>
      </c>
      <c r="Q432" t="s">
        <v>39</v>
      </c>
      <c r="R432" t="s">
        <v>39</v>
      </c>
      <c r="S432" t="s">
        <v>39</v>
      </c>
      <c r="T432" t="s">
        <v>19</v>
      </c>
      <c r="U432" t="s">
        <v>39</v>
      </c>
      <c r="V432" t="s">
        <v>3671</v>
      </c>
      <c r="W432" t="s">
        <v>39</v>
      </c>
      <c r="X432" t="s">
        <v>20</v>
      </c>
      <c r="Y432" t="s">
        <v>9562</v>
      </c>
      <c r="Z432">
        <v>4</v>
      </c>
    </row>
    <row r="433" spans="1:26" x14ac:dyDescent="0.25">
      <c r="A433" t="s">
        <v>3672</v>
      </c>
      <c r="B433" t="s">
        <v>3673</v>
      </c>
      <c r="C433" t="s">
        <v>3674</v>
      </c>
      <c r="D433" t="s">
        <v>3675</v>
      </c>
      <c r="E433" t="s">
        <v>3676</v>
      </c>
      <c r="F433" t="s">
        <v>3674</v>
      </c>
      <c r="G433" t="s">
        <v>3677</v>
      </c>
      <c r="H433" t="s">
        <v>30</v>
      </c>
      <c r="I433" t="s">
        <v>31</v>
      </c>
      <c r="J433" t="s">
        <v>47</v>
      </c>
      <c r="K433" t="s">
        <v>48</v>
      </c>
      <c r="L433" t="s">
        <v>3678</v>
      </c>
      <c r="M433" t="s">
        <v>3679</v>
      </c>
      <c r="N433" t="s">
        <v>36</v>
      </c>
      <c r="O433" t="s">
        <v>51</v>
      </c>
      <c r="P433" t="s">
        <v>3680</v>
      </c>
      <c r="Q433" t="s">
        <v>39</v>
      </c>
      <c r="R433" t="s">
        <v>39</v>
      </c>
      <c r="S433" t="s">
        <v>39</v>
      </c>
      <c r="T433" t="s">
        <v>39</v>
      </c>
      <c r="U433" t="s">
        <v>96</v>
      </c>
      <c r="V433" t="s">
        <v>39</v>
      </c>
      <c r="W433" t="s">
        <v>3681</v>
      </c>
      <c r="X433" t="s">
        <v>39</v>
      </c>
      <c r="Y433" t="s">
        <v>3677</v>
      </c>
      <c r="Z433">
        <v>4</v>
      </c>
    </row>
    <row r="434" spans="1:26" x14ac:dyDescent="0.25">
      <c r="A434" t="s">
        <v>3682</v>
      </c>
      <c r="B434" t="s">
        <v>3683</v>
      </c>
      <c r="C434" t="s">
        <v>3684</v>
      </c>
      <c r="D434" t="s">
        <v>3685</v>
      </c>
      <c r="E434" t="s">
        <v>343</v>
      </c>
      <c r="F434" t="s">
        <v>3686</v>
      </c>
      <c r="G434" t="s">
        <v>3687</v>
      </c>
      <c r="H434" t="s">
        <v>3688</v>
      </c>
      <c r="I434" t="s">
        <v>225</v>
      </c>
      <c r="J434" t="s">
        <v>47</v>
      </c>
      <c r="K434" t="s">
        <v>3689</v>
      </c>
      <c r="L434" t="s">
        <v>50</v>
      </c>
      <c r="M434" t="s">
        <v>50</v>
      </c>
      <c r="N434" t="s">
        <v>36</v>
      </c>
      <c r="O434" t="s">
        <v>1021</v>
      </c>
      <c r="P434" t="s">
        <v>78</v>
      </c>
      <c r="Q434" t="s">
        <v>39</v>
      </c>
      <c r="R434" t="s">
        <v>39</v>
      </c>
      <c r="S434" t="s">
        <v>39</v>
      </c>
      <c r="T434" t="s">
        <v>19</v>
      </c>
      <c r="U434" t="s">
        <v>3690</v>
      </c>
      <c r="V434" t="s">
        <v>39</v>
      </c>
      <c r="W434" t="s">
        <v>39</v>
      </c>
      <c r="X434" t="s">
        <v>39</v>
      </c>
      <c r="Y434" t="s">
        <v>9563</v>
      </c>
      <c r="Z434">
        <v>4</v>
      </c>
    </row>
    <row r="435" spans="1:26" x14ac:dyDescent="0.25">
      <c r="A435" t="s">
        <v>3691</v>
      </c>
      <c r="B435" t="s">
        <v>3692</v>
      </c>
      <c r="C435" t="s">
        <v>3693</v>
      </c>
      <c r="D435" t="s">
        <v>3694</v>
      </c>
      <c r="E435" t="s">
        <v>3695</v>
      </c>
      <c r="F435" t="s">
        <v>3696</v>
      </c>
      <c r="G435" t="s">
        <v>3697</v>
      </c>
      <c r="H435" t="s">
        <v>3698</v>
      </c>
      <c r="I435" t="s">
        <v>225</v>
      </c>
      <c r="J435" t="s">
        <v>47</v>
      </c>
      <c r="K435" t="s">
        <v>48</v>
      </c>
      <c r="L435" t="s">
        <v>50</v>
      </c>
      <c r="M435" t="s">
        <v>50</v>
      </c>
      <c r="N435" t="s">
        <v>36</v>
      </c>
      <c r="O435" t="s">
        <v>1021</v>
      </c>
      <c r="P435" t="s">
        <v>39</v>
      </c>
      <c r="Q435" t="s">
        <v>613</v>
      </c>
      <c r="R435" t="s">
        <v>39</v>
      </c>
      <c r="S435" t="s">
        <v>52</v>
      </c>
      <c r="T435" t="s">
        <v>19</v>
      </c>
      <c r="U435" t="s">
        <v>96</v>
      </c>
      <c r="V435" t="s">
        <v>3699</v>
      </c>
      <c r="W435" t="s">
        <v>39</v>
      </c>
      <c r="X435" t="s">
        <v>20</v>
      </c>
      <c r="Y435" t="s">
        <v>9564</v>
      </c>
      <c r="Z435">
        <v>6</v>
      </c>
    </row>
    <row r="436" spans="1:26" x14ac:dyDescent="0.25">
      <c r="A436" t="s">
        <v>3700</v>
      </c>
      <c r="B436" t="s">
        <v>3701</v>
      </c>
      <c r="C436" t="s">
        <v>3702</v>
      </c>
      <c r="D436" t="s">
        <v>3703</v>
      </c>
      <c r="E436" t="s">
        <v>3704</v>
      </c>
      <c r="F436" t="s">
        <v>3705</v>
      </c>
      <c r="G436" t="s">
        <v>3706</v>
      </c>
      <c r="H436" t="s">
        <v>3707</v>
      </c>
      <c r="I436" t="s">
        <v>225</v>
      </c>
      <c r="J436" t="s">
        <v>47</v>
      </c>
      <c r="K436" t="s">
        <v>3708</v>
      </c>
      <c r="L436" t="s">
        <v>50</v>
      </c>
      <c r="M436" t="s">
        <v>50</v>
      </c>
      <c r="N436" t="s">
        <v>36</v>
      </c>
      <c r="O436" t="s">
        <v>576</v>
      </c>
      <c r="P436" t="s">
        <v>39</v>
      </c>
      <c r="Q436" t="s">
        <v>39</v>
      </c>
      <c r="R436" t="s">
        <v>39</v>
      </c>
      <c r="S436" t="s">
        <v>39</v>
      </c>
      <c r="T436" t="s">
        <v>39</v>
      </c>
      <c r="U436" t="s">
        <v>39</v>
      </c>
      <c r="V436" t="s">
        <v>159</v>
      </c>
      <c r="W436" t="s">
        <v>39</v>
      </c>
      <c r="X436" t="s">
        <v>20</v>
      </c>
      <c r="Y436" t="s">
        <v>9565</v>
      </c>
      <c r="Z436">
        <v>2</v>
      </c>
    </row>
    <row r="437" spans="1:26" x14ac:dyDescent="0.25">
      <c r="A437" t="s">
        <v>3709</v>
      </c>
      <c r="B437" t="s">
        <v>3710</v>
      </c>
      <c r="C437" t="s">
        <v>3711</v>
      </c>
      <c r="D437" t="s">
        <v>3712</v>
      </c>
      <c r="E437" t="s">
        <v>3713</v>
      </c>
      <c r="F437" t="s">
        <v>3714</v>
      </c>
      <c r="G437" t="s">
        <v>3715</v>
      </c>
      <c r="H437" t="s">
        <v>3716</v>
      </c>
      <c r="I437" t="s">
        <v>225</v>
      </c>
      <c r="J437" t="s">
        <v>47</v>
      </c>
      <c r="K437" t="s">
        <v>3717</v>
      </c>
      <c r="L437" t="s">
        <v>50</v>
      </c>
      <c r="M437" t="s">
        <v>50</v>
      </c>
      <c r="N437" t="s">
        <v>36</v>
      </c>
      <c r="O437" t="s">
        <v>51</v>
      </c>
      <c r="P437" t="s">
        <v>177</v>
      </c>
      <c r="Q437" t="s">
        <v>39</v>
      </c>
      <c r="R437" t="s">
        <v>39</v>
      </c>
      <c r="S437" t="s">
        <v>39</v>
      </c>
      <c r="T437" t="s">
        <v>39</v>
      </c>
      <c r="U437" t="s">
        <v>1185</v>
      </c>
      <c r="V437" t="s">
        <v>39</v>
      </c>
      <c r="W437" t="s">
        <v>3718</v>
      </c>
      <c r="X437" t="s">
        <v>39</v>
      </c>
      <c r="Y437" t="s">
        <v>9566</v>
      </c>
      <c r="Z437">
        <v>4</v>
      </c>
    </row>
    <row r="438" spans="1:26" x14ac:dyDescent="0.25">
      <c r="A438" t="s">
        <v>3719</v>
      </c>
      <c r="B438" t="s">
        <v>3720</v>
      </c>
      <c r="C438" t="s">
        <v>3721</v>
      </c>
      <c r="D438" t="s">
        <v>3722</v>
      </c>
      <c r="E438" t="s">
        <v>3723</v>
      </c>
      <c r="F438" t="s">
        <v>3724</v>
      </c>
      <c r="G438" t="s">
        <v>3725</v>
      </c>
      <c r="H438" t="s">
        <v>3726</v>
      </c>
      <c r="I438" t="s">
        <v>225</v>
      </c>
      <c r="J438" t="s">
        <v>47</v>
      </c>
      <c r="K438" t="s">
        <v>48</v>
      </c>
      <c r="L438" t="s">
        <v>50</v>
      </c>
      <c r="M438" t="s">
        <v>50</v>
      </c>
      <c r="N438" t="s">
        <v>36</v>
      </c>
      <c r="O438" t="s">
        <v>854</v>
      </c>
      <c r="P438" t="s">
        <v>103</v>
      </c>
      <c r="Q438" t="s">
        <v>39</v>
      </c>
      <c r="R438" t="s">
        <v>39</v>
      </c>
      <c r="S438" t="s">
        <v>39</v>
      </c>
      <c r="T438" t="s">
        <v>39</v>
      </c>
      <c r="U438" t="s">
        <v>39</v>
      </c>
      <c r="V438" t="s">
        <v>39</v>
      </c>
      <c r="W438" t="s">
        <v>3727</v>
      </c>
      <c r="X438" t="s">
        <v>39</v>
      </c>
      <c r="Y438" t="s">
        <v>9567</v>
      </c>
      <c r="Z438">
        <v>3</v>
      </c>
    </row>
    <row r="439" spans="1:26" x14ac:dyDescent="0.25">
      <c r="A439" t="s">
        <v>3728</v>
      </c>
      <c r="B439" t="s">
        <v>3729</v>
      </c>
      <c r="C439" t="s">
        <v>3730</v>
      </c>
      <c r="D439" t="s">
        <v>3731</v>
      </c>
      <c r="E439" t="s">
        <v>3723</v>
      </c>
      <c r="F439" t="s">
        <v>3732</v>
      </c>
      <c r="G439" t="s">
        <v>3733</v>
      </c>
      <c r="H439" t="s">
        <v>630</v>
      </c>
      <c r="I439" t="s">
        <v>225</v>
      </c>
      <c r="J439" t="s">
        <v>47</v>
      </c>
      <c r="K439" t="s">
        <v>631</v>
      </c>
      <c r="L439" t="s">
        <v>50</v>
      </c>
      <c r="M439" t="s">
        <v>50</v>
      </c>
      <c r="N439" t="s">
        <v>36</v>
      </c>
      <c r="O439" t="s">
        <v>51</v>
      </c>
      <c r="P439" t="s">
        <v>39</v>
      </c>
      <c r="Q439" t="s">
        <v>653</v>
      </c>
      <c r="R439" t="s">
        <v>39</v>
      </c>
      <c r="S439" t="s">
        <v>214</v>
      </c>
      <c r="T439" t="s">
        <v>19</v>
      </c>
      <c r="U439" t="s">
        <v>39</v>
      </c>
      <c r="V439" t="s">
        <v>159</v>
      </c>
      <c r="W439" t="s">
        <v>39</v>
      </c>
      <c r="X439" t="s">
        <v>20</v>
      </c>
      <c r="Y439" t="s">
        <v>9568</v>
      </c>
      <c r="Z439">
        <v>5</v>
      </c>
    </row>
    <row r="440" spans="1:26" x14ac:dyDescent="0.25">
      <c r="A440" t="s">
        <v>3734</v>
      </c>
      <c r="B440" t="s">
        <v>3735</v>
      </c>
      <c r="C440" t="s">
        <v>3736</v>
      </c>
      <c r="D440" t="s">
        <v>3737</v>
      </c>
      <c r="E440" t="s">
        <v>3738</v>
      </c>
      <c r="F440" t="s">
        <v>3739</v>
      </c>
      <c r="G440" t="s">
        <v>3740</v>
      </c>
      <c r="H440" t="s">
        <v>630</v>
      </c>
      <c r="I440" t="s">
        <v>225</v>
      </c>
      <c r="J440" t="s">
        <v>47</v>
      </c>
      <c r="K440" t="s">
        <v>631</v>
      </c>
      <c r="L440" t="s">
        <v>50</v>
      </c>
      <c r="M440" t="s">
        <v>50</v>
      </c>
      <c r="N440" t="s">
        <v>36</v>
      </c>
      <c r="O440" t="s">
        <v>1021</v>
      </c>
      <c r="P440" t="s">
        <v>78</v>
      </c>
      <c r="Q440" t="s">
        <v>39</v>
      </c>
      <c r="R440" t="s">
        <v>39</v>
      </c>
      <c r="S440" t="s">
        <v>39</v>
      </c>
      <c r="T440" t="s">
        <v>19</v>
      </c>
      <c r="U440" t="s">
        <v>216</v>
      </c>
      <c r="V440" t="s">
        <v>39</v>
      </c>
      <c r="W440" t="s">
        <v>39</v>
      </c>
      <c r="X440" t="s">
        <v>39</v>
      </c>
      <c r="Y440" t="s">
        <v>9569</v>
      </c>
      <c r="Z440">
        <v>4</v>
      </c>
    </row>
    <row r="441" spans="1:26" x14ac:dyDescent="0.25">
      <c r="A441" t="s">
        <v>3741</v>
      </c>
      <c r="B441" t="s">
        <v>3742</v>
      </c>
      <c r="C441" t="s">
        <v>3743</v>
      </c>
      <c r="D441" t="s">
        <v>887</v>
      </c>
      <c r="E441" t="s">
        <v>3744</v>
      </c>
      <c r="F441" t="s">
        <v>3745</v>
      </c>
      <c r="G441" t="s">
        <v>3746</v>
      </c>
      <c r="H441" t="s">
        <v>1558</v>
      </c>
      <c r="I441" t="s">
        <v>225</v>
      </c>
      <c r="J441" t="s">
        <v>47</v>
      </c>
      <c r="K441" t="s">
        <v>48</v>
      </c>
      <c r="L441" t="s">
        <v>50</v>
      </c>
      <c r="M441" t="s">
        <v>50</v>
      </c>
      <c r="N441" t="s">
        <v>36</v>
      </c>
      <c r="O441" t="s">
        <v>51</v>
      </c>
      <c r="P441" t="s">
        <v>266</v>
      </c>
      <c r="Q441" t="s">
        <v>522</v>
      </c>
      <c r="R441" t="s">
        <v>39</v>
      </c>
      <c r="S441" t="s">
        <v>9059</v>
      </c>
      <c r="T441" t="s">
        <v>39</v>
      </c>
      <c r="U441" t="s">
        <v>39</v>
      </c>
      <c r="V441" t="s">
        <v>3747</v>
      </c>
      <c r="W441" t="s">
        <v>39</v>
      </c>
      <c r="X441" t="s">
        <v>20</v>
      </c>
      <c r="Y441" t="s">
        <v>9570</v>
      </c>
      <c r="Z441">
        <v>5</v>
      </c>
    </row>
    <row r="442" spans="1:26" x14ac:dyDescent="0.25">
      <c r="A442" t="s">
        <v>3748</v>
      </c>
      <c r="B442" t="s">
        <v>3749</v>
      </c>
      <c r="C442" t="s">
        <v>3750</v>
      </c>
      <c r="D442" t="s">
        <v>1017</v>
      </c>
      <c r="E442" t="s">
        <v>3751</v>
      </c>
      <c r="F442" t="s">
        <v>3752</v>
      </c>
      <c r="G442" t="s">
        <v>3753</v>
      </c>
      <c r="H442" t="s">
        <v>679</v>
      </c>
      <c r="I442" t="s">
        <v>225</v>
      </c>
      <c r="J442" t="s">
        <v>47</v>
      </c>
      <c r="K442" t="s">
        <v>48</v>
      </c>
      <c r="L442" t="s">
        <v>50</v>
      </c>
      <c r="M442" t="s">
        <v>50</v>
      </c>
      <c r="N442" t="s">
        <v>36</v>
      </c>
      <c r="O442" t="s">
        <v>51</v>
      </c>
      <c r="P442" t="s">
        <v>3754</v>
      </c>
      <c r="Q442" t="s">
        <v>39</v>
      </c>
      <c r="R442" t="s">
        <v>39</v>
      </c>
      <c r="S442" t="s">
        <v>52</v>
      </c>
      <c r="T442" t="s">
        <v>39</v>
      </c>
      <c r="U442" t="s">
        <v>3755</v>
      </c>
      <c r="V442" t="s">
        <v>39</v>
      </c>
      <c r="W442" t="s">
        <v>39</v>
      </c>
      <c r="X442" t="s">
        <v>39</v>
      </c>
      <c r="Y442" t="s">
        <v>9571</v>
      </c>
      <c r="Z442">
        <v>4</v>
      </c>
    </row>
    <row r="443" spans="1:26" x14ac:dyDescent="0.25">
      <c r="A443" t="s">
        <v>3756</v>
      </c>
      <c r="B443" t="s">
        <v>3757</v>
      </c>
      <c r="C443" t="s">
        <v>3758</v>
      </c>
      <c r="D443" t="s">
        <v>3759</v>
      </c>
      <c r="E443" t="s">
        <v>3760</v>
      </c>
      <c r="F443" t="s">
        <v>3761</v>
      </c>
      <c r="G443" t="s">
        <v>3762</v>
      </c>
      <c r="H443" t="s">
        <v>3763</v>
      </c>
      <c r="I443" t="s">
        <v>225</v>
      </c>
      <c r="J443" t="s">
        <v>47</v>
      </c>
      <c r="K443" t="s">
        <v>3764</v>
      </c>
      <c r="L443" t="s">
        <v>50</v>
      </c>
      <c r="M443" t="s">
        <v>50</v>
      </c>
      <c r="N443" t="s">
        <v>36</v>
      </c>
      <c r="O443" t="s">
        <v>51</v>
      </c>
      <c r="P443" t="s">
        <v>3765</v>
      </c>
      <c r="Q443" t="s">
        <v>39</v>
      </c>
      <c r="R443" t="s">
        <v>39</v>
      </c>
      <c r="S443" t="s">
        <v>1184</v>
      </c>
      <c r="T443" t="s">
        <v>39</v>
      </c>
      <c r="U443" t="s">
        <v>3766</v>
      </c>
      <c r="V443" t="s">
        <v>39</v>
      </c>
      <c r="W443" t="s">
        <v>39</v>
      </c>
      <c r="X443" t="s">
        <v>39</v>
      </c>
      <c r="Y443" t="s">
        <v>9572</v>
      </c>
      <c r="Z443">
        <v>4</v>
      </c>
    </row>
    <row r="444" spans="1:26" x14ac:dyDescent="0.25">
      <c r="A444" t="s">
        <v>3767</v>
      </c>
      <c r="B444" t="s">
        <v>3768</v>
      </c>
      <c r="C444" t="s">
        <v>3769</v>
      </c>
      <c r="D444" t="s">
        <v>136</v>
      </c>
      <c r="E444" t="s">
        <v>360</v>
      </c>
      <c r="F444" t="s">
        <v>3770</v>
      </c>
      <c r="G444" t="s">
        <v>3771</v>
      </c>
      <c r="H444" t="s">
        <v>3772</v>
      </c>
      <c r="I444" t="s">
        <v>225</v>
      </c>
      <c r="J444" t="s">
        <v>47</v>
      </c>
      <c r="K444" t="s">
        <v>3773</v>
      </c>
      <c r="L444" t="s">
        <v>50</v>
      </c>
      <c r="M444" t="s">
        <v>50</v>
      </c>
      <c r="N444" t="s">
        <v>36</v>
      </c>
      <c r="O444" t="s">
        <v>51</v>
      </c>
      <c r="P444" t="s">
        <v>3774</v>
      </c>
      <c r="Q444" t="s">
        <v>39</v>
      </c>
      <c r="R444" t="s">
        <v>39</v>
      </c>
      <c r="S444" t="s">
        <v>52</v>
      </c>
      <c r="T444" t="s">
        <v>39</v>
      </c>
      <c r="U444" t="s">
        <v>317</v>
      </c>
      <c r="V444" t="s">
        <v>39</v>
      </c>
      <c r="W444" t="s">
        <v>39</v>
      </c>
      <c r="X444" t="s">
        <v>39</v>
      </c>
      <c r="Y444" t="s">
        <v>9573</v>
      </c>
      <c r="Z444">
        <v>4</v>
      </c>
    </row>
    <row r="445" spans="1:26" x14ac:dyDescent="0.25">
      <c r="A445" t="s">
        <v>3775</v>
      </c>
      <c r="B445" t="s">
        <v>3776</v>
      </c>
      <c r="C445" t="s">
        <v>3777</v>
      </c>
      <c r="D445" t="s">
        <v>3778</v>
      </c>
      <c r="E445" t="s">
        <v>3779</v>
      </c>
      <c r="F445" t="s">
        <v>3780</v>
      </c>
      <c r="G445" t="s">
        <v>3781</v>
      </c>
      <c r="H445" t="s">
        <v>2182</v>
      </c>
      <c r="I445" t="s">
        <v>225</v>
      </c>
      <c r="J445" t="s">
        <v>47</v>
      </c>
      <c r="K445" t="s">
        <v>3782</v>
      </c>
      <c r="L445" t="s">
        <v>50</v>
      </c>
      <c r="M445" t="s">
        <v>50</v>
      </c>
      <c r="N445" t="s">
        <v>36</v>
      </c>
      <c r="O445" t="s">
        <v>247</v>
      </c>
      <c r="P445" t="s">
        <v>1999</v>
      </c>
      <c r="Q445" t="s">
        <v>39</v>
      </c>
      <c r="R445" t="s">
        <v>39</v>
      </c>
      <c r="S445" t="s">
        <v>39</v>
      </c>
      <c r="T445" t="s">
        <v>39</v>
      </c>
      <c r="U445" t="s">
        <v>3783</v>
      </c>
      <c r="V445" t="s">
        <v>39</v>
      </c>
      <c r="W445" t="s">
        <v>39</v>
      </c>
      <c r="X445" t="s">
        <v>39</v>
      </c>
      <c r="Y445" t="s">
        <v>9574</v>
      </c>
      <c r="Z445">
        <v>3</v>
      </c>
    </row>
    <row r="446" spans="1:26" x14ac:dyDescent="0.25">
      <c r="A446" t="s">
        <v>3784</v>
      </c>
      <c r="B446" t="s">
        <v>3785</v>
      </c>
      <c r="C446" t="s">
        <v>3786</v>
      </c>
      <c r="D446" t="s">
        <v>3787</v>
      </c>
      <c r="E446" t="s">
        <v>3788</v>
      </c>
      <c r="F446" t="s">
        <v>3789</v>
      </c>
      <c r="G446" t="s">
        <v>3790</v>
      </c>
      <c r="H446" t="s">
        <v>1846</v>
      </c>
      <c r="I446" t="s">
        <v>225</v>
      </c>
      <c r="J446" t="s">
        <v>47</v>
      </c>
      <c r="K446" t="s">
        <v>631</v>
      </c>
      <c r="L446" t="s">
        <v>50</v>
      </c>
      <c r="M446" t="s">
        <v>50</v>
      </c>
      <c r="N446" t="s">
        <v>36</v>
      </c>
      <c r="O446" t="s">
        <v>854</v>
      </c>
      <c r="P446" t="s">
        <v>39</v>
      </c>
      <c r="Q446" t="s">
        <v>39</v>
      </c>
      <c r="R446" t="s">
        <v>39</v>
      </c>
      <c r="S446" t="s">
        <v>214</v>
      </c>
      <c r="T446" t="s">
        <v>39</v>
      </c>
      <c r="U446" t="s">
        <v>40</v>
      </c>
      <c r="V446" t="s">
        <v>3791</v>
      </c>
      <c r="W446" t="s">
        <v>39</v>
      </c>
      <c r="X446" t="s">
        <v>20</v>
      </c>
      <c r="Y446" t="s">
        <v>9575</v>
      </c>
      <c r="Z446">
        <v>4</v>
      </c>
    </row>
    <row r="447" spans="1:26" x14ac:dyDescent="0.25">
      <c r="A447" t="s">
        <v>3792</v>
      </c>
      <c r="B447" t="s">
        <v>3793</v>
      </c>
      <c r="C447" t="s">
        <v>3794</v>
      </c>
      <c r="D447" t="s">
        <v>3795</v>
      </c>
      <c r="E447" t="s">
        <v>3796</v>
      </c>
      <c r="F447" t="s">
        <v>3794</v>
      </c>
      <c r="G447" t="s">
        <v>3797</v>
      </c>
      <c r="H447" t="s">
        <v>30</v>
      </c>
      <c r="I447" t="s">
        <v>31</v>
      </c>
      <c r="J447" t="s">
        <v>47</v>
      </c>
      <c r="K447" t="s">
        <v>48</v>
      </c>
      <c r="L447" t="s">
        <v>3798</v>
      </c>
      <c r="M447" t="s">
        <v>3799</v>
      </c>
      <c r="N447" t="s">
        <v>36</v>
      </c>
      <c r="O447" t="s">
        <v>51</v>
      </c>
      <c r="P447" t="s">
        <v>39</v>
      </c>
      <c r="Q447" t="s">
        <v>522</v>
      </c>
      <c r="R447" t="s">
        <v>39</v>
      </c>
      <c r="S447" t="s">
        <v>52</v>
      </c>
      <c r="T447" t="s">
        <v>39</v>
      </c>
      <c r="U447" t="s">
        <v>39</v>
      </c>
      <c r="V447" t="s">
        <v>296</v>
      </c>
      <c r="W447" t="s">
        <v>39</v>
      </c>
      <c r="X447" t="s">
        <v>20</v>
      </c>
      <c r="Y447" t="s">
        <v>9576</v>
      </c>
      <c r="Z447">
        <v>4</v>
      </c>
    </row>
    <row r="448" spans="1:26" x14ac:dyDescent="0.25">
      <c r="A448" t="s">
        <v>3800</v>
      </c>
      <c r="B448" t="s">
        <v>3801</v>
      </c>
      <c r="C448" t="s">
        <v>3802</v>
      </c>
      <c r="D448" t="s">
        <v>3803</v>
      </c>
      <c r="E448" t="s">
        <v>3804</v>
      </c>
      <c r="F448" t="s">
        <v>3805</v>
      </c>
      <c r="G448" t="s">
        <v>3806</v>
      </c>
      <c r="H448" t="s">
        <v>3807</v>
      </c>
      <c r="I448" t="s">
        <v>225</v>
      </c>
      <c r="J448" t="s">
        <v>47</v>
      </c>
      <c r="K448" t="s">
        <v>48</v>
      </c>
      <c r="L448" t="s">
        <v>50</v>
      </c>
      <c r="M448" t="s">
        <v>50</v>
      </c>
      <c r="N448" t="s">
        <v>36</v>
      </c>
      <c r="O448" t="s">
        <v>3808</v>
      </c>
      <c r="P448" t="s">
        <v>39</v>
      </c>
      <c r="Q448" t="s">
        <v>39</v>
      </c>
      <c r="R448" t="s">
        <v>39</v>
      </c>
      <c r="S448" t="s">
        <v>52</v>
      </c>
      <c r="T448" t="s">
        <v>19</v>
      </c>
      <c r="U448" t="s">
        <v>39</v>
      </c>
      <c r="V448" t="s">
        <v>296</v>
      </c>
      <c r="W448" t="s">
        <v>39</v>
      </c>
      <c r="X448" t="s">
        <v>20</v>
      </c>
      <c r="Y448" t="s">
        <v>9577</v>
      </c>
      <c r="Z448">
        <v>4</v>
      </c>
    </row>
    <row r="449" spans="1:26" x14ac:dyDescent="0.25">
      <c r="A449" t="s">
        <v>3809</v>
      </c>
      <c r="B449" t="s">
        <v>3810</v>
      </c>
      <c r="C449" t="s">
        <v>3811</v>
      </c>
      <c r="D449" t="s">
        <v>3787</v>
      </c>
      <c r="E449" t="s">
        <v>3812</v>
      </c>
      <c r="F449" t="s">
        <v>3813</v>
      </c>
      <c r="G449" t="s">
        <v>3814</v>
      </c>
      <c r="H449" t="s">
        <v>1846</v>
      </c>
      <c r="I449" t="s">
        <v>225</v>
      </c>
      <c r="J449" t="s">
        <v>47</v>
      </c>
      <c r="K449" t="s">
        <v>631</v>
      </c>
      <c r="L449" t="s">
        <v>50</v>
      </c>
      <c r="M449" t="s">
        <v>50</v>
      </c>
      <c r="N449" t="s">
        <v>36</v>
      </c>
      <c r="O449" t="s">
        <v>854</v>
      </c>
      <c r="P449" t="s">
        <v>39</v>
      </c>
      <c r="Q449" t="s">
        <v>39</v>
      </c>
      <c r="R449" t="s">
        <v>39</v>
      </c>
      <c r="S449" t="s">
        <v>214</v>
      </c>
      <c r="T449" t="s">
        <v>39</v>
      </c>
      <c r="U449" t="s">
        <v>39</v>
      </c>
      <c r="V449" t="s">
        <v>1174</v>
      </c>
      <c r="W449" t="s">
        <v>39</v>
      </c>
      <c r="X449" t="s">
        <v>20</v>
      </c>
      <c r="Y449" t="s">
        <v>9578</v>
      </c>
      <c r="Z449">
        <v>3</v>
      </c>
    </row>
    <row r="450" spans="1:26" x14ac:dyDescent="0.25">
      <c r="A450" t="s">
        <v>3815</v>
      </c>
      <c r="B450" t="s">
        <v>3816</v>
      </c>
      <c r="C450" t="s">
        <v>3817</v>
      </c>
      <c r="D450" t="s">
        <v>3818</v>
      </c>
      <c r="E450" t="s">
        <v>3804</v>
      </c>
      <c r="F450" t="s">
        <v>39</v>
      </c>
      <c r="G450" t="s">
        <v>3819</v>
      </c>
      <c r="H450" t="s">
        <v>3820</v>
      </c>
      <c r="I450" t="s">
        <v>225</v>
      </c>
      <c r="J450" t="s">
        <v>47</v>
      </c>
      <c r="K450" t="s">
        <v>48</v>
      </c>
      <c r="L450" t="s">
        <v>50</v>
      </c>
      <c r="M450" t="s">
        <v>50</v>
      </c>
      <c r="N450" t="s">
        <v>36</v>
      </c>
      <c r="O450" t="s">
        <v>3821</v>
      </c>
      <c r="P450" t="s">
        <v>78</v>
      </c>
      <c r="Q450" t="s">
        <v>39</v>
      </c>
      <c r="R450" t="s">
        <v>39</v>
      </c>
      <c r="S450" t="s">
        <v>52</v>
      </c>
      <c r="T450" t="s">
        <v>39</v>
      </c>
      <c r="U450" t="s">
        <v>1397</v>
      </c>
      <c r="V450" t="s">
        <v>39</v>
      </c>
      <c r="W450" t="s">
        <v>39</v>
      </c>
      <c r="X450" t="s">
        <v>39</v>
      </c>
      <c r="Y450" t="s">
        <v>9579</v>
      </c>
      <c r="Z450">
        <v>4</v>
      </c>
    </row>
    <row r="451" spans="1:26" x14ac:dyDescent="0.25">
      <c r="A451" t="s">
        <v>3822</v>
      </c>
      <c r="B451" t="s">
        <v>3823</v>
      </c>
      <c r="C451" t="s">
        <v>3824</v>
      </c>
      <c r="D451" t="s">
        <v>3825</v>
      </c>
      <c r="E451" t="s">
        <v>2951</v>
      </c>
      <c r="F451" t="s">
        <v>3826</v>
      </c>
      <c r="G451" t="s">
        <v>3827</v>
      </c>
      <c r="H451" t="s">
        <v>1201</v>
      </c>
      <c r="I451" t="s">
        <v>225</v>
      </c>
      <c r="J451" t="s">
        <v>47</v>
      </c>
      <c r="K451" t="s">
        <v>48</v>
      </c>
      <c r="L451" t="s">
        <v>50</v>
      </c>
      <c r="M451" t="s">
        <v>50</v>
      </c>
      <c r="N451" t="s">
        <v>36</v>
      </c>
      <c r="O451" t="s">
        <v>94</v>
      </c>
      <c r="P451" t="s">
        <v>39</v>
      </c>
      <c r="Q451" t="s">
        <v>522</v>
      </c>
      <c r="R451" t="s">
        <v>39</v>
      </c>
      <c r="S451" t="s">
        <v>9059</v>
      </c>
      <c r="T451" t="s">
        <v>39</v>
      </c>
      <c r="U451" t="s">
        <v>39</v>
      </c>
      <c r="V451" t="s">
        <v>3828</v>
      </c>
      <c r="W451" t="s">
        <v>8960</v>
      </c>
      <c r="X451" t="s">
        <v>20</v>
      </c>
      <c r="Y451" t="s">
        <v>9580</v>
      </c>
      <c r="Z451">
        <v>5</v>
      </c>
    </row>
    <row r="452" spans="1:26" x14ac:dyDescent="0.25">
      <c r="A452" t="s">
        <v>3829</v>
      </c>
      <c r="B452" t="s">
        <v>3830</v>
      </c>
      <c r="C452" t="s">
        <v>3831</v>
      </c>
      <c r="D452" t="s">
        <v>3832</v>
      </c>
      <c r="E452" t="s">
        <v>3833</v>
      </c>
      <c r="F452" t="s">
        <v>3834</v>
      </c>
      <c r="G452" t="s">
        <v>3835</v>
      </c>
      <c r="H452" t="s">
        <v>3836</v>
      </c>
      <c r="I452" t="s">
        <v>225</v>
      </c>
      <c r="J452" t="s">
        <v>47</v>
      </c>
      <c r="K452" t="s">
        <v>3837</v>
      </c>
      <c r="L452" t="s">
        <v>50</v>
      </c>
      <c r="M452" t="s">
        <v>50</v>
      </c>
      <c r="N452" t="s">
        <v>36</v>
      </c>
      <c r="O452" t="s">
        <v>256</v>
      </c>
      <c r="P452" t="s">
        <v>2058</v>
      </c>
      <c r="Q452" t="s">
        <v>39</v>
      </c>
      <c r="R452" t="s">
        <v>39</v>
      </c>
      <c r="S452" t="s">
        <v>39</v>
      </c>
      <c r="T452" t="s">
        <v>39</v>
      </c>
      <c r="U452" t="s">
        <v>40</v>
      </c>
      <c r="V452" t="s">
        <v>159</v>
      </c>
      <c r="W452" t="s">
        <v>39</v>
      </c>
      <c r="X452" t="s">
        <v>20</v>
      </c>
      <c r="Y452" t="s">
        <v>9581</v>
      </c>
      <c r="Z452">
        <v>4</v>
      </c>
    </row>
    <row r="453" spans="1:26" x14ac:dyDescent="0.25">
      <c r="A453" t="s">
        <v>3838</v>
      </c>
      <c r="B453" t="s">
        <v>3839</v>
      </c>
      <c r="C453" t="s">
        <v>3840</v>
      </c>
      <c r="D453" t="s">
        <v>3841</v>
      </c>
      <c r="E453" t="s">
        <v>3842</v>
      </c>
      <c r="F453" t="s">
        <v>3843</v>
      </c>
      <c r="G453" t="s">
        <v>3844</v>
      </c>
      <c r="H453" t="s">
        <v>30</v>
      </c>
      <c r="I453" t="s">
        <v>31</v>
      </c>
      <c r="J453" t="s">
        <v>47</v>
      </c>
      <c r="K453" t="s">
        <v>48</v>
      </c>
      <c r="L453" t="s">
        <v>3845</v>
      </c>
      <c r="M453" t="s">
        <v>3846</v>
      </c>
      <c r="N453" t="s">
        <v>36</v>
      </c>
      <c r="O453" t="s">
        <v>51</v>
      </c>
      <c r="P453" t="s">
        <v>63</v>
      </c>
      <c r="Q453" t="s">
        <v>39</v>
      </c>
      <c r="R453" t="s">
        <v>1056</v>
      </c>
      <c r="S453" t="s">
        <v>39</v>
      </c>
      <c r="T453" t="s">
        <v>39</v>
      </c>
      <c r="U453" t="s">
        <v>39</v>
      </c>
      <c r="V453" t="s">
        <v>39</v>
      </c>
      <c r="W453" t="s">
        <v>39</v>
      </c>
      <c r="X453" t="s">
        <v>39</v>
      </c>
      <c r="Y453" t="s">
        <v>3844</v>
      </c>
      <c r="Z453">
        <v>3</v>
      </c>
    </row>
    <row r="454" spans="1:26" x14ac:dyDescent="0.25">
      <c r="A454" t="s">
        <v>3847</v>
      </c>
      <c r="B454" t="s">
        <v>3848</v>
      </c>
      <c r="C454" t="s">
        <v>3849</v>
      </c>
      <c r="D454" t="s">
        <v>3850</v>
      </c>
      <c r="E454" t="s">
        <v>369</v>
      </c>
      <c r="F454" t="s">
        <v>3851</v>
      </c>
      <c r="G454" t="s">
        <v>3852</v>
      </c>
      <c r="H454" t="s">
        <v>3853</v>
      </c>
      <c r="I454" t="s">
        <v>225</v>
      </c>
      <c r="J454" t="s">
        <v>47</v>
      </c>
      <c r="K454" t="s">
        <v>631</v>
      </c>
      <c r="L454" t="s">
        <v>50</v>
      </c>
      <c r="M454" t="s">
        <v>50</v>
      </c>
      <c r="N454" t="s">
        <v>36</v>
      </c>
      <c r="O454" t="s">
        <v>51</v>
      </c>
      <c r="P454" t="s">
        <v>78</v>
      </c>
      <c r="Q454" t="s">
        <v>39</v>
      </c>
      <c r="R454" t="s">
        <v>39</v>
      </c>
      <c r="S454" t="s">
        <v>52</v>
      </c>
      <c r="T454" t="s">
        <v>39</v>
      </c>
      <c r="U454" t="s">
        <v>3854</v>
      </c>
      <c r="V454" t="s">
        <v>159</v>
      </c>
      <c r="W454" t="s">
        <v>39</v>
      </c>
      <c r="X454" t="s">
        <v>20</v>
      </c>
      <c r="Y454" t="s">
        <v>9582</v>
      </c>
      <c r="Z454">
        <v>5</v>
      </c>
    </row>
    <row r="455" spans="1:26" x14ac:dyDescent="0.25">
      <c r="A455" t="s">
        <v>3855</v>
      </c>
      <c r="B455" t="s">
        <v>3856</v>
      </c>
      <c r="C455" t="s">
        <v>3857</v>
      </c>
      <c r="D455" t="s">
        <v>3858</v>
      </c>
      <c r="E455" t="s">
        <v>3859</v>
      </c>
      <c r="F455" t="s">
        <v>3860</v>
      </c>
      <c r="G455" t="s">
        <v>3861</v>
      </c>
      <c r="H455" t="s">
        <v>3862</v>
      </c>
      <c r="I455" t="s">
        <v>225</v>
      </c>
      <c r="J455" t="s">
        <v>47</v>
      </c>
      <c r="K455" t="s">
        <v>631</v>
      </c>
      <c r="L455" t="s">
        <v>50</v>
      </c>
      <c r="M455" t="s">
        <v>50</v>
      </c>
      <c r="N455" t="s">
        <v>36</v>
      </c>
      <c r="O455" t="s">
        <v>1021</v>
      </c>
      <c r="P455" t="s">
        <v>78</v>
      </c>
      <c r="Q455" t="s">
        <v>276</v>
      </c>
      <c r="R455" t="s">
        <v>39</v>
      </c>
      <c r="S455" t="s">
        <v>39</v>
      </c>
      <c r="T455" t="s">
        <v>39</v>
      </c>
      <c r="U455" t="s">
        <v>3863</v>
      </c>
      <c r="V455" t="s">
        <v>159</v>
      </c>
      <c r="W455" t="s">
        <v>39</v>
      </c>
      <c r="X455" t="s">
        <v>20</v>
      </c>
      <c r="Y455" t="s">
        <v>9583</v>
      </c>
      <c r="Z455">
        <v>5</v>
      </c>
    </row>
    <row r="456" spans="1:26" x14ac:dyDescent="0.25">
      <c r="A456" t="s">
        <v>3864</v>
      </c>
      <c r="B456" t="s">
        <v>3865</v>
      </c>
      <c r="C456" t="s">
        <v>3866</v>
      </c>
      <c r="D456" t="s">
        <v>413</v>
      </c>
      <c r="E456" t="s">
        <v>659</v>
      </c>
      <c r="F456" t="s">
        <v>3867</v>
      </c>
      <c r="G456" t="s">
        <v>3868</v>
      </c>
      <c r="H456" t="s">
        <v>3869</v>
      </c>
      <c r="I456" t="s">
        <v>225</v>
      </c>
      <c r="J456" t="s">
        <v>47</v>
      </c>
      <c r="K456" t="s">
        <v>48</v>
      </c>
      <c r="L456" t="s">
        <v>50</v>
      </c>
      <c r="M456" t="s">
        <v>50</v>
      </c>
      <c r="N456" t="s">
        <v>36</v>
      </c>
      <c r="O456" t="s">
        <v>51</v>
      </c>
      <c r="P456" t="s">
        <v>39</v>
      </c>
      <c r="Q456" t="s">
        <v>522</v>
      </c>
      <c r="R456" t="s">
        <v>39</v>
      </c>
      <c r="S456" t="s">
        <v>9059</v>
      </c>
      <c r="T456" t="s">
        <v>39</v>
      </c>
      <c r="U456" t="s">
        <v>1397</v>
      </c>
      <c r="V456" t="s">
        <v>39</v>
      </c>
      <c r="W456" t="s">
        <v>39</v>
      </c>
      <c r="X456" t="s">
        <v>39</v>
      </c>
      <c r="Y456" t="s">
        <v>9584</v>
      </c>
      <c r="Z456">
        <v>4</v>
      </c>
    </row>
    <row r="457" spans="1:26" x14ac:dyDescent="0.25">
      <c r="A457" t="s">
        <v>3870</v>
      </c>
      <c r="B457" t="s">
        <v>3871</v>
      </c>
      <c r="C457" t="s">
        <v>3872</v>
      </c>
      <c r="D457" t="s">
        <v>3873</v>
      </c>
      <c r="E457" t="s">
        <v>659</v>
      </c>
      <c r="F457" t="s">
        <v>3874</v>
      </c>
      <c r="G457" t="s">
        <v>3875</v>
      </c>
      <c r="H457" t="s">
        <v>3876</v>
      </c>
      <c r="I457" t="s">
        <v>225</v>
      </c>
      <c r="J457" t="s">
        <v>47</v>
      </c>
      <c r="K457" t="s">
        <v>3877</v>
      </c>
      <c r="L457" t="s">
        <v>50</v>
      </c>
      <c r="M457" t="s">
        <v>50</v>
      </c>
      <c r="N457" t="s">
        <v>36</v>
      </c>
      <c r="O457" t="s">
        <v>157</v>
      </c>
      <c r="P457" t="s">
        <v>874</v>
      </c>
      <c r="Q457" t="s">
        <v>39</v>
      </c>
      <c r="R457" t="s">
        <v>39</v>
      </c>
      <c r="S457" t="s">
        <v>39</v>
      </c>
      <c r="T457" t="s">
        <v>39</v>
      </c>
      <c r="U457" t="s">
        <v>3878</v>
      </c>
      <c r="V457" t="s">
        <v>39</v>
      </c>
      <c r="W457" t="s">
        <v>3879</v>
      </c>
      <c r="X457" t="s">
        <v>39</v>
      </c>
      <c r="Y457" t="s">
        <v>9585</v>
      </c>
      <c r="Z457">
        <v>4</v>
      </c>
    </row>
    <row r="458" spans="1:26" x14ac:dyDescent="0.25">
      <c r="A458" t="s">
        <v>3880</v>
      </c>
      <c r="B458" t="s">
        <v>3881</v>
      </c>
      <c r="C458" t="s">
        <v>3882</v>
      </c>
      <c r="D458" t="s">
        <v>3883</v>
      </c>
      <c r="E458" t="s">
        <v>3884</v>
      </c>
      <c r="F458" t="s">
        <v>3885</v>
      </c>
      <c r="G458" t="s">
        <v>3844</v>
      </c>
      <c r="H458" t="s">
        <v>30</v>
      </c>
      <c r="I458" t="s">
        <v>31</v>
      </c>
      <c r="J458" t="s">
        <v>47</v>
      </c>
      <c r="K458" t="s">
        <v>48</v>
      </c>
      <c r="L458" t="s">
        <v>3886</v>
      </c>
      <c r="M458" t="s">
        <v>3887</v>
      </c>
      <c r="N458" t="s">
        <v>36</v>
      </c>
      <c r="O458" t="s">
        <v>51</v>
      </c>
      <c r="P458" t="s">
        <v>63</v>
      </c>
      <c r="Q458" t="s">
        <v>39</v>
      </c>
      <c r="R458" t="s">
        <v>1056</v>
      </c>
      <c r="S458" t="s">
        <v>39</v>
      </c>
      <c r="T458" t="s">
        <v>39</v>
      </c>
      <c r="U458" t="s">
        <v>39</v>
      </c>
      <c r="V458" t="s">
        <v>39</v>
      </c>
      <c r="W458" t="s">
        <v>39</v>
      </c>
      <c r="X458" t="s">
        <v>39</v>
      </c>
      <c r="Y458" t="s">
        <v>3844</v>
      </c>
      <c r="Z458">
        <v>3</v>
      </c>
    </row>
    <row r="459" spans="1:26" x14ac:dyDescent="0.25">
      <c r="A459" t="s">
        <v>3888</v>
      </c>
      <c r="B459" t="s">
        <v>3889</v>
      </c>
      <c r="C459" t="s">
        <v>3890</v>
      </c>
      <c r="D459" t="s">
        <v>3891</v>
      </c>
      <c r="E459" t="s">
        <v>3892</v>
      </c>
      <c r="F459" t="s">
        <v>3893</v>
      </c>
      <c r="G459" t="s">
        <v>3894</v>
      </c>
      <c r="H459" t="s">
        <v>3895</v>
      </c>
      <c r="I459" t="s">
        <v>225</v>
      </c>
      <c r="J459" t="s">
        <v>47</v>
      </c>
      <c r="K459" t="s">
        <v>3896</v>
      </c>
      <c r="L459" t="s">
        <v>50</v>
      </c>
      <c r="M459" t="s">
        <v>50</v>
      </c>
      <c r="N459" t="s">
        <v>36</v>
      </c>
      <c r="O459" t="s">
        <v>37</v>
      </c>
      <c r="P459" t="s">
        <v>177</v>
      </c>
      <c r="Q459" t="s">
        <v>39</v>
      </c>
      <c r="R459" t="s">
        <v>3897</v>
      </c>
      <c r="S459" t="s">
        <v>1184</v>
      </c>
      <c r="T459" t="s">
        <v>1954</v>
      </c>
      <c r="U459" t="s">
        <v>96</v>
      </c>
      <c r="V459" t="s">
        <v>39</v>
      </c>
      <c r="W459" t="s">
        <v>39</v>
      </c>
      <c r="X459" t="s">
        <v>39</v>
      </c>
      <c r="Y459" t="s">
        <v>9586</v>
      </c>
      <c r="Z459">
        <v>6</v>
      </c>
    </row>
    <row r="460" spans="1:26" x14ac:dyDescent="0.25">
      <c r="A460" t="s">
        <v>3898</v>
      </c>
      <c r="B460" t="s">
        <v>3899</v>
      </c>
      <c r="C460" t="s">
        <v>3900</v>
      </c>
      <c r="D460" t="s">
        <v>3901</v>
      </c>
      <c r="E460" t="s">
        <v>3902</v>
      </c>
      <c r="F460" t="s">
        <v>3903</v>
      </c>
      <c r="G460" t="s">
        <v>3904</v>
      </c>
      <c r="H460" t="s">
        <v>3905</v>
      </c>
      <c r="I460" t="s">
        <v>225</v>
      </c>
      <c r="J460" t="s">
        <v>47</v>
      </c>
      <c r="K460" t="s">
        <v>3906</v>
      </c>
      <c r="L460" t="s">
        <v>50</v>
      </c>
      <c r="M460" t="s">
        <v>50</v>
      </c>
      <c r="N460" t="s">
        <v>36</v>
      </c>
      <c r="O460" t="s">
        <v>51</v>
      </c>
      <c r="P460" t="s">
        <v>78</v>
      </c>
      <c r="Q460" t="s">
        <v>3907</v>
      </c>
      <c r="R460" t="s">
        <v>39</v>
      </c>
      <c r="S460" t="s">
        <v>39</v>
      </c>
      <c r="T460" t="s">
        <v>19</v>
      </c>
      <c r="U460" t="s">
        <v>3908</v>
      </c>
      <c r="V460" t="s">
        <v>39</v>
      </c>
      <c r="W460" t="s">
        <v>39</v>
      </c>
      <c r="X460" t="s">
        <v>39</v>
      </c>
      <c r="Y460" t="s">
        <v>9587</v>
      </c>
      <c r="Z460">
        <v>5</v>
      </c>
    </row>
    <row r="461" spans="1:26" x14ac:dyDescent="0.25">
      <c r="A461" t="s">
        <v>3909</v>
      </c>
      <c r="B461" t="s">
        <v>3910</v>
      </c>
      <c r="C461" t="s">
        <v>3911</v>
      </c>
      <c r="D461" t="s">
        <v>3912</v>
      </c>
      <c r="E461" t="s">
        <v>3902</v>
      </c>
      <c r="F461" t="s">
        <v>3913</v>
      </c>
      <c r="G461" t="s">
        <v>3914</v>
      </c>
      <c r="H461" t="s">
        <v>3915</v>
      </c>
      <c r="I461" t="s">
        <v>225</v>
      </c>
      <c r="J461" t="s">
        <v>47</v>
      </c>
      <c r="K461" t="s">
        <v>48</v>
      </c>
      <c r="L461" t="s">
        <v>50</v>
      </c>
      <c r="M461" t="s">
        <v>50</v>
      </c>
      <c r="N461" t="s">
        <v>36</v>
      </c>
      <c r="O461" t="s">
        <v>854</v>
      </c>
      <c r="P461" t="s">
        <v>95</v>
      </c>
      <c r="Q461" t="s">
        <v>39</v>
      </c>
      <c r="R461" t="s">
        <v>39</v>
      </c>
      <c r="S461" t="s">
        <v>39</v>
      </c>
      <c r="T461" t="s">
        <v>39</v>
      </c>
      <c r="U461" t="s">
        <v>96</v>
      </c>
      <c r="V461" t="s">
        <v>39</v>
      </c>
      <c r="W461" t="s">
        <v>39</v>
      </c>
      <c r="X461" t="s">
        <v>39</v>
      </c>
      <c r="Y461" t="s">
        <v>3914</v>
      </c>
      <c r="Z461">
        <v>3</v>
      </c>
    </row>
    <row r="462" spans="1:26" x14ac:dyDescent="0.25">
      <c r="A462" t="s">
        <v>3916</v>
      </c>
      <c r="B462" t="s">
        <v>3917</v>
      </c>
      <c r="C462" t="s">
        <v>3918</v>
      </c>
      <c r="D462" t="s">
        <v>3919</v>
      </c>
      <c r="E462" t="s">
        <v>659</v>
      </c>
      <c r="F462" t="s">
        <v>3920</v>
      </c>
      <c r="G462" t="s">
        <v>3921</v>
      </c>
      <c r="H462" t="s">
        <v>3922</v>
      </c>
      <c r="I462" t="s">
        <v>225</v>
      </c>
      <c r="J462" t="s">
        <v>47</v>
      </c>
      <c r="K462" t="s">
        <v>48</v>
      </c>
      <c r="L462" t="s">
        <v>50</v>
      </c>
      <c r="M462" t="s">
        <v>50</v>
      </c>
      <c r="N462" t="s">
        <v>36</v>
      </c>
      <c r="O462" t="s">
        <v>854</v>
      </c>
      <c r="P462" t="s">
        <v>39</v>
      </c>
      <c r="Q462" t="s">
        <v>39</v>
      </c>
      <c r="R462" t="s">
        <v>39</v>
      </c>
      <c r="S462" t="s">
        <v>39</v>
      </c>
      <c r="T462" t="s">
        <v>39</v>
      </c>
      <c r="U462" t="s">
        <v>96</v>
      </c>
      <c r="V462" t="s">
        <v>3923</v>
      </c>
      <c r="W462" t="s">
        <v>39</v>
      </c>
      <c r="X462" t="s">
        <v>20</v>
      </c>
      <c r="Y462" t="s">
        <v>9588</v>
      </c>
      <c r="Z462">
        <v>3</v>
      </c>
    </row>
    <row r="463" spans="1:26" x14ac:dyDescent="0.25">
      <c r="A463" t="s">
        <v>3924</v>
      </c>
      <c r="B463" t="s">
        <v>3925</v>
      </c>
      <c r="C463" t="s">
        <v>3926</v>
      </c>
      <c r="D463" t="s">
        <v>3927</v>
      </c>
      <c r="E463" t="s">
        <v>3928</v>
      </c>
      <c r="F463" t="s">
        <v>3929</v>
      </c>
      <c r="G463" t="s">
        <v>3930</v>
      </c>
      <c r="H463" t="s">
        <v>3931</v>
      </c>
      <c r="I463" t="s">
        <v>225</v>
      </c>
      <c r="J463" t="s">
        <v>47</v>
      </c>
      <c r="K463" t="s">
        <v>48</v>
      </c>
      <c r="L463" t="s">
        <v>50</v>
      </c>
      <c r="M463" t="s">
        <v>50</v>
      </c>
      <c r="N463" t="s">
        <v>36</v>
      </c>
      <c r="O463" t="s">
        <v>51</v>
      </c>
      <c r="P463" t="s">
        <v>39</v>
      </c>
      <c r="Q463" t="s">
        <v>613</v>
      </c>
      <c r="R463" t="s">
        <v>39</v>
      </c>
      <c r="S463" t="s">
        <v>39</v>
      </c>
      <c r="T463" t="s">
        <v>3932</v>
      </c>
      <c r="U463" t="s">
        <v>96</v>
      </c>
      <c r="V463" t="s">
        <v>39</v>
      </c>
      <c r="W463" t="s">
        <v>39</v>
      </c>
      <c r="X463" t="s">
        <v>39</v>
      </c>
      <c r="Y463" t="s">
        <v>9589</v>
      </c>
      <c r="Z463">
        <v>4</v>
      </c>
    </row>
    <row r="464" spans="1:26" x14ac:dyDescent="0.25">
      <c r="A464" t="s">
        <v>3933</v>
      </c>
      <c r="B464" t="s">
        <v>3934</v>
      </c>
      <c r="C464" t="s">
        <v>3935</v>
      </c>
      <c r="D464" t="s">
        <v>3936</v>
      </c>
      <c r="E464" t="s">
        <v>3937</v>
      </c>
      <c r="F464" t="s">
        <v>3938</v>
      </c>
      <c r="G464" t="s">
        <v>3939</v>
      </c>
      <c r="H464" t="s">
        <v>3698</v>
      </c>
      <c r="I464" t="s">
        <v>225</v>
      </c>
      <c r="J464" t="s">
        <v>47</v>
      </c>
      <c r="K464" t="s">
        <v>48</v>
      </c>
      <c r="L464" t="s">
        <v>50</v>
      </c>
      <c r="M464" t="s">
        <v>50</v>
      </c>
      <c r="N464" t="s">
        <v>36</v>
      </c>
      <c r="O464" t="s">
        <v>1021</v>
      </c>
      <c r="P464" t="s">
        <v>39</v>
      </c>
      <c r="Q464" t="s">
        <v>276</v>
      </c>
      <c r="R464" t="s">
        <v>39</v>
      </c>
      <c r="S464" t="s">
        <v>39</v>
      </c>
      <c r="T464" t="s">
        <v>39</v>
      </c>
      <c r="U464" t="s">
        <v>96</v>
      </c>
      <c r="V464" t="s">
        <v>3940</v>
      </c>
      <c r="W464" t="s">
        <v>39</v>
      </c>
      <c r="X464" t="s">
        <v>20</v>
      </c>
      <c r="Y464" t="s">
        <v>9590</v>
      </c>
      <c r="Z464">
        <v>4</v>
      </c>
    </row>
    <row r="465" spans="1:26" x14ac:dyDescent="0.25">
      <c r="A465" t="s">
        <v>3941</v>
      </c>
      <c r="B465" t="s">
        <v>3942</v>
      </c>
      <c r="C465" t="s">
        <v>3943</v>
      </c>
      <c r="D465" t="s">
        <v>3944</v>
      </c>
      <c r="E465" t="s">
        <v>3945</v>
      </c>
      <c r="F465" t="s">
        <v>3946</v>
      </c>
      <c r="G465" t="s">
        <v>3947</v>
      </c>
      <c r="H465" t="s">
        <v>3948</v>
      </c>
      <c r="I465" t="s">
        <v>225</v>
      </c>
      <c r="J465" t="s">
        <v>47</v>
      </c>
      <c r="K465" t="s">
        <v>3949</v>
      </c>
      <c r="L465" t="s">
        <v>50</v>
      </c>
      <c r="M465" t="s">
        <v>50</v>
      </c>
      <c r="N465" t="s">
        <v>36</v>
      </c>
      <c r="O465" t="s">
        <v>51</v>
      </c>
      <c r="P465" t="s">
        <v>266</v>
      </c>
      <c r="Q465" t="s">
        <v>39</v>
      </c>
      <c r="R465" t="s">
        <v>39</v>
      </c>
      <c r="S465" t="s">
        <v>39</v>
      </c>
      <c r="T465" t="s">
        <v>39</v>
      </c>
      <c r="U465" t="s">
        <v>40</v>
      </c>
      <c r="V465" t="s">
        <v>296</v>
      </c>
      <c r="W465" t="s">
        <v>39</v>
      </c>
      <c r="X465" t="s">
        <v>20</v>
      </c>
      <c r="Y465" t="s">
        <v>9591</v>
      </c>
      <c r="Z465">
        <v>4</v>
      </c>
    </row>
    <row r="466" spans="1:26" x14ac:dyDescent="0.25">
      <c r="A466" t="s">
        <v>3950</v>
      </c>
      <c r="B466" t="s">
        <v>3951</v>
      </c>
      <c r="C466" t="s">
        <v>3952</v>
      </c>
      <c r="D466" t="s">
        <v>3953</v>
      </c>
      <c r="E466" t="s">
        <v>3954</v>
      </c>
      <c r="F466" t="s">
        <v>3955</v>
      </c>
      <c r="G466" t="s">
        <v>3956</v>
      </c>
      <c r="H466" t="s">
        <v>3957</v>
      </c>
      <c r="I466" t="s">
        <v>225</v>
      </c>
      <c r="J466" t="s">
        <v>47</v>
      </c>
      <c r="K466" t="s">
        <v>3958</v>
      </c>
      <c r="L466" t="s">
        <v>50</v>
      </c>
      <c r="M466" t="s">
        <v>50</v>
      </c>
      <c r="N466" t="s">
        <v>36</v>
      </c>
      <c r="O466" t="s">
        <v>51</v>
      </c>
      <c r="P466" t="s">
        <v>177</v>
      </c>
      <c r="Q466" t="s">
        <v>39</v>
      </c>
      <c r="R466" t="s">
        <v>39</v>
      </c>
      <c r="S466" t="s">
        <v>39</v>
      </c>
      <c r="T466" t="s">
        <v>39</v>
      </c>
      <c r="U466" t="s">
        <v>39</v>
      </c>
      <c r="V466" t="s">
        <v>39</v>
      </c>
      <c r="W466" t="s">
        <v>39</v>
      </c>
      <c r="X466" t="s">
        <v>39</v>
      </c>
      <c r="Y466" t="s">
        <v>9592</v>
      </c>
      <c r="Z466">
        <v>2</v>
      </c>
    </row>
    <row r="467" spans="1:26" x14ac:dyDescent="0.25">
      <c r="A467" t="s">
        <v>3959</v>
      </c>
      <c r="B467" t="s">
        <v>3960</v>
      </c>
      <c r="C467" t="s">
        <v>3961</v>
      </c>
      <c r="D467" t="s">
        <v>3962</v>
      </c>
      <c r="E467" t="s">
        <v>3963</v>
      </c>
      <c r="F467" t="s">
        <v>3964</v>
      </c>
      <c r="G467" t="s">
        <v>3965</v>
      </c>
      <c r="H467" t="s">
        <v>3966</v>
      </c>
      <c r="I467" t="s">
        <v>225</v>
      </c>
      <c r="J467" t="s">
        <v>47</v>
      </c>
      <c r="K467" t="s">
        <v>3967</v>
      </c>
      <c r="L467" t="s">
        <v>50</v>
      </c>
      <c r="M467" t="s">
        <v>50</v>
      </c>
      <c r="N467" t="s">
        <v>36</v>
      </c>
      <c r="O467" t="s">
        <v>51</v>
      </c>
      <c r="P467" t="s">
        <v>39</v>
      </c>
      <c r="Q467" t="s">
        <v>39</v>
      </c>
      <c r="R467" t="s">
        <v>39</v>
      </c>
      <c r="S467" t="s">
        <v>52</v>
      </c>
      <c r="T467" t="s">
        <v>19</v>
      </c>
      <c r="U467" t="s">
        <v>1064</v>
      </c>
      <c r="V467" t="s">
        <v>159</v>
      </c>
      <c r="W467" t="s">
        <v>39</v>
      </c>
      <c r="X467" t="s">
        <v>20</v>
      </c>
      <c r="Y467" t="s">
        <v>9593</v>
      </c>
      <c r="Z467">
        <v>5</v>
      </c>
    </row>
    <row r="468" spans="1:26" x14ac:dyDescent="0.25">
      <c r="A468" t="s">
        <v>3968</v>
      </c>
      <c r="B468" t="s">
        <v>3969</v>
      </c>
      <c r="C468" t="s">
        <v>3970</v>
      </c>
      <c r="D468" t="s">
        <v>1672</v>
      </c>
      <c r="E468" t="s">
        <v>3971</v>
      </c>
      <c r="F468" t="s">
        <v>3972</v>
      </c>
      <c r="G468" t="s">
        <v>3973</v>
      </c>
      <c r="H468" t="s">
        <v>3974</v>
      </c>
      <c r="I468" t="s">
        <v>225</v>
      </c>
      <c r="J468" t="s">
        <v>47</v>
      </c>
      <c r="K468" t="s">
        <v>48</v>
      </c>
      <c r="L468" t="s">
        <v>50</v>
      </c>
      <c r="M468" t="s">
        <v>50</v>
      </c>
      <c r="N468" t="s">
        <v>36</v>
      </c>
      <c r="O468" t="s">
        <v>39</v>
      </c>
      <c r="P468" t="s">
        <v>187</v>
      </c>
      <c r="Q468" t="s">
        <v>39</v>
      </c>
      <c r="R468" t="s">
        <v>39</v>
      </c>
      <c r="S468" t="s">
        <v>9059</v>
      </c>
      <c r="T468" t="s">
        <v>39</v>
      </c>
      <c r="U468" t="s">
        <v>39</v>
      </c>
      <c r="V468" t="s">
        <v>39</v>
      </c>
      <c r="W468" t="s">
        <v>39</v>
      </c>
      <c r="X468" t="s">
        <v>39</v>
      </c>
      <c r="Y468" t="s">
        <v>9594</v>
      </c>
      <c r="Z468">
        <v>2</v>
      </c>
    </row>
    <row r="469" spans="1:26" x14ac:dyDescent="0.25">
      <c r="A469" t="s">
        <v>3975</v>
      </c>
      <c r="B469" t="s">
        <v>3976</v>
      </c>
      <c r="C469" t="s">
        <v>3977</v>
      </c>
      <c r="D469" t="s">
        <v>3978</v>
      </c>
      <c r="E469" t="s">
        <v>3979</v>
      </c>
      <c r="F469" t="s">
        <v>3980</v>
      </c>
      <c r="G469" t="s">
        <v>3981</v>
      </c>
      <c r="H469" t="s">
        <v>3982</v>
      </c>
      <c r="I469" t="s">
        <v>225</v>
      </c>
      <c r="J469" t="s">
        <v>47</v>
      </c>
      <c r="K469" t="s">
        <v>3983</v>
      </c>
      <c r="L469" t="s">
        <v>50</v>
      </c>
      <c r="M469" t="s">
        <v>50</v>
      </c>
      <c r="N469" t="s">
        <v>36</v>
      </c>
      <c r="O469" t="s">
        <v>157</v>
      </c>
      <c r="P469" t="s">
        <v>39</v>
      </c>
      <c r="Q469" t="s">
        <v>39</v>
      </c>
      <c r="R469" t="s">
        <v>39</v>
      </c>
      <c r="S469" t="s">
        <v>52</v>
      </c>
      <c r="T469" t="s">
        <v>39</v>
      </c>
      <c r="U469" t="s">
        <v>39</v>
      </c>
      <c r="V469" t="s">
        <v>114</v>
      </c>
      <c r="W469" t="s">
        <v>39</v>
      </c>
      <c r="X469" t="s">
        <v>20</v>
      </c>
      <c r="Y469" t="s">
        <v>9595</v>
      </c>
      <c r="Z469">
        <v>3</v>
      </c>
    </row>
    <row r="470" spans="1:26" x14ac:dyDescent="0.25">
      <c r="A470" t="s">
        <v>3984</v>
      </c>
      <c r="B470" t="s">
        <v>3985</v>
      </c>
      <c r="C470" t="s">
        <v>3986</v>
      </c>
      <c r="D470" t="s">
        <v>3987</v>
      </c>
      <c r="E470" t="s">
        <v>3988</v>
      </c>
      <c r="F470" t="s">
        <v>3989</v>
      </c>
      <c r="G470" t="s">
        <v>3990</v>
      </c>
      <c r="H470" t="s">
        <v>3991</v>
      </c>
      <c r="I470" t="s">
        <v>225</v>
      </c>
      <c r="J470" t="s">
        <v>47</v>
      </c>
      <c r="K470" t="s">
        <v>3992</v>
      </c>
      <c r="L470" t="s">
        <v>50</v>
      </c>
      <c r="M470" t="s">
        <v>50</v>
      </c>
      <c r="N470" t="s">
        <v>36</v>
      </c>
      <c r="O470" t="s">
        <v>51</v>
      </c>
      <c r="P470" t="s">
        <v>874</v>
      </c>
      <c r="Q470" t="s">
        <v>39</v>
      </c>
      <c r="R470" t="s">
        <v>39</v>
      </c>
      <c r="S470" t="s">
        <v>52</v>
      </c>
      <c r="T470" t="s">
        <v>19</v>
      </c>
      <c r="U470" t="s">
        <v>40</v>
      </c>
      <c r="V470" t="s">
        <v>39</v>
      </c>
      <c r="W470" t="s">
        <v>39</v>
      </c>
      <c r="X470" t="s">
        <v>39</v>
      </c>
      <c r="Y470" t="s">
        <v>9596</v>
      </c>
      <c r="Z470">
        <v>5</v>
      </c>
    </row>
    <row r="471" spans="1:26" x14ac:dyDescent="0.25">
      <c r="A471" t="s">
        <v>3993</v>
      </c>
      <c r="B471" t="s">
        <v>3994</v>
      </c>
      <c r="C471" t="s">
        <v>3995</v>
      </c>
      <c r="D471" t="s">
        <v>3996</v>
      </c>
      <c r="E471" t="s">
        <v>3997</v>
      </c>
      <c r="F471" t="s">
        <v>3998</v>
      </c>
      <c r="G471" t="s">
        <v>3999</v>
      </c>
      <c r="H471" t="s">
        <v>3162</v>
      </c>
      <c r="I471" t="s">
        <v>225</v>
      </c>
      <c r="J471" t="s">
        <v>47</v>
      </c>
      <c r="K471" t="s">
        <v>4000</v>
      </c>
      <c r="L471" t="s">
        <v>50</v>
      </c>
      <c r="M471" t="s">
        <v>50</v>
      </c>
      <c r="N471" t="s">
        <v>36</v>
      </c>
      <c r="O471" t="s">
        <v>51</v>
      </c>
      <c r="P471" t="s">
        <v>266</v>
      </c>
      <c r="Q471" t="s">
        <v>39</v>
      </c>
      <c r="R471" t="s">
        <v>39</v>
      </c>
      <c r="S471" t="s">
        <v>39</v>
      </c>
      <c r="T471" t="s">
        <v>39</v>
      </c>
      <c r="U471" t="s">
        <v>865</v>
      </c>
      <c r="V471" t="s">
        <v>114</v>
      </c>
      <c r="W471" t="s">
        <v>39</v>
      </c>
      <c r="X471" t="s">
        <v>20</v>
      </c>
      <c r="Y471" t="s">
        <v>9597</v>
      </c>
      <c r="Z471">
        <v>4</v>
      </c>
    </row>
    <row r="472" spans="1:26" x14ac:dyDescent="0.25">
      <c r="A472" t="s">
        <v>4001</v>
      </c>
      <c r="B472" t="s">
        <v>4002</v>
      </c>
      <c r="C472" t="s">
        <v>4003</v>
      </c>
      <c r="D472" t="s">
        <v>3118</v>
      </c>
      <c r="E472" t="s">
        <v>4004</v>
      </c>
      <c r="F472" t="s">
        <v>4005</v>
      </c>
      <c r="G472" t="s">
        <v>4006</v>
      </c>
      <c r="H472" t="s">
        <v>3122</v>
      </c>
      <c r="I472" t="s">
        <v>225</v>
      </c>
      <c r="J472" t="s">
        <v>47</v>
      </c>
      <c r="K472" t="s">
        <v>4007</v>
      </c>
      <c r="L472" t="s">
        <v>50</v>
      </c>
      <c r="M472" t="s">
        <v>50</v>
      </c>
      <c r="N472" t="s">
        <v>36</v>
      </c>
      <c r="O472" t="s">
        <v>51</v>
      </c>
      <c r="P472" t="s">
        <v>78</v>
      </c>
      <c r="Q472" t="s">
        <v>653</v>
      </c>
      <c r="R472" t="s">
        <v>39</v>
      </c>
      <c r="S472" t="s">
        <v>39</v>
      </c>
      <c r="T472" t="s">
        <v>39</v>
      </c>
      <c r="U472" t="s">
        <v>39</v>
      </c>
      <c r="V472" t="s">
        <v>114</v>
      </c>
      <c r="W472" t="s">
        <v>39</v>
      </c>
      <c r="X472" t="s">
        <v>20</v>
      </c>
      <c r="Y472" t="s">
        <v>9598</v>
      </c>
      <c r="Z472">
        <v>4</v>
      </c>
    </row>
    <row r="473" spans="1:26" x14ac:dyDescent="0.25">
      <c r="A473" t="s">
        <v>4008</v>
      </c>
      <c r="B473" t="s">
        <v>4009</v>
      </c>
      <c r="C473" t="s">
        <v>4010</v>
      </c>
      <c r="D473" t="s">
        <v>4011</v>
      </c>
      <c r="E473" t="s">
        <v>4012</v>
      </c>
      <c r="F473" t="s">
        <v>4013</v>
      </c>
      <c r="G473" t="s">
        <v>4014</v>
      </c>
      <c r="H473" t="s">
        <v>3698</v>
      </c>
      <c r="I473" t="s">
        <v>225</v>
      </c>
      <c r="J473" t="s">
        <v>47</v>
      </c>
      <c r="K473" t="s">
        <v>48</v>
      </c>
      <c r="L473" t="s">
        <v>50</v>
      </c>
      <c r="M473" t="s">
        <v>50</v>
      </c>
      <c r="N473" t="s">
        <v>36</v>
      </c>
      <c r="O473" t="s">
        <v>51</v>
      </c>
      <c r="P473" t="s">
        <v>39</v>
      </c>
      <c r="Q473" t="s">
        <v>39</v>
      </c>
      <c r="R473" t="s">
        <v>39</v>
      </c>
      <c r="S473" t="s">
        <v>39</v>
      </c>
      <c r="T473" t="s">
        <v>168</v>
      </c>
      <c r="U473" t="s">
        <v>4015</v>
      </c>
      <c r="V473" t="s">
        <v>39</v>
      </c>
      <c r="W473" t="s">
        <v>39</v>
      </c>
      <c r="X473" t="s">
        <v>39</v>
      </c>
      <c r="Y473" t="s">
        <v>9599</v>
      </c>
      <c r="Z473">
        <v>3</v>
      </c>
    </row>
    <row r="474" spans="1:26" x14ac:dyDescent="0.25">
      <c r="A474" t="s">
        <v>4016</v>
      </c>
      <c r="B474" t="s">
        <v>4017</v>
      </c>
      <c r="C474" t="s">
        <v>4018</v>
      </c>
      <c r="D474" t="s">
        <v>4019</v>
      </c>
      <c r="E474" t="s">
        <v>4020</v>
      </c>
      <c r="F474" t="s">
        <v>4021</v>
      </c>
      <c r="G474" t="s">
        <v>4022</v>
      </c>
      <c r="H474" t="s">
        <v>4023</v>
      </c>
      <c r="I474" t="s">
        <v>225</v>
      </c>
      <c r="J474" t="s">
        <v>47</v>
      </c>
      <c r="K474" t="s">
        <v>4024</v>
      </c>
      <c r="L474" t="s">
        <v>50</v>
      </c>
      <c r="M474" t="s">
        <v>50</v>
      </c>
      <c r="N474" t="s">
        <v>36</v>
      </c>
      <c r="O474" t="s">
        <v>51</v>
      </c>
      <c r="P474" t="s">
        <v>177</v>
      </c>
      <c r="Q474" t="s">
        <v>39</v>
      </c>
      <c r="R474" t="s">
        <v>39</v>
      </c>
      <c r="S474" t="s">
        <v>39</v>
      </c>
      <c r="T474" t="s">
        <v>39</v>
      </c>
      <c r="U474" t="s">
        <v>1808</v>
      </c>
      <c r="V474" t="s">
        <v>39</v>
      </c>
      <c r="W474" t="s">
        <v>2069</v>
      </c>
      <c r="X474" t="s">
        <v>39</v>
      </c>
      <c r="Y474" t="s">
        <v>9600</v>
      </c>
      <c r="Z474">
        <v>4</v>
      </c>
    </row>
    <row r="475" spans="1:26" x14ac:dyDescent="0.25">
      <c r="A475" t="s">
        <v>4025</v>
      </c>
      <c r="B475" t="s">
        <v>4026</v>
      </c>
      <c r="C475" t="s">
        <v>4027</v>
      </c>
      <c r="D475" t="s">
        <v>3787</v>
      </c>
      <c r="E475" t="s">
        <v>4020</v>
      </c>
      <c r="F475" t="s">
        <v>4028</v>
      </c>
      <c r="G475" t="s">
        <v>4029</v>
      </c>
      <c r="H475" t="s">
        <v>1846</v>
      </c>
      <c r="I475" t="s">
        <v>225</v>
      </c>
      <c r="J475" t="s">
        <v>47</v>
      </c>
      <c r="K475" t="s">
        <v>631</v>
      </c>
      <c r="L475" t="s">
        <v>50</v>
      </c>
      <c r="M475" t="s">
        <v>50</v>
      </c>
      <c r="N475" t="s">
        <v>36</v>
      </c>
      <c r="O475" t="s">
        <v>854</v>
      </c>
      <c r="P475" t="s">
        <v>39</v>
      </c>
      <c r="Q475" t="s">
        <v>39</v>
      </c>
      <c r="R475" t="s">
        <v>39</v>
      </c>
      <c r="S475" t="s">
        <v>39</v>
      </c>
      <c r="T475" t="s">
        <v>39</v>
      </c>
      <c r="U475" t="s">
        <v>4030</v>
      </c>
      <c r="V475" t="s">
        <v>159</v>
      </c>
      <c r="W475" t="s">
        <v>39</v>
      </c>
      <c r="X475" t="s">
        <v>20</v>
      </c>
      <c r="Y475" t="s">
        <v>9601</v>
      </c>
      <c r="Z475">
        <v>3</v>
      </c>
    </row>
    <row r="476" spans="1:26" x14ac:dyDescent="0.25">
      <c r="A476" t="s">
        <v>4031</v>
      </c>
      <c r="B476" t="s">
        <v>4032</v>
      </c>
      <c r="C476" t="s">
        <v>4033</v>
      </c>
      <c r="D476" t="s">
        <v>4034</v>
      </c>
      <c r="E476" t="s">
        <v>4035</v>
      </c>
      <c r="F476" t="s">
        <v>4036</v>
      </c>
      <c r="G476" t="s">
        <v>4037</v>
      </c>
      <c r="H476" t="s">
        <v>987</v>
      </c>
      <c r="I476" t="s">
        <v>225</v>
      </c>
      <c r="J476" t="s">
        <v>47</v>
      </c>
      <c r="K476" t="s">
        <v>631</v>
      </c>
      <c r="L476" t="s">
        <v>50</v>
      </c>
      <c r="M476" t="s">
        <v>50</v>
      </c>
      <c r="N476" t="s">
        <v>36</v>
      </c>
      <c r="O476" t="s">
        <v>51</v>
      </c>
      <c r="P476" t="s">
        <v>39</v>
      </c>
      <c r="Q476" t="s">
        <v>522</v>
      </c>
      <c r="R476" t="s">
        <v>39</v>
      </c>
      <c r="S476" t="s">
        <v>214</v>
      </c>
      <c r="T476" t="s">
        <v>39</v>
      </c>
      <c r="U476" t="s">
        <v>39</v>
      </c>
      <c r="V476" t="s">
        <v>159</v>
      </c>
      <c r="W476" t="s">
        <v>39</v>
      </c>
      <c r="X476" t="s">
        <v>20</v>
      </c>
      <c r="Y476" t="s">
        <v>9602</v>
      </c>
      <c r="Z476">
        <v>4</v>
      </c>
    </row>
    <row r="477" spans="1:26" x14ac:dyDescent="0.25">
      <c r="A477" t="s">
        <v>4038</v>
      </c>
      <c r="B477" t="s">
        <v>4039</v>
      </c>
      <c r="C477" t="s">
        <v>4040</v>
      </c>
      <c r="D477" t="s">
        <v>4041</v>
      </c>
      <c r="E477" t="s">
        <v>4042</v>
      </c>
      <c r="F477" t="s">
        <v>4043</v>
      </c>
      <c r="G477" t="s">
        <v>4044</v>
      </c>
      <c r="H477" t="s">
        <v>4045</v>
      </c>
      <c r="I477" t="s">
        <v>225</v>
      </c>
      <c r="J477" t="s">
        <v>47</v>
      </c>
      <c r="K477" t="s">
        <v>631</v>
      </c>
      <c r="L477" t="s">
        <v>50</v>
      </c>
      <c r="M477" t="s">
        <v>50</v>
      </c>
      <c r="N477" t="s">
        <v>36</v>
      </c>
      <c r="O477" t="s">
        <v>4046</v>
      </c>
      <c r="P477" t="s">
        <v>39</v>
      </c>
      <c r="Q477" t="s">
        <v>39</v>
      </c>
      <c r="R477" t="s">
        <v>39</v>
      </c>
      <c r="S477" t="s">
        <v>39</v>
      </c>
      <c r="T477" t="s">
        <v>39</v>
      </c>
      <c r="U477" t="s">
        <v>307</v>
      </c>
      <c r="V477" t="s">
        <v>39</v>
      </c>
      <c r="W477" t="s">
        <v>39</v>
      </c>
      <c r="X477" t="s">
        <v>39</v>
      </c>
      <c r="Y477" t="s">
        <v>9603</v>
      </c>
      <c r="Z477">
        <v>2</v>
      </c>
    </row>
    <row r="478" spans="1:26" x14ac:dyDescent="0.25">
      <c r="A478" t="s">
        <v>4047</v>
      </c>
      <c r="B478" t="s">
        <v>4048</v>
      </c>
      <c r="C478" t="s">
        <v>4049</v>
      </c>
      <c r="D478" t="s">
        <v>4050</v>
      </c>
      <c r="E478" t="s">
        <v>4051</v>
      </c>
      <c r="F478" t="s">
        <v>4052</v>
      </c>
      <c r="G478" t="s">
        <v>4053</v>
      </c>
      <c r="H478" t="s">
        <v>630</v>
      </c>
      <c r="I478" t="s">
        <v>225</v>
      </c>
      <c r="J478" t="s">
        <v>47</v>
      </c>
      <c r="K478" t="s">
        <v>4054</v>
      </c>
      <c r="L478" t="s">
        <v>50</v>
      </c>
      <c r="M478" t="s">
        <v>50</v>
      </c>
      <c r="N478" t="s">
        <v>36</v>
      </c>
      <c r="O478" t="s">
        <v>51</v>
      </c>
      <c r="P478" t="s">
        <v>1962</v>
      </c>
      <c r="Q478" t="s">
        <v>39</v>
      </c>
      <c r="R478" t="s">
        <v>39</v>
      </c>
      <c r="S478" t="s">
        <v>39</v>
      </c>
      <c r="T478" t="s">
        <v>39</v>
      </c>
      <c r="U478" t="s">
        <v>4055</v>
      </c>
      <c r="V478" t="s">
        <v>159</v>
      </c>
      <c r="W478" t="s">
        <v>39</v>
      </c>
      <c r="X478" t="s">
        <v>20</v>
      </c>
      <c r="Y478" t="s">
        <v>9604</v>
      </c>
      <c r="Z478">
        <v>4</v>
      </c>
    </row>
    <row r="479" spans="1:26" x14ac:dyDescent="0.25">
      <c r="A479" t="s">
        <v>4056</v>
      </c>
      <c r="B479" t="s">
        <v>4057</v>
      </c>
      <c r="C479" t="s">
        <v>4058</v>
      </c>
      <c r="D479" t="s">
        <v>4059</v>
      </c>
      <c r="E479" t="s">
        <v>4051</v>
      </c>
      <c r="F479" t="s">
        <v>4060</v>
      </c>
      <c r="G479" t="s">
        <v>4061</v>
      </c>
      <c r="H479" t="s">
        <v>4062</v>
      </c>
      <c r="I479" t="s">
        <v>225</v>
      </c>
      <c r="J479" t="s">
        <v>47</v>
      </c>
      <c r="K479" t="s">
        <v>631</v>
      </c>
      <c r="L479" t="s">
        <v>50</v>
      </c>
      <c r="M479" t="s">
        <v>50</v>
      </c>
      <c r="N479" t="s">
        <v>36</v>
      </c>
      <c r="O479" t="s">
        <v>1021</v>
      </c>
      <c r="P479" t="s">
        <v>78</v>
      </c>
      <c r="Q479" t="s">
        <v>653</v>
      </c>
      <c r="R479" t="s">
        <v>39</v>
      </c>
      <c r="S479" t="s">
        <v>39</v>
      </c>
      <c r="T479" t="s">
        <v>39</v>
      </c>
      <c r="U479" t="s">
        <v>40</v>
      </c>
      <c r="V479" t="s">
        <v>159</v>
      </c>
      <c r="W479" t="s">
        <v>39</v>
      </c>
      <c r="X479" t="s">
        <v>20</v>
      </c>
      <c r="Y479" t="s">
        <v>9605</v>
      </c>
      <c r="Z479">
        <v>5</v>
      </c>
    </row>
    <row r="480" spans="1:26" x14ac:dyDescent="0.25">
      <c r="A480" t="s">
        <v>4063</v>
      </c>
      <c r="B480" t="s">
        <v>4064</v>
      </c>
      <c r="C480" t="s">
        <v>4065</v>
      </c>
      <c r="D480" t="s">
        <v>4066</v>
      </c>
      <c r="E480" t="s">
        <v>4067</v>
      </c>
      <c r="F480" t="s">
        <v>4068</v>
      </c>
      <c r="G480" t="s">
        <v>4069</v>
      </c>
      <c r="H480" t="s">
        <v>4070</v>
      </c>
      <c r="I480" t="s">
        <v>225</v>
      </c>
      <c r="J480" t="s">
        <v>47</v>
      </c>
      <c r="K480" t="s">
        <v>631</v>
      </c>
      <c r="L480" t="s">
        <v>50</v>
      </c>
      <c r="M480" t="s">
        <v>50</v>
      </c>
      <c r="N480" t="s">
        <v>36</v>
      </c>
      <c r="O480" t="s">
        <v>51</v>
      </c>
      <c r="P480" t="s">
        <v>39</v>
      </c>
      <c r="Q480" t="s">
        <v>522</v>
      </c>
      <c r="R480" t="s">
        <v>39</v>
      </c>
      <c r="S480" t="s">
        <v>214</v>
      </c>
      <c r="T480" t="s">
        <v>39</v>
      </c>
      <c r="U480" t="s">
        <v>39</v>
      </c>
      <c r="V480" t="s">
        <v>654</v>
      </c>
      <c r="W480" t="s">
        <v>39</v>
      </c>
      <c r="X480" t="s">
        <v>20</v>
      </c>
      <c r="Y480" t="s">
        <v>9606</v>
      </c>
      <c r="Z480">
        <v>4</v>
      </c>
    </row>
    <row r="481" spans="1:26" x14ac:dyDescent="0.25">
      <c r="A481" t="s">
        <v>4071</v>
      </c>
      <c r="B481" t="s">
        <v>4072</v>
      </c>
      <c r="C481" t="s">
        <v>4073</v>
      </c>
      <c r="D481" t="s">
        <v>4074</v>
      </c>
      <c r="E481" t="s">
        <v>3804</v>
      </c>
      <c r="F481" t="s">
        <v>4075</v>
      </c>
      <c r="G481" t="s">
        <v>4076</v>
      </c>
      <c r="H481" t="s">
        <v>4077</v>
      </c>
      <c r="I481" t="s">
        <v>225</v>
      </c>
      <c r="J481" t="s">
        <v>47</v>
      </c>
      <c r="K481" t="s">
        <v>631</v>
      </c>
      <c r="L481" t="s">
        <v>50</v>
      </c>
      <c r="M481" t="s">
        <v>50</v>
      </c>
      <c r="N481" t="s">
        <v>36</v>
      </c>
      <c r="O481" t="s">
        <v>51</v>
      </c>
      <c r="P481" t="s">
        <v>78</v>
      </c>
      <c r="Q481" t="s">
        <v>39</v>
      </c>
      <c r="R481" t="s">
        <v>39</v>
      </c>
      <c r="S481" t="s">
        <v>4078</v>
      </c>
      <c r="T481" t="s">
        <v>19</v>
      </c>
      <c r="U481" t="s">
        <v>1700</v>
      </c>
      <c r="V481" t="s">
        <v>39</v>
      </c>
      <c r="W481" t="s">
        <v>39</v>
      </c>
      <c r="X481" t="s">
        <v>39</v>
      </c>
      <c r="Y481" t="s">
        <v>9607</v>
      </c>
      <c r="Z481">
        <v>5</v>
      </c>
    </row>
    <row r="482" spans="1:26" x14ac:dyDescent="0.25">
      <c r="A482" t="s">
        <v>4079</v>
      </c>
      <c r="B482" t="s">
        <v>4080</v>
      </c>
      <c r="C482" t="s">
        <v>4081</v>
      </c>
      <c r="D482" t="s">
        <v>4082</v>
      </c>
      <c r="E482" t="s">
        <v>351</v>
      </c>
      <c r="F482" t="s">
        <v>4083</v>
      </c>
      <c r="G482" t="s">
        <v>4084</v>
      </c>
      <c r="H482" t="s">
        <v>4085</v>
      </c>
      <c r="I482" t="s">
        <v>225</v>
      </c>
      <c r="J482" t="s">
        <v>47</v>
      </c>
      <c r="K482" t="s">
        <v>631</v>
      </c>
      <c r="L482" t="s">
        <v>50</v>
      </c>
      <c r="M482" t="s">
        <v>50</v>
      </c>
      <c r="N482" t="s">
        <v>36</v>
      </c>
      <c r="O482" t="s">
        <v>51</v>
      </c>
      <c r="P482" t="s">
        <v>3637</v>
      </c>
      <c r="Q482" t="s">
        <v>39</v>
      </c>
      <c r="R482" t="s">
        <v>39</v>
      </c>
      <c r="S482" t="s">
        <v>214</v>
      </c>
      <c r="T482" t="s">
        <v>39</v>
      </c>
      <c r="U482" t="s">
        <v>3503</v>
      </c>
      <c r="V482" t="s">
        <v>39</v>
      </c>
      <c r="W482" t="s">
        <v>39</v>
      </c>
      <c r="X482" t="s">
        <v>39</v>
      </c>
      <c r="Y482" t="s">
        <v>9608</v>
      </c>
      <c r="Z482">
        <v>4</v>
      </c>
    </row>
    <row r="483" spans="1:26" x14ac:dyDescent="0.25">
      <c r="A483" t="s">
        <v>4086</v>
      </c>
      <c r="B483" t="s">
        <v>4087</v>
      </c>
      <c r="C483" t="s">
        <v>4088</v>
      </c>
      <c r="D483" t="s">
        <v>4089</v>
      </c>
      <c r="E483" t="s">
        <v>4090</v>
      </c>
      <c r="F483" t="s">
        <v>4091</v>
      </c>
      <c r="G483" t="s">
        <v>4092</v>
      </c>
      <c r="H483" t="s">
        <v>630</v>
      </c>
      <c r="I483" t="s">
        <v>225</v>
      </c>
      <c r="J483" t="s">
        <v>47</v>
      </c>
      <c r="K483" t="s">
        <v>631</v>
      </c>
      <c r="L483" t="s">
        <v>50</v>
      </c>
      <c r="M483" t="s">
        <v>50</v>
      </c>
      <c r="N483" t="s">
        <v>36</v>
      </c>
      <c r="O483" t="s">
        <v>51</v>
      </c>
      <c r="P483" t="s">
        <v>78</v>
      </c>
      <c r="Q483" t="s">
        <v>39</v>
      </c>
      <c r="R483" t="s">
        <v>39</v>
      </c>
      <c r="S483" t="s">
        <v>52</v>
      </c>
      <c r="T483" t="s">
        <v>19</v>
      </c>
      <c r="U483" t="s">
        <v>39</v>
      </c>
      <c r="V483" t="s">
        <v>4093</v>
      </c>
      <c r="W483" t="s">
        <v>39</v>
      </c>
      <c r="X483" t="s">
        <v>20</v>
      </c>
      <c r="Y483" t="s">
        <v>9609</v>
      </c>
      <c r="Z483">
        <v>5</v>
      </c>
    </row>
    <row r="484" spans="1:26" x14ac:dyDescent="0.25">
      <c r="A484" t="s">
        <v>4094</v>
      </c>
      <c r="B484" t="s">
        <v>4095</v>
      </c>
      <c r="C484" t="s">
        <v>4096</v>
      </c>
      <c r="D484" t="s">
        <v>4089</v>
      </c>
      <c r="E484" t="s">
        <v>4097</v>
      </c>
      <c r="F484" t="s">
        <v>4098</v>
      </c>
      <c r="G484" t="s">
        <v>3529</v>
      </c>
      <c r="H484" t="s">
        <v>4099</v>
      </c>
      <c r="I484" t="s">
        <v>225</v>
      </c>
      <c r="J484" t="s">
        <v>47</v>
      </c>
      <c r="K484" t="s">
        <v>48</v>
      </c>
      <c r="L484" t="s">
        <v>50</v>
      </c>
      <c r="M484" t="s">
        <v>50</v>
      </c>
      <c r="N484" t="s">
        <v>36</v>
      </c>
      <c r="O484" t="s">
        <v>51</v>
      </c>
      <c r="P484" t="s">
        <v>266</v>
      </c>
      <c r="Q484" t="s">
        <v>39</v>
      </c>
      <c r="R484" t="s">
        <v>39</v>
      </c>
      <c r="S484" t="s">
        <v>52</v>
      </c>
      <c r="T484" t="s">
        <v>39</v>
      </c>
      <c r="U484" t="s">
        <v>1064</v>
      </c>
      <c r="V484" t="s">
        <v>159</v>
      </c>
      <c r="W484" t="s">
        <v>39</v>
      </c>
      <c r="X484" t="s">
        <v>20</v>
      </c>
      <c r="Y484" t="s">
        <v>9549</v>
      </c>
      <c r="Z484">
        <v>5</v>
      </c>
    </row>
    <row r="485" spans="1:26" x14ac:dyDescent="0.25">
      <c r="A485" t="s">
        <v>4100</v>
      </c>
      <c r="B485" t="s">
        <v>4101</v>
      </c>
      <c r="C485" t="s">
        <v>4102</v>
      </c>
      <c r="D485" t="s">
        <v>4103</v>
      </c>
      <c r="E485" t="s">
        <v>879</v>
      </c>
      <c r="F485" t="s">
        <v>4104</v>
      </c>
      <c r="G485" t="s">
        <v>4105</v>
      </c>
      <c r="H485" t="s">
        <v>4106</v>
      </c>
      <c r="I485" t="s">
        <v>225</v>
      </c>
      <c r="J485" t="s">
        <v>47</v>
      </c>
      <c r="K485" t="s">
        <v>4107</v>
      </c>
      <c r="L485" t="s">
        <v>50</v>
      </c>
      <c r="M485" t="s">
        <v>50</v>
      </c>
      <c r="N485" t="s">
        <v>36</v>
      </c>
      <c r="O485" t="s">
        <v>51</v>
      </c>
      <c r="P485" t="s">
        <v>39</v>
      </c>
      <c r="Q485" t="s">
        <v>276</v>
      </c>
      <c r="R485" t="s">
        <v>39</v>
      </c>
      <c r="S485" t="s">
        <v>52</v>
      </c>
      <c r="T485" t="s">
        <v>168</v>
      </c>
      <c r="U485" t="s">
        <v>39</v>
      </c>
      <c r="V485" t="s">
        <v>39</v>
      </c>
      <c r="W485" t="s">
        <v>4108</v>
      </c>
      <c r="X485" t="s">
        <v>39</v>
      </c>
      <c r="Y485" t="s">
        <v>9610</v>
      </c>
      <c r="Z485">
        <v>5</v>
      </c>
    </row>
    <row r="486" spans="1:26" x14ac:dyDescent="0.25">
      <c r="A486" t="s">
        <v>4109</v>
      </c>
      <c r="B486" t="s">
        <v>4110</v>
      </c>
      <c r="C486" t="s">
        <v>4111</v>
      </c>
      <c r="D486" t="s">
        <v>887</v>
      </c>
      <c r="E486" t="s">
        <v>4112</v>
      </c>
      <c r="F486" t="s">
        <v>4113</v>
      </c>
      <c r="G486" t="s">
        <v>4114</v>
      </c>
      <c r="H486" t="s">
        <v>2320</v>
      </c>
      <c r="I486" t="s">
        <v>225</v>
      </c>
      <c r="J486" t="s">
        <v>47</v>
      </c>
      <c r="K486" t="s">
        <v>631</v>
      </c>
      <c r="L486" t="s">
        <v>50</v>
      </c>
      <c r="M486" t="s">
        <v>50</v>
      </c>
      <c r="N486" t="s">
        <v>36</v>
      </c>
      <c r="O486" t="s">
        <v>51</v>
      </c>
      <c r="P486" t="s">
        <v>78</v>
      </c>
      <c r="Q486" t="s">
        <v>39</v>
      </c>
      <c r="R486" t="s">
        <v>39</v>
      </c>
      <c r="S486" t="s">
        <v>39</v>
      </c>
      <c r="T486" t="s">
        <v>4115</v>
      </c>
      <c r="U486" t="s">
        <v>39</v>
      </c>
      <c r="V486" t="s">
        <v>4116</v>
      </c>
      <c r="W486" t="s">
        <v>39</v>
      </c>
      <c r="X486" t="s">
        <v>20</v>
      </c>
      <c r="Y486" t="s">
        <v>9611</v>
      </c>
      <c r="Z486">
        <v>4</v>
      </c>
    </row>
    <row r="487" spans="1:26" x14ac:dyDescent="0.25">
      <c r="A487" t="s">
        <v>4117</v>
      </c>
      <c r="B487" t="s">
        <v>4118</v>
      </c>
      <c r="C487" t="s">
        <v>4119</v>
      </c>
      <c r="D487" t="s">
        <v>2325</v>
      </c>
      <c r="E487" t="s">
        <v>4090</v>
      </c>
      <c r="F487" t="s">
        <v>4120</v>
      </c>
      <c r="G487" t="s">
        <v>4121</v>
      </c>
      <c r="H487" t="s">
        <v>630</v>
      </c>
      <c r="I487" t="s">
        <v>225</v>
      </c>
      <c r="J487" t="s">
        <v>47</v>
      </c>
      <c r="K487" t="s">
        <v>4122</v>
      </c>
      <c r="L487" t="s">
        <v>50</v>
      </c>
      <c r="M487" t="s">
        <v>50</v>
      </c>
      <c r="N487" t="s">
        <v>36</v>
      </c>
      <c r="O487" t="s">
        <v>51</v>
      </c>
      <c r="P487" t="s">
        <v>266</v>
      </c>
      <c r="Q487" t="s">
        <v>39</v>
      </c>
      <c r="R487" t="s">
        <v>39</v>
      </c>
      <c r="S487" t="s">
        <v>39</v>
      </c>
      <c r="T487" t="s">
        <v>19</v>
      </c>
      <c r="U487" t="s">
        <v>4123</v>
      </c>
      <c r="V487" t="s">
        <v>159</v>
      </c>
      <c r="W487" t="s">
        <v>39</v>
      </c>
      <c r="X487" t="s">
        <v>20</v>
      </c>
      <c r="Y487" t="s">
        <v>9612</v>
      </c>
      <c r="Z487">
        <v>5</v>
      </c>
    </row>
    <row r="488" spans="1:26" x14ac:dyDescent="0.25">
      <c r="A488" t="s">
        <v>4124</v>
      </c>
      <c r="B488" t="s">
        <v>4125</v>
      </c>
      <c r="C488" t="s">
        <v>4126</v>
      </c>
      <c r="D488" t="s">
        <v>4127</v>
      </c>
      <c r="E488" t="s">
        <v>4128</v>
      </c>
      <c r="F488" t="s">
        <v>4129</v>
      </c>
      <c r="G488" t="s">
        <v>4130</v>
      </c>
      <c r="H488" t="s">
        <v>4131</v>
      </c>
      <c r="I488" t="s">
        <v>225</v>
      </c>
      <c r="J488" t="s">
        <v>47</v>
      </c>
      <c r="K488" t="s">
        <v>4132</v>
      </c>
      <c r="L488" t="s">
        <v>50</v>
      </c>
      <c r="M488" t="s">
        <v>50</v>
      </c>
      <c r="N488" t="s">
        <v>36</v>
      </c>
      <c r="O488" t="s">
        <v>51</v>
      </c>
      <c r="P488" t="s">
        <v>78</v>
      </c>
      <c r="Q488" t="s">
        <v>39</v>
      </c>
      <c r="R488" t="s">
        <v>39</v>
      </c>
      <c r="S488" t="s">
        <v>4133</v>
      </c>
      <c r="T488" t="s">
        <v>19</v>
      </c>
      <c r="U488" t="s">
        <v>4134</v>
      </c>
      <c r="V488" t="s">
        <v>39</v>
      </c>
      <c r="W488" t="s">
        <v>39</v>
      </c>
      <c r="X488" t="s">
        <v>39</v>
      </c>
      <c r="Y488" t="s">
        <v>9613</v>
      </c>
      <c r="Z488">
        <v>5</v>
      </c>
    </row>
    <row r="489" spans="1:26" x14ac:dyDescent="0.25">
      <c r="A489" t="s">
        <v>4135</v>
      </c>
      <c r="B489" t="s">
        <v>4136</v>
      </c>
      <c r="C489" t="s">
        <v>4137</v>
      </c>
      <c r="D489" t="s">
        <v>4138</v>
      </c>
      <c r="E489" t="s">
        <v>4139</v>
      </c>
      <c r="F489" t="s">
        <v>4140</v>
      </c>
      <c r="G489" t="s">
        <v>4141</v>
      </c>
      <c r="H489" t="s">
        <v>4142</v>
      </c>
      <c r="I489" t="s">
        <v>225</v>
      </c>
      <c r="J489" t="s">
        <v>47</v>
      </c>
      <c r="K489" t="s">
        <v>631</v>
      </c>
      <c r="L489" t="s">
        <v>50</v>
      </c>
      <c r="M489" t="s">
        <v>50</v>
      </c>
      <c r="N489" t="s">
        <v>36</v>
      </c>
      <c r="O489" t="s">
        <v>39</v>
      </c>
      <c r="P489" t="s">
        <v>1159</v>
      </c>
      <c r="Q489" t="s">
        <v>593</v>
      </c>
      <c r="R489" t="s">
        <v>39</v>
      </c>
      <c r="S489" t="s">
        <v>39</v>
      </c>
      <c r="T489" t="s">
        <v>39</v>
      </c>
      <c r="U489" t="s">
        <v>96</v>
      </c>
      <c r="V489" t="s">
        <v>159</v>
      </c>
      <c r="W489" t="s">
        <v>39</v>
      </c>
      <c r="X489" t="s">
        <v>20</v>
      </c>
      <c r="Y489" t="s">
        <v>9614</v>
      </c>
      <c r="Z489">
        <v>4</v>
      </c>
    </row>
    <row r="490" spans="1:26" x14ac:dyDescent="0.25">
      <c r="A490" t="s">
        <v>4143</v>
      </c>
      <c r="B490" t="s">
        <v>4144</v>
      </c>
      <c r="C490" t="s">
        <v>4145</v>
      </c>
      <c r="D490" t="s">
        <v>887</v>
      </c>
      <c r="E490" t="s">
        <v>4146</v>
      </c>
      <c r="F490" t="s">
        <v>4147</v>
      </c>
      <c r="G490" t="s">
        <v>4148</v>
      </c>
      <c r="H490" t="s">
        <v>2320</v>
      </c>
      <c r="I490" t="s">
        <v>225</v>
      </c>
      <c r="J490" t="s">
        <v>47</v>
      </c>
      <c r="K490" t="s">
        <v>631</v>
      </c>
      <c r="L490" t="s">
        <v>50</v>
      </c>
      <c r="M490" t="s">
        <v>50</v>
      </c>
      <c r="N490" t="s">
        <v>36</v>
      </c>
      <c r="O490" t="s">
        <v>51</v>
      </c>
      <c r="P490" t="s">
        <v>39</v>
      </c>
      <c r="Q490" t="s">
        <v>522</v>
      </c>
      <c r="R490" t="s">
        <v>39</v>
      </c>
      <c r="S490" t="s">
        <v>9059</v>
      </c>
      <c r="T490" t="s">
        <v>39</v>
      </c>
      <c r="U490" t="s">
        <v>39</v>
      </c>
      <c r="V490" t="s">
        <v>159</v>
      </c>
      <c r="W490" t="s">
        <v>39</v>
      </c>
      <c r="X490" t="s">
        <v>20</v>
      </c>
      <c r="Y490" t="s">
        <v>9615</v>
      </c>
      <c r="Z490">
        <v>4</v>
      </c>
    </row>
    <row r="491" spans="1:26" x14ac:dyDescent="0.25">
      <c r="A491" t="s">
        <v>4149</v>
      </c>
      <c r="B491" t="s">
        <v>4150</v>
      </c>
      <c r="C491" t="s">
        <v>4151</v>
      </c>
      <c r="D491" t="s">
        <v>4152</v>
      </c>
      <c r="E491" t="s">
        <v>4153</v>
      </c>
      <c r="F491" t="s">
        <v>4154</v>
      </c>
      <c r="G491" t="s">
        <v>4155</v>
      </c>
      <c r="H491" t="s">
        <v>987</v>
      </c>
      <c r="I491" t="s">
        <v>225</v>
      </c>
      <c r="J491" t="s">
        <v>47</v>
      </c>
      <c r="K491" t="s">
        <v>631</v>
      </c>
      <c r="L491" t="s">
        <v>50</v>
      </c>
      <c r="M491" t="s">
        <v>50</v>
      </c>
      <c r="N491" t="s">
        <v>36</v>
      </c>
      <c r="O491" t="s">
        <v>51</v>
      </c>
      <c r="P491" t="s">
        <v>78</v>
      </c>
      <c r="Q491" t="s">
        <v>39</v>
      </c>
      <c r="R491" t="s">
        <v>39</v>
      </c>
      <c r="S491" t="s">
        <v>52</v>
      </c>
      <c r="T491" t="s">
        <v>19</v>
      </c>
      <c r="U491" t="s">
        <v>39</v>
      </c>
      <c r="V491" t="s">
        <v>4156</v>
      </c>
      <c r="W491" t="s">
        <v>39</v>
      </c>
      <c r="X491" t="s">
        <v>20</v>
      </c>
      <c r="Y491" t="s">
        <v>9616</v>
      </c>
      <c r="Z491">
        <v>5</v>
      </c>
    </row>
    <row r="492" spans="1:26" x14ac:dyDescent="0.25">
      <c r="A492" t="s">
        <v>4157</v>
      </c>
      <c r="B492" t="s">
        <v>4158</v>
      </c>
      <c r="C492" t="s">
        <v>4159</v>
      </c>
      <c r="D492" t="s">
        <v>887</v>
      </c>
      <c r="E492" t="s">
        <v>4153</v>
      </c>
      <c r="F492" t="s">
        <v>4160</v>
      </c>
      <c r="G492" t="s">
        <v>4161</v>
      </c>
      <c r="H492" t="s">
        <v>2320</v>
      </c>
      <c r="I492" t="s">
        <v>225</v>
      </c>
      <c r="J492" t="s">
        <v>47</v>
      </c>
      <c r="K492" t="s">
        <v>631</v>
      </c>
      <c r="L492" t="s">
        <v>50</v>
      </c>
      <c r="M492" t="s">
        <v>50</v>
      </c>
      <c r="N492" t="s">
        <v>36</v>
      </c>
      <c r="O492" t="s">
        <v>247</v>
      </c>
      <c r="P492" t="s">
        <v>4162</v>
      </c>
      <c r="Q492" t="s">
        <v>39</v>
      </c>
      <c r="R492" t="s">
        <v>39</v>
      </c>
      <c r="S492" t="s">
        <v>214</v>
      </c>
      <c r="T492" t="s">
        <v>39</v>
      </c>
      <c r="U492" t="s">
        <v>980</v>
      </c>
      <c r="V492" t="s">
        <v>39</v>
      </c>
      <c r="W492" t="s">
        <v>39</v>
      </c>
      <c r="X492" t="s">
        <v>39</v>
      </c>
      <c r="Y492" t="s">
        <v>4161</v>
      </c>
      <c r="Z492">
        <v>4</v>
      </c>
    </row>
    <row r="493" spans="1:26" x14ac:dyDescent="0.25">
      <c r="A493" t="s">
        <v>4163</v>
      </c>
      <c r="B493" t="s">
        <v>4164</v>
      </c>
      <c r="C493" t="s">
        <v>4165</v>
      </c>
      <c r="D493" t="s">
        <v>4166</v>
      </c>
      <c r="E493" t="s">
        <v>4167</v>
      </c>
      <c r="F493" t="s">
        <v>4168</v>
      </c>
      <c r="G493" t="s">
        <v>4169</v>
      </c>
      <c r="H493" t="s">
        <v>3627</v>
      </c>
      <c r="I493" t="s">
        <v>225</v>
      </c>
      <c r="J493" t="s">
        <v>47</v>
      </c>
      <c r="K493" t="s">
        <v>631</v>
      </c>
      <c r="L493" t="s">
        <v>50</v>
      </c>
      <c r="M493" t="s">
        <v>50</v>
      </c>
      <c r="N493" t="s">
        <v>36</v>
      </c>
      <c r="O493" t="s">
        <v>51</v>
      </c>
      <c r="P493" t="s">
        <v>1962</v>
      </c>
      <c r="Q493" t="s">
        <v>39</v>
      </c>
      <c r="R493" t="s">
        <v>39</v>
      </c>
      <c r="S493" t="s">
        <v>214</v>
      </c>
      <c r="T493" t="s">
        <v>39</v>
      </c>
      <c r="U493" t="s">
        <v>1700</v>
      </c>
      <c r="V493" t="s">
        <v>159</v>
      </c>
      <c r="W493" t="s">
        <v>39</v>
      </c>
      <c r="X493" t="s">
        <v>20</v>
      </c>
      <c r="Y493" t="s">
        <v>9617</v>
      </c>
      <c r="Z493">
        <v>5</v>
      </c>
    </row>
    <row r="494" spans="1:26" x14ac:dyDescent="0.25">
      <c r="A494" t="s">
        <v>4170</v>
      </c>
      <c r="B494" t="s">
        <v>4171</v>
      </c>
      <c r="C494" t="s">
        <v>4172</v>
      </c>
      <c r="D494" t="s">
        <v>4173</v>
      </c>
      <c r="E494" t="s">
        <v>4174</v>
      </c>
      <c r="F494" t="s">
        <v>4175</v>
      </c>
      <c r="G494" t="s">
        <v>4176</v>
      </c>
      <c r="H494" t="s">
        <v>2151</v>
      </c>
      <c r="I494" t="s">
        <v>225</v>
      </c>
      <c r="J494" t="s">
        <v>47</v>
      </c>
      <c r="K494" t="s">
        <v>631</v>
      </c>
      <c r="L494" t="s">
        <v>50</v>
      </c>
      <c r="M494" t="s">
        <v>50</v>
      </c>
      <c r="N494" t="s">
        <v>36</v>
      </c>
      <c r="O494" t="s">
        <v>1021</v>
      </c>
      <c r="P494" t="s">
        <v>4177</v>
      </c>
      <c r="Q494" t="s">
        <v>39</v>
      </c>
      <c r="R494" t="s">
        <v>39</v>
      </c>
      <c r="S494" t="s">
        <v>214</v>
      </c>
      <c r="T494" t="s">
        <v>39</v>
      </c>
      <c r="U494" t="s">
        <v>39</v>
      </c>
      <c r="V494" t="s">
        <v>39</v>
      </c>
      <c r="W494" t="s">
        <v>39</v>
      </c>
      <c r="X494" t="s">
        <v>39</v>
      </c>
      <c r="Y494" t="s">
        <v>4176</v>
      </c>
      <c r="Z494">
        <v>3</v>
      </c>
    </row>
    <row r="495" spans="1:26" x14ac:dyDescent="0.25">
      <c r="A495" t="s">
        <v>4178</v>
      </c>
      <c r="B495" t="s">
        <v>4179</v>
      </c>
      <c r="C495" t="s">
        <v>4180</v>
      </c>
      <c r="D495" t="s">
        <v>2019</v>
      </c>
      <c r="E495" t="s">
        <v>343</v>
      </c>
      <c r="F495" t="s">
        <v>4181</v>
      </c>
      <c r="G495" t="s">
        <v>4182</v>
      </c>
      <c r="H495" t="s">
        <v>1545</v>
      </c>
      <c r="I495" t="s">
        <v>225</v>
      </c>
      <c r="J495" t="s">
        <v>47</v>
      </c>
      <c r="K495" t="s">
        <v>48</v>
      </c>
      <c r="L495" t="s">
        <v>50</v>
      </c>
      <c r="M495" t="s">
        <v>50</v>
      </c>
      <c r="N495" t="s">
        <v>36</v>
      </c>
      <c r="O495" t="s">
        <v>51</v>
      </c>
      <c r="P495" t="s">
        <v>78</v>
      </c>
      <c r="Q495" t="s">
        <v>39</v>
      </c>
      <c r="R495" t="s">
        <v>39</v>
      </c>
      <c r="S495" t="s">
        <v>39</v>
      </c>
      <c r="T495" t="s">
        <v>19</v>
      </c>
      <c r="U495" t="s">
        <v>4183</v>
      </c>
      <c r="V495" t="s">
        <v>159</v>
      </c>
      <c r="W495" t="s">
        <v>39</v>
      </c>
      <c r="X495" t="s">
        <v>20</v>
      </c>
      <c r="Y495" t="s">
        <v>9618</v>
      </c>
      <c r="Z495">
        <v>5</v>
      </c>
    </row>
    <row r="496" spans="1:26" x14ac:dyDescent="0.25">
      <c r="A496" t="s">
        <v>4184</v>
      </c>
      <c r="B496" t="s">
        <v>4185</v>
      </c>
      <c r="C496" t="s">
        <v>4186</v>
      </c>
      <c r="D496" t="s">
        <v>4187</v>
      </c>
      <c r="E496" t="s">
        <v>3633</v>
      </c>
      <c r="F496" t="s">
        <v>4188</v>
      </c>
      <c r="G496" t="s">
        <v>4189</v>
      </c>
      <c r="H496" t="s">
        <v>4190</v>
      </c>
      <c r="I496" t="s">
        <v>225</v>
      </c>
      <c r="J496" t="s">
        <v>47</v>
      </c>
      <c r="K496" t="s">
        <v>631</v>
      </c>
      <c r="L496" t="s">
        <v>50</v>
      </c>
      <c r="M496" t="s">
        <v>50</v>
      </c>
      <c r="N496" t="s">
        <v>36</v>
      </c>
      <c r="O496" t="s">
        <v>157</v>
      </c>
      <c r="P496" t="s">
        <v>39</v>
      </c>
      <c r="Q496" t="s">
        <v>39</v>
      </c>
      <c r="R496" t="s">
        <v>39</v>
      </c>
      <c r="S496" t="s">
        <v>39</v>
      </c>
      <c r="T496" t="s">
        <v>39</v>
      </c>
      <c r="U496" t="s">
        <v>4191</v>
      </c>
      <c r="V496" t="s">
        <v>39</v>
      </c>
      <c r="W496" t="s">
        <v>39</v>
      </c>
      <c r="X496" t="s">
        <v>39</v>
      </c>
      <c r="Y496" t="s">
        <v>4189</v>
      </c>
      <c r="Z496">
        <v>2</v>
      </c>
    </row>
    <row r="497" spans="1:26" x14ac:dyDescent="0.25">
      <c r="A497" t="s">
        <v>4192</v>
      </c>
      <c r="B497" t="s">
        <v>4193</v>
      </c>
      <c r="C497" t="s">
        <v>4194</v>
      </c>
      <c r="D497" t="s">
        <v>1353</v>
      </c>
      <c r="E497" t="s">
        <v>4195</v>
      </c>
      <c r="F497" t="s">
        <v>4196</v>
      </c>
      <c r="G497" t="s">
        <v>4197</v>
      </c>
      <c r="H497" t="s">
        <v>630</v>
      </c>
      <c r="I497" t="s">
        <v>225</v>
      </c>
      <c r="J497" t="s">
        <v>47</v>
      </c>
      <c r="K497" t="s">
        <v>631</v>
      </c>
      <c r="L497" t="s">
        <v>50</v>
      </c>
      <c r="M497" t="s">
        <v>50</v>
      </c>
      <c r="N497" t="s">
        <v>36</v>
      </c>
      <c r="O497" t="s">
        <v>51</v>
      </c>
      <c r="P497" t="s">
        <v>39</v>
      </c>
      <c r="Q497" t="s">
        <v>39</v>
      </c>
      <c r="R497" t="s">
        <v>39</v>
      </c>
      <c r="S497" t="s">
        <v>158</v>
      </c>
      <c r="T497" t="s">
        <v>19</v>
      </c>
      <c r="U497" t="s">
        <v>96</v>
      </c>
      <c r="V497" t="s">
        <v>4198</v>
      </c>
      <c r="W497" t="s">
        <v>39</v>
      </c>
      <c r="X497" t="s">
        <v>20</v>
      </c>
      <c r="Y497" t="s">
        <v>9619</v>
      </c>
      <c r="Z497">
        <v>5</v>
      </c>
    </row>
    <row r="498" spans="1:26" x14ac:dyDescent="0.25">
      <c r="A498" t="s">
        <v>4199</v>
      </c>
      <c r="B498" t="s">
        <v>4200</v>
      </c>
      <c r="C498" t="s">
        <v>4201</v>
      </c>
      <c r="D498" t="s">
        <v>4202</v>
      </c>
      <c r="E498" t="s">
        <v>879</v>
      </c>
      <c r="F498" t="s">
        <v>4203</v>
      </c>
      <c r="G498" t="s">
        <v>4204</v>
      </c>
      <c r="H498" t="s">
        <v>4205</v>
      </c>
      <c r="I498" t="s">
        <v>225</v>
      </c>
      <c r="J498" t="s">
        <v>47</v>
      </c>
      <c r="K498" t="s">
        <v>4206</v>
      </c>
      <c r="L498" t="s">
        <v>50</v>
      </c>
      <c r="M498" t="s">
        <v>50</v>
      </c>
      <c r="N498" t="s">
        <v>36</v>
      </c>
      <c r="O498" t="s">
        <v>1998</v>
      </c>
      <c r="P498" t="s">
        <v>177</v>
      </c>
      <c r="Q498" t="s">
        <v>39</v>
      </c>
      <c r="R498" t="s">
        <v>39</v>
      </c>
      <c r="S498" t="s">
        <v>39</v>
      </c>
      <c r="T498" t="s">
        <v>39</v>
      </c>
      <c r="U498" t="s">
        <v>1185</v>
      </c>
      <c r="V498" t="s">
        <v>39</v>
      </c>
      <c r="W498" t="s">
        <v>4207</v>
      </c>
      <c r="X498" t="s">
        <v>39</v>
      </c>
      <c r="Y498" t="s">
        <v>9620</v>
      </c>
      <c r="Z498">
        <v>4</v>
      </c>
    </row>
    <row r="499" spans="1:26" x14ac:dyDescent="0.25">
      <c r="A499" t="s">
        <v>4208</v>
      </c>
      <c r="B499" t="s">
        <v>4209</v>
      </c>
      <c r="C499" t="s">
        <v>4210</v>
      </c>
      <c r="D499" t="s">
        <v>4211</v>
      </c>
      <c r="E499" t="s">
        <v>659</v>
      </c>
      <c r="F499" t="s">
        <v>4212</v>
      </c>
      <c r="G499" t="s">
        <v>4213</v>
      </c>
      <c r="H499" t="s">
        <v>679</v>
      </c>
      <c r="I499" t="s">
        <v>225</v>
      </c>
      <c r="J499" t="s">
        <v>47</v>
      </c>
      <c r="K499" t="s">
        <v>48</v>
      </c>
      <c r="L499" t="s">
        <v>50</v>
      </c>
      <c r="M499" t="s">
        <v>50</v>
      </c>
      <c r="N499" t="s">
        <v>36</v>
      </c>
      <c r="O499" t="s">
        <v>51</v>
      </c>
      <c r="P499" t="s">
        <v>266</v>
      </c>
      <c r="Q499" t="s">
        <v>39</v>
      </c>
      <c r="R499" t="s">
        <v>39</v>
      </c>
      <c r="S499" t="s">
        <v>39</v>
      </c>
      <c r="T499" t="s">
        <v>19</v>
      </c>
      <c r="U499" t="s">
        <v>39</v>
      </c>
      <c r="V499" t="s">
        <v>114</v>
      </c>
      <c r="W499" t="s">
        <v>39</v>
      </c>
      <c r="X499" t="s">
        <v>20</v>
      </c>
      <c r="Y499" t="s">
        <v>9621</v>
      </c>
      <c r="Z499">
        <v>4</v>
      </c>
    </row>
    <row r="500" spans="1:26" x14ac:dyDescent="0.25">
      <c r="A500" t="s">
        <v>4214</v>
      </c>
      <c r="B500" t="s">
        <v>4215</v>
      </c>
      <c r="C500" t="s">
        <v>4216</v>
      </c>
      <c r="D500" t="s">
        <v>4217</v>
      </c>
      <c r="E500" t="s">
        <v>4218</v>
      </c>
      <c r="F500" t="s">
        <v>4219</v>
      </c>
      <c r="G500" t="s">
        <v>4220</v>
      </c>
      <c r="H500" t="s">
        <v>4221</v>
      </c>
      <c r="I500" t="s">
        <v>225</v>
      </c>
      <c r="J500" t="s">
        <v>47</v>
      </c>
      <c r="K500" t="s">
        <v>48</v>
      </c>
      <c r="L500" t="s">
        <v>50</v>
      </c>
      <c r="M500" t="s">
        <v>50</v>
      </c>
      <c r="N500" t="s">
        <v>36</v>
      </c>
      <c r="O500" t="s">
        <v>39</v>
      </c>
      <c r="P500" t="s">
        <v>266</v>
      </c>
      <c r="Q500" t="s">
        <v>593</v>
      </c>
      <c r="R500" t="s">
        <v>39</v>
      </c>
      <c r="S500" t="s">
        <v>39</v>
      </c>
      <c r="T500" t="s">
        <v>39</v>
      </c>
      <c r="U500" t="s">
        <v>39</v>
      </c>
      <c r="V500" t="s">
        <v>114</v>
      </c>
      <c r="W500" t="s">
        <v>39</v>
      </c>
      <c r="X500" t="s">
        <v>20</v>
      </c>
      <c r="Y500" t="s">
        <v>9622</v>
      </c>
      <c r="Z500">
        <v>3</v>
      </c>
    </row>
    <row r="501" spans="1:26" x14ac:dyDescent="0.25">
      <c r="A501" t="s">
        <v>4222</v>
      </c>
      <c r="B501" t="s">
        <v>4223</v>
      </c>
      <c r="C501" t="s">
        <v>4224</v>
      </c>
      <c r="D501" t="s">
        <v>4225</v>
      </c>
      <c r="E501" t="s">
        <v>4226</v>
      </c>
      <c r="F501" t="s">
        <v>4227</v>
      </c>
      <c r="G501" t="s">
        <v>4228</v>
      </c>
      <c r="H501" t="s">
        <v>3162</v>
      </c>
      <c r="I501" t="s">
        <v>225</v>
      </c>
      <c r="J501" t="s">
        <v>47</v>
      </c>
      <c r="K501" t="s">
        <v>4229</v>
      </c>
      <c r="L501" t="s">
        <v>50</v>
      </c>
      <c r="M501" t="s">
        <v>50</v>
      </c>
      <c r="N501" t="s">
        <v>36</v>
      </c>
      <c r="O501" t="s">
        <v>51</v>
      </c>
      <c r="P501" t="s">
        <v>78</v>
      </c>
      <c r="Q501" t="s">
        <v>39</v>
      </c>
      <c r="R501" t="s">
        <v>39</v>
      </c>
      <c r="S501" t="s">
        <v>39</v>
      </c>
      <c r="T501" t="s">
        <v>39</v>
      </c>
      <c r="U501" t="s">
        <v>4230</v>
      </c>
      <c r="V501" t="s">
        <v>4231</v>
      </c>
      <c r="W501" t="s">
        <v>39</v>
      </c>
      <c r="X501" t="s">
        <v>20</v>
      </c>
      <c r="Y501" t="s">
        <v>9623</v>
      </c>
      <c r="Z501">
        <v>4</v>
      </c>
    </row>
    <row r="502" spans="1:26" x14ac:dyDescent="0.25">
      <c r="A502" t="s">
        <v>4232</v>
      </c>
      <c r="B502" t="s">
        <v>4233</v>
      </c>
      <c r="C502" t="s">
        <v>4234</v>
      </c>
      <c r="D502" t="s">
        <v>4235</v>
      </c>
      <c r="E502" t="s">
        <v>3095</v>
      </c>
      <c r="F502" t="s">
        <v>4236</v>
      </c>
      <c r="G502" t="s">
        <v>4237</v>
      </c>
      <c r="H502" t="s">
        <v>4238</v>
      </c>
      <c r="I502" t="s">
        <v>225</v>
      </c>
      <c r="J502" t="s">
        <v>47</v>
      </c>
      <c r="K502" t="s">
        <v>631</v>
      </c>
      <c r="L502" t="s">
        <v>50</v>
      </c>
      <c r="M502" t="s">
        <v>50</v>
      </c>
      <c r="N502" t="s">
        <v>36</v>
      </c>
      <c r="O502" t="s">
        <v>51</v>
      </c>
      <c r="P502" t="s">
        <v>39</v>
      </c>
      <c r="Q502" t="s">
        <v>613</v>
      </c>
      <c r="R502" t="s">
        <v>39</v>
      </c>
      <c r="S502" t="s">
        <v>39</v>
      </c>
      <c r="T502" t="s">
        <v>4239</v>
      </c>
      <c r="U502" t="s">
        <v>216</v>
      </c>
      <c r="V502" t="s">
        <v>159</v>
      </c>
      <c r="W502" t="s">
        <v>39</v>
      </c>
      <c r="X502" t="s">
        <v>20</v>
      </c>
      <c r="Y502" t="s">
        <v>9624</v>
      </c>
      <c r="Z502">
        <v>5</v>
      </c>
    </row>
    <row r="503" spans="1:26" x14ac:dyDescent="0.25">
      <c r="A503" t="s">
        <v>4240</v>
      </c>
      <c r="B503" t="s">
        <v>4241</v>
      </c>
      <c r="C503" t="s">
        <v>4242</v>
      </c>
      <c r="D503" t="s">
        <v>4243</v>
      </c>
      <c r="E503" t="s">
        <v>4244</v>
      </c>
      <c r="F503" t="s">
        <v>4245</v>
      </c>
      <c r="G503" t="s">
        <v>4246</v>
      </c>
      <c r="H503" t="s">
        <v>4247</v>
      </c>
      <c r="I503" t="s">
        <v>225</v>
      </c>
      <c r="J503" t="s">
        <v>47</v>
      </c>
      <c r="K503" t="s">
        <v>48</v>
      </c>
      <c r="L503" t="s">
        <v>50</v>
      </c>
      <c r="M503" t="s">
        <v>50</v>
      </c>
      <c r="N503" t="s">
        <v>36</v>
      </c>
      <c r="O503" t="s">
        <v>51</v>
      </c>
      <c r="P503" t="s">
        <v>4248</v>
      </c>
      <c r="Q503" t="s">
        <v>39</v>
      </c>
      <c r="R503" t="s">
        <v>39</v>
      </c>
      <c r="S503" t="s">
        <v>39</v>
      </c>
      <c r="T503" t="s">
        <v>87</v>
      </c>
      <c r="U503" t="s">
        <v>4249</v>
      </c>
      <c r="V503" t="s">
        <v>39</v>
      </c>
      <c r="W503" t="s">
        <v>39</v>
      </c>
      <c r="X503" t="s">
        <v>39</v>
      </c>
      <c r="Y503" t="s">
        <v>9625</v>
      </c>
      <c r="Z503">
        <v>4</v>
      </c>
    </row>
    <row r="504" spans="1:26" x14ac:dyDescent="0.25">
      <c r="A504" t="s">
        <v>4250</v>
      </c>
      <c r="B504" t="s">
        <v>4251</v>
      </c>
      <c r="C504" t="s">
        <v>4252</v>
      </c>
      <c r="D504" t="s">
        <v>4253</v>
      </c>
      <c r="E504" t="s">
        <v>4254</v>
      </c>
      <c r="F504" t="s">
        <v>4255</v>
      </c>
      <c r="G504" t="s">
        <v>4256</v>
      </c>
      <c r="H504" t="s">
        <v>4257</v>
      </c>
      <c r="I504" t="s">
        <v>225</v>
      </c>
      <c r="J504" t="s">
        <v>47</v>
      </c>
      <c r="K504" t="s">
        <v>631</v>
      </c>
      <c r="L504" t="s">
        <v>50</v>
      </c>
      <c r="M504" t="s">
        <v>50</v>
      </c>
      <c r="N504" t="s">
        <v>36</v>
      </c>
      <c r="O504" t="s">
        <v>51</v>
      </c>
      <c r="P504" t="s">
        <v>78</v>
      </c>
      <c r="Q504" t="s">
        <v>593</v>
      </c>
      <c r="R504" t="s">
        <v>39</v>
      </c>
      <c r="S504" t="s">
        <v>39</v>
      </c>
      <c r="T504" t="s">
        <v>39</v>
      </c>
      <c r="U504" t="s">
        <v>4258</v>
      </c>
      <c r="V504" t="s">
        <v>3923</v>
      </c>
      <c r="W504" t="s">
        <v>39</v>
      </c>
      <c r="X504" t="s">
        <v>20</v>
      </c>
      <c r="Y504" t="s">
        <v>9626</v>
      </c>
      <c r="Z504">
        <v>5</v>
      </c>
    </row>
    <row r="505" spans="1:26" x14ac:dyDescent="0.25">
      <c r="A505" t="s">
        <v>4259</v>
      </c>
      <c r="B505" t="s">
        <v>4260</v>
      </c>
      <c r="C505" t="s">
        <v>4261</v>
      </c>
      <c r="D505" t="s">
        <v>4262</v>
      </c>
      <c r="E505" t="s">
        <v>4263</v>
      </c>
      <c r="F505" t="s">
        <v>4264</v>
      </c>
      <c r="G505" t="s">
        <v>4265</v>
      </c>
      <c r="H505" t="s">
        <v>4266</v>
      </c>
      <c r="I505" t="s">
        <v>225</v>
      </c>
      <c r="J505" t="s">
        <v>47</v>
      </c>
      <c r="K505" t="s">
        <v>4267</v>
      </c>
      <c r="L505" t="s">
        <v>50</v>
      </c>
      <c r="M505" t="s">
        <v>50</v>
      </c>
      <c r="N505" t="s">
        <v>36</v>
      </c>
      <c r="O505" t="s">
        <v>51</v>
      </c>
      <c r="P505" t="s">
        <v>2112</v>
      </c>
      <c r="Q505" t="s">
        <v>39</v>
      </c>
      <c r="R505" t="s">
        <v>39</v>
      </c>
      <c r="S505" t="s">
        <v>52</v>
      </c>
      <c r="T505" t="s">
        <v>39</v>
      </c>
      <c r="U505" t="s">
        <v>317</v>
      </c>
      <c r="V505" t="s">
        <v>39</v>
      </c>
      <c r="W505" t="s">
        <v>39</v>
      </c>
      <c r="X505" t="s">
        <v>39</v>
      </c>
      <c r="Y505" t="s">
        <v>9627</v>
      </c>
      <c r="Z505">
        <v>4</v>
      </c>
    </row>
    <row r="506" spans="1:26" x14ac:dyDescent="0.25">
      <c r="A506" t="s">
        <v>4268</v>
      </c>
      <c r="B506" t="s">
        <v>4269</v>
      </c>
      <c r="C506" t="s">
        <v>4270</v>
      </c>
      <c r="D506" t="s">
        <v>4271</v>
      </c>
      <c r="E506" t="s">
        <v>4272</v>
      </c>
      <c r="F506" t="s">
        <v>4273</v>
      </c>
      <c r="G506" t="s">
        <v>4274</v>
      </c>
      <c r="H506" t="s">
        <v>1846</v>
      </c>
      <c r="I506" t="s">
        <v>225</v>
      </c>
      <c r="J506" t="s">
        <v>47</v>
      </c>
      <c r="K506" t="s">
        <v>4275</v>
      </c>
      <c r="L506" t="s">
        <v>50</v>
      </c>
      <c r="M506" t="s">
        <v>50</v>
      </c>
      <c r="N506" t="s">
        <v>36</v>
      </c>
      <c r="O506" t="s">
        <v>854</v>
      </c>
      <c r="P506" t="s">
        <v>39</v>
      </c>
      <c r="Q506" t="s">
        <v>39</v>
      </c>
      <c r="R506" t="s">
        <v>39</v>
      </c>
      <c r="S506" t="s">
        <v>39</v>
      </c>
      <c r="T506" t="s">
        <v>19</v>
      </c>
      <c r="U506" t="s">
        <v>39</v>
      </c>
      <c r="V506" t="s">
        <v>159</v>
      </c>
      <c r="W506" t="s">
        <v>39</v>
      </c>
      <c r="X506" t="s">
        <v>20</v>
      </c>
      <c r="Y506" t="s">
        <v>9628</v>
      </c>
      <c r="Z506">
        <v>3</v>
      </c>
    </row>
    <row r="507" spans="1:26" x14ac:dyDescent="0.25">
      <c r="A507" t="s">
        <v>4276</v>
      </c>
      <c r="B507" t="s">
        <v>4277</v>
      </c>
      <c r="C507" t="s">
        <v>4278</v>
      </c>
      <c r="D507" t="s">
        <v>4279</v>
      </c>
      <c r="E507" t="s">
        <v>4254</v>
      </c>
      <c r="F507" t="s">
        <v>4280</v>
      </c>
      <c r="G507" t="s">
        <v>4281</v>
      </c>
      <c r="H507" t="s">
        <v>4282</v>
      </c>
      <c r="I507" t="s">
        <v>225</v>
      </c>
      <c r="J507" t="s">
        <v>47</v>
      </c>
      <c r="K507" t="s">
        <v>4283</v>
      </c>
      <c r="L507" t="s">
        <v>50</v>
      </c>
      <c r="M507" t="s">
        <v>50</v>
      </c>
      <c r="N507" t="s">
        <v>36</v>
      </c>
      <c r="O507" t="s">
        <v>51</v>
      </c>
      <c r="P507" t="s">
        <v>39</v>
      </c>
      <c r="Q507" t="s">
        <v>522</v>
      </c>
      <c r="R507" t="s">
        <v>39</v>
      </c>
      <c r="S507" t="s">
        <v>39</v>
      </c>
      <c r="T507" t="s">
        <v>19</v>
      </c>
      <c r="U507" t="s">
        <v>4284</v>
      </c>
      <c r="V507" t="s">
        <v>39</v>
      </c>
      <c r="W507" t="s">
        <v>39</v>
      </c>
      <c r="X507" t="s">
        <v>39</v>
      </c>
      <c r="Y507" t="s">
        <v>9629</v>
      </c>
      <c r="Z507">
        <v>4</v>
      </c>
    </row>
    <row r="508" spans="1:26" x14ac:dyDescent="0.25">
      <c r="A508" t="s">
        <v>4285</v>
      </c>
      <c r="B508" t="s">
        <v>4286</v>
      </c>
      <c r="C508" t="s">
        <v>4287</v>
      </c>
      <c r="D508" t="s">
        <v>4288</v>
      </c>
      <c r="E508" t="s">
        <v>4289</v>
      </c>
      <c r="F508" t="s">
        <v>4290</v>
      </c>
      <c r="G508" t="s">
        <v>4291</v>
      </c>
      <c r="H508" t="s">
        <v>4292</v>
      </c>
      <c r="I508" t="s">
        <v>225</v>
      </c>
      <c r="J508" t="s">
        <v>47</v>
      </c>
      <c r="K508" t="s">
        <v>631</v>
      </c>
      <c r="L508" t="s">
        <v>50</v>
      </c>
      <c r="M508" t="s">
        <v>50</v>
      </c>
      <c r="N508" t="s">
        <v>36</v>
      </c>
      <c r="O508" t="s">
        <v>51</v>
      </c>
      <c r="P508" t="s">
        <v>266</v>
      </c>
      <c r="Q508" t="s">
        <v>39</v>
      </c>
      <c r="R508" t="s">
        <v>39</v>
      </c>
      <c r="S508" t="s">
        <v>214</v>
      </c>
      <c r="T508" t="s">
        <v>39</v>
      </c>
      <c r="U508" t="s">
        <v>554</v>
      </c>
      <c r="V508" t="s">
        <v>159</v>
      </c>
      <c r="W508" t="s">
        <v>39</v>
      </c>
      <c r="X508" t="s">
        <v>20</v>
      </c>
      <c r="Y508" t="s">
        <v>9630</v>
      </c>
      <c r="Z508">
        <v>5</v>
      </c>
    </row>
    <row r="509" spans="1:26" x14ac:dyDescent="0.25">
      <c r="A509" t="s">
        <v>4293</v>
      </c>
      <c r="B509" t="s">
        <v>4294</v>
      </c>
      <c r="C509" t="s">
        <v>4295</v>
      </c>
      <c r="D509" t="s">
        <v>4296</v>
      </c>
      <c r="E509" t="s">
        <v>4297</v>
      </c>
      <c r="F509" t="s">
        <v>4298</v>
      </c>
      <c r="G509" t="s">
        <v>4299</v>
      </c>
      <c r="H509" t="s">
        <v>4300</v>
      </c>
      <c r="I509" t="s">
        <v>225</v>
      </c>
      <c r="J509" t="s">
        <v>47</v>
      </c>
      <c r="K509" t="s">
        <v>631</v>
      </c>
      <c r="L509" t="s">
        <v>50</v>
      </c>
      <c r="M509" t="s">
        <v>50</v>
      </c>
      <c r="N509" t="s">
        <v>36</v>
      </c>
      <c r="O509" t="s">
        <v>51</v>
      </c>
      <c r="P509" t="s">
        <v>78</v>
      </c>
      <c r="Q509" t="s">
        <v>39</v>
      </c>
      <c r="R509" t="s">
        <v>39</v>
      </c>
      <c r="S509" t="s">
        <v>39</v>
      </c>
      <c r="T509" t="s">
        <v>19</v>
      </c>
      <c r="U509" t="s">
        <v>96</v>
      </c>
      <c r="V509" t="s">
        <v>39</v>
      </c>
      <c r="W509" t="s">
        <v>39</v>
      </c>
      <c r="X509" t="s">
        <v>39</v>
      </c>
      <c r="Y509" t="s">
        <v>9631</v>
      </c>
      <c r="Z509">
        <v>4</v>
      </c>
    </row>
    <row r="510" spans="1:26" x14ac:dyDescent="0.25">
      <c r="A510" t="s">
        <v>4301</v>
      </c>
      <c r="B510" t="s">
        <v>4302</v>
      </c>
      <c r="C510" t="s">
        <v>4303</v>
      </c>
      <c r="D510" t="s">
        <v>4304</v>
      </c>
      <c r="E510" t="s">
        <v>4289</v>
      </c>
      <c r="F510" t="s">
        <v>4305</v>
      </c>
      <c r="G510" t="s">
        <v>4306</v>
      </c>
      <c r="H510" t="s">
        <v>3162</v>
      </c>
      <c r="I510" t="s">
        <v>225</v>
      </c>
      <c r="J510" t="s">
        <v>47</v>
      </c>
      <c r="K510" t="s">
        <v>631</v>
      </c>
      <c r="L510" t="s">
        <v>50</v>
      </c>
      <c r="M510" t="s">
        <v>50</v>
      </c>
      <c r="N510" t="s">
        <v>36</v>
      </c>
      <c r="O510" t="s">
        <v>51</v>
      </c>
      <c r="P510" t="s">
        <v>2112</v>
      </c>
      <c r="Q510" t="s">
        <v>39</v>
      </c>
      <c r="R510" t="s">
        <v>39</v>
      </c>
      <c r="S510" t="s">
        <v>158</v>
      </c>
      <c r="T510" t="s">
        <v>4307</v>
      </c>
      <c r="U510" t="s">
        <v>39</v>
      </c>
      <c r="V510" t="s">
        <v>39</v>
      </c>
      <c r="W510" t="s">
        <v>39</v>
      </c>
      <c r="X510" t="s">
        <v>39</v>
      </c>
      <c r="Y510" t="s">
        <v>9632</v>
      </c>
      <c r="Z510">
        <v>4</v>
      </c>
    </row>
    <row r="511" spans="1:26" x14ac:dyDescent="0.25">
      <c r="A511" t="s">
        <v>4308</v>
      </c>
      <c r="B511" t="s">
        <v>4309</v>
      </c>
      <c r="C511" t="s">
        <v>4310</v>
      </c>
      <c r="D511" t="s">
        <v>2386</v>
      </c>
      <c r="E511" t="s">
        <v>4311</v>
      </c>
      <c r="F511" t="s">
        <v>4312</v>
      </c>
      <c r="G511" t="s">
        <v>4313</v>
      </c>
      <c r="H511" t="s">
        <v>4314</v>
      </c>
      <c r="I511" t="s">
        <v>225</v>
      </c>
      <c r="J511" t="s">
        <v>47</v>
      </c>
      <c r="K511" t="s">
        <v>631</v>
      </c>
      <c r="L511" t="s">
        <v>50</v>
      </c>
      <c r="M511" t="s">
        <v>50</v>
      </c>
      <c r="N511" t="s">
        <v>36</v>
      </c>
      <c r="O511" t="s">
        <v>51</v>
      </c>
      <c r="P511" t="s">
        <v>864</v>
      </c>
      <c r="Q511" t="s">
        <v>39</v>
      </c>
      <c r="R511" t="s">
        <v>39</v>
      </c>
      <c r="S511" t="s">
        <v>39</v>
      </c>
      <c r="T511" t="s">
        <v>39</v>
      </c>
      <c r="U511" t="s">
        <v>39</v>
      </c>
      <c r="V511" t="s">
        <v>4093</v>
      </c>
      <c r="W511" t="s">
        <v>39</v>
      </c>
      <c r="X511" t="s">
        <v>20</v>
      </c>
      <c r="Y511" t="s">
        <v>9633</v>
      </c>
      <c r="Z511">
        <v>3</v>
      </c>
    </row>
    <row r="512" spans="1:26" x14ac:dyDescent="0.25">
      <c r="A512" t="s">
        <v>4315</v>
      </c>
      <c r="B512" t="s">
        <v>4316</v>
      </c>
      <c r="C512" t="s">
        <v>4317</v>
      </c>
      <c r="D512" t="s">
        <v>3787</v>
      </c>
      <c r="E512" t="s">
        <v>4311</v>
      </c>
      <c r="F512" t="s">
        <v>4318</v>
      </c>
      <c r="G512" t="s">
        <v>4319</v>
      </c>
      <c r="H512" t="s">
        <v>1846</v>
      </c>
      <c r="I512" t="s">
        <v>225</v>
      </c>
      <c r="J512" t="s">
        <v>47</v>
      </c>
      <c r="K512" t="s">
        <v>631</v>
      </c>
      <c r="L512" t="s">
        <v>50</v>
      </c>
      <c r="M512" t="s">
        <v>50</v>
      </c>
      <c r="N512" t="s">
        <v>36</v>
      </c>
      <c r="O512" t="s">
        <v>854</v>
      </c>
      <c r="P512" t="s">
        <v>39</v>
      </c>
      <c r="Q512" t="s">
        <v>39</v>
      </c>
      <c r="R512" t="s">
        <v>39</v>
      </c>
      <c r="S512" t="s">
        <v>158</v>
      </c>
      <c r="T512" t="s">
        <v>19</v>
      </c>
      <c r="U512" t="s">
        <v>96</v>
      </c>
      <c r="V512" t="s">
        <v>159</v>
      </c>
      <c r="W512" t="s">
        <v>39</v>
      </c>
      <c r="X512" t="s">
        <v>20</v>
      </c>
      <c r="Y512" t="s">
        <v>9634</v>
      </c>
      <c r="Z512">
        <v>5</v>
      </c>
    </row>
    <row r="513" spans="1:26" x14ac:dyDescent="0.25">
      <c r="A513" t="s">
        <v>4320</v>
      </c>
      <c r="B513" t="s">
        <v>4321</v>
      </c>
      <c r="C513" t="s">
        <v>4322</v>
      </c>
      <c r="D513" t="s">
        <v>4323</v>
      </c>
      <c r="E513" t="s">
        <v>4324</v>
      </c>
      <c r="F513" t="s">
        <v>4325</v>
      </c>
      <c r="G513" t="s">
        <v>4326</v>
      </c>
      <c r="H513" t="s">
        <v>630</v>
      </c>
      <c r="I513" t="s">
        <v>225</v>
      </c>
      <c r="J513" t="s">
        <v>47</v>
      </c>
      <c r="K513" t="s">
        <v>4327</v>
      </c>
      <c r="L513" t="s">
        <v>50</v>
      </c>
      <c r="M513" t="s">
        <v>50</v>
      </c>
      <c r="N513" t="s">
        <v>36</v>
      </c>
      <c r="O513" t="s">
        <v>2077</v>
      </c>
      <c r="P513" t="s">
        <v>39</v>
      </c>
      <c r="Q513" t="s">
        <v>39</v>
      </c>
      <c r="R513" t="s">
        <v>39</v>
      </c>
      <c r="S513" t="s">
        <v>158</v>
      </c>
      <c r="T513" t="s">
        <v>39</v>
      </c>
      <c r="U513" t="s">
        <v>39</v>
      </c>
      <c r="V513" t="s">
        <v>4328</v>
      </c>
      <c r="W513" t="s">
        <v>39</v>
      </c>
      <c r="X513" t="s">
        <v>20</v>
      </c>
      <c r="Y513" t="s">
        <v>9635</v>
      </c>
      <c r="Z513">
        <v>3</v>
      </c>
    </row>
    <row r="514" spans="1:26" x14ac:dyDescent="0.25">
      <c r="A514" t="s">
        <v>4329</v>
      </c>
      <c r="B514" t="s">
        <v>4330</v>
      </c>
      <c r="C514" t="s">
        <v>4331</v>
      </c>
      <c r="D514" t="s">
        <v>4332</v>
      </c>
      <c r="E514" t="s">
        <v>659</v>
      </c>
      <c r="F514" t="s">
        <v>4333</v>
      </c>
      <c r="G514" t="s">
        <v>4334</v>
      </c>
      <c r="H514" t="s">
        <v>4335</v>
      </c>
      <c r="I514" t="s">
        <v>225</v>
      </c>
      <c r="J514" t="s">
        <v>47</v>
      </c>
      <c r="K514" t="s">
        <v>48</v>
      </c>
      <c r="L514" t="s">
        <v>50</v>
      </c>
      <c r="M514" t="s">
        <v>50</v>
      </c>
      <c r="N514" t="s">
        <v>36</v>
      </c>
      <c r="O514" t="s">
        <v>1089</v>
      </c>
      <c r="P514" t="s">
        <v>4336</v>
      </c>
      <c r="Q514" t="s">
        <v>39</v>
      </c>
      <c r="R514" t="s">
        <v>39</v>
      </c>
      <c r="S514" t="s">
        <v>39</v>
      </c>
      <c r="T514" t="s">
        <v>39</v>
      </c>
      <c r="U514" t="s">
        <v>39</v>
      </c>
      <c r="V514" t="s">
        <v>39</v>
      </c>
      <c r="W514" t="s">
        <v>4337</v>
      </c>
      <c r="X514" t="s">
        <v>39</v>
      </c>
      <c r="Y514" t="s">
        <v>4334</v>
      </c>
      <c r="Z514">
        <v>3</v>
      </c>
    </row>
    <row r="515" spans="1:26" x14ac:dyDescent="0.25">
      <c r="A515" t="s">
        <v>4338</v>
      </c>
      <c r="B515" t="s">
        <v>4339</v>
      </c>
      <c r="C515" t="s">
        <v>4340</v>
      </c>
      <c r="D515" t="s">
        <v>4341</v>
      </c>
      <c r="E515" t="s">
        <v>332</v>
      </c>
      <c r="F515" t="s">
        <v>4342</v>
      </c>
      <c r="G515" t="s">
        <v>4343</v>
      </c>
      <c r="H515" t="s">
        <v>4344</v>
      </c>
      <c r="I515" t="s">
        <v>225</v>
      </c>
      <c r="J515" t="s">
        <v>47</v>
      </c>
      <c r="K515" t="s">
        <v>631</v>
      </c>
      <c r="L515" t="s">
        <v>50</v>
      </c>
      <c r="M515" t="s">
        <v>50</v>
      </c>
      <c r="N515" t="s">
        <v>36</v>
      </c>
      <c r="O515" t="s">
        <v>94</v>
      </c>
      <c r="P515" t="s">
        <v>39</v>
      </c>
      <c r="Q515" t="s">
        <v>522</v>
      </c>
      <c r="R515" t="s">
        <v>39</v>
      </c>
      <c r="S515" t="s">
        <v>214</v>
      </c>
      <c r="T515" t="s">
        <v>19</v>
      </c>
      <c r="U515" t="s">
        <v>39</v>
      </c>
      <c r="V515" t="s">
        <v>159</v>
      </c>
      <c r="W515" t="s">
        <v>39</v>
      </c>
      <c r="X515" t="s">
        <v>20</v>
      </c>
      <c r="Y515" t="s">
        <v>9636</v>
      </c>
      <c r="Z515">
        <v>5</v>
      </c>
    </row>
    <row r="516" spans="1:26" x14ac:dyDescent="0.25">
      <c r="A516" t="s">
        <v>4345</v>
      </c>
      <c r="B516" t="s">
        <v>4346</v>
      </c>
      <c r="C516" t="s">
        <v>4347</v>
      </c>
      <c r="D516" t="s">
        <v>4348</v>
      </c>
      <c r="E516" t="s">
        <v>4349</v>
      </c>
      <c r="F516" t="s">
        <v>4350</v>
      </c>
      <c r="G516" t="s">
        <v>4351</v>
      </c>
      <c r="H516" t="s">
        <v>4352</v>
      </c>
      <c r="I516" t="s">
        <v>225</v>
      </c>
      <c r="J516" t="s">
        <v>47</v>
      </c>
      <c r="K516" t="s">
        <v>4353</v>
      </c>
      <c r="L516" t="s">
        <v>50</v>
      </c>
      <c r="M516" t="s">
        <v>50</v>
      </c>
      <c r="N516" t="s">
        <v>36</v>
      </c>
      <c r="O516" t="s">
        <v>77</v>
      </c>
      <c r="P516" t="s">
        <v>39</v>
      </c>
      <c r="Q516" t="s">
        <v>39</v>
      </c>
      <c r="R516" t="s">
        <v>39</v>
      </c>
      <c r="S516" t="s">
        <v>52</v>
      </c>
      <c r="T516" t="s">
        <v>1930</v>
      </c>
      <c r="U516" t="s">
        <v>295</v>
      </c>
      <c r="V516" t="s">
        <v>39</v>
      </c>
      <c r="W516" t="s">
        <v>39</v>
      </c>
      <c r="X516" t="s">
        <v>39</v>
      </c>
      <c r="Y516" t="s">
        <v>9637</v>
      </c>
      <c r="Z516">
        <v>4</v>
      </c>
    </row>
    <row r="517" spans="1:26" x14ac:dyDescent="0.25">
      <c r="A517" t="s">
        <v>4354</v>
      </c>
      <c r="B517" t="s">
        <v>4355</v>
      </c>
      <c r="C517" t="s">
        <v>4356</v>
      </c>
      <c r="D517" t="s">
        <v>4357</v>
      </c>
      <c r="E517" t="s">
        <v>4358</v>
      </c>
      <c r="F517" t="s">
        <v>4359</v>
      </c>
      <c r="G517" t="s">
        <v>4360</v>
      </c>
      <c r="H517" t="s">
        <v>4361</v>
      </c>
      <c r="I517" t="s">
        <v>225</v>
      </c>
      <c r="J517" t="s">
        <v>47</v>
      </c>
      <c r="K517" t="s">
        <v>4362</v>
      </c>
      <c r="L517" t="s">
        <v>50</v>
      </c>
      <c r="M517" t="s">
        <v>50</v>
      </c>
      <c r="N517" t="s">
        <v>36</v>
      </c>
      <c r="O517" t="s">
        <v>39</v>
      </c>
      <c r="P517" t="s">
        <v>1055</v>
      </c>
      <c r="Q517" t="s">
        <v>39</v>
      </c>
      <c r="R517" t="s">
        <v>1056</v>
      </c>
      <c r="S517" t="s">
        <v>52</v>
      </c>
      <c r="T517" t="s">
        <v>39</v>
      </c>
      <c r="U517" t="s">
        <v>39</v>
      </c>
      <c r="V517" t="s">
        <v>901</v>
      </c>
      <c r="W517" t="s">
        <v>39</v>
      </c>
      <c r="X517" t="s">
        <v>20</v>
      </c>
      <c r="Y517" t="s">
        <v>9638</v>
      </c>
      <c r="Z517">
        <v>4</v>
      </c>
    </row>
    <row r="518" spans="1:26" x14ac:dyDescent="0.25">
      <c r="A518" t="s">
        <v>4363</v>
      </c>
      <c r="B518" t="s">
        <v>4364</v>
      </c>
      <c r="C518" t="s">
        <v>4365</v>
      </c>
      <c r="D518" t="s">
        <v>1017</v>
      </c>
      <c r="E518" t="s">
        <v>4366</v>
      </c>
      <c r="F518" t="s">
        <v>4367</v>
      </c>
      <c r="G518" t="s">
        <v>4368</v>
      </c>
      <c r="H518" t="s">
        <v>679</v>
      </c>
      <c r="I518" t="s">
        <v>225</v>
      </c>
      <c r="J518" t="s">
        <v>47</v>
      </c>
      <c r="K518" t="s">
        <v>48</v>
      </c>
      <c r="L518" t="s">
        <v>50</v>
      </c>
      <c r="M518" t="s">
        <v>50</v>
      </c>
      <c r="N518" t="s">
        <v>36</v>
      </c>
      <c r="O518" t="s">
        <v>51</v>
      </c>
      <c r="P518" t="s">
        <v>2680</v>
      </c>
      <c r="Q518" t="s">
        <v>39</v>
      </c>
      <c r="R518" t="s">
        <v>39</v>
      </c>
      <c r="S518" t="s">
        <v>9059</v>
      </c>
      <c r="T518" t="s">
        <v>4369</v>
      </c>
      <c r="U518" t="s">
        <v>39</v>
      </c>
      <c r="V518" t="s">
        <v>39</v>
      </c>
      <c r="W518" t="s">
        <v>39</v>
      </c>
      <c r="X518" t="s">
        <v>39</v>
      </c>
      <c r="Y518" t="s">
        <v>9639</v>
      </c>
      <c r="Z518">
        <v>4</v>
      </c>
    </row>
    <row r="519" spans="1:26" x14ac:dyDescent="0.25">
      <c r="A519" t="s">
        <v>4370</v>
      </c>
      <c r="B519" t="s">
        <v>4371</v>
      </c>
      <c r="C519" t="s">
        <v>4372</v>
      </c>
      <c r="D519" t="s">
        <v>4373</v>
      </c>
      <c r="E519" t="s">
        <v>4374</v>
      </c>
      <c r="F519" t="s">
        <v>4375</v>
      </c>
      <c r="G519" t="s">
        <v>4376</v>
      </c>
      <c r="H519" t="s">
        <v>4377</v>
      </c>
      <c r="I519" t="s">
        <v>225</v>
      </c>
      <c r="J519" t="s">
        <v>47</v>
      </c>
      <c r="K519" t="s">
        <v>48</v>
      </c>
      <c r="L519" t="s">
        <v>50</v>
      </c>
      <c r="M519" t="s">
        <v>50</v>
      </c>
      <c r="N519" t="s">
        <v>36</v>
      </c>
      <c r="O519" t="s">
        <v>51</v>
      </c>
      <c r="P519" t="s">
        <v>4378</v>
      </c>
      <c r="Q519" t="s">
        <v>39</v>
      </c>
      <c r="R519" t="s">
        <v>39</v>
      </c>
      <c r="S519" t="s">
        <v>39</v>
      </c>
      <c r="T519" t="s">
        <v>39</v>
      </c>
      <c r="U519" t="s">
        <v>4379</v>
      </c>
      <c r="V519" t="s">
        <v>39</v>
      </c>
      <c r="W519" t="s">
        <v>39</v>
      </c>
      <c r="X519" t="s">
        <v>39</v>
      </c>
      <c r="Y519" t="s">
        <v>9640</v>
      </c>
      <c r="Z519">
        <v>3</v>
      </c>
    </row>
    <row r="520" spans="1:26" x14ac:dyDescent="0.25">
      <c r="A520" t="s">
        <v>4380</v>
      </c>
      <c r="B520" t="s">
        <v>4381</v>
      </c>
      <c r="C520" t="s">
        <v>4382</v>
      </c>
      <c r="D520" t="s">
        <v>4383</v>
      </c>
      <c r="E520" t="s">
        <v>4272</v>
      </c>
      <c r="F520" t="s">
        <v>4384</v>
      </c>
      <c r="G520" t="s">
        <v>4385</v>
      </c>
      <c r="H520" t="s">
        <v>4386</v>
      </c>
      <c r="I520" t="s">
        <v>225</v>
      </c>
      <c r="J520" t="s">
        <v>47</v>
      </c>
      <c r="K520" t="s">
        <v>48</v>
      </c>
      <c r="L520" t="s">
        <v>50</v>
      </c>
      <c r="M520" t="s">
        <v>50</v>
      </c>
      <c r="N520" t="s">
        <v>36</v>
      </c>
      <c r="O520" t="s">
        <v>854</v>
      </c>
      <c r="P520" t="s">
        <v>39</v>
      </c>
      <c r="Q520" t="s">
        <v>39</v>
      </c>
      <c r="R520" t="s">
        <v>39</v>
      </c>
      <c r="S520" t="s">
        <v>39</v>
      </c>
      <c r="T520" t="s">
        <v>4387</v>
      </c>
      <c r="U520" t="s">
        <v>39</v>
      </c>
      <c r="V520" t="s">
        <v>39</v>
      </c>
      <c r="W520" t="s">
        <v>4388</v>
      </c>
      <c r="X520" t="s">
        <v>39</v>
      </c>
      <c r="Y520" t="s">
        <v>4385</v>
      </c>
      <c r="Z520">
        <v>3</v>
      </c>
    </row>
    <row r="521" spans="1:26" x14ac:dyDescent="0.25">
      <c r="A521" t="s">
        <v>4389</v>
      </c>
      <c r="B521" t="s">
        <v>4390</v>
      </c>
      <c r="C521" t="s">
        <v>4391</v>
      </c>
      <c r="D521" t="s">
        <v>4392</v>
      </c>
      <c r="E521" t="s">
        <v>1888</v>
      </c>
      <c r="F521" t="s">
        <v>4393</v>
      </c>
      <c r="G521" t="s">
        <v>4394</v>
      </c>
      <c r="H521" t="s">
        <v>4395</v>
      </c>
      <c r="I521" t="s">
        <v>225</v>
      </c>
      <c r="J521" t="s">
        <v>47</v>
      </c>
      <c r="K521" t="s">
        <v>631</v>
      </c>
      <c r="L521" t="s">
        <v>50</v>
      </c>
      <c r="M521" t="s">
        <v>50</v>
      </c>
      <c r="N521" t="s">
        <v>36</v>
      </c>
      <c r="O521" t="s">
        <v>51</v>
      </c>
      <c r="P521" t="s">
        <v>39</v>
      </c>
      <c r="Q521" t="s">
        <v>522</v>
      </c>
      <c r="R521" t="s">
        <v>39</v>
      </c>
      <c r="S521" t="s">
        <v>214</v>
      </c>
      <c r="T521" t="s">
        <v>39</v>
      </c>
      <c r="U521" t="s">
        <v>4396</v>
      </c>
      <c r="V521" t="s">
        <v>159</v>
      </c>
      <c r="W521" t="s">
        <v>39</v>
      </c>
      <c r="X521" t="s">
        <v>20</v>
      </c>
      <c r="Y521" t="s">
        <v>9641</v>
      </c>
      <c r="Z521">
        <v>5</v>
      </c>
    </row>
    <row r="522" spans="1:26" x14ac:dyDescent="0.25">
      <c r="A522" t="s">
        <v>4397</v>
      </c>
      <c r="B522" t="s">
        <v>4398</v>
      </c>
      <c r="C522" t="s">
        <v>4399</v>
      </c>
      <c r="D522" t="s">
        <v>4400</v>
      </c>
      <c r="E522" t="s">
        <v>4401</v>
      </c>
      <c r="F522" t="s">
        <v>4402</v>
      </c>
      <c r="G522" t="s">
        <v>4403</v>
      </c>
      <c r="H522" t="s">
        <v>4404</v>
      </c>
      <c r="I522" t="s">
        <v>225</v>
      </c>
      <c r="J522" t="s">
        <v>47</v>
      </c>
      <c r="K522" t="s">
        <v>4405</v>
      </c>
      <c r="L522" t="s">
        <v>50</v>
      </c>
      <c r="M522" t="s">
        <v>50</v>
      </c>
      <c r="N522" t="s">
        <v>36</v>
      </c>
      <c r="O522" t="s">
        <v>51</v>
      </c>
      <c r="P522" t="s">
        <v>39</v>
      </c>
      <c r="Q522" t="s">
        <v>522</v>
      </c>
      <c r="R522" t="s">
        <v>39</v>
      </c>
      <c r="S522" t="s">
        <v>39</v>
      </c>
      <c r="T522" t="s">
        <v>39</v>
      </c>
      <c r="U522" t="s">
        <v>307</v>
      </c>
      <c r="V522" t="s">
        <v>39</v>
      </c>
      <c r="W522" t="s">
        <v>39</v>
      </c>
      <c r="X522" t="s">
        <v>39</v>
      </c>
      <c r="Y522" t="s">
        <v>4403</v>
      </c>
      <c r="Z522">
        <v>3</v>
      </c>
    </row>
    <row r="523" spans="1:26" x14ac:dyDescent="0.25">
      <c r="A523" t="s">
        <v>4406</v>
      </c>
      <c r="B523" t="s">
        <v>4407</v>
      </c>
      <c r="C523" t="s">
        <v>4408</v>
      </c>
      <c r="D523" t="s">
        <v>4400</v>
      </c>
      <c r="E523" t="s">
        <v>4409</v>
      </c>
      <c r="F523" t="s">
        <v>4410</v>
      </c>
      <c r="G523" t="s">
        <v>4411</v>
      </c>
      <c r="H523" t="s">
        <v>4404</v>
      </c>
      <c r="I523" t="s">
        <v>225</v>
      </c>
      <c r="J523" t="s">
        <v>47</v>
      </c>
      <c r="K523" t="s">
        <v>4412</v>
      </c>
      <c r="L523" t="s">
        <v>50</v>
      </c>
      <c r="M523" t="s">
        <v>50</v>
      </c>
      <c r="N523" t="s">
        <v>36</v>
      </c>
      <c r="O523" t="s">
        <v>51</v>
      </c>
      <c r="P523" t="s">
        <v>177</v>
      </c>
      <c r="Q523" t="s">
        <v>276</v>
      </c>
      <c r="R523" t="s">
        <v>39</v>
      </c>
      <c r="S523" t="s">
        <v>39</v>
      </c>
      <c r="T523" t="s">
        <v>19</v>
      </c>
      <c r="U523" t="s">
        <v>4413</v>
      </c>
      <c r="V523" t="s">
        <v>39</v>
      </c>
      <c r="W523" t="s">
        <v>39</v>
      </c>
      <c r="X523" t="s">
        <v>39</v>
      </c>
      <c r="Y523" t="s">
        <v>9642</v>
      </c>
      <c r="Z523">
        <v>5</v>
      </c>
    </row>
    <row r="524" spans="1:26" x14ac:dyDescent="0.25">
      <c r="A524" t="s">
        <v>4414</v>
      </c>
      <c r="B524" t="s">
        <v>4415</v>
      </c>
      <c r="C524" t="s">
        <v>4416</v>
      </c>
      <c r="D524" t="s">
        <v>4417</v>
      </c>
      <c r="E524" t="s">
        <v>4418</v>
      </c>
      <c r="F524" t="s">
        <v>4419</v>
      </c>
      <c r="G524" t="s">
        <v>4420</v>
      </c>
      <c r="H524" t="s">
        <v>4421</v>
      </c>
      <c r="I524" t="s">
        <v>225</v>
      </c>
      <c r="J524" t="s">
        <v>47</v>
      </c>
      <c r="K524" t="s">
        <v>4422</v>
      </c>
      <c r="L524" t="s">
        <v>50</v>
      </c>
      <c r="M524" t="s">
        <v>50</v>
      </c>
      <c r="N524" t="s">
        <v>36</v>
      </c>
      <c r="O524" t="s">
        <v>51</v>
      </c>
      <c r="P524" t="s">
        <v>4423</v>
      </c>
      <c r="Q524" t="s">
        <v>2184</v>
      </c>
      <c r="R524" t="s">
        <v>39</v>
      </c>
      <c r="S524" t="s">
        <v>39</v>
      </c>
      <c r="T524" t="s">
        <v>1954</v>
      </c>
      <c r="U524" t="s">
        <v>39</v>
      </c>
      <c r="V524" t="s">
        <v>39</v>
      </c>
      <c r="W524" t="s">
        <v>39</v>
      </c>
      <c r="X524" t="s">
        <v>39</v>
      </c>
      <c r="Y524" t="s">
        <v>9643</v>
      </c>
      <c r="Z524">
        <v>4</v>
      </c>
    </row>
    <row r="525" spans="1:26" x14ac:dyDescent="0.25">
      <c r="A525" t="s">
        <v>4424</v>
      </c>
      <c r="B525" t="s">
        <v>4425</v>
      </c>
      <c r="C525" t="s">
        <v>4426</v>
      </c>
      <c r="D525" t="s">
        <v>4427</v>
      </c>
      <c r="E525" t="s">
        <v>4428</v>
      </c>
      <c r="F525" t="s">
        <v>4429</v>
      </c>
      <c r="G525" t="s">
        <v>4430</v>
      </c>
      <c r="H525" t="s">
        <v>4431</v>
      </c>
      <c r="I525" t="s">
        <v>225</v>
      </c>
      <c r="J525" t="s">
        <v>47</v>
      </c>
      <c r="K525" t="s">
        <v>48</v>
      </c>
      <c r="L525" t="s">
        <v>50</v>
      </c>
      <c r="M525" t="s">
        <v>50</v>
      </c>
      <c r="N525" t="s">
        <v>36</v>
      </c>
      <c r="O525" t="s">
        <v>51</v>
      </c>
      <c r="P525" t="s">
        <v>39</v>
      </c>
      <c r="Q525" t="s">
        <v>39</v>
      </c>
      <c r="R525" t="s">
        <v>39</v>
      </c>
      <c r="S525" t="s">
        <v>39</v>
      </c>
      <c r="T525" t="s">
        <v>947</v>
      </c>
      <c r="U525" t="s">
        <v>40</v>
      </c>
      <c r="V525" t="s">
        <v>114</v>
      </c>
      <c r="W525" t="s">
        <v>39</v>
      </c>
      <c r="X525" t="s">
        <v>20</v>
      </c>
      <c r="Y525" t="s">
        <v>9644</v>
      </c>
      <c r="Z525">
        <v>4</v>
      </c>
    </row>
    <row r="526" spans="1:26" x14ac:dyDescent="0.25">
      <c r="A526" t="s">
        <v>4432</v>
      </c>
      <c r="B526" t="s">
        <v>4433</v>
      </c>
      <c r="C526" t="s">
        <v>4434</v>
      </c>
      <c r="D526" t="s">
        <v>4435</v>
      </c>
      <c r="E526" t="s">
        <v>3417</v>
      </c>
      <c r="F526" t="s">
        <v>4436</v>
      </c>
      <c r="G526" t="s">
        <v>4437</v>
      </c>
      <c r="H526" t="s">
        <v>4438</v>
      </c>
      <c r="I526" t="s">
        <v>225</v>
      </c>
      <c r="J526" t="s">
        <v>47</v>
      </c>
      <c r="K526" t="s">
        <v>48</v>
      </c>
      <c r="L526" t="s">
        <v>50</v>
      </c>
      <c r="M526" t="s">
        <v>50</v>
      </c>
      <c r="N526" t="s">
        <v>36</v>
      </c>
      <c r="O526" t="s">
        <v>4439</v>
      </c>
      <c r="P526" t="s">
        <v>2680</v>
      </c>
      <c r="Q526" t="s">
        <v>522</v>
      </c>
      <c r="R526" t="s">
        <v>39</v>
      </c>
      <c r="S526" t="s">
        <v>52</v>
      </c>
      <c r="T526" t="s">
        <v>39</v>
      </c>
      <c r="U526" t="s">
        <v>4440</v>
      </c>
      <c r="V526" t="s">
        <v>39</v>
      </c>
      <c r="W526" t="s">
        <v>39</v>
      </c>
      <c r="X526" t="s">
        <v>39</v>
      </c>
      <c r="Y526" t="s">
        <v>9645</v>
      </c>
      <c r="Z526">
        <v>5</v>
      </c>
    </row>
    <row r="527" spans="1:26" x14ac:dyDescent="0.25">
      <c r="A527" t="s">
        <v>4441</v>
      </c>
      <c r="B527" t="s">
        <v>4442</v>
      </c>
      <c r="C527" t="s">
        <v>4443</v>
      </c>
      <c r="D527" t="s">
        <v>4444</v>
      </c>
      <c r="E527" t="s">
        <v>4445</v>
      </c>
      <c r="F527" t="s">
        <v>4446</v>
      </c>
      <c r="G527" t="s">
        <v>2713</v>
      </c>
      <c r="H527" t="s">
        <v>3240</v>
      </c>
      <c r="I527" t="s">
        <v>225</v>
      </c>
      <c r="J527" t="s">
        <v>47</v>
      </c>
      <c r="K527" t="s">
        <v>4447</v>
      </c>
      <c r="L527" t="s">
        <v>50</v>
      </c>
      <c r="M527" t="s">
        <v>50</v>
      </c>
      <c r="N527" t="s">
        <v>36</v>
      </c>
      <c r="O527" t="s">
        <v>37</v>
      </c>
      <c r="P527" t="s">
        <v>177</v>
      </c>
      <c r="Q527" t="s">
        <v>39</v>
      </c>
      <c r="R527" t="s">
        <v>39</v>
      </c>
      <c r="S527" t="s">
        <v>52</v>
      </c>
      <c r="T527" t="s">
        <v>523</v>
      </c>
      <c r="U527" t="s">
        <v>39</v>
      </c>
      <c r="V527" t="s">
        <v>39</v>
      </c>
      <c r="W527" t="s">
        <v>39</v>
      </c>
      <c r="X527" t="s">
        <v>39</v>
      </c>
      <c r="Y527" t="s">
        <v>9462</v>
      </c>
      <c r="Z527">
        <v>4</v>
      </c>
    </row>
    <row r="528" spans="1:26" x14ac:dyDescent="0.25">
      <c r="A528" t="s">
        <v>4448</v>
      </c>
      <c r="B528" t="s">
        <v>4449</v>
      </c>
      <c r="C528" t="s">
        <v>4450</v>
      </c>
      <c r="D528" t="s">
        <v>4451</v>
      </c>
      <c r="E528" t="s">
        <v>4452</v>
      </c>
      <c r="F528" t="s">
        <v>4450</v>
      </c>
      <c r="G528" t="s">
        <v>3210</v>
      </c>
      <c r="H528" t="s">
        <v>30</v>
      </c>
      <c r="I528" t="s">
        <v>31</v>
      </c>
      <c r="J528" t="s">
        <v>47</v>
      </c>
      <c r="K528" t="s">
        <v>48</v>
      </c>
      <c r="L528" t="s">
        <v>417</v>
      </c>
      <c r="M528" t="s">
        <v>418</v>
      </c>
      <c r="N528" t="s">
        <v>36</v>
      </c>
      <c r="O528" t="s">
        <v>51</v>
      </c>
      <c r="P528" t="s">
        <v>39</v>
      </c>
      <c r="Q528" t="s">
        <v>522</v>
      </c>
      <c r="R528" t="s">
        <v>39</v>
      </c>
      <c r="S528" t="s">
        <v>9059</v>
      </c>
      <c r="T528" t="s">
        <v>39</v>
      </c>
      <c r="U528" t="s">
        <v>39</v>
      </c>
      <c r="V528" t="s">
        <v>39</v>
      </c>
      <c r="W528" t="s">
        <v>39</v>
      </c>
      <c r="X528" t="s">
        <v>39</v>
      </c>
      <c r="Y528" t="s">
        <v>9516</v>
      </c>
      <c r="Z528">
        <v>3</v>
      </c>
    </row>
    <row r="529" spans="1:26" x14ac:dyDescent="0.25">
      <c r="A529" t="s">
        <v>4453</v>
      </c>
      <c r="B529" t="s">
        <v>4454</v>
      </c>
      <c r="C529" t="s">
        <v>4455</v>
      </c>
      <c r="D529" t="s">
        <v>4456</v>
      </c>
      <c r="E529" t="s">
        <v>4445</v>
      </c>
      <c r="F529" t="s">
        <v>4457</v>
      </c>
      <c r="G529" t="s">
        <v>4458</v>
      </c>
      <c r="H529" t="s">
        <v>4459</v>
      </c>
      <c r="I529" t="s">
        <v>225</v>
      </c>
      <c r="J529" t="s">
        <v>47</v>
      </c>
      <c r="K529" t="s">
        <v>48</v>
      </c>
      <c r="L529" t="s">
        <v>50</v>
      </c>
      <c r="M529" t="s">
        <v>50</v>
      </c>
      <c r="N529" t="s">
        <v>36</v>
      </c>
      <c r="O529" t="s">
        <v>256</v>
      </c>
      <c r="P529" t="s">
        <v>266</v>
      </c>
      <c r="Q529" t="s">
        <v>3436</v>
      </c>
      <c r="R529" t="s">
        <v>39</v>
      </c>
      <c r="S529" t="s">
        <v>39</v>
      </c>
      <c r="T529" t="s">
        <v>39</v>
      </c>
      <c r="U529" t="s">
        <v>40</v>
      </c>
      <c r="V529" t="s">
        <v>4460</v>
      </c>
      <c r="W529" t="s">
        <v>39</v>
      </c>
      <c r="X529" t="s">
        <v>20</v>
      </c>
      <c r="Y529" t="s">
        <v>9646</v>
      </c>
      <c r="Z529">
        <v>5</v>
      </c>
    </row>
    <row r="530" spans="1:26" x14ac:dyDescent="0.25">
      <c r="A530" t="s">
        <v>4461</v>
      </c>
      <c r="B530" t="s">
        <v>4462</v>
      </c>
      <c r="C530" t="s">
        <v>4463</v>
      </c>
      <c r="D530" t="s">
        <v>4464</v>
      </c>
      <c r="E530" t="s">
        <v>4465</v>
      </c>
      <c r="F530" t="s">
        <v>4466</v>
      </c>
      <c r="G530" t="s">
        <v>4467</v>
      </c>
      <c r="H530" t="s">
        <v>4468</v>
      </c>
      <c r="I530" t="s">
        <v>225</v>
      </c>
      <c r="J530" t="s">
        <v>47</v>
      </c>
      <c r="K530" t="s">
        <v>631</v>
      </c>
      <c r="L530" t="s">
        <v>50</v>
      </c>
      <c r="M530" t="s">
        <v>50</v>
      </c>
      <c r="N530" t="s">
        <v>36</v>
      </c>
      <c r="O530" t="s">
        <v>51</v>
      </c>
      <c r="P530" t="s">
        <v>78</v>
      </c>
      <c r="Q530" t="s">
        <v>522</v>
      </c>
      <c r="R530" t="s">
        <v>39</v>
      </c>
      <c r="S530" t="s">
        <v>4078</v>
      </c>
      <c r="T530" t="s">
        <v>39</v>
      </c>
      <c r="U530" t="s">
        <v>216</v>
      </c>
      <c r="V530" t="s">
        <v>39</v>
      </c>
      <c r="W530" t="s">
        <v>39</v>
      </c>
      <c r="X530" t="s">
        <v>39</v>
      </c>
      <c r="Y530" t="s">
        <v>9647</v>
      </c>
      <c r="Z530">
        <v>5</v>
      </c>
    </row>
    <row r="531" spans="1:26" x14ac:dyDescent="0.25">
      <c r="A531" t="s">
        <v>4469</v>
      </c>
      <c r="B531" t="s">
        <v>4470</v>
      </c>
      <c r="C531" t="s">
        <v>4471</v>
      </c>
      <c r="D531" t="s">
        <v>4472</v>
      </c>
      <c r="E531" t="s">
        <v>4473</v>
      </c>
      <c r="F531" t="s">
        <v>4474</v>
      </c>
      <c r="G531" t="s">
        <v>4475</v>
      </c>
      <c r="H531" t="s">
        <v>4476</v>
      </c>
      <c r="I531" t="s">
        <v>225</v>
      </c>
      <c r="J531" t="s">
        <v>47</v>
      </c>
      <c r="K531" t="s">
        <v>631</v>
      </c>
      <c r="L531" t="s">
        <v>50</v>
      </c>
      <c r="M531" t="s">
        <v>50</v>
      </c>
      <c r="N531" t="s">
        <v>36</v>
      </c>
      <c r="O531" t="s">
        <v>51</v>
      </c>
      <c r="P531" t="s">
        <v>39</v>
      </c>
      <c r="Q531" t="s">
        <v>39</v>
      </c>
      <c r="R531" t="s">
        <v>39</v>
      </c>
      <c r="S531" t="s">
        <v>39</v>
      </c>
      <c r="T531" t="s">
        <v>19</v>
      </c>
      <c r="U531" t="s">
        <v>307</v>
      </c>
      <c r="V531" t="s">
        <v>159</v>
      </c>
      <c r="W531" t="s">
        <v>39</v>
      </c>
      <c r="X531" t="s">
        <v>20</v>
      </c>
      <c r="Y531" t="s">
        <v>9648</v>
      </c>
      <c r="Z531">
        <v>4</v>
      </c>
    </row>
    <row r="532" spans="1:26" x14ac:dyDescent="0.25">
      <c r="A532" t="s">
        <v>4477</v>
      </c>
      <c r="B532" t="s">
        <v>4478</v>
      </c>
      <c r="C532" t="s">
        <v>4479</v>
      </c>
      <c r="D532" t="s">
        <v>887</v>
      </c>
      <c r="E532" t="s">
        <v>4473</v>
      </c>
      <c r="F532" t="s">
        <v>4480</v>
      </c>
      <c r="G532" t="s">
        <v>4481</v>
      </c>
      <c r="H532" t="s">
        <v>2320</v>
      </c>
      <c r="I532" t="s">
        <v>225</v>
      </c>
      <c r="J532" t="s">
        <v>47</v>
      </c>
      <c r="K532" t="s">
        <v>631</v>
      </c>
      <c r="L532" t="s">
        <v>50</v>
      </c>
      <c r="M532" t="s">
        <v>50</v>
      </c>
      <c r="N532" t="s">
        <v>36</v>
      </c>
      <c r="O532" t="s">
        <v>1021</v>
      </c>
      <c r="P532" t="s">
        <v>481</v>
      </c>
      <c r="Q532" t="s">
        <v>276</v>
      </c>
      <c r="R532" t="s">
        <v>39</v>
      </c>
      <c r="S532" t="s">
        <v>214</v>
      </c>
      <c r="T532" t="s">
        <v>39</v>
      </c>
      <c r="U532" t="s">
        <v>39</v>
      </c>
      <c r="V532" t="s">
        <v>39</v>
      </c>
      <c r="W532" t="s">
        <v>39</v>
      </c>
      <c r="X532" t="s">
        <v>39</v>
      </c>
      <c r="Y532" t="s">
        <v>9649</v>
      </c>
      <c r="Z532">
        <v>4</v>
      </c>
    </row>
    <row r="533" spans="1:26" x14ac:dyDescent="0.25">
      <c r="A533" t="s">
        <v>4482</v>
      </c>
      <c r="B533" t="s">
        <v>4483</v>
      </c>
      <c r="C533" t="s">
        <v>4484</v>
      </c>
      <c r="D533" t="s">
        <v>667</v>
      </c>
      <c r="E533" t="s">
        <v>4485</v>
      </c>
      <c r="F533" t="s">
        <v>4486</v>
      </c>
      <c r="G533" t="s">
        <v>4487</v>
      </c>
      <c r="H533" t="s">
        <v>670</v>
      </c>
      <c r="I533" t="s">
        <v>225</v>
      </c>
      <c r="J533" t="s">
        <v>47</v>
      </c>
      <c r="K533" t="s">
        <v>48</v>
      </c>
      <c r="L533" t="s">
        <v>50</v>
      </c>
      <c r="M533" t="s">
        <v>50</v>
      </c>
      <c r="N533" t="s">
        <v>36</v>
      </c>
      <c r="O533" t="s">
        <v>51</v>
      </c>
      <c r="P533" t="s">
        <v>4488</v>
      </c>
      <c r="Q533" t="s">
        <v>39</v>
      </c>
      <c r="R533" t="s">
        <v>39</v>
      </c>
      <c r="S533" t="s">
        <v>52</v>
      </c>
      <c r="T533" t="s">
        <v>4489</v>
      </c>
      <c r="U533" t="s">
        <v>39</v>
      </c>
      <c r="V533" t="s">
        <v>39</v>
      </c>
      <c r="W533" t="s">
        <v>39</v>
      </c>
      <c r="X533" t="s">
        <v>39</v>
      </c>
      <c r="Y533" t="s">
        <v>9650</v>
      </c>
      <c r="Z533">
        <v>4</v>
      </c>
    </row>
    <row r="534" spans="1:26" x14ac:dyDescent="0.25">
      <c r="A534" t="s">
        <v>4490</v>
      </c>
      <c r="B534" t="s">
        <v>4491</v>
      </c>
      <c r="C534" t="s">
        <v>4492</v>
      </c>
      <c r="D534" t="s">
        <v>4493</v>
      </c>
      <c r="E534" t="s">
        <v>4494</v>
      </c>
      <c r="F534" t="s">
        <v>4495</v>
      </c>
      <c r="G534" t="s">
        <v>4496</v>
      </c>
      <c r="H534" t="s">
        <v>4282</v>
      </c>
      <c r="I534" t="s">
        <v>225</v>
      </c>
      <c r="J534" t="s">
        <v>47</v>
      </c>
      <c r="K534" t="s">
        <v>4283</v>
      </c>
      <c r="L534" t="s">
        <v>50</v>
      </c>
      <c r="M534" t="s">
        <v>50</v>
      </c>
      <c r="N534" t="s">
        <v>36</v>
      </c>
      <c r="O534" t="s">
        <v>39</v>
      </c>
      <c r="P534" t="s">
        <v>266</v>
      </c>
      <c r="Q534" t="s">
        <v>39</v>
      </c>
      <c r="R534" t="s">
        <v>39</v>
      </c>
      <c r="S534" t="s">
        <v>39</v>
      </c>
      <c r="T534" t="s">
        <v>801</v>
      </c>
      <c r="U534" t="s">
        <v>40</v>
      </c>
      <c r="V534" t="s">
        <v>4497</v>
      </c>
      <c r="W534" t="s">
        <v>39</v>
      </c>
      <c r="X534" t="s">
        <v>20</v>
      </c>
      <c r="Y534" t="s">
        <v>9651</v>
      </c>
      <c r="Z534">
        <v>4</v>
      </c>
    </row>
    <row r="535" spans="1:26" x14ac:dyDescent="0.25">
      <c r="A535" t="s">
        <v>4498</v>
      </c>
      <c r="B535" t="s">
        <v>4499</v>
      </c>
      <c r="C535" t="s">
        <v>4500</v>
      </c>
      <c r="D535" t="s">
        <v>4501</v>
      </c>
      <c r="E535" t="s">
        <v>659</v>
      </c>
      <c r="F535" t="s">
        <v>4502</v>
      </c>
      <c r="G535" t="s">
        <v>4503</v>
      </c>
      <c r="H535" t="s">
        <v>4504</v>
      </c>
      <c r="I535" t="s">
        <v>225</v>
      </c>
      <c r="J535" t="s">
        <v>47</v>
      </c>
      <c r="K535" t="s">
        <v>48</v>
      </c>
      <c r="L535" t="s">
        <v>50</v>
      </c>
      <c r="M535" t="s">
        <v>50</v>
      </c>
      <c r="N535" t="s">
        <v>36</v>
      </c>
      <c r="O535" t="s">
        <v>37</v>
      </c>
      <c r="P535" t="s">
        <v>39</v>
      </c>
      <c r="Q535" t="s">
        <v>276</v>
      </c>
      <c r="R535" t="s">
        <v>39</v>
      </c>
      <c r="S535" t="s">
        <v>158</v>
      </c>
      <c r="T535" t="s">
        <v>4505</v>
      </c>
      <c r="U535" t="s">
        <v>4506</v>
      </c>
      <c r="V535" t="s">
        <v>39</v>
      </c>
      <c r="W535" t="s">
        <v>39</v>
      </c>
      <c r="X535" t="s">
        <v>39</v>
      </c>
      <c r="Y535" t="s">
        <v>9652</v>
      </c>
      <c r="Z535">
        <v>5</v>
      </c>
    </row>
    <row r="536" spans="1:26" x14ac:dyDescent="0.25">
      <c r="A536" t="s">
        <v>4507</v>
      </c>
      <c r="B536" t="s">
        <v>4508</v>
      </c>
      <c r="C536" t="s">
        <v>4509</v>
      </c>
      <c r="D536" t="s">
        <v>4510</v>
      </c>
      <c r="E536" t="s">
        <v>3417</v>
      </c>
      <c r="F536" t="s">
        <v>4511</v>
      </c>
      <c r="G536" t="s">
        <v>4512</v>
      </c>
      <c r="H536" t="s">
        <v>4513</v>
      </c>
      <c r="I536" t="s">
        <v>225</v>
      </c>
      <c r="J536" t="s">
        <v>47</v>
      </c>
      <c r="K536" t="s">
        <v>4514</v>
      </c>
      <c r="L536" t="s">
        <v>50</v>
      </c>
      <c r="M536" t="s">
        <v>50</v>
      </c>
      <c r="N536" t="s">
        <v>36</v>
      </c>
      <c r="O536" t="s">
        <v>51</v>
      </c>
      <c r="P536" t="s">
        <v>39</v>
      </c>
      <c r="Q536" t="s">
        <v>593</v>
      </c>
      <c r="R536" t="s">
        <v>39</v>
      </c>
      <c r="S536" t="s">
        <v>39</v>
      </c>
      <c r="T536" t="s">
        <v>4515</v>
      </c>
      <c r="U536" t="s">
        <v>4516</v>
      </c>
      <c r="V536" t="s">
        <v>39</v>
      </c>
      <c r="W536" t="s">
        <v>39</v>
      </c>
      <c r="X536" t="s">
        <v>39</v>
      </c>
      <c r="Y536" t="s">
        <v>9653</v>
      </c>
      <c r="Z536">
        <v>4</v>
      </c>
    </row>
    <row r="537" spans="1:26" x14ac:dyDescent="0.25">
      <c r="A537" t="s">
        <v>4517</v>
      </c>
      <c r="B537" t="s">
        <v>4518</v>
      </c>
      <c r="C537" t="s">
        <v>4519</v>
      </c>
      <c r="D537" t="s">
        <v>3183</v>
      </c>
      <c r="E537" t="s">
        <v>984</v>
      </c>
      <c r="F537" t="s">
        <v>4520</v>
      </c>
      <c r="G537" t="s">
        <v>4521</v>
      </c>
      <c r="H537" t="s">
        <v>4522</v>
      </c>
      <c r="I537" t="s">
        <v>225</v>
      </c>
      <c r="J537" t="s">
        <v>47</v>
      </c>
      <c r="K537" t="s">
        <v>4523</v>
      </c>
      <c r="L537" t="s">
        <v>50</v>
      </c>
      <c r="M537" t="s">
        <v>50</v>
      </c>
      <c r="N537" t="s">
        <v>36</v>
      </c>
      <c r="O537" t="s">
        <v>51</v>
      </c>
      <c r="P537" t="s">
        <v>39</v>
      </c>
      <c r="Q537" t="s">
        <v>522</v>
      </c>
      <c r="R537" t="s">
        <v>39</v>
      </c>
      <c r="S537" t="s">
        <v>52</v>
      </c>
      <c r="T537" t="s">
        <v>39</v>
      </c>
      <c r="U537" t="s">
        <v>4524</v>
      </c>
      <c r="V537" t="s">
        <v>39</v>
      </c>
      <c r="W537" t="s">
        <v>1495</v>
      </c>
      <c r="X537" t="s">
        <v>39</v>
      </c>
      <c r="Y537" t="s">
        <v>9654</v>
      </c>
      <c r="Z537">
        <v>5</v>
      </c>
    </row>
    <row r="538" spans="1:26" x14ac:dyDescent="0.25">
      <c r="A538" t="s">
        <v>4525</v>
      </c>
      <c r="B538" t="s">
        <v>4526</v>
      </c>
      <c r="C538" t="s">
        <v>4527</v>
      </c>
      <c r="D538" t="s">
        <v>4528</v>
      </c>
      <c r="E538" t="s">
        <v>4529</v>
      </c>
      <c r="F538" t="s">
        <v>4530</v>
      </c>
      <c r="G538" t="s">
        <v>4531</v>
      </c>
      <c r="H538" t="s">
        <v>1775</v>
      </c>
      <c r="I538" t="s">
        <v>225</v>
      </c>
      <c r="J538" t="s">
        <v>47</v>
      </c>
      <c r="K538" t="s">
        <v>48</v>
      </c>
      <c r="L538" t="s">
        <v>50</v>
      </c>
      <c r="M538" t="s">
        <v>50</v>
      </c>
      <c r="N538" t="s">
        <v>36</v>
      </c>
      <c r="O538" t="s">
        <v>51</v>
      </c>
      <c r="P538" t="s">
        <v>177</v>
      </c>
      <c r="Q538" t="s">
        <v>39</v>
      </c>
      <c r="R538" t="s">
        <v>39</v>
      </c>
      <c r="S538" t="s">
        <v>39</v>
      </c>
      <c r="T538" t="s">
        <v>39</v>
      </c>
      <c r="U538" t="s">
        <v>4532</v>
      </c>
      <c r="V538" t="s">
        <v>39</v>
      </c>
      <c r="W538" t="s">
        <v>39</v>
      </c>
      <c r="X538" t="s">
        <v>39</v>
      </c>
      <c r="Y538" t="s">
        <v>4531</v>
      </c>
      <c r="Z538">
        <v>3</v>
      </c>
    </row>
    <row r="539" spans="1:26" x14ac:dyDescent="0.25">
      <c r="A539" t="s">
        <v>4533</v>
      </c>
      <c r="B539" t="s">
        <v>4534</v>
      </c>
      <c r="C539" t="s">
        <v>4535</v>
      </c>
      <c r="D539" t="s">
        <v>887</v>
      </c>
      <c r="E539" t="s">
        <v>4536</v>
      </c>
      <c r="F539" t="s">
        <v>4537</v>
      </c>
      <c r="G539" t="s">
        <v>4538</v>
      </c>
      <c r="H539" t="s">
        <v>2320</v>
      </c>
      <c r="I539" t="s">
        <v>225</v>
      </c>
      <c r="J539" t="s">
        <v>47</v>
      </c>
      <c r="K539" t="s">
        <v>631</v>
      </c>
      <c r="L539" t="s">
        <v>50</v>
      </c>
      <c r="M539" t="s">
        <v>50</v>
      </c>
      <c r="N539" t="s">
        <v>36</v>
      </c>
      <c r="O539" t="s">
        <v>51</v>
      </c>
      <c r="P539" t="s">
        <v>39</v>
      </c>
      <c r="Q539" t="s">
        <v>276</v>
      </c>
      <c r="R539" t="s">
        <v>39</v>
      </c>
      <c r="S539" t="s">
        <v>39</v>
      </c>
      <c r="T539" t="s">
        <v>2194</v>
      </c>
      <c r="U539" t="s">
        <v>39</v>
      </c>
      <c r="V539" t="s">
        <v>159</v>
      </c>
      <c r="W539" t="s">
        <v>39</v>
      </c>
      <c r="X539" t="s">
        <v>20</v>
      </c>
      <c r="Y539" t="s">
        <v>9655</v>
      </c>
      <c r="Z539">
        <v>4</v>
      </c>
    </row>
    <row r="540" spans="1:26" x14ac:dyDescent="0.25">
      <c r="A540" t="s">
        <v>4539</v>
      </c>
      <c r="B540" t="s">
        <v>4540</v>
      </c>
      <c r="C540" t="s">
        <v>4541</v>
      </c>
      <c r="D540" t="s">
        <v>4542</v>
      </c>
      <c r="E540" t="s">
        <v>1468</v>
      </c>
      <c r="F540" t="s">
        <v>4543</v>
      </c>
      <c r="G540" t="s">
        <v>4544</v>
      </c>
      <c r="H540" t="s">
        <v>2182</v>
      </c>
      <c r="I540" t="s">
        <v>225</v>
      </c>
      <c r="J540" t="s">
        <v>47</v>
      </c>
      <c r="K540" t="s">
        <v>1899</v>
      </c>
      <c r="L540" t="s">
        <v>50</v>
      </c>
      <c r="M540" t="s">
        <v>50</v>
      </c>
      <c r="N540" t="s">
        <v>36</v>
      </c>
      <c r="O540" t="s">
        <v>39</v>
      </c>
      <c r="P540" t="s">
        <v>4545</v>
      </c>
      <c r="Q540" t="s">
        <v>39</v>
      </c>
      <c r="R540" t="s">
        <v>39</v>
      </c>
      <c r="S540" t="s">
        <v>39</v>
      </c>
      <c r="T540" t="s">
        <v>39</v>
      </c>
      <c r="U540" t="s">
        <v>104</v>
      </c>
      <c r="V540" t="s">
        <v>39</v>
      </c>
      <c r="W540" t="s">
        <v>39</v>
      </c>
      <c r="X540" t="s">
        <v>39</v>
      </c>
      <c r="Y540" t="s">
        <v>9656</v>
      </c>
      <c r="Z540">
        <v>2</v>
      </c>
    </row>
    <row r="541" spans="1:26" x14ac:dyDescent="0.25">
      <c r="A541" t="s">
        <v>4546</v>
      </c>
      <c r="B541" t="s">
        <v>4547</v>
      </c>
      <c r="C541" t="s">
        <v>4548</v>
      </c>
      <c r="D541" t="s">
        <v>4549</v>
      </c>
      <c r="E541" t="s">
        <v>4550</v>
      </c>
      <c r="F541" t="s">
        <v>4551</v>
      </c>
      <c r="G541" t="s">
        <v>4552</v>
      </c>
      <c r="H541" t="s">
        <v>4553</v>
      </c>
      <c r="I541" t="s">
        <v>225</v>
      </c>
      <c r="J541" t="s">
        <v>47</v>
      </c>
      <c r="K541" t="s">
        <v>631</v>
      </c>
      <c r="L541" t="s">
        <v>50</v>
      </c>
      <c r="M541" t="s">
        <v>50</v>
      </c>
      <c r="N541" t="s">
        <v>36</v>
      </c>
      <c r="O541" t="s">
        <v>51</v>
      </c>
      <c r="P541" t="s">
        <v>39</v>
      </c>
      <c r="Q541" t="s">
        <v>613</v>
      </c>
      <c r="R541" t="s">
        <v>39</v>
      </c>
      <c r="S541" t="s">
        <v>39</v>
      </c>
      <c r="T541" t="s">
        <v>19</v>
      </c>
      <c r="U541" t="s">
        <v>4554</v>
      </c>
      <c r="V541" t="s">
        <v>159</v>
      </c>
      <c r="W541" t="s">
        <v>39</v>
      </c>
      <c r="X541" t="s">
        <v>20</v>
      </c>
      <c r="Y541" t="s">
        <v>9657</v>
      </c>
      <c r="Z541">
        <v>5</v>
      </c>
    </row>
    <row r="542" spans="1:26" x14ac:dyDescent="0.25">
      <c r="A542" t="s">
        <v>4555</v>
      </c>
      <c r="B542" t="s">
        <v>4556</v>
      </c>
      <c r="C542" t="s">
        <v>4557</v>
      </c>
      <c r="D542" t="s">
        <v>291</v>
      </c>
      <c r="E542" t="s">
        <v>4558</v>
      </c>
      <c r="F542" t="s">
        <v>4559</v>
      </c>
      <c r="G542" t="s">
        <v>4560</v>
      </c>
      <c r="H542" t="s">
        <v>4561</v>
      </c>
      <c r="I542" t="s">
        <v>225</v>
      </c>
      <c r="J542" t="s">
        <v>47</v>
      </c>
      <c r="K542" t="s">
        <v>48</v>
      </c>
      <c r="L542" t="s">
        <v>50</v>
      </c>
      <c r="M542" t="s">
        <v>50</v>
      </c>
      <c r="N542" t="s">
        <v>36</v>
      </c>
      <c r="O542" t="s">
        <v>51</v>
      </c>
      <c r="P542" t="s">
        <v>4562</v>
      </c>
      <c r="Q542" t="s">
        <v>39</v>
      </c>
      <c r="R542" t="s">
        <v>39</v>
      </c>
      <c r="S542" t="s">
        <v>39</v>
      </c>
      <c r="T542" t="s">
        <v>19</v>
      </c>
      <c r="U542" t="s">
        <v>39</v>
      </c>
      <c r="V542" t="s">
        <v>159</v>
      </c>
      <c r="W542" t="s">
        <v>39</v>
      </c>
      <c r="X542" t="s">
        <v>20</v>
      </c>
      <c r="Y542" t="s">
        <v>9658</v>
      </c>
      <c r="Z542">
        <v>4</v>
      </c>
    </row>
    <row r="543" spans="1:26" x14ac:dyDescent="0.25">
      <c r="A543" t="s">
        <v>4563</v>
      </c>
      <c r="B543" t="s">
        <v>4564</v>
      </c>
      <c r="C543" t="s">
        <v>4565</v>
      </c>
      <c r="D543" t="s">
        <v>4566</v>
      </c>
      <c r="E543" t="s">
        <v>4567</v>
      </c>
      <c r="F543" t="s">
        <v>4565</v>
      </c>
      <c r="G543" t="s">
        <v>4568</v>
      </c>
      <c r="H543" t="s">
        <v>30</v>
      </c>
      <c r="I543" t="s">
        <v>31</v>
      </c>
      <c r="J543" t="s">
        <v>47</v>
      </c>
      <c r="K543" t="s">
        <v>48</v>
      </c>
      <c r="L543" t="s">
        <v>4569</v>
      </c>
      <c r="M543" t="s">
        <v>4570</v>
      </c>
      <c r="N543" t="s">
        <v>36</v>
      </c>
      <c r="O543" t="s">
        <v>51</v>
      </c>
      <c r="P543" t="s">
        <v>39</v>
      </c>
      <c r="Q543" t="s">
        <v>522</v>
      </c>
      <c r="R543" t="s">
        <v>39</v>
      </c>
      <c r="S543" t="s">
        <v>52</v>
      </c>
      <c r="T543" t="s">
        <v>39</v>
      </c>
      <c r="U543" t="s">
        <v>1064</v>
      </c>
      <c r="V543" t="s">
        <v>2321</v>
      </c>
      <c r="W543" t="s">
        <v>39</v>
      </c>
      <c r="X543" t="s">
        <v>20</v>
      </c>
      <c r="Y543" t="s">
        <v>9659</v>
      </c>
      <c r="Z543">
        <v>5</v>
      </c>
    </row>
    <row r="544" spans="1:26" x14ac:dyDescent="0.25">
      <c r="A544" t="s">
        <v>4571</v>
      </c>
      <c r="B544" t="s">
        <v>4572</v>
      </c>
      <c r="C544" t="s">
        <v>4573</v>
      </c>
      <c r="D544" t="s">
        <v>4138</v>
      </c>
      <c r="E544" t="s">
        <v>4536</v>
      </c>
      <c r="F544" t="s">
        <v>4574</v>
      </c>
      <c r="G544" t="s">
        <v>4575</v>
      </c>
      <c r="H544" t="s">
        <v>4142</v>
      </c>
      <c r="I544" t="s">
        <v>225</v>
      </c>
      <c r="J544" t="s">
        <v>47</v>
      </c>
      <c r="K544" t="s">
        <v>631</v>
      </c>
      <c r="L544" t="s">
        <v>50</v>
      </c>
      <c r="M544" t="s">
        <v>50</v>
      </c>
      <c r="N544" t="s">
        <v>36</v>
      </c>
      <c r="O544" t="s">
        <v>51</v>
      </c>
      <c r="P544" t="s">
        <v>78</v>
      </c>
      <c r="Q544" t="s">
        <v>613</v>
      </c>
      <c r="R544" t="s">
        <v>39</v>
      </c>
      <c r="S544" t="s">
        <v>39</v>
      </c>
      <c r="T544" t="s">
        <v>19</v>
      </c>
      <c r="U544" t="s">
        <v>96</v>
      </c>
      <c r="V544" t="s">
        <v>39</v>
      </c>
      <c r="W544" t="s">
        <v>39</v>
      </c>
      <c r="X544" t="s">
        <v>39</v>
      </c>
      <c r="Y544" t="s">
        <v>9660</v>
      </c>
      <c r="Z544">
        <v>5</v>
      </c>
    </row>
    <row r="545" spans="1:26" x14ac:dyDescent="0.25">
      <c r="A545" t="s">
        <v>4576</v>
      </c>
      <c r="B545" t="s">
        <v>4577</v>
      </c>
      <c r="C545" t="s">
        <v>4578</v>
      </c>
      <c r="D545" t="s">
        <v>4579</v>
      </c>
      <c r="E545" t="s">
        <v>1313</v>
      </c>
      <c r="F545" t="s">
        <v>4580</v>
      </c>
      <c r="G545" t="s">
        <v>4581</v>
      </c>
      <c r="H545" t="s">
        <v>4582</v>
      </c>
      <c r="I545" t="s">
        <v>225</v>
      </c>
      <c r="J545" t="s">
        <v>47</v>
      </c>
      <c r="K545" t="s">
        <v>4583</v>
      </c>
      <c r="L545" t="s">
        <v>50</v>
      </c>
      <c r="M545" t="s">
        <v>50</v>
      </c>
      <c r="N545" t="s">
        <v>36</v>
      </c>
      <c r="O545" t="s">
        <v>39</v>
      </c>
      <c r="P545" t="s">
        <v>2030</v>
      </c>
      <c r="Q545" t="s">
        <v>39</v>
      </c>
      <c r="R545" t="s">
        <v>39</v>
      </c>
      <c r="S545" t="s">
        <v>39</v>
      </c>
      <c r="T545" t="s">
        <v>39</v>
      </c>
      <c r="U545" t="s">
        <v>39</v>
      </c>
      <c r="V545" t="s">
        <v>4584</v>
      </c>
      <c r="W545" t="s">
        <v>4585</v>
      </c>
      <c r="X545" t="s">
        <v>20</v>
      </c>
      <c r="Y545" t="s">
        <v>9661</v>
      </c>
      <c r="Z545">
        <v>3</v>
      </c>
    </row>
    <row r="546" spans="1:26" x14ac:dyDescent="0.25">
      <c r="A546" t="s">
        <v>4586</v>
      </c>
      <c r="B546" t="s">
        <v>4587</v>
      </c>
      <c r="C546" t="s">
        <v>4588</v>
      </c>
      <c r="D546" t="s">
        <v>4589</v>
      </c>
      <c r="E546" t="s">
        <v>4590</v>
      </c>
      <c r="F546" t="s">
        <v>4591</v>
      </c>
      <c r="G546" t="s">
        <v>4592</v>
      </c>
      <c r="H546" t="s">
        <v>4593</v>
      </c>
      <c r="I546" t="s">
        <v>225</v>
      </c>
      <c r="J546" t="s">
        <v>47</v>
      </c>
      <c r="K546" t="s">
        <v>48</v>
      </c>
      <c r="L546" t="s">
        <v>50</v>
      </c>
      <c r="M546" t="s">
        <v>50</v>
      </c>
      <c r="N546" t="s">
        <v>36</v>
      </c>
      <c r="O546" t="s">
        <v>94</v>
      </c>
      <c r="P546" t="s">
        <v>266</v>
      </c>
      <c r="Q546" t="s">
        <v>39</v>
      </c>
      <c r="R546" t="s">
        <v>39</v>
      </c>
      <c r="S546" t="s">
        <v>39</v>
      </c>
      <c r="T546" t="s">
        <v>4594</v>
      </c>
      <c r="U546" t="s">
        <v>4440</v>
      </c>
      <c r="V546" t="s">
        <v>901</v>
      </c>
      <c r="W546" t="s">
        <v>39</v>
      </c>
      <c r="X546" t="s">
        <v>20</v>
      </c>
      <c r="Y546" t="s">
        <v>9662</v>
      </c>
      <c r="Z546">
        <v>5</v>
      </c>
    </row>
    <row r="547" spans="1:26" x14ac:dyDescent="0.25">
      <c r="A547" t="s">
        <v>4595</v>
      </c>
      <c r="B547" t="s">
        <v>4596</v>
      </c>
      <c r="C547" t="s">
        <v>4597</v>
      </c>
      <c r="D547" t="s">
        <v>4598</v>
      </c>
      <c r="E547" t="s">
        <v>4590</v>
      </c>
      <c r="F547" t="s">
        <v>4599</v>
      </c>
      <c r="G547" t="s">
        <v>4600</v>
      </c>
      <c r="H547" t="s">
        <v>4601</v>
      </c>
      <c r="I547" t="s">
        <v>225</v>
      </c>
      <c r="J547" t="s">
        <v>47</v>
      </c>
      <c r="K547" t="s">
        <v>4602</v>
      </c>
      <c r="L547" t="s">
        <v>50</v>
      </c>
      <c r="M547" t="s">
        <v>50</v>
      </c>
      <c r="N547" t="s">
        <v>36</v>
      </c>
      <c r="O547" t="s">
        <v>51</v>
      </c>
      <c r="P547" t="s">
        <v>4603</v>
      </c>
      <c r="Q547" t="s">
        <v>39</v>
      </c>
      <c r="R547" t="s">
        <v>39</v>
      </c>
      <c r="S547" t="s">
        <v>52</v>
      </c>
      <c r="T547" t="s">
        <v>19</v>
      </c>
      <c r="U547" t="s">
        <v>39</v>
      </c>
      <c r="V547" t="s">
        <v>39</v>
      </c>
      <c r="W547" t="s">
        <v>39</v>
      </c>
      <c r="X547" t="s">
        <v>39</v>
      </c>
      <c r="Y547" t="s">
        <v>9663</v>
      </c>
      <c r="Z547">
        <v>4</v>
      </c>
    </row>
    <row r="548" spans="1:26" x14ac:dyDescent="0.25">
      <c r="A548" t="s">
        <v>4604</v>
      </c>
      <c r="B548" t="s">
        <v>4605</v>
      </c>
      <c r="C548" t="s">
        <v>4606</v>
      </c>
      <c r="D548" t="s">
        <v>4607</v>
      </c>
      <c r="E548" t="s">
        <v>4590</v>
      </c>
      <c r="F548" t="s">
        <v>4608</v>
      </c>
      <c r="G548" t="s">
        <v>4609</v>
      </c>
      <c r="H548" t="s">
        <v>4610</v>
      </c>
      <c r="I548" t="s">
        <v>225</v>
      </c>
      <c r="J548" t="s">
        <v>47</v>
      </c>
      <c r="K548" t="s">
        <v>631</v>
      </c>
      <c r="L548" t="s">
        <v>50</v>
      </c>
      <c r="M548" t="s">
        <v>50</v>
      </c>
      <c r="N548" t="s">
        <v>36</v>
      </c>
      <c r="O548" t="s">
        <v>51</v>
      </c>
      <c r="P548" t="s">
        <v>39</v>
      </c>
      <c r="Q548" t="s">
        <v>39</v>
      </c>
      <c r="R548" t="s">
        <v>39</v>
      </c>
      <c r="S548" t="s">
        <v>52</v>
      </c>
      <c r="T548" t="s">
        <v>19</v>
      </c>
      <c r="U548" t="s">
        <v>39</v>
      </c>
      <c r="V548" t="s">
        <v>159</v>
      </c>
      <c r="W548" t="s">
        <v>4611</v>
      </c>
      <c r="X548" t="s">
        <v>20</v>
      </c>
      <c r="Y548" t="s">
        <v>9664</v>
      </c>
      <c r="Z548">
        <v>5</v>
      </c>
    </row>
    <row r="549" spans="1:26" x14ac:dyDescent="0.25">
      <c r="A549" t="s">
        <v>4612</v>
      </c>
      <c r="B549" t="s">
        <v>4613</v>
      </c>
      <c r="C549" t="s">
        <v>4614</v>
      </c>
      <c r="D549" t="s">
        <v>4615</v>
      </c>
      <c r="E549" t="s">
        <v>4616</v>
      </c>
      <c r="F549" t="s">
        <v>4617</v>
      </c>
      <c r="G549" t="s">
        <v>4618</v>
      </c>
      <c r="H549" t="s">
        <v>4619</v>
      </c>
      <c r="I549" t="s">
        <v>225</v>
      </c>
      <c r="J549" t="s">
        <v>47</v>
      </c>
      <c r="K549" t="s">
        <v>48</v>
      </c>
      <c r="L549" t="s">
        <v>50</v>
      </c>
      <c r="M549" t="s">
        <v>50</v>
      </c>
      <c r="N549" t="s">
        <v>36</v>
      </c>
      <c r="O549" t="s">
        <v>102</v>
      </c>
      <c r="P549" t="s">
        <v>103</v>
      </c>
      <c r="Q549" t="s">
        <v>512</v>
      </c>
      <c r="R549" t="s">
        <v>39</v>
      </c>
      <c r="S549" t="s">
        <v>39</v>
      </c>
      <c r="T549" t="s">
        <v>39</v>
      </c>
      <c r="U549" t="s">
        <v>96</v>
      </c>
      <c r="V549" t="s">
        <v>39</v>
      </c>
      <c r="W549" t="s">
        <v>39</v>
      </c>
      <c r="X549" t="s">
        <v>39</v>
      </c>
      <c r="Y549" t="s">
        <v>9665</v>
      </c>
      <c r="Z549">
        <v>4</v>
      </c>
    </row>
    <row r="550" spans="1:26" x14ac:dyDescent="0.25">
      <c r="A550" t="s">
        <v>4620</v>
      </c>
      <c r="B550" t="s">
        <v>4621</v>
      </c>
      <c r="C550" t="s">
        <v>4622</v>
      </c>
      <c r="D550" t="s">
        <v>4623</v>
      </c>
      <c r="E550" t="s">
        <v>4624</v>
      </c>
      <c r="F550" t="s">
        <v>4625</v>
      </c>
      <c r="G550" t="s">
        <v>4626</v>
      </c>
      <c r="H550" t="s">
        <v>4627</v>
      </c>
      <c r="I550" t="s">
        <v>225</v>
      </c>
      <c r="J550" t="s">
        <v>47</v>
      </c>
      <c r="K550" t="s">
        <v>4628</v>
      </c>
      <c r="L550" t="s">
        <v>50</v>
      </c>
      <c r="M550" t="s">
        <v>50</v>
      </c>
      <c r="N550" t="s">
        <v>36</v>
      </c>
      <c r="O550" t="s">
        <v>399</v>
      </c>
      <c r="P550" t="s">
        <v>1999</v>
      </c>
      <c r="Q550" t="s">
        <v>39</v>
      </c>
      <c r="R550" t="s">
        <v>39</v>
      </c>
      <c r="S550" t="s">
        <v>9059</v>
      </c>
      <c r="T550" t="s">
        <v>168</v>
      </c>
      <c r="U550" t="s">
        <v>39</v>
      </c>
      <c r="V550" t="s">
        <v>39</v>
      </c>
      <c r="W550" t="s">
        <v>39</v>
      </c>
      <c r="X550" t="s">
        <v>39</v>
      </c>
      <c r="Y550" t="s">
        <v>9666</v>
      </c>
      <c r="Z550">
        <v>4</v>
      </c>
    </row>
    <row r="551" spans="1:26" x14ac:dyDescent="0.25">
      <c r="A551" t="s">
        <v>4629</v>
      </c>
      <c r="B551" t="s">
        <v>4630</v>
      </c>
      <c r="C551" t="s">
        <v>4631</v>
      </c>
      <c r="D551" t="s">
        <v>4632</v>
      </c>
      <c r="E551" t="s">
        <v>3354</v>
      </c>
      <c r="F551" t="s">
        <v>4633</v>
      </c>
      <c r="G551" t="s">
        <v>4634</v>
      </c>
      <c r="H551" t="s">
        <v>4635</v>
      </c>
      <c r="I551" t="s">
        <v>225</v>
      </c>
      <c r="J551" t="s">
        <v>47</v>
      </c>
      <c r="K551" t="s">
        <v>48</v>
      </c>
      <c r="L551" t="s">
        <v>50</v>
      </c>
      <c r="M551" t="s">
        <v>50</v>
      </c>
      <c r="N551" t="s">
        <v>36</v>
      </c>
      <c r="O551" t="s">
        <v>157</v>
      </c>
      <c r="P551" t="s">
        <v>874</v>
      </c>
      <c r="Q551" t="s">
        <v>39</v>
      </c>
      <c r="R551" t="s">
        <v>39</v>
      </c>
      <c r="S551" t="s">
        <v>39</v>
      </c>
      <c r="T551" t="s">
        <v>4636</v>
      </c>
      <c r="U551" t="s">
        <v>4637</v>
      </c>
      <c r="V551" t="s">
        <v>39</v>
      </c>
      <c r="W551" t="s">
        <v>39</v>
      </c>
      <c r="X551" t="s">
        <v>39</v>
      </c>
      <c r="Y551" t="s">
        <v>9667</v>
      </c>
      <c r="Z551">
        <v>4</v>
      </c>
    </row>
    <row r="552" spans="1:26" x14ac:dyDescent="0.25">
      <c r="A552" t="s">
        <v>4638</v>
      </c>
      <c r="B552" t="s">
        <v>4639</v>
      </c>
      <c r="C552" t="s">
        <v>4640</v>
      </c>
      <c r="D552" t="s">
        <v>4641</v>
      </c>
      <c r="E552" t="s">
        <v>4642</v>
      </c>
      <c r="F552" t="s">
        <v>4643</v>
      </c>
      <c r="G552" t="s">
        <v>4644</v>
      </c>
      <c r="H552" t="s">
        <v>4645</v>
      </c>
      <c r="I552" t="s">
        <v>225</v>
      </c>
      <c r="J552" t="s">
        <v>47</v>
      </c>
      <c r="K552" t="s">
        <v>4646</v>
      </c>
      <c r="L552" t="s">
        <v>50</v>
      </c>
      <c r="M552" t="s">
        <v>50</v>
      </c>
      <c r="N552" t="s">
        <v>36</v>
      </c>
      <c r="O552" t="s">
        <v>1021</v>
      </c>
      <c r="P552" t="s">
        <v>266</v>
      </c>
      <c r="Q552" t="s">
        <v>39</v>
      </c>
      <c r="R552" t="s">
        <v>39</v>
      </c>
      <c r="S552" t="s">
        <v>158</v>
      </c>
      <c r="T552" t="s">
        <v>19</v>
      </c>
      <c r="U552" t="s">
        <v>865</v>
      </c>
      <c r="V552" t="s">
        <v>159</v>
      </c>
      <c r="W552" t="s">
        <v>39</v>
      </c>
      <c r="X552" t="s">
        <v>20</v>
      </c>
      <c r="Y552" t="s">
        <v>9668</v>
      </c>
      <c r="Z552">
        <v>6</v>
      </c>
    </row>
    <row r="553" spans="1:26" x14ac:dyDescent="0.25">
      <c r="A553" t="s">
        <v>4647</v>
      </c>
      <c r="B553" t="s">
        <v>4648</v>
      </c>
      <c r="C553" t="s">
        <v>4649</v>
      </c>
      <c r="D553" t="s">
        <v>4650</v>
      </c>
      <c r="E553" t="s">
        <v>4651</v>
      </c>
      <c r="F553" t="s">
        <v>4652</v>
      </c>
      <c r="G553" t="s">
        <v>3210</v>
      </c>
      <c r="H553" t="s">
        <v>1929</v>
      </c>
      <c r="I553" t="s">
        <v>225</v>
      </c>
      <c r="J553" t="s">
        <v>47</v>
      </c>
      <c r="K553" t="s">
        <v>4653</v>
      </c>
      <c r="L553" t="s">
        <v>50</v>
      </c>
      <c r="M553" t="s">
        <v>50</v>
      </c>
      <c r="N553" t="s">
        <v>36</v>
      </c>
      <c r="O553" t="s">
        <v>51</v>
      </c>
      <c r="P553" t="s">
        <v>39</v>
      </c>
      <c r="Q553" t="s">
        <v>522</v>
      </c>
      <c r="R553" t="s">
        <v>39</v>
      </c>
      <c r="S553" t="s">
        <v>9059</v>
      </c>
      <c r="T553" t="s">
        <v>39</v>
      </c>
      <c r="U553" t="s">
        <v>39</v>
      </c>
      <c r="V553" t="s">
        <v>39</v>
      </c>
      <c r="W553" t="s">
        <v>39</v>
      </c>
      <c r="X553" t="s">
        <v>39</v>
      </c>
      <c r="Y553" t="s">
        <v>9516</v>
      </c>
      <c r="Z553">
        <v>3</v>
      </c>
    </row>
    <row r="554" spans="1:26" x14ac:dyDescent="0.25">
      <c r="A554" t="s">
        <v>4654</v>
      </c>
      <c r="B554" t="s">
        <v>4655</v>
      </c>
      <c r="C554" t="s">
        <v>4656</v>
      </c>
      <c r="D554" t="s">
        <v>4657</v>
      </c>
      <c r="E554" t="s">
        <v>2951</v>
      </c>
      <c r="F554" t="s">
        <v>4658</v>
      </c>
      <c r="G554" t="s">
        <v>4659</v>
      </c>
      <c r="H554" t="s">
        <v>4660</v>
      </c>
      <c r="I554" t="s">
        <v>225</v>
      </c>
      <c r="J554" t="s">
        <v>47</v>
      </c>
      <c r="K554" t="s">
        <v>48</v>
      </c>
      <c r="L554" t="s">
        <v>50</v>
      </c>
      <c r="M554" t="s">
        <v>50</v>
      </c>
      <c r="N554" t="s">
        <v>36</v>
      </c>
      <c r="O554" t="s">
        <v>39</v>
      </c>
      <c r="P554" t="s">
        <v>4661</v>
      </c>
      <c r="Q554" t="s">
        <v>39</v>
      </c>
      <c r="R554" t="s">
        <v>39</v>
      </c>
      <c r="S554" t="s">
        <v>52</v>
      </c>
      <c r="T554" t="s">
        <v>39</v>
      </c>
      <c r="U554" t="s">
        <v>39</v>
      </c>
      <c r="V554" t="s">
        <v>901</v>
      </c>
      <c r="W554" t="s">
        <v>39</v>
      </c>
      <c r="X554" t="s">
        <v>20</v>
      </c>
      <c r="Y554" t="s">
        <v>9669</v>
      </c>
      <c r="Z554">
        <v>3</v>
      </c>
    </row>
    <row r="555" spans="1:26" x14ac:dyDescent="0.25">
      <c r="A555" t="s">
        <v>4662</v>
      </c>
      <c r="B555" t="s">
        <v>4663</v>
      </c>
      <c r="C555" t="s">
        <v>4664</v>
      </c>
      <c r="D555" t="s">
        <v>4665</v>
      </c>
      <c r="E555" t="s">
        <v>4666</v>
      </c>
      <c r="F555" t="s">
        <v>4667</v>
      </c>
      <c r="G555" t="s">
        <v>4668</v>
      </c>
      <c r="H555" t="s">
        <v>1503</v>
      </c>
      <c r="I555" t="s">
        <v>225</v>
      </c>
      <c r="J555" t="s">
        <v>47</v>
      </c>
      <c r="K555" t="s">
        <v>48</v>
      </c>
      <c r="L555" t="s">
        <v>50</v>
      </c>
      <c r="M555" t="s">
        <v>50</v>
      </c>
      <c r="N555" t="s">
        <v>36</v>
      </c>
      <c r="O555" t="s">
        <v>37</v>
      </c>
      <c r="P555" t="s">
        <v>39</v>
      </c>
      <c r="Q555" t="s">
        <v>522</v>
      </c>
      <c r="R555" t="s">
        <v>39</v>
      </c>
      <c r="S555" t="s">
        <v>9059</v>
      </c>
      <c r="T555" t="s">
        <v>39</v>
      </c>
      <c r="U555" t="s">
        <v>1397</v>
      </c>
      <c r="V555" t="s">
        <v>39</v>
      </c>
      <c r="W555" t="s">
        <v>1505</v>
      </c>
      <c r="X555" t="s">
        <v>39</v>
      </c>
      <c r="Y555" t="s">
        <v>9670</v>
      </c>
      <c r="Z555">
        <v>5</v>
      </c>
    </row>
    <row r="556" spans="1:26" x14ac:dyDescent="0.25">
      <c r="A556" t="s">
        <v>4669</v>
      </c>
      <c r="B556" t="s">
        <v>4670</v>
      </c>
      <c r="C556" t="s">
        <v>4671</v>
      </c>
      <c r="D556" t="s">
        <v>4672</v>
      </c>
      <c r="E556" t="s">
        <v>4651</v>
      </c>
      <c r="F556" t="s">
        <v>4673</v>
      </c>
      <c r="G556" t="s">
        <v>4674</v>
      </c>
      <c r="H556" t="s">
        <v>4610</v>
      </c>
      <c r="I556" t="s">
        <v>225</v>
      </c>
      <c r="J556" t="s">
        <v>47</v>
      </c>
      <c r="K556" t="s">
        <v>4675</v>
      </c>
      <c r="L556" t="s">
        <v>50</v>
      </c>
      <c r="M556" t="s">
        <v>50</v>
      </c>
      <c r="N556" t="s">
        <v>36</v>
      </c>
      <c r="O556" t="s">
        <v>4676</v>
      </c>
      <c r="P556" t="s">
        <v>39</v>
      </c>
      <c r="Q556" t="s">
        <v>3436</v>
      </c>
      <c r="R556" t="s">
        <v>39</v>
      </c>
      <c r="S556" t="s">
        <v>52</v>
      </c>
      <c r="T556" t="s">
        <v>39</v>
      </c>
      <c r="U556" t="s">
        <v>39</v>
      </c>
      <c r="V556" t="s">
        <v>159</v>
      </c>
      <c r="W556" t="s">
        <v>39</v>
      </c>
      <c r="X556" t="s">
        <v>20</v>
      </c>
      <c r="Y556" t="s">
        <v>9671</v>
      </c>
      <c r="Z556">
        <v>4</v>
      </c>
    </row>
    <row r="557" spans="1:26" x14ac:dyDescent="0.25">
      <c r="A557" t="s">
        <v>4677</v>
      </c>
      <c r="B557" t="s">
        <v>4678</v>
      </c>
      <c r="C557" t="s">
        <v>4679</v>
      </c>
      <c r="D557" t="s">
        <v>4672</v>
      </c>
      <c r="E557" t="s">
        <v>4680</v>
      </c>
      <c r="F557" t="s">
        <v>4681</v>
      </c>
      <c r="G557" t="s">
        <v>4682</v>
      </c>
      <c r="H557" t="s">
        <v>4683</v>
      </c>
      <c r="I557" t="s">
        <v>225</v>
      </c>
      <c r="J557" t="s">
        <v>47</v>
      </c>
      <c r="K557" t="s">
        <v>4684</v>
      </c>
      <c r="L557" t="s">
        <v>50</v>
      </c>
      <c r="M557" t="s">
        <v>50</v>
      </c>
      <c r="N557" t="s">
        <v>36</v>
      </c>
      <c r="O557" t="s">
        <v>157</v>
      </c>
      <c r="P557" t="s">
        <v>874</v>
      </c>
      <c r="Q557" t="s">
        <v>39</v>
      </c>
      <c r="R557" t="s">
        <v>39</v>
      </c>
      <c r="S557" t="s">
        <v>52</v>
      </c>
      <c r="T557" t="s">
        <v>4685</v>
      </c>
      <c r="U557" t="s">
        <v>39</v>
      </c>
      <c r="V557" t="s">
        <v>159</v>
      </c>
      <c r="W557" t="s">
        <v>39</v>
      </c>
      <c r="X557" t="s">
        <v>20</v>
      </c>
      <c r="Y557" t="s">
        <v>9672</v>
      </c>
      <c r="Z557">
        <v>5</v>
      </c>
    </row>
    <row r="558" spans="1:26" x14ac:dyDescent="0.25">
      <c r="A558" t="s">
        <v>4686</v>
      </c>
      <c r="B558" t="s">
        <v>4687</v>
      </c>
      <c r="C558" t="s">
        <v>4688</v>
      </c>
      <c r="D558" t="s">
        <v>3832</v>
      </c>
      <c r="E558" t="s">
        <v>3490</v>
      </c>
      <c r="F558" t="s">
        <v>4689</v>
      </c>
      <c r="G558" t="s">
        <v>4690</v>
      </c>
      <c r="H558" t="s">
        <v>3836</v>
      </c>
      <c r="I558" t="s">
        <v>225</v>
      </c>
      <c r="J558" t="s">
        <v>47</v>
      </c>
      <c r="K558" t="s">
        <v>4691</v>
      </c>
      <c r="L558" t="s">
        <v>50</v>
      </c>
      <c r="M558" t="s">
        <v>50</v>
      </c>
      <c r="N558" t="s">
        <v>36</v>
      </c>
      <c r="O558" t="s">
        <v>51</v>
      </c>
      <c r="P558" t="s">
        <v>39</v>
      </c>
      <c r="Q558" t="s">
        <v>39</v>
      </c>
      <c r="R558" t="s">
        <v>39</v>
      </c>
      <c r="S558" t="s">
        <v>39</v>
      </c>
      <c r="T558" t="s">
        <v>523</v>
      </c>
      <c r="U558" t="s">
        <v>40</v>
      </c>
      <c r="V558" t="s">
        <v>159</v>
      </c>
      <c r="W558" t="s">
        <v>595</v>
      </c>
      <c r="X558" t="s">
        <v>20</v>
      </c>
      <c r="Y558" t="s">
        <v>9673</v>
      </c>
      <c r="Z558">
        <v>5</v>
      </c>
    </row>
    <row r="559" spans="1:26" x14ac:dyDescent="0.25">
      <c r="A559" t="s">
        <v>4692</v>
      </c>
      <c r="B559" t="s">
        <v>4693</v>
      </c>
      <c r="C559" t="s">
        <v>4694</v>
      </c>
      <c r="D559" t="s">
        <v>4695</v>
      </c>
      <c r="E559" t="s">
        <v>4696</v>
      </c>
      <c r="F559" t="s">
        <v>4697</v>
      </c>
      <c r="G559" t="s">
        <v>4698</v>
      </c>
      <c r="H559" t="s">
        <v>2320</v>
      </c>
      <c r="I559" t="s">
        <v>225</v>
      </c>
      <c r="J559" t="s">
        <v>47</v>
      </c>
      <c r="K559" t="s">
        <v>48</v>
      </c>
      <c r="L559" t="s">
        <v>50</v>
      </c>
      <c r="M559" t="s">
        <v>50</v>
      </c>
      <c r="N559" t="s">
        <v>36</v>
      </c>
      <c r="O559" t="s">
        <v>51</v>
      </c>
      <c r="P559" t="s">
        <v>78</v>
      </c>
      <c r="Q559" t="s">
        <v>593</v>
      </c>
      <c r="R559" t="s">
        <v>39</v>
      </c>
      <c r="S559" t="s">
        <v>39</v>
      </c>
      <c r="T559" t="s">
        <v>168</v>
      </c>
      <c r="U559" t="s">
        <v>39</v>
      </c>
      <c r="V559" t="s">
        <v>159</v>
      </c>
      <c r="W559" t="s">
        <v>39</v>
      </c>
      <c r="X559" t="s">
        <v>20</v>
      </c>
      <c r="Y559" t="s">
        <v>9674</v>
      </c>
      <c r="Z559">
        <v>5</v>
      </c>
    </row>
    <row r="560" spans="1:26" x14ac:dyDescent="0.25">
      <c r="A560" t="s">
        <v>4699</v>
      </c>
      <c r="B560" t="s">
        <v>4700</v>
      </c>
      <c r="C560" t="s">
        <v>4701</v>
      </c>
      <c r="D560" t="s">
        <v>4695</v>
      </c>
      <c r="E560" t="s">
        <v>659</v>
      </c>
      <c r="F560" t="s">
        <v>4702</v>
      </c>
      <c r="G560" t="s">
        <v>4703</v>
      </c>
      <c r="H560" t="s">
        <v>1583</v>
      </c>
      <c r="I560" t="s">
        <v>225</v>
      </c>
      <c r="J560" t="s">
        <v>47</v>
      </c>
      <c r="K560" t="s">
        <v>48</v>
      </c>
      <c r="L560" t="s">
        <v>50</v>
      </c>
      <c r="M560" t="s">
        <v>50</v>
      </c>
      <c r="N560" t="s">
        <v>36</v>
      </c>
      <c r="O560" t="s">
        <v>39</v>
      </c>
      <c r="P560" t="s">
        <v>4704</v>
      </c>
      <c r="Q560" t="s">
        <v>39</v>
      </c>
      <c r="R560" t="s">
        <v>39</v>
      </c>
      <c r="S560" t="s">
        <v>39</v>
      </c>
      <c r="T560" t="s">
        <v>39</v>
      </c>
      <c r="U560" t="s">
        <v>96</v>
      </c>
      <c r="V560" t="s">
        <v>159</v>
      </c>
      <c r="W560" t="s">
        <v>39</v>
      </c>
      <c r="X560" t="s">
        <v>20</v>
      </c>
      <c r="Y560" t="s">
        <v>9675</v>
      </c>
      <c r="Z560">
        <v>3</v>
      </c>
    </row>
    <row r="561" spans="1:26" x14ac:dyDescent="0.25">
      <c r="A561" t="s">
        <v>4705</v>
      </c>
      <c r="B561" t="s">
        <v>4706</v>
      </c>
      <c r="C561" t="s">
        <v>4707</v>
      </c>
      <c r="D561" t="s">
        <v>4708</v>
      </c>
      <c r="E561" t="s">
        <v>4709</v>
      </c>
      <c r="F561" t="s">
        <v>4710</v>
      </c>
      <c r="G561" t="s">
        <v>4711</v>
      </c>
      <c r="H561" t="s">
        <v>4712</v>
      </c>
      <c r="I561" t="s">
        <v>225</v>
      </c>
      <c r="J561" t="s">
        <v>47</v>
      </c>
      <c r="K561" t="s">
        <v>48</v>
      </c>
      <c r="L561" t="s">
        <v>50</v>
      </c>
      <c r="M561" t="s">
        <v>50</v>
      </c>
      <c r="N561" t="s">
        <v>36</v>
      </c>
      <c r="O561" t="s">
        <v>3099</v>
      </c>
      <c r="P561" t="s">
        <v>103</v>
      </c>
      <c r="Q561" t="s">
        <v>39</v>
      </c>
      <c r="R561" t="s">
        <v>39</v>
      </c>
      <c r="S561" t="s">
        <v>39</v>
      </c>
      <c r="T561" t="s">
        <v>39</v>
      </c>
      <c r="U561" t="s">
        <v>554</v>
      </c>
      <c r="V561" t="s">
        <v>39</v>
      </c>
      <c r="W561" t="s">
        <v>39</v>
      </c>
      <c r="X561" t="s">
        <v>39</v>
      </c>
      <c r="Y561" t="s">
        <v>9676</v>
      </c>
      <c r="Z561">
        <v>3</v>
      </c>
    </row>
    <row r="562" spans="1:26" x14ac:dyDescent="0.25">
      <c r="A562" t="s">
        <v>4713</v>
      </c>
      <c r="B562" t="s">
        <v>4714</v>
      </c>
      <c r="C562" t="s">
        <v>4715</v>
      </c>
      <c r="D562" t="s">
        <v>4716</v>
      </c>
      <c r="E562" t="s">
        <v>4717</v>
      </c>
      <c r="F562" t="s">
        <v>4715</v>
      </c>
      <c r="G562" t="s">
        <v>4718</v>
      </c>
      <c r="H562" t="s">
        <v>30</v>
      </c>
      <c r="I562" t="s">
        <v>31</v>
      </c>
      <c r="J562" t="s">
        <v>47</v>
      </c>
      <c r="K562" t="s">
        <v>48</v>
      </c>
      <c r="L562" t="s">
        <v>4719</v>
      </c>
      <c r="M562" t="s">
        <v>4720</v>
      </c>
      <c r="N562" t="s">
        <v>36</v>
      </c>
      <c r="O562" t="s">
        <v>51</v>
      </c>
      <c r="P562" t="s">
        <v>2680</v>
      </c>
      <c r="Q562" t="s">
        <v>39</v>
      </c>
      <c r="R562" t="s">
        <v>1183</v>
      </c>
      <c r="S562" t="s">
        <v>1184</v>
      </c>
      <c r="T562" t="s">
        <v>39</v>
      </c>
      <c r="U562" t="s">
        <v>104</v>
      </c>
      <c r="V562" t="s">
        <v>39</v>
      </c>
      <c r="W562" t="s">
        <v>39</v>
      </c>
      <c r="X562" t="s">
        <v>39</v>
      </c>
      <c r="Y562" t="s">
        <v>9677</v>
      </c>
      <c r="Z562">
        <v>5</v>
      </c>
    </row>
    <row r="563" spans="1:26" x14ac:dyDescent="0.25">
      <c r="A563" t="s">
        <v>4721</v>
      </c>
      <c r="B563" t="s">
        <v>4722</v>
      </c>
      <c r="C563" t="s">
        <v>4723</v>
      </c>
      <c r="D563" t="s">
        <v>4641</v>
      </c>
      <c r="E563" t="s">
        <v>4724</v>
      </c>
      <c r="F563" t="s">
        <v>4725</v>
      </c>
      <c r="G563" t="s">
        <v>4726</v>
      </c>
      <c r="H563" t="s">
        <v>4645</v>
      </c>
      <c r="I563" t="s">
        <v>225</v>
      </c>
      <c r="J563" t="s">
        <v>47</v>
      </c>
      <c r="K563" t="s">
        <v>48</v>
      </c>
      <c r="L563" t="s">
        <v>50</v>
      </c>
      <c r="M563" t="s">
        <v>50</v>
      </c>
      <c r="N563" t="s">
        <v>36</v>
      </c>
      <c r="O563" t="s">
        <v>157</v>
      </c>
      <c r="P563" t="s">
        <v>4727</v>
      </c>
      <c r="Q563" t="s">
        <v>39</v>
      </c>
      <c r="R563" t="s">
        <v>39</v>
      </c>
      <c r="S563" t="s">
        <v>39</v>
      </c>
      <c r="T563" t="s">
        <v>39</v>
      </c>
      <c r="U563" t="s">
        <v>39</v>
      </c>
      <c r="V563" t="s">
        <v>159</v>
      </c>
      <c r="W563" t="s">
        <v>39</v>
      </c>
      <c r="X563" t="s">
        <v>20</v>
      </c>
      <c r="Y563" t="s">
        <v>9678</v>
      </c>
      <c r="Z563">
        <v>3</v>
      </c>
    </row>
    <row r="564" spans="1:26" x14ac:dyDescent="0.25">
      <c r="A564" t="s">
        <v>4728</v>
      </c>
      <c r="B564" t="s">
        <v>4729</v>
      </c>
      <c r="C564" t="s">
        <v>4730</v>
      </c>
      <c r="D564" t="s">
        <v>4731</v>
      </c>
      <c r="E564" t="s">
        <v>4536</v>
      </c>
      <c r="F564" t="s">
        <v>4732</v>
      </c>
      <c r="G564" t="s">
        <v>4733</v>
      </c>
      <c r="H564" t="s">
        <v>3145</v>
      </c>
      <c r="I564" t="s">
        <v>225</v>
      </c>
      <c r="J564" t="s">
        <v>47</v>
      </c>
      <c r="K564" t="s">
        <v>4734</v>
      </c>
      <c r="L564" t="s">
        <v>50</v>
      </c>
      <c r="M564" t="s">
        <v>50</v>
      </c>
      <c r="N564" t="s">
        <v>36</v>
      </c>
      <c r="O564" t="s">
        <v>1021</v>
      </c>
      <c r="P564" t="s">
        <v>39</v>
      </c>
      <c r="Q564" t="s">
        <v>593</v>
      </c>
      <c r="R564" t="s">
        <v>39</v>
      </c>
      <c r="S564" t="s">
        <v>39</v>
      </c>
      <c r="T564" t="s">
        <v>633</v>
      </c>
      <c r="U564" t="s">
        <v>4735</v>
      </c>
      <c r="V564" t="s">
        <v>39</v>
      </c>
      <c r="W564" t="s">
        <v>39</v>
      </c>
      <c r="X564" t="s">
        <v>39</v>
      </c>
      <c r="Y564" t="s">
        <v>9679</v>
      </c>
      <c r="Z564">
        <v>4</v>
      </c>
    </row>
    <row r="565" spans="1:26" x14ac:dyDescent="0.25">
      <c r="A565" t="s">
        <v>4736</v>
      </c>
      <c r="B565" t="s">
        <v>4737</v>
      </c>
      <c r="C565" t="s">
        <v>4738</v>
      </c>
      <c r="D565" t="s">
        <v>2726</v>
      </c>
      <c r="E565" t="s">
        <v>4739</v>
      </c>
      <c r="F565" t="s">
        <v>4740</v>
      </c>
      <c r="G565" t="s">
        <v>4741</v>
      </c>
      <c r="H565" t="s">
        <v>2729</v>
      </c>
      <c r="I565" t="s">
        <v>225</v>
      </c>
      <c r="J565" t="s">
        <v>47</v>
      </c>
      <c r="K565" t="s">
        <v>48</v>
      </c>
      <c r="L565" t="s">
        <v>50</v>
      </c>
      <c r="M565" t="s">
        <v>50</v>
      </c>
      <c r="N565" t="s">
        <v>36</v>
      </c>
      <c r="O565" t="s">
        <v>51</v>
      </c>
      <c r="P565" t="s">
        <v>266</v>
      </c>
      <c r="Q565" t="s">
        <v>593</v>
      </c>
      <c r="R565" t="s">
        <v>39</v>
      </c>
      <c r="S565" t="s">
        <v>39</v>
      </c>
      <c r="T565" t="s">
        <v>19</v>
      </c>
      <c r="U565" t="s">
        <v>40</v>
      </c>
      <c r="V565" t="s">
        <v>159</v>
      </c>
      <c r="W565" t="s">
        <v>39</v>
      </c>
      <c r="X565" t="s">
        <v>20</v>
      </c>
      <c r="Y565" t="s">
        <v>9680</v>
      </c>
      <c r="Z565">
        <v>6</v>
      </c>
    </row>
    <row r="566" spans="1:26" x14ac:dyDescent="0.25">
      <c r="A566" t="s">
        <v>4742</v>
      </c>
      <c r="B566" t="s">
        <v>4743</v>
      </c>
      <c r="C566" t="s">
        <v>4744</v>
      </c>
      <c r="D566" t="s">
        <v>4745</v>
      </c>
      <c r="E566" t="s">
        <v>4746</v>
      </c>
      <c r="F566" t="s">
        <v>4747</v>
      </c>
      <c r="G566" t="s">
        <v>4748</v>
      </c>
      <c r="H566" t="s">
        <v>4749</v>
      </c>
      <c r="I566" t="s">
        <v>225</v>
      </c>
      <c r="J566" t="s">
        <v>47</v>
      </c>
      <c r="K566" t="s">
        <v>4750</v>
      </c>
      <c r="L566" t="s">
        <v>50</v>
      </c>
      <c r="M566" t="s">
        <v>50</v>
      </c>
      <c r="N566" t="s">
        <v>36</v>
      </c>
      <c r="O566" t="s">
        <v>51</v>
      </c>
      <c r="P566" t="s">
        <v>39</v>
      </c>
      <c r="Q566" t="s">
        <v>4751</v>
      </c>
      <c r="R566" t="s">
        <v>39</v>
      </c>
      <c r="S566" t="s">
        <v>39</v>
      </c>
      <c r="T566" t="s">
        <v>19</v>
      </c>
      <c r="U566" t="s">
        <v>4752</v>
      </c>
      <c r="V566" t="s">
        <v>3923</v>
      </c>
      <c r="W566" t="s">
        <v>39</v>
      </c>
      <c r="X566" t="s">
        <v>20</v>
      </c>
      <c r="Y566" t="s">
        <v>9681</v>
      </c>
      <c r="Z566">
        <v>5</v>
      </c>
    </row>
    <row r="567" spans="1:26" x14ac:dyDescent="0.25">
      <c r="A567" t="s">
        <v>4753</v>
      </c>
      <c r="B567" t="s">
        <v>4754</v>
      </c>
      <c r="C567" t="s">
        <v>4755</v>
      </c>
      <c r="D567" t="s">
        <v>4756</v>
      </c>
      <c r="E567" t="s">
        <v>4709</v>
      </c>
      <c r="F567" t="s">
        <v>4757</v>
      </c>
      <c r="G567" t="s">
        <v>4758</v>
      </c>
      <c r="H567" t="s">
        <v>30</v>
      </c>
      <c r="I567" t="s">
        <v>31</v>
      </c>
      <c r="J567" t="s">
        <v>47</v>
      </c>
      <c r="K567" t="s">
        <v>48</v>
      </c>
      <c r="L567" t="s">
        <v>4759</v>
      </c>
      <c r="M567" t="s">
        <v>4760</v>
      </c>
      <c r="N567" t="s">
        <v>36</v>
      </c>
      <c r="O567" t="s">
        <v>51</v>
      </c>
      <c r="P567" t="s">
        <v>2167</v>
      </c>
      <c r="Q567" t="s">
        <v>39</v>
      </c>
      <c r="R567" t="s">
        <v>39</v>
      </c>
      <c r="S567" t="s">
        <v>39</v>
      </c>
      <c r="T567" t="s">
        <v>39</v>
      </c>
      <c r="U567" t="s">
        <v>39</v>
      </c>
      <c r="V567" t="s">
        <v>159</v>
      </c>
      <c r="W567" t="s">
        <v>39</v>
      </c>
      <c r="X567" t="s">
        <v>20</v>
      </c>
      <c r="Y567" t="s">
        <v>9682</v>
      </c>
      <c r="Z567">
        <v>3</v>
      </c>
    </row>
    <row r="568" spans="1:26" x14ac:dyDescent="0.25">
      <c r="A568" t="s">
        <v>4761</v>
      </c>
      <c r="B568" t="s">
        <v>4762</v>
      </c>
      <c r="C568" t="s">
        <v>4763</v>
      </c>
      <c r="D568" t="s">
        <v>4764</v>
      </c>
      <c r="E568" t="s">
        <v>4765</v>
      </c>
      <c r="F568" t="s">
        <v>4766</v>
      </c>
      <c r="G568" t="s">
        <v>4767</v>
      </c>
      <c r="H568" t="s">
        <v>1545</v>
      </c>
      <c r="I568" t="s">
        <v>225</v>
      </c>
      <c r="J568" t="s">
        <v>47</v>
      </c>
      <c r="K568" t="s">
        <v>48</v>
      </c>
      <c r="L568" t="s">
        <v>50</v>
      </c>
      <c r="M568" t="s">
        <v>50</v>
      </c>
      <c r="N568" t="s">
        <v>36</v>
      </c>
      <c r="O568" t="s">
        <v>51</v>
      </c>
      <c r="P568" t="s">
        <v>2167</v>
      </c>
      <c r="Q568" t="s">
        <v>39</v>
      </c>
      <c r="R568" t="s">
        <v>39</v>
      </c>
      <c r="S568" t="s">
        <v>39</v>
      </c>
      <c r="T568" t="s">
        <v>39</v>
      </c>
      <c r="U568" t="s">
        <v>39</v>
      </c>
      <c r="V568" t="s">
        <v>159</v>
      </c>
      <c r="W568" t="s">
        <v>39</v>
      </c>
      <c r="X568" t="s">
        <v>20</v>
      </c>
      <c r="Y568" t="s">
        <v>9682</v>
      </c>
      <c r="Z568">
        <v>3</v>
      </c>
    </row>
    <row r="569" spans="1:26" x14ac:dyDescent="0.25">
      <c r="A569" t="s">
        <v>4768</v>
      </c>
      <c r="B569" t="s">
        <v>4769</v>
      </c>
      <c r="C569" t="s">
        <v>4770</v>
      </c>
      <c r="D569" t="s">
        <v>4771</v>
      </c>
      <c r="E569" t="s">
        <v>2951</v>
      </c>
      <c r="F569" t="s">
        <v>4772</v>
      </c>
      <c r="G569" t="s">
        <v>4773</v>
      </c>
      <c r="H569" t="s">
        <v>4774</v>
      </c>
      <c r="I569" t="s">
        <v>225</v>
      </c>
      <c r="J569" t="s">
        <v>47</v>
      </c>
      <c r="K569" t="s">
        <v>4775</v>
      </c>
      <c r="L569" t="s">
        <v>50</v>
      </c>
      <c r="M569" t="s">
        <v>50</v>
      </c>
      <c r="N569" t="s">
        <v>36</v>
      </c>
      <c r="O569" t="s">
        <v>37</v>
      </c>
      <c r="P569" t="s">
        <v>4776</v>
      </c>
      <c r="Q569" t="s">
        <v>39</v>
      </c>
      <c r="R569" t="s">
        <v>4777</v>
      </c>
      <c r="S569" t="s">
        <v>1184</v>
      </c>
      <c r="T569" t="s">
        <v>1954</v>
      </c>
      <c r="U569" t="s">
        <v>39</v>
      </c>
      <c r="V569" t="s">
        <v>39</v>
      </c>
      <c r="W569" t="s">
        <v>39</v>
      </c>
      <c r="X569" t="s">
        <v>39</v>
      </c>
      <c r="Y569" t="s">
        <v>9683</v>
      </c>
      <c r="Z569">
        <v>5</v>
      </c>
    </row>
    <row r="570" spans="1:26" x14ac:dyDescent="0.25">
      <c r="A570" t="s">
        <v>4778</v>
      </c>
      <c r="B570" t="s">
        <v>4779</v>
      </c>
      <c r="C570" t="s">
        <v>4780</v>
      </c>
      <c r="D570" t="s">
        <v>4781</v>
      </c>
      <c r="E570" t="s">
        <v>4782</v>
      </c>
      <c r="F570" t="s">
        <v>4783</v>
      </c>
      <c r="G570" t="s">
        <v>4784</v>
      </c>
      <c r="H570" t="s">
        <v>4785</v>
      </c>
      <c r="I570" t="s">
        <v>225</v>
      </c>
      <c r="J570" t="s">
        <v>47</v>
      </c>
      <c r="K570" t="s">
        <v>4786</v>
      </c>
      <c r="L570" t="s">
        <v>50</v>
      </c>
      <c r="M570" t="s">
        <v>50</v>
      </c>
      <c r="N570" t="s">
        <v>36</v>
      </c>
      <c r="O570" t="s">
        <v>37</v>
      </c>
      <c r="P570" t="s">
        <v>39</v>
      </c>
      <c r="Q570" t="s">
        <v>39</v>
      </c>
      <c r="R570" t="s">
        <v>4777</v>
      </c>
      <c r="S570" t="s">
        <v>1184</v>
      </c>
      <c r="T570" t="s">
        <v>39</v>
      </c>
      <c r="U570" t="s">
        <v>1185</v>
      </c>
      <c r="V570" t="s">
        <v>39</v>
      </c>
      <c r="W570" t="s">
        <v>39</v>
      </c>
      <c r="X570" t="s">
        <v>39</v>
      </c>
      <c r="Y570" t="s">
        <v>9684</v>
      </c>
      <c r="Z570">
        <v>4</v>
      </c>
    </row>
    <row r="571" spans="1:26" x14ac:dyDescent="0.25">
      <c r="A571" t="s">
        <v>4787</v>
      </c>
      <c r="B571" t="s">
        <v>4788</v>
      </c>
      <c r="C571" t="s">
        <v>4789</v>
      </c>
      <c r="D571" t="s">
        <v>4790</v>
      </c>
      <c r="E571" t="s">
        <v>3417</v>
      </c>
      <c r="F571" t="s">
        <v>4791</v>
      </c>
      <c r="G571" t="s">
        <v>4792</v>
      </c>
      <c r="H571" t="s">
        <v>4205</v>
      </c>
      <c r="I571" t="s">
        <v>225</v>
      </c>
      <c r="J571" t="s">
        <v>47</v>
      </c>
      <c r="K571" t="s">
        <v>4793</v>
      </c>
      <c r="L571" t="s">
        <v>50</v>
      </c>
      <c r="M571" t="s">
        <v>50</v>
      </c>
      <c r="N571" t="s">
        <v>36</v>
      </c>
      <c r="O571" t="s">
        <v>1998</v>
      </c>
      <c r="P571" t="s">
        <v>4794</v>
      </c>
      <c r="Q571" t="s">
        <v>39</v>
      </c>
      <c r="R571" t="s">
        <v>39</v>
      </c>
      <c r="S571" t="s">
        <v>39</v>
      </c>
      <c r="T571" t="s">
        <v>39</v>
      </c>
      <c r="U571" t="s">
        <v>1185</v>
      </c>
      <c r="V571" t="s">
        <v>39</v>
      </c>
      <c r="W571" t="s">
        <v>39</v>
      </c>
      <c r="X571" t="s">
        <v>39</v>
      </c>
      <c r="Y571" t="s">
        <v>9685</v>
      </c>
      <c r="Z571">
        <v>3</v>
      </c>
    </row>
    <row r="572" spans="1:26" x14ac:dyDescent="0.25">
      <c r="A572" t="s">
        <v>4795</v>
      </c>
      <c r="B572" t="s">
        <v>4796</v>
      </c>
      <c r="C572" t="s">
        <v>4797</v>
      </c>
      <c r="D572" t="s">
        <v>4798</v>
      </c>
      <c r="E572" t="s">
        <v>4799</v>
      </c>
      <c r="F572" t="s">
        <v>4800</v>
      </c>
      <c r="G572" t="s">
        <v>4801</v>
      </c>
      <c r="H572" t="s">
        <v>4459</v>
      </c>
      <c r="I572" t="s">
        <v>225</v>
      </c>
      <c r="J572" t="s">
        <v>47</v>
      </c>
      <c r="K572" t="s">
        <v>631</v>
      </c>
      <c r="L572" t="s">
        <v>50</v>
      </c>
      <c r="M572" t="s">
        <v>50</v>
      </c>
      <c r="N572" t="s">
        <v>36</v>
      </c>
      <c r="O572" t="s">
        <v>1021</v>
      </c>
      <c r="P572" t="s">
        <v>78</v>
      </c>
      <c r="Q572" t="s">
        <v>276</v>
      </c>
      <c r="R572" t="s">
        <v>39</v>
      </c>
      <c r="S572" t="s">
        <v>39</v>
      </c>
      <c r="T572" t="s">
        <v>19</v>
      </c>
      <c r="U572" t="s">
        <v>39</v>
      </c>
      <c r="V572" t="s">
        <v>39</v>
      </c>
      <c r="W572" t="s">
        <v>39</v>
      </c>
      <c r="X572" t="s">
        <v>39</v>
      </c>
      <c r="Y572" t="s">
        <v>9686</v>
      </c>
      <c r="Z572">
        <v>4</v>
      </c>
    </row>
    <row r="573" spans="1:26" x14ac:dyDescent="0.25">
      <c r="A573" t="s">
        <v>4802</v>
      </c>
      <c r="B573" t="s">
        <v>4803</v>
      </c>
      <c r="C573" t="s">
        <v>4804</v>
      </c>
      <c r="D573" t="s">
        <v>4805</v>
      </c>
      <c r="E573" t="s">
        <v>659</v>
      </c>
      <c r="F573" t="s">
        <v>4806</v>
      </c>
      <c r="G573" t="s">
        <v>4807</v>
      </c>
      <c r="H573" t="s">
        <v>4504</v>
      </c>
      <c r="I573" t="s">
        <v>225</v>
      </c>
      <c r="J573" t="s">
        <v>47</v>
      </c>
      <c r="K573" t="s">
        <v>4808</v>
      </c>
      <c r="L573" t="s">
        <v>50</v>
      </c>
      <c r="M573" t="s">
        <v>50</v>
      </c>
      <c r="N573" t="s">
        <v>36</v>
      </c>
      <c r="O573" t="s">
        <v>51</v>
      </c>
      <c r="P573" t="s">
        <v>177</v>
      </c>
      <c r="Q573" t="s">
        <v>39</v>
      </c>
      <c r="R573" t="s">
        <v>39</v>
      </c>
      <c r="S573" t="s">
        <v>428</v>
      </c>
      <c r="T573" t="s">
        <v>39</v>
      </c>
      <c r="U573" t="s">
        <v>39</v>
      </c>
      <c r="V573" t="s">
        <v>39</v>
      </c>
      <c r="W573" t="s">
        <v>1090</v>
      </c>
      <c r="X573" t="s">
        <v>39</v>
      </c>
      <c r="Y573" t="s">
        <v>9687</v>
      </c>
      <c r="Z573">
        <v>4</v>
      </c>
    </row>
    <row r="574" spans="1:26" x14ac:dyDescent="0.25">
      <c r="A574" t="s">
        <v>4809</v>
      </c>
      <c r="B574" t="s">
        <v>4810</v>
      </c>
      <c r="C574" t="s">
        <v>4811</v>
      </c>
      <c r="D574" t="s">
        <v>4812</v>
      </c>
      <c r="E574" t="s">
        <v>4799</v>
      </c>
      <c r="F574" t="s">
        <v>4813</v>
      </c>
      <c r="G574" t="s">
        <v>4814</v>
      </c>
      <c r="H574" t="s">
        <v>1775</v>
      </c>
      <c r="I574" t="s">
        <v>225</v>
      </c>
      <c r="J574" t="s">
        <v>47</v>
      </c>
      <c r="K574" t="s">
        <v>48</v>
      </c>
      <c r="L574" t="s">
        <v>50</v>
      </c>
      <c r="M574" t="s">
        <v>50</v>
      </c>
      <c r="N574" t="s">
        <v>36</v>
      </c>
      <c r="O574" t="s">
        <v>51</v>
      </c>
      <c r="P574" t="s">
        <v>828</v>
      </c>
      <c r="Q574" t="s">
        <v>39</v>
      </c>
      <c r="R574" t="s">
        <v>39</v>
      </c>
      <c r="S574" t="s">
        <v>39</v>
      </c>
      <c r="T574" t="s">
        <v>39</v>
      </c>
      <c r="U574" t="s">
        <v>4815</v>
      </c>
      <c r="V574" t="s">
        <v>39</v>
      </c>
      <c r="W574" t="s">
        <v>39</v>
      </c>
      <c r="X574" t="s">
        <v>39</v>
      </c>
      <c r="Y574" t="s">
        <v>4814</v>
      </c>
      <c r="Z574">
        <v>3</v>
      </c>
    </row>
    <row r="575" spans="1:26" x14ac:dyDescent="0.25">
      <c r="A575" t="s">
        <v>4816</v>
      </c>
      <c r="B575" t="s">
        <v>448</v>
      </c>
      <c r="C575" t="s">
        <v>449</v>
      </c>
      <c r="D575" t="s">
        <v>312</v>
      </c>
      <c r="E575" t="s">
        <v>4817</v>
      </c>
      <c r="F575" t="s">
        <v>451</v>
      </c>
      <c r="G575" t="s">
        <v>453</v>
      </c>
      <c r="H575" t="s">
        <v>316</v>
      </c>
      <c r="I575" t="s">
        <v>225</v>
      </c>
      <c r="J575" t="s">
        <v>47</v>
      </c>
      <c r="K575" t="s">
        <v>4818</v>
      </c>
      <c r="L575" t="s">
        <v>50</v>
      </c>
      <c r="M575" t="s">
        <v>50</v>
      </c>
      <c r="N575" t="s">
        <v>36</v>
      </c>
      <c r="O575" t="s">
        <v>39</v>
      </c>
      <c r="P575" t="s">
        <v>95</v>
      </c>
      <c r="Q575" t="s">
        <v>39</v>
      </c>
      <c r="R575" t="s">
        <v>39</v>
      </c>
      <c r="S575" t="s">
        <v>9059</v>
      </c>
      <c r="T575" t="s">
        <v>39</v>
      </c>
      <c r="U575" t="s">
        <v>39</v>
      </c>
      <c r="V575" t="s">
        <v>39</v>
      </c>
      <c r="W575" t="s">
        <v>39</v>
      </c>
      <c r="X575" t="s">
        <v>39</v>
      </c>
      <c r="Y575" t="s">
        <v>453</v>
      </c>
      <c r="Z575">
        <v>2</v>
      </c>
    </row>
    <row r="576" spans="1:26" x14ac:dyDescent="0.25">
      <c r="A576" t="s">
        <v>4819</v>
      </c>
      <c r="B576" t="s">
        <v>4820</v>
      </c>
      <c r="C576" t="s">
        <v>4821</v>
      </c>
      <c r="D576" t="s">
        <v>4822</v>
      </c>
      <c r="E576" t="s">
        <v>4823</v>
      </c>
      <c r="F576" t="s">
        <v>4821</v>
      </c>
      <c r="G576" t="s">
        <v>4824</v>
      </c>
      <c r="H576" t="s">
        <v>30</v>
      </c>
      <c r="I576" t="s">
        <v>31</v>
      </c>
      <c r="J576" t="s">
        <v>47</v>
      </c>
      <c r="K576" t="s">
        <v>48</v>
      </c>
      <c r="L576" t="s">
        <v>4825</v>
      </c>
      <c r="M576" t="s">
        <v>4826</v>
      </c>
      <c r="N576" t="s">
        <v>36</v>
      </c>
      <c r="O576" t="s">
        <v>51</v>
      </c>
      <c r="P576" t="s">
        <v>39</v>
      </c>
      <c r="Q576" t="s">
        <v>522</v>
      </c>
      <c r="R576" t="s">
        <v>39</v>
      </c>
      <c r="S576" t="s">
        <v>9059</v>
      </c>
      <c r="T576" t="s">
        <v>39</v>
      </c>
      <c r="U576" t="s">
        <v>39</v>
      </c>
      <c r="V576" t="s">
        <v>4827</v>
      </c>
      <c r="W576" t="s">
        <v>39</v>
      </c>
      <c r="X576" t="s">
        <v>20</v>
      </c>
      <c r="Y576" t="s">
        <v>9688</v>
      </c>
      <c r="Z576">
        <v>4</v>
      </c>
    </row>
    <row r="577" spans="1:26" x14ac:dyDescent="0.25">
      <c r="A577" t="s">
        <v>4828</v>
      </c>
      <c r="B577" t="s">
        <v>4829</v>
      </c>
      <c r="C577" t="s">
        <v>4830</v>
      </c>
      <c r="D577" t="s">
        <v>4831</v>
      </c>
      <c r="E577" t="s">
        <v>4832</v>
      </c>
      <c r="F577" t="s">
        <v>4833</v>
      </c>
      <c r="G577" t="s">
        <v>4834</v>
      </c>
      <c r="H577" t="s">
        <v>1239</v>
      </c>
      <c r="I577" t="s">
        <v>225</v>
      </c>
      <c r="J577" t="s">
        <v>47</v>
      </c>
      <c r="K577" t="s">
        <v>4835</v>
      </c>
      <c r="L577" t="s">
        <v>50</v>
      </c>
      <c r="M577" t="s">
        <v>50</v>
      </c>
      <c r="N577" t="s">
        <v>36</v>
      </c>
      <c r="O577" t="s">
        <v>157</v>
      </c>
      <c r="P577" t="s">
        <v>874</v>
      </c>
      <c r="Q577" t="s">
        <v>39</v>
      </c>
      <c r="R577" t="s">
        <v>39</v>
      </c>
      <c r="S577" t="s">
        <v>52</v>
      </c>
      <c r="T577" t="s">
        <v>4836</v>
      </c>
      <c r="U577" t="s">
        <v>39</v>
      </c>
      <c r="V577" t="s">
        <v>39</v>
      </c>
      <c r="W577" t="s">
        <v>39</v>
      </c>
      <c r="X577" t="s">
        <v>39</v>
      </c>
      <c r="Y577" t="s">
        <v>9689</v>
      </c>
      <c r="Z577">
        <v>4</v>
      </c>
    </row>
    <row r="578" spans="1:26" x14ac:dyDescent="0.25">
      <c r="A578" t="s">
        <v>4837</v>
      </c>
      <c r="B578" t="s">
        <v>4838</v>
      </c>
      <c r="C578" t="s">
        <v>4839</v>
      </c>
      <c r="D578" t="s">
        <v>1580</v>
      </c>
      <c r="E578" t="s">
        <v>4840</v>
      </c>
      <c r="F578" t="s">
        <v>4841</v>
      </c>
      <c r="G578" t="s">
        <v>4842</v>
      </c>
      <c r="H578" t="s">
        <v>1583</v>
      </c>
      <c r="I578" t="s">
        <v>225</v>
      </c>
      <c r="J578" t="s">
        <v>47</v>
      </c>
      <c r="K578" t="s">
        <v>48</v>
      </c>
      <c r="L578" t="s">
        <v>50</v>
      </c>
      <c r="M578" t="s">
        <v>50</v>
      </c>
      <c r="N578" t="s">
        <v>36</v>
      </c>
      <c r="O578" t="s">
        <v>39</v>
      </c>
      <c r="P578" t="s">
        <v>2058</v>
      </c>
      <c r="Q578" t="s">
        <v>39</v>
      </c>
      <c r="R578" t="s">
        <v>39</v>
      </c>
      <c r="S578" t="s">
        <v>52</v>
      </c>
      <c r="T578" t="s">
        <v>19</v>
      </c>
      <c r="U578" t="s">
        <v>39</v>
      </c>
      <c r="V578" t="s">
        <v>4843</v>
      </c>
      <c r="W578" t="s">
        <v>39</v>
      </c>
      <c r="X578" t="s">
        <v>20</v>
      </c>
      <c r="Y578" t="s">
        <v>9690</v>
      </c>
      <c r="Z578">
        <v>4</v>
      </c>
    </row>
    <row r="579" spans="1:26" x14ac:dyDescent="0.25">
      <c r="A579" t="s">
        <v>4844</v>
      </c>
      <c r="B579" t="s">
        <v>4845</v>
      </c>
      <c r="C579" t="s">
        <v>4846</v>
      </c>
      <c r="D579" t="s">
        <v>4847</v>
      </c>
      <c r="E579" t="s">
        <v>4848</v>
      </c>
      <c r="F579" t="s">
        <v>4849</v>
      </c>
      <c r="G579" t="s">
        <v>4850</v>
      </c>
      <c r="H579" t="s">
        <v>4851</v>
      </c>
      <c r="I579" t="s">
        <v>225</v>
      </c>
      <c r="J579" t="s">
        <v>47</v>
      </c>
      <c r="K579" t="s">
        <v>4852</v>
      </c>
      <c r="L579" t="s">
        <v>50</v>
      </c>
      <c r="M579" t="s">
        <v>50</v>
      </c>
      <c r="N579" t="s">
        <v>36</v>
      </c>
      <c r="O579" t="s">
        <v>51</v>
      </c>
      <c r="P579" t="s">
        <v>39</v>
      </c>
      <c r="Q579" t="s">
        <v>613</v>
      </c>
      <c r="R579" t="s">
        <v>39</v>
      </c>
      <c r="S579" t="s">
        <v>158</v>
      </c>
      <c r="T579" t="s">
        <v>4853</v>
      </c>
      <c r="U579" t="s">
        <v>39</v>
      </c>
      <c r="V579" t="s">
        <v>4854</v>
      </c>
      <c r="W579" t="s">
        <v>39</v>
      </c>
      <c r="X579" t="s">
        <v>20</v>
      </c>
      <c r="Y579" t="s">
        <v>9691</v>
      </c>
      <c r="Z579">
        <v>5</v>
      </c>
    </row>
    <row r="580" spans="1:26" x14ac:dyDescent="0.25">
      <c r="A580" t="s">
        <v>4855</v>
      </c>
      <c r="B580" t="s">
        <v>4856</v>
      </c>
      <c r="C580" t="s">
        <v>4857</v>
      </c>
      <c r="D580" t="s">
        <v>4858</v>
      </c>
      <c r="E580" t="s">
        <v>4859</v>
      </c>
      <c r="F580" t="s">
        <v>4860</v>
      </c>
      <c r="G580" t="s">
        <v>4861</v>
      </c>
      <c r="H580" t="s">
        <v>2760</v>
      </c>
      <c r="I580" t="s">
        <v>225</v>
      </c>
      <c r="J580" t="s">
        <v>47</v>
      </c>
      <c r="K580" t="s">
        <v>4862</v>
      </c>
      <c r="L580" t="s">
        <v>50</v>
      </c>
      <c r="M580" t="s">
        <v>50</v>
      </c>
      <c r="N580" t="s">
        <v>36</v>
      </c>
      <c r="O580" t="s">
        <v>51</v>
      </c>
      <c r="P580" t="s">
        <v>266</v>
      </c>
      <c r="Q580" t="s">
        <v>512</v>
      </c>
      <c r="R580" t="s">
        <v>39</v>
      </c>
      <c r="S580" t="s">
        <v>39</v>
      </c>
      <c r="T580" t="s">
        <v>168</v>
      </c>
      <c r="U580" t="s">
        <v>39</v>
      </c>
      <c r="V580" t="s">
        <v>1938</v>
      </c>
      <c r="W580" t="s">
        <v>39</v>
      </c>
      <c r="X580" t="s">
        <v>20</v>
      </c>
      <c r="Y580" t="s">
        <v>9692</v>
      </c>
      <c r="Z580">
        <v>5</v>
      </c>
    </row>
    <row r="581" spans="1:26" x14ac:dyDescent="0.25">
      <c r="A581" t="s">
        <v>4863</v>
      </c>
      <c r="B581" t="s">
        <v>4864</v>
      </c>
      <c r="C581" t="s">
        <v>4865</v>
      </c>
      <c r="D581" t="s">
        <v>4866</v>
      </c>
      <c r="E581" t="s">
        <v>4867</v>
      </c>
      <c r="F581" t="s">
        <v>4868</v>
      </c>
      <c r="G581" t="s">
        <v>4869</v>
      </c>
      <c r="H581" t="s">
        <v>4870</v>
      </c>
      <c r="I581" t="s">
        <v>225</v>
      </c>
      <c r="J581" t="s">
        <v>47</v>
      </c>
      <c r="K581" t="s">
        <v>48</v>
      </c>
      <c r="L581" t="s">
        <v>50</v>
      </c>
      <c r="M581" t="s">
        <v>50</v>
      </c>
      <c r="N581" t="s">
        <v>36</v>
      </c>
      <c r="O581" t="s">
        <v>102</v>
      </c>
      <c r="P581" t="s">
        <v>39</v>
      </c>
      <c r="Q581" t="s">
        <v>522</v>
      </c>
      <c r="R581" t="s">
        <v>39</v>
      </c>
      <c r="S581" t="s">
        <v>428</v>
      </c>
      <c r="T581" t="s">
        <v>1954</v>
      </c>
      <c r="U581" t="s">
        <v>2722</v>
      </c>
      <c r="V581" t="s">
        <v>39</v>
      </c>
      <c r="W581" t="s">
        <v>39</v>
      </c>
      <c r="X581" t="s">
        <v>39</v>
      </c>
      <c r="Y581" t="s">
        <v>9693</v>
      </c>
      <c r="Z581">
        <v>5</v>
      </c>
    </row>
    <row r="582" spans="1:26" x14ac:dyDescent="0.25">
      <c r="A582" t="s">
        <v>4871</v>
      </c>
      <c r="B582" t="s">
        <v>4872</v>
      </c>
      <c r="C582" t="s">
        <v>4873</v>
      </c>
      <c r="D582" t="s">
        <v>4874</v>
      </c>
      <c r="E582" t="s">
        <v>3842</v>
      </c>
      <c r="F582" t="s">
        <v>4875</v>
      </c>
      <c r="G582" t="s">
        <v>4876</v>
      </c>
      <c r="H582" t="s">
        <v>2120</v>
      </c>
      <c r="I582" t="s">
        <v>225</v>
      </c>
      <c r="J582" t="s">
        <v>47</v>
      </c>
      <c r="K582" t="s">
        <v>4877</v>
      </c>
      <c r="L582" t="s">
        <v>50</v>
      </c>
      <c r="M582" t="s">
        <v>50</v>
      </c>
      <c r="N582" t="s">
        <v>36</v>
      </c>
      <c r="O582" t="s">
        <v>51</v>
      </c>
      <c r="P582" t="s">
        <v>141</v>
      </c>
      <c r="Q582" t="s">
        <v>39</v>
      </c>
      <c r="R582" t="s">
        <v>39</v>
      </c>
      <c r="S582" t="s">
        <v>52</v>
      </c>
      <c r="T582" t="s">
        <v>4489</v>
      </c>
      <c r="U582" t="s">
        <v>39</v>
      </c>
      <c r="V582" t="s">
        <v>39</v>
      </c>
      <c r="W582" t="s">
        <v>39</v>
      </c>
      <c r="X582" t="s">
        <v>39</v>
      </c>
      <c r="Y582" t="s">
        <v>9694</v>
      </c>
      <c r="Z582">
        <v>4</v>
      </c>
    </row>
    <row r="583" spans="1:26" x14ac:dyDescent="0.25">
      <c r="A583" t="s">
        <v>4878</v>
      </c>
      <c r="B583" t="s">
        <v>4879</v>
      </c>
      <c r="C583" t="s">
        <v>4880</v>
      </c>
      <c r="D583" t="s">
        <v>4881</v>
      </c>
      <c r="E583" t="s">
        <v>4799</v>
      </c>
      <c r="F583" t="s">
        <v>4882</v>
      </c>
      <c r="G583" t="s">
        <v>4883</v>
      </c>
      <c r="H583" t="s">
        <v>2714</v>
      </c>
      <c r="I583" t="s">
        <v>225</v>
      </c>
      <c r="J583" t="s">
        <v>47</v>
      </c>
      <c r="K583" t="s">
        <v>4884</v>
      </c>
      <c r="L583" t="s">
        <v>50</v>
      </c>
      <c r="M583" t="s">
        <v>50</v>
      </c>
      <c r="N583" t="s">
        <v>36</v>
      </c>
      <c r="O583" t="s">
        <v>39</v>
      </c>
      <c r="P583" t="s">
        <v>95</v>
      </c>
      <c r="Q583" t="s">
        <v>522</v>
      </c>
      <c r="R583" t="s">
        <v>39</v>
      </c>
      <c r="S583" t="s">
        <v>9059</v>
      </c>
      <c r="T583" t="s">
        <v>39</v>
      </c>
      <c r="U583" t="s">
        <v>39</v>
      </c>
      <c r="V583" t="s">
        <v>39</v>
      </c>
      <c r="W583" t="s">
        <v>39</v>
      </c>
      <c r="X583" t="s">
        <v>39</v>
      </c>
      <c r="Y583" t="s">
        <v>9695</v>
      </c>
      <c r="Z583">
        <v>3</v>
      </c>
    </row>
    <row r="584" spans="1:26" x14ac:dyDescent="0.25">
      <c r="A584" t="s">
        <v>4885</v>
      </c>
      <c r="B584" t="s">
        <v>4886</v>
      </c>
      <c r="C584" t="s">
        <v>4887</v>
      </c>
      <c r="D584" t="s">
        <v>3480</v>
      </c>
      <c r="E584" t="s">
        <v>4888</v>
      </c>
      <c r="F584" t="s">
        <v>4889</v>
      </c>
      <c r="G584" t="s">
        <v>4890</v>
      </c>
      <c r="H584" t="s">
        <v>4891</v>
      </c>
      <c r="I584" t="s">
        <v>225</v>
      </c>
      <c r="J584" t="s">
        <v>47</v>
      </c>
      <c r="K584" t="s">
        <v>48</v>
      </c>
      <c r="L584" t="s">
        <v>50</v>
      </c>
      <c r="M584" t="s">
        <v>50</v>
      </c>
      <c r="N584" t="s">
        <v>36</v>
      </c>
      <c r="O584" t="s">
        <v>3099</v>
      </c>
      <c r="P584" t="s">
        <v>39</v>
      </c>
      <c r="Q584" t="s">
        <v>39</v>
      </c>
      <c r="R584" t="s">
        <v>4892</v>
      </c>
      <c r="S584" t="s">
        <v>1483</v>
      </c>
      <c r="T584" t="s">
        <v>39</v>
      </c>
      <c r="U584" t="s">
        <v>39</v>
      </c>
      <c r="V584" t="s">
        <v>39</v>
      </c>
      <c r="W584" t="s">
        <v>1560</v>
      </c>
      <c r="X584" t="s">
        <v>39</v>
      </c>
      <c r="Y584" t="s">
        <v>9696</v>
      </c>
      <c r="Z584">
        <v>4</v>
      </c>
    </row>
    <row r="585" spans="1:26" x14ac:dyDescent="0.25">
      <c r="A585" t="s">
        <v>4893</v>
      </c>
      <c r="B585" t="s">
        <v>4894</v>
      </c>
      <c r="C585" t="s">
        <v>4895</v>
      </c>
      <c r="D585" t="s">
        <v>4896</v>
      </c>
      <c r="E585" t="s">
        <v>3417</v>
      </c>
      <c r="F585" t="s">
        <v>4897</v>
      </c>
      <c r="G585" t="s">
        <v>4898</v>
      </c>
      <c r="H585" t="s">
        <v>4899</v>
      </c>
      <c r="I585" t="s">
        <v>225</v>
      </c>
      <c r="J585" t="s">
        <v>47</v>
      </c>
      <c r="K585" t="s">
        <v>48</v>
      </c>
      <c r="L585" t="s">
        <v>50</v>
      </c>
      <c r="M585" t="s">
        <v>50</v>
      </c>
      <c r="N585" t="s">
        <v>36</v>
      </c>
      <c r="O585" t="s">
        <v>256</v>
      </c>
      <c r="P585" t="s">
        <v>39</v>
      </c>
      <c r="Q585" t="s">
        <v>39</v>
      </c>
      <c r="R585" t="s">
        <v>39</v>
      </c>
      <c r="S585" t="s">
        <v>52</v>
      </c>
      <c r="T585" t="s">
        <v>39</v>
      </c>
      <c r="U585" t="s">
        <v>4900</v>
      </c>
      <c r="V585" t="s">
        <v>39</v>
      </c>
      <c r="W585" t="s">
        <v>39</v>
      </c>
      <c r="X585" t="s">
        <v>39</v>
      </c>
      <c r="Y585" t="s">
        <v>9697</v>
      </c>
      <c r="Z585">
        <v>3</v>
      </c>
    </row>
    <row r="586" spans="1:26" x14ac:dyDescent="0.25">
      <c r="A586" t="s">
        <v>4901</v>
      </c>
      <c r="B586" t="s">
        <v>4902</v>
      </c>
      <c r="C586" t="s">
        <v>4903</v>
      </c>
      <c r="D586" t="s">
        <v>4904</v>
      </c>
      <c r="E586" t="s">
        <v>4905</v>
      </c>
      <c r="F586" t="s">
        <v>4906</v>
      </c>
      <c r="G586" t="s">
        <v>4907</v>
      </c>
      <c r="H586" t="s">
        <v>1654</v>
      </c>
      <c r="I586" t="s">
        <v>225</v>
      </c>
      <c r="J586" t="s">
        <v>47</v>
      </c>
      <c r="K586" t="s">
        <v>48</v>
      </c>
      <c r="L586" t="s">
        <v>50</v>
      </c>
      <c r="M586" t="s">
        <v>50</v>
      </c>
      <c r="N586" t="s">
        <v>36</v>
      </c>
      <c r="O586" t="s">
        <v>51</v>
      </c>
      <c r="P586" t="s">
        <v>39</v>
      </c>
      <c r="Q586" t="s">
        <v>593</v>
      </c>
      <c r="R586" t="s">
        <v>39</v>
      </c>
      <c r="S586" t="s">
        <v>52</v>
      </c>
      <c r="T586" t="s">
        <v>1308</v>
      </c>
      <c r="U586" t="s">
        <v>39</v>
      </c>
      <c r="V586" t="s">
        <v>39</v>
      </c>
      <c r="W586" t="s">
        <v>39</v>
      </c>
      <c r="X586" t="s">
        <v>39</v>
      </c>
      <c r="Y586" t="s">
        <v>9698</v>
      </c>
      <c r="Z586">
        <v>4</v>
      </c>
    </row>
    <row r="587" spans="1:26" x14ac:dyDescent="0.25">
      <c r="A587" t="s">
        <v>4908</v>
      </c>
      <c r="B587" t="s">
        <v>4909</v>
      </c>
      <c r="C587" t="s">
        <v>4910</v>
      </c>
      <c r="D587" t="s">
        <v>4911</v>
      </c>
      <c r="E587" t="s">
        <v>4912</v>
      </c>
      <c r="F587" t="s">
        <v>4913</v>
      </c>
      <c r="G587" t="s">
        <v>4914</v>
      </c>
      <c r="H587" t="s">
        <v>4915</v>
      </c>
      <c r="I587" t="s">
        <v>225</v>
      </c>
      <c r="J587" t="s">
        <v>47</v>
      </c>
      <c r="K587" t="s">
        <v>48</v>
      </c>
      <c r="L587" t="s">
        <v>50</v>
      </c>
      <c r="M587" t="s">
        <v>50</v>
      </c>
      <c r="N587" t="s">
        <v>36</v>
      </c>
      <c r="O587" t="s">
        <v>51</v>
      </c>
      <c r="P587" t="s">
        <v>39</v>
      </c>
      <c r="Q587" t="s">
        <v>593</v>
      </c>
      <c r="R587" t="s">
        <v>39</v>
      </c>
      <c r="S587" t="s">
        <v>39</v>
      </c>
      <c r="T587" t="s">
        <v>53</v>
      </c>
      <c r="U587" t="s">
        <v>307</v>
      </c>
      <c r="V587" t="s">
        <v>39</v>
      </c>
      <c r="W587" t="s">
        <v>39</v>
      </c>
      <c r="X587" t="s">
        <v>39</v>
      </c>
      <c r="Y587" t="s">
        <v>4914</v>
      </c>
      <c r="Z587">
        <v>4</v>
      </c>
    </row>
    <row r="588" spans="1:26" x14ac:dyDescent="0.25">
      <c r="A588" t="s">
        <v>4916</v>
      </c>
      <c r="B588" t="s">
        <v>4917</v>
      </c>
      <c r="C588" t="s">
        <v>4918</v>
      </c>
      <c r="D588" t="s">
        <v>4919</v>
      </c>
      <c r="E588" t="s">
        <v>4920</v>
      </c>
      <c r="F588" t="s">
        <v>4921</v>
      </c>
      <c r="G588" t="s">
        <v>4922</v>
      </c>
      <c r="H588" t="s">
        <v>630</v>
      </c>
      <c r="I588" t="s">
        <v>225</v>
      </c>
      <c r="J588" t="s">
        <v>47</v>
      </c>
      <c r="K588" t="s">
        <v>631</v>
      </c>
      <c r="L588" t="s">
        <v>50</v>
      </c>
      <c r="M588" t="s">
        <v>50</v>
      </c>
      <c r="N588" t="s">
        <v>36</v>
      </c>
      <c r="O588" t="s">
        <v>1021</v>
      </c>
      <c r="P588" t="s">
        <v>2542</v>
      </c>
      <c r="Q588" t="s">
        <v>276</v>
      </c>
      <c r="R588" t="s">
        <v>39</v>
      </c>
      <c r="S588" t="s">
        <v>39</v>
      </c>
      <c r="T588" t="s">
        <v>39</v>
      </c>
      <c r="U588" t="s">
        <v>39</v>
      </c>
      <c r="V588" t="s">
        <v>159</v>
      </c>
      <c r="W588" t="s">
        <v>39</v>
      </c>
      <c r="X588" t="s">
        <v>20</v>
      </c>
      <c r="Y588" t="s">
        <v>9699</v>
      </c>
      <c r="Z588">
        <v>4</v>
      </c>
    </row>
    <row r="589" spans="1:26" x14ac:dyDescent="0.25">
      <c r="A589" t="s">
        <v>4923</v>
      </c>
      <c r="B589" t="s">
        <v>4924</v>
      </c>
      <c r="C589" t="s">
        <v>4925</v>
      </c>
      <c r="D589" t="s">
        <v>4926</v>
      </c>
      <c r="E589" t="s">
        <v>4927</v>
      </c>
      <c r="F589" t="s">
        <v>4928</v>
      </c>
      <c r="G589" t="s">
        <v>4929</v>
      </c>
      <c r="H589" t="s">
        <v>630</v>
      </c>
      <c r="I589" t="s">
        <v>225</v>
      </c>
      <c r="J589" t="s">
        <v>47</v>
      </c>
      <c r="K589" t="s">
        <v>631</v>
      </c>
      <c r="L589" t="s">
        <v>50</v>
      </c>
      <c r="M589" t="s">
        <v>50</v>
      </c>
      <c r="N589" t="s">
        <v>36</v>
      </c>
      <c r="O589" t="s">
        <v>1021</v>
      </c>
      <c r="P589" t="s">
        <v>39</v>
      </c>
      <c r="Q589" t="s">
        <v>593</v>
      </c>
      <c r="R589" t="s">
        <v>39</v>
      </c>
      <c r="S589" t="s">
        <v>39</v>
      </c>
      <c r="T589" t="s">
        <v>39</v>
      </c>
      <c r="U589" t="s">
        <v>317</v>
      </c>
      <c r="V589" t="s">
        <v>159</v>
      </c>
      <c r="W589" t="s">
        <v>39</v>
      </c>
      <c r="X589" t="s">
        <v>20</v>
      </c>
      <c r="Y589" t="s">
        <v>9700</v>
      </c>
      <c r="Z589">
        <v>4</v>
      </c>
    </row>
    <row r="590" spans="1:26" x14ac:dyDescent="0.25">
      <c r="A590" t="s">
        <v>4930</v>
      </c>
      <c r="B590" t="s">
        <v>4931</v>
      </c>
      <c r="C590" t="s">
        <v>4932</v>
      </c>
      <c r="D590" t="s">
        <v>4138</v>
      </c>
      <c r="E590" t="s">
        <v>4933</v>
      </c>
      <c r="F590" t="s">
        <v>4934</v>
      </c>
      <c r="G590" t="s">
        <v>4935</v>
      </c>
      <c r="H590" t="s">
        <v>4142</v>
      </c>
      <c r="I590" t="s">
        <v>225</v>
      </c>
      <c r="J590" t="s">
        <v>47</v>
      </c>
      <c r="K590" t="s">
        <v>631</v>
      </c>
      <c r="L590" t="s">
        <v>50</v>
      </c>
      <c r="M590" t="s">
        <v>50</v>
      </c>
      <c r="N590" t="s">
        <v>36</v>
      </c>
      <c r="O590" t="s">
        <v>4936</v>
      </c>
      <c r="P590" t="s">
        <v>39</v>
      </c>
      <c r="Q590" t="s">
        <v>39</v>
      </c>
      <c r="R590" t="s">
        <v>39</v>
      </c>
      <c r="S590" t="s">
        <v>158</v>
      </c>
      <c r="T590" t="s">
        <v>39</v>
      </c>
      <c r="U590" t="s">
        <v>39</v>
      </c>
      <c r="V590" t="s">
        <v>159</v>
      </c>
      <c r="W590" t="s">
        <v>1560</v>
      </c>
      <c r="X590" t="s">
        <v>20</v>
      </c>
      <c r="Y590" t="s">
        <v>9701</v>
      </c>
      <c r="Z590">
        <v>4</v>
      </c>
    </row>
    <row r="591" spans="1:26" x14ac:dyDescent="0.25">
      <c r="A591" t="s">
        <v>4937</v>
      </c>
      <c r="B591" t="s">
        <v>4938</v>
      </c>
      <c r="C591" t="s">
        <v>4939</v>
      </c>
      <c r="D591" t="s">
        <v>2923</v>
      </c>
      <c r="E591" t="s">
        <v>4933</v>
      </c>
      <c r="F591" t="s">
        <v>4940</v>
      </c>
      <c r="G591" t="s">
        <v>4941</v>
      </c>
      <c r="H591" t="s">
        <v>2926</v>
      </c>
      <c r="I591" t="s">
        <v>225</v>
      </c>
      <c r="J591" t="s">
        <v>47</v>
      </c>
      <c r="K591" t="s">
        <v>631</v>
      </c>
      <c r="L591" t="s">
        <v>50</v>
      </c>
      <c r="M591" t="s">
        <v>50</v>
      </c>
      <c r="N591" t="s">
        <v>36</v>
      </c>
      <c r="O591" t="s">
        <v>51</v>
      </c>
      <c r="P591" t="s">
        <v>39</v>
      </c>
      <c r="Q591" t="s">
        <v>276</v>
      </c>
      <c r="R591" t="s">
        <v>39</v>
      </c>
      <c r="S591" t="s">
        <v>39</v>
      </c>
      <c r="T591" t="s">
        <v>19</v>
      </c>
      <c r="U591" t="s">
        <v>4942</v>
      </c>
      <c r="V591" t="s">
        <v>159</v>
      </c>
      <c r="W591" t="s">
        <v>39</v>
      </c>
      <c r="X591" t="s">
        <v>20</v>
      </c>
      <c r="Y591" t="s">
        <v>9702</v>
      </c>
      <c r="Z591">
        <v>5</v>
      </c>
    </row>
    <row r="592" spans="1:26" x14ac:dyDescent="0.25">
      <c r="A592" t="s">
        <v>4943</v>
      </c>
      <c r="B592" t="s">
        <v>4944</v>
      </c>
      <c r="C592" t="s">
        <v>4945</v>
      </c>
      <c r="D592" t="s">
        <v>4946</v>
      </c>
      <c r="E592" t="s">
        <v>466</v>
      </c>
      <c r="F592" t="s">
        <v>4947</v>
      </c>
      <c r="G592" t="s">
        <v>4948</v>
      </c>
      <c r="H592" t="s">
        <v>2494</v>
      </c>
      <c r="I592" t="s">
        <v>225</v>
      </c>
      <c r="J592" t="s">
        <v>47</v>
      </c>
      <c r="K592" t="s">
        <v>48</v>
      </c>
      <c r="L592" t="s">
        <v>50</v>
      </c>
      <c r="M592" t="s">
        <v>50</v>
      </c>
      <c r="N592" t="s">
        <v>36</v>
      </c>
      <c r="O592" t="s">
        <v>39</v>
      </c>
      <c r="P592" t="s">
        <v>1900</v>
      </c>
      <c r="Q592" t="s">
        <v>39</v>
      </c>
      <c r="R592" t="s">
        <v>39</v>
      </c>
      <c r="S592" t="s">
        <v>39</v>
      </c>
      <c r="T592" t="s">
        <v>39</v>
      </c>
      <c r="U592" t="s">
        <v>39</v>
      </c>
      <c r="V592" t="s">
        <v>39</v>
      </c>
      <c r="W592" t="s">
        <v>39</v>
      </c>
      <c r="X592" t="s">
        <v>39</v>
      </c>
      <c r="Y592" t="s">
        <v>4948</v>
      </c>
      <c r="Z592">
        <v>1</v>
      </c>
    </row>
    <row r="593" spans="1:26" x14ac:dyDescent="0.25">
      <c r="A593" t="s">
        <v>4949</v>
      </c>
      <c r="B593" t="s">
        <v>4950</v>
      </c>
      <c r="C593" t="s">
        <v>4951</v>
      </c>
      <c r="D593" t="s">
        <v>4952</v>
      </c>
      <c r="E593" t="s">
        <v>4953</v>
      </c>
      <c r="F593" t="s">
        <v>4954</v>
      </c>
      <c r="G593" t="s">
        <v>4955</v>
      </c>
      <c r="H593" t="s">
        <v>4956</v>
      </c>
      <c r="I593" t="s">
        <v>225</v>
      </c>
      <c r="J593" t="s">
        <v>47</v>
      </c>
      <c r="K593" t="s">
        <v>4957</v>
      </c>
      <c r="L593" t="s">
        <v>50</v>
      </c>
      <c r="M593" t="s">
        <v>50</v>
      </c>
      <c r="N593" t="s">
        <v>36</v>
      </c>
      <c r="O593" t="s">
        <v>51</v>
      </c>
      <c r="P593" t="s">
        <v>78</v>
      </c>
      <c r="Q593" t="s">
        <v>39</v>
      </c>
      <c r="R593" t="s">
        <v>39</v>
      </c>
      <c r="S593" t="s">
        <v>39</v>
      </c>
      <c r="T593" t="s">
        <v>19</v>
      </c>
      <c r="U593" t="s">
        <v>203</v>
      </c>
      <c r="V593" t="s">
        <v>159</v>
      </c>
      <c r="W593" t="s">
        <v>39</v>
      </c>
      <c r="X593" t="s">
        <v>20</v>
      </c>
      <c r="Y593" t="s">
        <v>9703</v>
      </c>
      <c r="Z593">
        <v>5</v>
      </c>
    </row>
    <row r="594" spans="1:26" x14ac:dyDescent="0.25">
      <c r="A594" t="s">
        <v>4958</v>
      </c>
      <c r="B594" t="s">
        <v>4959</v>
      </c>
      <c r="C594" t="s">
        <v>4960</v>
      </c>
      <c r="D594" t="s">
        <v>4961</v>
      </c>
      <c r="E594" t="s">
        <v>4465</v>
      </c>
      <c r="F594" t="s">
        <v>4962</v>
      </c>
      <c r="G594" t="s">
        <v>4963</v>
      </c>
      <c r="H594" t="s">
        <v>4964</v>
      </c>
      <c r="I594" t="s">
        <v>225</v>
      </c>
      <c r="J594" t="s">
        <v>47</v>
      </c>
      <c r="K594" t="s">
        <v>631</v>
      </c>
      <c r="L594" t="s">
        <v>50</v>
      </c>
      <c r="M594" t="s">
        <v>50</v>
      </c>
      <c r="N594" t="s">
        <v>36</v>
      </c>
      <c r="O594" t="s">
        <v>51</v>
      </c>
      <c r="P594" t="s">
        <v>936</v>
      </c>
      <c r="Q594" t="s">
        <v>39</v>
      </c>
      <c r="R594" t="s">
        <v>39</v>
      </c>
      <c r="S594" t="s">
        <v>39</v>
      </c>
      <c r="T594" t="s">
        <v>39</v>
      </c>
      <c r="U594" t="s">
        <v>39</v>
      </c>
      <c r="V594" t="s">
        <v>159</v>
      </c>
      <c r="W594" t="s">
        <v>39</v>
      </c>
      <c r="X594" t="s">
        <v>20</v>
      </c>
      <c r="Y594" t="s">
        <v>9704</v>
      </c>
      <c r="Z594">
        <v>3</v>
      </c>
    </row>
    <row r="595" spans="1:26" x14ac:dyDescent="0.25">
      <c r="A595" t="s">
        <v>4965</v>
      </c>
      <c r="B595" t="s">
        <v>4966</v>
      </c>
      <c r="C595" t="s">
        <v>4967</v>
      </c>
      <c r="D595" t="s">
        <v>4968</v>
      </c>
      <c r="E595" t="s">
        <v>4969</v>
      </c>
      <c r="F595" t="s">
        <v>4970</v>
      </c>
      <c r="G595" t="s">
        <v>4971</v>
      </c>
      <c r="H595" t="s">
        <v>4972</v>
      </c>
      <c r="I595" t="s">
        <v>225</v>
      </c>
      <c r="J595" t="s">
        <v>47</v>
      </c>
      <c r="K595" t="s">
        <v>4973</v>
      </c>
      <c r="L595" t="s">
        <v>50</v>
      </c>
      <c r="M595" t="s">
        <v>50</v>
      </c>
      <c r="N595" t="s">
        <v>36</v>
      </c>
      <c r="O595" t="s">
        <v>102</v>
      </c>
      <c r="P595" t="s">
        <v>103</v>
      </c>
      <c r="Q595" t="s">
        <v>522</v>
      </c>
      <c r="R595" t="s">
        <v>39</v>
      </c>
      <c r="S595" t="s">
        <v>428</v>
      </c>
      <c r="T595" t="s">
        <v>39</v>
      </c>
      <c r="U595" t="s">
        <v>307</v>
      </c>
      <c r="V595" t="s">
        <v>39</v>
      </c>
      <c r="W595" t="s">
        <v>39</v>
      </c>
      <c r="X595" t="s">
        <v>39</v>
      </c>
      <c r="Y595" t="s">
        <v>9705</v>
      </c>
      <c r="Z595">
        <v>5</v>
      </c>
    </row>
    <row r="596" spans="1:26" x14ac:dyDescent="0.25">
      <c r="A596" t="s">
        <v>4974</v>
      </c>
      <c r="B596" t="s">
        <v>4975</v>
      </c>
      <c r="C596" t="s">
        <v>4976</v>
      </c>
      <c r="D596" t="s">
        <v>4977</v>
      </c>
      <c r="E596" t="s">
        <v>4978</v>
      </c>
      <c r="F596" t="s">
        <v>4979</v>
      </c>
      <c r="G596" t="s">
        <v>4980</v>
      </c>
      <c r="H596" t="s">
        <v>4292</v>
      </c>
      <c r="I596" t="s">
        <v>225</v>
      </c>
      <c r="J596" t="s">
        <v>47</v>
      </c>
      <c r="K596" t="s">
        <v>631</v>
      </c>
      <c r="L596" t="s">
        <v>50</v>
      </c>
      <c r="M596" t="s">
        <v>50</v>
      </c>
      <c r="N596" t="s">
        <v>36</v>
      </c>
      <c r="O596" t="s">
        <v>1021</v>
      </c>
      <c r="P596" t="s">
        <v>78</v>
      </c>
      <c r="Q596" t="s">
        <v>39</v>
      </c>
      <c r="R596" t="s">
        <v>39</v>
      </c>
      <c r="S596" t="s">
        <v>52</v>
      </c>
      <c r="T596" t="s">
        <v>39</v>
      </c>
      <c r="U596" t="s">
        <v>830</v>
      </c>
      <c r="V596" t="s">
        <v>159</v>
      </c>
      <c r="W596" t="s">
        <v>39</v>
      </c>
      <c r="X596" t="s">
        <v>20</v>
      </c>
      <c r="Y596" t="s">
        <v>9706</v>
      </c>
      <c r="Z596">
        <v>5</v>
      </c>
    </row>
    <row r="597" spans="1:26" x14ac:dyDescent="0.25">
      <c r="A597" t="s">
        <v>4981</v>
      </c>
      <c r="B597" t="s">
        <v>4982</v>
      </c>
      <c r="C597" t="s">
        <v>4983</v>
      </c>
      <c r="D597" t="s">
        <v>4984</v>
      </c>
      <c r="E597" t="s">
        <v>659</v>
      </c>
      <c r="F597" t="s">
        <v>4985</v>
      </c>
      <c r="G597" t="s">
        <v>4986</v>
      </c>
      <c r="H597" t="s">
        <v>4987</v>
      </c>
      <c r="I597" t="s">
        <v>225</v>
      </c>
      <c r="J597" t="s">
        <v>47</v>
      </c>
      <c r="K597" t="s">
        <v>48</v>
      </c>
      <c r="L597" t="s">
        <v>50</v>
      </c>
      <c r="M597" t="s">
        <v>50</v>
      </c>
      <c r="N597" t="s">
        <v>36</v>
      </c>
      <c r="O597" t="s">
        <v>39</v>
      </c>
      <c r="P597" t="s">
        <v>187</v>
      </c>
      <c r="Q597" t="s">
        <v>39</v>
      </c>
      <c r="R597" t="s">
        <v>39</v>
      </c>
      <c r="S597" t="s">
        <v>428</v>
      </c>
      <c r="T597" t="s">
        <v>39</v>
      </c>
      <c r="U597" t="s">
        <v>40</v>
      </c>
      <c r="V597" t="s">
        <v>39</v>
      </c>
      <c r="W597" t="s">
        <v>8963</v>
      </c>
      <c r="X597" t="s">
        <v>39</v>
      </c>
      <c r="Y597" t="s">
        <v>4986</v>
      </c>
      <c r="Z597">
        <v>4</v>
      </c>
    </row>
    <row r="598" spans="1:26" x14ac:dyDescent="0.25">
      <c r="A598" t="s">
        <v>4988</v>
      </c>
      <c r="B598" t="s">
        <v>4989</v>
      </c>
      <c r="C598" t="s">
        <v>4990</v>
      </c>
      <c r="D598" t="s">
        <v>4304</v>
      </c>
      <c r="E598" t="s">
        <v>4991</v>
      </c>
      <c r="F598" t="s">
        <v>4992</v>
      </c>
      <c r="G598" t="s">
        <v>4993</v>
      </c>
      <c r="H598" t="s">
        <v>630</v>
      </c>
      <c r="I598" t="s">
        <v>225</v>
      </c>
      <c r="J598" t="s">
        <v>47</v>
      </c>
      <c r="K598" t="s">
        <v>631</v>
      </c>
      <c r="L598" t="s">
        <v>50</v>
      </c>
      <c r="M598" t="s">
        <v>50</v>
      </c>
      <c r="N598" t="s">
        <v>36</v>
      </c>
      <c r="O598" t="s">
        <v>51</v>
      </c>
      <c r="P598" t="s">
        <v>2167</v>
      </c>
      <c r="Q598" t="s">
        <v>39</v>
      </c>
      <c r="R598" t="s">
        <v>39</v>
      </c>
      <c r="S598" t="s">
        <v>39</v>
      </c>
      <c r="T598" t="s">
        <v>19</v>
      </c>
      <c r="U598" t="s">
        <v>203</v>
      </c>
      <c r="V598" t="s">
        <v>159</v>
      </c>
      <c r="W598" t="s">
        <v>39</v>
      </c>
      <c r="X598" t="s">
        <v>20</v>
      </c>
      <c r="Y598" t="s">
        <v>9707</v>
      </c>
      <c r="Z598">
        <v>5</v>
      </c>
    </row>
    <row r="599" spans="1:26" x14ac:dyDescent="0.25">
      <c r="A599" t="s">
        <v>4994</v>
      </c>
      <c r="B599" t="s">
        <v>4995</v>
      </c>
      <c r="C599" t="s">
        <v>4996</v>
      </c>
      <c r="D599" t="s">
        <v>4997</v>
      </c>
      <c r="E599" t="s">
        <v>4998</v>
      </c>
      <c r="F599" t="s">
        <v>4999</v>
      </c>
      <c r="G599" t="s">
        <v>5000</v>
      </c>
      <c r="H599" t="s">
        <v>5001</v>
      </c>
      <c r="I599" t="s">
        <v>225</v>
      </c>
      <c r="J599" t="s">
        <v>47</v>
      </c>
      <c r="K599" t="s">
        <v>48</v>
      </c>
      <c r="L599" t="s">
        <v>50</v>
      </c>
      <c r="M599" t="s">
        <v>50</v>
      </c>
      <c r="N599" t="s">
        <v>36</v>
      </c>
      <c r="O599" t="s">
        <v>39</v>
      </c>
      <c r="P599" t="s">
        <v>481</v>
      </c>
      <c r="Q599" t="s">
        <v>39</v>
      </c>
      <c r="R599" t="s">
        <v>39</v>
      </c>
      <c r="S599" t="s">
        <v>39</v>
      </c>
      <c r="T599" t="s">
        <v>1954</v>
      </c>
      <c r="U599" t="s">
        <v>39</v>
      </c>
      <c r="V599" t="s">
        <v>39</v>
      </c>
      <c r="W599" t="s">
        <v>5002</v>
      </c>
      <c r="X599" t="s">
        <v>39</v>
      </c>
      <c r="Y599" t="s">
        <v>9708</v>
      </c>
      <c r="Z599">
        <v>3</v>
      </c>
    </row>
    <row r="600" spans="1:26" x14ac:dyDescent="0.25">
      <c r="A600" t="s">
        <v>5003</v>
      </c>
      <c r="B600" t="s">
        <v>5004</v>
      </c>
      <c r="C600" t="s">
        <v>5005</v>
      </c>
      <c r="D600" t="s">
        <v>1967</v>
      </c>
      <c r="E600" t="s">
        <v>4978</v>
      </c>
      <c r="F600" t="s">
        <v>5006</v>
      </c>
      <c r="G600" t="s">
        <v>5007</v>
      </c>
      <c r="H600" t="s">
        <v>5008</v>
      </c>
      <c r="I600" t="s">
        <v>225</v>
      </c>
      <c r="J600" t="s">
        <v>47</v>
      </c>
      <c r="K600" t="s">
        <v>48</v>
      </c>
      <c r="L600" t="s">
        <v>50</v>
      </c>
      <c r="M600" t="s">
        <v>50</v>
      </c>
      <c r="N600" t="s">
        <v>36</v>
      </c>
      <c r="O600" t="s">
        <v>94</v>
      </c>
      <c r="P600" t="s">
        <v>78</v>
      </c>
      <c r="Q600" t="s">
        <v>39</v>
      </c>
      <c r="R600" t="s">
        <v>39</v>
      </c>
      <c r="S600" t="s">
        <v>39</v>
      </c>
      <c r="T600" t="s">
        <v>19</v>
      </c>
      <c r="U600" t="s">
        <v>2509</v>
      </c>
      <c r="V600" t="s">
        <v>39</v>
      </c>
      <c r="W600" t="s">
        <v>39</v>
      </c>
      <c r="X600" t="s">
        <v>39</v>
      </c>
      <c r="Y600" t="s">
        <v>5007</v>
      </c>
      <c r="Z600">
        <v>4</v>
      </c>
    </row>
    <row r="601" spans="1:26" x14ac:dyDescent="0.25">
      <c r="A601" t="s">
        <v>5009</v>
      </c>
      <c r="B601" t="s">
        <v>5010</v>
      </c>
      <c r="C601" t="s">
        <v>5011</v>
      </c>
      <c r="D601" t="s">
        <v>5012</v>
      </c>
      <c r="E601" t="s">
        <v>5013</v>
      </c>
      <c r="F601" t="s">
        <v>5014</v>
      </c>
      <c r="G601" t="s">
        <v>5015</v>
      </c>
      <c r="H601" t="s">
        <v>5016</v>
      </c>
      <c r="I601" t="s">
        <v>225</v>
      </c>
      <c r="J601" t="s">
        <v>47</v>
      </c>
      <c r="K601" t="s">
        <v>631</v>
      </c>
      <c r="L601" t="s">
        <v>50</v>
      </c>
      <c r="M601" t="s">
        <v>50</v>
      </c>
      <c r="N601" t="s">
        <v>36</v>
      </c>
      <c r="O601" t="s">
        <v>51</v>
      </c>
      <c r="P601" t="s">
        <v>39</v>
      </c>
      <c r="Q601" t="s">
        <v>522</v>
      </c>
      <c r="R601" t="s">
        <v>39</v>
      </c>
      <c r="S601" t="s">
        <v>52</v>
      </c>
      <c r="T601" t="s">
        <v>39</v>
      </c>
      <c r="U601" t="s">
        <v>39</v>
      </c>
      <c r="V601" t="s">
        <v>159</v>
      </c>
      <c r="W601" t="s">
        <v>1090</v>
      </c>
      <c r="X601" t="s">
        <v>20</v>
      </c>
      <c r="Y601" t="s">
        <v>9709</v>
      </c>
      <c r="Z601">
        <v>5</v>
      </c>
    </row>
    <row r="602" spans="1:26" x14ac:dyDescent="0.25">
      <c r="A602" t="s">
        <v>5017</v>
      </c>
      <c r="B602" t="s">
        <v>5018</v>
      </c>
      <c r="C602" t="s">
        <v>5019</v>
      </c>
      <c r="D602" t="s">
        <v>4211</v>
      </c>
      <c r="E602" t="s">
        <v>659</v>
      </c>
      <c r="F602" t="s">
        <v>5020</v>
      </c>
      <c r="G602" t="s">
        <v>5021</v>
      </c>
      <c r="H602" t="s">
        <v>5022</v>
      </c>
      <c r="I602" t="s">
        <v>225</v>
      </c>
      <c r="J602" t="s">
        <v>47</v>
      </c>
      <c r="K602" t="s">
        <v>5023</v>
      </c>
      <c r="L602" t="s">
        <v>50</v>
      </c>
      <c r="M602" t="s">
        <v>50</v>
      </c>
      <c r="N602" t="s">
        <v>36</v>
      </c>
      <c r="O602" t="s">
        <v>5024</v>
      </c>
      <c r="P602" t="s">
        <v>874</v>
      </c>
      <c r="Q602" t="s">
        <v>829</v>
      </c>
      <c r="R602" t="s">
        <v>39</v>
      </c>
      <c r="S602" t="s">
        <v>39</v>
      </c>
      <c r="T602" t="s">
        <v>39</v>
      </c>
      <c r="U602" t="s">
        <v>40</v>
      </c>
      <c r="V602" t="s">
        <v>114</v>
      </c>
      <c r="W602" t="s">
        <v>604</v>
      </c>
      <c r="X602" t="s">
        <v>20</v>
      </c>
      <c r="Y602" t="s">
        <v>9710</v>
      </c>
      <c r="Z602">
        <v>6</v>
      </c>
    </row>
    <row r="603" spans="1:26" x14ac:dyDescent="0.25">
      <c r="A603" t="s">
        <v>5025</v>
      </c>
      <c r="B603" t="s">
        <v>5026</v>
      </c>
      <c r="C603" t="s">
        <v>5027</v>
      </c>
      <c r="D603" t="s">
        <v>475</v>
      </c>
      <c r="E603" t="s">
        <v>3560</v>
      </c>
      <c r="F603" t="s">
        <v>5028</v>
      </c>
      <c r="G603" t="s">
        <v>5029</v>
      </c>
      <c r="H603" t="s">
        <v>5030</v>
      </c>
      <c r="I603" t="s">
        <v>225</v>
      </c>
      <c r="J603" t="s">
        <v>47</v>
      </c>
      <c r="K603" t="s">
        <v>48</v>
      </c>
      <c r="L603" t="s">
        <v>50</v>
      </c>
      <c r="M603" t="s">
        <v>50</v>
      </c>
      <c r="N603" t="s">
        <v>36</v>
      </c>
      <c r="O603" t="s">
        <v>39</v>
      </c>
      <c r="P603" t="s">
        <v>874</v>
      </c>
      <c r="Q603" t="s">
        <v>39</v>
      </c>
      <c r="R603" t="s">
        <v>39</v>
      </c>
      <c r="S603" t="s">
        <v>39</v>
      </c>
      <c r="T603" t="s">
        <v>39</v>
      </c>
      <c r="U603" t="s">
        <v>17</v>
      </c>
      <c r="V603" t="s">
        <v>5031</v>
      </c>
      <c r="W603" t="s">
        <v>39</v>
      </c>
      <c r="X603" t="s">
        <v>20</v>
      </c>
      <c r="Y603" t="s">
        <v>9711</v>
      </c>
      <c r="Z603">
        <v>3</v>
      </c>
    </row>
    <row r="604" spans="1:26" x14ac:dyDescent="0.25">
      <c r="A604" t="s">
        <v>5032</v>
      </c>
      <c r="B604" t="s">
        <v>5033</v>
      </c>
      <c r="C604" t="s">
        <v>5034</v>
      </c>
      <c r="D604" t="s">
        <v>5035</v>
      </c>
      <c r="E604" t="s">
        <v>5036</v>
      </c>
      <c r="F604" t="s">
        <v>5037</v>
      </c>
      <c r="G604" t="s">
        <v>5038</v>
      </c>
      <c r="H604" t="s">
        <v>5039</v>
      </c>
      <c r="I604" t="s">
        <v>225</v>
      </c>
      <c r="J604" t="s">
        <v>47</v>
      </c>
      <c r="K604" t="s">
        <v>48</v>
      </c>
      <c r="L604" t="s">
        <v>50</v>
      </c>
      <c r="M604" t="s">
        <v>50</v>
      </c>
      <c r="N604" t="s">
        <v>36</v>
      </c>
      <c r="O604" t="s">
        <v>51</v>
      </c>
      <c r="P604" t="s">
        <v>5040</v>
      </c>
      <c r="Q604" t="s">
        <v>39</v>
      </c>
      <c r="R604" t="s">
        <v>39</v>
      </c>
      <c r="S604" t="s">
        <v>39</v>
      </c>
      <c r="T604" t="s">
        <v>39</v>
      </c>
      <c r="U604" t="s">
        <v>39</v>
      </c>
      <c r="V604" t="s">
        <v>901</v>
      </c>
      <c r="W604" t="s">
        <v>39</v>
      </c>
      <c r="X604" t="s">
        <v>20</v>
      </c>
      <c r="Y604" t="s">
        <v>9712</v>
      </c>
      <c r="Z604">
        <v>3</v>
      </c>
    </row>
    <row r="605" spans="1:26" x14ac:dyDescent="0.25">
      <c r="A605" t="s">
        <v>5041</v>
      </c>
      <c r="B605" t="s">
        <v>5042</v>
      </c>
      <c r="C605" t="s">
        <v>5043</v>
      </c>
      <c r="D605" t="s">
        <v>5044</v>
      </c>
      <c r="E605" t="s">
        <v>5045</v>
      </c>
      <c r="F605" t="s">
        <v>5046</v>
      </c>
      <c r="G605" t="s">
        <v>5047</v>
      </c>
      <c r="H605" t="s">
        <v>5048</v>
      </c>
      <c r="I605" t="s">
        <v>225</v>
      </c>
      <c r="J605" t="s">
        <v>47</v>
      </c>
      <c r="K605" t="s">
        <v>5049</v>
      </c>
      <c r="L605" t="s">
        <v>50</v>
      </c>
      <c r="M605" t="s">
        <v>50</v>
      </c>
      <c r="N605" t="s">
        <v>36</v>
      </c>
      <c r="O605" t="s">
        <v>51</v>
      </c>
      <c r="P605" t="s">
        <v>177</v>
      </c>
      <c r="Q605" t="s">
        <v>39</v>
      </c>
      <c r="R605" t="s">
        <v>1056</v>
      </c>
      <c r="S605" t="s">
        <v>158</v>
      </c>
      <c r="T605" t="s">
        <v>39</v>
      </c>
      <c r="U605" t="s">
        <v>5050</v>
      </c>
      <c r="V605" t="s">
        <v>39</v>
      </c>
      <c r="W605" t="s">
        <v>39</v>
      </c>
      <c r="X605" t="s">
        <v>39</v>
      </c>
      <c r="Y605" t="s">
        <v>9713</v>
      </c>
      <c r="Z605">
        <v>5</v>
      </c>
    </row>
    <row r="606" spans="1:26" x14ac:dyDescent="0.25">
      <c r="A606" t="s">
        <v>5051</v>
      </c>
      <c r="B606" t="s">
        <v>5052</v>
      </c>
      <c r="C606" t="s">
        <v>5053</v>
      </c>
      <c r="D606" t="s">
        <v>5054</v>
      </c>
      <c r="E606" t="s">
        <v>5055</v>
      </c>
      <c r="F606" t="s">
        <v>5056</v>
      </c>
      <c r="G606" t="s">
        <v>5057</v>
      </c>
      <c r="H606" t="s">
        <v>5058</v>
      </c>
      <c r="I606" t="s">
        <v>225</v>
      </c>
      <c r="J606" t="s">
        <v>47</v>
      </c>
      <c r="K606" t="s">
        <v>5059</v>
      </c>
      <c r="L606" t="s">
        <v>50</v>
      </c>
      <c r="M606" t="s">
        <v>50</v>
      </c>
      <c r="N606" t="s">
        <v>36</v>
      </c>
      <c r="O606" t="s">
        <v>51</v>
      </c>
      <c r="P606" t="s">
        <v>39</v>
      </c>
      <c r="Q606" t="s">
        <v>653</v>
      </c>
      <c r="R606" t="s">
        <v>39</v>
      </c>
      <c r="S606" t="s">
        <v>158</v>
      </c>
      <c r="T606" t="s">
        <v>39</v>
      </c>
      <c r="U606" t="s">
        <v>39</v>
      </c>
      <c r="V606" t="s">
        <v>159</v>
      </c>
      <c r="W606" t="s">
        <v>39</v>
      </c>
      <c r="X606" t="s">
        <v>20</v>
      </c>
      <c r="Y606" t="s">
        <v>9714</v>
      </c>
      <c r="Z606">
        <v>4</v>
      </c>
    </row>
    <row r="607" spans="1:26" x14ac:dyDescent="0.25">
      <c r="A607" t="s">
        <v>5060</v>
      </c>
      <c r="B607" t="s">
        <v>5061</v>
      </c>
      <c r="C607" t="s">
        <v>5062</v>
      </c>
      <c r="D607" t="s">
        <v>5063</v>
      </c>
      <c r="E607" t="s">
        <v>5064</v>
      </c>
      <c r="F607" t="s">
        <v>5065</v>
      </c>
      <c r="G607" t="s">
        <v>5066</v>
      </c>
      <c r="H607" t="s">
        <v>5067</v>
      </c>
      <c r="I607" t="s">
        <v>225</v>
      </c>
      <c r="J607" t="s">
        <v>47</v>
      </c>
      <c r="K607" t="s">
        <v>631</v>
      </c>
      <c r="L607" t="s">
        <v>50</v>
      </c>
      <c r="M607" t="s">
        <v>50</v>
      </c>
      <c r="N607" t="s">
        <v>36</v>
      </c>
      <c r="O607" t="s">
        <v>51</v>
      </c>
      <c r="P607" t="s">
        <v>39</v>
      </c>
      <c r="Q607" t="s">
        <v>613</v>
      </c>
      <c r="R607" t="s">
        <v>39</v>
      </c>
      <c r="S607" t="s">
        <v>39</v>
      </c>
      <c r="T607" t="s">
        <v>39</v>
      </c>
      <c r="U607" t="s">
        <v>5068</v>
      </c>
      <c r="V607" t="s">
        <v>159</v>
      </c>
      <c r="W607" t="s">
        <v>39</v>
      </c>
      <c r="X607" t="s">
        <v>20</v>
      </c>
      <c r="Y607" t="s">
        <v>9715</v>
      </c>
      <c r="Z607">
        <v>4</v>
      </c>
    </row>
    <row r="608" spans="1:26" x14ac:dyDescent="0.25">
      <c r="A608" t="s">
        <v>5069</v>
      </c>
      <c r="B608" t="s">
        <v>5070</v>
      </c>
      <c r="C608" t="s">
        <v>5071</v>
      </c>
      <c r="D608" t="s">
        <v>5072</v>
      </c>
      <c r="E608" t="s">
        <v>5073</v>
      </c>
      <c r="F608" t="s">
        <v>5074</v>
      </c>
      <c r="G608" t="s">
        <v>5075</v>
      </c>
      <c r="H608" t="s">
        <v>987</v>
      </c>
      <c r="I608" t="s">
        <v>225</v>
      </c>
      <c r="J608" t="s">
        <v>47</v>
      </c>
      <c r="K608" t="s">
        <v>631</v>
      </c>
      <c r="L608" t="s">
        <v>50</v>
      </c>
      <c r="M608" t="s">
        <v>50</v>
      </c>
      <c r="N608" t="s">
        <v>36</v>
      </c>
      <c r="O608" t="s">
        <v>51</v>
      </c>
      <c r="P608" t="s">
        <v>78</v>
      </c>
      <c r="Q608" t="s">
        <v>613</v>
      </c>
      <c r="R608" t="s">
        <v>39</v>
      </c>
      <c r="S608" t="s">
        <v>39</v>
      </c>
      <c r="T608" t="s">
        <v>19</v>
      </c>
      <c r="U608" t="s">
        <v>1808</v>
      </c>
      <c r="V608" t="s">
        <v>159</v>
      </c>
      <c r="W608" t="s">
        <v>39</v>
      </c>
      <c r="X608" t="s">
        <v>20</v>
      </c>
      <c r="Y608" t="s">
        <v>9716</v>
      </c>
      <c r="Z608">
        <v>6</v>
      </c>
    </row>
    <row r="609" spans="1:26" x14ac:dyDescent="0.25">
      <c r="A609" t="s">
        <v>5076</v>
      </c>
      <c r="B609" t="s">
        <v>5077</v>
      </c>
      <c r="C609" t="s">
        <v>5078</v>
      </c>
      <c r="D609" t="s">
        <v>5079</v>
      </c>
      <c r="E609" t="s">
        <v>5073</v>
      </c>
      <c r="F609" t="s">
        <v>5080</v>
      </c>
      <c r="G609" t="s">
        <v>5081</v>
      </c>
      <c r="H609" t="s">
        <v>5082</v>
      </c>
      <c r="I609" t="s">
        <v>225</v>
      </c>
      <c r="J609" t="s">
        <v>47</v>
      </c>
      <c r="K609" t="s">
        <v>5083</v>
      </c>
      <c r="L609" t="s">
        <v>50</v>
      </c>
      <c r="M609" t="s">
        <v>50</v>
      </c>
      <c r="N609" t="s">
        <v>36</v>
      </c>
      <c r="O609" t="s">
        <v>51</v>
      </c>
      <c r="P609" t="s">
        <v>4336</v>
      </c>
      <c r="Q609" t="s">
        <v>39</v>
      </c>
      <c r="R609" t="s">
        <v>39</v>
      </c>
      <c r="S609" t="s">
        <v>1184</v>
      </c>
      <c r="T609" t="s">
        <v>39</v>
      </c>
      <c r="U609" t="s">
        <v>5084</v>
      </c>
      <c r="V609" t="s">
        <v>39</v>
      </c>
      <c r="W609" t="s">
        <v>39</v>
      </c>
      <c r="X609" t="s">
        <v>39</v>
      </c>
      <c r="Y609" t="s">
        <v>9717</v>
      </c>
      <c r="Z609">
        <v>4</v>
      </c>
    </row>
    <row r="610" spans="1:26" x14ac:dyDescent="0.25">
      <c r="A610" t="s">
        <v>5085</v>
      </c>
      <c r="B610" t="s">
        <v>5086</v>
      </c>
      <c r="C610" t="s">
        <v>5087</v>
      </c>
      <c r="D610" t="s">
        <v>2475</v>
      </c>
      <c r="E610" t="s">
        <v>3417</v>
      </c>
      <c r="F610" t="s">
        <v>5088</v>
      </c>
      <c r="G610" t="s">
        <v>4883</v>
      </c>
      <c r="H610" t="s">
        <v>3974</v>
      </c>
      <c r="I610" t="s">
        <v>225</v>
      </c>
      <c r="J610" t="s">
        <v>47</v>
      </c>
      <c r="K610" t="s">
        <v>5089</v>
      </c>
      <c r="L610" t="s">
        <v>50</v>
      </c>
      <c r="M610" t="s">
        <v>50</v>
      </c>
      <c r="N610" t="s">
        <v>36</v>
      </c>
      <c r="O610" t="s">
        <v>39</v>
      </c>
      <c r="P610" t="s">
        <v>95</v>
      </c>
      <c r="Q610" t="s">
        <v>522</v>
      </c>
      <c r="R610" t="s">
        <v>39</v>
      </c>
      <c r="S610" t="s">
        <v>9059</v>
      </c>
      <c r="T610" t="s">
        <v>39</v>
      </c>
      <c r="U610" t="s">
        <v>39</v>
      </c>
      <c r="V610" t="s">
        <v>39</v>
      </c>
      <c r="W610" t="s">
        <v>39</v>
      </c>
      <c r="X610" t="s">
        <v>39</v>
      </c>
      <c r="Y610" t="s">
        <v>9695</v>
      </c>
      <c r="Z610">
        <v>3</v>
      </c>
    </row>
    <row r="611" spans="1:26" x14ac:dyDescent="0.25">
      <c r="A611" t="s">
        <v>5090</v>
      </c>
      <c r="B611" t="s">
        <v>5091</v>
      </c>
      <c r="C611" t="s">
        <v>5092</v>
      </c>
      <c r="D611" t="s">
        <v>5093</v>
      </c>
      <c r="E611" t="s">
        <v>5094</v>
      </c>
      <c r="F611" t="s">
        <v>5095</v>
      </c>
      <c r="G611" t="s">
        <v>5096</v>
      </c>
      <c r="H611" t="s">
        <v>1929</v>
      </c>
      <c r="I611" t="s">
        <v>225</v>
      </c>
      <c r="J611" t="s">
        <v>47</v>
      </c>
      <c r="K611" t="s">
        <v>5097</v>
      </c>
      <c r="L611" t="s">
        <v>50</v>
      </c>
      <c r="M611" t="s">
        <v>50</v>
      </c>
      <c r="N611" t="s">
        <v>36</v>
      </c>
      <c r="O611" t="s">
        <v>51</v>
      </c>
      <c r="P611" t="s">
        <v>874</v>
      </c>
      <c r="Q611" t="s">
        <v>613</v>
      </c>
      <c r="R611" t="s">
        <v>39</v>
      </c>
      <c r="S611" t="s">
        <v>39</v>
      </c>
      <c r="T611" t="s">
        <v>39</v>
      </c>
      <c r="U611" t="s">
        <v>2121</v>
      </c>
      <c r="V611" t="s">
        <v>866</v>
      </c>
      <c r="W611" t="s">
        <v>39</v>
      </c>
      <c r="X611" t="s">
        <v>20</v>
      </c>
      <c r="Y611" t="s">
        <v>9718</v>
      </c>
      <c r="Z611">
        <v>5</v>
      </c>
    </row>
    <row r="612" spans="1:26" x14ac:dyDescent="0.25">
      <c r="A612" t="s">
        <v>5098</v>
      </c>
      <c r="B612" t="s">
        <v>5099</v>
      </c>
      <c r="C612" t="s">
        <v>5100</v>
      </c>
      <c r="D612" t="s">
        <v>475</v>
      </c>
      <c r="E612" t="s">
        <v>5101</v>
      </c>
      <c r="F612" t="s">
        <v>5102</v>
      </c>
      <c r="G612" t="s">
        <v>5103</v>
      </c>
      <c r="H612" t="s">
        <v>3807</v>
      </c>
      <c r="I612" t="s">
        <v>225</v>
      </c>
      <c r="J612" t="s">
        <v>47</v>
      </c>
      <c r="K612" t="s">
        <v>48</v>
      </c>
      <c r="L612" t="s">
        <v>50</v>
      </c>
      <c r="M612" t="s">
        <v>50</v>
      </c>
      <c r="N612" t="s">
        <v>36</v>
      </c>
      <c r="O612" t="s">
        <v>3821</v>
      </c>
      <c r="P612" t="s">
        <v>39</v>
      </c>
      <c r="Q612" t="s">
        <v>276</v>
      </c>
      <c r="R612" t="s">
        <v>39</v>
      </c>
      <c r="S612" t="s">
        <v>39</v>
      </c>
      <c r="T612" t="s">
        <v>39</v>
      </c>
      <c r="U612" t="s">
        <v>39</v>
      </c>
      <c r="V612" t="s">
        <v>4093</v>
      </c>
      <c r="W612" t="s">
        <v>39</v>
      </c>
      <c r="X612" t="s">
        <v>20</v>
      </c>
      <c r="Y612" t="s">
        <v>9719</v>
      </c>
      <c r="Z612">
        <v>3</v>
      </c>
    </row>
    <row r="613" spans="1:26" x14ac:dyDescent="0.25">
      <c r="A613" t="s">
        <v>5104</v>
      </c>
      <c r="B613" t="s">
        <v>5105</v>
      </c>
      <c r="C613" t="s">
        <v>5106</v>
      </c>
      <c r="D613" t="s">
        <v>5107</v>
      </c>
      <c r="E613" t="s">
        <v>5101</v>
      </c>
      <c r="F613" t="s">
        <v>5108</v>
      </c>
      <c r="G613" t="s">
        <v>5109</v>
      </c>
      <c r="H613" t="s">
        <v>5110</v>
      </c>
      <c r="I613" t="s">
        <v>225</v>
      </c>
      <c r="J613" t="s">
        <v>47</v>
      </c>
      <c r="K613" t="s">
        <v>48</v>
      </c>
      <c r="L613" t="s">
        <v>50</v>
      </c>
      <c r="M613" t="s">
        <v>50</v>
      </c>
      <c r="N613" t="s">
        <v>36</v>
      </c>
      <c r="O613" t="s">
        <v>51</v>
      </c>
      <c r="P613" t="s">
        <v>177</v>
      </c>
      <c r="Q613" t="s">
        <v>2228</v>
      </c>
      <c r="R613" t="s">
        <v>39</v>
      </c>
      <c r="S613" t="s">
        <v>39</v>
      </c>
      <c r="T613" t="s">
        <v>39</v>
      </c>
      <c r="U613" t="s">
        <v>317</v>
      </c>
      <c r="V613" t="s">
        <v>39</v>
      </c>
      <c r="W613" t="s">
        <v>39</v>
      </c>
      <c r="X613" t="s">
        <v>39</v>
      </c>
      <c r="Y613" t="s">
        <v>9720</v>
      </c>
      <c r="Z613">
        <v>4</v>
      </c>
    </row>
    <row r="614" spans="1:26" x14ac:dyDescent="0.25">
      <c r="A614" t="s">
        <v>5111</v>
      </c>
      <c r="B614" t="s">
        <v>5112</v>
      </c>
      <c r="C614" t="s">
        <v>5113</v>
      </c>
      <c r="D614" t="s">
        <v>5114</v>
      </c>
      <c r="E614" t="s">
        <v>5115</v>
      </c>
      <c r="F614" t="s">
        <v>5116</v>
      </c>
      <c r="G614" t="s">
        <v>5117</v>
      </c>
      <c r="H614" t="s">
        <v>1846</v>
      </c>
      <c r="I614" t="s">
        <v>225</v>
      </c>
      <c r="J614" t="s">
        <v>47</v>
      </c>
      <c r="K614" t="s">
        <v>5118</v>
      </c>
      <c r="L614" t="s">
        <v>50</v>
      </c>
      <c r="M614" t="s">
        <v>50</v>
      </c>
      <c r="N614" t="s">
        <v>36</v>
      </c>
      <c r="O614" t="s">
        <v>1998</v>
      </c>
      <c r="P614" t="s">
        <v>39</v>
      </c>
      <c r="Q614" t="s">
        <v>39</v>
      </c>
      <c r="R614" t="s">
        <v>39</v>
      </c>
      <c r="S614" t="s">
        <v>158</v>
      </c>
      <c r="T614" t="s">
        <v>39</v>
      </c>
      <c r="U614" t="s">
        <v>39</v>
      </c>
      <c r="V614" t="s">
        <v>39</v>
      </c>
      <c r="W614" t="s">
        <v>5119</v>
      </c>
      <c r="X614" t="s">
        <v>39</v>
      </c>
      <c r="Y614" t="s">
        <v>5117</v>
      </c>
      <c r="Z614">
        <v>3</v>
      </c>
    </row>
    <row r="615" spans="1:26" x14ac:dyDescent="0.25">
      <c r="A615" t="s">
        <v>5120</v>
      </c>
      <c r="B615" t="s">
        <v>5121</v>
      </c>
      <c r="C615" t="s">
        <v>5122</v>
      </c>
      <c r="D615" t="s">
        <v>5123</v>
      </c>
      <c r="E615" t="s">
        <v>5101</v>
      </c>
      <c r="F615" t="s">
        <v>5124</v>
      </c>
      <c r="G615" t="s">
        <v>5125</v>
      </c>
      <c r="H615" t="s">
        <v>3162</v>
      </c>
      <c r="I615" t="s">
        <v>225</v>
      </c>
      <c r="J615" t="s">
        <v>47</v>
      </c>
      <c r="K615" t="s">
        <v>5126</v>
      </c>
      <c r="L615" t="s">
        <v>50</v>
      </c>
      <c r="M615" t="s">
        <v>50</v>
      </c>
      <c r="N615" t="s">
        <v>36</v>
      </c>
      <c r="O615" t="s">
        <v>5127</v>
      </c>
      <c r="P615" t="s">
        <v>39</v>
      </c>
      <c r="Q615" t="s">
        <v>39</v>
      </c>
      <c r="R615" t="s">
        <v>39</v>
      </c>
      <c r="S615" t="s">
        <v>158</v>
      </c>
      <c r="T615" t="s">
        <v>5128</v>
      </c>
      <c r="U615" t="s">
        <v>39</v>
      </c>
      <c r="V615" t="s">
        <v>39</v>
      </c>
      <c r="W615" t="s">
        <v>39</v>
      </c>
      <c r="X615" t="s">
        <v>39</v>
      </c>
      <c r="Y615" t="s">
        <v>5125</v>
      </c>
      <c r="Z615">
        <v>3</v>
      </c>
    </row>
    <row r="616" spans="1:26" x14ac:dyDescent="0.25">
      <c r="A616" t="s">
        <v>5129</v>
      </c>
      <c r="B616" t="s">
        <v>5130</v>
      </c>
      <c r="C616" t="s">
        <v>5131</v>
      </c>
      <c r="D616" t="s">
        <v>5132</v>
      </c>
      <c r="E616" t="s">
        <v>5133</v>
      </c>
      <c r="F616" t="s">
        <v>5134</v>
      </c>
      <c r="G616" t="s">
        <v>5135</v>
      </c>
      <c r="H616" t="s">
        <v>5136</v>
      </c>
      <c r="I616" t="s">
        <v>225</v>
      </c>
      <c r="J616" t="s">
        <v>47</v>
      </c>
      <c r="K616" t="s">
        <v>5137</v>
      </c>
      <c r="L616" t="s">
        <v>50</v>
      </c>
      <c r="M616" t="s">
        <v>50</v>
      </c>
      <c r="N616" t="s">
        <v>36</v>
      </c>
      <c r="O616" t="s">
        <v>37</v>
      </c>
      <c r="P616" t="s">
        <v>177</v>
      </c>
      <c r="Q616" t="s">
        <v>39</v>
      </c>
      <c r="R616" t="s">
        <v>4777</v>
      </c>
      <c r="S616" t="s">
        <v>1184</v>
      </c>
      <c r="T616" t="s">
        <v>39</v>
      </c>
      <c r="U616" t="s">
        <v>5138</v>
      </c>
      <c r="V616" t="s">
        <v>39</v>
      </c>
      <c r="W616" t="s">
        <v>39</v>
      </c>
      <c r="X616" t="s">
        <v>39</v>
      </c>
      <c r="Y616" t="s">
        <v>9721</v>
      </c>
      <c r="Z616">
        <v>5</v>
      </c>
    </row>
    <row r="617" spans="1:26" x14ac:dyDescent="0.25">
      <c r="A617" t="s">
        <v>5139</v>
      </c>
      <c r="B617" t="s">
        <v>5140</v>
      </c>
      <c r="C617" t="s">
        <v>5141</v>
      </c>
      <c r="D617" t="s">
        <v>5142</v>
      </c>
      <c r="E617" t="s">
        <v>5143</v>
      </c>
      <c r="F617" t="s">
        <v>5144</v>
      </c>
      <c r="G617" t="s">
        <v>5145</v>
      </c>
      <c r="H617" t="s">
        <v>1775</v>
      </c>
      <c r="I617" t="s">
        <v>225</v>
      </c>
      <c r="J617" t="s">
        <v>47</v>
      </c>
      <c r="K617" t="s">
        <v>48</v>
      </c>
      <c r="L617" t="s">
        <v>50</v>
      </c>
      <c r="M617" t="s">
        <v>50</v>
      </c>
      <c r="N617" t="s">
        <v>36</v>
      </c>
      <c r="O617" t="s">
        <v>51</v>
      </c>
      <c r="P617" t="s">
        <v>177</v>
      </c>
      <c r="Q617" t="s">
        <v>2228</v>
      </c>
      <c r="R617" t="s">
        <v>39</v>
      </c>
      <c r="S617" t="s">
        <v>39</v>
      </c>
      <c r="T617" t="s">
        <v>39</v>
      </c>
      <c r="U617" t="s">
        <v>96</v>
      </c>
      <c r="V617" t="s">
        <v>39</v>
      </c>
      <c r="W617" t="s">
        <v>39</v>
      </c>
      <c r="X617" t="s">
        <v>39</v>
      </c>
      <c r="Y617" t="s">
        <v>9722</v>
      </c>
      <c r="Z617">
        <v>4</v>
      </c>
    </row>
    <row r="618" spans="1:26" x14ac:dyDescent="0.25">
      <c r="A618" t="s">
        <v>5146</v>
      </c>
      <c r="B618" t="s">
        <v>5147</v>
      </c>
      <c r="C618" t="s">
        <v>5148</v>
      </c>
      <c r="D618" t="s">
        <v>5149</v>
      </c>
      <c r="E618" t="s">
        <v>4272</v>
      </c>
      <c r="F618" t="s">
        <v>5150</v>
      </c>
      <c r="G618" t="s">
        <v>5151</v>
      </c>
      <c r="H618" t="s">
        <v>5152</v>
      </c>
      <c r="I618" t="s">
        <v>225</v>
      </c>
      <c r="J618" t="s">
        <v>47</v>
      </c>
      <c r="K618" t="s">
        <v>48</v>
      </c>
      <c r="L618" t="s">
        <v>50</v>
      </c>
      <c r="M618" t="s">
        <v>50</v>
      </c>
      <c r="N618" t="s">
        <v>36</v>
      </c>
      <c r="O618" t="s">
        <v>5153</v>
      </c>
      <c r="P618" t="s">
        <v>39</v>
      </c>
      <c r="Q618" t="s">
        <v>39</v>
      </c>
      <c r="R618" t="s">
        <v>39</v>
      </c>
      <c r="S618" t="s">
        <v>39</v>
      </c>
      <c r="T618" t="s">
        <v>39</v>
      </c>
      <c r="U618" t="s">
        <v>865</v>
      </c>
      <c r="V618" t="s">
        <v>159</v>
      </c>
      <c r="W618" t="s">
        <v>604</v>
      </c>
      <c r="X618" t="s">
        <v>20</v>
      </c>
      <c r="Y618" t="s">
        <v>9723</v>
      </c>
      <c r="Z618">
        <v>4</v>
      </c>
    </row>
    <row r="619" spans="1:26" x14ac:dyDescent="0.25">
      <c r="A619" t="s">
        <v>5154</v>
      </c>
      <c r="B619" t="s">
        <v>5155</v>
      </c>
      <c r="C619" t="s">
        <v>5156</v>
      </c>
      <c r="D619" t="s">
        <v>5157</v>
      </c>
      <c r="E619" t="s">
        <v>476</v>
      </c>
      <c r="F619" t="s">
        <v>5158</v>
      </c>
      <c r="G619" t="s">
        <v>5159</v>
      </c>
      <c r="H619" t="s">
        <v>5160</v>
      </c>
      <c r="I619" t="s">
        <v>225</v>
      </c>
      <c r="J619" t="s">
        <v>47</v>
      </c>
      <c r="K619" t="s">
        <v>48</v>
      </c>
      <c r="L619" t="s">
        <v>50</v>
      </c>
      <c r="M619" t="s">
        <v>50</v>
      </c>
      <c r="N619" t="s">
        <v>36</v>
      </c>
      <c r="O619" t="s">
        <v>51</v>
      </c>
      <c r="P619" t="s">
        <v>266</v>
      </c>
      <c r="Q619" t="s">
        <v>39</v>
      </c>
      <c r="R619" t="s">
        <v>39</v>
      </c>
      <c r="S619" t="s">
        <v>39</v>
      </c>
      <c r="T619" t="s">
        <v>39</v>
      </c>
      <c r="U619" t="s">
        <v>40</v>
      </c>
      <c r="V619" t="s">
        <v>159</v>
      </c>
      <c r="W619" t="s">
        <v>39</v>
      </c>
      <c r="X619" t="s">
        <v>20</v>
      </c>
      <c r="Y619" t="s">
        <v>9724</v>
      </c>
      <c r="Z619">
        <v>4</v>
      </c>
    </row>
    <row r="620" spans="1:26" x14ac:dyDescent="0.25">
      <c r="A620" t="s">
        <v>5161</v>
      </c>
      <c r="B620" t="s">
        <v>5162</v>
      </c>
      <c r="C620" t="s">
        <v>5163</v>
      </c>
      <c r="D620" t="s">
        <v>5164</v>
      </c>
      <c r="E620" t="s">
        <v>659</v>
      </c>
      <c r="F620" t="s">
        <v>5165</v>
      </c>
      <c r="G620" t="s">
        <v>5166</v>
      </c>
      <c r="H620" t="s">
        <v>5167</v>
      </c>
      <c r="I620" t="s">
        <v>225</v>
      </c>
      <c r="J620" t="s">
        <v>47</v>
      </c>
      <c r="K620" t="s">
        <v>48</v>
      </c>
      <c r="L620" t="s">
        <v>50</v>
      </c>
      <c r="M620" t="s">
        <v>50</v>
      </c>
      <c r="N620" t="s">
        <v>36</v>
      </c>
      <c r="O620" t="s">
        <v>51</v>
      </c>
      <c r="P620" t="s">
        <v>39</v>
      </c>
      <c r="Q620" t="s">
        <v>613</v>
      </c>
      <c r="R620" t="s">
        <v>39</v>
      </c>
      <c r="S620" t="s">
        <v>39</v>
      </c>
      <c r="T620" t="s">
        <v>5168</v>
      </c>
      <c r="U620" t="s">
        <v>5169</v>
      </c>
      <c r="V620" t="s">
        <v>39</v>
      </c>
      <c r="W620" t="s">
        <v>39</v>
      </c>
      <c r="X620" t="s">
        <v>39</v>
      </c>
      <c r="Y620" t="s">
        <v>5166</v>
      </c>
      <c r="Z620">
        <v>4</v>
      </c>
    </row>
    <row r="621" spans="1:26" x14ac:dyDescent="0.25">
      <c r="A621" t="s">
        <v>5170</v>
      </c>
      <c r="B621" t="s">
        <v>5171</v>
      </c>
      <c r="C621" t="s">
        <v>5172</v>
      </c>
      <c r="D621" t="s">
        <v>5173</v>
      </c>
      <c r="E621" t="s">
        <v>879</v>
      </c>
      <c r="F621" t="s">
        <v>5174</v>
      </c>
      <c r="G621" t="s">
        <v>5175</v>
      </c>
      <c r="H621" t="s">
        <v>5176</v>
      </c>
      <c r="I621" t="s">
        <v>225</v>
      </c>
      <c r="J621" t="s">
        <v>47</v>
      </c>
      <c r="K621" t="s">
        <v>48</v>
      </c>
      <c r="L621" t="s">
        <v>50</v>
      </c>
      <c r="M621" t="s">
        <v>50</v>
      </c>
      <c r="N621" t="s">
        <v>36</v>
      </c>
      <c r="O621" t="s">
        <v>51</v>
      </c>
      <c r="P621" t="s">
        <v>177</v>
      </c>
      <c r="Q621" t="s">
        <v>4751</v>
      </c>
      <c r="R621" t="s">
        <v>39</v>
      </c>
      <c r="S621" t="s">
        <v>39</v>
      </c>
      <c r="T621" t="s">
        <v>39</v>
      </c>
      <c r="U621" t="s">
        <v>1422</v>
      </c>
      <c r="V621" t="s">
        <v>39</v>
      </c>
      <c r="W621" t="s">
        <v>39</v>
      </c>
      <c r="X621" t="s">
        <v>39</v>
      </c>
      <c r="Y621" t="s">
        <v>9725</v>
      </c>
      <c r="Z621">
        <v>4</v>
      </c>
    </row>
    <row r="622" spans="1:26" x14ac:dyDescent="0.25">
      <c r="A622" t="s">
        <v>5177</v>
      </c>
      <c r="B622" t="s">
        <v>5178</v>
      </c>
      <c r="C622" t="s">
        <v>5179</v>
      </c>
      <c r="D622" t="s">
        <v>5180</v>
      </c>
      <c r="E622" t="s">
        <v>5181</v>
      </c>
      <c r="F622" t="s">
        <v>5182</v>
      </c>
      <c r="G622" t="s">
        <v>5183</v>
      </c>
      <c r="H622" t="s">
        <v>5184</v>
      </c>
      <c r="I622" t="s">
        <v>225</v>
      </c>
      <c r="J622" t="s">
        <v>47</v>
      </c>
      <c r="K622" t="s">
        <v>48</v>
      </c>
      <c r="L622" t="s">
        <v>50</v>
      </c>
      <c r="M622" t="s">
        <v>50</v>
      </c>
      <c r="N622" t="s">
        <v>36</v>
      </c>
      <c r="O622" t="s">
        <v>37</v>
      </c>
      <c r="P622" t="s">
        <v>177</v>
      </c>
      <c r="Q622" t="s">
        <v>613</v>
      </c>
      <c r="R622" t="s">
        <v>39</v>
      </c>
      <c r="S622" t="s">
        <v>39</v>
      </c>
      <c r="T622" t="s">
        <v>39</v>
      </c>
      <c r="U622" t="s">
        <v>1422</v>
      </c>
      <c r="V622" t="s">
        <v>39</v>
      </c>
      <c r="W622" t="s">
        <v>39</v>
      </c>
      <c r="X622" t="s">
        <v>39</v>
      </c>
      <c r="Y622" t="s">
        <v>9726</v>
      </c>
      <c r="Z622">
        <v>4</v>
      </c>
    </row>
    <row r="623" spans="1:26" x14ac:dyDescent="0.25">
      <c r="A623" t="s">
        <v>5185</v>
      </c>
      <c r="B623" t="s">
        <v>5186</v>
      </c>
      <c r="C623" t="s">
        <v>5187</v>
      </c>
      <c r="D623" t="s">
        <v>5188</v>
      </c>
      <c r="E623" t="s">
        <v>5189</v>
      </c>
      <c r="F623" t="s">
        <v>5190</v>
      </c>
      <c r="G623" t="s">
        <v>5191</v>
      </c>
      <c r="H623" t="s">
        <v>5192</v>
      </c>
      <c r="I623" t="s">
        <v>225</v>
      </c>
      <c r="J623" t="s">
        <v>47</v>
      </c>
      <c r="K623" t="s">
        <v>5193</v>
      </c>
      <c r="L623" t="s">
        <v>50</v>
      </c>
      <c r="M623" t="s">
        <v>50</v>
      </c>
      <c r="N623" t="s">
        <v>36</v>
      </c>
      <c r="O623" t="s">
        <v>39</v>
      </c>
      <c r="P623" t="s">
        <v>2049</v>
      </c>
      <c r="Q623" t="s">
        <v>613</v>
      </c>
      <c r="R623" t="s">
        <v>39</v>
      </c>
      <c r="S623" t="s">
        <v>39</v>
      </c>
      <c r="T623" t="s">
        <v>39</v>
      </c>
      <c r="U623" t="s">
        <v>5194</v>
      </c>
      <c r="V623" t="s">
        <v>39</v>
      </c>
      <c r="W623" t="s">
        <v>39</v>
      </c>
      <c r="X623" t="s">
        <v>39</v>
      </c>
      <c r="Y623" t="s">
        <v>9727</v>
      </c>
      <c r="Z623">
        <v>3</v>
      </c>
    </row>
    <row r="624" spans="1:26" x14ac:dyDescent="0.25">
      <c r="A624" t="s">
        <v>5195</v>
      </c>
      <c r="B624" t="s">
        <v>5196</v>
      </c>
      <c r="C624" t="s">
        <v>5197</v>
      </c>
      <c r="D624" t="s">
        <v>5198</v>
      </c>
      <c r="E624" t="s">
        <v>5199</v>
      </c>
      <c r="F624" t="s">
        <v>5200</v>
      </c>
      <c r="G624" t="s">
        <v>5201</v>
      </c>
      <c r="H624" t="s">
        <v>3162</v>
      </c>
      <c r="I624" t="s">
        <v>225</v>
      </c>
      <c r="J624" t="s">
        <v>47</v>
      </c>
      <c r="K624" t="s">
        <v>5202</v>
      </c>
      <c r="L624" t="s">
        <v>50</v>
      </c>
      <c r="M624" t="s">
        <v>50</v>
      </c>
      <c r="N624" t="s">
        <v>36</v>
      </c>
      <c r="O624" t="s">
        <v>51</v>
      </c>
      <c r="P624" t="s">
        <v>39</v>
      </c>
      <c r="Q624" t="s">
        <v>613</v>
      </c>
      <c r="R624" t="s">
        <v>39</v>
      </c>
      <c r="S624" t="s">
        <v>39</v>
      </c>
      <c r="T624" t="s">
        <v>2459</v>
      </c>
      <c r="U624" t="s">
        <v>96</v>
      </c>
      <c r="V624" t="s">
        <v>39</v>
      </c>
      <c r="W624" t="s">
        <v>39</v>
      </c>
      <c r="X624" t="s">
        <v>39</v>
      </c>
      <c r="Y624" t="s">
        <v>9728</v>
      </c>
      <c r="Z624">
        <v>4</v>
      </c>
    </row>
    <row r="625" spans="1:26" x14ac:dyDescent="0.25">
      <c r="A625" t="s">
        <v>5203</v>
      </c>
      <c r="B625" t="s">
        <v>5204</v>
      </c>
      <c r="C625" t="s">
        <v>5205</v>
      </c>
      <c r="D625" t="s">
        <v>5206</v>
      </c>
      <c r="E625" t="s">
        <v>486</v>
      </c>
      <c r="F625" t="s">
        <v>5207</v>
      </c>
      <c r="G625" t="s">
        <v>5208</v>
      </c>
      <c r="H625" t="s">
        <v>2641</v>
      </c>
      <c r="I625" t="s">
        <v>225</v>
      </c>
      <c r="J625" t="s">
        <v>47</v>
      </c>
      <c r="K625" t="s">
        <v>48</v>
      </c>
      <c r="L625" t="s">
        <v>50</v>
      </c>
      <c r="M625" t="s">
        <v>50</v>
      </c>
      <c r="N625" t="s">
        <v>36</v>
      </c>
      <c r="O625" t="s">
        <v>102</v>
      </c>
      <c r="P625" t="s">
        <v>103</v>
      </c>
      <c r="Q625" t="s">
        <v>39</v>
      </c>
      <c r="R625" t="s">
        <v>39</v>
      </c>
      <c r="S625" t="s">
        <v>39</v>
      </c>
      <c r="T625" t="s">
        <v>2023</v>
      </c>
      <c r="U625" t="s">
        <v>2643</v>
      </c>
      <c r="V625" t="s">
        <v>39</v>
      </c>
      <c r="W625" t="s">
        <v>39</v>
      </c>
      <c r="X625" t="s">
        <v>39</v>
      </c>
      <c r="Y625" t="s">
        <v>9729</v>
      </c>
      <c r="Z625">
        <v>4</v>
      </c>
    </row>
    <row r="626" spans="1:26" x14ac:dyDescent="0.25">
      <c r="A626" t="s">
        <v>5209</v>
      </c>
      <c r="B626" t="s">
        <v>5210</v>
      </c>
      <c r="C626" t="s">
        <v>5211</v>
      </c>
      <c r="D626" t="s">
        <v>5212</v>
      </c>
      <c r="E626" t="s">
        <v>5213</v>
      </c>
      <c r="F626" t="s">
        <v>5214</v>
      </c>
      <c r="G626" t="s">
        <v>5215</v>
      </c>
      <c r="H626" t="s">
        <v>5216</v>
      </c>
      <c r="I626" t="s">
        <v>225</v>
      </c>
      <c r="J626" t="s">
        <v>47</v>
      </c>
      <c r="K626" t="s">
        <v>5217</v>
      </c>
      <c r="L626" t="s">
        <v>50</v>
      </c>
      <c r="M626" t="s">
        <v>50</v>
      </c>
      <c r="N626" t="s">
        <v>36</v>
      </c>
      <c r="O626" t="s">
        <v>94</v>
      </c>
      <c r="P626" t="s">
        <v>266</v>
      </c>
      <c r="Q626" t="s">
        <v>39</v>
      </c>
      <c r="R626" t="s">
        <v>39</v>
      </c>
      <c r="S626" t="s">
        <v>39</v>
      </c>
      <c r="T626" t="s">
        <v>39</v>
      </c>
      <c r="U626" t="s">
        <v>865</v>
      </c>
      <c r="V626" t="s">
        <v>5218</v>
      </c>
      <c r="W626" t="s">
        <v>39</v>
      </c>
      <c r="X626" t="s">
        <v>20</v>
      </c>
      <c r="Y626" t="s">
        <v>9730</v>
      </c>
      <c r="Z626">
        <v>4</v>
      </c>
    </row>
    <row r="627" spans="1:26" x14ac:dyDescent="0.25">
      <c r="A627" t="s">
        <v>5219</v>
      </c>
      <c r="B627" t="s">
        <v>5220</v>
      </c>
      <c r="C627" t="s">
        <v>5221</v>
      </c>
      <c r="D627" t="s">
        <v>5212</v>
      </c>
      <c r="E627" t="s">
        <v>5222</v>
      </c>
      <c r="F627" t="s">
        <v>5223</v>
      </c>
      <c r="G627" t="s">
        <v>5224</v>
      </c>
      <c r="H627" t="s">
        <v>5216</v>
      </c>
      <c r="I627" t="s">
        <v>225</v>
      </c>
      <c r="J627" t="s">
        <v>47</v>
      </c>
      <c r="K627" t="s">
        <v>5225</v>
      </c>
      <c r="L627" t="s">
        <v>50</v>
      </c>
      <c r="M627" t="s">
        <v>50</v>
      </c>
      <c r="N627" t="s">
        <v>36</v>
      </c>
      <c r="O627" t="s">
        <v>5226</v>
      </c>
      <c r="P627" t="s">
        <v>39</v>
      </c>
      <c r="Q627" t="s">
        <v>5227</v>
      </c>
      <c r="R627" t="s">
        <v>39</v>
      </c>
      <c r="S627" t="s">
        <v>39</v>
      </c>
      <c r="T627" t="s">
        <v>39</v>
      </c>
      <c r="U627" t="s">
        <v>39</v>
      </c>
      <c r="V627" t="s">
        <v>912</v>
      </c>
      <c r="W627" t="s">
        <v>39</v>
      </c>
      <c r="X627" t="s">
        <v>20</v>
      </c>
      <c r="Y627" t="s">
        <v>9731</v>
      </c>
      <c r="Z627">
        <v>3</v>
      </c>
    </row>
    <row r="628" spans="1:26" x14ac:dyDescent="0.25">
      <c r="A628" t="s">
        <v>5228</v>
      </c>
      <c r="B628" t="s">
        <v>5229</v>
      </c>
      <c r="C628" t="s">
        <v>5230</v>
      </c>
      <c r="D628" t="s">
        <v>5231</v>
      </c>
      <c r="E628" t="s">
        <v>4324</v>
      </c>
      <c r="F628" t="s">
        <v>39</v>
      </c>
      <c r="G628" t="s">
        <v>5232</v>
      </c>
      <c r="H628" t="s">
        <v>30</v>
      </c>
      <c r="I628" t="s">
        <v>31</v>
      </c>
      <c r="J628" t="s">
        <v>47</v>
      </c>
      <c r="K628" t="s">
        <v>48</v>
      </c>
      <c r="L628" t="s">
        <v>5233</v>
      </c>
      <c r="M628" t="s">
        <v>50</v>
      </c>
      <c r="N628" t="s">
        <v>36</v>
      </c>
      <c r="O628" t="s">
        <v>51</v>
      </c>
      <c r="P628" t="s">
        <v>39</v>
      </c>
      <c r="Q628" t="s">
        <v>39</v>
      </c>
      <c r="R628" t="s">
        <v>1056</v>
      </c>
      <c r="S628" t="s">
        <v>1463</v>
      </c>
      <c r="T628" t="s">
        <v>39</v>
      </c>
      <c r="U628" t="s">
        <v>39</v>
      </c>
      <c r="V628" t="s">
        <v>39</v>
      </c>
      <c r="W628" t="s">
        <v>39</v>
      </c>
      <c r="X628" t="s">
        <v>39</v>
      </c>
      <c r="Y628" t="s">
        <v>9732</v>
      </c>
      <c r="Z628">
        <v>3</v>
      </c>
    </row>
    <row r="629" spans="1:26" x14ac:dyDescent="0.25">
      <c r="A629" t="s">
        <v>5234</v>
      </c>
      <c r="B629" t="s">
        <v>5235</v>
      </c>
      <c r="C629" t="s">
        <v>5236</v>
      </c>
      <c r="D629" t="s">
        <v>5237</v>
      </c>
      <c r="E629" t="s">
        <v>5238</v>
      </c>
      <c r="F629" t="s">
        <v>5239</v>
      </c>
      <c r="G629" t="s">
        <v>5240</v>
      </c>
      <c r="H629" t="s">
        <v>5241</v>
      </c>
      <c r="I629" t="s">
        <v>225</v>
      </c>
      <c r="J629" t="s">
        <v>47</v>
      </c>
      <c r="K629" t="s">
        <v>5242</v>
      </c>
      <c r="L629" t="s">
        <v>50</v>
      </c>
      <c r="M629" t="s">
        <v>50</v>
      </c>
      <c r="N629" t="s">
        <v>36</v>
      </c>
      <c r="O629" t="s">
        <v>51</v>
      </c>
      <c r="P629" t="s">
        <v>78</v>
      </c>
      <c r="Q629" t="s">
        <v>39</v>
      </c>
      <c r="R629" t="s">
        <v>39</v>
      </c>
      <c r="S629" t="s">
        <v>52</v>
      </c>
      <c r="T629" t="s">
        <v>19</v>
      </c>
      <c r="U629" t="s">
        <v>39</v>
      </c>
      <c r="V629" t="s">
        <v>114</v>
      </c>
      <c r="W629" t="s">
        <v>39</v>
      </c>
      <c r="X629" t="s">
        <v>20</v>
      </c>
      <c r="Y629" t="s">
        <v>9278</v>
      </c>
      <c r="Z629">
        <v>5</v>
      </c>
    </row>
    <row r="630" spans="1:26" x14ac:dyDescent="0.25">
      <c r="A630" t="s">
        <v>5243</v>
      </c>
      <c r="B630" t="s">
        <v>5244</v>
      </c>
      <c r="C630" t="s">
        <v>5245</v>
      </c>
      <c r="D630" t="s">
        <v>5246</v>
      </c>
      <c r="E630" t="s">
        <v>5247</v>
      </c>
      <c r="F630" t="s">
        <v>5248</v>
      </c>
      <c r="G630" t="s">
        <v>5249</v>
      </c>
      <c r="H630" t="s">
        <v>5250</v>
      </c>
      <c r="I630" t="s">
        <v>225</v>
      </c>
      <c r="J630" t="s">
        <v>47</v>
      </c>
      <c r="K630" t="s">
        <v>48</v>
      </c>
      <c r="L630" t="s">
        <v>50</v>
      </c>
      <c r="M630" t="s">
        <v>50</v>
      </c>
      <c r="N630" t="s">
        <v>36</v>
      </c>
      <c r="O630" t="s">
        <v>426</v>
      </c>
      <c r="P630" t="s">
        <v>39</v>
      </c>
      <c r="Q630" t="s">
        <v>613</v>
      </c>
      <c r="R630" t="s">
        <v>39</v>
      </c>
      <c r="S630" t="s">
        <v>52</v>
      </c>
      <c r="T630" t="s">
        <v>19</v>
      </c>
      <c r="U630" t="s">
        <v>4396</v>
      </c>
      <c r="V630" t="s">
        <v>39</v>
      </c>
      <c r="W630" t="s">
        <v>39</v>
      </c>
      <c r="X630" t="s">
        <v>39</v>
      </c>
      <c r="Y630" t="s">
        <v>9733</v>
      </c>
      <c r="Z630">
        <v>5</v>
      </c>
    </row>
    <row r="631" spans="1:26" x14ac:dyDescent="0.25">
      <c r="A631" t="s">
        <v>5251</v>
      </c>
      <c r="B631" t="s">
        <v>5252</v>
      </c>
      <c r="C631" t="s">
        <v>5253</v>
      </c>
      <c r="D631" t="s">
        <v>5254</v>
      </c>
      <c r="E631" t="s">
        <v>5255</v>
      </c>
      <c r="F631" t="s">
        <v>5256</v>
      </c>
      <c r="G631" t="s">
        <v>5257</v>
      </c>
      <c r="H631" t="s">
        <v>800</v>
      </c>
      <c r="I631" t="s">
        <v>225</v>
      </c>
      <c r="J631" t="s">
        <v>47</v>
      </c>
      <c r="K631" t="s">
        <v>48</v>
      </c>
      <c r="L631" t="s">
        <v>50</v>
      </c>
      <c r="M631" t="s">
        <v>50</v>
      </c>
      <c r="N631" t="s">
        <v>36</v>
      </c>
      <c r="O631" t="s">
        <v>1021</v>
      </c>
      <c r="P631" t="s">
        <v>39</v>
      </c>
      <c r="Q631" t="s">
        <v>276</v>
      </c>
      <c r="R631" t="s">
        <v>39</v>
      </c>
      <c r="S631" t="s">
        <v>39</v>
      </c>
      <c r="T631" t="s">
        <v>39</v>
      </c>
      <c r="U631" t="s">
        <v>830</v>
      </c>
      <c r="V631" t="s">
        <v>2321</v>
      </c>
      <c r="W631" t="s">
        <v>39</v>
      </c>
      <c r="X631" t="s">
        <v>20</v>
      </c>
      <c r="Y631" t="s">
        <v>9734</v>
      </c>
      <c r="Z631">
        <v>4</v>
      </c>
    </row>
    <row r="632" spans="1:26" x14ac:dyDescent="0.25">
      <c r="A632" t="s">
        <v>5258</v>
      </c>
      <c r="B632" t="s">
        <v>5259</v>
      </c>
      <c r="C632" t="s">
        <v>5260</v>
      </c>
      <c r="D632" t="s">
        <v>5261</v>
      </c>
      <c r="E632" t="s">
        <v>5262</v>
      </c>
      <c r="F632" t="s">
        <v>5263</v>
      </c>
      <c r="G632" t="s">
        <v>5264</v>
      </c>
      <c r="H632" t="s">
        <v>4404</v>
      </c>
      <c r="I632" t="s">
        <v>225</v>
      </c>
      <c r="J632" t="s">
        <v>47</v>
      </c>
      <c r="K632" t="s">
        <v>631</v>
      </c>
      <c r="L632" t="s">
        <v>50</v>
      </c>
      <c r="M632" t="s">
        <v>50</v>
      </c>
      <c r="N632" t="s">
        <v>36</v>
      </c>
      <c r="O632" t="s">
        <v>1021</v>
      </c>
      <c r="P632" t="s">
        <v>39</v>
      </c>
      <c r="Q632" t="s">
        <v>39</v>
      </c>
      <c r="R632" t="s">
        <v>39</v>
      </c>
      <c r="S632" t="s">
        <v>52</v>
      </c>
      <c r="T632" t="s">
        <v>409</v>
      </c>
      <c r="U632" t="s">
        <v>39</v>
      </c>
      <c r="V632" t="s">
        <v>159</v>
      </c>
      <c r="W632" t="s">
        <v>39</v>
      </c>
      <c r="X632" t="s">
        <v>20</v>
      </c>
      <c r="Y632" t="s">
        <v>9735</v>
      </c>
      <c r="Z632">
        <v>4</v>
      </c>
    </row>
    <row r="633" spans="1:26" x14ac:dyDescent="0.25">
      <c r="A633" t="s">
        <v>5265</v>
      </c>
      <c r="B633" t="s">
        <v>5266</v>
      </c>
      <c r="C633" t="s">
        <v>5267</v>
      </c>
      <c r="D633" t="s">
        <v>5268</v>
      </c>
      <c r="E633" t="s">
        <v>5269</v>
      </c>
      <c r="F633" t="s">
        <v>5270</v>
      </c>
      <c r="G633" t="s">
        <v>5271</v>
      </c>
      <c r="H633" t="s">
        <v>5272</v>
      </c>
      <c r="I633" t="s">
        <v>225</v>
      </c>
      <c r="J633" t="s">
        <v>47</v>
      </c>
      <c r="K633" t="s">
        <v>5273</v>
      </c>
      <c r="L633" t="s">
        <v>50</v>
      </c>
      <c r="M633" t="s">
        <v>50</v>
      </c>
      <c r="N633" t="s">
        <v>36</v>
      </c>
      <c r="O633" t="s">
        <v>51</v>
      </c>
      <c r="P633" t="s">
        <v>39</v>
      </c>
      <c r="Q633" t="s">
        <v>39</v>
      </c>
      <c r="R633" t="s">
        <v>4892</v>
      </c>
      <c r="S633" t="s">
        <v>39</v>
      </c>
      <c r="T633" t="s">
        <v>39</v>
      </c>
      <c r="U633" t="s">
        <v>5274</v>
      </c>
      <c r="V633" t="s">
        <v>159</v>
      </c>
      <c r="W633" t="s">
        <v>39</v>
      </c>
      <c r="X633" t="s">
        <v>20</v>
      </c>
      <c r="Y633" t="s">
        <v>9736</v>
      </c>
      <c r="Z633">
        <v>4</v>
      </c>
    </row>
    <row r="634" spans="1:26" x14ac:dyDescent="0.25">
      <c r="A634" t="s">
        <v>5275</v>
      </c>
      <c r="B634" t="s">
        <v>5276</v>
      </c>
      <c r="C634" t="s">
        <v>5277</v>
      </c>
      <c r="D634" t="s">
        <v>3858</v>
      </c>
      <c r="E634" t="s">
        <v>5269</v>
      </c>
      <c r="F634" t="s">
        <v>5278</v>
      </c>
      <c r="G634" t="s">
        <v>5279</v>
      </c>
      <c r="H634" t="s">
        <v>3862</v>
      </c>
      <c r="I634" t="s">
        <v>225</v>
      </c>
      <c r="J634" t="s">
        <v>47</v>
      </c>
      <c r="K634" t="s">
        <v>631</v>
      </c>
      <c r="L634" t="s">
        <v>50</v>
      </c>
      <c r="M634" t="s">
        <v>50</v>
      </c>
      <c r="N634" t="s">
        <v>36</v>
      </c>
      <c r="O634" t="s">
        <v>51</v>
      </c>
      <c r="P634" t="s">
        <v>5280</v>
      </c>
      <c r="Q634" t="s">
        <v>39</v>
      </c>
      <c r="R634" t="s">
        <v>39</v>
      </c>
      <c r="S634" t="s">
        <v>39</v>
      </c>
      <c r="T634" t="s">
        <v>19</v>
      </c>
      <c r="U634" t="s">
        <v>39</v>
      </c>
      <c r="V634" t="s">
        <v>159</v>
      </c>
      <c r="W634" t="s">
        <v>39</v>
      </c>
      <c r="X634" t="s">
        <v>20</v>
      </c>
      <c r="Y634" t="s">
        <v>9737</v>
      </c>
      <c r="Z634">
        <v>4</v>
      </c>
    </row>
    <row r="635" spans="1:26" x14ac:dyDescent="0.25">
      <c r="A635" t="s">
        <v>5281</v>
      </c>
      <c r="B635" t="s">
        <v>5282</v>
      </c>
      <c r="C635" t="s">
        <v>5283</v>
      </c>
      <c r="D635" t="s">
        <v>5284</v>
      </c>
      <c r="E635" t="s">
        <v>5285</v>
      </c>
      <c r="F635" t="s">
        <v>5286</v>
      </c>
      <c r="G635" t="s">
        <v>5287</v>
      </c>
      <c r="H635" t="s">
        <v>1545</v>
      </c>
      <c r="I635" t="s">
        <v>225</v>
      </c>
      <c r="J635" t="s">
        <v>47</v>
      </c>
      <c r="K635" t="s">
        <v>631</v>
      </c>
      <c r="L635" t="s">
        <v>50</v>
      </c>
      <c r="M635" t="s">
        <v>50</v>
      </c>
      <c r="N635" t="s">
        <v>36</v>
      </c>
      <c r="O635" t="s">
        <v>51</v>
      </c>
      <c r="P635" t="s">
        <v>78</v>
      </c>
      <c r="Q635" t="s">
        <v>39</v>
      </c>
      <c r="R635" t="s">
        <v>39</v>
      </c>
      <c r="S635" t="s">
        <v>39</v>
      </c>
      <c r="T635" t="s">
        <v>19</v>
      </c>
      <c r="U635" t="s">
        <v>5288</v>
      </c>
      <c r="V635" t="s">
        <v>159</v>
      </c>
      <c r="W635" t="s">
        <v>39</v>
      </c>
      <c r="X635" t="s">
        <v>20</v>
      </c>
      <c r="Y635" t="s">
        <v>9738</v>
      </c>
      <c r="Z635">
        <v>5</v>
      </c>
    </row>
    <row r="636" spans="1:26" x14ac:dyDescent="0.25">
      <c r="A636" t="s">
        <v>5289</v>
      </c>
      <c r="B636" t="s">
        <v>5290</v>
      </c>
      <c r="C636" t="s">
        <v>5291</v>
      </c>
      <c r="D636" t="s">
        <v>3901</v>
      </c>
      <c r="E636" t="s">
        <v>5292</v>
      </c>
      <c r="F636" t="s">
        <v>5293</v>
      </c>
      <c r="G636" t="s">
        <v>5294</v>
      </c>
      <c r="H636" t="s">
        <v>3905</v>
      </c>
      <c r="I636" t="s">
        <v>225</v>
      </c>
      <c r="J636" t="s">
        <v>47</v>
      </c>
      <c r="K636" t="s">
        <v>5295</v>
      </c>
      <c r="L636" t="s">
        <v>50</v>
      </c>
      <c r="M636" t="s">
        <v>50</v>
      </c>
      <c r="N636" t="s">
        <v>36</v>
      </c>
      <c r="O636" t="s">
        <v>51</v>
      </c>
      <c r="P636" t="s">
        <v>266</v>
      </c>
      <c r="Q636" t="s">
        <v>39</v>
      </c>
      <c r="R636" t="s">
        <v>39</v>
      </c>
      <c r="S636" t="s">
        <v>39</v>
      </c>
      <c r="T636" t="s">
        <v>39</v>
      </c>
      <c r="U636" t="s">
        <v>3077</v>
      </c>
      <c r="V636" t="s">
        <v>287</v>
      </c>
      <c r="W636" t="s">
        <v>39</v>
      </c>
      <c r="X636" t="s">
        <v>20</v>
      </c>
      <c r="Y636" t="s">
        <v>9739</v>
      </c>
      <c r="Z636">
        <v>4</v>
      </c>
    </row>
    <row r="637" spans="1:26" x14ac:dyDescent="0.25">
      <c r="A637" t="s">
        <v>5296</v>
      </c>
      <c r="B637" t="s">
        <v>5297</v>
      </c>
      <c r="C637" t="s">
        <v>5298</v>
      </c>
      <c r="D637" t="s">
        <v>5299</v>
      </c>
      <c r="E637" t="s">
        <v>5300</v>
      </c>
      <c r="F637" t="s">
        <v>5301</v>
      </c>
      <c r="G637" t="s">
        <v>5302</v>
      </c>
      <c r="H637" t="s">
        <v>5303</v>
      </c>
      <c r="I637" t="s">
        <v>225</v>
      </c>
      <c r="J637" t="s">
        <v>47</v>
      </c>
      <c r="K637" t="s">
        <v>631</v>
      </c>
      <c r="L637" t="s">
        <v>50</v>
      </c>
      <c r="M637" t="s">
        <v>50</v>
      </c>
      <c r="N637" t="s">
        <v>36</v>
      </c>
      <c r="O637" t="s">
        <v>1021</v>
      </c>
      <c r="P637" t="s">
        <v>78</v>
      </c>
      <c r="Q637" t="s">
        <v>39</v>
      </c>
      <c r="R637" t="s">
        <v>39</v>
      </c>
      <c r="S637" t="s">
        <v>214</v>
      </c>
      <c r="T637" t="s">
        <v>39</v>
      </c>
      <c r="U637" t="s">
        <v>5288</v>
      </c>
      <c r="V637" t="s">
        <v>159</v>
      </c>
      <c r="W637" t="s">
        <v>5304</v>
      </c>
      <c r="X637" t="s">
        <v>20</v>
      </c>
      <c r="Y637" t="s">
        <v>9740</v>
      </c>
      <c r="Z637">
        <v>6</v>
      </c>
    </row>
    <row r="638" spans="1:26" x14ac:dyDescent="0.25">
      <c r="A638" t="s">
        <v>5305</v>
      </c>
      <c r="B638" t="s">
        <v>5306</v>
      </c>
      <c r="C638" t="s">
        <v>5307</v>
      </c>
      <c r="D638" t="s">
        <v>5308</v>
      </c>
      <c r="E638" t="s">
        <v>5309</v>
      </c>
      <c r="F638" t="s">
        <v>5310</v>
      </c>
      <c r="G638" t="s">
        <v>5311</v>
      </c>
      <c r="H638" t="s">
        <v>1929</v>
      </c>
      <c r="I638" t="s">
        <v>225</v>
      </c>
      <c r="J638" t="s">
        <v>47</v>
      </c>
      <c r="K638" t="s">
        <v>5312</v>
      </c>
      <c r="L638" t="s">
        <v>50</v>
      </c>
      <c r="M638" t="s">
        <v>50</v>
      </c>
      <c r="N638" t="s">
        <v>36</v>
      </c>
      <c r="O638" t="s">
        <v>51</v>
      </c>
      <c r="P638" t="s">
        <v>39</v>
      </c>
      <c r="Q638" t="s">
        <v>39</v>
      </c>
      <c r="R638" t="s">
        <v>39</v>
      </c>
      <c r="S638" t="s">
        <v>39</v>
      </c>
      <c r="T638" t="s">
        <v>523</v>
      </c>
      <c r="U638" t="s">
        <v>865</v>
      </c>
      <c r="V638" t="s">
        <v>39</v>
      </c>
      <c r="W638" t="s">
        <v>39</v>
      </c>
      <c r="X638" t="s">
        <v>39</v>
      </c>
      <c r="Y638" t="s">
        <v>5311</v>
      </c>
      <c r="Z638">
        <v>3</v>
      </c>
    </row>
    <row r="639" spans="1:26" x14ac:dyDescent="0.25">
      <c r="A639" t="s">
        <v>5313</v>
      </c>
      <c r="B639" t="s">
        <v>5314</v>
      </c>
      <c r="C639" t="s">
        <v>5315</v>
      </c>
      <c r="D639" t="s">
        <v>5316</v>
      </c>
      <c r="E639" t="s">
        <v>5317</v>
      </c>
      <c r="F639" t="s">
        <v>5318</v>
      </c>
      <c r="G639" t="s">
        <v>5319</v>
      </c>
      <c r="H639" t="s">
        <v>4023</v>
      </c>
      <c r="I639" t="s">
        <v>225</v>
      </c>
      <c r="J639" t="s">
        <v>47</v>
      </c>
      <c r="K639" t="s">
        <v>5320</v>
      </c>
      <c r="L639" t="s">
        <v>50</v>
      </c>
      <c r="M639" t="s">
        <v>50</v>
      </c>
      <c r="N639" t="s">
        <v>36</v>
      </c>
      <c r="O639" t="s">
        <v>51</v>
      </c>
      <c r="P639" t="s">
        <v>39</v>
      </c>
      <c r="Q639" t="s">
        <v>522</v>
      </c>
      <c r="R639" t="s">
        <v>1183</v>
      </c>
      <c r="S639" t="s">
        <v>1184</v>
      </c>
      <c r="T639" t="s">
        <v>39</v>
      </c>
      <c r="U639" t="s">
        <v>1587</v>
      </c>
      <c r="V639" t="s">
        <v>39</v>
      </c>
      <c r="W639" t="s">
        <v>39</v>
      </c>
      <c r="X639" t="s">
        <v>39</v>
      </c>
      <c r="Y639" t="s">
        <v>9741</v>
      </c>
      <c r="Z639">
        <v>5</v>
      </c>
    </row>
    <row r="640" spans="1:26" x14ac:dyDescent="0.25">
      <c r="A640" t="s">
        <v>5321</v>
      </c>
      <c r="B640" t="s">
        <v>5322</v>
      </c>
      <c r="C640" t="s">
        <v>5323</v>
      </c>
      <c r="D640" t="s">
        <v>5324</v>
      </c>
      <c r="E640" t="s">
        <v>5325</v>
      </c>
      <c r="F640" t="s">
        <v>5326</v>
      </c>
      <c r="G640" t="s">
        <v>5327</v>
      </c>
      <c r="H640" t="s">
        <v>5328</v>
      </c>
      <c r="I640" t="s">
        <v>225</v>
      </c>
      <c r="J640" t="s">
        <v>47</v>
      </c>
      <c r="K640" t="s">
        <v>48</v>
      </c>
      <c r="L640" t="s">
        <v>50</v>
      </c>
      <c r="M640" t="s">
        <v>50</v>
      </c>
      <c r="N640" t="s">
        <v>36</v>
      </c>
      <c r="O640" t="s">
        <v>157</v>
      </c>
      <c r="P640" t="s">
        <v>39</v>
      </c>
      <c r="Q640" t="s">
        <v>39</v>
      </c>
      <c r="R640" t="s">
        <v>39</v>
      </c>
      <c r="S640" t="s">
        <v>39</v>
      </c>
      <c r="T640" t="s">
        <v>39</v>
      </c>
      <c r="U640" t="s">
        <v>40</v>
      </c>
      <c r="V640" t="s">
        <v>159</v>
      </c>
      <c r="W640" t="s">
        <v>39</v>
      </c>
      <c r="X640" t="s">
        <v>20</v>
      </c>
      <c r="Y640" t="s">
        <v>9742</v>
      </c>
      <c r="Z640">
        <v>3</v>
      </c>
    </row>
    <row r="641" spans="1:26" x14ac:dyDescent="0.25">
      <c r="A641" t="s">
        <v>5329</v>
      </c>
      <c r="B641" t="s">
        <v>5330</v>
      </c>
      <c r="C641" t="s">
        <v>5331</v>
      </c>
      <c r="D641" t="s">
        <v>5332</v>
      </c>
      <c r="E641" t="s">
        <v>2951</v>
      </c>
      <c r="F641" t="s">
        <v>5333</v>
      </c>
      <c r="G641" t="s">
        <v>5334</v>
      </c>
      <c r="H641" t="s">
        <v>5335</v>
      </c>
      <c r="I641" t="s">
        <v>225</v>
      </c>
      <c r="J641" t="s">
        <v>47</v>
      </c>
      <c r="K641" t="s">
        <v>48</v>
      </c>
      <c r="L641" t="s">
        <v>50</v>
      </c>
      <c r="M641" t="s">
        <v>50</v>
      </c>
      <c r="N641" t="s">
        <v>36</v>
      </c>
      <c r="O641" t="s">
        <v>51</v>
      </c>
      <c r="P641" t="s">
        <v>874</v>
      </c>
      <c r="Q641" t="s">
        <v>39</v>
      </c>
      <c r="R641" t="s">
        <v>39</v>
      </c>
      <c r="S641" t="s">
        <v>39</v>
      </c>
      <c r="T641" t="s">
        <v>39</v>
      </c>
      <c r="U641" t="s">
        <v>216</v>
      </c>
      <c r="V641" t="s">
        <v>5336</v>
      </c>
      <c r="W641" t="s">
        <v>39</v>
      </c>
      <c r="X641" t="s">
        <v>20</v>
      </c>
      <c r="Y641" t="s">
        <v>9743</v>
      </c>
      <c r="Z641">
        <v>4</v>
      </c>
    </row>
    <row r="642" spans="1:26" x14ac:dyDescent="0.25">
      <c r="A642" t="s">
        <v>5337</v>
      </c>
      <c r="B642" t="s">
        <v>5338</v>
      </c>
      <c r="C642" t="s">
        <v>5339</v>
      </c>
      <c r="D642" t="s">
        <v>5340</v>
      </c>
      <c r="E642" t="s">
        <v>3518</v>
      </c>
      <c r="F642" t="s">
        <v>5341</v>
      </c>
      <c r="G642" t="s">
        <v>5342</v>
      </c>
      <c r="H642" t="s">
        <v>30</v>
      </c>
      <c r="I642" t="s">
        <v>31</v>
      </c>
      <c r="J642" t="s">
        <v>47</v>
      </c>
      <c r="K642" t="s">
        <v>48</v>
      </c>
      <c r="L642" t="s">
        <v>5343</v>
      </c>
      <c r="M642" t="s">
        <v>5344</v>
      </c>
      <c r="N642" t="s">
        <v>36</v>
      </c>
      <c r="O642" t="s">
        <v>51</v>
      </c>
      <c r="P642" t="s">
        <v>39</v>
      </c>
      <c r="Q642" t="s">
        <v>522</v>
      </c>
      <c r="R642" t="s">
        <v>39</v>
      </c>
      <c r="S642" t="s">
        <v>39</v>
      </c>
      <c r="T642" t="s">
        <v>19</v>
      </c>
      <c r="U642" t="s">
        <v>39</v>
      </c>
      <c r="V642" t="s">
        <v>296</v>
      </c>
      <c r="W642" t="s">
        <v>39</v>
      </c>
      <c r="X642" t="s">
        <v>20</v>
      </c>
      <c r="Y642" t="s">
        <v>9744</v>
      </c>
      <c r="Z642">
        <v>4</v>
      </c>
    </row>
    <row r="643" spans="1:26" x14ac:dyDescent="0.25">
      <c r="A643" t="s">
        <v>5345</v>
      </c>
      <c r="B643" t="s">
        <v>5346</v>
      </c>
      <c r="C643" t="s">
        <v>5347</v>
      </c>
      <c r="D643" t="s">
        <v>5284</v>
      </c>
      <c r="E643" t="s">
        <v>5348</v>
      </c>
      <c r="F643" t="s">
        <v>5349</v>
      </c>
      <c r="G643" t="s">
        <v>5350</v>
      </c>
      <c r="H643" t="s">
        <v>1545</v>
      </c>
      <c r="I643" t="s">
        <v>225</v>
      </c>
      <c r="J643" t="s">
        <v>47</v>
      </c>
      <c r="K643" t="s">
        <v>631</v>
      </c>
      <c r="L643" t="s">
        <v>50</v>
      </c>
      <c r="M643" t="s">
        <v>50</v>
      </c>
      <c r="N643" t="s">
        <v>36</v>
      </c>
      <c r="O643" t="s">
        <v>51</v>
      </c>
      <c r="P643" t="s">
        <v>39</v>
      </c>
      <c r="Q643" t="s">
        <v>39</v>
      </c>
      <c r="R643" t="s">
        <v>39</v>
      </c>
      <c r="S643" t="s">
        <v>214</v>
      </c>
      <c r="T643" t="s">
        <v>5351</v>
      </c>
      <c r="U643" t="s">
        <v>39</v>
      </c>
      <c r="V643" t="s">
        <v>5352</v>
      </c>
      <c r="W643" t="s">
        <v>1576</v>
      </c>
      <c r="X643" t="s">
        <v>20</v>
      </c>
      <c r="Y643" t="s">
        <v>9745</v>
      </c>
      <c r="Z643">
        <v>5</v>
      </c>
    </row>
    <row r="644" spans="1:26" x14ac:dyDescent="0.25">
      <c r="A644" t="s">
        <v>5353</v>
      </c>
      <c r="B644" t="s">
        <v>5354</v>
      </c>
      <c r="C644" t="s">
        <v>5355</v>
      </c>
      <c r="D644" t="s">
        <v>3825</v>
      </c>
      <c r="E644" t="s">
        <v>2247</v>
      </c>
      <c r="F644" t="s">
        <v>5356</v>
      </c>
      <c r="G644" t="s">
        <v>5357</v>
      </c>
      <c r="H644" t="s">
        <v>1201</v>
      </c>
      <c r="I644" t="s">
        <v>225</v>
      </c>
      <c r="J644" t="s">
        <v>47</v>
      </c>
      <c r="K644" t="s">
        <v>48</v>
      </c>
      <c r="L644" t="s">
        <v>50</v>
      </c>
      <c r="M644" t="s">
        <v>50</v>
      </c>
      <c r="N644" t="s">
        <v>36</v>
      </c>
      <c r="O644" t="s">
        <v>94</v>
      </c>
      <c r="P644" t="s">
        <v>39</v>
      </c>
      <c r="Q644" t="s">
        <v>522</v>
      </c>
      <c r="R644" t="s">
        <v>39</v>
      </c>
      <c r="S644" t="s">
        <v>9059</v>
      </c>
      <c r="T644" t="s">
        <v>39</v>
      </c>
      <c r="U644" t="s">
        <v>1064</v>
      </c>
      <c r="V644" t="s">
        <v>39</v>
      </c>
      <c r="W644" t="s">
        <v>39</v>
      </c>
      <c r="X644" t="s">
        <v>39</v>
      </c>
      <c r="Y644" t="s">
        <v>9746</v>
      </c>
      <c r="Z644">
        <v>4</v>
      </c>
    </row>
    <row r="645" spans="1:26" x14ac:dyDescent="0.25">
      <c r="A645" t="s">
        <v>5358</v>
      </c>
      <c r="B645" t="s">
        <v>5359</v>
      </c>
      <c r="C645" t="s">
        <v>5360</v>
      </c>
      <c r="D645" t="s">
        <v>2653</v>
      </c>
      <c r="E645" t="s">
        <v>5361</v>
      </c>
      <c r="F645" t="s">
        <v>5362</v>
      </c>
      <c r="G645" t="s">
        <v>5363</v>
      </c>
      <c r="H645" t="s">
        <v>987</v>
      </c>
      <c r="I645" t="s">
        <v>225</v>
      </c>
      <c r="J645" t="s">
        <v>47</v>
      </c>
      <c r="K645" t="s">
        <v>631</v>
      </c>
      <c r="L645" t="s">
        <v>50</v>
      </c>
      <c r="M645" t="s">
        <v>50</v>
      </c>
      <c r="N645" t="s">
        <v>36</v>
      </c>
      <c r="O645" t="s">
        <v>51</v>
      </c>
      <c r="P645" t="s">
        <v>78</v>
      </c>
      <c r="Q645" t="s">
        <v>39</v>
      </c>
      <c r="R645" t="s">
        <v>39</v>
      </c>
      <c r="S645" t="s">
        <v>52</v>
      </c>
      <c r="T645" t="s">
        <v>39</v>
      </c>
      <c r="U645" t="s">
        <v>39</v>
      </c>
      <c r="V645" t="s">
        <v>159</v>
      </c>
      <c r="W645" t="s">
        <v>39</v>
      </c>
      <c r="X645" t="s">
        <v>20</v>
      </c>
      <c r="Y645" t="s">
        <v>9747</v>
      </c>
      <c r="Z645">
        <v>4</v>
      </c>
    </row>
    <row r="646" spans="1:26" x14ac:dyDescent="0.25">
      <c r="A646" t="s">
        <v>5364</v>
      </c>
      <c r="B646" t="s">
        <v>5365</v>
      </c>
      <c r="C646" t="s">
        <v>5366</v>
      </c>
      <c r="D646" t="s">
        <v>5367</v>
      </c>
      <c r="E646" t="s">
        <v>502</v>
      </c>
      <c r="F646" t="s">
        <v>5368</v>
      </c>
      <c r="G646" t="s">
        <v>5369</v>
      </c>
      <c r="H646" t="s">
        <v>3807</v>
      </c>
      <c r="I646" t="s">
        <v>225</v>
      </c>
      <c r="J646" t="s">
        <v>47</v>
      </c>
      <c r="K646" t="s">
        <v>48</v>
      </c>
      <c r="L646" t="s">
        <v>50</v>
      </c>
      <c r="M646" t="s">
        <v>50</v>
      </c>
      <c r="N646" t="s">
        <v>36</v>
      </c>
      <c r="O646" t="s">
        <v>3821</v>
      </c>
      <c r="P646" t="s">
        <v>39</v>
      </c>
      <c r="Q646" t="s">
        <v>39</v>
      </c>
      <c r="R646" t="s">
        <v>39</v>
      </c>
      <c r="S646" t="s">
        <v>39</v>
      </c>
      <c r="T646" t="s">
        <v>39</v>
      </c>
      <c r="U646" t="s">
        <v>5370</v>
      </c>
      <c r="V646" t="s">
        <v>39</v>
      </c>
      <c r="W646" t="s">
        <v>39</v>
      </c>
      <c r="X646" t="s">
        <v>39</v>
      </c>
      <c r="Y646" t="s">
        <v>5369</v>
      </c>
      <c r="Z646">
        <v>2</v>
      </c>
    </row>
    <row r="647" spans="1:26" x14ac:dyDescent="0.25">
      <c r="A647" t="s">
        <v>5371</v>
      </c>
      <c r="B647" t="s">
        <v>5372</v>
      </c>
      <c r="C647" t="s">
        <v>5373</v>
      </c>
      <c r="D647" t="s">
        <v>5374</v>
      </c>
      <c r="E647" t="s">
        <v>5375</v>
      </c>
      <c r="F647" t="s">
        <v>5376</v>
      </c>
      <c r="G647" t="s">
        <v>5377</v>
      </c>
      <c r="H647" t="s">
        <v>5378</v>
      </c>
      <c r="I647" t="s">
        <v>225</v>
      </c>
      <c r="J647" t="s">
        <v>47</v>
      </c>
      <c r="K647" t="s">
        <v>48</v>
      </c>
      <c r="L647" t="s">
        <v>50</v>
      </c>
      <c r="M647" t="s">
        <v>50</v>
      </c>
      <c r="N647" t="s">
        <v>36</v>
      </c>
      <c r="O647" t="s">
        <v>1021</v>
      </c>
      <c r="P647" t="s">
        <v>78</v>
      </c>
      <c r="Q647" t="s">
        <v>39</v>
      </c>
      <c r="R647" t="s">
        <v>39</v>
      </c>
      <c r="S647" t="s">
        <v>39</v>
      </c>
      <c r="T647" t="s">
        <v>523</v>
      </c>
      <c r="U647" t="s">
        <v>5379</v>
      </c>
      <c r="V647" t="s">
        <v>39</v>
      </c>
      <c r="W647" t="s">
        <v>39</v>
      </c>
      <c r="X647" t="s">
        <v>39</v>
      </c>
      <c r="Y647" t="s">
        <v>9748</v>
      </c>
      <c r="Z647">
        <v>4</v>
      </c>
    </row>
    <row r="648" spans="1:26" x14ac:dyDescent="0.25">
      <c r="A648" t="s">
        <v>5380</v>
      </c>
      <c r="B648" t="s">
        <v>5381</v>
      </c>
      <c r="C648" t="s">
        <v>5382</v>
      </c>
      <c r="D648" t="s">
        <v>1967</v>
      </c>
      <c r="E648" t="s">
        <v>5262</v>
      </c>
      <c r="F648" t="s">
        <v>5383</v>
      </c>
      <c r="G648" t="s">
        <v>5384</v>
      </c>
      <c r="H648" t="s">
        <v>5385</v>
      </c>
      <c r="I648" t="s">
        <v>225</v>
      </c>
      <c r="J648" t="s">
        <v>47</v>
      </c>
      <c r="K648" t="s">
        <v>5386</v>
      </c>
      <c r="L648" t="s">
        <v>50</v>
      </c>
      <c r="M648" t="s">
        <v>50</v>
      </c>
      <c r="N648" t="s">
        <v>36</v>
      </c>
      <c r="O648" t="s">
        <v>854</v>
      </c>
      <c r="P648" t="s">
        <v>39</v>
      </c>
      <c r="Q648" t="s">
        <v>39</v>
      </c>
      <c r="R648" t="s">
        <v>39</v>
      </c>
      <c r="S648" t="s">
        <v>158</v>
      </c>
      <c r="T648" t="s">
        <v>39</v>
      </c>
      <c r="U648" t="s">
        <v>5387</v>
      </c>
      <c r="V648" t="s">
        <v>39</v>
      </c>
      <c r="W648" t="s">
        <v>39</v>
      </c>
      <c r="X648" t="s">
        <v>39</v>
      </c>
      <c r="Y648" t="s">
        <v>5384</v>
      </c>
      <c r="Z648">
        <v>3</v>
      </c>
    </row>
    <row r="649" spans="1:26" x14ac:dyDescent="0.25">
      <c r="A649" t="s">
        <v>5388</v>
      </c>
      <c r="B649" t="s">
        <v>5389</v>
      </c>
      <c r="C649" t="s">
        <v>5390</v>
      </c>
      <c r="D649" t="s">
        <v>5391</v>
      </c>
      <c r="E649" t="s">
        <v>5392</v>
      </c>
      <c r="F649" t="s">
        <v>5393</v>
      </c>
      <c r="G649" t="s">
        <v>5394</v>
      </c>
      <c r="H649" t="s">
        <v>5395</v>
      </c>
      <c r="I649" t="s">
        <v>225</v>
      </c>
      <c r="J649" t="s">
        <v>47</v>
      </c>
      <c r="K649" t="s">
        <v>48</v>
      </c>
      <c r="L649" t="s">
        <v>50</v>
      </c>
      <c r="M649" t="s">
        <v>50</v>
      </c>
      <c r="N649" t="s">
        <v>36</v>
      </c>
      <c r="O649" t="s">
        <v>5396</v>
      </c>
      <c r="P649" t="s">
        <v>39</v>
      </c>
      <c r="Q649" t="s">
        <v>39</v>
      </c>
      <c r="R649" t="s">
        <v>39</v>
      </c>
      <c r="S649" t="s">
        <v>158</v>
      </c>
      <c r="T649" t="s">
        <v>5397</v>
      </c>
      <c r="U649" t="s">
        <v>39</v>
      </c>
      <c r="V649" t="s">
        <v>287</v>
      </c>
      <c r="W649" t="s">
        <v>39</v>
      </c>
      <c r="X649" t="s">
        <v>20</v>
      </c>
      <c r="Y649" t="s">
        <v>9749</v>
      </c>
      <c r="Z649">
        <v>4</v>
      </c>
    </row>
    <row r="650" spans="1:26" x14ac:dyDescent="0.25">
      <c r="A650" t="s">
        <v>5398</v>
      </c>
      <c r="B650" t="s">
        <v>5399</v>
      </c>
      <c r="C650" t="s">
        <v>5400</v>
      </c>
      <c r="D650" t="s">
        <v>5401</v>
      </c>
      <c r="E650" t="s">
        <v>4349</v>
      </c>
      <c r="F650" t="s">
        <v>5402</v>
      </c>
      <c r="G650" t="s">
        <v>5403</v>
      </c>
      <c r="H650" t="s">
        <v>5404</v>
      </c>
      <c r="I650" t="s">
        <v>225</v>
      </c>
      <c r="J650" t="s">
        <v>47</v>
      </c>
      <c r="K650" t="s">
        <v>48</v>
      </c>
      <c r="L650" t="s">
        <v>50</v>
      </c>
      <c r="M650" t="s">
        <v>50</v>
      </c>
      <c r="N650" t="s">
        <v>36</v>
      </c>
      <c r="O650" t="s">
        <v>854</v>
      </c>
      <c r="P650" t="s">
        <v>103</v>
      </c>
      <c r="Q650" t="s">
        <v>39</v>
      </c>
      <c r="R650" t="s">
        <v>39</v>
      </c>
      <c r="S650" t="s">
        <v>158</v>
      </c>
      <c r="T650" t="s">
        <v>87</v>
      </c>
      <c r="U650" t="s">
        <v>39</v>
      </c>
      <c r="V650" t="s">
        <v>39</v>
      </c>
      <c r="W650" t="s">
        <v>39</v>
      </c>
      <c r="X650" t="s">
        <v>39</v>
      </c>
      <c r="Y650" t="s">
        <v>9750</v>
      </c>
      <c r="Z650">
        <v>4</v>
      </c>
    </row>
    <row r="651" spans="1:26" x14ac:dyDescent="0.25">
      <c r="A651" t="s">
        <v>5405</v>
      </c>
      <c r="B651" t="s">
        <v>5406</v>
      </c>
      <c r="C651" t="s">
        <v>5407</v>
      </c>
      <c r="D651" t="s">
        <v>5299</v>
      </c>
      <c r="E651" t="s">
        <v>5408</v>
      </c>
      <c r="F651" t="s">
        <v>5409</v>
      </c>
      <c r="G651" t="s">
        <v>5410</v>
      </c>
      <c r="H651" t="s">
        <v>5303</v>
      </c>
      <c r="I651" t="s">
        <v>225</v>
      </c>
      <c r="J651" t="s">
        <v>47</v>
      </c>
      <c r="K651" t="s">
        <v>631</v>
      </c>
      <c r="L651" t="s">
        <v>50</v>
      </c>
      <c r="M651" t="s">
        <v>50</v>
      </c>
      <c r="N651" t="s">
        <v>36</v>
      </c>
      <c r="O651" t="s">
        <v>51</v>
      </c>
      <c r="P651" t="s">
        <v>78</v>
      </c>
      <c r="Q651" t="s">
        <v>39</v>
      </c>
      <c r="R651" t="s">
        <v>39</v>
      </c>
      <c r="S651" t="s">
        <v>39</v>
      </c>
      <c r="T651" t="s">
        <v>19</v>
      </c>
      <c r="U651" t="s">
        <v>39</v>
      </c>
      <c r="V651" t="s">
        <v>5411</v>
      </c>
      <c r="W651" t="s">
        <v>39</v>
      </c>
      <c r="X651" t="s">
        <v>20</v>
      </c>
      <c r="Y651" t="s">
        <v>9751</v>
      </c>
      <c r="Z651">
        <v>4</v>
      </c>
    </row>
    <row r="652" spans="1:26" x14ac:dyDescent="0.25">
      <c r="A652" t="s">
        <v>5412</v>
      </c>
      <c r="B652" t="s">
        <v>5413</v>
      </c>
      <c r="C652" t="s">
        <v>5414</v>
      </c>
      <c r="D652" t="s">
        <v>5415</v>
      </c>
      <c r="E652" t="s">
        <v>659</v>
      </c>
      <c r="F652" t="s">
        <v>5416</v>
      </c>
      <c r="G652" t="s">
        <v>5417</v>
      </c>
      <c r="H652" t="s">
        <v>5418</v>
      </c>
      <c r="I652" t="s">
        <v>225</v>
      </c>
      <c r="J652" t="s">
        <v>47</v>
      </c>
      <c r="K652" t="s">
        <v>5419</v>
      </c>
      <c r="L652" t="s">
        <v>50</v>
      </c>
      <c r="M652" t="s">
        <v>50</v>
      </c>
      <c r="N652" t="s">
        <v>36</v>
      </c>
      <c r="O652" t="s">
        <v>51</v>
      </c>
      <c r="P652" t="s">
        <v>39</v>
      </c>
      <c r="Q652" t="s">
        <v>522</v>
      </c>
      <c r="R652" t="s">
        <v>39</v>
      </c>
      <c r="S652" t="s">
        <v>428</v>
      </c>
      <c r="T652" t="s">
        <v>39</v>
      </c>
      <c r="U652" t="s">
        <v>40</v>
      </c>
      <c r="V652" t="s">
        <v>114</v>
      </c>
      <c r="W652" t="s">
        <v>39</v>
      </c>
      <c r="X652" t="s">
        <v>20</v>
      </c>
      <c r="Y652" t="s">
        <v>9752</v>
      </c>
      <c r="Z652">
        <v>5</v>
      </c>
    </row>
    <row r="653" spans="1:26" x14ac:dyDescent="0.25">
      <c r="A653" t="s">
        <v>5420</v>
      </c>
      <c r="B653" t="s">
        <v>5421</v>
      </c>
      <c r="C653" t="s">
        <v>5422</v>
      </c>
      <c r="D653" t="s">
        <v>5299</v>
      </c>
      <c r="E653" t="s">
        <v>5423</v>
      </c>
      <c r="F653" t="s">
        <v>5424</v>
      </c>
      <c r="G653" t="s">
        <v>5425</v>
      </c>
      <c r="H653" t="s">
        <v>630</v>
      </c>
      <c r="I653" t="s">
        <v>225</v>
      </c>
      <c r="J653" t="s">
        <v>47</v>
      </c>
      <c r="K653" t="s">
        <v>631</v>
      </c>
      <c r="L653" t="s">
        <v>50</v>
      </c>
      <c r="M653" t="s">
        <v>50</v>
      </c>
      <c r="N653" t="s">
        <v>36</v>
      </c>
      <c r="O653" t="s">
        <v>1021</v>
      </c>
      <c r="P653" t="s">
        <v>266</v>
      </c>
      <c r="Q653" t="s">
        <v>522</v>
      </c>
      <c r="R653" t="s">
        <v>39</v>
      </c>
      <c r="S653" t="s">
        <v>5426</v>
      </c>
      <c r="T653" t="s">
        <v>39</v>
      </c>
      <c r="U653" t="s">
        <v>39</v>
      </c>
      <c r="V653" t="s">
        <v>39</v>
      </c>
      <c r="W653" t="s">
        <v>39</v>
      </c>
      <c r="X653" t="s">
        <v>39</v>
      </c>
      <c r="Y653" t="s">
        <v>9753</v>
      </c>
      <c r="Z653">
        <v>4</v>
      </c>
    </row>
    <row r="654" spans="1:26" x14ac:dyDescent="0.25">
      <c r="A654" t="s">
        <v>5427</v>
      </c>
      <c r="B654" t="s">
        <v>5428</v>
      </c>
      <c r="C654" t="s">
        <v>5429</v>
      </c>
      <c r="D654" t="s">
        <v>5430</v>
      </c>
      <c r="E654" t="s">
        <v>5431</v>
      </c>
      <c r="F654" t="s">
        <v>5432</v>
      </c>
      <c r="G654" t="s">
        <v>5433</v>
      </c>
      <c r="H654" t="s">
        <v>5434</v>
      </c>
      <c r="I654" t="s">
        <v>225</v>
      </c>
      <c r="J654" t="s">
        <v>47</v>
      </c>
      <c r="K654" t="s">
        <v>631</v>
      </c>
      <c r="L654" t="s">
        <v>50</v>
      </c>
      <c r="M654" t="s">
        <v>50</v>
      </c>
      <c r="N654" t="s">
        <v>36</v>
      </c>
      <c r="O654" t="s">
        <v>51</v>
      </c>
      <c r="P654" t="s">
        <v>78</v>
      </c>
      <c r="Q654" t="s">
        <v>39</v>
      </c>
      <c r="R654" t="s">
        <v>39</v>
      </c>
      <c r="S654" t="s">
        <v>39</v>
      </c>
      <c r="T654" t="s">
        <v>39</v>
      </c>
      <c r="U654" t="s">
        <v>40</v>
      </c>
      <c r="V654" t="s">
        <v>159</v>
      </c>
      <c r="W654" t="s">
        <v>39</v>
      </c>
      <c r="X654" t="s">
        <v>20</v>
      </c>
      <c r="Y654" t="s">
        <v>9754</v>
      </c>
      <c r="Z654">
        <v>4</v>
      </c>
    </row>
    <row r="655" spans="1:26" x14ac:dyDescent="0.25">
      <c r="A655" t="s">
        <v>5435</v>
      </c>
      <c r="B655" t="s">
        <v>5436</v>
      </c>
      <c r="C655" t="s">
        <v>5437</v>
      </c>
      <c r="D655" t="s">
        <v>5438</v>
      </c>
      <c r="E655" t="s">
        <v>5439</v>
      </c>
      <c r="F655" t="s">
        <v>5440</v>
      </c>
      <c r="G655" t="s">
        <v>5441</v>
      </c>
      <c r="H655" t="s">
        <v>630</v>
      </c>
      <c r="I655" t="s">
        <v>225</v>
      </c>
      <c r="J655" t="s">
        <v>47</v>
      </c>
      <c r="K655" t="s">
        <v>631</v>
      </c>
      <c r="L655" t="s">
        <v>50</v>
      </c>
      <c r="M655" t="s">
        <v>50</v>
      </c>
      <c r="N655" t="s">
        <v>36</v>
      </c>
      <c r="O655" t="s">
        <v>3099</v>
      </c>
      <c r="P655" t="s">
        <v>4162</v>
      </c>
      <c r="Q655" t="s">
        <v>39</v>
      </c>
      <c r="R655" t="s">
        <v>39</v>
      </c>
      <c r="S655" t="s">
        <v>39</v>
      </c>
      <c r="T655" t="s">
        <v>39</v>
      </c>
      <c r="U655" t="s">
        <v>5442</v>
      </c>
      <c r="V655" t="s">
        <v>159</v>
      </c>
      <c r="W655" t="s">
        <v>39</v>
      </c>
      <c r="X655" t="s">
        <v>20</v>
      </c>
      <c r="Y655" t="s">
        <v>9755</v>
      </c>
      <c r="Z655">
        <v>4</v>
      </c>
    </row>
    <row r="656" spans="1:26" x14ac:dyDescent="0.25">
      <c r="A656" t="s">
        <v>5443</v>
      </c>
      <c r="B656" t="s">
        <v>5444</v>
      </c>
      <c r="C656" t="s">
        <v>5445</v>
      </c>
      <c r="D656" t="s">
        <v>5446</v>
      </c>
      <c r="E656" t="s">
        <v>5447</v>
      </c>
      <c r="F656" t="s">
        <v>5448</v>
      </c>
      <c r="G656" t="s">
        <v>5449</v>
      </c>
      <c r="H656" t="s">
        <v>5450</v>
      </c>
      <c r="I656" t="s">
        <v>225</v>
      </c>
      <c r="J656" t="s">
        <v>47</v>
      </c>
      <c r="K656" t="s">
        <v>5451</v>
      </c>
      <c r="L656" t="s">
        <v>50</v>
      </c>
      <c r="M656" t="s">
        <v>50</v>
      </c>
      <c r="N656" t="s">
        <v>36</v>
      </c>
      <c r="O656" t="s">
        <v>39</v>
      </c>
      <c r="P656" t="s">
        <v>266</v>
      </c>
      <c r="Q656" t="s">
        <v>39</v>
      </c>
      <c r="R656" t="s">
        <v>39</v>
      </c>
      <c r="S656" t="s">
        <v>52</v>
      </c>
      <c r="T656" t="s">
        <v>39</v>
      </c>
      <c r="U656" t="s">
        <v>317</v>
      </c>
      <c r="V656" t="s">
        <v>3041</v>
      </c>
      <c r="W656" t="s">
        <v>39</v>
      </c>
      <c r="X656" t="s">
        <v>20</v>
      </c>
      <c r="Y656" t="s">
        <v>9756</v>
      </c>
      <c r="Z656">
        <v>4</v>
      </c>
    </row>
    <row r="657" spans="1:26" x14ac:dyDescent="0.25">
      <c r="A657" t="s">
        <v>5452</v>
      </c>
      <c r="B657" t="s">
        <v>5453</v>
      </c>
      <c r="C657" t="s">
        <v>5454</v>
      </c>
      <c r="D657" t="s">
        <v>5455</v>
      </c>
      <c r="E657" t="s">
        <v>5447</v>
      </c>
      <c r="F657" t="s">
        <v>5454</v>
      </c>
      <c r="G657" t="s">
        <v>5456</v>
      </c>
      <c r="H657" t="s">
        <v>30</v>
      </c>
      <c r="I657" t="s">
        <v>31</v>
      </c>
      <c r="J657" t="s">
        <v>47</v>
      </c>
      <c r="K657" t="s">
        <v>48</v>
      </c>
      <c r="L657" t="s">
        <v>5457</v>
      </c>
      <c r="M657" t="s">
        <v>5458</v>
      </c>
      <c r="N657" t="s">
        <v>36</v>
      </c>
      <c r="O657" t="s">
        <v>39</v>
      </c>
      <c r="P657" t="s">
        <v>187</v>
      </c>
      <c r="Q657" t="s">
        <v>522</v>
      </c>
      <c r="R657" t="s">
        <v>39</v>
      </c>
      <c r="S657" t="s">
        <v>52</v>
      </c>
      <c r="T657" t="s">
        <v>39</v>
      </c>
      <c r="U657" t="s">
        <v>830</v>
      </c>
      <c r="V657" t="s">
        <v>39</v>
      </c>
      <c r="W657" t="s">
        <v>39</v>
      </c>
      <c r="X657" t="s">
        <v>39</v>
      </c>
      <c r="Y657" t="s">
        <v>9757</v>
      </c>
      <c r="Z657">
        <v>4</v>
      </c>
    </row>
    <row r="658" spans="1:26" x14ac:dyDescent="0.25">
      <c r="A658" t="s">
        <v>5459</v>
      </c>
      <c r="B658" t="s">
        <v>5460</v>
      </c>
      <c r="C658" t="s">
        <v>5461</v>
      </c>
      <c r="D658" t="s">
        <v>3517</v>
      </c>
      <c r="E658" t="s">
        <v>5462</v>
      </c>
      <c r="F658" t="s">
        <v>5463</v>
      </c>
      <c r="G658" t="s">
        <v>5464</v>
      </c>
      <c r="H658" t="s">
        <v>3521</v>
      </c>
      <c r="I658" t="s">
        <v>225</v>
      </c>
      <c r="J658" t="s">
        <v>47</v>
      </c>
      <c r="K658" t="s">
        <v>48</v>
      </c>
      <c r="L658" t="s">
        <v>50</v>
      </c>
      <c r="M658" t="s">
        <v>50</v>
      </c>
      <c r="N658" t="s">
        <v>36</v>
      </c>
      <c r="O658" t="s">
        <v>51</v>
      </c>
      <c r="P658" t="s">
        <v>2112</v>
      </c>
      <c r="Q658" t="s">
        <v>522</v>
      </c>
      <c r="R658" t="s">
        <v>39</v>
      </c>
      <c r="S658" t="s">
        <v>9059</v>
      </c>
      <c r="T658" t="s">
        <v>39</v>
      </c>
      <c r="U658" t="s">
        <v>39</v>
      </c>
      <c r="V658" t="s">
        <v>39</v>
      </c>
      <c r="W658" t="s">
        <v>39</v>
      </c>
      <c r="X658" t="s">
        <v>39</v>
      </c>
      <c r="Y658" t="s">
        <v>9758</v>
      </c>
      <c r="Z658">
        <v>4</v>
      </c>
    </row>
    <row r="659" spans="1:26" x14ac:dyDescent="0.25">
      <c r="A659" t="s">
        <v>5465</v>
      </c>
      <c r="B659" t="s">
        <v>5466</v>
      </c>
      <c r="C659" t="s">
        <v>5467</v>
      </c>
      <c r="D659" t="s">
        <v>5468</v>
      </c>
      <c r="E659" t="s">
        <v>4696</v>
      </c>
      <c r="F659" t="s">
        <v>5469</v>
      </c>
      <c r="G659" t="s">
        <v>5470</v>
      </c>
      <c r="H659" t="s">
        <v>5471</v>
      </c>
      <c r="I659" t="s">
        <v>225</v>
      </c>
      <c r="J659" t="s">
        <v>47</v>
      </c>
      <c r="K659" t="s">
        <v>48</v>
      </c>
      <c r="L659" t="s">
        <v>50</v>
      </c>
      <c r="M659" t="s">
        <v>50</v>
      </c>
      <c r="N659" t="s">
        <v>36</v>
      </c>
      <c r="O659" t="s">
        <v>37</v>
      </c>
      <c r="P659" t="s">
        <v>39</v>
      </c>
      <c r="Q659" t="s">
        <v>522</v>
      </c>
      <c r="R659" t="s">
        <v>39</v>
      </c>
      <c r="S659" t="s">
        <v>9102</v>
      </c>
      <c r="T659" t="s">
        <v>39</v>
      </c>
      <c r="U659" t="s">
        <v>1397</v>
      </c>
      <c r="V659" t="s">
        <v>39</v>
      </c>
      <c r="W659" t="s">
        <v>1505</v>
      </c>
      <c r="X659" t="s">
        <v>39</v>
      </c>
      <c r="Y659" t="s">
        <v>9759</v>
      </c>
      <c r="Z659">
        <v>5</v>
      </c>
    </row>
    <row r="660" spans="1:26" x14ac:dyDescent="0.25">
      <c r="A660" t="s">
        <v>5472</v>
      </c>
      <c r="B660" t="s">
        <v>5473</v>
      </c>
      <c r="C660" t="s">
        <v>5474</v>
      </c>
      <c r="D660" t="s">
        <v>5475</v>
      </c>
      <c r="E660" t="s">
        <v>5476</v>
      </c>
      <c r="F660" t="s">
        <v>5477</v>
      </c>
      <c r="G660" t="s">
        <v>5478</v>
      </c>
      <c r="H660" t="s">
        <v>5479</v>
      </c>
      <c r="I660" t="s">
        <v>225</v>
      </c>
      <c r="J660" t="s">
        <v>47</v>
      </c>
      <c r="K660" t="s">
        <v>5480</v>
      </c>
      <c r="L660" t="s">
        <v>50</v>
      </c>
      <c r="M660" t="s">
        <v>50</v>
      </c>
      <c r="N660" t="s">
        <v>36</v>
      </c>
      <c r="O660" t="s">
        <v>256</v>
      </c>
      <c r="P660" t="s">
        <v>39</v>
      </c>
      <c r="Q660" t="s">
        <v>39</v>
      </c>
      <c r="R660" t="s">
        <v>39</v>
      </c>
      <c r="S660" t="s">
        <v>39</v>
      </c>
      <c r="T660" t="s">
        <v>168</v>
      </c>
      <c r="U660" t="s">
        <v>317</v>
      </c>
      <c r="V660" t="s">
        <v>39</v>
      </c>
      <c r="W660" t="s">
        <v>39</v>
      </c>
      <c r="X660" t="s">
        <v>39</v>
      </c>
      <c r="Y660" t="s">
        <v>9760</v>
      </c>
      <c r="Z660">
        <v>3</v>
      </c>
    </row>
    <row r="661" spans="1:26" x14ac:dyDescent="0.25">
      <c r="A661" t="s">
        <v>5481</v>
      </c>
      <c r="B661" t="s">
        <v>5482</v>
      </c>
      <c r="C661" t="s">
        <v>5483</v>
      </c>
      <c r="D661" t="s">
        <v>5484</v>
      </c>
      <c r="E661" t="s">
        <v>659</v>
      </c>
      <c r="F661" t="s">
        <v>5485</v>
      </c>
      <c r="G661" t="s">
        <v>5486</v>
      </c>
      <c r="H661" t="s">
        <v>5487</v>
      </c>
      <c r="I661" t="s">
        <v>225</v>
      </c>
      <c r="J661" t="s">
        <v>47</v>
      </c>
      <c r="K661" t="s">
        <v>48</v>
      </c>
      <c r="L661" t="s">
        <v>50</v>
      </c>
      <c r="M661" t="s">
        <v>50</v>
      </c>
      <c r="N661" t="s">
        <v>36</v>
      </c>
      <c r="O661" t="s">
        <v>39</v>
      </c>
      <c r="P661" t="s">
        <v>5488</v>
      </c>
      <c r="Q661" t="s">
        <v>522</v>
      </c>
      <c r="R661" t="s">
        <v>39</v>
      </c>
      <c r="S661" t="s">
        <v>52</v>
      </c>
      <c r="T661" t="s">
        <v>39</v>
      </c>
      <c r="U661" t="s">
        <v>39</v>
      </c>
      <c r="V661" t="s">
        <v>114</v>
      </c>
      <c r="W661" t="s">
        <v>39</v>
      </c>
      <c r="X661" t="s">
        <v>20</v>
      </c>
      <c r="Y661" t="s">
        <v>9761</v>
      </c>
      <c r="Z661">
        <v>4</v>
      </c>
    </row>
    <row r="662" spans="1:26" x14ac:dyDescent="0.25">
      <c r="A662" t="s">
        <v>5489</v>
      </c>
      <c r="B662" t="s">
        <v>5490</v>
      </c>
      <c r="C662" t="s">
        <v>5491</v>
      </c>
      <c r="D662" t="s">
        <v>413</v>
      </c>
      <c r="E662" t="s">
        <v>5462</v>
      </c>
      <c r="F662" t="s">
        <v>5491</v>
      </c>
      <c r="G662" t="s">
        <v>5492</v>
      </c>
      <c r="H662" t="s">
        <v>1537</v>
      </c>
      <c r="I662" t="s">
        <v>225</v>
      </c>
      <c r="J662" t="s">
        <v>47</v>
      </c>
      <c r="K662" t="s">
        <v>48</v>
      </c>
      <c r="L662" t="s">
        <v>50</v>
      </c>
      <c r="M662" t="s">
        <v>50</v>
      </c>
      <c r="N662" t="s">
        <v>36</v>
      </c>
      <c r="O662" t="s">
        <v>51</v>
      </c>
      <c r="P662" t="s">
        <v>2112</v>
      </c>
      <c r="Q662" t="s">
        <v>39</v>
      </c>
      <c r="R662" t="s">
        <v>39</v>
      </c>
      <c r="S662" t="s">
        <v>52</v>
      </c>
      <c r="T662" t="s">
        <v>19</v>
      </c>
      <c r="U662" t="s">
        <v>39</v>
      </c>
      <c r="V662" t="s">
        <v>39</v>
      </c>
      <c r="W662" t="s">
        <v>39</v>
      </c>
      <c r="X662" t="s">
        <v>39</v>
      </c>
      <c r="Y662" t="s">
        <v>9762</v>
      </c>
      <c r="Z662">
        <v>4</v>
      </c>
    </row>
    <row r="663" spans="1:26" x14ac:dyDescent="0.25">
      <c r="A663" t="s">
        <v>5493</v>
      </c>
      <c r="B663" t="s">
        <v>5494</v>
      </c>
      <c r="C663" t="s">
        <v>5495</v>
      </c>
      <c r="D663" t="s">
        <v>5496</v>
      </c>
      <c r="E663" t="s">
        <v>5462</v>
      </c>
      <c r="F663" t="s">
        <v>5497</v>
      </c>
      <c r="G663" t="s">
        <v>5498</v>
      </c>
      <c r="H663" t="s">
        <v>5499</v>
      </c>
      <c r="I663" t="s">
        <v>225</v>
      </c>
      <c r="J663" t="s">
        <v>47</v>
      </c>
      <c r="K663" t="s">
        <v>48</v>
      </c>
      <c r="L663" t="s">
        <v>50</v>
      </c>
      <c r="M663" t="s">
        <v>50</v>
      </c>
      <c r="N663" t="s">
        <v>36</v>
      </c>
      <c r="O663" t="s">
        <v>1021</v>
      </c>
      <c r="P663" t="s">
        <v>39</v>
      </c>
      <c r="Q663" t="s">
        <v>39</v>
      </c>
      <c r="R663" t="s">
        <v>39</v>
      </c>
      <c r="S663" t="s">
        <v>52</v>
      </c>
      <c r="T663" t="s">
        <v>19</v>
      </c>
      <c r="U663" t="s">
        <v>39</v>
      </c>
      <c r="V663" t="s">
        <v>5500</v>
      </c>
      <c r="W663" t="s">
        <v>39</v>
      </c>
      <c r="X663" t="s">
        <v>20</v>
      </c>
      <c r="Y663" t="s">
        <v>9763</v>
      </c>
      <c r="Z663">
        <v>4</v>
      </c>
    </row>
    <row r="664" spans="1:26" x14ac:dyDescent="0.25">
      <c r="A664" t="s">
        <v>5501</v>
      </c>
      <c r="B664" t="s">
        <v>5502</v>
      </c>
      <c r="C664" t="s">
        <v>5503</v>
      </c>
      <c r="D664" t="s">
        <v>5504</v>
      </c>
      <c r="E664" t="s">
        <v>5505</v>
      </c>
      <c r="F664" t="s">
        <v>5506</v>
      </c>
      <c r="G664" t="s">
        <v>5507</v>
      </c>
      <c r="H664" t="s">
        <v>5508</v>
      </c>
      <c r="I664" t="s">
        <v>225</v>
      </c>
      <c r="J664" t="s">
        <v>47</v>
      </c>
      <c r="K664" t="s">
        <v>631</v>
      </c>
      <c r="L664" t="s">
        <v>50</v>
      </c>
      <c r="M664" t="s">
        <v>50</v>
      </c>
      <c r="N664" t="s">
        <v>36</v>
      </c>
      <c r="O664" t="s">
        <v>51</v>
      </c>
      <c r="P664" t="s">
        <v>39</v>
      </c>
      <c r="Q664" t="s">
        <v>39</v>
      </c>
      <c r="R664" t="s">
        <v>39</v>
      </c>
      <c r="S664" t="s">
        <v>52</v>
      </c>
      <c r="T664" t="s">
        <v>19</v>
      </c>
      <c r="U664" t="s">
        <v>39</v>
      </c>
      <c r="V664" t="s">
        <v>5509</v>
      </c>
      <c r="W664" t="s">
        <v>39</v>
      </c>
      <c r="X664" t="s">
        <v>20</v>
      </c>
      <c r="Y664" t="s">
        <v>9764</v>
      </c>
      <c r="Z664">
        <v>4</v>
      </c>
    </row>
    <row r="665" spans="1:26" x14ac:dyDescent="0.25">
      <c r="A665" t="s">
        <v>5510</v>
      </c>
      <c r="B665" t="s">
        <v>5511</v>
      </c>
      <c r="C665" t="s">
        <v>5512</v>
      </c>
      <c r="D665" t="s">
        <v>1163</v>
      </c>
      <c r="E665" t="s">
        <v>5447</v>
      </c>
      <c r="F665" t="s">
        <v>5513</v>
      </c>
      <c r="G665" t="s">
        <v>5514</v>
      </c>
      <c r="H665" t="s">
        <v>5515</v>
      </c>
      <c r="I665" t="s">
        <v>225</v>
      </c>
      <c r="J665" t="s">
        <v>47</v>
      </c>
      <c r="K665" t="s">
        <v>5516</v>
      </c>
      <c r="L665" t="s">
        <v>50</v>
      </c>
      <c r="M665" t="s">
        <v>50</v>
      </c>
      <c r="N665" t="s">
        <v>36</v>
      </c>
      <c r="O665" t="s">
        <v>102</v>
      </c>
      <c r="P665" t="s">
        <v>39</v>
      </c>
      <c r="Q665" t="s">
        <v>39</v>
      </c>
      <c r="R665" t="s">
        <v>39</v>
      </c>
      <c r="S665" t="s">
        <v>39</v>
      </c>
      <c r="T665" t="s">
        <v>39</v>
      </c>
      <c r="U665" t="s">
        <v>5517</v>
      </c>
      <c r="V665" t="s">
        <v>39</v>
      </c>
      <c r="W665" t="s">
        <v>5518</v>
      </c>
      <c r="X665" t="s">
        <v>39</v>
      </c>
      <c r="Y665" t="s">
        <v>5514</v>
      </c>
      <c r="Z665">
        <v>3</v>
      </c>
    </row>
    <row r="666" spans="1:26" x14ac:dyDescent="0.25">
      <c r="A666" t="s">
        <v>5519</v>
      </c>
      <c r="B666" t="s">
        <v>5520</v>
      </c>
      <c r="C666" t="s">
        <v>5521</v>
      </c>
      <c r="D666" t="s">
        <v>5522</v>
      </c>
      <c r="E666" t="s">
        <v>5505</v>
      </c>
      <c r="F666" t="s">
        <v>5523</v>
      </c>
      <c r="G666" t="s">
        <v>5524</v>
      </c>
      <c r="H666" t="s">
        <v>2760</v>
      </c>
      <c r="I666" t="s">
        <v>225</v>
      </c>
      <c r="J666" t="s">
        <v>47</v>
      </c>
      <c r="K666" t="s">
        <v>4862</v>
      </c>
      <c r="L666" t="s">
        <v>50</v>
      </c>
      <c r="M666" t="s">
        <v>50</v>
      </c>
      <c r="N666" t="s">
        <v>36</v>
      </c>
      <c r="O666" t="s">
        <v>1021</v>
      </c>
      <c r="P666" t="s">
        <v>78</v>
      </c>
      <c r="Q666" t="s">
        <v>3436</v>
      </c>
      <c r="R666" t="s">
        <v>39</v>
      </c>
      <c r="S666" t="s">
        <v>39</v>
      </c>
      <c r="T666" t="s">
        <v>39</v>
      </c>
      <c r="U666" t="s">
        <v>39</v>
      </c>
      <c r="V666" t="s">
        <v>287</v>
      </c>
      <c r="W666" t="s">
        <v>39</v>
      </c>
      <c r="X666" t="s">
        <v>20</v>
      </c>
      <c r="Y666" t="s">
        <v>9765</v>
      </c>
      <c r="Z666">
        <v>4</v>
      </c>
    </row>
    <row r="667" spans="1:26" x14ac:dyDescent="0.25">
      <c r="A667" t="s">
        <v>5525</v>
      </c>
      <c r="B667" t="s">
        <v>5526</v>
      </c>
      <c r="C667" t="s">
        <v>5527</v>
      </c>
      <c r="D667" t="s">
        <v>281</v>
      </c>
      <c r="E667" t="s">
        <v>5528</v>
      </c>
      <c r="F667" t="s">
        <v>5529</v>
      </c>
      <c r="G667" t="s">
        <v>5530</v>
      </c>
      <c r="H667" t="s">
        <v>2182</v>
      </c>
      <c r="I667" t="s">
        <v>225</v>
      </c>
      <c r="J667" t="s">
        <v>47</v>
      </c>
      <c r="K667" t="s">
        <v>1899</v>
      </c>
      <c r="L667" t="s">
        <v>50</v>
      </c>
      <c r="M667" t="s">
        <v>50</v>
      </c>
      <c r="N667" t="s">
        <v>36</v>
      </c>
      <c r="O667" t="s">
        <v>247</v>
      </c>
      <c r="P667" t="s">
        <v>1818</v>
      </c>
      <c r="Q667" t="s">
        <v>39</v>
      </c>
      <c r="R667" t="s">
        <v>39</v>
      </c>
      <c r="S667" t="s">
        <v>39</v>
      </c>
      <c r="T667" t="s">
        <v>39</v>
      </c>
      <c r="U667" t="s">
        <v>39</v>
      </c>
      <c r="V667" t="s">
        <v>39</v>
      </c>
      <c r="W667" t="s">
        <v>39</v>
      </c>
      <c r="X667" t="s">
        <v>39</v>
      </c>
      <c r="Y667" t="s">
        <v>5530</v>
      </c>
      <c r="Z667">
        <v>2</v>
      </c>
    </row>
    <row r="668" spans="1:26" x14ac:dyDescent="0.25">
      <c r="A668" t="s">
        <v>5531</v>
      </c>
      <c r="B668" t="s">
        <v>5532</v>
      </c>
      <c r="C668" t="s">
        <v>5533</v>
      </c>
      <c r="D668" t="s">
        <v>5534</v>
      </c>
      <c r="E668" t="s">
        <v>659</v>
      </c>
      <c r="F668" t="s">
        <v>5535</v>
      </c>
      <c r="G668" t="s">
        <v>5536</v>
      </c>
      <c r="H668" t="s">
        <v>5537</v>
      </c>
      <c r="I668" t="s">
        <v>225</v>
      </c>
      <c r="J668" t="s">
        <v>47</v>
      </c>
      <c r="K668" t="s">
        <v>48</v>
      </c>
      <c r="L668" t="s">
        <v>50</v>
      </c>
      <c r="M668" t="s">
        <v>50</v>
      </c>
      <c r="N668" t="s">
        <v>36</v>
      </c>
      <c r="O668" t="s">
        <v>77</v>
      </c>
      <c r="P668" t="s">
        <v>95</v>
      </c>
      <c r="Q668" t="s">
        <v>39</v>
      </c>
      <c r="R668" t="s">
        <v>39</v>
      </c>
      <c r="S668" t="s">
        <v>39</v>
      </c>
      <c r="T668" t="s">
        <v>2459</v>
      </c>
      <c r="U668" t="s">
        <v>4258</v>
      </c>
      <c r="V668" t="s">
        <v>39</v>
      </c>
      <c r="W668" t="s">
        <v>39</v>
      </c>
      <c r="X668" t="s">
        <v>39</v>
      </c>
      <c r="Y668" t="s">
        <v>9766</v>
      </c>
      <c r="Z668">
        <v>4</v>
      </c>
    </row>
    <row r="669" spans="1:26" x14ac:dyDescent="0.25">
      <c r="A669" t="s">
        <v>5538</v>
      </c>
      <c r="B669" t="s">
        <v>5539</v>
      </c>
      <c r="C669" t="s">
        <v>5540</v>
      </c>
      <c r="D669" t="s">
        <v>5541</v>
      </c>
      <c r="E669" t="s">
        <v>5542</v>
      </c>
      <c r="F669" t="s">
        <v>5543</v>
      </c>
      <c r="G669" t="s">
        <v>5544</v>
      </c>
      <c r="H669" t="s">
        <v>2641</v>
      </c>
      <c r="I669" t="s">
        <v>225</v>
      </c>
      <c r="J669" t="s">
        <v>47</v>
      </c>
      <c r="K669" t="s">
        <v>48</v>
      </c>
      <c r="L669" t="s">
        <v>50</v>
      </c>
      <c r="M669" t="s">
        <v>50</v>
      </c>
      <c r="N669" t="s">
        <v>36</v>
      </c>
      <c r="O669" t="s">
        <v>37</v>
      </c>
      <c r="P669" t="s">
        <v>103</v>
      </c>
      <c r="Q669" t="s">
        <v>829</v>
      </c>
      <c r="R669" t="s">
        <v>39</v>
      </c>
      <c r="S669" t="s">
        <v>39</v>
      </c>
      <c r="T669" t="s">
        <v>19</v>
      </c>
      <c r="U669" t="s">
        <v>5545</v>
      </c>
      <c r="V669" t="s">
        <v>39</v>
      </c>
      <c r="W669" t="s">
        <v>39</v>
      </c>
      <c r="X669" t="s">
        <v>39</v>
      </c>
      <c r="Y669" t="s">
        <v>9767</v>
      </c>
      <c r="Z669">
        <v>5</v>
      </c>
    </row>
    <row r="670" spans="1:26" x14ac:dyDescent="0.25">
      <c r="A670" t="s">
        <v>5546</v>
      </c>
      <c r="B670" t="s">
        <v>5547</v>
      </c>
      <c r="C670" t="s">
        <v>5548</v>
      </c>
      <c r="D670" t="s">
        <v>5504</v>
      </c>
      <c r="E670" t="s">
        <v>5549</v>
      </c>
      <c r="F670" t="s">
        <v>5550</v>
      </c>
      <c r="G670" t="s">
        <v>5507</v>
      </c>
      <c r="H670" t="s">
        <v>5508</v>
      </c>
      <c r="I670" t="s">
        <v>225</v>
      </c>
      <c r="J670" t="s">
        <v>47</v>
      </c>
      <c r="K670" t="s">
        <v>631</v>
      </c>
      <c r="L670" t="s">
        <v>50</v>
      </c>
      <c r="M670" t="s">
        <v>50</v>
      </c>
      <c r="N670" t="s">
        <v>36</v>
      </c>
      <c r="O670" t="s">
        <v>51</v>
      </c>
      <c r="P670" t="s">
        <v>39</v>
      </c>
      <c r="Q670" t="s">
        <v>39</v>
      </c>
      <c r="R670" t="s">
        <v>39</v>
      </c>
      <c r="S670" t="s">
        <v>52</v>
      </c>
      <c r="T670" t="s">
        <v>19</v>
      </c>
      <c r="U670" t="s">
        <v>39</v>
      </c>
      <c r="V670" t="s">
        <v>5509</v>
      </c>
      <c r="W670" t="s">
        <v>39</v>
      </c>
      <c r="X670" t="s">
        <v>20</v>
      </c>
      <c r="Y670" t="s">
        <v>9764</v>
      </c>
      <c r="Z670">
        <v>4</v>
      </c>
    </row>
    <row r="671" spans="1:26" x14ac:dyDescent="0.25">
      <c r="A671" t="s">
        <v>5551</v>
      </c>
      <c r="B671" t="s">
        <v>5552</v>
      </c>
      <c r="C671" t="s">
        <v>5553</v>
      </c>
      <c r="D671" t="s">
        <v>5554</v>
      </c>
      <c r="E671" t="s">
        <v>5555</v>
      </c>
      <c r="F671" t="s">
        <v>5556</v>
      </c>
      <c r="G671" t="s">
        <v>5557</v>
      </c>
      <c r="H671" t="s">
        <v>5558</v>
      </c>
      <c r="I671" t="s">
        <v>225</v>
      </c>
      <c r="J671" t="s">
        <v>47</v>
      </c>
      <c r="K671" t="s">
        <v>5559</v>
      </c>
      <c r="L671" t="s">
        <v>50</v>
      </c>
      <c r="M671" t="s">
        <v>50</v>
      </c>
      <c r="N671" t="s">
        <v>36</v>
      </c>
      <c r="O671" t="s">
        <v>1021</v>
      </c>
      <c r="P671" t="s">
        <v>39</v>
      </c>
      <c r="Q671" t="s">
        <v>276</v>
      </c>
      <c r="R671" t="s">
        <v>39</v>
      </c>
      <c r="S671" t="s">
        <v>52</v>
      </c>
      <c r="T671" t="s">
        <v>19</v>
      </c>
      <c r="U671" t="s">
        <v>5560</v>
      </c>
      <c r="V671" t="s">
        <v>159</v>
      </c>
      <c r="W671" t="s">
        <v>39</v>
      </c>
      <c r="X671" t="s">
        <v>20</v>
      </c>
      <c r="Y671" t="s">
        <v>9768</v>
      </c>
      <c r="Z671">
        <v>6</v>
      </c>
    </row>
    <row r="672" spans="1:26" x14ac:dyDescent="0.25">
      <c r="A672" t="s">
        <v>5561</v>
      </c>
      <c r="B672" t="s">
        <v>5562</v>
      </c>
      <c r="C672" t="s">
        <v>5563</v>
      </c>
      <c r="D672" t="s">
        <v>2386</v>
      </c>
      <c r="E672" t="s">
        <v>5564</v>
      </c>
      <c r="F672" t="s">
        <v>5565</v>
      </c>
      <c r="G672" t="s">
        <v>5566</v>
      </c>
      <c r="H672" t="s">
        <v>4314</v>
      </c>
      <c r="I672" t="s">
        <v>225</v>
      </c>
      <c r="J672" t="s">
        <v>47</v>
      </c>
      <c r="K672" t="s">
        <v>631</v>
      </c>
      <c r="L672" t="s">
        <v>50</v>
      </c>
      <c r="M672" t="s">
        <v>50</v>
      </c>
      <c r="N672" t="s">
        <v>36</v>
      </c>
      <c r="O672" t="s">
        <v>247</v>
      </c>
      <c r="P672" t="s">
        <v>772</v>
      </c>
      <c r="Q672" t="s">
        <v>39</v>
      </c>
      <c r="R672" t="s">
        <v>39</v>
      </c>
      <c r="S672" t="s">
        <v>158</v>
      </c>
      <c r="T672" t="s">
        <v>39</v>
      </c>
      <c r="U672" t="s">
        <v>39</v>
      </c>
      <c r="V672" t="s">
        <v>159</v>
      </c>
      <c r="W672" t="s">
        <v>39</v>
      </c>
      <c r="X672" t="s">
        <v>20</v>
      </c>
      <c r="Y672" t="s">
        <v>9769</v>
      </c>
      <c r="Z672">
        <v>4</v>
      </c>
    </row>
    <row r="673" spans="1:26" x14ac:dyDescent="0.25">
      <c r="A673" t="s">
        <v>5567</v>
      </c>
      <c r="B673" t="s">
        <v>5568</v>
      </c>
      <c r="C673" t="s">
        <v>5569</v>
      </c>
      <c r="D673" t="s">
        <v>5570</v>
      </c>
      <c r="E673" t="s">
        <v>5571</v>
      </c>
      <c r="F673" t="s">
        <v>5572</v>
      </c>
      <c r="G673" t="s">
        <v>5573</v>
      </c>
      <c r="H673" t="s">
        <v>5574</v>
      </c>
      <c r="I673" t="s">
        <v>225</v>
      </c>
      <c r="J673" t="s">
        <v>47</v>
      </c>
      <c r="K673" t="s">
        <v>631</v>
      </c>
      <c r="L673" t="s">
        <v>50</v>
      </c>
      <c r="M673" t="s">
        <v>50</v>
      </c>
      <c r="N673" t="s">
        <v>36</v>
      </c>
      <c r="O673" t="s">
        <v>1021</v>
      </c>
      <c r="P673" t="s">
        <v>78</v>
      </c>
      <c r="Q673" t="s">
        <v>39</v>
      </c>
      <c r="R673" t="s">
        <v>39</v>
      </c>
      <c r="S673" t="s">
        <v>52</v>
      </c>
      <c r="T673" t="s">
        <v>801</v>
      </c>
      <c r="U673" t="s">
        <v>39</v>
      </c>
      <c r="V673" t="s">
        <v>39</v>
      </c>
      <c r="W673" t="s">
        <v>39</v>
      </c>
      <c r="X673" t="s">
        <v>39</v>
      </c>
      <c r="Y673" t="s">
        <v>9770</v>
      </c>
      <c r="Z673">
        <v>4</v>
      </c>
    </row>
    <row r="674" spans="1:26" x14ac:dyDescent="0.25">
      <c r="A674" t="s">
        <v>5575</v>
      </c>
      <c r="B674" t="s">
        <v>5576</v>
      </c>
      <c r="C674" t="s">
        <v>5577</v>
      </c>
      <c r="D674" t="s">
        <v>5578</v>
      </c>
      <c r="E674" t="s">
        <v>5579</v>
      </c>
      <c r="F674" t="s">
        <v>5580</v>
      </c>
      <c r="G674" t="s">
        <v>5581</v>
      </c>
      <c r="H674" t="s">
        <v>5582</v>
      </c>
      <c r="I674" t="s">
        <v>225</v>
      </c>
      <c r="J674" t="s">
        <v>47</v>
      </c>
      <c r="K674" t="s">
        <v>48</v>
      </c>
      <c r="L674" t="s">
        <v>50</v>
      </c>
      <c r="M674" t="s">
        <v>50</v>
      </c>
      <c r="N674" t="s">
        <v>36</v>
      </c>
      <c r="O674" t="s">
        <v>102</v>
      </c>
      <c r="P674" t="s">
        <v>5583</v>
      </c>
      <c r="Q674" t="s">
        <v>39</v>
      </c>
      <c r="R674" t="s">
        <v>39</v>
      </c>
      <c r="S674" t="s">
        <v>52</v>
      </c>
      <c r="T674" t="s">
        <v>39</v>
      </c>
      <c r="U674" t="s">
        <v>39</v>
      </c>
      <c r="V674" t="s">
        <v>39</v>
      </c>
      <c r="W674" t="s">
        <v>39</v>
      </c>
      <c r="X674" t="s">
        <v>39</v>
      </c>
      <c r="Y674" t="s">
        <v>9771</v>
      </c>
      <c r="Z674">
        <v>3</v>
      </c>
    </row>
    <row r="675" spans="1:26" x14ac:dyDescent="0.25">
      <c r="A675" t="s">
        <v>5584</v>
      </c>
      <c r="B675" t="s">
        <v>5585</v>
      </c>
      <c r="C675" t="s">
        <v>5586</v>
      </c>
      <c r="D675" t="s">
        <v>5587</v>
      </c>
      <c r="E675" t="s">
        <v>5408</v>
      </c>
      <c r="F675" t="s">
        <v>5588</v>
      </c>
      <c r="G675" t="s">
        <v>5589</v>
      </c>
      <c r="H675" t="s">
        <v>5590</v>
      </c>
      <c r="I675" t="s">
        <v>225</v>
      </c>
      <c r="J675" t="s">
        <v>47</v>
      </c>
      <c r="K675" t="s">
        <v>5591</v>
      </c>
      <c r="L675" t="s">
        <v>50</v>
      </c>
      <c r="M675" t="s">
        <v>50</v>
      </c>
      <c r="N675" t="s">
        <v>36</v>
      </c>
      <c r="O675" t="s">
        <v>37</v>
      </c>
      <c r="P675" t="s">
        <v>39</v>
      </c>
      <c r="Q675" t="s">
        <v>39</v>
      </c>
      <c r="R675" t="s">
        <v>5592</v>
      </c>
      <c r="S675" t="s">
        <v>1483</v>
      </c>
      <c r="T675" t="s">
        <v>39</v>
      </c>
      <c r="U675" t="s">
        <v>1608</v>
      </c>
      <c r="V675" t="s">
        <v>39</v>
      </c>
      <c r="W675" t="s">
        <v>39</v>
      </c>
      <c r="X675" t="s">
        <v>39</v>
      </c>
      <c r="Y675" t="s">
        <v>9772</v>
      </c>
      <c r="Z675">
        <v>4</v>
      </c>
    </row>
    <row r="676" spans="1:26" x14ac:dyDescent="0.25">
      <c r="A676" t="s">
        <v>5593</v>
      </c>
      <c r="B676" t="s">
        <v>5594</v>
      </c>
      <c r="C676" t="s">
        <v>5595</v>
      </c>
      <c r="D676" t="s">
        <v>5596</v>
      </c>
      <c r="E676" t="s">
        <v>4998</v>
      </c>
      <c r="F676" t="s">
        <v>5597</v>
      </c>
      <c r="G676" t="s">
        <v>5598</v>
      </c>
      <c r="H676" t="s">
        <v>5599</v>
      </c>
      <c r="I676" t="s">
        <v>225</v>
      </c>
      <c r="J676" t="s">
        <v>47</v>
      </c>
      <c r="K676" t="s">
        <v>48</v>
      </c>
      <c r="L676" t="s">
        <v>50</v>
      </c>
      <c r="M676" t="s">
        <v>50</v>
      </c>
      <c r="N676" t="s">
        <v>36</v>
      </c>
      <c r="O676" t="s">
        <v>157</v>
      </c>
      <c r="P676" t="s">
        <v>39</v>
      </c>
      <c r="Q676" t="s">
        <v>39</v>
      </c>
      <c r="R676" t="s">
        <v>39</v>
      </c>
      <c r="S676" t="s">
        <v>158</v>
      </c>
      <c r="T676" t="s">
        <v>39</v>
      </c>
      <c r="U676" t="s">
        <v>39</v>
      </c>
      <c r="V676" t="s">
        <v>159</v>
      </c>
      <c r="W676" t="s">
        <v>604</v>
      </c>
      <c r="X676" t="s">
        <v>20</v>
      </c>
      <c r="Y676" t="s">
        <v>9773</v>
      </c>
      <c r="Z676">
        <v>4</v>
      </c>
    </row>
    <row r="677" spans="1:26" x14ac:dyDescent="0.25">
      <c r="A677" t="s">
        <v>5600</v>
      </c>
      <c r="B677" t="s">
        <v>5601</v>
      </c>
      <c r="C677" t="s">
        <v>5602</v>
      </c>
      <c r="D677" t="s">
        <v>5603</v>
      </c>
      <c r="E677" t="s">
        <v>659</v>
      </c>
      <c r="F677" t="s">
        <v>5604</v>
      </c>
      <c r="G677" t="s">
        <v>5605</v>
      </c>
      <c r="H677" t="s">
        <v>5606</v>
      </c>
      <c r="I677" t="s">
        <v>225</v>
      </c>
      <c r="J677" t="s">
        <v>47</v>
      </c>
      <c r="K677" t="s">
        <v>48</v>
      </c>
      <c r="L677" t="s">
        <v>50</v>
      </c>
      <c r="M677" t="s">
        <v>50</v>
      </c>
      <c r="N677" t="s">
        <v>36</v>
      </c>
      <c r="O677" t="s">
        <v>77</v>
      </c>
      <c r="P677" t="s">
        <v>5607</v>
      </c>
      <c r="Q677" t="s">
        <v>39</v>
      </c>
      <c r="R677" t="s">
        <v>39</v>
      </c>
      <c r="S677" t="s">
        <v>39</v>
      </c>
      <c r="T677" t="s">
        <v>39</v>
      </c>
      <c r="U677" t="s">
        <v>1185</v>
      </c>
      <c r="V677" t="s">
        <v>39</v>
      </c>
      <c r="W677" t="s">
        <v>39</v>
      </c>
      <c r="X677" t="s">
        <v>39</v>
      </c>
      <c r="Y677" t="s">
        <v>9774</v>
      </c>
      <c r="Z677">
        <v>3</v>
      </c>
    </row>
    <row r="678" spans="1:26" x14ac:dyDescent="0.25">
      <c r="A678" t="s">
        <v>5608</v>
      </c>
      <c r="B678" t="s">
        <v>5609</v>
      </c>
      <c r="C678" t="s">
        <v>5610</v>
      </c>
      <c r="D678" t="s">
        <v>5611</v>
      </c>
      <c r="E678" t="s">
        <v>5612</v>
      </c>
      <c r="F678" t="s">
        <v>5613</v>
      </c>
      <c r="G678" t="s">
        <v>5614</v>
      </c>
      <c r="H678" t="s">
        <v>5615</v>
      </c>
      <c r="I678" t="s">
        <v>225</v>
      </c>
      <c r="J678" t="s">
        <v>47</v>
      </c>
      <c r="K678" t="s">
        <v>631</v>
      </c>
      <c r="L678" t="s">
        <v>50</v>
      </c>
      <c r="M678" t="s">
        <v>50</v>
      </c>
      <c r="N678" t="s">
        <v>36</v>
      </c>
      <c r="O678" t="s">
        <v>51</v>
      </c>
      <c r="P678" t="s">
        <v>2382</v>
      </c>
      <c r="Q678" t="s">
        <v>613</v>
      </c>
      <c r="R678" t="s">
        <v>39</v>
      </c>
      <c r="S678" t="s">
        <v>158</v>
      </c>
      <c r="T678" t="s">
        <v>19</v>
      </c>
      <c r="U678" t="s">
        <v>39</v>
      </c>
      <c r="V678" t="s">
        <v>39</v>
      </c>
      <c r="W678" t="s">
        <v>39</v>
      </c>
      <c r="X678" t="s">
        <v>39</v>
      </c>
      <c r="Y678" t="s">
        <v>9775</v>
      </c>
      <c r="Z678">
        <v>5</v>
      </c>
    </row>
    <row r="679" spans="1:26" x14ac:dyDescent="0.25">
      <c r="A679" t="s">
        <v>5616</v>
      </c>
      <c r="B679" t="s">
        <v>5617</v>
      </c>
      <c r="C679" t="s">
        <v>5618</v>
      </c>
      <c r="D679" t="s">
        <v>5619</v>
      </c>
      <c r="E679" t="s">
        <v>5620</v>
      </c>
      <c r="F679" t="s">
        <v>5621</v>
      </c>
      <c r="G679" t="s">
        <v>5622</v>
      </c>
      <c r="H679" t="s">
        <v>5623</v>
      </c>
      <c r="I679" t="s">
        <v>225</v>
      </c>
      <c r="J679" t="s">
        <v>47</v>
      </c>
      <c r="K679" t="s">
        <v>631</v>
      </c>
      <c r="L679" t="s">
        <v>50</v>
      </c>
      <c r="M679" t="s">
        <v>50</v>
      </c>
      <c r="N679" t="s">
        <v>36</v>
      </c>
      <c r="O679" t="s">
        <v>1021</v>
      </c>
      <c r="P679" t="s">
        <v>78</v>
      </c>
      <c r="Q679" t="s">
        <v>653</v>
      </c>
      <c r="R679" t="s">
        <v>39</v>
      </c>
      <c r="S679" t="s">
        <v>52</v>
      </c>
      <c r="T679" t="s">
        <v>19</v>
      </c>
      <c r="U679" t="s">
        <v>39</v>
      </c>
      <c r="V679" t="s">
        <v>39</v>
      </c>
      <c r="W679" t="s">
        <v>39</v>
      </c>
      <c r="X679" t="s">
        <v>39</v>
      </c>
      <c r="Y679" t="s">
        <v>9776</v>
      </c>
      <c r="Z679">
        <v>5</v>
      </c>
    </row>
    <row r="680" spans="1:26" x14ac:dyDescent="0.25">
      <c r="A680" t="s">
        <v>5624</v>
      </c>
      <c r="B680" t="s">
        <v>5625</v>
      </c>
      <c r="C680" t="s">
        <v>5626</v>
      </c>
      <c r="D680" t="s">
        <v>5627</v>
      </c>
      <c r="E680" t="s">
        <v>5628</v>
      </c>
      <c r="F680" t="s">
        <v>5629</v>
      </c>
      <c r="G680" t="s">
        <v>5630</v>
      </c>
      <c r="H680" t="s">
        <v>987</v>
      </c>
      <c r="I680" t="s">
        <v>225</v>
      </c>
      <c r="J680" t="s">
        <v>47</v>
      </c>
      <c r="K680" t="s">
        <v>631</v>
      </c>
      <c r="L680" t="s">
        <v>50</v>
      </c>
      <c r="M680" t="s">
        <v>50</v>
      </c>
      <c r="N680" t="s">
        <v>36</v>
      </c>
      <c r="O680" t="s">
        <v>39</v>
      </c>
      <c r="P680" t="s">
        <v>5631</v>
      </c>
      <c r="Q680" t="s">
        <v>39</v>
      </c>
      <c r="R680" t="s">
        <v>39</v>
      </c>
      <c r="S680" t="s">
        <v>39</v>
      </c>
      <c r="T680" t="s">
        <v>39</v>
      </c>
      <c r="U680" t="s">
        <v>40</v>
      </c>
      <c r="V680" t="s">
        <v>159</v>
      </c>
      <c r="W680" t="s">
        <v>39</v>
      </c>
      <c r="X680" t="s">
        <v>20</v>
      </c>
      <c r="Y680" t="s">
        <v>9777</v>
      </c>
      <c r="Z680">
        <v>3</v>
      </c>
    </row>
    <row r="681" spans="1:26" x14ac:dyDescent="0.25">
      <c r="A681" t="s">
        <v>5632</v>
      </c>
      <c r="B681" t="s">
        <v>5633</v>
      </c>
      <c r="C681" t="s">
        <v>5634</v>
      </c>
      <c r="D681" t="s">
        <v>5635</v>
      </c>
      <c r="E681" t="s">
        <v>5636</v>
      </c>
      <c r="F681" t="s">
        <v>5637</v>
      </c>
      <c r="G681" t="s">
        <v>5638</v>
      </c>
      <c r="H681" t="s">
        <v>5639</v>
      </c>
      <c r="I681" t="s">
        <v>225</v>
      </c>
      <c r="J681" t="s">
        <v>47</v>
      </c>
      <c r="K681" t="s">
        <v>5640</v>
      </c>
      <c r="L681" t="s">
        <v>50</v>
      </c>
      <c r="M681" t="s">
        <v>50</v>
      </c>
      <c r="N681" t="s">
        <v>36</v>
      </c>
      <c r="O681" t="s">
        <v>51</v>
      </c>
      <c r="P681" t="s">
        <v>39</v>
      </c>
      <c r="Q681" t="s">
        <v>613</v>
      </c>
      <c r="R681" t="s">
        <v>39</v>
      </c>
      <c r="S681" t="s">
        <v>39</v>
      </c>
      <c r="T681" t="s">
        <v>19</v>
      </c>
      <c r="U681" t="s">
        <v>307</v>
      </c>
      <c r="V681" t="s">
        <v>39</v>
      </c>
      <c r="W681" t="s">
        <v>39</v>
      </c>
      <c r="X681" t="s">
        <v>39</v>
      </c>
      <c r="Y681" t="s">
        <v>9778</v>
      </c>
      <c r="Z681">
        <v>4</v>
      </c>
    </row>
    <row r="682" spans="1:26" x14ac:dyDescent="0.25">
      <c r="A682" t="s">
        <v>5641</v>
      </c>
      <c r="B682" t="s">
        <v>5642</v>
      </c>
      <c r="C682" t="s">
        <v>5643</v>
      </c>
      <c r="D682" t="s">
        <v>5644</v>
      </c>
      <c r="E682" t="s">
        <v>5645</v>
      </c>
      <c r="F682" t="s">
        <v>5646</v>
      </c>
      <c r="G682" t="s">
        <v>5647</v>
      </c>
      <c r="H682" t="s">
        <v>3772</v>
      </c>
      <c r="I682" t="s">
        <v>225</v>
      </c>
      <c r="J682" t="s">
        <v>47</v>
      </c>
      <c r="K682" t="s">
        <v>5648</v>
      </c>
      <c r="L682" t="s">
        <v>50</v>
      </c>
      <c r="M682" t="s">
        <v>50</v>
      </c>
      <c r="N682" t="s">
        <v>36</v>
      </c>
      <c r="O682" t="s">
        <v>51</v>
      </c>
      <c r="P682" t="s">
        <v>39</v>
      </c>
      <c r="Q682" t="s">
        <v>613</v>
      </c>
      <c r="R682" t="s">
        <v>39</v>
      </c>
      <c r="S682" t="s">
        <v>52</v>
      </c>
      <c r="T682" t="s">
        <v>168</v>
      </c>
      <c r="U682" t="s">
        <v>39</v>
      </c>
      <c r="V682" t="s">
        <v>39</v>
      </c>
      <c r="W682" t="s">
        <v>39</v>
      </c>
      <c r="X682" t="s">
        <v>39</v>
      </c>
      <c r="Y682" t="s">
        <v>9779</v>
      </c>
      <c r="Z682">
        <v>4</v>
      </c>
    </row>
    <row r="683" spans="1:26" x14ac:dyDescent="0.25">
      <c r="A683" t="s">
        <v>5649</v>
      </c>
      <c r="B683" t="s">
        <v>5650</v>
      </c>
      <c r="C683" t="s">
        <v>5651</v>
      </c>
      <c r="D683" t="s">
        <v>3221</v>
      </c>
      <c r="E683" t="s">
        <v>2951</v>
      </c>
      <c r="F683" t="s">
        <v>5652</v>
      </c>
      <c r="G683" t="s">
        <v>5653</v>
      </c>
      <c r="H683" t="s">
        <v>5654</v>
      </c>
      <c r="I683" t="s">
        <v>225</v>
      </c>
      <c r="J683" t="s">
        <v>47</v>
      </c>
      <c r="K683" t="s">
        <v>5655</v>
      </c>
      <c r="L683" t="s">
        <v>50</v>
      </c>
      <c r="M683" t="s">
        <v>50</v>
      </c>
      <c r="N683" t="s">
        <v>36</v>
      </c>
      <c r="O683" t="s">
        <v>157</v>
      </c>
      <c r="P683" t="s">
        <v>39</v>
      </c>
      <c r="Q683" t="s">
        <v>39</v>
      </c>
      <c r="R683" t="s">
        <v>39</v>
      </c>
      <c r="S683" t="s">
        <v>52</v>
      </c>
      <c r="T683" t="s">
        <v>39</v>
      </c>
      <c r="U683" t="s">
        <v>295</v>
      </c>
      <c r="V683" t="s">
        <v>39</v>
      </c>
      <c r="W683" t="s">
        <v>39</v>
      </c>
      <c r="X683" t="s">
        <v>39</v>
      </c>
      <c r="Y683" t="s">
        <v>9780</v>
      </c>
      <c r="Z683">
        <v>3</v>
      </c>
    </row>
    <row r="684" spans="1:26" x14ac:dyDescent="0.25">
      <c r="A684" t="s">
        <v>5656</v>
      </c>
      <c r="B684" t="s">
        <v>5657</v>
      </c>
      <c r="C684" t="s">
        <v>5658</v>
      </c>
      <c r="D684" t="s">
        <v>5659</v>
      </c>
      <c r="E684" t="s">
        <v>5660</v>
      </c>
      <c r="F684" t="s">
        <v>5661</v>
      </c>
      <c r="G684" t="s">
        <v>5662</v>
      </c>
      <c r="H684" t="s">
        <v>30</v>
      </c>
      <c r="I684" t="s">
        <v>31</v>
      </c>
      <c r="J684" t="s">
        <v>47</v>
      </c>
      <c r="K684" t="s">
        <v>48</v>
      </c>
      <c r="L684" t="s">
        <v>5663</v>
      </c>
      <c r="M684" t="s">
        <v>3605</v>
      </c>
      <c r="N684" t="s">
        <v>36</v>
      </c>
      <c r="O684" t="s">
        <v>51</v>
      </c>
      <c r="P684" t="s">
        <v>39</v>
      </c>
      <c r="Q684" t="s">
        <v>39</v>
      </c>
      <c r="R684" t="s">
        <v>39</v>
      </c>
      <c r="S684" t="s">
        <v>52</v>
      </c>
      <c r="T684" t="s">
        <v>947</v>
      </c>
      <c r="U684" t="s">
        <v>39</v>
      </c>
      <c r="V684" t="s">
        <v>3607</v>
      </c>
      <c r="W684" t="s">
        <v>39</v>
      </c>
      <c r="X684" t="s">
        <v>20</v>
      </c>
      <c r="Y684" t="s">
        <v>9781</v>
      </c>
      <c r="Z684">
        <v>4</v>
      </c>
    </row>
    <row r="685" spans="1:26" x14ac:dyDescent="0.25">
      <c r="A685" t="s">
        <v>5664</v>
      </c>
      <c r="B685" t="s">
        <v>5665</v>
      </c>
      <c r="C685" t="s">
        <v>5666</v>
      </c>
      <c r="D685" t="s">
        <v>5667</v>
      </c>
      <c r="E685" t="s">
        <v>5668</v>
      </c>
      <c r="F685" t="s">
        <v>5669</v>
      </c>
      <c r="G685" t="s">
        <v>5670</v>
      </c>
      <c r="H685" t="s">
        <v>630</v>
      </c>
      <c r="I685" t="s">
        <v>225</v>
      </c>
      <c r="J685" t="s">
        <v>47</v>
      </c>
      <c r="K685" t="s">
        <v>631</v>
      </c>
      <c r="L685" t="s">
        <v>50</v>
      </c>
      <c r="M685" t="s">
        <v>50</v>
      </c>
      <c r="N685" t="s">
        <v>36</v>
      </c>
      <c r="O685" t="s">
        <v>51</v>
      </c>
      <c r="P685" t="s">
        <v>39</v>
      </c>
      <c r="Q685" t="s">
        <v>39</v>
      </c>
      <c r="R685" t="s">
        <v>39</v>
      </c>
      <c r="S685" t="s">
        <v>214</v>
      </c>
      <c r="T685" t="s">
        <v>409</v>
      </c>
      <c r="U685" t="s">
        <v>307</v>
      </c>
      <c r="V685" t="s">
        <v>159</v>
      </c>
      <c r="W685" t="s">
        <v>39</v>
      </c>
      <c r="X685" t="s">
        <v>20</v>
      </c>
      <c r="Y685" t="s">
        <v>9782</v>
      </c>
      <c r="Z685">
        <v>5</v>
      </c>
    </row>
    <row r="686" spans="1:26" x14ac:dyDescent="0.25">
      <c r="A686" t="s">
        <v>5671</v>
      </c>
      <c r="B686" t="s">
        <v>5672</v>
      </c>
      <c r="C686" t="s">
        <v>5673</v>
      </c>
      <c r="D686" t="s">
        <v>5674</v>
      </c>
      <c r="E686" t="s">
        <v>5675</v>
      </c>
      <c r="F686" t="s">
        <v>5676</v>
      </c>
      <c r="G686" t="s">
        <v>5677</v>
      </c>
      <c r="H686" t="s">
        <v>5678</v>
      </c>
      <c r="I686" t="s">
        <v>225</v>
      </c>
      <c r="J686" t="s">
        <v>47</v>
      </c>
      <c r="K686" t="s">
        <v>5679</v>
      </c>
      <c r="L686" t="s">
        <v>50</v>
      </c>
      <c r="M686" t="s">
        <v>50</v>
      </c>
      <c r="N686" t="s">
        <v>36</v>
      </c>
      <c r="O686" t="s">
        <v>51</v>
      </c>
      <c r="P686" t="s">
        <v>39</v>
      </c>
      <c r="Q686" t="s">
        <v>39</v>
      </c>
      <c r="R686" t="s">
        <v>39</v>
      </c>
      <c r="S686" t="s">
        <v>39</v>
      </c>
      <c r="T686" t="s">
        <v>168</v>
      </c>
      <c r="U686" t="s">
        <v>5680</v>
      </c>
      <c r="V686" t="s">
        <v>39</v>
      </c>
      <c r="W686" t="s">
        <v>39</v>
      </c>
      <c r="X686" t="s">
        <v>39</v>
      </c>
      <c r="Y686" t="s">
        <v>9783</v>
      </c>
      <c r="Z686">
        <v>3</v>
      </c>
    </row>
    <row r="687" spans="1:26" x14ac:dyDescent="0.25">
      <c r="A687" t="s">
        <v>5681</v>
      </c>
      <c r="B687" t="s">
        <v>5682</v>
      </c>
      <c r="C687" t="s">
        <v>5683</v>
      </c>
      <c r="D687" t="s">
        <v>5684</v>
      </c>
      <c r="E687" t="s">
        <v>5685</v>
      </c>
      <c r="F687" t="s">
        <v>5686</v>
      </c>
      <c r="G687" t="s">
        <v>452</v>
      </c>
      <c r="H687" t="s">
        <v>5687</v>
      </c>
      <c r="I687" t="s">
        <v>225</v>
      </c>
      <c r="J687" t="s">
        <v>47</v>
      </c>
      <c r="K687" t="s">
        <v>1768</v>
      </c>
      <c r="L687" t="s">
        <v>50</v>
      </c>
      <c r="M687" t="s">
        <v>50</v>
      </c>
      <c r="N687" t="s">
        <v>36</v>
      </c>
      <c r="O687" t="s">
        <v>39</v>
      </c>
      <c r="P687" t="s">
        <v>95</v>
      </c>
      <c r="Q687" t="s">
        <v>39</v>
      </c>
      <c r="R687" t="s">
        <v>39</v>
      </c>
      <c r="S687" t="s">
        <v>9059</v>
      </c>
      <c r="T687" t="s">
        <v>39</v>
      </c>
      <c r="U687" t="s">
        <v>39</v>
      </c>
      <c r="V687" t="s">
        <v>39</v>
      </c>
      <c r="W687" t="s">
        <v>39</v>
      </c>
      <c r="X687" t="s">
        <v>39</v>
      </c>
      <c r="Y687" t="s">
        <v>453</v>
      </c>
      <c r="Z687">
        <v>2</v>
      </c>
    </row>
    <row r="688" spans="1:26" x14ac:dyDescent="0.25">
      <c r="A688" t="s">
        <v>5688</v>
      </c>
      <c r="B688" t="s">
        <v>5689</v>
      </c>
      <c r="C688" t="s">
        <v>5690</v>
      </c>
      <c r="D688" t="s">
        <v>5691</v>
      </c>
      <c r="E688" t="s">
        <v>5612</v>
      </c>
      <c r="F688" t="s">
        <v>5692</v>
      </c>
      <c r="G688" t="s">
        <v>5693</v>
      </c>
      <c r="H688" t="s">
        <v>2883</v>
      </c>
      <c r="I688" t="s">
        <v>225</v>
      </c>
      <c r="J688" t="s">
        <v>47</v>
      </c>
      <c r="K688" t="s">
        <v>48</v>
      </c>
      <c r="L688" t="s">
        <v>50</v>
      </c>
      <c r="M688" t="s">
        <v>50</v>
      </c>
      <c r="N688" t="s">
        <v>36</v>
      </c>
      <c r="O688" t="s">
        <v>51</v>
      </c>
      <c r="P688" t="s">
        <v>39</v>
      </c>
      <c r="Q688" t="s">
        <v>39</v>
      </c>
      <c r="R688" t="s">
        <v>39</v>
      </c>
      <c r="S688" t="s">
        <v>39</v>
      </c>
      <c r="T688" t="s">
        <v>4505</v>
      </c>
      <c r="U688" t="s">
        <v>96</v>
      </c>
      <c r="V688" t="s">
        <v>39</v>
      </c>
      <c r="W688" t="s">
        <v>39</v>
      </c>
      <c r="X688" t="s">
        <v>39</v>
      </c>
      <c r="Y688" t="s">
        <v>9784</v>
      </c>
      <c r="Z688">
        <v>3</v>
      </c>
    </row>
    <row r="689" spans="1:26" x14ac:dyDescent="0.25">
      <c r="A689" t="s">
        <v>5694</v>
      </c>
      <c r="B689" t="s">
        <v>5695</v>
      </c>
      <c r="C689" t="s">
        <v>5696</v>
      </c>
      <c r="D689" t="s">
        <v>5697</v>
      </c>
      <c r="E689" t="s">
        <v>5698</v>
      </c>
      <c r="F689" t="s">
        <v>5699</v>
      </c>
      <c r="G689" t="s">
        <v>5700</v>
      </c>
      <c r="H689" t="s">
        <v>5701</v>
      </c>
      <c r="I689" t="s">
        <v>225</v>
      </c>
      <c r="J689" t="s">
        <v>47</v>
      </c>
      <c r="K689" t="s">
        <v>631</v>
      </c>
      <c r="L689" t="s">
        <v>50</v>
      </c>
      <c r="M689" t="s">
        <v>50</v>
      </c>
      <c r="N689" t="s">
        <v>36</v>
      </c>
      <c r="O689" t="s">
        <v>39</v>
      </c>
      <c r="P689" t="s">
        <v>266</v>
      </c>
      <c r="Q689" t="s">
        <v>39</v>
      </c>
      <c r="R689" t="s">
        <v>39</v>
      </c>
      <c r="S689" t="s">
        <v>39</v>
      </c>
      <c r="T689" t="s">
        <v>19</v>
      </c>
      <c r="U689" t="s">
        <v>96</v>
      </c>
      <c r="V689" t="s">
        <v>159</v>
      </c>
      <c r="W689" t="s">
        <v>39</v>
      </c>
      <c r="X689" t="s">
        <v>20</v>
      </c>
      <c r="Y689" t="s">
        <v>9785</v>
      </c>
      <c r="Z689">
        <v>4</v>
      </c>
    </row>
    <row r="690" spans="1:26" x14ac:dyDescent="0.25">
      <c r="A690" t="s">
        <v>5702</v>
      </c>
      <c r="B690" t="s">
        <v>5703</v>
      </c>
      <c r="C690" t="s">
        <v>5704</v>
      </c>
      <c r="D690" t="s">
        <v>5705</v>
      </c>
      <c r="E690" t="s">
        <v>5706</v>
      </c>
      <c r="F690" t="s">
        <v>5707</v>
      </c>
      <c r="G690" t="s">
        <v>5708</v>
      </c>
      <c r="H690" t="s">
        <v>5709</v>
      </c>
      <c r="I690" t="s">
        <v>225</v>
      </c>
      <c r="J690" t="s">
        <v>47</v>
      </c>
      <c r="K690" t="s">
        <v>5710</v>
      </c>
      <c r="L690" t="s">
        <v>50</v>
      </c>
      <c r="M690" t="s">
        <v>50</v>
      </c>
      <c r="N690" t="s">
        <v>36</v>
      </c>
      <c r="O690" t="s">
        <v>37</v>
      </c>
      <c r="P690" t="s">
        <v>39</v>
      </c>
      <c r="Q690" t="s">
        <v>39</v>
      </c>
      <c r="R690" t="s">
        <v>39</v>
      </c>
      <c r="S690" t="s">
        <v>158</v>
      </c>
      <c r="T690" t="s">
        <v>39</v>
      </c>
      <c r="U690" t="s">
        <v>39</v>
      </c>
      <c r="V690" t="s">
        <v>39</v>
      </c>
      <c r="W690" t="s">
        <v>39</v>
      </c>
      <c r="X690" t="s">
        <v>39</v>
      </c>
      <c r="Y690" t="s">
        <v>9786</v>
      </c>
      <c r="Z690">
        <v>2</v>
      </c>
    </row>
    <row r="691" spans="1:26" x14ac:dyDescent="0.25">
      <c r="A691" t="s">
        <v>5711</v>
      </c>
      <c r="B691" t="s">
        <v>5712</v>
      </c>
      <c r="C691" t="s">
        <v>5713</v>
      </c>
      <c r="D691" t="s">
        <v>2372</v>
      </c>
      <c r="E691" t="s">
        <v>5714</v>
      </c>
      <c r="F691" t="s">
        <v>5715</v>
      </c>
      <c r="G691" t="s">
        <v>5716</v>
      </c>
      <c r="H691" t="s">
        <v>2151</v>
      </c>
      <c r="I691" t="s">
        <v>225</v>
      </c>
      <c r="J691" t="s">
        <v>47</v>
      </c>
      <c r="K691" t="s">
        <v>5710</v>
      </c>
      <c r="L691" t="s">
        <v>50</v>
      </c>
      <c r="M691" t="s">
        <v>50</v>
      </c>
      <c r="N691" t="s">
        <v>36</v>
      </c>
      <c r="O691" t="s">
        <v>51</v>
      </c>
      <c r="P691" t="s">
        <v>177</v>
      </c>
      <c r="Q691" t="s">
        <v>39</v>
      </c>
      <c r="R691" t="s">
        <v>39</v>
      </c>
      <c r="S691" t="s">
        <v>39</v>
      </c>
      <c r="T691" t="s">
        <v>39</v>
      </c>
      <c r="U691" t="s">
        <v>39</v>
      </c>
      <c r="V691" t="s">
        <v>159</v>
      </c>
      <c r="W691" t="s">
        <v>39</v>
      </c>
      <c r="X691" t="s">
        <v>20</v>
      </c>
      <c r="Y691" t="s">
        <v>9787</v>
      </c>
      <c r="Z691">
        <v>3</v>
      </c>
    </row>
    <row r="692" spans="1:26" x14ac:dyDescent="0.25">
      <c r="A692" t="s">
        <v>5717</v>
      </c>
      <c r="B692" t="s">
        <v>5718</v>
      </c>
      <c r="C692" t="s">
        <v>5719</v>
      </c>
      <c r="D692" t="s">
        <v>5720</v>
      </c>
      <c r="E692" t="s">
        <v>659</v>
      </c>
      <c r="F692" t="s">
        <v>5721</v>
      </c>
      <c r="G692" t="s">
        <v>5722</v>
      </c>
      <c r="H692" t="s">
        <v>5723</v>
      </c>
      <c r="I692" t="s">
        <v>225</v>
      </c>
      <c r="J692" t="s">
        <v>47</v>
      </c>
      <c r="K692" t="s">
        <v>5710</v>
      </c>
      <c r="L692" t="s">
        <v>50</v>
      </c>
      <c r="M692" t="s">
        <v>50</v>
      </c>
      <c r="N692" t="s">
        <v>36</v>
      </c>
      <c r="O692" t="s">
        <v>77</v>
      </c>
      <c r="P692" t="s">
        <v>39</v>
      </c>
      <c r="Q692" t="s">
        <v>522</v>
      </c>
      <c r="R692" t="s">
        <v>39</v>
      </c>
      <c r="S692" t="s">
        <v>9059</v>
      </c>
      <c r="T692" t="s">
        <v>39</v>
      </c>
      <c r="U692" t="s">
        <v>5724</v>
      </c>
      <c r="V692" t="s">
        <v>39</v>
      </c>
      <c r="W692" t="s">
        <v>39</v>
      </c>
      <c r="X692" t="s">
        <v>39</v>
      </c>
      <c r="Y692" t="s">
        <v>9788</v>
      </c>
      <c r="Z692">
        <v>4</v>
      </c>
    </row>
    <row r="693" spans="1:26" x14ac:dyDescent="0.25">
      <c r="A693" t="s">
        <v>5725</v>
      </c>
      <c r="B693" t="s">
        <v>5726</v>
      </c>
      <c r="C693" t="s">
        <v>5727</v>
      </c>
      <c r="D693" t="s">
        <v>5728</v>
      </c>
      <c r="E693" t="s">
        <v>5729</v>
      </c>
      <c r="F693" t="s">
        <v>5730</v>
      </c>
      <c r="G693" t="s">
        <v>5731</v>
      </c>
      <c r="H693" t="s">
        <v>5732</v>
      </c>
      <c r="I693" t="s">
        <v>225</v>
      </c>
      <c r="J693" t="s">
        <v>47</v>
      </c>
      <c r="K693" t="s">
        <v>5733</v>
      </c>
      <c r="L693" t="s">
        <v>50</v>
      </c>
      <c r="M693" t="s">
        <v>50</v>
      </c>
      <c r="N693" t="s">
        <v>36</v>
      </c>
      <c r="O693" t="s">
        <v>51</v>
      </c>
      <c r="P693" t="s">
        <v>177</v>
      </c>
      <c r="Q693" t="s">
        <v>39</v>
      </c>
      <c r="R693" t="s">
        <v>39</v>
      </c>
      <c r="S693" t="s">
        <v>52</v>
      </c>
      <c r="T693" t="s">
        <v>19</v>
      </c>
      <c r="U693" t="s">
        <v>39</v>
      </c>
      <c r="V693" t="s">
        <v>39</v>
      </c>
      <c r="W693" t="s">
        <v>39</v>
      </c>
      <c r="X693" t="s">
        <v>39</v>
      </c>
      <c r="Y693" t="s">
        <v>9789</v>
      </c>
      <c r="Z693">
        <v>4</v>
      </c>
    </row>
    <row r="694" spans="1:26" x14ac:dyDescent="0.25">
      <c r="A694" t="s">
        <v>5734</v>
      </c>
      <c r="B694" t="s">
        <v>5735</v>
      </c>
      <c r="C694" t="s">
        <v>5736</v>
      </c>
      <c r="D694" t="s">
        <v>5737</v>
      </c>
      <c r="E694" t="s">
        <v>5729</v>
      </c>
      <c r="F694" t="s">
        <v>5738</v>
      </c>
      <c r="G694" t="s">
        <v>5739</v>
      </c>
      <c r="H694" t="s">
        <v>630</v>
      </c>
      <c r="I694" t="s">
        <v>225</v>
      </c>
      <c r="J694" t="s">
        <v>47</v>
      </c>
      <c r="K694" t="s">
        <v>631</v>
      </c>
      <c r="L694" t="s">
        <v>50</v>
      </c>
      <c r="M694" t="s">
        <v>50</v>
      </c>
      <c r="N694" t="s">
        <v>36</v>
      </c>
      <c r="O694" t="s">
        <v>39</v>
      </c>
      <c r="P694" t="s">
        <v>266</v>
      </c>
      <c r="Q694" t="s">
        <v>39</v>
      </c>
      <c r="R694" t="s">
        <v>39</v>
      </c>
      <c r="S694" t="s">
        <v>39</v>
      </c>
      <c r="T694" t="s">
        <v>168</v>
      </c>
      <c r="U694" t="s">
        <v>5740</v>
      </c>
      <c r="V694" t="s">
        <v>159</v>
      </c>
      <c r="W694" t="s">
        <v>39</v>
      </c>
      <c r="X694" t="s">
        <v>20</v>
      </c>
      <c r="Y694" t="s">
        <v>9790</v>
      </c>
      <c r="Z694">
        <v>4</v>
      </c>
    </row>
    <row r="695" spans="1:26" x14ac:dyDescent="0.25">
      <c r="A695" t="s">
        <v>5741</v>
      </c>
      <c r="B695" t="s">
        <v>5742</v>
      </c>
      <c r="C695" t="s">
        <v>5743</v>
      </c>
      <c r="D695" t="s">
        <v>5744</v>
      </c>
      <c r="E695" t="s">
        <v>5745</v>
      </c>
      <c r="F695" t="s">
        <v>5746</v>
      </c>
      <c r="G695" t="s">
        <v>5747</v>
      </c>
      <c r="H695" t="s">
        <v>630</v>
      </c>
      <c r="I695" t="s">
        <v>225</v>
      </c>
      <c r="J695" t="s">
        <v>47</v>
      </c>
      <c r="K695" t="s">
        <v>631</v>
      </c>
      <c r="L695" t="s">
        <v>50</v>
      </c>
      <c r="M695" t="s">
        <v>50</v>
      </c>
      <c r="N695" t="s">
        <v>36</v>
      </c>
      <c r="O695" t="s">
        <v>39</v>
      </c>
      <c r="P695" t="s">
        <v>266</v>
      </c>
      <c r="Q695" t="s">
        <v>39</v>
      </c>
      <c r="R695" t="s">
        <v>39</v>
      </c>
      <c r="S695" t="s">
        <v>52</v>
      </c>
      <c r="T695" t="s">
        <v>19</v>
      </c>
      <c r="U695" t="s">
        <v>257</v>
      </c>
      <c r="V695" t="s">
        <v>159</v>
      </c>
      <c r="W695" t="s">
        <v>39</v>
      </c>
      <c r="X695" t="s">
        <v>20</v>
      </c>
      <c r="Y695" t="s">
        <v>9791</v>
      </c>
      <c r="Z695">
        <v>5</v>
      </c>
    </row>
    <row r="696" spans="1:26" x14ac:dyDescent="0.25">
      <c r="A696" t="s">
        <v>5748</v>
      </c>
      <c r="B696" t="s">
        <v>5749</v>
      </c>
      <c r="C696" t="s">
        <v>5750</v>
      </c>
      <c r="D696" t="s">
        <v>5751</v>
      </c>
      <c r="E696" t="s">
        <v>5752</v>
      </c>
      <c r="F696" t="s">
        <v>5753</v>
      </c>
      <c r="G696" t="s">
        <v>5754</v>
      </c>
      <c r="H696" t="s">
        <v>5755</v>
      </c>
      <c r="I696" t="s">
        <v>225</v>
      </c>
      <c r="J696" t="s">
        <v>47</v>
      </c>
      <c r="K696" t="s">
        <v>631</v>
      </c>
      <c r="L696" t="s">
        <v>50</v>
      </c>
      <c r="M696" t="s">
        <v>50</v>
      </c>
      <c r="N696" t="s">
        <v>36</v>
      </c>
      <c r="O696" t="s">
        <v>51</v>
      </c>
      <c r="P696" t="s">
        <v>39</v>
      </c>
      <c r="Q696" t="s">
        <v>39</v>
      </c>
      <c r="R696" t="s">
        <v>39</v>
      </c>
      <c r="S696" t="s">
        <v>39</v>
      </c>
      <c r="T696" t="s">
        <v>633</v>
      </c>
      <c r="U696" t="s">
        <v>39</v>
      </c>
      <c r="V696" t="s">
        <v>654</v>
      </c>
      <c r="W696" t="s">
        <v>39</v>
      </c>
      <c r="X696" t="s">
        <v>20</v>
      </c>
      <c r="Y696" t="s">
        <v>9792</v>
      </c>
      <c r="Z696">
        <v>3</v>
      </c>
    </row>
    <row r="697" spans="1:26" x14ac:dyDescent="0.25">
      <c r="A697" t="s">
        <v>5756</v>
      </c>
      <c r="B697" t="s">
        <v>5757</v>
      </c>
      <c r="C697" t="s">
        <v>5758</v>
      </c>
      <c r="D697" t="s">
        <v>4253</v>
      </c>
      <c r="E697" t="s">
        <v>5752</v>
      </c>
      <c r="F697" t="s">
        <v>5759</v>
      </c>
      <c r="G697" t="s">
        <v>5760</v>
      </c>
      <c r="H697" t="s">
        <v>4257</v>
      </c>
      <c r="I697" t="s">
        <v>225</v>
      </c>
      <c r="J697" t="s">
        <v>47</v>
      </c>
      <c r="K697" t="s">
        <v>5710</v>
      </c>
      <c r="L697" t="s">
        <v>50</v>
      </c>
      <c r="M697" t="s">
        <v>50</v>
      </c>
      <c r="N697" t="s">
        <v>36</v>
      </c>
      <c r="O697" t="s">
        <v>51</v>
      </c>
      <c r="P697" t="s">
        <v>2167</v>
      </c>
      <c r="Q697" t="s">
        <v>39</v>
      </c>
      <c r="R697" t="s">
        <v>39</v>
      </c>
      <c r="S697" t="s">
        <v>39</v>
      </c>
      <c r="T697" t="s">
        <v>39</v>
      </c>
      <c r="U697" t="s">
        <v>295</v>
      </c>
      <c r="V697" t="s">
        <v>5509</v>
      </c>
      <c r="W697" t="s">
        <v>39</v>
      </c>
      <c r="X697" t="s">
        <v>20</v>
      </c>
      <c r="Y697" t="s">
        <v>9793</v>
      </c>
      <c r="Z697">
        <v>4</v>
      </c>
    </row>
    <row r="698" spans="1:26" x14ac:dyDescent="0.25">
      <c r="A698" t="s">
        <v>5761</v>
      </c>
      <c r="B698" t="s">
        <v>5762</v>
      </c>
      <c r="C698" t="s">
        <v>5763</v>
      </c>
      <c r="D698" t="s">
        <v>5764</v>
      </c>
      <c r="E698" t="s">
        <v>5765</v>
      </c>
      <c r="F698" t="s">
        <v>5766</v>
      </c>
      <c r="G698" t="s">
        <v>5767</v>
      </c>
      <c r="H698" t="s">
        <v>5768</v>
      </c>
      <c r="I698" t="s">
        <v>225</v>
      </c>
      <c r="J698" t="s">
        <v>47</v>
      </c>
      <c r="K698" t="s">
        <v>5769</v>
      </c>
      <c r="L698" t="s">
        <v>50</v>
      </c>
      <c r="M698" t="s">
        <v>50</v>
      </c>
      <c r="N698" t="s">
        <v>36</v>
      </c>
      <c r="O698" t="s">
        <v>37</v>
      </c>
      <c r="P698" t="s">
        <v>39</v>
      </c>
      <c r="Q698" t="s">
        <v>276</v>
      </c>
      <c r="R698" t="s">
        <v>39</v>
      </c>
      <c r="S698" t="s">
        <v>214</v>
      </c>
      <c r="T698" t="s">
        <v>19</v>
      </c>
      <c r="U698" t="s">
        <v>39</v>
      </c>
      <c r="V698" t="s">
        <v>159</v>
      </c>
      <c r="W698" t="s">
        <v>39</v>
      </c>
      <c r="X698" t="s">
        <v>20</v>
      </c>
      <c r="Y698" t="s">
        <v>9794</v>
      </c>
      <c r="Z698">
        <v>5</v>
      </c>
    </row>
    <row r="699" spans="1:26" x14ac:dyDescent="0.25">
      <c r="A699" t="s">
        <v>5770</v>
      </c>
      <c r="B699" t="s">
        <v>5771</v>
      </c>
      <c r="C699" t="s">
        <v>5772</v>
      </c>
      <c r="D699" t="s">
        <v>5773</v>
      </c>
      <c r="E699" t="s">
        <v>5774</v>
      </c>
      <c r="F699" t="s">
        <v>5775</v>
      </c>
      <c r="G699" t="s">
        <v>5776</v>
      </c>
      <c r="H699" t="s">
        <v>5515</v>
      </c>
      <c r="I699" t="s">
        <v>225</v>
      </c>
      <c r="J699" t="s">
        <v>47</v>
      </c>
      <c r="K699" t="s">
        <v>5710</v>
      </c>
      <c r="L699" t="s">
        <v>50</v>
      </c>
      <c r="M699" t="s">
        <v>50</v>
      </c>
      <c r="N699" t="s">
        <v>36</v>
      </c>
      <c r="O699" t="s">
        <v>39</v>
      </c>
      <c r="P699" t="s">
        <v>103</v>
      </c>
      <c r="Q699" t="s">
        <v>39</v>
      </c>
      <c r="R699" t="s">
        <v>39</v>
      </c>
      <c r="S699" t="s">
        <v>39</v>
      </c>
      <c r="T699" t="s">
        <v>39</v>
      </c>
      <c r="U699" t="s">
        <v>5777</v>
      </c>
      <c r="V699" t="s">
        <v>39</v>
      </c>
      <c r="W699" t="s">
        <v>4108</v>
      </c>
      <c r="X699" t="s">
        <v>39</v>
      </c>
      <c r="Y699" t="s">
        <v>9795</v>
      </c>
      <c r="Z699">
        <v>3</v>
      </c>
    </row>
    <row r="700" spans="1:26" x14ac:dyDescent="0.25">
      <c r="A700" t="s">
        <v>5778</v>
      </c>
      <c r="B700" t="s">
        <v>5779</v>
      </c>
      <c r="C700" t="s">
        <v>5780</v>
      </c>
      <c r="D700" t="s">
        <v>5781</v>
      </c>
      <c r="E700" t="s">
        <v>5782</v>
      </c>
      <c r="F700" t="s">
        <v>5783</v>
      </c>
      <c r="G700" t="s">
        <v>5784</v>
      </c>
      <c r="H700" t="s">
        <v>5785</v>
      </c>
      <c r="I700" t="s">
        <v>225</v>
      </c>
      <c r="J700" t="s">
        <v>47</v>
      </c>
      <c r="K700" t="s">
        <v>5710</v>
      </c>
      <c r="L700" t="s">
        <v>50</v>
      </c>
      <c r="M700" t="s">
        <v>50</v>
      </c>
      <c r="N700" t="s">
        <v>36</v>
      </c>
      <c r="O700" t="s">
        <v>51</v>
      </c>
      <c r="P700" t="s">
        <v>78</v>
      </c>
      <c r="Q700" t="s">
        <v>39</v>
      </c>
      <c r="R700" t="s">
        <v>39</v>
      </c>
      <c r="S700" t="s">
        <v>39</v>
      </c>
      <c r="T700" t="s">
        <v>19</v>
      </c>
      <c r="U700" t="s">
        <v>865</v>
      </c>
      <c r="V700" t="s">
        <v>159</v>
      </c>
      <c r="W700" t="s">
        <v>39</v>
      </c>
      <c r="X700" t="s">
        <v>20</v>
      </c>
      <c r="Y700" t="s">
        <v>9796</v>
      </c>
      <c r="Z700">
        <v>5</v>
      </c>
    </row>
    <row r="701" spans="1:26" x14ac:dyDescent="0.25">
      <c r="A701" t="s">
        <v>5786</v>
      </c>
      <c r="B701" t="s">
        <v>5787</v>
      </c>
      <c r="C701" t="s">
        <v>5788</v>
      </c>
      <c r="D701" t="s">
        <v>5789</v>
      </c>
      <c r="E701" t="s">
        <v>5790</v>
      </c>
      <c r="F701" t="s">
        <v>5791</v>
      </c>
      <c r="G701" t="s">
        <v>5792</v>
      </c>
      <c r="H701" t="s">
        <v>5793</v>
      </c>
      <c r="I701" t="s">
        <v>225</v>
      </c>
      <c r="J701" t="s">
        <v>47</v>
      </c>
      <c r="K701" t="s">
        <v>5794</v>
      </c>
      <c r="L701" t="s">
        <v>50</v>
      </c>
      <c r="M701" t="s">
        <v>50</v>
      </c>
      <c r="N701" t="s">
        <v>36</v>
      </c>
      <c r="O701" t="s">
        <v>37</v>
      </c>
      <c r="P701" t="s">
        <v>39</v>
      </c>
      <c r="Q701" t="s">
        <v>4751</v>
      </c>
      <c r="R701" t="s">
        <v>39</v>
      </c>
      <c r="S701" t="s">
        <v>39</v>
      </c>
      <c r="T701" t="s">
        <v>39</v>
      </c>
      <c r="U701" t="s">
        <v>104</v>
      </c>
      <c r="V701" t="s">
        <v>39</v>
      </c>
      <c r="W701" t="s">
        <v>39</v>
      </c>
      <c r="X701" t="s">
        <v>39</v>
      </c>
      <c r="Y701" t="s">
        <v>9797</v>
      </c>
      <c r="Z701">
        <v>3</v>
      </c>
    </row>
    <row r="702" spans="1:26" x14ac:dyDescent="0.25">
      <c r="A702" t="s">
        <v>5795</v>
      </c>
      <c r="B702" t="s">
        <v>5796</v>
      </c>
      <c r="C702" t="s">
        <v>5797</v>
      </c>
      <c r="D702" t="s">
        <v>3901</v>
      </c>
      <c r="E702" t="s">
        <v>5798</v>
      </c>
      <c r="F702" t="s">
        <v>5799</v>
      </c>
      <c r="G702" t="s">
        <v>5800</v>
      </c>
      <c r="H702" t="s">
        <v>3905</v>
      </c>
      <c r="I702" t="s">
        <v>225</v>
      </c>
      <c r="J702" t="s">
        <v>47</v>
      </c>
      <c r="K702" t="s">
        <v>5801</v>
      </c>
      <c r="L702" t="s">
        <v>50</v>
      </c>
      <c r="M702" t="s">
        <v>50</v>
      </c>
      <c r="N702" t="s">
        <v>36</v>
      </c>
      <c r="O702" t="s">
        <v>39</v>
      </c>
      <c r="P702" t="s">
        <v>266</v>
      </c>
      <c r="Q702" t="s">
        <v>39</v>
      </c>
      <c r="R702" t="s">
        <v>39</v>
      </c>
      <c r="S702" t="s">
        <v>39</v>
      </c>
      <c r="T702" t="s">
        <v>39</v>
      </c>
      <c r="U702" t="s">
        <v>277</v>
      </c>
      <c r="V702" t="s">
        <v>287</v>
      </c>
      <c r="W702" t="s">
        <v>39</v>
      </c>
      <c r="X702" t="s">
        <v>20</v>
      </c>
      <c r="Y702" t="s">
        <v>9798</v>
      </c>
      <c r="Z702">
        <v>3</v>
      </c>
    </row>
    <row r="703" spans="1:26" x14ac:dyDescent="0.25">
      <c r="A703" t="s">
        <v>5802</v>
      </c>
      <c r="B703" t="s">
        <v>5803</v>
      </c>
      <c r="C703" t="s">
        <v>5804</v>
      </c>
      <c r="D703" t="s">
        <v>5805</v>
      </c>
      <c r="E703" t="s">
        <v>5798</v>
      </c>
      <c r="F703" t="s">
        <v>5806</v>
      </c>
      <c r="G703" t="s">
        <v>5807</v>
      </c>
      <c r="H703" t="s">
        <v>5808</v>
      </c>
      <c r="I703" t="s">
        <v>225</v>
      </c>
      <c r="J703" t="s">
        <v>47</v>
      </c>
      <c r="K703" t="s">
        <v>5809</v>
      </c>
      <c r="L703" t="s">
        <v>50</v>
      </c>
      <c r="M703" t="s">
        <v>50</v>
      </c>
      <c r="N703" t="s">
        <v>36</v>
      </c>
      <c r="O703" t="s">
        <v>51</v>
      </c>
      <c r="P703" t="s">
        <v>39</v>
      </c>
      <c r="Q703" t="s">
        <v>613</v>
      </c>
      <c r="R703" t="s">
        <v>39</v>
      </c>
      <c r="S703" t="s">
        <v>39</v>
      </c>
      <c r="T703" t="s">
        <v>39</v>
      </c>
      <c r="U703" t="s">
        <v>4258</v>
      </c>
      <c r="V703" t="s">
        <v>39</v>
      </c>
      <c r="W703" t="s">
        <v>39</v>
      </c>
      <c r="X703" t="s">
        <v>39</v>
      </c>
      <c r="Y703" t="s">
        <v>9799</v>
      </c>
      <c r="Z703">
        <v>3</v>
      </c>
    </row>
    <row r="704" spans="1:26" x14ac:dyDescent="0.25">
      <c r="A704" t="s">
        <v>5810</v>
      </c>
      <c r="B704" t="s">
        <v>5811</v>
      </c>
      <c r="C704" t="s">
        <v>5812</v>
      </c>
      <c r="D704" t="s">
        <v>5813</v>
      </c>
      <c r="E704" t="s">
        <v>5814</v>
      </c>
      <c r="F704" t="s">
        <v>5815</v>
      </c>
      <c r="G704" t="s">
        <v>5816</v>
      </c>
      <c r="H704" t="s">
        <v>5817</v>
      </c>
      <c r="I704" t="s">
        <v>225</v>
      </c>
      <c r="J704" t="s">
        <v>47</v>
      </c>
      <c r="K704" t="s">
        <v>5818</v>
      </c>
      <c r="L704" t="s">
        <v>50</v>
      </c>
      <c r="M704" t="s">
        <v>50</v>
      </c>
      <c r="N704" t="s">
        <v>36</v>
      </c>
      <c r="O704" t="s">
        <v>157</v>
      </c>
      <c r="P704" t="s">
        <v>5819</v>
      </c>
      <c r="Q704" t="s">
        <v>39</v>
      </c>
      <c r="R704" t="s">
        <v>4777</v>
      </c>
      <c r="S704" t="s">
        <v>1184</v>
      </c>
      <c r="T704" t="s">
        <v>39</v>
      </c>
      <c r="U704" t="s">
        <v>307</v>
      </c>
      <c r="V704" t="s">
        <v>39</v>
      </c>
      <c r="W704" t="s">
        <v>39</v>
      </c>
      <c r="X704" t="s">
        <v>39</v>
      </c>
      <c r="Y704" t="s">
        <v>9800</v>
      </c>
      <c r="Z704">
        <v>5</v>
      </c>
    </row>
    <row r="705" spans="1:26" x14ac:dyDescent="0.25">
      <c r="A705" t="s">
        <v>5820</v>
      </c>
      <c r="B705" t="s">
        <v>5821</v>
      </c>
      <c r="C705" t="s">
        <v>5822</v>
      </c>
      <c r="D705" t="s">
        <v>5823</v>
      </c>
      <c r="E705" t="s">
        <v>5824</v>
      </c>
      <c r="F705" t="s">
        <v>5825</v>
      </c>
      <c r="G705" t="s">
        <v>5826</v>
      </c>
      <c r="H705" t="s">
        <v>2516</v>
      </c>
      <c r="I705" t="s">
        <v>225</v>
      </c>
      <c r="J705" t="s">
        <v>47</v>
      </c>
      <c r="K705" t="s">
        <v>39</v>
      </c>
      <c r="L705" t="s">
        <v>50</v>
      </c>
      <c r="M705" t="s">
        <v>50</v>
      </c>
      <c r="N705" t="s">
        <v>36</v>
      </c>
      <c r="O705" t="s">
        <v>51</v>
      </c>
      <c r="P705" t="s">
        <v>39</v>
      </c>
      <c r="Q705" t="s">
        <v>39</v>
      </c>
      <c r="R705" t="s">
        <v>39</v>
      </c>
      <c r="S705" t="s">
        <v>52</v>
      </c>
      <c r="T705" t="s">
        <v>168</v>
      </c>
      <c r="U705" t="s">
        <v>39</v>
      </c>
      <c r="V705" t="s">
        <v>159</v>
      </c>
      <c r="W705" t="s">
        <v>39</v>
      </c>
      <c r="X705" t="s">
        <v>20</v>
      </c>
      <c r="Y705" t="s">
        <v>9801</v>
      </c>
      <c r="Z705">
        <v>4</v>
      </c>
    </row>
    <row r="706" spans="1:26" x14ac:dyDescent="0.25">
      <c r="A706" t="s">
        <v>5827</v>
      </c>
      <c r="B706" t="s">
        <v>5828</v>
      </c>
      <c r="C706" t="s">
        <v>5829</v>
      </c>
      <c r="D706" t="s">
        <v>4211</v>
      </c>
      <c r="E706" t="s">
        <v>5830</v>
      </c>
      <c r="F706" t="s">
        <v>5831</v>
      </c>
      <c r="G706" t="s">
        <v>5832</v>
      </c>
      <c r="H706" t="s">
        <v>5833</v>
      </c>
      <c r="I706" t="s">
        <v>225</v>
      </c>
      <c r="J706" t="s">
        <v>47</v>
      </c>
      <c r="K706" t="s">
        <v>5834</v>
      </c>
      <c r="L706" t="s">
        <v>50</v>
      </c>
      <c r="M706" t="s">
        <v>50</v>
      </c>
      <c r="N706" t="s">
        <v>36</v>
      </c>
      <c r="O706" t="s">
        <v>39</v>
      </c>
      <c r="P706" t="s">
        <v>266</v>
      </c>
      <c r="Q706" t="s">
        <v>39</v>
      </c>
      <c r="R706" t="s">
        <v>39</v>
      </c>
      <c r="S706" t="s">
        <v>52</v>
      </c>
      <c r="T706" t="s">
        <v>39</v>
      </c>
      <c r="U706" t="s">
        <v>39</v>
      </c>
      <c r="V706" t="s">
        <v>114</v>
      </c>
      <c r="W706" t="s">
        <v>39</v>
      </c>
      <c r="X706" t="s">
        <v>20</v>
      </c>
      <c r="Y706" t="s">
        <v>9802</v>
      </c>
      <c r="Z706">
        <v>3</v>
      </c>
    </row>
    <row r="707" spans="1:26" x14ac:dyDescent="0.25">
      <c r="A707" t="s">
        <v>5835</v>
      </c>
      <c r="B707" t="s">
        <v>5836</v>
      </c>
      <c r="C707" t="s">
        <v>5837</v>
      </c>
      <c r="D707" t="s">
        <v>413</v>
      </c>
      <c r="E707" t="s">
        <v>5115</v>
      </c>
      <c r="F707" t="s">
        <v>5838</v>
      </c>
      <c r="G707" t="s">
        <v>5839</v>
      </c>
      <c r="H707" t="s">
        <v>1537</v>
      </c>
      <c r="I707" t="s">
        <v>225</v>
      </c>
      <c r="J707" t="s">
        <v>47</v>
      </c>
      <c r="K707" t="s">
        <v>5840</v>
      </c>
      <c r="L707" t="s">
        <v>50</v>
      </c>
      <c r="M707" t="s">
        <v>50</v>
      </c>
      <c r="N707" t="s">
        <v>36</v>
      </c>
      <c r="O707" t="s">
        <v>39</v>
      </c>
      <c r="P707" t="s">
        <v>187</v>
      </c>
      <c r="Q707" t="s">
        <v>39</v>
      </c>
      <c r="R707" t="s">
        <v>39</v>
      </c>
      <c r="S707" t="s">
        <v>9059</v>
      </c>
      <c r="T707" t="s">
        <v>39</v>
      </c>
      <c r="U707" t="s">
        <v>39</v>
      </c>
      <c r="V707" t="s">
        <v>39</v>
      </c>
      <c r="W707" t="s">
        <v>1505</v>
      </c>
      <c r="X707" t="s">
        <v>39</v>
      </c>
      <c r="Y707" t="s">
        <v>9803</v>
      </c>
      <c r="Z707">
        <v>3</v>
      </c>
    </row>
    <row r="708" spans="1:26" x14ac:dyDescent="0.25">
      <c r="A708" t="s">
        <v>5841</v>
      </c>
      <c r="B708" t="s">
        <v>5842</v>
      </c>
      <c r="C708" t="s">
        <v>5843</v>
      </c>
      <c r="D708" t="s">
        <v>5844</v>
      </c>
      <c r="E708" t="s">
        <v>659</v>
      </c>
      <c r="F708" t="s">
        <v>5845</v>
      </c>
      <c r="G708" t="s">
        <v>5846</v>
      </c>
      <c r="H708" t="s">
        <v>5847</v>
      </c>
      <c r="I708" t="s">
        <v>225</v>
      </c>
      <c r="J708" t="s">
        <v>47</v>
      </c>
      <c r="K708" t="s">
        <v>5848</v>
      </c>
      <c r="L708" t="s">
        <v>50</v>
      </c>
      <c r="M708" t="s">
        <v>50</v>
      </c>
      <c r="N708" t="s">
        <v>36</v>
      </c>
      <c r="O708" t="s">
        <v>157</v>
      </c>
      <c r="P708" t="s">
        <v>39</v>
      </c>
      <c r="Q708" t="s">
        <v>39</v>
      </c>
      <c r="R708" t="s">
        <v>39</v>
      </c>
      <c r="S708" t="s">
        <v>39</v>
      </c>
      <c r="T708" t="s">
        <v>5849</v>
      </c>
      <c r="U708" t="s">
        <v>39</v>
      </c>
      <c r="V708" t="s">
        <v>159</v>
      </c>
      <c r="W708" t="s">
        <v>604</v>
      </c>
      <c r="X708" t="s">
        <v>20</v>
      </c>
      <c r="Y708" t="s">
        <v>9804</v>
      </c>
      <c r="Z708">
        <v>4</v>
      </c>
    </row>
    <row r="709" spans="1:26" x14ac:dyDescent="0.25">
      <c r="A709" t="s">
        <v>5850</v>
      </c>
      <c r="B709" t="s">
        <v>5851</v>
      </c>
      <c r="C709" t="s">
        <v>5852</v>
      </c>
      <c r="D709" t="s">
        <v>887</v>
      </c>
      <c r="E709" t="s">
        <v>5853</v>
      </c>
      <c r="F709" t="s">
        <v>5854</v>
      </c>
      <c r="G709" t="s">
        <v>5855</v>
      </c>
      <c r="H709" t="s">
        <v>2320</v>
      </c>
      <c r="I709" t="s">
        <v>225</v>
      </c>
      <c r="J709" t="s">
        <v>47</v>
      </c>
      <c r="K709" t="s">
        <v>631</v>
      </c>
      <c r="L709" t="s">
        <v>50</v>
      </c>
      <c r="M709" t="s">
        <v>50</v>
      </c>
      <c r="N709" t="s">
        <v>36</v>
      </c>
      <c r="O709" t="s">
        <v>39</v>
      </c>
      <c r="P709" t="s">
        <v>78</v>
      </c>
      <c r="Q709" t="s">
        <v>39</v>
      </c>
      <c r="R709" t="s">
        <v>39</v>
      </c>
      <c r="S709" t="s">
        <v>39</v>
      </c>
      <c r="T709" t="s">
        <v>39</v>
      </c>
      <c r="U709" t="s">
        <v>39</v>
      </c>
      <c r="V709" t="s">
        <v>5856</v>
      </c>
      <c r="W709" t="s">
        <v>39</v>
      </c>
      <c r="X709" t="s">
        <v>20</v>
      </c>
      <c r="Y709" t="s">
        <v>9805</v>
      </c>
      <c r="Z709">
        <v>2</v>
      </c>
    </row>
    <row r="710" spans="1:26" x14ac:dyDescent="0.25">
      <c r="A710" t="s">
        <v>5857</v>
      </c>
      <c r="B710" t="s">
        <v>5858</v>
      </c>
      <c r="C710" t="s">
        <v>5859</v>
      </c>
      <c r="D710" t="s">
        <v>5284</v>
      </c>
      <c r="E710" t="s">
        <v>5860</v>
      </c>
      <c r="F710" t="s">
        <v>5861</v>
      </c>
      <c r="G710" t="s">
        <v>5862</v>
      </c>
      <c r="H710" t="s">
        <v>1545</v>
      </c>
      <c r="I710" t="s">
        <v>225</v>
      </c>
      <c r="J710" t="s">
        <v>47</v>
      </c>
      <c r="K710" t="s">
        <v>631</v>
      </c>
      <c r="L710" t="s">
        <v>50</v>
      </c>
      <c r="M710" t="s">
        <v>50</v>
      </c>
      <c r="N710" t="s">
        <v>36</v>
      </c>
      <c r="O710" t="s">
        <v>51</v>
      </c>
      <c r="P710" t="s">
        <v>78</v>
      </c>
      <c r="Q710" t="s">
        <v>613</v>
      </c>
      <c r="R710" t="s">
        <v>39</v>
      </c>
      <c r="S710" t="s">
        <v>39</v>
      </c>
      <c r="T710" t="s">
        <v>19</v>
      </c>
      <c r="U710" t="s">
        <v>307</v>
      </c>
      <c r="V710" t="s">
        <v>159</v>
      </c>
      <c r="W710" t="s">
        <v>39</v>
      </c>
      <c r="X710" t="s">
        <v>20</v>
      </c>
      <c r="Y710" t="s">
        <v>9806</v>
      </c>
      <c r="Z710">
        <v>6</v>
      </c>
    </row>
    <row r="711" spans="1:26" x14ac:dyDescent="0.25">
      <c r="A711" t="s">
        <v>5863</v>
      </c>
      <c r="B711" t="s">
        <v>5864</v>
      </c>
      <c r="C711" t="s">
        <v>5865</v>
      </c>
      <c r="D711" t="s">
        <v>5866</v>
      </c>
      <c r="E711" t="s">
        <v>659</v>
      </c>
      <c r="F711" t="s">
        <v>5867</v>
      </c>
      <c r="G711" t="s">
        <v>5868</v>
      </c>
      <c r="H711" t="s">
        <v>1503</v>
      </c>
      <c r="I711" t="s">
        <v>225</v>
      </c>
      <c r="J711" t="s">
        <v>47</v>
      </c>
      <c r="K711" t="s">
        <v>5710</v>
      </c>
      <c r="L711" t="s">
        <v>50</v>
      </c>
      <c r="M711" t="s">
        <v>50</v>
      </c>
      <c r="N711" t="s">
        <v>36</v>
      </c>
      <c r="O711" t="s">
        <v>51</v>
      </c>
      <c r="P711" t="s">
        <v>39</v>
      </c>
      <c r="Q711" t="s">
        <v>39</v>
      </c>
      <c r="R711" t="s">
        <v>39</v>
      </c>
      <c r="S711" t="s">
        <v>52</v>
      </c>
      <c r="T711" t="s">
        <v>39</v>
      </c>
      <c r="U711" t="s">
        <v>5869</v>
      </c>
      <c r="V711" t="s">
        <v>39</v>
      </c>
      <c r="W711" t="s">
        <v>1505</v>
      </c>
      <c r="X711" t="s">
        <v>39</v>
      </c>
      <c r="Y711" t="s">
        <v>9807</v>
      </c>
      <c r="Z711">
        <v>4</v>
      </c>
    </row>
    <row r="712" spans="1:26" x14ac:dyDescent="0.25">
      <c r="A712" t="s">
        <v>5870</v>
      </c>
      <c r="B712" t="s">
        <v>5871</v>
      </c>
      <c r="C712" t="s">
        <v>5872</v>
      </c>
      <c r="D712" t="s">
        <v>5873</v>
      </c>
      <c r="E712" t="s">
        <v>5874</v>
      </c>
      <c r="F712" t="s">
        <v>5875</v>
      </c>
      <c r="G712" t="s">
        <v>5876</v>
      </c>
      <c r="H712" t="s">
        <v>5877</v>
      </c>
      <c r="I712" t="s">
        <v>225</v>
      </c>
      <c r="J712" t="s">
        <v>47</v>
      </c>
      <c r="K712" t="s">
        <v>5878</v>
      </c>
      <c r="L712" t="s">
        <v>50</v>
      </c>
      <c r="M712" t="s">
        <v>50</v>
      </c>
      <c r="N712" t="s">
        <v>36</v>
      </c>
      <c r="O712" t="s">
        <v>399</v>
      </c>
      <c r="P712" t="s">
        <v>39</v>
      </c>
      <c r="Q712" t="s">
        <v>39</v>
      </c>
      <c r="R712" t="s">
        <v>39</v>
      </c>
      <c r="S712" t="s">
        <v>52</v>
      </c>
      <c r="T712" t="s">
        <v>39</v>
      </c>
      <c r="U712" t="s">
        <v>5869</v>
      </c>
      <c r="V712" t="s">
        <v>39</v>
      </c>
      <c r="W712" t="s">
        <v>39</v>
      </c>
      <c r="X712" t="s">
        <v>39</v>
      </c>
      <c r="Y712" t="s">
        <v>9808</v>
      </c>
      <c r="Z712">
        <v>3</v>
      </c>
    </row>
    <row r="713" spans="1:26" x14ac:dyDescent="0.25">
      <c r="A713" t="s">
        <v>5879</v>
      </c>
      <c r="B713" t="s">
        <v>5880</v>
      </c>
      <c r="C713" t="s">
        <v>5881</v>
      </c>
      <c r="D713" t="s">
        <v>4211</v>
      </c>
      <c r="E713" t="s">
        <v>5882</v>
      </c>
      <c r="F713" t="s">
        <v>5883</v>
      </c>
      <c r="G713" t="s">
        <v>5884</v>
      </c>
      <c r="H713" t="s">
        <v>5833</v>
      </c>
      <c r="I713" t="s">
        <v>225</v>
      </c>
      <c r="J713" t="s">
        <v>47</v>
      </c>
      <c r="K713" t="s">
        <v>5885</v>
      </c>
      <c r="L713" t="s">
        <v>50</v>
      </c>
      <c r="M713" t="s">
        <v>50</v>
      </c>
      <c r="N713" t="s">
        <v>36</v>
      </c>
      <c r="O713" t="s">
        <v>39</v>
      </c>
      <c r="P713" t="s">
        <v>266</v>
      </c>
      <c r="Q713" t="s">
        <v>39</v>
      </c>
      <c r="R713" t="s">
        <v>39</v>
      </c>
      <c r="S713" t="s">
        <v>52</v>
      </c>
      <c r="T713" t="s">
        <v>39</v>
      </c>
      <c r="U713" t="s">
        <v>40</v>
      </c>
      <c r="V713" t="s">
        <v>114</v>
      </c>
      <c r="W713" t="s">
        <v>39</v>
      </c>
      <c r="X713" t="s">
        <v>20</v>
      </c>
      <c r="Y713" t="s">
        <v>9809</v>
      </c>
      <c r="Z713">
        <v>4</v>
      </c>
    </row>
    <row r="714" spans="1:26" x14ac:dyDescent="0.25">
      <c r="A714" t="s">
        <v>5886</v>
      </c>
      <c r="B714" t="s">
        <v>5887</v>
      </c>
      <c r="C714" t="s">
        <v>5888</v>
      </c>
      <c r="D714" t="s">
        <v>5889</v>
      </c>
      <c r="E714" t="s">
        <v>2951</v>
      </c>
      <c r="F714" t="s">
        <v>5890</v>
      </c>
      <c r="G714" t="s">
        <v>5891</v>
      </c>
      <c r="H714" t="s">
        <v>5892</v>
      </c>
      <c r="I714" t="s">
        <v>225</v>
      </c>
      <c r="J714" t="s">
        <v>47</v>
      </c>
      <c r="K714" t="s">
        <v>5893</v>
      </c>
      <c r="L714" t="s">
        <v>50</v>
      </c>
      <c r="M714" t="s">
        <v>50</v>
      </c>
      <c r="N714" t="s">
        <v>36</v>
      </c>
      <c r="O714" t="s">
        <v>39</v>
      </c>
      <c r="P714" t="s">
        <v>103</v>
      </c>
      <c r="Q714" t="s">
        <v>39</v>
      </c>
      <c r="R714" t="s">
        <v>39</v>
      </c>
      <c r="S714" t="s">
        <v>39</v>
      </c>
      <c r="T714" t="s">
        <v>168</v>
      </c>
      <c r="U714" t="s">
        <v>5777</v>
      </c>
      <c r="V714" t="s">
        <v>39</v>
      </c>
      <c r="W714" t="s">
        <v>39</v>
      </c>
      <c r="X714" t="s">
        <v>39</v>
      </c>
      <c r="Y714" t="s">
        <v>5891</v>
      </c>
      <c r="Z714">
        <v>3</v>
      </c>
    </row>
    <row r="715" spans="1:26" x14ac:dyDescent="0.25">
      <c r="A715" t="s">
        <v>5894</v>
      </c>
      <c r="B715" t="s">
        <v>5895</v>
      </c>
      <c r="C715" t="s">
        <v>5896</v>
      </c>
      <c r="D715" t="s">
        <v>5897</v>
      </c>
      <c r="E715" t="s">
        <v>5898</v>
      </c>
      <c r="F715" t="s">
        <v>39</v>
      </c>
      <c r="G715" t="s">
        <v>5899</v>
      </c>
      <c r="H715" t="s">
        <v>30</v>
      </c>
      <c r="I715" t="s">
        <v>31</v>
      </c>
      <c r="J715" t="s">
        <v>47</v>
      </c>
      <c r="K715" t="s">
        <v>5900</v>
      </c>
      <c r="L715" t="s">
        <v>5901</v>
      </c>
      <c r="M715" t="s">
        <v>5902</v>
      </c>
      <c r="N715" t="s">
        <v>36</v>
      </c>
      <c r="O715" t="s">
        <v>39</v>
      </c>
      <c r="P715" t="s">
        <v>2167</v>
      </c>
      <c r="Q715" t="s">
        <v>39</v>
      </c>
      <c r="R715" t="s">
        <v>39</v>
      </c>
      <c r="S715" t="s">
        <v>39</v>
      </c>
      <c r="T715" t="s">
        <v>39</v>
      </c>
      <c r="U715" t="s">
        <v>295</v>
      </c>
      <c r="V715" t="s">
        <v>5903</v>
      </c>
      <c r="W715" t="s">
        <v>39</v>
      </c>
      <c r="X715" t="s">
        <v>20</v>
      </c>
      <c r="Y715" t="s">
        <v>9810</v>
      </c>
      <c r="Z715">
        <v>3</v>
      </c>
    </row>
    <row r="716" spans="1:26" x14ac:dyDescent="0.25">
      <c r="A716" t="s">
        <v>5904</v>
      </c>
      <c r="B716" t="s">
        <v>5905</v>
      </c>
      <c r="C716" t="s">
        <v>5906</v>
      </c>
      <c r="D716" t="s">
        <v>5907</v>
      </c>
      <c r="E716" t="s">
        <v>5908</v>
      </c>
      <c r="F716" t="s">
        <v>5909</v>
      </c>
      <c r="G716" t="s">
        <v>5910</v>
      </c>
      <c r="H716" t="s">
        <v>5911</v>
      </c>
      <c r="I716" t="s">
        <v>225</v>
      </c>
      <c r="J716" t="s">
        <v>47</v>
      </c>
      <c r="K716" t="s">
        <v>5710</v>
      </c>
      <c r="L716" t="s">
        <v>50</v>
      </c>
      <c r="M716" t="s">
        <v>50</v>
      </c>
      <c r="N716" t="s">
        <v>36</v>
      </c>
      <c r="O716" t="s">
        <v>51</v>
      </c>
      <c r="P716" t="s">
        <v>103</v>
      </c>
      <c r="Q716" t="s">
        <v>613</v>
      </c>
      <c r="R716" t="s">
        <v>39</v>
      </c>
      <c r="S716" t="s">
        <v>39</v>
      </c>
      <c r="T716" t="s">
        <v>39</v>
      </c>
      <c r="U716" t="s">
        <v>4258</v>
      </c>
      <c r="V716" t="s">
        <v>39</v>
      </c>
      <c r="W716" t="s">
        <v>39</v>
      </c>
      <c r="X716" t="s">
        <v>39</v>
      </c>
      <c r="Y716" t="s">
        <v>9811</v>
      </c>
      <c r="Z716">
        <v>4</v>
      </c>
    </row>
    <row r="717" spans="1:26" x14ac:dyDescent="0.25">
      <c r="A717" t="s">
        <v>5912</v>
      </c>
      <c r="B717" t="s">
        <v>5913</v>
      </c>
      <c r="C717" t="s">
        <v>5914</v>
      </c>
      <c r="D717" t="s">
        <v>5915</v>
      </c>
      <c r="E717" t="s">
        <v>5916</v>
      </c>
      <c r="F717" t="s">
        <v>39</v>
      </c>
      <c r="G717" t="s">
        <v>5917</v>
      </c>
      <c r="H717" t="s">
        <v>30</v>
      </c>
      <c r="I717" t="s">
        <v>31</v>
      </c>
      <c r="J717" t="s">
        <v>47</v>
      </c>
      <c r="K717" t="s">
        <v>5710</v>
      </c>
      <c r="L717" t="s">
        <v>470</v>
      </c>
      <c r="M717" t="s">
        <v>471</v>
      </c>
      <c r="N717" t="s">
        <v>36</v>
      </c>
      <c r="O717" t="s">
        <v>39</v>
      </c>
      <c r="P717" t="s">
        <v>5918</v>
      </c>
      <c r="Q717" t="s">
        <v>39</v>
      </c>
      <c r="R717" t="s">
        <v>39</v>
      </c>
      <c r="S717" t="s">
        <v>39</v>
      </c>
      <c r="T717" t="s">
        <v>39</v>
      </c>
      <c r="U717" t="s">
        <v>40</v>
      </c>
      <c r="V717" t="s">
        <v>39</v>
      </c>
      <c r="W717" t="s">
        <v>39</v>
      </c>
      <c r="X717" t="s">
        <v>39</v>
      </c>
      <c r="Y717" t="s">
        <v>5917</v>
      </c>
      <c r="Z717">
        <v>2</v>
      </c>
    </row>
    <row r="718" spans="1:26" x14ac:dyDescent="0.25">
      <c r="A718" t="s">
        <v>5919</v>
      </c>
      <c r="B718" t="s">
        <v>5920</v>
      </c>
      <c r="C718" t="s">
        <v>5921</v>
      </c>
      <c r="D718" t="s">
        <v>5922</v>
      </c>
      <c r="E718" t="s">
        <v>5923</v>
      </c>
      <c r="F718" t="s">
        <v>5921</v>
      </c>
      <c r="G718" t="s">
        <v>5924</v>
      </c>
      <c r="H718" t="s">
        <v>30</v>
      </c>
      <c r="I718" t="s">
        <v>31</v>
      </c>
      <c r="J718" t="s">
        <v>47</v>
      </c>
      <c r="K718" t="s">
        <v>5925</v>
      </c>
      <c r="L718" t="s">
        <v>5926</v>
      </c>
      <c r="M718" t="s">
        <v>5927</v>
      </c>
      <c r="N718" t="s">
        <v>36</v>
      </c>
      <c r="O718" t="s">
        <v>51</v>
      </c>
      <c r="P718" t="s">
        <v>177</v>
      </c>
      <c r="Q718" t="s">
        <v>39</v>
      </c>
      <c r="R718" t="s">
        <v>39</v>
      </c>
      <c r="S718" t="s">
        <v>39</v>
      </c>
      <c r="T718" t="s">
        <v>39</v>
      </c>
      <c r="U718" t="s">
        <v>1185</v>
      </c>
      <c r="V718" t="s">
        <v>39</v>
      </c>
      <c r="W718" t="s">
        <v>39</v>
      </c>
      <c r="X718" t="s">
        <v>39</v>
      </c>
      <c r="Y718" t="s">
        <v>5924</v>
      </c>
      <c r="Z718">
        <v>3</v>
      </c>
    </row>
    <row r="719" spans="1:26" x14ac:dyDescent="0.25">
      <c r="A719" t="s">
        <v>5928</v>
      </c>
      <c r="B719" t="s">
        <v>5929</v>
      </c>
      <c r="C719" t="s">
        <v>5930</v>
      </c>
      <c r="D719" t="s">
        <v>5931</v>
      </c>
      <c r="E719" t="s">
        <v>5932</v>
      </c>
      <c r="F719" t="s">
        <v>5933</v>
      </c>
      <c r="G719" t="s">
        <v>5934</v>
      </c>
      <c r="H719" t="s">
        <v>5935</v>
      </c>
      <c r="I719" t="s">
        <v>225</v>
      </c>
      <c r="J719" t="s">
        <v>47</v>
      </c>
      <c r="K719" t="s">
        <v>5710</v>
      </c>
      <c r="L719" t="s">
        <v>50</v>
      </c>
      <c r="M719" t="s">
        <v>50</v>
      </c>
      <c r="N719" t="s">
        <v>36</v>
      </c>
      <c r="O719" t="s">
        <v>1071</v>
      </c>
      <c r="P719" t="s">
        <v>39</v>
      </c>
      <c r="Q719" t="s">
        <v>39</v>
      </c>
      <c r="R719" t="s">
        <v>39</v>
      </c>
      <c r="S719" t="s">
        <v>5426</v>
      </c>
      <c r="T719" t="s">
        <v>168</v>
      </c>
      <c r="U719" t="s">
        <v>257</v>
      </c>
      <c r="V719" t="s">
        <v>39</v>
      </c>
      <c r="W719" t="s">
        <v>39</v>
      </c>
      <c r="X719" t="s">
        <v>39</v>
      </c>
      <c r="Y719" t="s">
        <v>9812</v>
      </c>
      <c r="Z719">
        <v>4</v>
      </c>
    </row>
    <row r="720" spans="1:26" x14ac:dyDescent="0.25">
      <c r="A720" t="s">
        <v>5936</v>
      </c>
      <c r="B720" t="s">
        <v>5937</v>
      </c>
      <c r="C720" t="s">
        <v>5938</v>
      </c>
      <c r="D720" t="s">
        <v>3045</v>
      </c>
      <c r="E720" t="s">
        <v>5923</v>
      </c>
      <c r="F720" t="s">
        <v>5939</v>
      </c>
      <c r="G720" t="s">
        <v>5940</v>
      </c>
      <c r="H720" t="s">
        <v>5941</v>
      </c>
      <c r="I720" t="s">
        <v>225</v>
      </c>
      <c r="J720" t="s">
        <v>47</v>
      </c>
      <c r="K720" t="s">
        <v>5710</v>
      </c>
      <c r="L720" t="s">
        <v>50</v>
      </c>
      <c r="M720" t="s">
        <v>50</v>
      </c>
      <c r="N720" t="s">
        <v>36</v>
      </c>
      <c r="O720" t="s">
        <v>39</v>
      </c>
      <c r="P720" t="s">
        <v>2167</v>
      </c>
      <c r="Q720" t="s">
        <v>39</v>
      </c>
      <c r="R720" t="s">
        <v>39</v>
      </c>
      <c r="S720" t="s">
        <v>39</v>
      </c>
      <c r="T720" t="s">
        <v>39</v>
      </c>
      <c r="U720" t="s">
        <v>317</v>
      </c>
      <c r="V720" t="s">
        <v>5509</v>
      </c>
      <c r="W720" t="s">
        <v>39</v>
      </c>
      <c r="X720" t="s">
        <v>20</v>
      </c>
      <c r="Y720" t="s">
        <v>9813</v>
      </c>
      <c r="Z720">
        <v>3</v>
      </c>
    </row>
    <row r="721" spans="1:26" x14ac:dyDescent="0.25">
      <c r="A721" t="s">
        <v>5942</v>
      </c>
      <c r="B721" t="s">
        <v>5943</v>
      </c>
      <c r="C721" t="s">
        <v>5944</v>
      </c>
      <c r="D721" t="s">
        <v>5945</v>
      </c>
      <c r="E721" t="s">
        <v>659</v>
      </c>
      <c r="F721" t="s">
        <v>5946</v>
      </c>
      <c r="G721" t="s">
        <v>103</v>
      </c>
      <c r="H721" t="s">
        <v>5947</v>
      </c>
      <c r="I721" t="s">
        <v>225</v>
      </c>
      <c r="J721" t="s">
        <v>47</v>
      </c>
      <c r="K721" t="s">
        <v>5948</v>
      </c>
      <c r="L721" t="s">
        <v>50</v>
      </c>
      <c r="M721" t="s">
        <v>50</v>
      </c>
      <c r="N721" t="s">
        <v>36</v>
      </c>
      <c r="O721" t="s">
        <v>39</v>
      </c>
      <c r="P721" t="s">
        <v>9037</v>
      </c>
      <c r="Q721" t="s">
        <v>39</v>
      </c>
      <c r="R721" t="s">
        <v>39</v>
      </c>
      <c r="S721" t="s">
        <v>39</v>
      </c>
      <c r="T721" t="s">
        <v>39</v>
      </c>
      <c r="U721" t="s">
        <v>39</v>
      </c>
      <c r="V721" t="s">
        <v>39</v>
      </c>
      <c r="W721" t="s">
        <v>39</v>
      </c>
      <c r="X721" t="s">
        <v>39</v>
      </c>
      <c r="Y721" t="s">
        <v>9814</v>
      </c>
      <c r="Z721">
        <v>1</v>
      </c>
    </row>
    <row r="722" spans="1:26" x14ac:dyDescent="0.25">
      <c r="A722" t="s">
        <v>5949</v>
      </c>
      <c r="B722" t="s">
        <v>5950</v>
      </c>
      <c r="C722" t="s">
        <v>5951</v>
      </c>
      <c r="D722" t="s">
        <v>5534</v>
      </c>
      <c r="E722" t="s">
        <v>5952</v>
      </c>
      <c r="F722" t="s">
        <v>5953</v>
      </c>
      <c r="G722" t="s">
        <v>5954</v>
      </c>
      <c r="H722" t="s">
        <v>5955</v>
      </c>
      <c r="I722" t="s">
        <v>225</v>
      </c>
      <c r="J722" t="s">
        <v>47</v>
      </c>
      <c r="K722" t="s">
        <v>5956</v>
      </c>
      <c r="L722" t="s">
        <v>50</v>
      </c>
      <c r="M722" t="s">
        <v>50</v>
      </c>
      <c r="N722" t="s">
        <v>36</v>
      </c>
      <c r="O722" t="s">
        <v>51</v>
      </c>
      <c r="P722" t="s">
        <v>39</v>
      </c>
      <c r="Q722" t="s">
        <v>613</v>
      </c>
      <c r="R722" t="s">
        <v>39</v>
      </c>
      <c r="S722" t="s">
        <v>39</v>
      </c>
      <c r="T722" t="s">
        <v>39</v>
      </c>
      <c r="U722" t="s">
        <v>5777</v>
      </c>
      <c r="V722" t="s">
        <v>39</v>
      </c>
      <c r="W722" t="s">
        <v>39</v>
      </c>
      <c r="X722" t="s">
        <v>39</v>
      </c>
      <c r="Y722" t="s">
        <v>9815</v>
      </c>
      <c r="Z722">
        <v>3</v>
      </c>
    </row>
    <row r="723" spans="1:26" x14ac:dyDescent="0.25">
      <c r="A723" t="s">
        <v>5957</v>
      </c>
      <c r="B723" t="s">
        <v>5958</v>
      </c>
      <c r="C723" t="s">
        <v>5959</v>
      </c>
      <c r="D723" t="s">
        <v>5960</v>
      </c>
      <c r="E723" t="s">
        <v>5961</v>
      </c>
      <c r="F723" t="s">
        <v>5962</v>
      </c>
      <c r="G723" t="s">
        <v>5963</v>
      </c>
      <c r="H723" t="s">
        <v>5964</v>
      </c>
      <c r="I723" t="s">
        <v>225</v>
      </c>
      <c r="J723" t="s">
        <v>47</v>
      </c>
      <c r="K723" t="s">
        <v>5965</v>
      </c>
      <c r="L723" t="s">
        <v>50</v>
      </c>
      <c r="M723" t="s">
        <v>50</v>
      </c>
      <c r="N723" t="s">
        <v>36</v>
      </c>
      <c r="O723" t="s">
        <v>94</v>
      </c>
      <c r="P723" t="s">
        <v>187</v>
      </c>
      <c r="Q723" t="s">
        <v>39</v>
      </c>
      <c r="R723" t="s">
        <v>39</v>
      </c>
      <c r="S723" t="s">
        <v>52</v>
      </c>
      <c r="T723" t="s">
        <v>39</v>
      </c>
      <c r="U723" t="s">
        <v>40</v>
      </c>
      <c r="V723" t="s">
        <v>39</v>
      </c>
      <c r="W723" t="s">
        <v>39</v>
      </c>
      <c r="X723" t="s">
        <v>39</v>
      </c>
      <c r="Y723" t="s">
        <v>9816</v>
      </c>
      <c r="Z723">
        <v>4</v>
      </c>
    </row>
    <row r="724" spans="1:26" x14ac:dyDescent="0.25">
      <c r="A724" t="s">
        <v>5966</v>
      </c>
      <c r="B724" t="s">
        <v>5967</v>
      </c>
      <c r="C724" t="s">
        <v>5968</v>
      </c>
      <c r="D724" t="s">
        <v>3658</v>
      </c>
      <c r="E724" t="s">
        <v>5969</v>
      </c>
      <c r="F724" t="s">
        <v>5970</v>
      </c>
      <c r="G724" t="s">
        <v>5971</v>
      </c>
      <c r="H724" t="s">
        <v>5972</v>
      </c>
      <c r="I724" t="s">
        <v>225</v>
      </c>
      <c r="J724" t="s">
        <v>47</v>
      </c>
      <c r="K724" t="s">
        <v>5973</v>
      </c>
      <c r="L724" t="s">
        <v>50</v>
      </c>
      <c r="M724" t="s">
        <v>50</v>
      </c>
      <c r="N724" t="s">
        <v>36</v>
      </c>
      <c r="O724" t="s">
        <v>854</v>
      </c>
      <c r="P724" t="s">
        <v>39</v>
      </c>
      <c r="Q724" t="s">
        <v>39</v>
      </c>
      <c r="R724" t="s">
        <v>39</v>
      </c>
      <c r="S724" t="s">
        <v>52</v>
      </c>
      <c r="T724" t="s">
        <v>39</v>
      </c>
      <c r="U724" t="s">
        <v>39</v>
      </c>
      <c r="V724" t="s">
        <v>39</v>
      </c>
      <c r="W724" t="s">
        <v>39</v>
      </c>
      <c r="X724" t="s">
        <v>39</v>
      </c>
      <c r="Y724" t="s">
        <v>3660</v>
      </c>
      <c r="Z724">
        <v>2</v>
      </c>
    </row>
    <row r="725" spans="1:26" x14ac:dyDescent="0.25">
      <c r="A725" t="s">
        <v>5974</v>
      </c>
      <c r="B725" t="s">
        <v>5975</v>
      </c>
      <c r="C725" t="s">
        <v>5976</v>
      </c>
      <c r="D725" t="s">
        <v>5977</v>
      </c>
      <c r="E725" t="s">
        <v>5978</v>
      </c>
      <c r="F725" t="s">
        <v>5979</v>
      </c>
      <c r="G725" t="s">
        <v>5980</v>
      </c>
      <c r="H725" t="s">
        <v>5981</v>
      </c>
      <c r="I725" t="s">
        <v>225</v>
      </c>
      <c r="J725" t="s">
        <v>47</v>
      </c>
      <c r="K725" t="s">
        <v>5982</v>
      </c>
      <c r="L725" t="s">
        <v>50</v>
      </c>
      <c r="M725" t="s">
        <v>50</v>
      </c>
      <c r="N725" t="s">
        <v>36</v>
      </c>
      <c r="O725" t="s">
        <v>854</v>
      </c>
      <c r="P725" t="s">
        <v>39</v>
      </c>
      <c r="Q725" t="s">
        <v>39</v>
      </c>
      <c r="R725" t="s">
        <v>39</v>
      </c>
      <c r="S725" t="s">
        <v>39</v>
      </c>
      <c r="T725" t="s">
        <v>39</v>
      </c>
      <c r="U725" t="s">
        <v>96</v>
      </c>
      <c r="V725" t="s">
        <v>39</v>
      </c>
      <c r="W725" t="s">
        <v>39</v>
      </c>
      <c r="X725" t="s">
        <v>39</v>
      </c>
      <c r="Y725" t="s">
        <v>9817</v>
      </c>
      <c r="Z725">
        <v>2</v>
      </c>
    </row>
    <row r="726" spans="1:26" x14ac:dyDescent="0.25">
      <c r="A726" t="s">
        <v>5983</v>
      </c>
      <c r="B726" t="s">
        <v>5984</v>
      </c>
      <c r="C726" t="s">
        <v>5985</v>
      </c>
      <c r="D726" t="s">
        <v>5789</v>
      </c>
      <c r="E726" t="s">
        <v>5986</v>
      </c>
      <c r="F726" t="s">
        <v>5987</v>
      </c>
      <c r="G726" t="s">
        <v>5988</v>
      </c>
      <c r="H726" t="s">
        <v>5793</v>
      </c>
      <c r="I726" t="s">
        <v>225</v>
      </c>
      <c r="J726" t="s">
        <v>47</v>
      </c>
      <c r="K726" t="s">
        <v>5989</v>
      </c>
      <c r="L726" t="s">
        <v>50</v>
      </c>
      <c r="M726" t="s">
        <v>50</v>
      </c>
      <c r="N726" t="s">
        <v>36</v>
      </c>
      <c r="O726" t="s">
        <v>51</v>
      </c>
      <c r="P726" t="s">
        <v>39</v>
      </c>
      <c r="Q726" t="s">
        <v>9038</v>
      </c>
      <c r="R726" t="s">
        <v>39</v>
      </c>
      <c r="S726" t="s">
        <v>39</v>
      </c>
      <c r="T726" t="s">
        <v>19</v>
      </c>
      <c r="U726" t="s">
        <v>5990</v>
      </c>
      <c r="V726" t="s">
        <v>39</v>
      </c>
      <c r="W726" t="s">
        <v>39</v>
      </c>
      <c r="X726" t="s">
        <v>39</v>
      </c>
      <c r="Y726" t="s">
        <v>9818</v>
      </c>
      <c r="Z726">
        <v>4</v>
      </c>
    </row>
    <row r="727" spans="1:26" x14ac:dyDescent="0.25">
      <c r="A727" t="s">
        <v>5991</v>
      </c>
      <c r="B727" t="s">
        <v>5992</v>
      </c>
      <c r="C727" t="s">
        <v>5993</v>
      </c>
      <c r="D727" t="s">
        <v>5994</v>
      </c>
      <c r="E727" t="s">
        <v>5995</v>
      </c>
      <c r="F727" t="s">
        <v>5996</v>
      </c>
      <c r="G727" t="s">
        <v>5997</v>
      </c>
      <c r="H727" t="s">
        <v>3162</v>
      </c>
      <c r="I727" t="s">
        <v>225</v>
      </c>
      <c r="J727" t="s">
        <v>47</v>
      </c>
      <c r="K727" t="s">
        <v>5998</v>
      </c>
      <c r="L727" t="s">
        <v>50</v>
      </c>
      <c r="M727" t="s">
        <v>50</v>
      </c>
      <c r="N727" t="s">
        <v>36</v>
      </c>
      <c r="O727" t="s">
        <v>51</v>
      </c>
      <c r="P727" t="s">
        <v>78</v>
      </c>
      <c r="Q727" t="s">
        <v>39</v>
      </c>
      <c r="R727" t="s">
        <v>39</v>
      </c>
      <c r="S727" t="s">
        <v>39</v>
      </c>
      <c r="T727" t="s">
        <v>19</v>
      </c>
      <c r="U727" t="s">
        <v>5999</v>
      </c>
      <c r="V727" t="s">
        <v>39</v>
      </c>
      <c r="W727" t="s">
        <v>39</v>
      </c>
      <c r="X727" t="s">
        <v>39</v>
      </c>
      <c r="Y727" t="s">
        <v>9819</v>
      </c>
      <c r="Z727">
        <v>4</v>
      </c>
    </row>
    <row r="728" spans="1:26" x14ac:dyDescent="0.25">
      <c r="A728" t="s">
        <v>6000</v>
      </c>
      <c r="B728" t="s">
        <v>6001</v>
      </c>
      <c r="C728" t="s">
        <v>6002</v>
      </c>
      <c r="D728" t="s">
        <v>6003</v>
      </c>
      <c r="E728" t="s">
        <v>6004</v>
      </c>
      <c r="F728" t="s">
        <v>6005</v>
      </c>
      <c r="G728" t="s">
        <v>6006</v>
      </c>
      <c r="H728" t="s">
        <v>1654</v>
      </c>
      <c r="I728" t="s">
        <v>225</v>
      </c>
      <c r="J728" t="s">
        <v>47</v>
      </c>
      <c r="K728" t="s">
        <v>6007</v>
      </c>
      <c r="L728" t="s">
        <v>50</v>
      </c>
      <c r="M728" t="s">
        <v>50</v>
      </c>
      <c r="N728" t="s">
        <v>36</v>
      </c>
      <c r="O728" t="s">
        <v>51</v>
      </c>
      <c r="P728" t="s">
        <v>39</v>
      </c>
      <c r="Q728" t="s">
        <v>1387</v>
      </c>
      <c r="R728" t="s">
        <v>39</v>
      </c>
      <c r="S728" t="s">
        <v>39</v>
      </c>
      <c r="T728" t="s">
        <v>39</v>
      </c>
      <c r="U728" t="s">
        <v>96</v>
      </c>
      <c r="V728" t="s">
        <v>912</v>
      </c>
      <c r="W728" t="s">
        <v>39</v>
      </c>
      <c r="X728" t="s">
        <v>20</v>
      </c>
      <c r="Y728" t="s">
        <v>9820</v>
      </c>
      <c r="Z728">
        <v>4</v>
      </c>
    </row>
    <row r="729" spans="1:26" x14ac:dyDescent="0.25">
      <c r="A729" t="s">
        <v>6008</v>
      </c>
      <c r="B729" t="s">
        <v>6009</v>
      </c>
      <c r="C729" t="s">
        <v>6010</v>
      </c>
      <c r="D729" t="s">
        <v>6011</v>
      </c>
      <c r="E729" t="s">
        <v>6012</v>
      </c>
      <c r="F729" t="s">
        <v>6013</v>
      </c>
      <c r="G729" t="s">
        <v>6014</v>
      </c>
      <c r="H729" t="s">
        <v>6015</v>
      </c>
      <c r="I729" t="s">
        <v>225</v>
      </c>
      <c r="J729" t="s">
        <v>47</v>
      </c>
      <c r="K729" t="s">
        <v>6016</v>
      </c>
      <c r="L729" t="s">
        <v>50</v>
      </c>
      <c r="M729" t="s">
        <v>50</v>
      </c>
      <c r="N729" t="s">
        <v>36</v>
      </c>
      <c r="O729" t="s">
        <v>1021</v>
      </c>
      <c r="P729" t="s">
        <v>39</v>
      </c>
      <c r="Q729" t="s">
        <v>39</v>
      </c>
      <c r="R729" t="s">
        <v>39</v>
      </c>
      <c r="S729" t="s">
        <v>52</v>
      </c>
      <c r="T729" t="s">
        <v>168</v>
      </c>
      <c r="U729" t="s">
        <v>39</v>
      </c>
      <c r="V729" t="s">
        <v>287</v>
      </c>
      <c r="W729" t="s">
        <v>39</v>
      </c>
      <c r="X729" t="s">
        <v>20</v>
      </c>
      <c r="Y729" t="s">
        <v>9821</v>
      </c>
      <c r="Z729">
        <v>4</v>
      </c>
    </row>
    <row r="730" spans="1:26" x14ac:dyDescent="0.25">
      <c r="A730" t="s">
        <v>6017</v>
      </c>
      <c r="B730" t="s">
        <v>6018</v>
      </c>
      <c r="C730" t="s">
        <v>6019</v>
      </c>
      <c r="D730" t="s">
        <v>6020</v>
      </c>
      <c r="E730" t="s">
        <v>6021</v>
      </c>
      <c r="F730" t="s">
        <v>6022</v>
      </c>
      <c r="G730" t="s">
        <v>6023</v>
      </c>
      <c r="H730" t="s">
        <v>1929</v>
      </c>
      <c r="I730" t="s">
        <v>225</v>
      </c>
      <c r="J730" t="s">
        <v>47</v>
      </c>
      <c r="K730" t="s">
        <v>6024</v>
      </c>
      <c r="L730" t="s">
        <v>50</v>
      </c>
      <c r="M730" t="s">
        <v>50</v>
      </c>
      <c r="N730" t="s">
        <v>36</v>
      </c>
      <c r="O730" t="s">
        <v>37</v>
      </c>
      <c r="P730" t="s">
        <v>266</v>
      </c>
      <c r="Q730" t="s">
        <v>39</v>
      </c>
      <c r="R730" t="s">
        <v>39</v>
      </c>
      <c r="S730" t="s">
        <v>39</v>
      </c>
      <c r="T730" t="s">
        <v>39</v>
      </c>
      <c r="U730" t="s">
        <v>96</v>
      </c>
      <c r="V730" t="s">
        <v>912</v>
      </c>
      <c r="W730" t="s">
        <v>39</v>
      </c>
      <c r="X730" t="s">
        <v>20</v>
      </c>
      <c r="Y730" t="s">
        <v>9822</v>
      </c>
      <c r="Z730">
        <v>4</v>
      </c>
    </row>
    <row r="731" spans="1:26" x14ac:dyDescent="0.25">
      <c r="A731" t="s">
        <v>6025</v>
      </c>
      <c r="B731" t="s">
        <v>6026</v>
      </c>
      <c r="C731" t="s">
        <v>6027</v>
      </c>
      <c r="D731" t="s">
        <v>6028</v>
      </c>
      <c r="E731" t="s">
        <v>6029</v>
      </c>
      <c r="F731" t="s">
        <v>6030</v>
      </c>
      <c r="G731" t="s">
        <v>6031</v>
      </c>
      <c r="H731" t="s">
        <v>909</v>
      </c>
      <c r="I731" t="s">
        <v>225</v>
      </c>
      <c r="J731" t="s">
        <v>47</v>
      </c>
      <c r="K731" t="s">
        <v>6032</v>
      </c>
      <c r="L731" t="s">
        <v>50</v>
      </c>
      <c r="M731" t="s">
        <v>50</v>
      </c>
      <c r="N731" t="s">
        <v>36</v>
      </c>
      <c r="O731" t="s">
        <v>37</v>
      </c>
      <c r="P731" t="s">
        <v>39</v>
      </c>
      <c r="Q731" t="s">
        <v>754</v>
      </c>
      <c r="R731" t="s">
        <v>39</v>
      </c>
      <c r="S731" t="s">
        <v>39</v>
      </c>
      <c r="T731" t="s">
        <v>39</v>
      </c>
      <c r="U731" t="s">
        <v>39</v>
      </c>
      <c r="V731" t="s">
        <v>912</v>
      </c>
      <c r="W731" t="s">
        <v>1090</v>
      </c>
      <c r="X731" t="s">
        <v>20</v>
      </c>
      <c r="Y731" t="s">
        <v>9823</v>
      </c>
      <c r="Z731">
        <v>4</v>
      </c>
    </row>
    <row r="732" spans="1:26" x14ac:dyDescent="0.25">
      <c r="A732" t="s">
        <v>6033</v>
      </c>
      <c r="B732" t="s">
        <v>6034</v>
      </c>
      <c r="C732" t="s">
        <v>6035</v>
      </c>
      <c r="D732" t="s">
        <v>6036</v>
      </c>
      <c r="E732" t="s">
        <v>6037</v>
      </c>
      <c r="F732" t="s">
        <v>6038</v>
      </c>
      <c r="G732" t="s">
        <v>6039</v>
      </c>
      <c r="H732" t="s">
        <v>6040</v>
      </c>
      <c r="I732" t="s">
        <v>225</v>
      </c>
      <c r="J732" t="s">
        <v>47</v>
      </c>
      <c r="K732" t="s">
        <v>5710</v>
      </c>
      <c r="L732" t="s">
        <v>50</v>
      </c>
      <c r="M732" t="s">
        <v>50</v>
      </c>
      <c r="N732" t="s">
        <v>36</v>
      </c>
      <c r="O732" t="s">
        <v>39</v>
      </c>
      <c r="P732" t="s">
        <v>78</v>
      </c>
      <c r="Q732" t="s">
        <v>39</v>
      </c>
      <c r="R732" t="s">
        <v>39</v>
      </c>
      <c r="S732" t="s">
        <v>52</v>
      </c>
      <c r="T732" t="s">
        <v>168</v>
      </c>
      <c r="U732" t="s">
        <v>1064</v>
      </c>
      <c r="V732" t="s">
        <v>39</v>
      </c>
      <c r="W732" t="s">
        <v>39</v>
      </c>
      <c r="X732" t="s">
        <v>39</v>
      </c>
      <c r="Y732" t="s">
        <v>9824</v>
      </c>
      <c r="Z732">
        <v>4</v>
      </c>
    </row>
    <row r="733" spans="1:26" x14ac:dyDescent="0.25">
      <c r="A733" t="s">
        <v>6041</v>
      </c>
      <c r="B733" t="s">
        <v>6042</v>
      </c>
      <c r="C733" t="s">
        <v>6043</v>
      </c>
      <c r="D733" t="s">
        <v>6044</v>
      </c>
      <c r="E733" t="s">
        <v>659</v>
      </c>
      <c r="F733" t="s">
        <v>6045</v>
      </c>
      <c r="G733" t="s">
        <v>6046</v>
      </c>
      <c r="H733" t="s">
        <v>6047</v>
      </c>
      <c r="I733" t="s">
        <v>225</v>
      </c>
      <c r="J733" t="s">
        <v>47</v>
      </c>
      <c r="K733" t="s">
        <v>5710</v>
      </c>
      <c r="L733" t="s">
        <v>50</v>
      </c>
      <c r="M733" t="s">
        <v>50</v>
      </c>
      <c r="N733" t="s">
        <v>36</v>
      </c>
      <c r="O733" t="s">
        <v>77</v>
      </c>
      <c r="P733" t="s">
        <v>39</v>
      </c>
      <c r="Q733" t="s">
        <v>613</v>
      </c>
      <c r="R733" t="s">
        <v>39</v>
      </c>
      <c r="S733" t="s">
        <v>39</v>
      </c>
      <c r="T733" t="s">
        <v>9039</v>
      </c>
      <c r="U733" t="s">
        <v>4735</v>
      </c>
      <c r="V733" t="s">
        <v>39</v>
      </c>
      <c r="W733" t="s">
        <v>39</v>
      </c>
      <c r="X733" t="s">
        <v>39</v>
      </c>
      <c r="Y733" t="s">
        <v>9825</v>
      </c>
      <c r="Z733">
        <v>4</v>
      </c>
    </row>
    <row r="734" spans="1:26" x14ac:dyDescent="0.25">
      <c r="A734" t="s">
        <v>6048</v>
      </c>
      <c r="B734" t="s">
        <v>6049</v>
      </c>
      <c r="C734" t="s">
        <v>6050</v>
      </c>
      <c r="D734" t="s">
        <v>6051</v>
      </c>
      <c r="E734" t="s">
        <v>6052</v>
      </c>
      <c r="F734" t="s">
        <v>6053</v>
      </c>
      <c r="G734" t="s">
        <v>6054</v>
      </c>
      <c r="H734" t="s">
        <v>6055</v>
      </c>
      <c r="I734" t="s">
        <v>225</v>
      </c>
      <c r="J734" t="s">
        <v>47</v>
      </c>
      <c r="K734" t="s">
        <v>6056</v>
      </c>
      <c r="L734" t="s">
        <v>50</v>
      </c>
      <c r="M734" t="s">
        <v>50</v>
      </c>
      <c r="N734" t="s">
        <v>36</v>
      </c>
      <c r="O734" t="s">
        <v>399</v>
      </c>
      <c r="P734" t="s">
        <v>39</v>
      </c>
      <c r="Q734" t="s">
        <v>39</v>
      </c>
      <c r="R734" t="s">
        <v>1183</v>
      </c>
      <c r="S734" t="s">
        <v>39</v>
      </c>
      <c r="T734" t="s">
        <v>39</v>
      </c>
      <c r="U734" t="s">
        <v>1185</v>
      </c>
      <c r="V734" t="s">
        <v>39</v>
      </c>
      <c r="W734" t="s">
        <v>39</v>
      </c>
      <c r="X734" t="s">
        <v>39</v>
      </c>
      <c r="Y734" t="s">
        <v>9826</v>
      </c>
      <c r="Z734">
        <v>3</v>
      </c>
    </row>
    <row r="735" spans="1:26" x14ac:dyDescent="0.25">
      <c r="A735" t="s">
        <v>6057</v>
      </c>
      <c r="B735" t="s">
        <v>6058</v>
      </c>
      <c r="C735" t="s">
        <v>6059</v>
      </c>
      <c r="D735" t="s">
        <v>6060</v>
      </c>
      <c r="E735" t="s">
        <v>6061</v>
      </c>
      <c r="F735" t="s">
        <v>6062</v>
      </c>
      <c r="G735" t="s">
        <v>6063</v>
      </c>
      <c r="H735" t="s">
        <v>5048</v>
      </c>
      <c r="I735" t="s">
        <v>225</v>
      </c>
      <c r="J735" t="s">
        <v>47</v>
      </c>
      <c r="K735" t="s">
        <v>6064</v>
      </c>
      <c r="L735" t="s">
        <v>50</v>
      </c>
      <c r="M735" t="s">
        <v>50</v>
      </c>
      <c r="N735" t="s">
        <v>36</v>
      </c>
      <c r="O735" t="s">
        <v>37</v>
      </c>
      <c r="P735" t="s">
        <v>39</v>
      </c>
      <c r="Q735" t="s">
        <v>39</v>
      </c>
      <c r="R735" t="s">
        <v>1183</v>
      </c>
      <c r="S735" t="s">
        <v>39</v>
      </c>
      <c r="T735" t="s">
        <v>39</v>
      </c>
      <c r="U735" t="s">
        <v>1185</v>
      </c>
      <c r="V735" t="s">
        <v>39</v>
      </c>
      <c r="W735" t="s">
        <v>39</v>
      </c>
      <c r="X735" t="s">
        <v>39</v>
      </c>
      <c r="Y735" t="s">
        <v>9827</v>
      </c>
      <c r="Z735">
        <v>3</v>
      </c>
    </row>
    <row r="736" spans="1:26" x14ac:dyDescent="0.25">
      <c r="A736" t="s">
        <v>6065</v>
      </c>
      <c r="B736" t="s">
        <v>6066</v>
      </c>
      <c r="C736" t="s">
        <v>6067</v>
      </c>
      <c r="D736" t="s">
        <v>6068</v>
      </c>
      <c r="E736" t="s">
        <v>3363</v>
      </c>
      <c r="F736" t="s">
        <v>6069</v>
      </c>
      <c r="G736" t="s">
        <v>6070</v>
      </c>
      <c r="H736" t="s">
        <v>5515</v>
      </c>
      <c r="I736" t="s">
        <v>225</v>
      </c>
      <c r="J736" t="s">
        <v>47</v>
      </c>
      <c r="K736" t="s">
        <v>6071</v>
      </c>
      <c r="L736" t="s">
        <v>50</v>
      </c>
      <c r="M736" t="s">
        <v>50</v>
      </c>
      <c r="N736" t="s">
        <v>36</v>
      </c>
      <c r="O736" t="s">
        <v>37</v>
      </c>
      <c r="P736" t="s">
        <v>39</v>
      </c>
      <c r="Q736" t="s">
        <v>613</v>
      </c>
      <c r="R736" t="s">
        <v>39</v>
      </c>
      <c r="S736" t="s">
        <v>39</v>
      </c>
      <c r="T736" t="s">
        <v>39</v>
      </c>
      <c r="U736" t="s">
        <v>6072</v>
      </c>
      <c r="V736" t="s">
        <v>39</v>
      </c>
      <c r="W736" t="s">
        <v>39</v>
      </c>
      <c r="X736" t="s">
        <v>39</v>
      </c>
      <c r="Y736" t="s">
        <v>9828</v>
      </c>
      <c r="Z736">
        <v>3</v>
      </c>
    </row>
    <row r="737" spans="1:26" x14ac:dyDescent="0.25">
      <c r="A737" t="s">
        <v>6073</v>
      </c>
      <c r="B737" t="s">
        <v>6074</v>
      </c>
      <c r="C737" t="s">
        <v>6075</v>
      </c>
      <c r="D737" t="s">
        <v>6076</v>
      </c>
      <c r="E737" t="s">
        <v>659</v>
      </c>
      <c r="F737" t="s">
        <v>6077</v>
      </c>
      <c r="G737" t="s">
        <v>6078</v>
      </c>
      <c r="H737" t="s">
        <v>6079</v>
      </c>
      <c r="I737" t="s">
        <v>225</v>
      </c>
      <c r="J737" t="s">
        <v>47</v>
      </c>
      <c r="K737" t="s">
        <v>6080</v>
      </c>
      <c r="L737" t="s">
        <v>50</v>
      </c>
      <c r="M737" t="s">
        <v>50</v>
      </c>
      <c r="N737" t="s">
        <v>36</v>
      </c>
      <c r="O737" t="s">
        <v>77</v>
      </c>
      <c r="P737" t="s">
        <v>39</v>
      </c>
      <c r="Q737" t="s">
        <v>39</v>
      </c>
      <c r="R737" t="s">
        <v>39</v>
      </c>
      <c r="S737" t="s">
        <v>52</v>
      </c>
      <c r="T737" t="s">
        <v>168</v>
      </c>
      <c r="U737" t="s">
        <v>39</v>
      </c>
      <c r="V737" t="s">
        <v>6081</v>
      </c>
      <c r="W737" t="s">
        <v>39</v>
      </c>
      <c r="X737" t="s">
        <v>20</v>
      </c>
      <c r="Y737" t="s">
        <v>9829</v>
      </c>
      <c r="Z737">
        <v>4</v>
      </c>
    </row>
    <row r="738" spans="1:26" x14ac:dyDescent="0.25">
      <c r="A738" t="s">
        <v>6082</v>
      </c>
      <c r="B738" t="s">
        <v>6083</v>
      </c>
      <c r="C738" t="s">
        <v>6084</v>
      </c>
      <c r="D738" t="s">
        <v>6085</v>
      </c>
      <c r="E738" t="s">
        <v>6086</v>
      </c>
      <c r="F738" t="s">
        <v>6087</v>
      </c>
      <c r="G738" t="s">
        <v>6088</v>
      </c>
      <c r="H738" t="s">
        <v>5515</v>
      </c>
      <c r="I738" t="s">
        <v>225</v>
      </c>
      <c r="J738" t="s">
        <v>47</v>
      </c>
      <c r="K738" t="s">
        <v>6089</v>
      </c>
      <c r="L738" t="s">
        <v>50</v>
      </c>
      <c r="M738" t="s">
        <v>50</v>
      </c>
      <c r="N738" t="s">
        <v>36</v>
      </c>
      <c r="O738" t="s">
        <v>37</v>
      </c>
      <c r="P738" t="s">
        <v>39</v>
      </c>
      <c r="Q738" t="s">
        <v>39</v>
      </c>
      <c r="R738" t="s">
        <v>1183</v>
      </c>
      <c r="S738" t="s">
        <v>1184</v>
      </c>
      <c r="T738" t="s">
        <v>39</v>
      </c>
      <c r="U738" t="s">
        <v>1185</v>
      </c>
      <c r="V738" t="s">
        <v>39</v>
      </c>
      <c r="W738" t="s">
        <v>4108</v>
      </c>
      <c r="X738" t="s">
        <v>39</v>
      </c>
      <c r="Y738" t="s">
        <v>9830</v>
      </c>
      <c r="Z738">
        <v>5</v>
      </c>
    </row>
    <row r="739" spans="1:26" x14ac:dyDescent="0.25">
      <c r="A739" t="s">
        <v>6090</v>
      </c>
      <c r="B739" t="s">
        <v>6091</v>
      </c>
      <c r="C739" t="s">
        <v>6092</v>
      </c>
      <c r="D739" t="s">
        <v>6093</v>
      </c>
      <c r="E739" t="s">
        <v>6094</v>
      </c>
      <c r="F739" t="s">
        <v>6095</v>
      </c>
      <c r="G739" t="s">
        <v>158</v>
      </c>
      <c r="H739" t="s">
        <v>30</v>
      </c>
      <c r="I739" t="s">
        <v>31</v>
      </c>
      <c r="J739" t="s">
        <v>47</v>
      </c>
      <c r="K739" t="s">
        <v>48</v>
      </c>
      <c r="L739" t="s">
        <v>6096</v>
      </c>
      <c r="M739" t="s">
        <v>6097</v>
      </c>
      <c r="N739" t="s">
        <v>36</v>
      </c>
      <c r="O739" t="s">
        <v>51</v>
      </c>
      <c r="P739" t="s">
        <v>1999</v>
      </c>
      <c r="Q739" t="s">
        <v>39</v>
      </c>
      <c r="R739" t="s">
        <v>39</v>
      </c>
      <c r="S739" t="s">
        <v>158</v>
      </c>
      <c r="T739" t="s">
        <v>39</v>
      </c>
      <c r="U739" t="s">
        <v>39</v>
      </c>
      <c r="V739" t="s">
        <v>39</v>
      </c>
      <c r="W739" t="s">
        <v>39</v>
      </c>
      <c r="X739" t="s">
        <v>39</v>
      </c>
      <c r="Y739" t="s">
        <v>9831</v>
      </c>
      <c r="Z739">
        <v>3</v>
      </c>
    </row>
    <row r="740" spans="1:26" x14ac:dyDescent="0.25">
      <c r="A740" t="s">
        <v>6098</v>
      </c>
      <c r="B740" t="s">
        <v>6099</v>
      </c>
      <c r="C740" t="s">
        <v>6100</v>
      </c>
      <c r="D740" t="s">
        <v>6101</v>
      </c>
      <c r="E740" t="s">
        <v>6102</v>
      </c>
      <c r="F740" t="s">
        <v>6103</v>
      </c>
      <c r="G740" t="s">
        <v>6104</v>
      </c>
      <c r="H740" t="s">
        <v>6105</v>
      </c>
      <c r="I740" t="s">
        <v>225</v>
      </c>
      <c r="J740" t="s">
        <v>47</v>
      </c>
      <c r="K740" t="s">
        <v>6106</v>
      </c>
      <c r="L740" t="s">
        <v>50</v>
      </c>
      <c r="M740" t="s">
        <v>50</v>
      </c>
      <c r="N740" t="s">
        <v>36</v>
      </c>
      <c r="O740" t="s">
        <v>1520</v>
      </c>
      <c r="P740" t="s">
        <v>39</v>
      </c>
      <c r="Q740" t="s">
        <v>613</v>
      </c>
      <c r="R740" t="s">
        <v>39</v>
      </c>
      <c r="S740" t="s">
        <v>39</v>
      </c>
      <c r="T740" t="s">
        <v>19</v>
      </c>
      <c r="U740" t="s">
        <v>307</v>
      </c>
      <c r="V740" t="s">
        <v>39</v>
      </c>
      <c r="W740" t="s">
        <v>39</v>
      </c>
      <c r="X740" t="s">
        <v>39</v>
      </c>
      <c r="Y740" t="s">
        <v>9832</v>
      </c>
      <c r="Z740">
        <v>4</v>
      </c>
    </row>
    <row r="741" spans="1:26" x14ac:dyDescent="0.25">
      <c r="A741" t="s">
        <v>6107</v>
      </c>
      <c r="B741" t="s">
        <v>6108</v>
      </c>
      <c r="C741" t="s">
        <v>6109</v>
      </c>
      <c r="D741" t="s">
        <v>6110</v>
      </c>
      <c r="E741" t="s">
        <v>6111</v>
      </c>
      <c r="F741" t="s">
        <v>6112</v>
      </c>
      <c r="G741" t="s">
        <v>6113</v>
      </c>
      <c r="H741" t="s">
        <v>3162</v>
      </c>
      <c r="I741" t="s">
        <v>225</v>
      </c>
      <c r="J741" t="s">
        <v>47</v>
      </c>
      <c r="K741" t="s">
        <v>6114</v>
      </c>
      <c r="L741" t="s">
        <v>50</v>
      </c>
      <c r="M741" t="s">
        <v>50</v>
      </c>
      <c r="N741" t="s">
        <v>36</v>
      </c>
      <c r="O741" t="s">
        <v>51</v>
      </c>
      <c r="P741" t="s">
        <v>39</v>
      </c>
      <c r="Q741" t="s">
        <v>754</v>
      </c>
      <c r="R741" t="s">
        <v>39</v>
      </c>
      <c r="S741" t="s">
        <v>39</v>
      </c>
      <c r="T741" t="s">
        <v>39</v>
      </c>
      <c r="U741" t="s">
        <v>96</v>
      </c>
      <c r="V741" t="s">
        <v>8994</v>
      </c>
      <c r="W741" t="s">
        <v>39</v>
      </c>
      <c r="X741" t="s">
        <v>20</v>
      </c>
      <c r="Y741" t="s">
        <v>9833</v>
      </c>
      <c r="Z741">
        <v>4</v>
      </c>
    </row>
    <row r="742" spans="1:26" x14ac:dyDescent="0.25">
      <c r="A742" t="s">
        <v>6115</v>
      </c>
      <c r="B742" t="s">
        <v>6116</v>
      </c>
      <c r="C742" t="s">
        <v>6117</v>
      </c>
      <c r="D742" t="s">
        <v>6118</v>
      </c>
      <c r="E742" t="s">
        <v>6119</v>
      </c>
      <c r="F742" t="s">
        <v>6120</v>
      </c>
      <c r="G742" t="s">
        <v>6121</v>
      </c>
      <c r="H742" t="s">
        <v>6122</v>
      </c>
      <c r="I742" t="s">
        <v>225</v>
      </c>
      <c r="J742" t="s">
        <v>47</v>
      </c>
      <c r="K742" t="s">
        <v>6123</v>
      </c>
      <c r="L742" t="s">
        <v>50</v>
      </c>
      <c r="M742" t="s">
        <v>50</v>
      </c>
      <c r="N742" t="s">
        <v>36</v>
      </c>
      <c r="O742" t="s">
        <v>256</v>
      </c>
      <c r="P742" t="s">
        <v>39</v>
      </c>
      <c r="Q742" t="s">
        <v>39</v>
      </c>
      <c r="R742" t="s">
        <v>39</v>
      </c>
      <c r="S742" t="s">
        <v>39</v>
      </c>
      <c r="T742" t="s">
        <v>168</v>
      </c>
      <c r="U742" t="s">
        <v>6124</v>
      </c>
      <c r="V742" t="s">
        <v>159</v>
      </c>
      <c r="W742" t="s">
        <v>39</v>
      </c>
      <c r="X742" t="s">
        <v>20</v>
      </c>
      <c r="Y742" t="s">
        <v>9834</v>
      </c>
      <c r="Z742">
        <v>4</v>
      </c>
    </row>
    <row r="743" spans="1:26" x14ac:dyDescent="0.25">
      <c r="A743" t="s">
        <v>6125</v>
      </c>
      <c r="B743" t="s">
        <v>6126</v>
      </c>
      <c r="C743" t="s">
        <v>5187</v>
      </c>
      <c r="D743" t="s">
        <v>5188</v>
      </c>
      <c r="E743" t="s">
        <v>5189</v>
      </c>
      <c r="F743" t="s">
        <v>6127</v>
      </c>
      <c r="G743" t="s">
        <v>6128</v>
      </c>
      <c r="H743" t="s">
        <v>5192</v>
      </c>
      <c r="I743" t="s">
        <v>225</v>
      </c>
      <c r="J743" t="s">
        <v>47</v>
      </c>
      <c r="K743" t="s">
        <v>6129</v>
      </c>
      <c r="L743" t="s">
        <v>50</v>
      </c>
      <c r="M743" t="s">
        <v>50</v>
      </c>
      <c r="N743" t="s">
        <v>36</v>
      </c>
      <c r="O743" t="s">
        <v>39</v>
      </c>
      <c r="P743" t="s">
        <v>4488</v>
      </c>
      <c r="Q743" t="s">
        <v>39</v>
      </c>
      <c r="R743" t="s">
        <v>39</v>
      </c>
      <c r="S743" t="s">
        <v>39</v>
      </c>
      <c r="T743" t="s">
        <v>39</v>
      </c>
      <c r="U743" t="s">
        <v>96</v>
      </c>
      <c r="V743" t="s">
        <v>39</v>
      </c>
      <c r="W743" t="s">
        <v>39</v>
      </c>
      <c r="X743" t="s">
        <v>39</v>
      </c>
      <c r="Y743" t="s">
        <v>9835</v>
      </c>
      <c r="Z743">
        <v>2</v>
      </c>
    </row>
    <row r="744" spans="1:26" x14ac:dyDescent="0.25">
      <c r="A744" t="s">
        <v>6130</v>
      </c>
      <c r="B744" t="s">
        <v>6131</v>
      </c>
      <c r="C744" t="s">
        <v>6132</v>
      </c>
      <c r="D744" t="s">
        <v>6133</v>
      </c>
      <c r="E744" t="s">
        <v>6134</v>
      </c>
      <c r="F744" t="s">
        <v>6135</v>
      </c>
      <c r="G744" t="s">
        <v>6136</v>
      </c>
      <c r="H744" t="s">
        <v>3772</v>
      </c>
      <c r="I744" t="s">
        <v>225</v>
      </c>
      <c r="J744" t="s">
        <v>47</v>
      </c>
      <c r="K744" t="s">
        <v>5710</v>
      </c>
      <c r="L744" t="s">
        <v>50</v>
      </c>
      <c r="M744" t="s">
        <v>50</v>
      </c>
      <c r="N744" t="s">
        <v>36</v>
      </c>
      <c r="O744" t="s">
        <v>37</v>
      </c>
      <c r="P744" t="s">
        <v>39</v>
      </c>
      <c r="Q744" t="s">
        <v>39</v>
      </c>
      <c r="R744" t="s">
        <v>39</v>
      </c>
      <c r="S744" t="s">
        <v>52</v>
      </c>
      <c r="T744" t="s">
        <v>168</v>
      </c>
      <c r="U744" t="s">
        <v>39</v>
      </c>
      <c r="V744" t="s">
        <v>39</v>
      </c>
      <c r="W744" t="s">
        <v>39</v>
      </c>
      <c r="X744" t="s">
        <v>39</v>
      </c>
      <c r="Y744" t="s">
        <v>9836</v>
      </c>
      <c r="Z744">
        <v>3</v>
      </c>
    </row>
    <row r="745" spans="1:26" x14ac:dyDescent="0.25">
      <c r="A745" t="s">
        <v>6137</v>
      </c>
      <c r="B745" t="s">
        <v>6138</v>
      </c>
      <c r="C745" t="s">
        <v>6139</v>
      </c>
      <c r="D745" t="s">
        <v>6140</v>
      </c>
      <c r="E745" t="s">
        <v>6141</v>
      </c>
      <c r="F745" t="s">
        <v>6142</v>
      </c>
      <c r="G745" t="s">
        <v>6143</v>
      </c>
      <c r="H745" t="s">
        <v>6144</v>
      </c>
      <c r="I745" t="s">
        <v>225</v>
      </c>
      <c r="J745" t="s">
        <v>47</v>
      </c>
      <c r="K745" t="s">
        <v>6145</v>
      </c>
      <c r="L745" t="s">
        <v>50</v>
      </c>
      <c r="M745" t="s">
        <v>50</v>
      </c>
      <c r="N745" t="s">
        <v>36</v>
      </c>
      <c r="O745" t="s">
        <v>37</v>
      </c>
      <c r="P745" t="s">
        <v>39</v>
      </c>
      <c r="Q745" t="s">
        <v>39</v>
      </c>
      <c r="R745" t="s">
        <v>39</v>
      </c>
      <c r="S745" t="s">
        <v>39</v>
      </c>
      <c r="T745" t="s">
        <v>168</v>
      </c>
      <c r="U745" t="s">
        <v>6146</v>
      </c>
      <c r="V745" t="s">
        <v>39</v>
      </c>
      <c r="W745" t="s">
        <v>39</v>
      </c>
      <c r="X745" t="s">
        <v>39</v>
      </c>
      <c r="Y745" t="s">
        <v>9837</v>
      </c>
      <c r="Z745">
        <v>3</v>
      </c>
    </row>
    <row r="746" spans="1:26" x14ac:dyDescent="0.25">
      <c r="A746" t="s">
        <v>6147</v>
      </c>
      <c r="B746" t="s">
        <v>6148</v>
      </c>
      <c r="C746" t="s">
        <v>6149</v>
      </c>
      <c r="D746" t="s">
        <v>6150</v>
      </c>
      <c r="E746" t="s">
        <v>3417</v>
      </c>
      <c r="F746" t="s">
        <v>6151</v>
      </c>
      <c r="G746" t="s">
        <v>6152</v>
      </c>
      <c r="H746" t="s">
        <v>6153</v>
      </c>
      <c r="I746" t="s">
        <v>225</v>
      </c>
      <c r="J746" t="s">
        <v>47</v>
      </c>
      <c r="K746" t="s">
        <v>6154</v>
      </c>
      <c r="L746" t="s">
        <v>50</v>
      </c>
      <c r="M746" t="s">
        <v>50</v>
      </c>
      <c r="N746" t="s">
        <v>36</v>
      </c>
      <c r="O746" t="s">
        <v>77</v>
      </c>
      <c r="P746" t="s">
        <v>39</v>
      </c>
      <c r="Q746" t="s">
        <v>39</v>
      </c>
      <c r="R746" t="s">
        <v>39</v>
      </c>
      <c r="S746" t="s">
        <v>39</v>
      </c>
      <c r="T746" t="s">
        <v>168</v>
      </c>
      <c r="U746" t="s">
        <v>9040</v>
      </c>
      <c r="V746" t="s">
        <v>39</v>
      </c>
      <c r="W746" t="s">
        <v>39</v>
      </c>
      <c r="X746" t="s">
        <v>39</v>
      </c>
      <c r="Y746" t="s">
        <v>9838</v>
      </c>
      <c r="Z746">
        <v>3</v>
      </c>
    </row>
    <row r="747" spans="1:26" x14ac:dyDescent="0.25">
      <c r="A747" t="s">
        <v>6155</v>
      </c>
      <c r="B747" t="s">
        <v>6156</v>
      </c>
      <c r="C747" t="s">
        <v>6157</v>
      </c>
      <c r="D747" t="s">
        <v>6158</v>
      </c>
      <c r="E747" t="s">
        <v>6159</v>
      </c>
      <c r="F747" t="s">
        <v>6160</v>
      </c>
      <c r="G747" t="s">
        <v>6161</v>
      </c>
      <c r="H747" t="s">
        <v>5515</v>
      </c>
      <c r="I747" t="s">
        <v>225</v>
      </c>
      <c r="J747" t="s">
        <v>47</v>
      </c>
      <c r="K747" t="s">
        <v>6162</v>
      </c>
      <c r="L747" t="s">
        <v>50</v>
      </c>
      <c r="M747" t="s">
        <v>50</v>
      </c>
      <c r="N747" t="s">
        <v>36</v>
      </c>
      <c r="O747" t="s">
        <v>39</v>
      </c>
      <c r="P747" t="s">
        <v>103</v>
      </c>
      <c r="Q747" t="s">
        <v>39</v>
      </c>
      <c r="R747" t="s">
        <v>39</v>
      </c>
      <c r="S747" t="s">
        <v>39</v>
      </c>
      <c r="T747" t="s">
        <v>39</v>
      </c>
      <c r="U747" t="s">
        <v>96</v>
      </c>
      <c r="V747" t="s">
        <v>39</v>
      </c>
      <c r="W747" t="s">
        <v>39</v>
      </c>
      <c r="X747" t="s">
        <v>39</v>
      </c>
      <c r="Y747" t="s">
        <v>6161</v>
      </c>
      <c r="Z747">
        <v>2</v>
      </c>
    </row>
    <row r="748" spans="1:26" x14ac:dyDescent="0.25">
      <c r="A748" t="s">
        <v>6163</v>
      </c>
      <c r="B748" t="s">
        <v>6164</v>
      </c>
      <c r="C748" t="s">
        <v>6165</v>
      </c>
      <c r="D748" t="s">
        <v>6166</v>
      </c>
      <c r="E748" t="s">
        <v>6159</v>
      </c>
      <c r="F748" t="s">
        <v>6167</v>
      </c>
      <c r="G748" t="s">
        <v>6168</v>
      </c>
      <c r="H748" t="s">
        <v>6169</v>
      </c>
      <c r="I748" t="s">
        <v>225</v>
      </c>
      <c r="J748" t="s">
        <v>47</v>
      </c>
      <c r="K748" t="s">
        <v>6170</v>
      </c>
      <c r="L748" t="s">
        <v>50</v>
      </c>
      <c r="M748" t="s">
        <v>50</v>
      </c>
      <c r="N748" t="s">
        <v>36</v>
      </c>
      <c r="O748" t="s">
        <v>39</v>
      </c>
      <c r="P748" t="s">
        <v>1999</v>
      </c>
      <c r="Q748" t="s">
        <v>39</v>
      </c>
      <c r="R748" t="s">
        <v>1056</v>
      </c>
      <c r="S748" t="s">
        <v>39</v>
      </c>
      <c r="T748" t="s">
        <v>39</v>
      </c>
      <c r="U748" t="s">
        <v>104</v>
      </c>
      <c r="V748" t="s">
        <v>39</v>
      </c>
      <c r="W748" t="s">
        <v>39</v>
      </c>
      <c r="X748" t="s">
        <v>39</v>
      </c>
      <c r="Y748" t="s">
        <v>9839</v>
      </c>
      <c r="Z748">
        <v>3</v>
      </c>
    </row>
    <row r="749" spans="1:26" x14ac:dyDescent="0.25">
      <c r="A749" t="s">
        <v>6171</v>
      </c>
      <c r="B749" t="s">
        <v>6172</v>
      </c>
      <c r="C749" t="s">
        <v>6173</v>
      </c>
      <c r="D749" t="s">
        <v>6174</v>
      </c>
      <c r="E749" t="s">
        <v>6175</v>
      </c>
      <c r="F749" t="s">
        <v>6176</v>
      </c>
      <c r="G749" t="s">
        <v>6177</v>
      </c>
      <c r="H749" t="s">
        <v>4619</v>
      </c>
      <c r="I749" t="s">
        <v>225</v>
      </c>
      <c r="J749" t="s">
        <v>47</v>
      </c>
      <c r="K749" t="s">
        <v>6178</v>
      </c>
      <c r="L749" t="s">
        <v>50</v>
      </c>
      <c r="M749" t="s">
        <v>50</v>
      </c>
      <c r="N749" t="s">
        <v>36</v>
      </c>
      <c r="O749" t="s">
        <v>39</v>
      </c>
      <c r="P749" t="s">
        <v>103</v>
      </c>
      <c r="Q749" t="s">
        <v>39</v>
      </c>
      <c r="R749" t="s">
        <v>39</v>
      </c>
      <c r="S749" t="s">
        <v>39</v>
      </c>
      <c r="T749" t="s">
        <v>19</v>
      </c>
      <c r="U749" t="s">
        <v>104</v>
      </c>
      <c r="V749" t="s">
        <v>39</v>
      </c>
      <c r="W749" t="s">
        <v>39</v>
      </c>
      <c r="X749" t="s">
        <v>39</v>
      </c>
      <c r="Y749" t="s">
        <v>9840</v>
      </c>
      <c r="Z749">
        <v>3</v>
      </c>
    </row>
    <row r="750" spans="1:26" x14ac:dyDescent="0.25">
      <c r="A750" t="s">
        <v>6179</v>
      </c>
      <c r="B750" t="s">
        <v>6180</v>
      </c>
      <c r="C750" t="s">
        <v>6181</v>
      </c>
      <c r="D750" t="s">
        <v>6182</v>
      </c>
      <c r="E750" t="s">
        <v>6183</v>
      </c>
      <c r="F750" t="s">
        <v>6184</v>
      </c>
      <c r="G750" t="s">
        <v>6185</v>
      </c>
      <c r="H750" t="s">
        <v>6186</v>
      </c>
      <c r="I750" t="s">
        <v>225</v>
      </c>
      <c r="J750" t="s">
        <v>47</v>
      </c>
      <c r="K750" t="s">
        <v>5710</v>
      </c>
      <c r="L750" t="s">
        <v>50</v>
      </c>
      <c r="M750" t="s">
        <v>50</v>
      </c>
      <c r="N750" t="s">
        <v>36</v>
      </c>
      <c r="O750" t="s">
        <v>51</v>
      </c>
      <c r="P750" t="s">
        <v>78</v>
      </c>
      <c r="Q750" t="s">
        <v>39</v>
      </c>
      <c r="R750" t="s">
        <v>39</v>
      </c>
      <c r="S750" t="s">
        <v>39</v>
      </c>
      <c r="T750" t="s">
        <v>39</v>
      </c>
      <c r="U750" t="s">
        <v>39</v>
      </c>
      <c r="V750" t="s">
        <v>39</v>
      </c>
      <c r="W750" t="s">
        <v>39</v>
      </c>
      <c r="X750" t="s">
        <v>39</v>
      </c>
      <c r="Y750" t="s">
        <v>6185</v>
      </c>
      <c r="Z750">
        <v>2</v>
      </c>
    </row>
    <row r="751" spans="1:26" x14ac:dyDescent="0.25">
      <c r="A751" t="s">
        <v>6187</v>
      </c>
      <c r="B751" t="s">
        <v>6188</v>
      </c>
      <c r="C751" t="s">
        <v>6189</v>
      </c>
      <c r="D751" t="s">
        <v>6190</v>
      </c>
      <c r="E751" t="s">
        <v>2951</v>
      </c>
      <c r="F751" t="s">
        <v>6191</v>
      </c>
      <c r="G751" t="s">
        <v>6192</v>
      </c>
      <c r="H751" t="s">
        <v>6193</v>
      </c>
      <c r="I751" t="s">
        <v>225</v>
      </c>
      <c r="J751" t="s">
        <v>47</v>
      </c>
      <c r="K751" t="s">
        <v>6194</v>
      </c>
      <c r="L751" t="s">
        <v>50</v>
      </c>
      <c r="M751" t="s">
        <v>50</v>
      </c>
      <c r="N751" t="s">
        <v>36</v>
      </c>
      <c r="O751" t="s">
        <v>157</v>
      </c>
      <c r="P751" t="s">
        <v>39</v>
      </c>
      <c r="Q751" t="s">
        <v>39</v>
      </c>
      <c r="R751" t="s">
        <v>39</v>
      </c>
      <c r="S751" t="s">
        <v>39</v>
      </c>
      <c r="T751" t="s">
        <v>39</v>
      </c>
      <c r="U751" t="s">
        <v>39</v>
      </c>
      <c r="V751" t="s">
        <v>912</v>
      </c>
      <c r="W751" t="s">
        <v>604</v>
      </c>
      <c r="X751" t="s">
        <v>20</v>
      </c>
      <c r="Y751" t="s">
        <v>9841</v>
      </c>
      <c r="Z751">
        <v>3</v>
      </c>
    </row>
    <row r="752" spans="1:26" x14ac:dyDescent="0.25">
      <c r="A752" t="s">
        <v>6195</v>
      </c>
      <c r="B752" t="s">
        <v>6196</v>
      </c>
      <c r="C752" t="s">
        <v>6197</v>
      </c>
      <c r="D752" t="s">
        <v>136</v>
      </c>
      <c r="E752" t="s">
        <v>6198</v>
      </c>
      <c r="F752" t="s">
        <v>6199</v>
      </c>
      <c r="G752" t="s">
        <v>6200</v>
      </c>
      <c r="H752" t="s">
        <v>3772</v>
      </c>
      <c r="I752" t="s">
        <v>225</v>
      </c>
      <c r="J752" t="s">
        <v>47</v>
      </c>
      <c r="K752" t="s">
        <v>6201</v>
      </c>
      <c r="L752" t="s">
        <v>50</v>
      </c>
      <c r="M752" t="s">
        <v>50</v>
      </c>
      <c r="N752" t="s">
        <v>36</v>
      </c>
      <c r="O752" t="s">
        <v>39</v>
      </c>
      <c r="P752" t="s">
        <v>2030</v>
      </c>
      <c r="Q752" t="s">
        <v>39</v>
      </c>
      <c r="R752" t="s">
        <v>39</v>
      </c>
      <c r="S752" t="s">
        <v>52</v>
      </c>
      <c r="T752" t="s">
        <v>39</v>
      </c>
      <c r="U752" t="s">
        <v>39</v>
      </c>
      <c r="V752" t="s">
        <v>39</v>
      </c>
      <c r="W752" t="s">
        <v>1560</v>
      </c>
      <c r="X752" t="s">
        <v>39</v>
      </c>
      <c r="Y752" t="s">
        <v>9842</v>
      </c>
      <c r="Z752">
        <v>3</v>
      </c>
    </row>
    <row r="753" spans="1:26" x14ac:dyDescent="0.25">
      <c r="A753" t="s">
        <v>6202</v>
      </c>
      <c r="B753" t="s">
        <v>6203</v>
      </c>
      <c r="C753" t="s">
        <v>6204</v>
      </c>
      <c r="D753" t="s">
        <v>6205</v>
      </c>
      <c r="E753" t="s">
        <v>6206</v>
      </c>
      <c r="F753" t="s">
        <v>6207</v>
      </c>
      <c r="G753" t="s">
        <v>6208</v>
      </c>
      <c r="H753" t="s">
        <v>6209</v>
      </c>
      <c r="I753" t="s">
        <v>225</v>
      </c>
      <c r="J753" t="s">
        <v>47</v>
      </c>
      <c r="K753" t="s">
        <v>5710</v>
      </c>
      <c r="L753" t="s">
        <v>50</v>
      </c>
      <c r="M753" t="s">
        <v>50</v>
      </c>
      <c r="N753" t="s">
        <v>36</v>
      </c>
      <c r="O753" t="s">
        <v>39</v>
      </c>
      <c r="P753" t="s">
        <v>481</v>
      </c>
      <c r="Q753" t="s">
        <v>39</v>
      </c>
      <c r="R753" t="s">
        <v>39</v>
      </c>
      <c r="S753" t="s">
        <v>39</v>
      </c>
      <c r="T753" t="s">
        <v>168</v>
      </c>
      <c r="U753" t="s">
        <v>39</v>
      </c>
      <c r="V753" t="s">
        <v>39</v>
      </c>
      <c r="W753" t="s">
        <v>39</v>
      </c>
      <c r="X753" t="s">
        <v>39</v>
      </c>
      <c r="Y753" t="s">
        <v>6208</v>
      </c>
      <c r="Z753">
        <v>2</v>
      </c>
    </row>
    <row r="754" spans="1:26" x14ac:dyDescent="0.25">
      <c r="A754" t="s">
        <v>6210</v>
      </c>
      <c r="B754" t="s">
        <v>6211</v>
      </c>
      <c r="C754" t="s">
        <v>6212</v>
      </c>
      <c r="D754" t="s">
        <v>6213</v>
      </c>
      <c r="E754" t="s">
        <v>6214</v>
      </c>
      <c r="F754" t="s">
        <v>6215</v>
      </c>
      <c r="G754" t="s">
        <v>6216</v>
      </c>
      <c r="H754" t="s">
        <v>3240</v>
      </c>
      <c r="I754" t="s">
        <v>225</v>
      </c>
      <c r="J754" t="s">
        <v>47</v>
      </c>
      <c r="K754" t="s">
        <v>6217</v>
      </c>
      <c r="L754" t="s">
        <v>50</v>
      </c>
      <c r="M754" t="s">
        <v>50</v>
      </c>
      <c r="N754" t="s">
        <v>36</v>
      </c>
      <c r="O754" t="s">
        <v>51</v>
      </c>
      <c r="P754" t="s">
        <v>39</v>
      </c>
      <c r="Q754" t="s">
        <v>39</v>
      </c>
      <c r="R754" t="s">
        <v>1183</v>
      </c>
      <c r="S754" t="s">
        <v>1184</v>
      </c>
      <c r="T754" t="s">
        <v>39</v>
      </c>
      <c r="U754" t="s">
        <v>1185</v>
      </c>
      <c r="V754" t="s">
        <v>39</v>
      </c>
      <c r="W754" t="s">
        <v>39</v>
      </c>
      <c r="X754" t="s">
        <v>39</v>
      </c>
      <c r="Y754" t="s">
        <v>9843</v>
      </c>
      <c r="Z754">
        <v>4</v>
      </c>
    </row>
    <row r="755" spans="1:26" x14ac:dyDescent="0.25">
      <c r="A755" t="s">
        <v>6219</v>
      </c>
      <c r="B755" t="s">
        <v>6220</v>
      </c>
      <c r="C755" t="s">
        <v>6221</v>
      </c>
      <c r="D755" t="s">
        <v>5789</v>
      </c>
      <c r="E755" t="s">
        <v>6214</v>
      </c>
      <c r="F755" t="s">
        <v>6222</v>
      </c>
      <c r="G755" t="s">
        <v>6223</v>
      </c>
      <c r="H755" t="s">
        <v>5793</v>
      </c>
      <c r="I755" t="s">
        <v>225</v>
      </c>
      <c r="J755" t="s">
        <v>47</v>
      </c>
      <c r="K755" t="s">
        <v>6224</v>
      </c>
      <c r="L755" t="s">
        <v>50</v>
      </c>
      <c r="M755" t="s">
        <v>50</v>
      </c>
      <c r="N755" t="s">
        <v>36</v>
      </c>
      <c r="O755" t="s">
        <v>39</v>
      </c>
      <c r="P755" t="s">
        <v>266</v>
      </c>
      <c r="Q755" t="s">
        <v>39</v>
      </c>
      <c r="R755" t="s">
        <v>39</v>
      </c>
      <c r="S755" t="s">
        <v>39</v>
      </c>
      <c r="T755" t="s">
        <v>39</v>
      </c>
      <c r="U755" t="s">
        <v>96</v>
      </c>
      <c r="V755" t="s">
        <v>159</v>
      </c>
      <c r="W755" t="s">
        <v>39</v>
      </c>
      <c r="X755" t="s">
        <v>20</v>
      </c>
      <c r="Y755" t="s">
        <v>9844</v>
      </c>
      <c r="Z755">
        <v>3</v>
      </c>
    </row>
    <row r="756" spans="1:26" x14ac:dyDescent="0.25">
      <c r="A756" t="s">
        <v>6225</v>
      </c>
      <c r="B756" t="s">
        <v>6226</v>
      </c>
      <c r="C756" t="s">
        <v>6227</v>
      </c>
      <c r="D756" t="s">
        <v>6228</v>
      </c>
      <c r="E756" t="s">
        <v>1323</v>
      </c>
      <c r="F756" t="s">
        <v>6229</v>
      </c>
      <c r="G756" t="s">
        <v>6230</v>
      </c>
      <c r="H756" t="s">
        <v>6231</v>
      </c>
      <c r="I756" t="s">
        <v>225</v>
      </c>
      <c r="J756" t="s">
        <v>47</v>
      </c>
      <c r="K756" t="s">
        <v>6232</v>
      </c>
      <c r="L756" t="s">
        <v>50</v>
      </c>
      <c r="M756" t="s">
        <v>50</v>
      </c>
      <c r="N756" t="s">
        <v>36</v>
      </c>
      <c r="O756" t="s">
        <v>3058</v>
      </c>
      <c r="P756" t="s">
        <v>39</v>
      </c>
      <c r="Q756" t="s">
        <v>39</v>
      </c>
      <c r="R756" t="s">
        <v>39</v>
      </c>
      <c r="S756" t="s">
        <v>39</v>
      </c>
      <c r="T756" t="s">
        <v>5397</v>
      </c>
      <c r="U756" t="s">
        <v>1072</v>
      </c>
      <c r="V756" t="s">
        <v>39</v>
      </c>
      <c r="W756" t="s">
        <v>39</v>
      </c>
      <c r="X756" t="s">
        <v>39</v>
      </c>
      <c r="Y756" t="s">
        <v>6230</v>
      </c>
      <c r="Z756">
        <v>3</v>
      </c>
    </row>
    <row r="757" spans="1:26" x14ac:dyDescent="0.25">
      <c r="A757" t="s">
        <v>6233</v>
      </c>
      <c r="B757" t="s">
        <v>6234</v>
      </c>
      <c r="C757" t="s">
        <v>6235</v>
      </c>
      <c r="D757" t="s">
        <v>6236</v>
      </c>
      <c r="E757" t="s">
        <v>942</v>
      </c>
      <c r="F757" t="s">
        <v>6237</v>
      </c>
      <c r="G757" t="s">
        <v>6238</v>
      </c>
      <c r="H757" t="s">
        <v>30</v>
      </c>
      <c r="I757" t="s">
        <v>31</v>
      </c>
      <c r="J757" t="s">
        <v>47</v>
      </c>
      <c r="K757" t="s">
        <v>6239</v>
      </c>
      <c r="L757" t="s">
        <v>6240</v>
      </c>
      <c r="M757" t="s">
        <v>6241</v>
      </c>
      <c r="N757" t="s">
        <v>36</v>
      </c>
      <c r="O757" t="s">
        <v>51</v>
      </c>
      <c r="P757" t="s">
        <v>187</v>
      </c>
      <c r="Q757" t="s">
        <v>39</v>
      </c>
      <c r="R757" t="s">
        <v>39</v>
      </c>
      <c r="S757" t="s">
        <v>52</v>
      </c>
      <c r="T757" t="s">
        <v>19</v>
      </c>
      <c r="U757" t="s">
        <v>1064</v>
      </c>
      <c r="V757" t="s">
        <v>39</v>
      </c>
      <c r="W757" t="s">
        <v>39</v>
      </c>
      <c r="X757" t="s">
        <v>39</v>
      </c>
      <c r="Y757" t="s">
        <v>9845</v>
      </c>
      <c r="Z757">
        <v>5</v>
      </c>
    </row>
    <row r="758" spans="1:26" x14ac:dyDescent="0.25">
      <c r="A758" t="s">
        <v>6242</v>
      </c>
      <c r="B758" t="s">
        <v>6243</v>
      </c>
      <c r="C758" t="s">
        <v>6244</v>
      </c>
      <c r="D758" t="s">
        <v>6245</v>
      </c>
      <c r="E758" t="s">
        <v>6246</v>
      </c>
      <c r="F758" t="s">
        <v>6247</v>
      </c>
      <c r="G758" t="s">
        <v>6248</v>
      </c>
      <c r="H758" t="s">
        <v>6249</v>
      </c>
      <c r="I758" t="s">
        <v>225</v>
      </c>
      <c r="J758" t="s">
        <v>47</v>
      </c>
      <c r="K758" t="s">
        <v>48</v>
      </c>
      <c r="L758" t="s">
        <v>50</v>
      </c>
      <c r="M758" t="s">
        <v>50</v>
      </c>
      <c r="N758" t="s">
        <v>36</v>
      </c>
      <c r="O758" t="s">
        <v>39</v>
      </c>
      <c r="P758" t="s">
        <v>103</v>
      </c>
      <c r="Q758" t="s">
        <v>39</v>
      </c>
      <c r="R758" t="s">
        <v>39</v>
      </c>
      <c r="S758" t="s">
        <v>39</v>
      </c>
      <c r="T758" t="s">
        <v>2459</v>
      </c>
      <c r="U758" t="s">
        <v>96</v>
      </c>
      <c r="V758" t="s">
        <v>39</v>
      </c>
      <c r="W758" t="s">
        <v>39</v>
      </c>
      <c r="X758" t="s">
        <v>39</v>
      </c>
      <c r="Y758" t="s">
        <v>9846</v>
      </c>
      <c r="Z758">
        <v>3</v>
      </c>
    </row>
    <row r="759" spans="1:26" x14ac:dyDescent="0.25">
      <c r="A759" t="s">
        <v>6250</v>
      </c>
      <c r="B759" t="s">
        <v>6251</v>
      </c>
      <c r="C759" t="s">
        <v>6252</v>
      </c>
      <c r="D759" t="s">
        <v>507</v>
      </c>
      <c r="E759" t="s">
        <v>1468</v>
      </c>
      <c r="F759" t="s">
        <v>6253</v>
      </c>
      <c r="G759" t="s">
        <v>6254</v>
      </c>
      <c r="H759" t="s">
        <v>1394</v>
      </c>
      <c r="I759" t="s">
        <v>225</v>
      </c>
      <c r="J759" t="s">
        <v>47</v>
      </c>
      <c r="K759" t="s">
        <v>48</v>
      </c>
      <c r="L759" t="s">
        <v>50</v>
      </c>
      <c r="M759" t="s">
        <v>50</v>
      </c>
      <c r="N759" t="s">
        <v>36</v>
      </c>
      <c r="O759" t="s">
        <v>2848</v>
      </c>
      <c r="P759" t="s">
        <v>39</v>
      </c>
      <c r="Q759" t="s">
        <v>39</v>
      </c>
      <c r="R759" t="s">
        <v>39</v>
      </c>
      <c r="S759" t="s">
        <v>39</v>
      </c>
      <c r="T759" t="s">
        <v>39</v>
      </c>
      <c r="U759" t="s">
        <v>39</v>
      </c>
      <c r="V759" t="s">
        <v>39</v>
      </c>
      <c r="W759" t="s">
        <v>39</v>
      </c>
      <c r="X759" t="s">
        <v>39</v>
      </c>
      <c r="Y759" t="s">
        <v>6254</v>
      </c>
      <c r="Z759">
        <v>1</v>
      </c>
    </row>
    <row r="760" spans="1:26" x14ac:dyDescent="0.25">
      <c r="A760" t="s">
        <v>6255</v>
      </c>
      <c r="B760" t="s">
        <v>6256</v>
      </c>
      <c r="C760" t="s">
        <v>6257</v>
      </c>
      <c r="D760" t="s">
        <v>2340</v>
      </c>
      <c r="E760" t="s">
        <v>6258</v>
      </c>
      <c r="F760" t="s">
        <v>6259</v>
      </c>
      <c r="G760" t="s">
        <v>6260</v>
      </c>
      <c r="H760" t="s">
        <v>6186</v>
      </c>
      <c r="I760" t="s">
        <v>225</v>
      </c>
      <c r="J760" t="s">
        <v>47</v>
      </c>
      <c r="K760" t="s">
        <v>48</v>
      </c>
      <c r="L760" t="s">
        <v>50</v>
      </c>
      <c r="M760" t="s">
        <v>50</v>
      </c>
      <c r="N760" t="s">
        <v>36</v>
      </c>
      <c r="O760" t="s">
        <v>5226</v>
      </c>
      <c r="P760" t="s">
        <v>39</v>
      </c>
      <c r="Q760" t="s">
        <v>39</v>
      </c>
      <c r="R760" t="s">
        <v>39</v>
      </c>
      <c r="S760" t="s">
        <v>39</v>
      </c>
      <c r="T760" t="s">
        <v>39</v>
      </c>
      <c r="U760" t="s">
        <v>6261</v>
      </c>
      <c r="V760" t="s">
        <v>39</v>
      </c>
      <c r="W760" t="s">
        <v>604</v>
      </c>
      <c r="X760" t="s">
        <v>39</v>
      </c>
      <c r="Y760" t="s">
        <v>9847</v>
      </c>
      <c r="Z760">
        <v>3</v>
      </c>
    </row>
    <row r="761" spans="1:26" x14ac:dyDescent="0.25">
      <c r="A761" t="s">
        <v>6262</v>
      </c>
      <c r="B761" t="s">
        <v>6263</v>
      </c>
      <c r="C761" t="s">
        <v>6264</v>
      </c>
      <c r="D761" t="s">
        <v>136</v>
      </c>
      <c r="E761" t="s">
        <v>6265</v>
      </c>
      <c r="F761" t="s">
        <v>6266</v>
      </c>
      <c r="G761" t="s">
        <v>6267</v>
      </c>
      <c r="H761" t="s">
        <v>3772</v>
      </c>
      <c r="I761" t="s">
        <v>225</v>
      </c>
      <c r="J761" t="s">
        <v>47</v>
      </c>
      <c r="K761" t="s">
        <v>6268</v>
      </c>
      <c r="L761" t="s">
        <v>50</v>
      </c>
      <c r="M761" t="s">
        <v>50</v>
      </c>
      <c r="N761" t="s">
        <v>36</v>
      </c>
      <c r="O761" t="s">
        <v>39</v>
      </c>
      <c r="P761" t="s">
        <v>103</v>
      </c>
      <c r="Q761" t="s">
        <v>39</v>
      </c>
      <c r="R761" t="s">
        <v>39</v>
      </c>
      <c r="S761" t="s">
        <v>52</v>
      </c>
      <c r="T761" t="s">
        <v>39</v>
      </c>
      <c r="U761" t="s">
        <v>39</v>
      </c>
      <c r="V761" t="s">
        <v>39</v>
      </c>
      <c r="W761" t="s">
        <v>39</v>
      </c>
      <c r="X761" t="s">
        <v>39</v>
      </c>
      <c r="Y761" t="s">
        <v>9848</v>
      </c>
      <c r="Z761">
        <v>2</v>
      </c>
    </row>
    <row r="762" spans="1:26" x14ac:dyDescent="0.25">
      <c r="A762" t="s">
        <v>6269</v>
      </c>
      <c r="B762" t="s">
        <v>6270</v>
      </c>
      <c r="C762" t="s">
        <v>6271</v>
      </c>
      <c r="D762" t="s">
        <v>6272</v>
      </c>
      <c r="E762" t="s">
        <v>6273</v>
      </c>
      <c r="F762" t="s">
        <v>6274</v>
      </c>
      <c r="G762" t="s">
        <v>6275</v>
      </c>
      <c r="H762" t="s">
        <v>4619</v>
      </c>
      <c r="I762" t="s">
        <v>225</v>
      </c>
      <c r="J762" t="s">
        <v>47</v>
      </c>
      <c r="K762" t="s">
        <v>6178</v>
      </c>
      <c r="L762" t="s">
        <v>50</v>
      </c>
      <c r="M762" t="s">
        <v>50</v>
      </c>
      <c r="N762" t="s">
        <v>36</v>
      </c>
      <c r="O762" t="s">
        <v>39</v>
      </c>
      <c r="P762" t="s">
        <v>103</v>
      </c>
      <c r="Q762" t="s">
        <v>39</v>
      </c>
      <c r="R762" t="s">
        <v>39</v>
      </c>
      <c r="S762" t="s">
        <v>39</v>
      </c>
      <c r="T762" t="s">
        <v>19</v>
      </c>
      <c r="U762" t="s">
        <v>96</v>
      </c>
      <c r="V762" t="s">
        <v>39</v>
      </c>
      <c r="W762" t="s">
        <v>39</v>
      </c>
      <c r="X762" t="s">
        <v>39</v>
      </c>
      <c r="Y762" t="s">
        <v>9849</v>
      </c>
      <c r="Z762">
        <v>3</v>
      </c>
    </row>
    <row r="763" spans="1:26" x14ac:dyDescent="0.25">
      <c r="A763" t="s">
        <v>6276</v>
      </c>
      <c r="B763" t="s">
        <v>6277</v>
      </c>
      <c r="C763" t="s">
        <v>6278</v>
      </c>
      <c r="D763" t="s">
        <v>6279</v>
      </c>
      <c r="E763" t="s">
        <v>6280</v>
      </c>
      <c r="F763" t="s">
        <v>6281</v>
      </c>
      <c r="G763" t="s">
        <v>6282</v>
      </c>
      <c r="H763" t="s">
        <v>30</v>
      </c>
      <c r="I763" t="s">
        <v>31</v>
      </c>
      <c r="J763" t="s">
        <v>47</v>
      </c>
      <c r="K763" t="s">
        <v>6283</v>
      </c>
      <c r="L763" t="s">
        <v>6284</v>
      </c>
      <c r="M763" t="s">
        <v>6285</v>
      </c>
      <c r="N763" t="s">
        <v>36</v>
      </c>
      <c r="O763" t="s">
        <v>51</v>
      </c>
      <c r="P763" t="s">
        <v>187</v>
      </c>
      <c r="Q763" t="s">
        <v>39</v>
      </c>
      <c r="R763" t="s">
        <v>39</v>
      </c>
      <c r="S763" t="s">
        <v>39</v>
      </c>
      <c r="T763" t="s">
        <v>1930</v>
      </c>
      <c r="U763" t="s">
        <v>295</v>
      </c>
      <c r="V763" t="s">
        <v>159</v>
      </c>
      <c r="W763" t="s">
        <v>39</v>
      </c>
      <c r="X763" t="s">
        <v>20</v>
      </c>
      <c r="Y763" t="s">
        <v>9850</v>
      </c>
      <c r="Z763">
        <v>5</v>
      </c>
    </row>
    <row r="764" spans="1:26" x14ac:dyDescent="0.25">
      <c r="A764" t="s">
        <v>6286</v>
      </c>
      <c r="B764" t="s">
        <v>6287</v>
      </c>
      <c r="C764" t="s">
        <v>6288</v>
      </c>
      <c r="D764" t="s">
        <v>6289</v>
      </c>
      <c r="E764" t="s">
        <v>6290</v>
      </c>
      <c r="F764" t="s">
        <v>6291</v>
      </c>
      <c r="G764" t="s">
        <v>6292</v>
      </c>
      <c r="H764" t="s">
        <v>6293</v>
      </c>
      <c r="I764" t="s">
        <v>225</v>
      </c>
      <c r="J764" t="s">
        <v>47</v>
      </c>
      <c r="K764" t="s">
        <v>631</v>
      </c>
      <c r="L764" t="s">
        <v>50</v>
      </c>
      <c r="M764" t="s">
        <v>50</v>
      </c>
      <c r="N764" t="s">
        <v>36</v>
      </c>
      <c r="O764" t="s">
        <v>39</v>
      </c>
      <c r="P764" t="s">
        <v>78</v>
      </c>
      <c r="Q764" t="s">
        <v>39</v>
      </c>
      <c r="R764" t="s">
        <v>39</v>
      </c>
      <c r="S764" t="s">
        <v>39</v>
      </c>
      <c r="T764" t="s">
        <v>19</v>
      </c>
      <c r="U764" t="s">
        <v>295</v>
      </c>
      <c r="V764" t="s">
        <v>159</v>
      </c>
      <c r="W764" t="s">
        <v>39</v>
      </c>
      <c r="X764" t="s">
        <v>20</v>
      </c>
      <c r="Y764" t="s">
        <v>9851</v>
      </c>
      <c r="Z764">
        <v>4</v>
      </c>
    </row>
    <row r="765" spans="1:26" x14ac:dyDescent="0.25">
      <c r="A765" t="s">
        <v>6294</v>
      </c>
      <c r="B765" t="s">
        <v>6295</v>
      </c>
      <c r="C765" t="s">
        <v>6296</v>
      </c>
      <c r="D765" t="s">
        <v>6297</v>
      </c>
      <c r="E765" t="s">
        <v>6298</v>
      </c>
      <c r="F765" t="s">
        <v>6299</v>
      </c>
      <c r="G765" t="s">
        <v>6300</v>
      </c>
      <c r="H765" t="s">
        <v>6301</v>
      </c>
      <c r="I765" t="s">
        <v>225</v>
      </c>
      <c r="J765" t="s">
        <v>47</v>
      </c>
      <c r="K765" t="s">
        <v>48</v>
      </c>
      <c r="L765" t="s">
        <v>50</v>
      </c>
      <c r="M765" t="s">
        <v>50</v>
      </c>
      <c r="N765" t="s">
        <v>36</v>
      </c>
      <c r="O765" t="s">
        <v>37</v>
      </c>
      <c r="P765" t="s">
        <v>39</v>
      </c>
      <c r="Q765" t="s">
        <v>39</v>
      </c>
      <c r="R765" t="s">
        <v>39</v>
      </c>
      <c r="S765" t="s">
        <v>39</v>
      </c>
      <c r="T765" t="s">
        <v>20</v>
      </c>
      <c r="U765" t="s">
        <v>39</v>
      </c>
      <c r="V765" t="s">
        <v>6302</v>
      </c>
      <c r="W765" t="s">
        <v>39</v>
      </c>
      <c r="X765" t="s">
        <v>20</v>
      </c>
      <c r="Y765" t="s">
        <v>9852</v>
      </c>
      <c r="Z765">
        <v>3</v>
      </c>
    </row>
    <row r="766" spans="1:26" x14ac:dyDescent="0.25">
      <c r="A766" t="s">
        <v>6303</v>
      </c>
      <c r="B766" t="s">
        <v>6304</v>
      </c>
      <c r="C766" t="s">
        <v>6305</v>
      </c>
      <c r="D766" t="s">
        <v>6306</v>
      </c>
      <c r="E766" t="s">
        <v>1468</v>
      </c>
      <c r="F766" t="s">
        <v>6307</v>
      </c>
      <c r="G766" t="s">
        <v>6308</v>
      </c>
      <c r="H766" t="s">
        <v>6309</v>
      </c>
      <c r="I766" t="s">
        <v>225</v>
      </c>
      <c r="J766" t="s">
        <v>47</v>
      </c>
      <c r="K766" t="s">
        <v>48</v>
      </c>
      <c r="L766" t="s">
        <v>50</v>
      </c>
      <c r="M766" t="s">
        <v>50</v>
      </c>
      <c r="N766" t="s">
        <v>36</v>
      </c>
      <c r="O766" t="s">
        <v>39</v>
      </c>
      <c r="P766" t="s">
        <v>772</v>
      </c>
      <c r="Q766" t="s">
        <v>613</v>
      </c>
      <c r="R766" t="s">
        <v>39</v>
      </c>
      <c r="S766" t="s">
        <v>39</v>
      </c>
      <c r="T766" t="s">
        <v>39</v>
      </c>
      <c r="U766" t="s">
        <v>96</v>
      </c>
      <c r="V766" t="s">
        <v>39</v>
      </c>
      <c r="W766" t="s">
        <v>39</v>
      </c>
      <c r="X766" t="s">
        <v>39</v>
      </c>
      <c r="Y766" t="s">
        <v>9853</v>
      </c>
      <c r="Z766">
        <v>3</v>
      </c>
    </row>
    <row r="767" spans="1:26" x14ac:dyDescent="0.25">
      <c r="A767" t="s">
        <v>6310</v>
      </c>
      <c r="B767" t="s">
        <v>6311</v>
      </c>
      <c r="C767" t="s">
        <v>6312</v>
      </c>
      <c r="D767" t="s">
        <v>6313</v>
      </c>
      <c r="E767" t="s">
        <v>6314</v>
      </c>
      <c r="F767" t="s">
        <v>6315</v>
      </c>
      <c r="G767" t="s">
        <v>6316</v>
      </c>
      <c r="H767" t="s">
        <v>6317</v>
      </c>
      <c r="I767" t="s">
        <v>225</v>
      </c>
      <c r="J767" t="s">
        <v>47</v>
      </c>
      <c r="K767" t="s">
        <v>631</v>
      </c>
      <c r="L767" t="s">
        <v>50</v>
      </c>
      <c r="M767" t="s">
        <v>50</v>
      </c>
      <c r="N767" t="s">
        <v>36</v>
      </c>
      <c r="O767" t="s">
        <v>39</v>
      </c>
      <c r="P767" t="s">
        <v>78</v>
      </c>
      <c r="Q767" t="s">
        <v>522</v>
      </c>
      <c r="R767" t="s">
        <v>39</v>
      </c>
      <c r="S767" t="s">
        <v>39</v>
      </c>
      <c r="T767" t="s">
        <v>168</v>
      </c>
      <c r="U767" t="s">
        <v>39</v>
      </c>
      <c r="V767" t="s">
        <v>159</v>
      </c>
      <c r="W767" t="s">
        <v>39</v>
      </c>
      <c r="X767" t="s">
        <v>20</v>
      </c>
      <c r="Y767" t="s">
        <v>9854</v>
      </c>
      <c r="Z767">
        <v>4</v>
      </c>
    </row>
    <row r="768" spans="1:26" x14ac:dyDescent="0.25">
      <c r="A768" t="s">
        <v>6318</v>
      </c>
      <c r="B768" t="s">
        <v>6319</v>
      </c>
      <c r="C768" t="s">
        <v>6320</v>
      </c>
      <c r="D768" t="s">
        <v>6321</v>
      </c>
      <c r="E768" t="s">
        <v>6314</v>
      </c>
      <c r="F768" t="s">
        <v>6322</v>
      </c>
      <c r="G768" t="s">
        <v>6323</v>
      </c>
      <c r="H768" t="s">
        <v>4610</v>
      </c>
      <c r="I768" t="s">
        <v>225</v>
      </c>
      <c r="J768" t="s">
        <v>47</v>
      </c>
      <c r="K768" t="s">
        <v>631</v>
      </c>
      <c r="L768" t="s">
        <v>50</v>
      </c>
      <c r="M768" t="s">
        <v>50</v>
      </c>
      <c r="N768" t="s">
        <v>36</v>
      </c>
      <c r="O768" t="s">
        <v>39</v>
      </c>
      <c r="P768" t="s">
        <v>266</v>
      </c>
      <c r="Q768" t="s">
        <v>39</v>
      </c>
      <c r="R768" t="s">
        <v>39</v>
      </c>
      <c r="S768" t="s">
        <v>52</v>
      </c>
      <c r="T768" t="s">
        <v>39</v>
      </c>
      <c r="U768" t="s">
        <v>1064</v>
      </c>
      <c r="V768" t="s">
        <v>159</v>
      </c>
      <c r="W768" t="s">
        <v>39</v>
      </c>
      <c r="X768" t="s">
        <v>20</v>
      </c>
      <c r="Y768" t="s">
        <v>9855</v>
      </c>
      <c r="Z768">
        <v>4</v>
      </c>
    </row>
    <row r="769" spans="1:26" x14ac:dyDescent="0.25">
      <c r="A769" t="s">
        <v>6324</v>
      </c>
      <c r="B769" t="s">
        <v>6325</v>
      </c>
      <c r="C769" t="s">
        <v>6326</v>
      </c>
      <c r="D769" t="s">
        <v>6327</v>
      </c>
      <c r="E769" t="s">
        <v>6328</v>
      </c>
      <c r="F769" t="s">
        <v>6329</v>
      </c>
      <c r="G769" t="s">
        <v>3660</v>
      </c>
      <c r="H769" t="s">
        <v>5972</v>
      </c>
      <c r="I769" t="s">
        <v>225</v>
      </c>
      <c r="J769" t="s">
        <v>47</v>
      </c>
      <c r="K769" t="s">
        <v>6330</v>
      </c>
      <c r="L769" t="s">
        <v>50</v>
      </c>
      <c r="M769" t="s">
        <v>50</v>
      </c>
      <c r="N769" t="s">
        <v>36</v>
      </c>
      <c r="O769" t="s">
        <v>854</v>
      </c>
      <c r="P769" t="s">
        <v>39</v>
      </c>
      <c r="Q769" t="s">
        <v>39</v>
      </c>
      <c r="R769" t="s">
        <v>39</v>
      </c>
      <c r="S769" t="s">
        <v>52</v>
      </c>
      <c r="T769" t="s">
        <v>39</v>
      </c>
      <c r="U769" t="s">
        <v>39</v>
      </c>
      <c r="V769" t="s">
        <v>39</v>
      </c>
      <c r="W769" t="s">
        <v>39</v>
      </c>
      <c r="X769" t="s">
        <v>39</v>
      </c>
      <c r="Y769" t="s">
        <v>3660</v>
      </c>
      <c r="Z769">
        <v>2</v>
      </c>
    </row>
    <row r="770" spans="1:26" x14ac:dyDescent="0.25">
      <c r="A770" t="s">
        <v>6331</v>
      </c>
      <c r="B770" t="s">
        <v>6332</v>
      </c>
      <c r="C770" t="s">
        <v>6333</v>
      </c>
      <c r="D770" t="s">
        <v>6334</v>
      </c>
      <c r="E770" t="s">
        <v>6335</v>
      </c>
      <c r="F770" t="s">
        <v>6336</v>
      </c>
      <c r="G770" t="s">
        <v>6337</v>
      </c>
      <c r="H770" t="s">
        <v>3162</v>
      </c>
      <c r="I770" t="s">
        <v>225</v>
      </c>
      <c r="J770" t="s">
        <v>47</v>
      </c>
      <c r="K770" t="s">
        <v>48</v>
      </c>
      <c r="L770" t="s">
        <v>50</v>
      </c>
      <c r="M770" t="s">
        <v>50</v>
      </c>
      <c r="N770" t="s">
        <v>36</v>
      </c>
      <c r="O770" t="s">
        <v>39</v>
      </c>
      <c r="P770" t="s">
        <v>266</v>
      </c>
      <c r="Q770" t="s">
        <v>1530</v>
      </c>
      <c r="R770" t="s">
        <v>39</v>
      </c>
      <c r="S770" t="s">
        <v>39</v>
      </c>
      <c r="T770" t="s">
        <v>19</v>
      </c>
      <c r="U770" t="s">
        <v>39</v>
      </c>
      <c r="V770" t="s">
        <v>6338</v>
      </c>
      <c r="W770" t="s">
        <v>39</v>
      </c>
      <c r="X770" t="s">
        <v>20</v>
      </c>
      <c r="Y770" t="s">
        <v>9856</v>
      </c>
      <c r="Z770">
        <v>4</v>
      </c>
    </row>
    <row r="771" spans="1:26" x14ac:dyDescent="0.25">
      <c r="A771" t="s">
        <v>6339</v>
      </c>
      <c r="B771" t="s">
        <v>6340</v>
      </c>
      <c r="C771" t="s">
        <v>6341</v>
      </c>
      <c r="D771" t="s">
        <v>6342</v>
      </c>
      <c r="E771" t="s">
        <v>6335</v>
      </c>
      <c r="F771" t="s">
        <v>6343</v>
      </c>
      <c r="G771" t="s">
        <v>6344</v>
      </c>
      <c r="H771" t="s">
        <v>3162</v>
      </c>
      <c r="I771" t="s">
        <v>225</v>
      </c>
      <c r="J771" t="s">
        <v>47</v>
      </c>
      <c r="K771" t="s">
        <v>6345</v>
      </c>
      <c r="L771" t="s">
        <v>50</v>
      </c>
      <c r="M771" t="s">
        <v>50</v>
      </c>
      <c r="N771" t="s">
        <v>36</v>
      </c>
      <c r="O771" t="s">
        <v>39</v>
      </c>
      <c r="P771" t="s">
        <v>2735</v>
      </c>
      <c r="Q771" t="s">
        <v>613</v>
      </c>
      <c r="R771" t="s">
        <v>39</v>
      </c>
      <c r="S771" t="s">
        <v>39</v>
      </c>
      <c r="T771" t="s">
        <v>19</v>
      </c>
      <c r="U771" t="s">
        <v>6346</v>
      </c>
      <c r="V771" t="s">
        <v>39</v>
      </c>
      <c r="W771" t="s">
        <v>39</v>
      </c>
      <c r="X771" t="s">
        <v>39</v>
      </c>
      <c r="Y771" t="s">
        <v>9857</v>
      </c>
      <c r="Z771">
        <v>4</v>
      </c>
    </row>
    <row r="772" spans="1:26" x14ac:dyDescent="0.25">
      <c r="A772" t="s">
        <v>6347</v>
      </c>
      <c r="B772" t="s">
        <v>6348</v>
      </c>
      <c r="C772" t="s">
        <v>6349</v>
      </c>
      <c r="D772" t="s">
        <v>6350</v>
      </c>
      <c r="E772" t="s">
        <v>6351</v>
      </c>
      <c r="F772" t="s">
        <v>6352</v>
      </c>
      <c r="G772" t="s">
        <v>6353</v>
      </c>
      <c r="H772" t="s">
        <v>30</v>
      </c>
      <c r="I772" t="s">
        <v>31</v>
      </c>
      <c r="J772" t="s">
        <v>47</v>
      </c>
      <c r="K772" t="s">
        <v>6354</v>
      </c>
      <c r="L772" t="s">
        <v>6355</v>
      </c>
      <c r="M772" t="s">
        <v>6356</v>
      </c>
      <c r="N772" t="s">
        <v>36</v>
      </c>
      <c r="O772" t="s">
        <v>39</v>
      </c>
      <c r="P772" t="s">
        <v>187</v>
      </c>
      <c r="Q772" t="s">
        <v>39</v>
      </c>
      <c r="R772" t="s">
        <v>1056</v>
      </c>
      <c r="S772" t="s">
        <v>52</v>
      </c>
      <c r="T772" t="s">
        <v>39</v>
      </c>
      <c r="U772" t="s">
        <v>39</v>
      </c>
      <c r="V772" t="s">
        <v>39</v>
      </c>
      <c r="W772" t="s">
        <v>6357</v>
      </c>
      <c r="X772" t="s">
        <v>39</v>
      </c>
      <c r="Y772" t="s">
        <v>9858</v>
      </c>
      <c r="Z772">
        <v>4</v>
      </c>
    </row>
    <row r="773" spans="1:26" x14ac:dyDescent="0.25">
      <c r="A773" t="s">
        <v>6358</v>
      </c>
      <c r="B773" t="s">
        <v>6359</v>
      </c>
      <c r="C773" t="s">
        <v>6360</v>
      </c>
      <c r="D773" t="s">
        <v>5789</v>
      </c>
      <c r="E773" t="s">
        <v>6361</v>
      </c>
      <c r="F773" t="s">
        <v>6362</v>
      </c>
      <c r="G773" t="s">
        <v>6363</v>
      </c>
      <c r="H773" t="s">
        <v>5793</v>
      </c>
      <c r="I773" t="s">
        <v>225</v>
      </c>
      <c r="J773" t="s">
        <v>47</v>
      </c>
      <c r="K773" t="s">
        <v>6364</v>
      </c>
      <c r="L773" t="s">
        <v>50</v>
      </c>
      <c r="M773" t="s">
        <v>50</v>
      </c>
      <c r="N773" t="s">
        <v>36</v>
      </c>
      <c r="O773" t="s">
        <v>39</v>
      </c>
      <c r="P773" t="s">
        <v>266</v>
      </c>
      <c r="Q773" t="s">
        <v>39</v>
      </c>
      <c r="R773" t="s">
        <v>39</v>
      </c>
      <c r="S773" t="s">
        <v>39</v>
      </c>
      <c r="T773" t="s">
        <v>2459</v>
      </c>
      <c r="U773" t="s">
        <v>96</v>
      </c>
      <c r="V773" t="s">
        <v>287</v>
      </c>
      <c r="W773" t="s">
        <v>39</v>
      </c>
      <c r="X773" t="s">
        <v>20</v>
      </c>
      <c r="Y773" t="s">
        <v>9859</v>
      </c>
      <c r="Z773">
        <v>4</v>
      </c>
    </row>
    <row r="774" spans="1:26" x14ac:dyDescent="0.25">
      <c r="A774" t="s">
        <v>6365</v>
      </c>
      <c r="B774" t="s">
        <v>6366</v>
      </c>
      <c r="C774" t="s">
        <v>6367</v>
      </c>
      <c r="D774" t="s">
        <v>6368</v>
      </c>
      <c r="E774" t="s">
        <v>6361</v>
      </c>
      <c r="F774" t="s">
        <v>6369</v>
      </c>
      <c r="G774" t="s">
        <v>6370</v>
      </c>
      <c r="H774" t="s">
        <v>6371</v>
      </c>
      <c r="I774" t="s">
        <v>225</v>
      </c>
      <c r="J774" t="s">
        <v>47</v>
      </c>
      <c r="K774" t="s">
        <v>6372</v>
      </c>
      <c r="L774" t="s">
        <v>50</v>
      </c>
      <c r="M774" t="s">
        <v>50</v>
      </c>
      <c r="N774" t="s">
        <v>36</v>
      </c>
      <c r="O774" t="s">
        <v>39</v>
      </c>
      <c r="P774" t="s">
        <v>38</v>
      </c>
      <c r="Q774" t="s">
        <v>39</v>
      </c>
      <c r="R774" t="s">
        <v>39</v>
      </c>
      <c r="S774" t="s">
        <v>9059</v>
      </c>
      <c r="T774" t="s">
        <v>39</v>
      </c>
      <c r="U774" t="s">
        <v>39</v>
      </c>
      <c r="V774" t="s">
        <v>39</v>
      </c>
      <c r="W774" t="s">
        <v>39</v>
      </c>
      <c r="X774" t="s">
        <v>39</v>
      </c>
      <c r="Y774" t="s">
        <v>9860</v>
      </c>
      <c r="Z774">
        <v>2</v>
      </c>
    </row>
    <row r="775" spans="1:26" x14ac:dyDescent="0.25">
      <c r="A775" t="s">
        <v>6373</v>
      </c>
      <c r="B775" t="s">
        <v>6374</v>
      </c>
      <c r="C775" t="s">
        <v>6375</v>
      </c>
      <c r="D775" t="s">
        <v>6376</v>
      </c>
      <c r="E775" t="s">
        <v>6377</v>
      </c>
      <c r="F775" t="s">
        <v>6378</v>
      </c>
      <c r="G775" t="s">
        <v>6379</v>
      </c>
      <c r="H775" t="s">
        <v>5574</v>
      </c>
      <c r="I775" t="s">
        <v>225</v>
      </c>
      <c r="J775" t="s">
        <v>47</v>
      </c>
      <c r="K775" t="s">
        <v>631</v>
      </c>
      <c r="L775" t="s">
        <v>50</v>
      </c>
      <c r="M775" t="s">
        <v>50</v>
      </c>
      <c r="N775" t="s">
        <v>36</v>
      </c>
      <c r="O775" t="s">
        <v>51</v>
      </c>
      <c r="P775" t="s">
        <v>39</v>
      </c>
      <c r="Q775" t="s">
        <v>39</v>
      </c>
      <c r="R775" t="s">
        <v>39</v>
      </c>
      <c r="S775" t="s">
        <v>39</v>
      </c>
      <c r="T775" t="s">
        <v>409</v>
      </c>
      <c r="U775" t="s">
        <v>6380</v>
      </c>
      <c r="V775" t="s">
        <v>654</v>
      </c>
      <c r="W775" t="s">
        <v>39</v>
      </c>
      <c r="X775" t="s">
        <v>20</v>
      </c>
      <c r="Y775" t="s">
        <v>9861</v>
      </c>
      <c r="Z775">
        <v>4</v>
      </c>
    </row>
    <row r="776" spans="1:26" x14ac:dyDescent="0.25">
      <c r="A776" t="s">
        <v>6381</v>
      </c>
      <c r="B776" t="s">
        <v>6382</v>
      </c>
      <c r="C776" t="s">
        <v>6383</v>
      </c>
      <c r="D776" t="s">
        <v>6384</v>
      </c>
      <c r="E776" t="s">
        <v>6377</v>
      </c>
      <c r="F776" t="s">
        <v>6385</v>
      </c>
      <c r="G776" t="s">
        <v>6386</v>
      </c>
      <c r="H776" t="s">
        <v>6387</v>
      </c>
      <c r="I776" t="s">
        <v>225</v>
      </c>
      <c r="J776" t="s">
        <v>47</v>
      </c>
      <c r="K776" t="s">
        <v>631</v>
      </c>
      <c r="L776" t="s">
        <v>50</v>
      </c>
      <c r="M776" t="s">
        <v>50</v>
      </c>
      <c r="N776" t="s">
        <v>36</v>
      </c>
      <c r="O776" t="s">
        <v>94</v>
      </c>
      <c r="P776" t="s">
        <v>266</v>
      </c>
      <c r="Q776" t="s">
        <v>39</v>
      </c>
      <c r="R776" t="s">
        <v>39</v>
      </c>
      <c r="S776" t="s">
        <v>39</v>
      </c>
      <c r="T776" t="s">
        <v>53</v>
      </c>
      <c r="U776" t="s">
        <v>39</v>
      </c>
      <c r="V776" t="s">
        <v>159</v>
      </c>
      <c r="W776" t="s">
        <v>39</v>
      </c>
      <c r="X776" t="s">
        <v>20</v>
      </c>
      <c r="Y776" t="s">
        <v>9862</v>
      </c>
      <c r="Z776">
        <v>4</v>
      </c>
    </row>
    <row r="777" spans="1:26" x14ac:dyDescent="0.25">
      <c r="A777" t="s">
        <v>6388</v>
      </c>
      <c r="B777" t="s">
        <v>6389</v>
      </c>
      <c r="C777" t="s">
        <v>6390</v>
      </c>
      <c r="D777" t="s">
        <v>6391</v>
      </c>
      <c r="E777" t="s">
        <v>6392</v>
      </c>
      <c r="F777" t="s">
        <v>6393</v>
      </c>
      <c r="G777" t="s">
        <v>6394</v>
      </c>
      <c r="H777" t="s">
        <v>6395</v>
      </c>
      <c r="I777" t="s">
        <v>225</v>
      </c>
      <c r="J777" t="s">
        <v>47</v>
      </c>
      <c r="K777" t="s">
        <v>631</v>
      </c>
      <c r="L777" t="s">
        <v>50</v>
      </c>
      <c r="M777" t="s">
        <v>50</v>
      </c>
      <c r="N777" t="s">
        <v>36</v>
      </c>
      <c r="O777" t="s">
        <v>37</v>
      </c>
      <c r="P777" t="s">
        <v>78</v>
      </c>
      <c r="Q777" t="s">
        <v>39</v>
      </c>
      <c r="R777" t="s">
        <v>39</v>
      </c>
      <c r="S777" t="s">
        <v>39</v>
      </c>
      <c r="T777" t="s">
        <v>409</v>
      </c>
      <c r="U777" t="s">
        <v>39</v>
      </c>
      <c r="V777" t="s">
        <v>159</v>
      </c>
      <c r="W777" t="s">
        <v>39</v>
      </c>
      <c r="X777" t="s">
        <v>20</v>
      </c>
      <c r="Y777" t="s">
        <v>9863</v>
      </c>
      <c r="Z777">
        <v>4</v>
      </c>
    </row>
    <row r="778" spans="1:26" x14ac:dyDescent="0.25">
      <c r="A778" t="s">
        <v>6396</v>
      </c>
      <c r="B778" t="s">
        <v>6397</v>
      </c>
      <c r="C778" t="s">
        <v>6398</v>
      </c>
      <c r="D778" t="s">
        <v>6399</v>
      </c>
      <c r="E778" t="s">
        <v>1468</v>
      </c>
      <c r="F778" t="s">
        <v>6400</v>
      </c>
      <c r="G778" t="s">
        <v>6401</v>
      </c>
      <c r="H778" t="s">
        <v>6402</v>
      </c>
      <c r="I778" t="s">
        <v>225</v>
      </c>
      <c r="J778" t="s">
        <v>47</v>
      </c>
      <c r="K778" t="s">
        <v>48</v>
      </c>
      <c r="L778" t="s">
        <v>50</v>
      </c>
      <c r="M778" t="s">
        <v>50</v>
      </c>
      <c r="N778" t="s">
        <v>36</v>
      </c>
      <c r="O778" t="s">
        <v>256</v>
      </c>
      <c r="P778" t="s">
        <v>39</v>
      </c>
      <c r="Q778" t="s">
        <v>39</v>
      </c>
      <c r="R778" t="s">
        <v>39</v>
      </c>
      <c r="S778" t="s">
        <v>39</v>
      </c>
      <c r="T778" t="s">
        <v>168</v>
      </c>
      <c r="U778" t="s">
        <v>865</v>
      </c>
      <c r="V778" t="s">
        <v>39</v>
      </c>
      <c r="W778" t="s">
        <v>39</v>
      </c>
      <c r="X778" t="s">
        <v>39</v>
      </c>
      <c r="Y778" t="s">
        <v>9864</v>
      </c>
      <c r="Z778">
        <v>3</v>
      </c>
    </row>
    <row r="779" spans="1:26" x14ac:dyDescent="0.25">
      <c r="A779" t="s">
        <v>6403</v>
      </c>
      <c r="B779" t="s">
        <v>6404</v>
      </c>
      <c r="C779" t="s">
        <v>6405</v>
      </c>
      <c r="D779" t="s">
        <v>6406</v>
      </c>
      <c r="E779" t="s">
        <v>6407</v>
      </c>
      <c r="F779" t="s">
        <v>6408</v>
      </c>
      <c r="G779" t="s">
        <v>6409</v>
      </c>
      <c r="H779" t="s">
        <v>30</v>
      </c>
      <c r="I779" t="s">
        <v>31</v>
      </c>
      <c r="J779" t="s">
        <v>47</v>
      </c>
      <c r="K779" t="s">
        <v>6410</v>
      </c>
      <c r="L779" t="s">
        <v>6411</v>
      </c>
      <c r="M779" t="s">
        <v>6412</v>
      </c>
      <c r="N779" t="s">
        <v>36</v>
      </c>
      <c r="O779" t="s">
        <v>39</v>
      </c>
      <c r="P779" t="s">
        <v>187</v>
      </c>
      <c r="Q779" t="s">
        <v>39</v>
      </c>
      <c r="R779" t="s">
        <v>39</v>
      </c>
      <c r="S779" t="s">
        <v>2009</v>
      </c>
      <c r="T779" t="s">
        <v>168</v>
      </c>
      <c r="U779" t="s">
        <v>39</v>
      </c>
      <c r="V779" t="s">
        <v>39</v>
      </c>
      <c r="W779" t="s">
        <v>6413</v>
      </c>
      <c r="X779" t="s">
        <v>39</v>
      </c>
      <c r="Y779" t="s">
        <v>9865</v>
      </c>
      <c r="Z779">
        <v>4</v>
      </c>
    </row>
    <row r="780" spans="1:26" x14ac:dyDescent="0.25">
      <c r="A780" t="s">
        <v>6414</v>
      </c>
      <c r="B780" t="s">
        <v>6415</v>
      </c>
      <c r="C780" t="s">
        <v>6416</v>
      </c>
      <c r="D780" t="s">
        <v>6417</v>
      </c>
      <c r="E780" t="s">
        <v>6407</v>
      </c>
      <c r="F780" t="s">
        <v>6418</v>
      </c>
      <c r="G780" t="s">
        <v>6419</v>
      </c>
      <c r="H780" t="s">
        <v>30</v>
      </c>
      <c r="I780" t="s">
        <v>31</v>
      </c>
      <c r="J780" t="s">
        <v>47</v>
      </c>
      <c r="K780" t="s">
        <v>48</v>
      </c>
      <c r="L780" t="s">
        <v>6420</v>
      </c>
      <c r="M780" t="s">
        <v>6421</v>
      </c>
      <c r="N780" t="s">
        <v>36</v>
      </c>
      <c r="O780" t="s">
        <v>51</v>
      </c>
      <c r="P780" t="s">
        <v>39</v>
      </c>
      <c r="Q780" t="s">
        <v>39</v>
      </c>
      <c r="R780" t="s">
        <v>4777</v>
      </c>
      <c r="S780" t="s">
        <v>39</v>
      </c>
      <c r="T780" t="s">
        <v>53</v>
      </c>
      <c r="U780" t="s">
        <v>39</v>
      </c>
      <c r="V780" t="s">
        <v>159</v>
      </c>
      <c r="W780" t="s">
        <v>39</v>
      </c>
      <c r="X780" t="s">
        <v>20</v>
      </c>
      <c r="Y780" t="s">
        <v>9866</v>
      </c>
      <c r="Z780">
        <v>4</v>
      </c>
    </row>
    <row r="781" spans="1:26" x14ac:dyDescent="0.25">
      <c r="A781" t="s">
        <v>6422</v>
      </c>
      <c r="B781" t="s">
        <v>6423</v>
      </c>
      <c r="C781" t="s">
        <v>6424</v>
      </c>
      <c r="D781" t="s">
        <v>6425</v>
      </c>
      <c r="E781" t="s">
        <v>6426</v>
      </c>
      <c r="F781" t="s">
        <v>6427</v>
      </c>
      <c r="G781" t="s">
        <v>6428</v>
      </c>
      <c r="H781" t="s">
        <v>6055</v>
      </c>
      <c r="I781" t="s">
        <v>225</v>
      </c>
      <c r="J781" t="s">
        <v>47</v>
      </c>
      <c r="K781" t="s">
        <v>6429</v>
      </c>
      <c r="L781" t="s">
        <v>50</v>
      </c>
      <c r="M781" t="s">
        <v>50</v>
      </c>
      <c r="N781" t="s">
        <v>36</v>
      </c>
      <c r="O781" t="s">
        <v>37</v>
      </c>
      <c r="P781" t="s">
        <v>39</v>
      </c>
      <c r="Q781" t="s">
        <v>39</v>
      </c>
      <c r="R781" t="s">
        <v>1056</v>
      </c>
      <c r="S781" t="s">
        <v>1184</v>
      </c>
      <c r="T781" t="s">
        <v>39</v>
      </c>
      <c r="U781" t="s">
        <v>1185</v>
      </c>
      <c r="V781" t="s">
        <v>39</v>
      </c>
      <c r="W781" t="s">
        <v>39</v>
      </c>
      <c r="X781" t="s">
        <v>39</v>
      </c>
      <c r="Y781" t="s">
        <v>9867</v>
      </c>
      <c r="Z781">
        <v>4</v>
      </c>
    </row>
    <row r="782" spans="1:26" x14ac:dyDescent="0.25">
      <c r="A782" t="s">
        <v>6430</v>
      </c>
      <c r="B782" t="s">
        <v>6431</v>
      </c>
      <c r="C782" t="s">
        <v>6432</v>
      </c>
      <c r="D782" t="s">
        <v>6433</v>
      </c>
      <c r="E782" t="s">
        <v>6434</v>
      </c>
      <c r="F782" t="s">
        <v>6435</v>
      </c>
      <c r="G782" t="s">
        <v>6436</v>
      </c>
      <c r="H782" t="s">
        <v>6249</v>
      </c>
      <c r="I782" t="s">
        <v>225</v>
      </c>
      <c r="J782" t="s">
        <v>47</v>
      </c>
      <c r="K782" t="s">
        <v>6437</v>
      </c>
      <c r="L782" t="s">
        <v>50</v>
      </c>
      <c r="M782" t="s">
        <v>50</v>
      </c>
      <c r="N782" t="s">
        <v>36</v>
      </c>
      <c r="O782" t="s">
        <v>39</v>
      </c>
      <c r="P782" t="s">
        <v>103</v>
      </c>
      <c r="Q782" t="s">
        <v>39</v>
      </c>
      <c r="R782" t="s">
        <v>39</v>
      </c>
      <c r="S782" t="s">
        <v>39</v>
      </c>
      <c r="T782" t="s">
        <v>409</v>
      </c>
      <c r="U782" t="s">
        <v>39</v>
      </c>
      <c r="V782" t="s">
        <v>39</v>
      </c>
      <c r="W782" t="s">
        <v>39</v>
      </c>
      <c r="X782" t="s">
        <v>39</v>
      </c>
      <c r="Y782" t="s">
        <v>6436</v>
      </c>
      <c r="Z782">
        <v>2</v>
      </c>
    </row>
    <row r="783" spans="1:26" x14ac:dyDescent="0.25">
      <c r="A783" t="s">
        <v>6438</v>
      </c>
      <c r="B783" t="s">
        <v>6439</v>
      </c>
      <c r="C783" t="s">
        <v>6440</v>
      </c>
      <c r="D783" t="s">
        <v>6441</v>
      </c>
      <c r="E783" t="s">
        <v>6442</v>
      </c>
      <c r="F783" t="s">
        <v>6443</v>
      </c>
      <c r="G783" t="s">
        <v>6444</v>
      </c>
      <c r="H783" t="s">
        <v>6249</v>
      </c>
      <c r="I783" t="s">
        <v>225</v>
      </c>
      <c r="J783" t="s">
        <v>47</v>
      </c>
      <c r="K783" t="s">
        <v>6445</v>
      </c>
      <c r="L783" t="s">
        <v>50</v>
      </c>
      <c r="M783" t="s">
        <v>50</v>
      </c>
      <c r="N783" t="s">
        <v>36</v>
      </c>
      <c r="O783" t="s">
        <v>39</v>
      </c>
      <c r="P783" t="s">
        <v>103</v>
      </c>
      <c r="Q783" t="s">
        <v>39</v>
      </c>
      <c r="R783" t="s">
        <v>39</v>
      </c>
      <c r="S783" t="s">
        <v>39</v>
      </c>
      <c r="T783" t="s">
        <v>39</v>
      </c>
      <c r="U783" t="s">
        <v>96</v>
      </c>
      <c r="V783" t="s">
        <v>6338</v>
      </c>
      <c r="W783" t="s">
        <v>39</v>
      </c>
      <c r="X783" t="s">
        <v>20</v>
      </c>
      <c r="Y783" t="s">
        <v>9868</v>
      </c>
      <c r="Z783">
        <v>3</v>
      </c>
    </row>
    <row r="784" spans="1:26" x14ac:dyDescent="0.25">
      <c r="A784" t="s">
        <v>6446</v>
      </c>
      <c r="B784" t="s">
        <v>6447</v>
      </c>
      <c r="C784" t="s">
        <v>6448</v>
      </c>
      <c r="D784" t="s">
        <v>6449</v>
      </c>
      <c r="E784" t="s">
        <v>6450</v>
      </c>
      <c r="F784" t="s">
        <v>6451</v>
      </c>
      <c r="G784" t="s">
        <v>6452</v>
      </c>
      <c r="H784" t="s">
        <v>6453</v>
      </c>
      <c r="I784" t="s">
        <v>225</v>
      </c>
      <c r="J784" t="s">
        <v>47</v>
      </c>
      <c r="K784" t="s">
        <v>631</v>
      </c>
      <c r="L784" t="s">
        <v>50</v>
      </c>
      <c r="M784" t="s">
        <v>50</v>
      </c>
      <c r="N784" t="s">
        <v>36</v>
      </c>
      <c r="O784" t="s">
        <v>256</v>
      </c>
      <c r="P784" t="s">
        <v>266</v>
      </c>
      <c r="Q784" t="s">
        <v>39</v>
      </c>
      <c r="R784" t="s">
        <v>39</v>
      </c>
      <c r="S784" t="s">
        <v>158</v>
      </c>
      <c r="T784" t="s">
        <v>39</v>
      </c>
      <c r="U784" t="s">
        <v>39</v>
      </c>
      <c r="V784" t="s">
        <v>159</v>
      </c>
      <c r="W784" t="s">
        <v>39</v>
      </c>
      <c r="X784" t="s">
        <v>20</v>
      </c>
      <c r="Y784" t="s">
        <v>9869</v>
      </c>
      <c r="Z784">
        <v>4</v>
      </c>
    </row>
    <row r="785" spans="1:26" x14ac:dyDescent="0.25">
      <c r="A785" t="s">
        <v>6454</v>
      </c>
      <c r="B785" t="s">
        <v>6455</v>
      </c>
      <c r="C785" t="s">
        <v>6456</v>
      </c>
      <c r="D785" t="s">
        <v>1712</v>
      </c>
      <c r="E785" t="s">
        <v>6457</v>
      </c>
      <c r="F785" t="s">
        <v>6458</v>
      </c>
      <c r="G785" t="s">
        <v>6459</v>
      </c>
      <c r="H785" t="s">
        <v>30</v>
      </c>
      <c r="I785" t="s">
        <v>31</v>
      </c>
      <c r="J785" t="s">
        <v>47</v>
      </c>
      <c r="K785" t="s">
        <v>6460</v>
      </c>
      <c r="L785" t="s">
        <v>1715</v>
      </c>
      <c r="M785" t="s">
        <v>1716</v>
      </c>
      <c r="N785" t="s">
        <v>36</v>
      </c>
      <c r="O785" t="s">
        <v>39</v>
      </c>
      <c r="P785" t="s">
        <v>6461</v>
      </c>
      <c r="Q785" t="s">
        <v>39</v>
      </c>
      <c r="R785" t="s">
        <v>39</v>
      </c>
      <c r="S785" t="s">
        <v>9059</v>
      </c>
      <c r="T785" t="s">
        <v>39</v>
      </c>
      <c r="U785" t="s">
        <v>39</v>
      </c>
      <c r="V785" t="s">
        <v>39</v>
      </c>
      <c r="W785" t="s">
        <v>39</v>
      </c>
      <c r="X785" t="s">
        <v>39</v>
      </c>
      <c r="Y785" t="s">
        <v>9870</v>
      </c>
      <c r="Z785">
        <v>2</v>
      </c>
    </row>
    <row r="786" spans="1:26" x14ac:dyDescent="0.25">
      <c r="A786" t="s">
        <v>6462</v>
      </c>
      <c r="B786" t="s">
        <v>6463</v>
      </c>
      <c r="C786" t="s">
        <v>6464</v>
      </c>
      <c r="D786" t="s">
        <v>6465</v>
      </c>
      <c r="E786" t="s">
        <v>6466</v>
      </c>
      <c r="F786" t="s">
        <v>6467</v>
      </c>
      <c r="G786" t="s">
        <v>6468</v>
      </c>
      <c r="H786" t="s">
        <v>6469</v>
      </c>
      <c r="I786" t="s">
        <v>225</v>
      </c>
      <c r="J786" t="s">
        <v>47</v>
      </c>
      <c r="K786" t="s">
        <v>6470</v>
      </c>
      <c r="L786" t="s">
        <v>50</v>
      </c>
      <c r="M786" t="s">
        <v>50</v>
      </c>
      <c r="N786" t="s">
        <v>36</v>
      </c>
      <c r="O786" t="s">
        <v>39</v>
      </c>
      <c r="P786" t="s">
        <v>78</v>
      </c>
      <c r="Q786" t="s">
        <v>39</v>
      </c>
      <c r="R786" t="s">
        <v>39</v>
      </c>
      <c r="S786" t="s">
        <v>52</v>
      </c>
      <c r="T786" t="s">
        <v>168</v>
      </c>
      <c r="U786" t="s">
        <v>39</v>
      </c>
      <c r="V786" t="s">
        <v>5903</v>
      </c>
      <c r="W786" t="s">
        <v>39</v>
      </c>
      <c r="X786" t="s">
        <v>20</v>
      </c>
      <c r="Y786" t="s">
        <v>9871</v>
      </c>
      <c r="Z786">
        <v>4</v>
      </c>
    </row>
    <row r="787" spans="1:26" x14ac:dyDescent="0.25">
      <c r="A787" t="s">
        <v>6471</v>
      </c>
      <c r="B787" t="s">
        <v>6472</v>
      </c>
      <c r="C787" t="s">
        <v>6473</v>
      </c>
      <c r="D787" t="s">
        <v>6474</v>
      </c>
      <c r="E787" t="s">
        <v>6475</v>
      </c>
      <c r="F787" t="s">
        <v>6476</v>
      </c>
      <c r="G787" t="s">
        <v>6477</v>
      </c>
      <c r="H787" t="s">
        <v>6478</v>
      </c>
      <c r="I787" t="s">
        <v>225</v>
      </c>
      <c r="J787" t="s">
        <v>211</v>
      </c>
      <c r="K787" t="s">
        <v>6479</v>
      </c>
      <c r="L787" t="s">
        <v>50</v>
      </c>
      <c r="M787" t="s">
        <v>50</v>
      </c>
      <c r="N787" t="s">
        <v>36</v>
      </c>
      <c r="O787" t="s">
        <v>51</v>
      </c>
      <c r="P787" t="s">
        <v>39</v>
      </c>
      <c r="Q787" t="s">
        <v>39</v>
      </c>
      <c r="R787" t="s">
        <v>39</v>
      </c>
      <c r="S787" t="s">
        <v>9104</v>
      </c>
      <c r="T787" t="s">
        <v>39</v>
      </c>
      <c r="U787" t="s">
        <v>39</v>
      </c>
      <c r="V787" t="s">
        <v>39</v>
      </c>
      <c r="W787" t="s">
        <v>8966</v>
      </c>
      <c r="X787" t="s">
        <v>39</v>
      </c>
      <c r="Y787" t="s">
        <v>9872</v>
      </c>
      <c r="Z787">
        <v>3</v>
      </c>
    </row>
    <row r="788" spans="1:26" x14ac:dyDescent="0.25">
      <c r="A788" t="s">
        <v>6481</v>
      </c>
      <c r="B788" t="s">
        <v>6482</v>
      </c>
      <c r="C788" t="s">
        <v>6483</v>
      </c>
      <c r="D788" t="s">
        <v>1025</v>
      </c>
      <c r="E788" t="s">
        <v>6484</v>
      </c>
      <c r="F788" t="s">
        <v>6485</v>
      </c>
      <c r="G788" t="s">
        <v>6486</v>
      </c>
      <c r="H788" t="s">
        <v>6487</v>
      </c>
      <c r="I788" t="s">
        <v>225</v>
      </c>
      <c r="J788" t="s">
        <v>32</v>
      </c>
      <c r="K788" t="s">
        <v>6488</v>
      </c>
      <c r="L788" t="s">
        <v>50</v>
      </c>
      <c r="M788" t="s">
        <v>50</v>
      </c>
      <c r="N788" t="s">
        <v>36</v>
      </c>
      <c r="O788" t="s">
        <v>39</v>
      </c>
      <c r="P788" t="s">
        <v>874</v>
      </c>
      <c r="Q788" t="s">
        <v>39</v>
      </c>
      <c r="R788" t="s">
        <v>39</v>
      </c>
      <c r="S788" t="s">
        <v>52</v>
      </c>
      <c r="T788" t="s">
        <v>168</v>
      </c>
      <c r="U788" t="s">
        <v>39</v>
      </c>
      <c r="V788" t="s">
        <v>912</v>
      </c>
      <c r="W788" t="s">
        <v>39</v>
      </c>
      <c r="X788" t="s">
        <v>20</v>
      </c>
      <c r="Y788" t="s">
        <v>9873</v>
      </c>
      <c r="Z788">
        <v>4</v>
      </c>
    </row>
    <row r="789" spans="1:26" x14ac:dyDescent="0.25">
      <c r="A789" t="s">
        <v>6489</v>
      </c>
      <c r="B789" t="s">
        <v>6490</v>
      </c>
      <c r="C789" t="s">
        <v>6491</v>
      </c>
      <c r="D789" t="s">
        <v>6492</v>
      </c>
      <c r="E789" t="s">
        <v>6493</v>
      </c>
      <c r="F789" t="s">
        <v>6494</v>
      </c>
      <c r="G789" t="s">
        <v>6495</v>
      </c>
      <c r="H789" t="s">
        <v>6496</v>
      </c>
      <c r="I789" t="s">
        <v>225</v>
      </c>
      <c r="J789" t="s">
        <v>211</v>
      </c>
      <c r="K789" t="s">
        <v>631</v>
      </c>
      <c r="L789" t="s">
        <v>50</v>
      </c>
      <c r="M789" t="s">
        <v>50</v>
      </c>
      <c r="N789" t="s">
        <v>36</v>
      </c>
      <c r="O789" t="s">
        <v>39</v>
      </c>
      <c r="P789" t="s">
        <v>266</v>
      </c>
      <c r="Q789" t="s">
        <v>39</v>
      </c>
      <c r="R789" t="s">
        <v>39</v>
      </c>
      <c r="S789" t="s">
        <v>52</v>
      </c>
      <c r="T789" t="s">
        <v>168</v>
      </c>
      <c r="U789" t="s">
        <v>6497</v>
      </c>
      <c r="V789" t="s">
        <v>5500</v>
      </c>
      <c r="W789" t="s">
        <v>39</v>
      </c>
      <c r="X789" t="s">
        <v>20</v>
      </c>
      <c r="Y789" t="s">
        <v>9874</v>
      </c>
      <c r="Z789">
        <v>5</v>
      </c>
    </row>
    <row r="790" spans="1:26" x14ac:dyDescent="0.25">
      <c r="A790" t="s">
        <v>6498</v>
      </c>
      <c r="B790" t="s">
        <v>6499</v>
      </c>
      <c r="C790" t="s">
        <v>6500</v>
      </c>
      <c r="D790" t="s">
        <v>887</v>
      </c>
      <c r="E790" t="s">
        <v>6246</v>
      </c>
      <c r="F790" t="s">
        <v>6501</v>
      </c>
      <c r="G790" t="s">
        <v>6502</v>
      </c>
      <c r="H790" t="s">
        <v>5008</v>
      </c>
      <c r="I790" t="s">
        <v>225</v>
      </c>
      <c r="J790" t="s">
        <v>47</v>
      </c>
      <c r="K790" t="s">
        <v>48</v>
      </c>
      <c r="L790" t="s">
        <v>50</v>
      </c>
      <c r="M790" t="s">
        <v>50</v>
      </c>
      <c r="N790" t="s">
        <v>36</v>
      </c>
      <c r="O790" t="s">
        <v>2848</v>
      </c>
      <c r="P790" t="s">
        <v>39</v>
      </c>
      <c r="Q790" t="s">
        <v>39</v>
      </c>
      <c r="R790" t="s">
        <v>39</v>
      </c>
      <c r="S790" t="s">
        <v>39</v>
      </c>
      <c r="T790" t="s">
        <v>39</v>
      </c>
      <c r="U790" t="s">
        <v>6503</v>
      </c>
      <c r="V790" t="s">
        <v>159</v>
      </c>
      <c r="W790" t="s">
        <v>39</v>
      </c>
      <c r="X790" t="s">
        <v>20</v>
      </c>
      <c r="Y790" t="s">
        <v>9875</v>
      </c>
      <c r="Z790">
        <v>3</v>
      </c>
    </row>
    <row r="791" spans="1:26" x14ac:dyDescent="0.25">
      <c r="A791" t="s">
        <v>6504</v>
      </c>
      <c r="B791" t="s">
        <v>6505</v>
      </c>
      <c r="C791" t="s">
        <v>6506</v>
      </c>
      <c r="D791" t="s">
        <v>6507</v>
      </c>
      <c r="E791" t="s">
        <v>6508</v>
      </c>
      <c r="F791" t="s">
        <v>6509</v>
      </c>
      <c r="G791" t="s">
        <v>6480</v>
      </c>
      <c r="H791" t="s">
        <v>30</v>
      </c>
      <c r="I791" t="s">
        <v>31</v>
      </c>
      <c r="J791" t="s">
        <v>47</v>
      </c>
      <c r="K791" t="s">
        <v>6510</v>
      </c>
      <c r="L791" t="s">
        <v>6511</v>
      </c>
      <c r="M791" t="s">
        <v>6512</v>
      </c>
      <c r="N791" t="s">
        <v>36</v>
      </c>
      <c r="O791" t="s">
        <v>51</v>
      </c>
      <c r="P791" t="s">
        <v>39</v>
      </c>
      <c r="Q791" t="s">
        <v>39</v>
      </c>
      <c r="R791" t="s">
        <v>39</v>
      </c>
      <c r="S791" t="s">
        <v>9104</v>
      </c>
      <c r="T791" t="s">
        <v>39</v>
      </c>
      <c r="U791" t="s">
        <v>39</v>
      </c>
      <c r="V791" t="s">
        <v>39</v>
      </c>
      <c r="W791" t="s">
        <v>39</v>
      </c>
      <c r="X791" t="s">
        <v>39</v>
      </c>
      <c r="Y791" t="s">
        <v>9876</v>
      </c>
      <c r="Z791">
        <v>2</v>
      </c>
    </row>
    <row r="792" spans="1:26" x14ac:dyDescent="0.25">
      <c r="A792" t="s">
        <v>6513</v>
      </c>
      <c r="B792" t="s">
        <v>6514</v>
      </c>
      <c r="C792" t="s">
        <v>6515</v>
      </c>
      <c r="D792" t="s">
        <v>6516</v>
      </c>
      <c r="E792" t="s">
        <v>6517</v>
      </c>
      <c r="F792" t="s">
        <v>6518</v>
      </c>
      <c r="G792" t="s">
        <v>6519</v>
      </c>
      <c r="H792" t="s">
        <v>3162</v>
      </c>
      <c r="I792" t="s">
        <v>225</v>
      </c>
      <c r="J792" t="s">
        <v>211</v>
      </c>
      <c r="K792" t="s">
        <v>6520</v>
      </c>
      <c r="L792" t="s">
        <v>50</v>
      </c>
      <c r="M792" t="s">
        <v>50</v>
      </c>
      <c r="N792" t="s">
        <v>36</v>
      </c>
      <c r="O792" t="s">
        <v>51</v>
      </c>
      <c r="P792" t="s">
        <v>39</v>
      </c>
      <c r="Q792" t="s">
        <v>613</v>
      </c>
      <c r="R792" t="s">
        <v>39</v>
      </c>
      <c r="S792" t="s">
        <v>158</v>
      </c>
      <c r="T792" t="s">
        <v>4505</v>
      </c>
      <c r="U792" t="s">
        <v>96</v>
      </c>
      <c r="V792" t="s">
        <v>39</v>
      </c>
      <c r="W792" t="s">
        <v>39</v>
      </c>
      <c r="X792" t="s">
        <v>39</v>
      </c>
      <c r="Y792" t="s">
        <v>9877</v>
      </c>
      <c r="Z792">
        <v>5</v>
      </c>
    </row>
    <row r="793" spans="1:26" x14ac:dyDescent="0.25">
      <c r="A793" t="s">
        <v>6521</v>
      </c>
      <c r="B793" t="s">
        <v>6522</v>
      </c>
      <c r="C793" t="s">
        <v>6523</v>
      </c>
      <c r="D793" t="s">
        <v>6524</v>
      </c>
      <c r="E793" t="s">
        <v>6525</v>
      </c>
      <c r="F793" t="s">
        <v>6526</v>
      </c>
      <c r="G793" t="s">
        <v>6527</v>
      </c>
      <c r="H793" t="s">
        <v>6144</v>
      </c>
      <c r="I793" t="s">
        <v>225</v>
      </c>
      <c r="J793" t="s">
        <v>32</v>
      </c>
      <c r="K793" t="s">
        <v>6528</v>
      </c>
      <c r="L793" t="s">
        <v>50</v>
      </c>
      <c r="M793" t="s">
        <v>50</v>
      </c>
      <c r="N793" t="s">
        <v>36</v>
      </c>
      <c r="O793" t="s">
        <v>37</v>
      </c>
      <c r="P793" t="s">
        <v>39</v>
      </c>
      <c r="Q793" t="s">
        <v>39</v>
      </c>
      <c r="R793" t="s">
        <v>39</v>
      </c>
      <c r="S793" t="s">
        <v>39</v>
      </c>
      <c r="T793" t="s">
        <v>39</v>
      </c>
      <c r="U793" t="s">
        <v>6529</v>
      </c>
      <c r="V793" t="s">
        <v>39</v>
      </c>
      <c r="W793" t="s">
        <v>39</v>
      </c>
      <c r="X793" t="s">
        <v>39</v>
      </c>
      <c r="Y793" t="s">
        <v>9878</v>
      </c>
      <c r="Z793">
        <v>2</v>
      </c>
    </row>
    <row r="794" spans="1:26" x14ac:dyDescent="0.25">
      <c r="A794" t="s">
        <v>6530</v>
      </c>
      <c r="B794" t="s">
        <v>6531</v>
      </c>
      <c r="C794" t="s">
        <v>6532</v>
      </c>
      <c r="D794" t="s">
        <v>1967</v>
      </c>
      <c r="E794" t="s">
        <v>6533</v>
      </c>
      <c r="F794" t="s">
        <v>6534</v>
      </c>
      <c r="G794" t="s">
        <v>6535</v>
      </c>
      <c r="H794" t="s">
        <v>630</v>
      </c>
      <c r="I794" t="s">
        <v>225</v>
      </c>
      <c r="J794" t="s">
        <v>211</v>
      </c>
      <c r="K794" t="s">
        <v>6536</v>
      </c>
      <c r="L794" t="s">
        <v>50</v>
      </c>
      <c r="M794" t="s">
        <v>50</v>
      </c>
      <c r="N794" t="s">
        <v>36</v>
      </c>
      <c r="O794" t="s">
        <v>39</v>
      </c>
      <c r="P794" t="s">
        <v>266</v>
      </c>
      <c r="Q794" t="s">
        <v>39</v>
      </c>
      <c r="R794" t="s">
        <v>39</v>
      </c>
      <c r="S794" t="s">
        <v>39</v>
      </c>
      <c r="T794" t="s">
        <v>6537</v>
      </c>
      <c r="U794" t="s">
        <v>96</v>
      </c>
      <c r="V794" t="s">
        <v>159</v>
      </c>
      <c r="W794" t="s">
        <v>39</v>
      </c>
      <c r="X794" t="s">
        <v>20</v>
      </c>
      <c r="Y794" t="s">
        <v>9879</v>
      </c>
      <c r="Z794">
        <v>4</v>
      </c>
    </row>
    <row r="795" spans="1:26" x14ac:dyDescent="0.25">
      <c r="A795" t="s">
        <v>6538</v>
      </c>
      <c r="B795" t="s">
        <v>6539</v>
      </c>
      <c r="C795" t="s">
        <v>6540</v>
      </c>
      <c r="D795" t="s">
        <v>6541</v>
      </c>
      <c r="E795" t="s">
        <v>6542</v>
      </c>
      <c r="F795" t="s">
        <v>6543</v>
      </c>
      <c r="G795" t="s">
        <v>6544</v>
      </c>
      <c r="H795" t="s">
        <v>6545</v>
      </c>
      <c r="I795" t="s">
        <v>225</v>
      </c>
      <c r="J795" t="s">
        <v>32</v>
      </c>
      <c r="K795" t="s">
        <v>6546</v>
      </c>
      <c r="L795" t="s">
        <v>50</v>
      </c>
      <c r="M795" t="s">
        <v>50</v>
      </c>
      <c r="N795" t="s">
        <v>36</v>
      </c>
      <c r="O795" t="s">
        <v>39</v>
      </c>
      <c r="P795" t="s">
        <v>266</v>
      </c>
      <c r="Q795" t="s">
        <v>39</v>
      </c>
      <c r="R795" t="s">
        <v>39</v>
      </c>
      <c r="S795" t="s">
        <v>39</v>
      </c>
      <c r="T795" t="s">
        <v>523</v>
      </c>
      <c r="U795" t="s">
        <v>39</v>
      </c>
      <c r="V795" t="s">
        <v>159</v>
      </c>
      <c r="W795" t="s">
        <v>39</v>
      </c>
      <c r="X795" t="s">
        <v>20</v>
      </c>
      <c r="Y795" t="s">
        <v>9880</v>
      </c>
      <c r="Z795">
        <v>3</v>
      </c>
    </row>
    <row r="796" spans="1:26" x14ac:dyDescent="0.25">
      <c r="A796" t="s">
        <v>6547</v>
      </c>
      <c r="B796" t="s">
        <v>6548</v>
      </c>
      <c r="C796" t="s">
        <v>6549</v>
      </c>
      <c r="D796" t="s">
        <v>6550</v>
      </c>
      <c r="E796" t="s">
        <v>1468</v>
      </c>
      <c r="F796" t="s">
        <v>6551</v>
      </c>
      <c r="G796" t="s">
        <v>6552</v>
      </c>
      <c r="H796" t="s">
        <v>6553</v>
      </c>
      <c r="I796" t="s">
        <v>225</v>
      </c>
      <c r="J796" t="s">
        <v>32</v>
      </c>
      <c r="K796" t="s">
        <v>6554</v>
      </c>
      <c r="L796" t="s">
        <v>50</v>
      </c>
      <c r="M796" t="s">
        <v>50</v>
      </c>
      <c r="N796" t="s">
        <v>36</v>
      </c>
      <c r="O796" t="s">
        <v>51</v>
      </c>
      <c r="P796" t="s">
        <v>187</v>
      </c>
      <c r="Q796" t="s">
        <v>39</v>
      </c>
      <c r="R796" t="s">
        <v>39</v>
      </c>
      <c r="S796" t="s">
        <v>39</v>
      </c>
      <c r="T796" t="s">
        <v>523</v>
      </c>
      <c r="U796" t="s">
        <v>39</v>
      </c>
      <c r="V796" t="s">
        <v>39</v>
      </c>
      <c r="W796" t="s">
        <v>595</v>
      </c>
      <c r="X796" t="s">
        <v>39</v>
      </c>
      <c r="Y796" t="s">
        <v>9881</v>
      </c>
      <c r="Z796">
        <v>4</v>
      </c>
    </row>
    <row r="797" spans="1:26" x14ac:dyDescent="0.25">
      <c r="A797" t="s">
        <v>6555</v>
      </c>
      <c r="B797" t="s">
        <v>6556</v>
      </c>
      <c r="C797" t="s">
        <v>6557</v>
      </c>
      <c r="D797" t="s">
        <v>6558</v>
      </c>
      <c r="E797" t="s">
        <v>6559</v>
      </c>
      <c r="F797" t="s">
        <v>6560</v>
      </c>
      <c r="G797" t="s">
        <v>6561</v>
      </c>
      <c r="H797" t="s">
        <v>30</v>
      </c>
      <c r="I797" t="s">
        <v>31</v>
      </c>
      <c r="J797" t="s">
        <v>211</v>
      </c>
      <c r="K797" t="s">
        <v>6562</v>
      </c>
      <c r="L797" t="s">
        <v>6563</v>
      </c>
      <c r="M797" t="s">
        <v>6564</v>
      </c>
      <c r="N797" t="s">
        <v>36</v>
      </c>
      <c r="O797" t="s">
        <v>6565</v>
      </c>
      <c r="P797" t="s">
        <v>95</v>
      </c>
      <c r="Q797" t="s">
        <v>39</v>
      </c>
      <c r="R797" t="s">
        <v>39</v>
      </c>
      <c r="S797" t="s">
        <v>39</v>
      </c>
      <c r="T797" t="s">
        <v>39</v>
      </c>
      <c r="U797" t="s">
        <v>2176</v>
      </c>
      <c r="V797" t="s">
        <v>39</v>
      </c>
      <c r="W797" t="s">
        <v>39</v>
      </c>
      <c r="X797" t="s">
        <v>39</v>
      </c>
      <c r="Y797" t="s">
        <v>9882</v>
      </c>
      <c r="Z797">
        <v>3</v>
      </c>
    </row>
    <row r="798" spans="1:26" x14ac:dyDescent="0.25">
      <c r="A798" t="s">
        <v>6566</v>
      </c>
      <c r="B798" t="s">
        <v>6567</v>
      </c>
      <c r="C798" t="s">
        <v>6568</v>
      </c>
      <c r="D798" t="s">
        <v>6569</v>
      </c>
      <c r="E798" t="s">
        <v>6335</v>
      </c>
      <c r="F798" t="s">
        <v>6570</v>
      </c>
      <c r="G798" t="s">
        <v>6571</v>
      </c>
      <c r="H798" t="s">
        <v>6572</v>
      </c>
      <c r="I798" t="s">
        <v>225</v>
      </c>
      <c r="J798" t="s">
        <v>211</v>
      </c>
      <c r="K798" t="s">
        <v>6573</v>
      </c>
      <c r="L798" t="s">
        <v>50</v>
      </c>
      <c r="M798" t="s">
        <v>50</v>
      </c>
      <c r="N798" t="s">
        <v>36</v>
      </c>
      <c r="O798" t="s">
        <v>256</v>
      </c>
      <c r="P798" t="s">
        <v>39</v>
      </c>
      <c r="Q798" t="s">
        <v>39</v>
      </c>
      <c r="R798" t="s">
        <v>39</v>
      </c>
      <c r="S798" t="s">
        <v>52</v>
      </c>
      <c r="T798" t="s">
        <v>168</v>
      </c>
      <c r="U798" t="s">
        <v>1064</v>
      </c>
      <c r="V798" t="s">
        <v>5500</v>
      </c>
      <c r="W798" t="s">
        <v>39</v>
      </c>
      <c r="X798" t="s">
        <v>20</v>
      </c>
      <c r="Y798" t="s">
        <v>9883</v>
      </c>
      <c r="Z798">
        <v>5</v>
      </c>
    </row>
    <row r="799" spans="1:26" x14ac:dyDescent="0.25">
      <c r="A799" t="s">
        <v>6574</v>
      </c>
      <c r="B799" t="s">
        <v>6575</v>
      </c>
      <c r="C799" t="s">
        <v>6576</v>
      </c>
      <c r="D799" t="s">
        <v>6577</v>
      </c>
      <c r="E799" t="s">
        <v>1468</v>
      </c>
      <c r="F799" t="s">
        <v>6578</v>
      </c>
      <c r="G799" t="s">
        <v>6579</v>
      </c>
      <c r="H799" t="s">
        <v>6580</v>
      </c>
      <c r="I799" t="s">
        <v>225</v>
      </c>
      <c r="J799" t="s">
        <v>211</v>
      </c>
      <c r="K799" t="s">
        <v>6562</v>
      </c>
      <c r="L799" t="s">
        <v>50</v>
      </c>
      <c r="M799" t="s">
        <v>50</v>
      </c>
      <c r="N799" t="s">
        <v>36</v>
      </c>
      <c r="O799" t="s">
        <v>426</v>
      </c>
      <c r="P799" t="s">
        <v>39</v>
      </c>
      <c r="Q799" t="s">
        <v>39</v>
      </c>
      <c r="R799" t="s">
        <v>39</v>
      </c>
      <c r="S799" t="s">
        <v>52</v>
      </c>
      <c r="T799" t="s">
        <v>39</v>
      </c>
      <c r="U799" t="s">
        <v>6581</v>
      </c>
      <c r="V799" t="s">
        <v>39</v>
      </c>
      <c r="W799" t="s">
        <v>39</v>
      </c>
      <c r="X799" t="s">
        <v>39</v>
      </c>
      <c r="Y799" t="s">
        <v>9884</v>
      </c>
      <c r="Z799">
        <v>3</v>
      </c>
    </row>
    <row r="800" spans="1:26" x14ac:dyDescent="0.25">
      <c r="A800" t="s">
        <v>6582</v>
      </c>
      <c r="B800" t="s">
        <v>6583</v>
      </c>
      <c r="C800" t="s">
        <v>6584</v>
      </c>
      <c r="D800" t="s">
        <v>6585</v>
      </c>
      <c r="E800" t="s">
        <v>6586</v>
      </c>
      <c r="F800" t="s">
        <v>6587</v>
      </c>
      <c r="G800" t="s">
        <v>6588</v>
      </c>
      <c r="H800" t="s">
        <v>30</v>
      </c>
      <c r="I800" t="s">
        <v>31</v>
      </c>
      <c r="J800" t="s">
        <v>47</v>
      </c>
      <c r="K800" t="s">
        <v>6589</v>
      </c>
      <c r="L800" t="s">
        <v>6590</v>
      </c>
      <c r="M800" t="s">
        <v>6591</v>
      </c>
      <c r="N800" t="s">
        <v>36</v>
      </c>
      <c r="O800" t="s">
        <v>39</v>
      </c>
      <c r="P800" t="s">
        <v>187</v>
      </c>
      <c r="Q800" t="s">
        <v>39</v>
      </c>
      <c r="R800" t="s">
        <v>39</v>
      </c>
      <c r="S800" t="s">
        <v>52</v>
      </c>
      <c r="T800" t="s">
        <v>39</v>
      </c>
      <c r="U800" t="s">
        <v>6581</v>
      </c>
      <c r="V800" t="s">
        <v>39</v>
      </c>
      <c r="W800" t="s">
        <v>39</v>
      </c>
      <c r="X800" t="s">
        <v>39</v>
      </c>
      <c r="Y800" t="s">
        <v>9885</v>
      </c>
      <c r="Z800">
        <v>3</v>
      </c>
    </row>
    <row r="801" spans="1:26" x14ac:dyDescent="0.25">
      <c r="A801" t="s">
        <v>6592</v>
      </c>
      <c r="B801" t="s">
        <v>6593</v>
      </c>
      <c r="C801" t="s">
        <v>6594</v>
      </c>
      <c r="D801" t="s">
        <v>4373</v>
      </c>
      <c r="E801" t="s">
        <v>1888</v>
      </c>
      <c r="F801" t="s">
        <v>6595</v>
      </c>
      <c r="G801" t="s">
        <v>6596</v>
      </c>
      <c r="H801" t="s">
        <v>4377</v>
      </c>
      <c r="I801" t="s">
        <v>225</v>
      </c>
      <c r="J801" t="s">
        <v>211</v>
      </c>
      <c r="K801" t="s">
        <v>6597</v>
      </c>
      <c r="L801" t="s">
        <v>50</v>
      </c>
      <c r="M801" t="s">
        <v>50</v>
      </c>
      <c r="N801" t="s">
        <v>36</v>
      </c>
      <c r="O801" t="s">
        <v>51</v>
      </c>
      <c r="P801" t="s">
        <v>39</v>
      </c>
      <c r="Q801" t="s">
        <v>39</v>
      </c>
      <c r="R801" t="s">
        <v>39</v>
      </c>
      <c r="S801" t="s">
        <v>39</v>
      </c>
      <c r="T801" t="s">
        <v>39</v>
      </c>
      <c r="U801" t="s">
        <v>865</v>
      </c>
      <c r="V801" t="s">
        <v>39</v>
      </c>
      <c r="W801" t="s">
        <v>39</v>
      </c>
      <c r="X801" t="s">
        <v>39</v>
      </c>
      <c r="Y801" t="s">
        <v>6596</v>
      </c>
      <c r="Z801">
        <v>2</v>
      </c>
    </row>
    <row r="802" spans="1:26" x14ac:dyDescent="0.25">
      <c r="A802" t="s">
        <v>6598</v>
      </c>
      <c r="B802" t="s">
        <v>6599</v>
      </c>
      <c r="C802" t="s">
        <v>6600</v>
      </c>
      <c r="D802" t="s">
        <v>6601</v>
      </c>
      <c r="E802" t="s">
        <v>659</v>
      </c>
      <c r="F802" t="s">
        <v>6602</v>
      </c>
      <c r="G802" t="s">
        <v>854</v>
      </c>
      <c r="H802" t="s">
        <v>6603</v>
      </c>
      <c r="I802" t="s">
        <v>225</v>
      </c>
      <c r="J802" t="s">
        <v>47</v>
      </c>
      <c r="K802" t="s">
        <v>48</v>
      </c>
      <c r="L802" t="s">
        <v>50</v>
      </c>
      <c r="M802" t="s">
        <v>50</v>
      </c>
      <c r="N802" t="s">
        <v>36</v>
      </c>
      <c r="O802" t="s">
        <v>854</v>
      </c>
      <c r="P802" t="s">
        <v>177</v>
      </c>
      <c r="Q802" t="s">
        <v>39</v>
      </c>
      <c r="R802" t="s">
        <v>39</v>
      </c>
      <c r="S802" t="s">
        <v>39</v>
      </c>
      <c r="T802" t="s">
        <v>39</v>
      </c>
      <c r="U802" t="s">
        <v>39</v>
      </c>
      <c r="V802" t="s">
        <v>39</v>
      </c>
      <c r="W802" t="s">
        <v>39</v>
      </c>
      <c r="X802" t="s">
        <v>39</v>
      </c>
      <c r="Y802" t="s">
        <v>9886</v>
      </c>
      <c r="Z802">
        <v>2</v>
      </c>
    </row>
    <row r="803" spans="1:26" x14ac:dyDescent="0.25">
      <c r="A803" t="s">
        <v>6604</v>
      </c>
      <c r="B803" t="s">
        <v>6605</v>
      </c>
      <c r="C803" t="s">
        <v>6606</v>
      </c>
      <c r="D803" t="s">
        <v>6607</v>
      </c>
      <c r="E803" t="s">
        <v>6608</v>
      </c>
      <c r="F803" t="s">
        <v>6609</v>
      </c>
      <c r="G803" t="s">
        <v>6610</v>
      </c>
      <c r="H803" t="s">
        <v>6611</v>
      </c>
      <c r="I803" t="s">
        <v>225</v>
      </c>
      <c r="J803" t="s">
        <v>32</v>
      </c>
      <c r="K803" t="s">
        <v>6612</v>
      </c>
      <c r="L803" t="s">
        <v>50</v>
      </c>
      <c r="M803" t="s">
        <v>50</v>
      </c>
      <c r="N803" t="s">
        <v>36</v>
      </c>
      <c r="O803" t="s">
        <v>157</v>
      </c>
      <c r="P803" t="s">
        <v>39</v>
      </c>
      <c r="Q803" t="s">
        <v>39</v>
      </c>
      <c r="R803" t="s">
        <v>39</v>
      </c>
      <c r="S803" t="s">
        <v>39</v>
      </c>
      <c r="T803" t="s">
        <v>6613</v>
      </c>
      <c r="U803" t="s">
        <v>307</v>
      </c>
      <c r="V803" t="s">
        <v>39</v>
      </c>
      <c r="W803" t="s">
        <v>39</v>
      </c>
      <c r="X803" t="s">
        <v>39</v>
      </c>
      <c r="Y803" t="s">
        <v>9887</v>
      </c>
      <c r="Z803">
        <v>3</v>
      </c>
    </row>
    <row r="804" spans="1:26" x14ac:dyDescent="0.25">
      <c r="A804" t="s">
        <v>6614</v>
      </c>
      <c r="B804" t="s">
        <v>6615</v>
      </c>
      <c r="C804" t="s">
        <v>6616</v>
      </c>
      <c r="D804" t="s">
        <v>6617</v>
      </c>
      <c r="E804" t="s">
        <v>6618</v>
      </c>
      <c r="F804" t="s">
        <v>6619</v>
      </c>
      <c r="G804" t="s">
        <v>6620</v>
      </c>
      <c r="H804" t="s">
        <v>6621</v>
      </c>
      <c r="I804" t="s">
        <v>225</v>
      </c>
      <c r="J804" t="s">
        <v>32</v>
      </c>
      <c r="K804" t="s">
        <v>6622</v>
      </c>
      <c r="L804" t="s">
        <v>50</v>
      </c>
      <c r="M804" t="s">
        <v>50</v>
      </c>
      <c r="N804" t="s">
        <v>36</v>
      </c>
      <c r="O804" t="s">
        <v>39</v>
      </c>
      <c r="P804" t="s">
        <v>481</v>
      </c>
      <c r="Q804" t="s">
        <v>522</v>
      </c>
      <c r="R804" t="s">
        <v>39</v>
      </c>
      <c r="S804" t="s">
        <v>39</v>
      </c>
      <c r="T804" t="s">
        <v>39</v>
      </c>
      <c r="U804" t="s">
        <v>39</v>
      </c>
      <c r="V804" t="s">
        <v>39</v>
      </c>
      <c r="W804" t="s">
        <v>39</v>
      </c>
      <c r="X804" t="s">
        <v>39</v>
      </c>
      <c r="Y804" t="s">
        <v>6620</v>
      </c>
      <c r="Z804">
        <v>2</v>
      </c>
    </row>
    <row r="805" spans="1:26" x14ac:dyDescent="0.25">
      <c r="A805" t="s">
        <v>6623</v>
      </c>
      <c r="B805" t="s">
        <v>6624</v>
      </c>
      <c r="C805" t="s">
        <v>6625</v>
      </c>
      <c r="D805" t="s">
        <v>6626</v>
      </c>
      <c r="E805" t="s">
        <v>6618</v>
      </c>
      <c r="F805" t="s">
        <v>6627</v>
      </c>
      <c r="G805" t="s">
        <v>6628</v>
      </c>
      <c r="H805" t="s">
        <v>630</v>
      </c>
      <c r="I805" t="s">
        <v>225</v>
      </c>
      <c r="J805" t="s">
        <v>211</v>
      </c>
      <c r="K805" t="s">
        <v>631</v>
      </c>
      <c r="L805" t="s">
        <v>50</v>
      </c>
      <c r="M805" t="s">
        <v>50</v>
      </c>
      <c r="N805" t="s">
        <v>36</v>
      </c>
      <c r="O805" t="s">
        <v>37</v>
      </c>
      <c r="P805" t="s">
        <v>39</v>
      </c>
      <c r="Q805" t="s">
        <v>39</v>
      </c>
      <c r="R805" t="s">
        <v>6629</v>
      </c>
      <c r="S805" t="s">
        <v>1483</v>
      </c>
      <c r="T805" t="s">
        <v>87</v>
      </c>
      <c r="U805" t="s">
        <v>39</v>
      </c>
      <c r="V805" t="s">
        <v>39</v>
      </c>
      <c r="W805" t="s">
        <v>39</v>
      </c>
      <c r="X805" t="s">
        <v>39</v>
      </c>
      <c r="Y805" t="s">
        <v>9888</v>
      </c>
      <c r="Z805">
        <v>4</v>
      </c>
    </row>
    <row r="806" spans="1:26" x14ac:dyDescent="0.25">
      <c r="A806" t="s">
        <v>6630</v>
      </c>
      <c r="B806" t="s">
        <v>6631</v>
      </c>
      <c r="C806" t="s">
        <v>6632</v>
      </c>
      <c r="D806" t="s">
        <v>6633</v>
      </c>
      <c r="E806" t="s">
        <v>6634</v>
      </c>
      <c r="F806" t="s">
        <v>6635</v>
      </c>
      <c r="G806" t="s">
        <v>6636</v>
      </c>
      <c r="H806" t="s">
        <v>6637</v>
      </c>
      <c r="I806" t="s">
        <v>225</v>
      </c>
      <c r="J806" t="s">
        <v>211</v>
      </c>
      <c r="K806" t="s">
        <v>6638</v>
      </c>
      <c r="L806" t="s">
        <v>50</v>
      </c>
      <c r="M806" t="s">
        <v>50</v>
      </c>
      <c r="N806" t="s">
        <v>36</v>
      </c>
      <c r="O806" t="s">
        <v>37</v>
      </c>
      <c r="P806" t="s">
        <v>39</v>
      </c>
      <c r="Q806" t="s">
        <v>613</v>
      </c>
      <c r="R806" t="s">
        <v>39</v>
      </c>
      <c r="S806" t="s">
        <v>52</v>
      </c>
      <c r="T806" t="s">
        <v>168</v>
      </c>
      <c r="U806" t="s">
        <v>317</v>
      </c>
      <c r="V806" t="s">
        <v>39</v>
      </c>
      <c r="W806" t="s">
        <v>6639</v>
      </c>
      <c r="X806" t="s">
        <v>39</v>
      </c>
      <c r="Y806" t="s">
        <v>9889</v>
      </c>
      <c r="Z806">
        <v>6</v>
      </c>
    </row>
    <row r="807" spans="1:26" x14ac:dyDescent="0.25">
      <c r="A807" t="s">
        <v>6640</v>
      </c>
      <c r="B807" t="s">
        <v>6641</v>
      </c>
      <c r="C807" t="s">
        <v>6642</v>
      </c>
      <c r="D807" t="s">
        <v>6643</v>
      </c>
      <c r="E807" t="s">
        <v>659</v>
      </c>
      <c r="F807" t="s">
        <v>6644</v>
      </c>
      <c r="G807" t="s">
        <v>6645</v>
      </c>
      <c r="H807" t="s">
        <v>6646</v>
      </c>
      <c r="I807" t="s">
        <v>225</v>
      </c>
      <c r="J807" t="s">
        <v>32</v>
      </c>
      <c r="K807" t="s">
        <v>6647</v>
      </c>
      <c r="L807" t="s">
        <v>50</v>
      </c>
      <c r="M807" t="s">
        <v>50</v>
      </c>
      <c r="N807" t="s">
        <v>36</v>
      </c>
      <c r="O807" t="s">
        <v>39</v>
      </c>
      <c r="P807" t="s">
        <v>6648</v>
      </c>
      <c r="Q807" t="s">
        <v>39</v>
      </c>
      <c r="R807" t="s">
        <v>39</v>
      </c>
      <c r="S807" t="s">
        <v>39</v>
      </c>
      <c r="T807" t="s">
        <v>39</v>
      </c>
      <c r="U807" t="s">
        <v>39</v>
      </c>
      <c r="V807" t="s">
        <v>39</v>
      </c>
      <c r="W807" t="s">
        <v>1097</v>
      </c>
      <c r="X807" t="s">
        <v>39</v>
      </c>
      <c r="Y807" t="s">
        <v>9890</v>
      </c>
      <c r="Z807">
        <v>2</v>
      </c>
    </row>
    <row r="808" spans="1:26" x14ac:dyDescent="0.25">
      <c r="A808" t="s">
        <v>6649</v>
      </c>
      <c r="B808" t="s">
        <v>6650</v>
      </c>
      <c r="C808" t="s">
        <v>6651</v>
      </c>
      <c r="D808" t="s">
        <v>6652</v>
      </c>
      <c r="E808" t="s">
        <v>6653</v>
      </c>
      <c r="F808" t="s">
        <v>6654</v>
      </c>
      <c r="G808" t="s">
        <v>6655</v>
      </c>
      <c r="H808" t="s">
        <v>4712</v>
      </c>
      <c r="I808" t="s">
        <v>225</v>
      </c>
      <c r="J808" t="s">
        <v>47</v>
      </c>
      <c r="K808" t="s">
        <v>48</v>
      </c>
      <c r="L808" t="s">
        <v>50</v>
      </c>
      <c r="M808" t="s">
        <v>50</v>
      </c>
      <c r="N808" t="s">
        <v>36</v>
      </c>
      <c r="O808" t="s">
        <v>37</v>
      </c>
      <c r="P808" t="s">
        <v>772</v>
      </c>
      <c r="Q808" t="s">
        <v>39</v>
      </c>
      <c r="R808" t="s">
        <v>39</v>
      </c>
      <c r="S808" t="s">
        <v>39</v>
      </c>
      <c r="T808" t="s">
        <v>39</v>
      </c>
      <c r="U808" t="s">
        <v>1185</v>
      </c>
      <c r="V808" t="s">
        <v>39</v>
      </c>
      <c r="W808" t="s">
        <v>39</v>
      </c>
      <c r="X808" t="s">
        <v>39</v>
      </c>
      <c r="Y808" t="s">
        <v>9891</v>
      </c>
      <c r="Z808">
        <v>3</v>
      </c>
    </row>
    <row r="809" spans="1:26" x14ac:dyDescent="0.25">
      <c r="A809" t="s">
        <v>6656</v>
      </c>
      <c r="B809" t="s">
        <v>6657</v>
      </c>
      <c r="C809" t="s">
        <v>6658</v>
      </c>
      <c r="D809" t="s">
        <v>6659</v>
      </c>
      <c r="E809" t="s">
        <v>6660</v>
      </c>
      <c r="F809" t="s">
        <v>6661</v>
      </c>
      <c r="G809" t="s">
        <v>6662</v>
      </c>
      <c r="H809" t="s">
        <v>6663</v>
      </c>
      <c r="I809" t="s">
        <v>225</v>
      </c>
      <c r="J809" t="s">
        <v>47</v>
      </c>
      <c r="K809" t="s">
        <v>48</v>
      </c>
      <c r="L809" t="s">
        <v>50</v>
      </c>
      <c r="M809" t="s">
        <v>50</v>
      </c>
      <c r="N809" t="s">
        <v>36</v>
      </c>
      <c r="O809" t="s">
        <v>39</v>
      </c>
      <c r="P809" t="s">
        <v>772</v>
      </c>
      <c r="Q809" t="s">
        <v>39</v>
      </c>
      <c r="R809" t="s">
        <v>39</v>
      </c>
      <c r="S809" t="s">
        <v>39</v>
      </c>
      <c r="T809" t="s">
        <v>39</v>
      </c>
      <c r="U809" t="s">
        <v>39</v>
      </c>
      <c r="V809" t="s">
        <v>6338</v>
      </c>
      <c r="W809" t="s">
        <v>39</v>
      </c>
      <c r="X809" t="s">
        <v>20</v>
      </c>
      <c r="Y809" t="s">
        <v>9892</v>
      </c>
      <c r="Z809">
        <v>2</v>
      </c>
    </row>
    <row r="810" spans="1:26" x14ac:dyDescent="0.25">
      <c r="A810" t="s">
        <v>6664</v>
      </c>
      <c r="B810" t="s">
        <v>6665</v>
      </c>
      <c r="C810" t="s">
        <v>6666</v>
      </c>
      <c r="D810" t="s">
        <v>6667</v>
      </c>
      <c r="E810" t="s">
        <v>6668</v>
      </c>
      <c r="F810" t="s">
        <v>6669</v>
      </c>
      <c r="G810" t="s">
        <v>6670</v>
      </c>
      <c r="H810" t="s">
        <v>6671</v>
      </c>
      <c r="I810" t="s">
        <v>225</v>
      </c>
      <c r="J810" t="s">
        <v>211</v>
      </c>
      <c r="K810" t="s">
        <v>6672</v>
      </c>
      <c r="L810" t="s">
        <v>50</v>
      </c>
      <c r="M810" t="s">
        <v>50</v>
      </c>
      <c r="N810" t="s">
        <v>36</v>
      </c>
      <c r="O810" t="s">
        <v>39</v>
      </c>
      <c r="P810" t="s">
        <v>266</v>
      </c>
      <c r="Q810" t="s">
        <v>39</v>
      </c>
      <c r="R810" t="s">
        <v>39</v>
      </c>
      <c r="S810" t="s">
        <v>39</v>
      </c>
      <c r="T810" t="s">
        <v>39</v>
      </c>
      <c r="U810" t="s">
        <v>40</v>
      </c>
      <c r="V810" t="s">
        <v>114</v>
      </c>
      <c r="W810" t="s">
        <v>39</v>
      </c>
      <c r="X810" t="s">
        <v>20</v>
      </c>
      <c r="Y810" t="s">
        <v>9893</v>
      </c>
      <c r="Z810">
        <v>3</v>
      </c>
    </row>
    <row r="811" spans="1:26" x14ac:dyDescent="0.25">
      <c r="A811" t="s">
        <v>6673</v>
      </c>
      <c r="B811" t="s">
        <v>6674</v>
      </c>
      <c r="C811" t="s">
        <v>6675</v>
      </c>
      <c r="D811" t="s">
        <v>6676</v>
      </c>
      <c r="E811" t="s">
        <v>4867</v>
      </c>
      <c r="F811" t="s">
        <v>6677</v>
      </c>
      <c r="G811" t="s">
        <v>6678</v>
      </c>
      <c r="H811" t="s">
        <v>6679</v>
      </c>
      <c r="I811" t="s">
        <v>225</v>
      </c>
      <c r="J811" t="s">
        <v>32</v>
      </c>
      <c r="K811" t="s">
        <v>6680</v>
      </c>
      <c r="L811" t="s">
        <v>50</v>
      </c>
      <c r="M811" t="s">
        <v>50</v>
      </c>
      <c r="N811" t="s">
        <v>36</v>
      </c>
      <c r="O811" t="s">
        <v>51</v>
      </c>
      <c r="P811" t="s">
        <v>78</v>
      </c>
      <c r="Q811" t="s">
        <v>39</v>
      </c>
      <c r="R811" t="s">
        <v>39</v>
      </c>
      <c r="S811" t="s">
        <v>52</v>
      </c>
      <c r="T811" t="s">
        <v>39</v>
      </c>
      <c r="U811" t="s">
        <v>6380</v>
      </c>
      <c r="V811" t="s">
        <v>114</v>
      </c>
      <c r="W811" t="s">
        <v>39</v>
      </c>
      <c r="X811" t="s">
        <v>20</v>
      </c>
      <c r="Y811" t="s">
        <v>9894</v>
      </c>
      <c r="Z811">
        <v>5</v>
      </c>
    </row>
    <row r="812" spans="1:26" x14ac:dyDescent="0.25">
      <c r="A812" t="s">
        <v>6681</v>
      </c>
      <c r="B812" t="s">
        <v>6682</v>
      </c>
      <c r="C812" t="s">
        <v>6683</v>
      </c>
      <c r="D812" t="s">
        <v>6684</v>
      </c>
      <c r="E812" t="s">
        <v>6542</v>
      </c>
      <c r="F812" t="s">
        <v>6685</v>
      </c>
      <c r="G812" t="s">
        <v>6686</v>
      </c>
      <c r="H812" t="s">
        <v>30</v>
      </c>
      <c r="I812" t="s">
        <v>31</v>
      </c>
      <c r="J812" t="s">
        <v>47</v>
      </c>
      <c r="K812" t="s">
        <v>48</v>
      </c>
      <c r="L812" t="s">
        <v>6687</v>
      </c>
      <c r="M812" t="s">
        <v>6688</v>
      </c>
      <c r="N812" t="s">
        <v>36</v>
      </c>
      <c r="O812" t="s">
        <v>51</v>
      </c>
      <c r="P812" t="s">
        <v>39</v>
      </c>
      <c r="Q812" t="s">
        <v>39</v>
      </c>
      <c r="R812" t="s">
        <v>39</v>
      </c>
      <c r="S812" t="s">
        <v>39</v>
      </c>
      <c r="T812" t="s">
        <v>523</v>
      </c>
      <c r="U812" t="s">
        <v>865</v>
      </c>
      <c r="V812" t="s">
        <v>39</v>
      </c>
      <c r="W812" t="s">
        <v>39</v>
      </c>
      <c r="X812" t="s">
        <v>39</v>
      </c>
      <c r="Y812" t="s">
        <v>5311</v>
      </c>
      <c r="Z812">
        <v>3</v>
      </c>
    </row>
    <row r="813" spans="1:26" x14ac:dyDescent="0.25">
      <c r="A813" t="s">
        <v>6689</v>
      </c>
      <c r="B813" t="s">
        <v>6690</v>
      </c>
      <c r="C813" t="s">
        <v>6691</v>
      </c>
      <c r="D813" t="s">
        <v>6692</v>
      </c>
      <c r="E813" t="s">
        <v>6693</v>
      </c>
      <c r="F813" t="s">
        <v>6691</v>
      </c>
      <c r="G813" t="s">
        <v>6694</v>
      </c>
      <c r="H813" t="s">
        <v>30</v>
      </c>
      <c r="I813" t="s">
        <v>31</v>
      </c>
      <c r="J813" t="s">
        <v>47</v>
      </c>
      <c r="K813" t="s">
        <v>48</v>
      </c>
      <c r="L813" t="s">
        <v>6695</v>
      </c>
      <c r="M813" t="s">
        <v>6696</v>
      </c>
      <c r="N813" t="s">
        <v>36</v>
      </c>
      <c r="O813" t="s">
        <v>51</v>
      </c>
      <c r="P813" t="s">
        <v>39</v>
      </c>
      <c r="Q813" t="s">
        <v>39</v>
      </c>
      <c r="R813" t="s">
        <v>39</v>
      </c>
      <c r="S813" t="s">
        <v>39</v>
      </c>
      <c r="T813" t="s">
        <v>409</v>
      </c>
      <c r="U813" t="s">
        <v>2722</v>
      </c>
      <c r="V813" t="s">
        <v>39</v>
      </c>
      <c r="W813" t="s">
        <v>39</v>
      </c>
      <c r="X813" t="s">
        <v>39</v>
      </c>
      <c r="Y813" t="s">
        <v>9895</v>
      </c>
      <c r="Z813">
        <v>3</v>
      </c>
    </row>
    <row r="814" spans="1:26" x14ac:dyDescent="0.25">
      <c r="A814" t="s">
        <v>6697</v>
      </c>
      <c r="B814" t="s">
        <v>6698</v>
      </c>
      <c r="C814" t="s">
        <v>6699</v>
      </c>
      <c r="D814" t="s">
        <v>6700</v>
      </c>
      <c r="E814" t="s">
        <v>6701</v>
      </c>
      <c r="F814" t="s">
        <v>6702</v>
      </c>
      <c r="G814" t="s">
        <v>6703</v>
      </c>
      <c r="H814" t="s">
        <v>630</v>
      </c>
      <c r="I814" t="s">
        <v>225</v>
      </c>
      <c r="J814" t="s">
        <v>211</v>
      </c>
      <c r="K814" t="s">
        <v>631</v>
      </c>
      <c r="L814" t="s">
        <v>50</v>
      </c>
      <c r="M814" t="s">
        <v>50</v>
      </c>
      <c r="N814" t="s">
        <v>36</v>
      </c>
      <c r="O814" t="s">
        <v>51</v>
      </c>
      <c r="P814" t="s">
        <v>39</v>
      </c>
      <c r="Q814" t="s">
        <v>39</v>
      </c>
      <c r="R814" t="s">
        <v>39</v>
      </c>
      <c r="S814" t="s">
        <v>39</v>
      </c>
      <c r="T814" t="s">
        <v>39</v>
      </c>
      <c r="U814" t="s">
        <v>6704</v>
      </c>
      <c r="V814" t="s">
        <v>159</v>
      </c>
      <c r="W814" t="s">
        <v>39</v>
      </c>
      <c r="X814" t="s">
        <v>20</v>
      </c>
      <c r="Y814" t="s">
        <v>9896</v>
      </c>
      <c r="Z814">
        <v>3</v>
      </c>
    </row>
    <row r="815" spans="1:26" x14ac:dyDescent="0.25">
      <c r="A815" t="s">
        <v>6705</v>
      </c>
      <c r="B815" t="s">
        <v>6706</v>
      </c>
      <c r="C815" t="s">
        <v>6707</v>
      </c>
      <c r="D815" t="s">
        <v>5789</v>
      </c>
      <c r="E815" t="s">
        <v>6708</v>
      </c>
      <c r="F815" t="s">
        <v>6709</v>
      </c>
      <c r="G815" t="s">
        <v>6710</v>
      </c>
      <c r="H815" t="s">
        <v>5793</v>
      </c>
      <c r="I815" t="s">
        <v>225</v>
      </c>
      <c r="J815" t="s">
        <v>32</v>
      </c>
      <c r="K815" t="s">
        <v>6711</v>
      </c>
      <c r="L815" t="s">
        <v>50</v>
      </c>
      <c r="M815" t="s">
        <v>50</v>
      </c>
      <c r="N815" t="s">
        <v>36</v>
      </c>
      <c r="O815" t="s">
        <v>157</v>
      </c>
      <c r="P815" t="s">
        <v>39</v>
      </c>
      <c r="Q815" t="s">
        <v>39</v>
      </c>
      <c r="R815" t="s">
        <v>39</v>
      </c>
      <c r="S815" t="s">
        <v>39</v>
      </c>
      <c r="T815" t="s">
        <v>39</v>
      </c>
      <c r="U815" t="s">
        <v>5999</v>
      </c>
      <c r="V815" t="s">
        <v>39</v>
      </c>
      <c r="W815" t="s">
        <v>39</v>
      </c>
      <c r="X815" t="s">
        <v>39</v>
      </c>
      <c r="Y815" t="s">
        <v>9897</v>
      </c>
      <c r="Z815">
        <v>2</v>
      </c>
    </row>
    <row r="816" spans="1:26" x14ac:dyDescent="0.25">
      <c r="A816" t="s">
        <v>6712</v>
      </c>
      <c r="B816" t="s">
        <v>6713</v>
      </c>
      <c r="C816" t="s">
        <v>6714</v>
      </c>
      <c r="D816" t="s">
        <v>6715</v>
      </c>
      <c r="E816" t="s">
        <v>6716</v>
      </c>
      <c r="F816" t="s">
        <v>6717</v>
      </c>
      <c r="G816" t="s">
        <v>6718</v>
      </c>
      <c r="H816" t="s">
        <v>6719</v>
      </c>
      <c r="I816" t="s">
        <v>225</v>
      </c>
      <c r="J816" t="s">
        <v>32</v>
      </c>
      <c r="K816" t="s">
        <v>6720</v>
      </c>
      <c r="L816" t="s">
        <v>50</v>
      </c>
      <c r="M816" t="s">
        <v>50</v>
      </c>
      <c r="N816" t="s">
        <v>36</v>
      </c>
      <c r="O816" t="s">
        <v>51</v>
      </c>
      <c r="P816" t="s">
        <v>39</v>
      </c>
      <c r="Q816" t="s">
        <v>39</v>
      </c>
      <c r="R816" t="s">
        <v>39</v>
      </c>
      <c r="S816" t="s">
        <v>39</v>
      </c>
      <c r="T816" t="s">
        <v>19</v>
      </c>
      <c r="U816" t="s">
        <v>6346</v>
      </c>
      <c r="V816" t="s">
        <v>39</v>
      </c>
      <c r="W816" t="s">
        <v>39</v>
      </c>
      <c r="X816" t="s">
        <v>39</v>
      </c>
      <c r="Y816" t="s">
        <v>9898</v>
      </c>
      <c r="Z816">
        <v>3</v>
      </c>
    </row>
    <row r="817" spans="1:26" x14ac:dyDescent="0.25">
      <c r="A817" t="s">
        <v>6721</v>
      </c>
      <c r="B817" t="s">
        <v>6722</v>
      </c>
      <c r="C817" t="s">
        <v>6723</v>
      </c>
      <c r="D817" t="s">
        <v>6724</v>
      </c>
      <c r="E817" t="s">
        <v>6725</v>
      </c>
      <c r="F817" t="s">
        <v>6726</v>
      </c>
      <c r="G817" t="s">
        <v>6727</v>
      </c>
      <c r="H817" t="s">
        <v>6728</v>
      </c>
      <c r="I817" t="s">
        <v>225</v>
      </c>
      <c r="J817" t="s">
        <v>32</v>
      </c>
      <c r="K817" t="s">
        <v>6729</v>
      </c>
      <c r="L817" t="s">
        <v>50</v>
      </c>
      <c r="M817" t="s">
        <v>50</v>
      </c>
      <c r="N817" t="s">
        <v>36</v>
      </c>
      <c r="O817" t="s">
        <v>37</v>
      </c>
      <c r="P817" t="s">
        <v>39</v>
      </c>
      <c r="Q817" t="s">
        <v>39</v>
      </c>
      <c r="R817" t="s">
        <v>4777</v>
      </c>
      <c r="S817" t="s">
        <v>39</v>
      </c>
      <c r="T817" t="s">
        <v>39</v>
      </c>
      <c r="U817" t="s">
        <v>1185</v>
      </c>
      <c r="V817" t="s">
        <v>39</v>
      </c>
      <c r="W817" t="s">
        <v>39</v>
      </c>
      <c r="X817" t="s">
        <v>39</v>
      </c>
      <c r="Y817" t="s">
        <v>9899</v>
      </c>
      <c r="Z817">
        <v>3</v>
      </c>
    </row>
    <row r="818" spans="1:26" x14ac:dyDescent="0.25">
      <c r="A818" t="s">
        <v>6730</v>
      </c>
      <c r="B818" t="s">
        <v>6731</v>
      </c>
      <c r="C818" t="s">
        <v>6732</v>
      </c>
      <c r="D818" t="s">
        <v>6733</v>
      </c>
      <c r="E818" t="s">
        <v>6734</v>
      </c>
      <c r="F818" t="s">
        <v>6735</v>
      </c>
      <c r="G818" t="s">
        <v>6736</v>
      </c>
      <c r="H818" t="s">
        <v>6737</v>
      </c>
      <c r="I818" t="s">
        <v>225</v>
      </c>
      <c r="J818" t="s">
        <v>211</v>
      </c>
      <c r="K818" t="s">
        <v>6738</v>
      </c>
      <c r="L818" t="s">
        <v>50</v>
      </c>
      <c r="M818" t="s">
        <v>50</v>
      </c>
      <c r="N818" t="s">
        <v>36</v>
      </c>
      <c r="O818" t="s">
        <v>51</v>
      </c>
      <c r="P818" t="s">
        <v>39</v>
      </c>
      <c r="Q818" t="s">
        <v>613</v>
      </c>
      <c r="R818" t="s">
        <v>39</v>
      </c>
      <c r="S818" t="s">
        <v>39</v>
      </c>
      <c r="T818" t="s">
        <v>6739</v>
      </c>
      <c r="U818" t="s">
        <v>2722</v>
      </c>
      <c r="V818" t="s">
        <v>39</v>
      </c>
      <c r="W818" t="s">
        <v>39</v>
      </c>
      <c r="X818" t="s">
        <v>39</v>
      </c>
      <c r="Y818" t="s">
        <v>9900</v>
      </c>
      <c r="Z818">
        <v>4</v>
      </c>
    </row>
    <row r="819" spans="1:26" x14ac:dyDescent="0.25">
      <c r="A819" t="s">
        <v>6740</v>
      </c>
      <c r="B819" t="s">
        <v>6741</v>
      </c>
      <c r="C819" t="s">
        <v>6742</v>
      </c>
      <c r="D819" t="s">
        <v>5504</v>
      </c>
      <c r="E819" t="s">
        <v>6743</v>
      </c>
      <c r="F819" t="s">
        <v>6744</v>
      </c>
      <c r="G819" t="s">
        <v>6745</v>
      </c>
      <c r="H819" t="s">
        <v>5508</v>
      </c>
      <c r="I819" t="s">
        <v>225</v>
      </c>
      <c r="J819" t="s">
        <v>211</v>
      </c>
      <c r="K819" t="s">
        <v>6746</v>
      </c>
      <c r="L819" t="s">
        <v>50</v>
      </c>
      <c r="M819" t="s">
        <v>50</v>
      </c>
      <c r="N819" t="s">
        <v>36</v>
      </c>
      <c r="O819" t="s">
        <v>94</v>
      </c>
      <c r="P819" t="s">
        <v>266</v>
      </c>
      <c r="Q819" t="s">
        <v>39</v>
      </c>
      <c r="R819" t="s">
        <v>39</v>
      </c>
      <c r="S819" t="s">
        <v>39</v>
      </c>
      <c r="T819" t="s">
        <v>39</v>
      </c>
      <c r="U819" t="s">
        <v>317</v>
      </c>
      <c r="V819" t="s">
        <v>5903</v>
      </c>
      <c r="W819" t="s">
        <v>39</v>
      </c>
      <c r="X819" t="s">
        <v>20</v>
      </c>
      <c r="Y819" t="s">
        <v>9901</v>
      </c>
      <c r="Z819">
        <v>4</v>
      </c>
    </row>
    <row r="820" spans="1:26" x14ac:dyDescent="0.25">
      <c r="A820" t="s">
        <v>6747</v>
      </c>
      <c r="B820" t="s">
        <v>6748</v>
      </c>
      <c r="C820" t="s">
        <v>6749</v>
      </c>
      <c r="D820" t="s">
        <v>6750</v>
      </c>
      <c r="E820" t="s">
        <v>6751</v>
      </c>
      <c r="F820" t="s">
        <v>6752</v>
      </c>
      <c r="G820" t="s">
        <v>6753</v>
      </c>
      <c r="H820" t="s">
        <v>6754</v>
      </c>
      <c r="I820" t="s">
        <v>225</v>
      </c>
      <c r="J820" t="s">
        <v>47</v>
      </c>
      <c r="K820" t="s">
        <v>48</v>
      </c>
      <c r="L820" t="s">
        <v>50</v>
      </c>
      <c r="M820" t="s">
        <v>50</v>
      </c>
      <c r="N820" t="s">
        <v>36</v>
      </c>
      <c r="O820" t="s">
        <v>157</v>
      </c>
      <c r="P820" t="s">
        <v>39</v>
      </c>
      <c r="Q820" t="s">
        <v>39</v>
      </c>
      <c r="R820" t="s">
        <v>39</v>
      </c>
      <c r="S820" t="s">
        <v>39</v>
      </c>
      <c r="T820" t="s">
        <v>39</v>
      </c>
      <c r="U820" t="s">
        <v>39</v>
      </c>
      <c r="V820" t="s">
        <v>39</v>
      </c>
      <c r="W820" t="s">
        <v>6755</v>
      </c>
      <c r="X820" t="s">
        <v>39</v>
      </c>
      <c r="Y820" t="s">
        <v>9902</v>
      </c>
      <c r="Z820">
        <v>2</v>
      </c>
    </row>
    <row r="821" spans="1:26" x14ac:dyDescent="0.25">
      <c r="A821" t="s">
        <v>6756</v>
      </c>
      <c r="B821" t="s">
        <v>6757</v>
      </c>
      <c r="C821" t="s">
        <v>6758</v>
      </c>
      <c r="D821" t="s">
        <v>6759</v>
      </c>
      <c r="E821" t="s">
        <v>6760</v>
      </c>
      <c r="F821" t="s">
        <v>6761</v>
      </c>
      <c r="G821" t="s">
        <v>6762</v>
      </c>
      <c r="H821" t="s">
        <v>6763</v>
      </c>
      <c r="I821" t="s">
        <v>225</v>
      </c>
      <c r="J821" t="s">
        <v>47</v>
      </c>
      <c r="K821" t="s">
        <v>48</v>
      </c>
      <c r="L821" t="s">
        <v>50</v>
      </c>
      <c r="M821" t="s">
        <v>50</v>
      </c>
      <c r="N821" t="s">
        <v>36</v>
      </c>
      <c r="O821" t="s">
        <v>39</v>
      </c>
      <c r="P821" t="s">
        <v>2167</v>
      </c>
      <c r="Q821" t="s">
        <v>39</v>
      </c>
      <c r="R821" t="s">
        <v>39</v>
      </c>
      <c r="S821" t="s">
        <v>39</v>
      </c>
      <c r="T821" t="s">
        <v>39</v>
      </c>
      <c r="U821" t="s">
        <v>96</v>
      </c>
      <c r="V821" t="s">
        <v>39</v>
      </c>
      <c r="W821" t="s">
        <v>39</v>
      </c>
      <c r="X821" t="s">
        <v>39</v>
      </c>
      <c r="Y821" t="s">
        <v>9903</v>
      </c>
      <c r="Z821">
        <v>2</v>
      </c>
    </row>
    <row r="822" spans="1:26" x14ac:dyDescent="0.25">
      <c r="A822" t="s">
        <v>6764</v>
      </c>
      <c r="B822" t="s">
        <v>6765</v>
      </c>
      <c r="C822" t="s">
        <v>6766</v>
      </c>
      <c r="D822" t="s">
        <v>4641</v>
      </c>
      <c r="E822" t="s">
        <v>6442</v>
      </c>
      <c r="F822" t="s">
        <v>6767</v>
      </c>
      <c r="G822" t="s">
        <v>6768</v>
      </c>
      <c r="H822" t="s">
        <v>630</v>
      </c>
      <c r="I822" t="s">
        <v>225</v>
      </c>
      <c r="J822" t="s">
        <v>47</v>
      </c>
      <c r="K822" t="s">
        <v>48</v>
      </c>
      <c r="L822" t="s">
        <v>50</v>
      </c>
      <c r="M822" t="s">
        <v>50</v>
      </c>
      <c r="N822" t="s">
        <v>36</v>
      </c>
      <c r="O822" t="s">
        <v>157</v>
      </c>
      <c r="P822" t="s">
        <v>39</v>
      </c>
      <c r="Q822" t="s">
        <v>39</v>
      </c>
      <c r="R822" t="s">
        <v>39</v>
      </c>
      <c r="S822" t="s">
        <v>158</v>
      </c>
      <c r="T822" t="s">
        <v>39</v>
      </c>
      <c r="U822" t="s">
        <v>96</v>
      </c>
      <c r="V822" t="s">
        <v>39</v>
      </c>
      <c r="W822" t="s">
        <v>39</v>
      </c>
      <c r="X822" t="s">
        <v>39</v>
      </c>
      <c r="Y822" t="s">
        <v>6768</v>
      </c>
      <c r="Z822">
        <v>3</v>
      </c>
    </row>
    <row r="823" spans="1:26" x14ac:dyDescent="0.25">
      <c r="A823" t="s">
        <v>6769</v>
      </c>
      <c r="B823" t="s">
        <v>6770</v>
      </c>
      <c r="C823" t="s">
        <v>6771</v>
      </c>
      <c r="D823" t="s">
        <v>1017</v>
      </c>
      <c r="E823" t="s">
        <v>6772</v>
      </c>
      <c r="F823" t="s">
        <v>6773</v>
      </c>
      <c r="G823" t="s">
        <v>6774</v>
      </c>
      <c r="H823" t="s">
        <v>1020</v>
      </c>
      <c r="I823" t="s">
        <v>225</v>
      </c>
      <c r="J823" t="s">
        <v>211</v>
      </c>
      <c r="K823" t="s">
        <v>6775</v>
      </c>
      <c r="L823" t="s">
        <v>50</v>
      </c>
      <c r="M823" t="s">
        <v>50</v>
      </c>
      <c r="N823" t="s">
        <v>36</v>
      </c>
      <c r="O823" t="s">
        <v>39</v>
      </c>
      <c r="P823" t="s">
        <v>103</v>
      </c>
      <c r="Q823" t="s">
        <v>39</v>
      </c>
      <c r="R823" t="s">
        <v>39</v>
      </c>
      <c r="S823" t="s">
        <v>6776</v>
      </c>
      <c r="T823" t="s">
        <v>39</v>
      </c>
      <c r="U823" t="s">
        <v>295</v>
      </c>
      <c r="V823" t="s">
        <v>39</v>
      </c>
      <c r="W823" t="s">
        <v>39</v>
      </c>
      <c r="X823" t="s">
        <v>39</v>
      </c>
      <c r="Y823" t="s">
        <v>9904</v>
      </c>
      <c r="Z823">
        <v>3</v>
      </c>
    </row>
    <row r="824" spans="1:26" x14ac:dyDescent="0.25">
      <c r="A824" t="s">
        <v>6777</v>
      </c>
      <c r="B824" t="s">
        <v>6778</v>
      </c>
      <c r="C824" t="s">
        <v>6779</v>
      </c>
      <c r="D824" t="s">
        <v>6780</v>
      </c>
      <c r="E824" t="s">
        <v>3417</v>
      </c>
      <c r="F824" t="s">
        <v>6781</v>
      </c>
      <c r="G824" t="s">
        <v>6782</v>
      </c>
      <c r="H824" t="s">
        <v>6783</v>
      </c>
      <c r="I824" t="s">
        <v>225</v>
      </c>
      <c r="J824" t="s">
        <v>47</v>
      </c>
      <c r="K824" t="s">
        <v>48</v>
      </c>
      <c r="L824" t="s">
        <v>50</v>
      </c>
      <c r="M824" t="s">
        <v>50</v>
      </c>
      <c r="N824" t="s">
        <v>36</v>
      </c>
      <c r="O824" t="s">
        <v>854</v>
      </c>
      <c r="P824" t="s">
        <v>39</v>
      </c>
      <c r="Q824" t="s">
        <v>39</v>
      </c>
      <c r="R824" t="s">
        <v>39</v>
      </c>
      <c r="S824" t="s">
        <v>39</v>
      </c>
      <c r="T824" t="s">
        <v>39</v>
      </c>
      <c r="U824" t="s">
        <v>6784</v>
      </c>
      <c r="V824" t="s">
        <v>39</v>
      </c>
      <c r="W824" t="s">
        <v>39</v>
      </c>
      <c r="X824" t="s">
        <v>39</v>
      </c>
      <c r="Y824" t="s">
        <v>9905</v>
      </c>
      <c r="Z824">
        <v>2</v>
      </c>
    </row>
    <row r="825" spans="1:26" x14ac:dyDescent="0.25">
      <c r="A825" t="s">
        <v>6785</v>
      </c>
      <c r="B825" t="s">
        <v>6786</v>
      </c>
      <c r="C825" t="s">
        <v>6787</v>
      </c>
      <c r="D825" t="s">
        <v>6788</v>
      </c>
      <c r="E825" t="s">
        <v>6716</v>
      </c>
      <c r="F825" t="s">
        <v>6789</v>
      </c>
      <c r="G825" t="s">
        <v>6790</v>
      </c>
      <c r="H825" t="s">
        <v>6791</v>
      </c>
      <c r="I825" t="s">
        <v>225</v>
      </c>
      <c r="J825" t="s">
        <v>32</v>
      </c>
      <c r="K825" t="s">
        <v>6792</v>
      </c>
      <c r="L825" t="s">
        <v>50</v>
      </c>
      <c r="M825" t="s">
        <v>50</v>
      </c>
      <c r="N825" t="s">
        <v>36</v>
      </c>
      <c r="O825" t="s">
        <v>399</v>
      </c>
      <c r="P825" t="s">
        <v>39</v>
      </c>
      <c r="Q825" t="s">
        <v>39</v>
      </c>
      <c r="R825" t="s">
        <v>39</v>
      </c>
      <c r="S825" t="s">
        <v>39</v>
      </c>
      <c r="T825" t="s">
        <v>39</v>
      </c>
      <c r="U825" t="s">
        <v>40</v>
      </c>
      <c r="V825" t="s">
        <v>287</v>
      </c>
      <c r="W825" t="s">
        <v>39</v>
      </c>
      <c r="X825" t="s">
        <v>20</v>
      </c>
      <c r="Y825" t="s">
        <v>9906</v>
      </c>
      <c r="Z825">
        <v>3</v>
      </c>
    </row>
    <row r="826" spans="1:26" x14ac:dyDescent="0.25">
      <c r="A826" t="s">
        <v>6793</v>
      </c>
      <c r="B826" t="s">
        <v>6794</v>
      </c>
      <c r="C826" t="s">
        <v>6795</v>
      </c>
      <c r="D826" t="s">
        <v>6796</v>
      </c>
      <c r="E826" t="s">
        <v>6258</v>
      </c>
      <c r="F826" t="s">
        <v>6797</v>
      </c>
      <c r="G826" t="s">
        <v>6798</v>
      </c>
      <c r="H826" t="s">
        <v>6799</v>
      </c>
      <c r="I826" t="s">
        <v>225</v>
      </c>
      <c r="J826" t="s">
        <v>47</v>
      </c>
      <c r="K826" t="s">
        <v>6800</v>
      </c>
      <c r="L826" t="s">
        <v>50</v>
      </c>
      <c r="M826" t="s">
        <v>50</v>
      </c>
      <c r="N826" t="s">
        <v>36</v>
      </c>
      <c r="O826" t="s">
        <v>51</v>
      </c>
      <c r="P826" t="s">
        <v>39</v>
      </c>
      <c r="Q826" t="s">
        <v>522</v>
      </c>
      <c r="R826" t="s">
        <v>39</v>
      </c>
      <c r="S826" t="s">
        <v>428</v>
      </c>
      <c r="T826" t="s">
        <v>39</v>
      </c>
      <c r="U826" t="s">
        <v>6801</v>
      </c>
      <c r="V826" t="s">
        <v>287</v>
      </c>
      <c r="W826" t="s">
        <v>39</v>
      </c>
      <c r="X826" t="s">
        <v>20</v>
      </c>
      <c r="Y826" t="s">
        <v>9907</v>
      </c>
      <c r="Z826">
        <v>5</v>
      </c>
    </row>
    <row r="827" spans="1:26" x14ac:dyDescent="0.25">
      <c r="A827" t="s">
        <v>6802</v>
      </c>
      <c r="B827" t="s">
        <v>6803</v>
      </c>
      <c r="C827" t="s">
        <v>6804</v>
      </c>
      <c r="D827" t="s">
        <v>6805</v>
      </c>
      <c r="E827" t="s">
        <v>6806</v>
      </c>
      <c r="F827" t="s">
        <v>6807</v>
      </c>
      <c r="G827" t="s">
        <v>6808</v>
      </c>
      <c r="H827" t="s">
        <v>30</v>
      </c>
      <c r="I827" t="s">
        <v>31</v>
      </c>
      <c r="J827" t="s">
        <v>47</v>
      </c>
      <c r="K827" t="s">
        <v>48</v>
      </c>
      <c r="L827" t="s">
        <v>6809</v>
      </c>
      <c r="M827" t="s">
        <v>6810</v>
      </c>
      <c r="N827" t="s">
        <v>36</v>
      </c>
      <c r="O827" t="s">
        <v>157</v>
      </c>
      <c r="P827" t="s">
        <v>39</v>
      </c>
      <c r="Q827" t="s">
        <v>39</v>
      </c>
      <c r="R827" t="s">
        <v>39</v>
      </c>
      <c r="S827" t="s">
        <v>158</v>
      </c>
      <c r="T827" t="s">
        <v>633</v>
      </c>
      <c r="U827" t="s">
        <v>39</v>
      </c>
      <c r="V827" t="s">
        <v>159</v>
      </c>
      <c r="W827" t="s">
        <v>39</v>
      </c>
      <c r="X827" t="s">
        <v>20</v>
      </c>
      <c r="Y827" t="s">
        <v>9908</v>
      </c>
      <c r="Z827">
        <v>4</v>
      </c>
    </row>
    <row r="828" spans="1:26" x14ac:dyDescent="0.25">
      <c r="A828" t="s">
        <v>6811</v>
      </c>
      <c r="B828" t="s">
        <v>6812</v>
      </c>
      <c r="C828" t="s">
        <v>6813</v>
      </c>
      <c r="D828" t="s">
        <v>6814</v>
      </c>
      <c r="E828" t="s">
        <v>6815</v>
      </c>
      <c r="F828" t="s">
        <v>6816</v>
      </c>
      <c r="G828" t="s">
        <v>6817</v>
      </c>
      <c r="H828" t="s">
        <v>3162</v>
      </c>
      <c r="I828" t="s">
        <v>225</v>
      </c>
      <c r="J828" t="s">
        <v>32</v>
      </c>
      <c r="K828" t="s">
        <v>6818</v>
      </c>
      <c r="L828" t="s">
        <v>50</v>
      </c>
      <c r="M828" t="s">
        <v>50</v>
      </c>
      <c r="N828" t="s">
        <v>36</v>
      </c>
      <c r="O828" t="s">
        <v>39</v>
      </c>
      <c r="P828" t="s">
        <v>772</v>
      </c>
      <c r="Q828" t="s">
        <v>613</v>
      </c>
      <c r="R828" t="s">
        <v>39</v>
      </c>
      <c r="S828" t="s">
        <v>39</v>
      </c>
      <c r="T828" t="s">
        <v>39</v>
      </c>
      <c r="U828" t="s">
        <v>6819</v>
      </c>
      <c r="V828" t="s">
        <v>39</v>
      </c>
      <c r="W828" t="s">
        <v>39</v>
      </c>
      <c r="X828" t="s">
        <v>39</v>
      </c>
      <c r="Y828" t="s">
        <v>9909</v>
      </c>
      <c r="Z828">
        <v>3</v>
      </c>
    </row>
    <row r="829" spans="1:26" x14ac:dyDescent="0.25">
      <c r="A829" t="s">
        <v>6820</v>
      </c>
      <c r="B829" t="s">
        <v>6821</v>
      </c>
      <c r="C829" t="s">
        <v>6822</v>
      </c>
      <c r="D829" t="s">
        <v>6823</v>
      </c>
      <c r="E829" t="s">
        <v>6824</v>
      </c>
      <c r="F829" t="s">
        <v>6825</v>
      </c>
      <c r="G829" t="s">
        <v>6826</v>
      </c>
      <c r="H829" t="s">
        <v>6827</v>
      </c>
      <c r="I829" t="s">
        <v>225</v>
      </c>
      <c r="J829" t="s">
        <v>211</v>
      </c>
      <c r="K829" t="s">
        <v>6828</v>
      </c>
      <c r="L829" t="s">
        <v>50</v>
      </c>
      <c r="M829" t="s">
        <v>50</v>
      </c>
      <c r="N829" t="s">
        <v>36</v>
      </c>
      <c r="O829" t="s">
        <v>39</v>
      </c>
      <c r="P829" t="s">
        <v>1999</v>
      </c>
      <c r="Q829" t="s">
        <v>39</v>
      </c>
      <c r="R829" t="s">
        <v>6829</v>
      </c>
      <c r="S829" t="s">
        <v>1184</v>
      </c>
      <c r="T829" t="s">
        <v>39</v>
      </c>
      <c r="U829" t="s">
        <v>39</v>
      </c>
      <c r="V829" t="s">
        <v>39</v>
      </c>
      <c r="W829" t="s">
        <v>39</v>
      </c>
      <c r="X829" t="s">
        <v>39</v>
      </c>
      <c r="Y829" t="s">
        <v>9910</v>
      </c>
      <c r="Z829">
        <v>3</v>
      </c>
    </row>
    <row r="830" spans="1:26" x14ac:dyDescent="0.25">
      <c r="A830" t="s">
        <v>6830</v>
      </c>
      <c r="B830" t="s">
        <v>6831</v>
      </c>
      <c r="C830" t="s">
        <v>6832</v>
      </c>
      <c r="D830" t="s">
        <v>6833</v>
      </c>
      <c r="E830" t="s">
        <v>6824</v>
      </c>
      <c r="F830" t="s">
        <v>6834</v>
      </c>
      <c r="G830" t="s">
        <v>6835</v>
      </c>
      <c r="H830" t="s">
        <v>6836</v>
      </c>
      <c r="I830" t="s">
        <v>225</v>
      </c>
      <c r="J830" t="s">
        <v>47</v>
      </c>
      <c r="K830" t="s">
        <v>48</v>
      </c>
      <c r="L830" t="s">
        <v>50</v>
      </c>
      <c r="M830" t="s">
        <v>50</v>
      </c>
      <c r="N830" t="s">
        <v>36</v>
      </c>
      <c r="O830" t="s">
        <v>51</v>
      </c>
      <c r="P830" t="s">
        <v>39</v>
      </c>
      <c r="Q830" t="s">
        <v>39</v>
      </c>
      <c r="R830" t="s">
        <v>1056</v>
      </c>
      <c r="S830" t="s">
        <v>39</v>
      </c>
      <c r="T830" t="s">
        <v>6837</v>
      </c>
      <c r="U830" t="s">
        <v>39</v>
      </c>
      <c r="V830" t="s">
        <v>39</v>
      </c>
      <c r="W830" t="s">
        <v>39</v>
      </c>
      <c r="X830" t="s">
        <v>39</v>
      </c>
      <c r="Y830" t="s">
        <v>9911</v>
      </c>
      <c r="Z830">
        <v>3</v>
      </c>
    </row>
    <row r="831" spans="1:26" x14ac:dyDescent="0.25">
      <c r="A831" t="s">
        <v>6838</v>
      </c>
      <c r="B831" t="s">
        <v>6839</v>
      </c>
      <c r="C831" t="s">
        <v>6840</v>
      </c>
      <c r="D831" t="s">
        <v>6841</v>
      </c>
      <c r="E831" t="s">
        <v>6842</v>
      </c>
      <c r="F831" t="s">
        <v>6843</v>
      </c>
      <c r="G831" t="s">
        <v>6844</v>
      </c>
      <c r="H831" t="s">
        <v>6845</v>
      </c>
      <c r="I831" t="s">
        <v>225</v>
      </c>
      <c r="J831" t="s">
        <v>32</v>
      </c>
      <c r="K831" t="s">
        <v>6846</v>
      </c>
      <c r="L831" t="s">
        <v>50</v>
      </c>
      <c r="M831" t="s">
        <v>50</v>
      </c>
      <c r="N831" t="s">
        <v>36</v>
      </c>
      <c r="O831" t="s">
        <v>51</v>
      </c>
      <c r="P831" t="s">
        <v>187</v>
      </c>
      <c r="Q831" t="s">
        <v>39</v>
      </c>
      <c r="R831" t="s">
        <v>39</v>
      </c>
      <c r="S831" t="s">
        <v>9059</v>
      </c>
      <c r="T831" t="s">
        <v>39</v>
      </c>
      <c r="U831" t="s">
        <v>40</v>
      </c>
      <c r="V831" t="s">
        <v>39</v>
      </c>
      <c r="W831" t="s">
        <v>39</v>
      </c>
      <c r="X831" t="s">
        <v>39</v>
      </c>
      <c r="Y831" t="s">
        <v>9912</v>
      </c>
      <c r="Z831">
        <v>4</v>
      </c>
    </row>
    <row r="832" spans="1:26" x14ac:dyDescent="0.25">
      <c r="A832" t="s">
        <v>6847</v>
      </c>
      <c r="B832" t="s">
        <v>6848</v>
      </c>
      <c r="C832" t="s">
        <v>6849</v>
      </c>
      <c r="D832" t="s">
        <v>6850</v>
      </c>
      <c r="E832" t="s">
        <v>1468</v>
      </c>
      <c r="F832" t="s">
        <v>6851</v>
      </c>
      <c r="G832" t="s">
        <v>6852</v>
      </c>
      <c r="H832" t="s">
        <v>6853</v>
      </c>
      <c r="I832" t="s">
        <v>225</v>
      </c>
      <c r="J832" t="s">
        <v>211</v>
      </c>
      <c r="K832" t="s">
        <v>6854</v>
      </c>
      <c r="L832" t="s">
        <v>50</v>
      </c>
      <c r="M832" t="s">
        <v>50</v>
      </c>
      <c r="N832" t="s">
        <v>36</v>
      </c>
      <c r="O832" t="s">
        <v>39</v>
      </c>
      <c r="P832" t="s">
        <v>266</v>
      </c>
      <c r="Q832" t="s">
        <v>39</v>
      </c>
      <c r="R832" t="s">
        <v>39</v>
      </c>
      <c r="S832" t="s">
        <v>39</v>
      </c>
      <c r="T832" t="s">
        <v>39</v>
      </c>
      <c r="U832" t="s">
        <v>6855</v>
      </c>
      <c r="V832" t="s">
        <v>39</v>
      </c>
      <c r="W832" t="s">
        <v>39</v>
      </c>
      <c r="X832" t="s">
        <v>39</v>
      </c>
      <c r="Y832" t="s">
        <v>9913</v>
      </c>
      <c r="Z832">
        <v>2</v>
      </c>
    </row>
    <row r="833" spans="1:26" x14ac:dyDescent="0.25">
      <c r="A833" t="s">
        <v>6856</v>
      </c>
      <c r="B833" t="s">
        <v>6857</v>
      </c>
      <c r="C833" t="s">
        <v>6858</v>
      </c>
      <c r="D833" t="s">
        <v>6859</v>
      </c>
      <c r="E833" t="s">
        <v>6860</v>
      </c>
      <c r="F833" t="s">
        <v>6861</v>
      </c>
      <c r="G833" t="s">
        <v>52</v>
      </c>
      <c r="H833" t="s">
        <v>30</v>
      </c>
      <c r="I833" t="s">
        <v>31</v>
      </c>
      <c r="J833" t="s">
        <v>47</v>
      </c>
      <c r="K833" t="s">
        <v>48</v>
      </c>
      <c r="L833" t="s">
        <v>6862</v>
      </c>
      <c r="M833" t="s">
        <v>6863</v>
      </c>
      <c r="N833" t="s">
        <v>36</v>
      </c>
      <c r="O833" t="s">
        <v>39</v>
      </c>
      <c r="P833" t="s">
        <v>187</v>
      </c>
      <c r="Q833" t="s">
        <v>39</v>
      </c>
      <c r="R833" t="s">
        <v>39</v>
      </c>
      <c r="S833" t="s">
        <v>52</v>
      </c>
      <c r="T833" t="s">
        <v>39</v>
      </c>
      <c r="U833" t="s">
        <v>39</v>
      </c>
      <c r="V833" t="s">
        <v>39</v>
      </c>
      <c r="W833" t="s">
        <v>39</v>
      </c>
      <c r="X833" t="s">
        <v>39</v>
      </c>
      <c r="Y833" t="s">
        <v>9914</v>
      </c>
      <c r="Z833">
        <v>2</v>
      </c>
    </row>
    <row r="834" spans="1:26" x14ac:dyDescent="0.25">
      <c r="A834" t="s">
        <v>6864</v>
      </c>
      <c r="B834" t="s">
        <v>6865</v>
      </c>
      <c r="C834" t="s">
        <v>6866</v>
      </c>
      <c r="D834" t="s">
        <v>6867</v>
      </c>
      <c r="E834" t="s">
        <v>6815</v>
      </c>
      <c r="F834" t="s">
        <v>6868</v>
      </c>
      <c r="G834" t="s">
        <v>6869</v>
      </c>
      <c r="H834" t="s">
        <v>30</v>
      </c>
      <c r="I834" t="s">
        <v>31</v>
      </c>
      <c r="J834" t="s">
        <v>47</v>
      </c>
      <c r="K834" t="s">
        <v>48</v>
      </c>
      <c r="L834" t="s">
        <v>6870</v>
      </c>
      <c r="M834" t="s">
        <v>6871</v>
      </c>
      <c r="N834" t="s">
        <v>36</v>
      </c>
      <c r="O834" t="s">
        <v>39</v>
      </c>
      <c r="P834" t="s">
        <v>187</v>
      </c>
      <c r="Q834" t="s">
        <v>522</v>
      </c>
      <c r="R834" t="s">
        <v>39</v>
      </c>
      <c r="S834" t="s">
        <v>9059</v>
      </c>
      <c r="T834" t="s">
        <v>39</v>
      </c>
      <c r="U834" t="s">
        <v>39</v>
      </c>
      <c r="V834" t="s">
        <v>6872</v>
      </c>
      <c r="W834" t="s">
        <v>39</v>
      </c>
      <c r="X834" t="s">
        <v>20</v>
      </c>
      <c r="Y834" t="s">
        <v>9915</v>
      </c>
      <c r="Z834">
        <v>4</v>
      </c>
    </row>
    <row r="835" spans="1:26" x14ac:dyDescent="0.25">
      <c r="A835" t="s">
        <v>6873</v>
      </c>
      <c r="B835" t="s">
        <v>6874</v>
      </c>
      <c r="C835" t="s">
        <v>6875</v>
      </c>
      <c r="D835" t="s">
        <v>6876</v>
      </c>
      <c r="E835" t="s">
        <v>6877</v>
      </c>
      <c r="F835" t="s">
        <v>6878</v>
      </c>
      <c r="G835" t="s">
        <v>6879</v>
      </c>
      <c r="H835" t="s">
        <v>3162</v>
      </c>
      <c r="I835" t="s">
        <v>225</v>
      </c>
      <c r="J835" t="s">
        <v>32</v>
      </c>
      <c r="K835" t="s">
        <v>6880</v>
      </c>
      <c r="L835" t="s">
        <v>50</v>
      </c>
      <c r="M835" t="s">
        <v>50</v>
      </c>
      <c r="N835" t="s">
        <v>36</v>
      </c>
      <c r="O835" t="s">
        <v>39</v>
      </c>
      <c r="P835" t="s">
        <v>2167</v>
      </c>
      <c r="Q835" t="s">
        <v>39</v>
      </c>
      <c r="R835" t="s">
        <v>39</v>
      </c>
      <c r="S835" t="s">
        <v>39</v>
      </c>
      <c r="T835" t="s">
        <v>39</v>
      </c>
      <c r="U835" t="s">
        <v>39</v>
      </c>
      <c r="V835" t="s">
        <v>654</v>
      </c>
      <c r="W835" t="s">
        <v>39</v>
      </c>
      <c r="X835" t="s">
        <v>20</v>
      </c>
      <c r="Y835" t="s">
        <v>9916</v>
      </c>
      <c r="Z835">
        <v>2</v>
      </c>
    </row>
    <row r="836" spans="1:26" x14ac:dyDescent="0.25">
      <c r="A836" t="s">
        <v>6881</v>
      </c>
      <c r="B836" t="s">
        <v>6882</v>
      </c>
      <c r="C836" t="s">
        <v>6883</v>
      </c>
      <c r="D836" t="s">
        <v>6884</v>
      </c>
      <c r="E836" t="s">
        <v>6885</v>
      </c>
      <c r="F836" t="s">
        <v>6886</v>
      </c>
      <c r="G836" t="s">
        <v>6887</v>
      </c>
      <c r="H836" t="s">
        <v>6888</v>
      </c>
      <c r="I836" t="s">
        <v>225</v>
      </c>
      <c r="J836" t="s">
        <v>211</v>
      </c>
      <c r="K836" t="s">
        <v>6889</v>
      </c>
      <c r="L836" t="s">
        <v>50</v>
      </c>
      <c r="M836" t="s">
        <v>50</v>
      </c>
      <c r="N836" t="s">
        <v>36</v>
      </c>
      <c r="O836" t="s">
        <v>77</v>
      </c>
      <c r="P836" t="s">
        <v>39</v>
      </c>
      <c r="Q836" t="s">
        <v>39</v>
      </c>
      <c r="R836" t="s">
        <v>39</v>
      </c>
      <c r="S836" t="s">
        <v>39</v>
      </c>
      <c r="T836" t="s">
        <v>39</v>
      </c>
      <c r="U836" t="s">
        <v>39</v>
      </c>
      <c r="V836" t="s">
        <v>6338</v>
      </c>
      <c r="W836" t="s">
        <v>595</v>
      </c>
      <c r="X836" t="s">
        <v>20</v>
      </c>
      <c r="Y836" t="s">
        <v>9917</v>
      </c>
      <c r="Z836">
        <v>3</v>
      </c>
    </row>
    <row r="837" spans="1:26" x14ac:dyDescent="0.25">
      <c r="A837" t="s">
        <v>6890</v>
      </c>
      <c r="B837" t="s">
        <v>6891</v>
      </c>
      <c r="C837" t="s">
        <v>6892</v>
      </c>
      <c r="D837" t="s">
        <v>6893</v>
      </c>
      <c r="E837" t="s">
        <v>1468</v>
      </c>
      <c r="F837" t="s">
        <v>6894</v>
      </c>
      <c r="G837" t="s">
        <v>6895</v>
      </c>
      <c r="H837" t="s">
        <v>6896</v>
      </c>
      <c r="I837" t="s">
        <v>225</v>
      </c>
      <c r="J837" t="s">
        <v>211</v>
      </c>
      <c r="K837" t="s">
        <v>6897</v>
      </c>
      <c r="L837" t="s">
        <v>50</v>
      </c>
      <c r="M837" t="s">
        <v>50</v>
      </c>
      <c r="N837" t="s">
        <v>36</v>
      </c>
      <c r="O837" t="s">
        <v>51</v>
      </c>
      <c r="P837" t="s">
        <v>39</v>
      </c>
      <c r="Q837" t="s">
        <v>522</v>
      </c>
      <c r="R837" t="s">
        <v>39</v>
      </c>
      <c r="S837" t="s">
        <v>39</v>
      </c>
      <c r="T837" t="s">
        <v>53</v>
      </c>
      <c r="U837" t="s">
        <v>6898</v>
      </c>
      <c r="V837" t="s">
        <v>39</v>
      </c>
      <c r="W837" t="s">
        <v>39</v>
      </c>
      <c r="X837" t="s">
        <v>39</v>
      </c>
      <c r="Y837" t="s">
        <v>9918</v>
      </c>
      <c r="Z837">
        <v>4</v>
      </c>
    </row>
    <row r="838" spans="1:26" x14ac:dyDescent="0.25">
      <c r="A838" t="s">
        <v>6899</v>
      </c>
      <c r="B838" t="s">
        <v>6900</v>
      </c>
      <c r="C838" t="s">
        <v>6901</v>
      </c>
      <c r="D838" t="s">
        <v>6902</v>
      </c>
      <c r="E838" t="s">
        <v>6903</v>
      </c>
      <c r="F838" t="s">
        <v>6904</v>
      </c>
      <c r="G838" t="s">
        <v>6905</v>
      </c>
      <c r="H838" t="s">
        <v>4459</v>
      </c>
      <c r="I838" t="s">
        <v>225</v>
      </c>
      <c r="J838" t="s">
        <v>211</v>
      </c>
      <c r="K838" t="s">
        <v>6906</v>
      </c>
      <c r="L838" t="s">
        <v>50</v>
      </c>
      <c r="M838" t="s">
        <v>50</v>
      </c>
      <c r="N838" t="s">
        <v>36</v>
      </c>
      <c r="O838" t="s">
        <v>51</v>
      </c>
      <c r="P838" t="s">
        <v>39</v>
      </c>
      <c r="Q838" t="s">
        <v>522</v>
      </c>
      <c r="R838" t="s">
        <v>39</v>
      </c>
      <c r="S838" t="s">
        <v>39</v>
      </c>
      <c r="T838" t="s">
        <v>39</v>
      </c>
      <c r="U838" t="s">
        <v>39</v>
      </c>
      <c r="V838" t="s">
        <v>4093</v>
      </c>
      <c r="W838" t="s">
        <v>39</v>
      </c>
      <c r="X838" t="s">
        <v>20</v>
      </c>
      <c r="Y838" t="s">
        <v>9919</v>
      </c>
      <c r="Z838">
        <v>3</v>
      </c>
    </row>
    <row r="839" spans="1:26" x14ac:dyDescent="0.25">
      <c r="A839" t="s">
        <v>6907</v>
      </c>
      <c r="B839" t="s">
        <v>6908</v>
      </c>
      <c r="C839" t="s">
        <v>6909</v>
      </c>
      <c r="D839" t="s">
        <v>6910</v>
      </c>
      <c r="E839" t="s">
        <v>6911</v>
      </c>
      <c r="F839" t="s">
        <v>6912</v>
      </c>
      <c r="G839" t="s">
        <v>6913</v>
      </c>
      <c r="H839" t="s">
        <v>6914</v>
      </c>
      <c r="I839" t="s">
        <v>225</v>
      </c>
      <c r="J839" t="s">
        <v>6915</v>
      </c>
      <c r="K839" t="s">
        <v>6916</v>
      </c>
      <c r="L839" t="s">
        <v>50</v>
      </c>
      <c r="M839" t="s">
        <v>50</v>
      </c>
      <c r="N839" t="s">
        <v>36</v>
      </c>
      <c r="O839" t="s">
        <v>39</v>
      </c>
      <c r="P839" t="s">
        <v>266</v>
      </c>
      <c r="Q839" t="s">
        <v>39</v>
      </c>
      <c r="R839" t="s">
        <v>39</v>
      </c>
      <c r="S839" t="s">
        <v>39</v>
      </c>
      <c r="T839" t="s">
        <v>39</v>
      </c>
      <c r="U839" t="s">
        <v>6855</v>
      </c>
      <c r="V839" t="s">
        <v>114</v>
      </c>
      <c r="W839" t="s">
        <v>39</v>
      </c>
      <c r="X839" t="s">
        <v>20</v>
      </c>
      <c r="Y839" t="s">
        <v>9920</v>
      </c>
      <c r="Z839">
        <v>3</v>
      </c>
    </row>
    <row r="840" spans="1:26" x14ac:dyDescent="0.25">
      <c r="A840" t="s">
        <v>6917</v>
      </c>
      <c r="B840" t="s">
        <v>6918</v>
      </c>
      <c r="C840" t="s">
        <v>6919</v>
      </c>
      <c r="D840" t="s">
        <v>6920</v>
      </c>
      <c r="E840" t="s">
        <v>6921</v>
      </c>
      <c r="F840" t="s">
        <v>6922</v>
      </c>
      <c r="G840" t="s">
        <v>6923</v>
      </c>
      <c r="H840" t="s">
        <v>6924</v>
      </c>
      <c r="I840" t="s">
        <v>225</v>
      </c>
      <c r="J840" t="s">
        <v>32</v>
      </c>
      <c r="K840" t="s">
        <v>6925</v>
      </c>
      <c r="L840" t="s">
        <v>50</v>
      </c>
      <c r="M840" t="s">
        <v>50</v>
      </c>
      <c r="N840" t="s">
        <v>36</v>
      </c>
      <c r="O840" t="s">
        <v>39</v>
      </c>
      <c r="P840" t="s">
        <v>266</v>
      </c>
      <c r="Q840" t="s">
        <v>39</v>
      </c>
      <c r="R840" t="s">
        <v>39</v>
      </c>
      <c r="S840" t="s">
        <v>39</v>
      </c>
      <c r="T840" t="s">
        <v>39</v>
      </c>
      <c r="U840" t="s">
        <v>40</v>
      </c>
      <c r="V840" t="s">
        <v>39</v>
      </c>
      <c r="W840" t="s">
        <v>39</v>
      </c>
      <c r="X840" t="s">
        <v>39</v>
      </c>
      <c r="Y840" t="s">
        <v>9921</v>
      </c>
      <c r="Z840">
        <v>2</v>
      </c>
    </row>
    <row r="841" spans="1:26" x14ac:dyDescent="0.25">
      <c r="A841" t="s">
        <v>6926</v>
      </c>
      <c r="B841" t="s">
        <v>6927</v>
      </c>
      <c r="C841" t="s">
        <v>6928</v>
      </c>
      <c r="D841" t="s">
        <v>6920</v>
      </c>
      <c r="E841" t="s">
        <v>6929</v>
      </c>
      <c r="F841" t="s">
        <v>6930</v>
      </c>
      <c r="G841" t="s">
        <v>6931</v>
      </c>
      <c r="H841" t="s">
        <v>6924</v>
      </c>
      <c r="I841" t="s">
        <v>225</v>
      </c>
      <c r="J841" t="s">
        <v>32</v>
      </c>
      <c r="K841" t="s">
        <v>6932</v>
      </c>
      <c r="L841" t="s">
        <v>50</v>
      </c>
      <c r="M841" t="s">
        <v>50</v>
      </c>
      <c r="N841" t="s">
        <v>36</v>
      </c>
      <c r="O841" t="s">
        <v>39</v>
      </c>
      <c r="P841" t="s">
        <v>266</v>
      </c>
      <c r="Q841" t="s">
        <v>39</v>
      </c>
      <c r="R841" t="s">
        <v>39</v>
      </c>
      <c r="S841" t="s">
        <v>39</v>
      </c>
      <c r="T841" t="s">
        <v>39</v>
      </c>
      <c r="U841" t="s">
        <v>257</v>
      </c>
      <c r="V841" t="s">
        <v>114</v>
      </c>
      <c r="W841" t="s">
        <v>39</v>
      </c>
      <c r="X841" t="s">
        <v>20</v>
      </c>
      <c r="Y841" t="s">
        <v>9922</v>
      </c>
      <c r="Z841">
        <v>3</v>
      </c>
    </row>
    <row r="842" spans="1:26" x14ac:dyDescent="0.25">
      <c r="A842" t="s">
        <v>6933</v>
      </c>
      <c r="B842" t="s">
        <v>6934</v>
      </c>
      <c r="C842" t="s">
        <v>6935</v>
      </c>
      <c r="D842" t="s">
        <v>6936</v>
      </c>
      <c r="E842" t="s">
        <v>1468</v>
      </c>
      <c r="F842" t="s">
        <v>6937</v>
      </c>
      <c r="G842" t="s">
        <v>6938</v>
      </c>
      <c r="H842" t="s">
        <v>6939</v>
      </c>
      <c r="I842" t="s">
        <v>225</v>
      </c>
      <c r="J842" t="s">
        <v>47</v>
      </c>
      <c r="K842" t="s">
        <v>48</v>
      </c>
      <c r="L842" t="s">
        <v>50</v>
      </c>
      <c r="M842" t="s">
        <v>50</v>
      </c>
      <c r="N842" t="s">
        <v>36</v>
      </c>
      <c r="O842" t="s">
        <v>157</v>
      </c>
      <c r="P842" t="s">
        <v>39</v>
      </c>
      <c r="Q842" t="s">
        <v>39</v>
      </c>
      <c r="R842" t="s">
        <v>39</v>
      </c>
      <c r="S842" t="s">
        <v>158</v>
      </c>
      <c r="T842" t="s">
        <v>39</v>
      </c>
      <c r="U842" t="s">
        <v>39</v>
      </c>
      <c r="V842" t="s">
        <v>912</v>
      </c>
      <c r="W842" t="s">
        <v>604</v>
      </c>
      <c r="X842" t="s">
        <v>20</v>
      </c>
      <c r="Y842" t="s">
        <v>9923</v>
      </c>
      <c r="Z842">
        <v>4</v>
      </c>
    </row>
    <row r="843" spans="1:26" x14ac:dyDescent="0.25">
      <c r="A843" t="s">
        <v>6940</v>
      </c>
      <c r="B843" t="s">
        <v>6941</v>
      </c>
      <c r="C843" t="s">
        <v>6942</v>
      </c>
      <c r="D843" t="s">
        <v>6943</v>
      </c>
      <c r="E843" t="s">
        <v>1468</v>
      </c>
      <c r="F843" t="s">
        <v>6944</v>
      </c>
      <c r="G843" t="s">
        <v>6945</v>
      </c>
      <c r="H843" t="s">
        <v>6946</v>
      </c>
      <c r="I843" t="s">
        <v>225</v>
      </c>
      <c r="J843" t="s">
        <v>47</v>
      </c>
      <c r="K843" t="s">
        <v>48</v>
      </c>
      <c r="L843" t="s">
        <v>50</v>
      </c>
      <c r="M843" t="s">
        <v>50</v>
      </c>
      <c r="N843" t="s">
        <v>36</v>
      </c>
      <c r="O843" t="s">
        <v>854</v>
      </c>
      <c r="P843" t="s">
        <v>266</v>
      </c>
      <c r="Q843" t="s">
        <v>39</v>
      </c>
      <c r="R843" t="s">
        <v>39</v>
      </c>
      <c r="S843" t="s">
        <v>52</v>
      </c>
      <c r="T843" t="s">
        <v>39</v>
      </c>
      <c r="U843" t="s">
        <v>39</v>
      </c>
      <c r="V843" t="s">
        <v>39</v>
      </c>
      <c r="W843" t="s">
        <v>39</v>
      </c>
      <c r="X843" t="s">
        <v>39</v>
      </c>
      <c r="Y843" t="s">
        <v>9924</v>
      </c>
      <c r="Z843">
        <v>3</v>
      </c>
    </row>
    <row r="844" spans="1:26" x14ac:dyDescent="0.25">
      <c r="A844" t="s">
        <v>6947</v>
      </c>
      <c r="B844" t="s">
        <v>6948</v>
      </c>
      <c r="C844" t="s">
        <v>6949</v>
      </c>
      <c r="D844" t="s">
        <v>5212</v>
      </c>
      <c r="E844" t="s">
        <v>6815</v>
      </c>
      <c r="F844" t="s">
        <v>6950</v>
      </c>
      <c r="G844" t="s">
        <v>865</v>
      </c>
      <c r="H844" t="s">
        <v>5216</v>
      </c>
      <c r="I844" t="s">
        <v>225</v>
      </c>
      <c r="J844" t="s">
        <v>211</v>
      </c>
      <c r="K844" t="s">
        <v>6951</v>
      </c>
      <c r="L844" t="s">
        <v>50</v>
      </c>
      <c r="M844" t="s">
        <v>50</v>
      </c>
      <c r="N844" t="s">
        <v>36</v>
      </c>
      <c r="O844" t="s">
        <v>5226</v>
      </c>
      <c r="P844" t="s">
        <v>39</v>
      </c>
      <c r="Q844" t="s">
        <v>39</v>
      </c>
      <c r="R844" t="s">
        <v>39</v>
      </c>
      <c r="S844" t="s">
        <v>39</v>
      </c>
      <c r="T844" t="s">
        <v>39</v>
      </c>
      <c r="U844" t="s">
        <v>865</v>
      </c>
      <c r="V844" t="s">
        <v>39</v>
      </c>
      <c r="W844" t="s">
        <v>39</v>
      </c>
      <c r="X844" t="s">
        <v>39</v>
      </c>
      <c r="Y844" t="s">
        <v>9925</v>
      </c>
      <c r="Z844">
        <v>2</v>
      </c>
    </row>
    <row r="845" spans="1:26" x14ac:dyDescent="0.25">
      <c r="A845" t="s">
        <v>6952</v>
      </c>
      <c r="B845" t="s">
        <v>6953</v>
      </c>
      <c r="C845" t="s">
        <v>6954</v>
      </c>
      <c r="D845" t="s">
        <v>6955</v>
      </c>
      <c r="E845" t="s">
        <v>1468</v>
      </c>
      <c r="F845" t="s">
        <v>6956</v>
      </c>
      <c r="G845" t="s">
        <v>53</v>
      </c>
      <c r="H845" t="s">
        <v>6957</v>
      </c>
      <c r="I845" t="s">
        <v>225</v>
      </c>
      <c r="J845" t="s">
        <v>47</v>
      </c>
      <c r="K845" t="s">
        <v>48</v>
      </c>
      <c r="L845" t="s">
        <v>50</v>
      </c>
      <c r="M845" t="s">
        <v>50</v>
      </c>
      <c r="N845" t="s">
        <v>36</v>
      </c>
      <c r="O845" t="s">
        <v>854</v>
      </c>
      <c r="P845" t="s">
        <v>39</v>
      </c>
      <c r="Q845" t="s">
        <v>39</v>
      </c>
      <c r="R845" t="s">
        <v>39</v>
      </c>
      <c r="S845" t="s">
        <v>39</v>
      </c>
      <c r="T845" t="s">
        <v>9041</v>
      </c>
      <c r="U845" t="s">
        <v>1185</v>
      </c>
      <c r="V845" t="s">
        <v>39</v>
      </c>
      <c r="W845" t="s">
        <v>39</v>
      </c>
      <c r="X845" t="s">
        <v>39</v>
      </c>
      <c r="Y845" t="s">
        <v>9926</v>
      </c>
      <c r="Z845">
        <v>3</v>
      </c>
    </row>
    <row r="846" spans="1:26" x14ac:dyDescent="0.25">
      <c r="A846" t="s">
        <v>6958</v>
      </c>
      <c r="B846" t="s">
        <v>6959</v>
      </c>
      <c r="C846" t="s">
        <v>6960</v>
      </c>
      <c r="D846" t="s">
        <v>6961</v>
      </c>
      <c r="E846" t="s">
        <v>6962</v>
      </c>
      <c r="F846" t="s">
        <v>6963</v>
      </c>
      <c r="G846" t="s">
        <v>6964</v>
      </c>
      <c r="H846" t="s">
        <v>3162</v>
      </c>
      <c r="I846" t="s">
        <v>225</v>
      </c>
      <c r="J846" t="s">
        <v>32</v>
      </c>
      <c r="K846" t="s">
        <v>6965</v>
      </c>
      <c r="L846" t="s">
        <v>50</v>
      </c>
      <c r="M846" t="s">
        <v>50</v>
      </c>
      <c r="N846" t="s">
        <v>36</v>
      </c>
      <c r="O846" t="s">
        <v>51</v>
      </c>
      <c r="P846" t="s">
        <v>39</v>
      </c>
      <c r="Q846" t="s">
        <v>39</v>
      </c>
      <c r="R846" t="s">
        <v>39</v>
      </c>
      <c r="S846" t="s">
        <v>52</v>
      </c>
      <c r="T846" t="s">
        <v>19</v>
      </c>
      <c r="U846" t="s">
        <v>9042</v>
      </c>
      <c r="V846" t="s">
        <v>39</v>
      </c>
      <c r="W846" t="s">
        <v>39</v>
      </c>
      <c r="X846" t="s">
        <v>39</v>
      </c>
      <c r="Y846" t="s">
        <v>9927</v>
      </c>
      <c r="Z846">
        <v>4</v>
      </c>
    </row>
    <row r="847" spans="1:26" x14ac:dyDescent="0.25">
      <c r="A847" t="s">
        <v>6966</v>
      </c>
      <c r="B847" t="s">
        <v>6967</v>
      </c>
      <c r="C847" t="s">
        <v>6968</v>
      </c>
      <c r="D847" t="s">
        <v>6969</v>
      </c>
      <c r="E847" t="s">
        <v>6970</v>
      </c>
      <c r="F847" t="s">
        <v>6971</v>
      </c>
      <c r="G847" t="s">
        <v>6972</v>
      </c>
      <c r="H847" t="s">
        <v>6973</v>
      </c>
      <c r="I847" t="s">
        <v>225</v>
      </c>
      <c r="J847" t="s">
        <v>211</v>
      </c>
      <c r="K847" t="s">
        <v>6974</v>
      </c>
      <c r="L847" t="s">
        <v>50</v>
      </c>
      <c r="M847" t="s">
        <v>50</v>
      </c>
      <c r="N847" t="s">
        <v>36</v>
      </c>
      <c r="O847" t="s">
        <v>51</v>
      </c>
      <c r="P847" t="s">
        <v>78</v>
      </c>
      <c r="Q847" t="s">
        <v>39</v>
      </c>
      <c r="R847" t="s">
        <v>39</v>
      </c>
      <c r="S847" t="s">
        <v>52</v>
      </c>
      <c r="T847" t="s">
        <v>19</v>
      </c>
      <c r="U847" t="s">
        <v>9043</v>
      </c>
      <c r="V847" t="s">
        <v>912</v>
      </c>
      <c r="W847" t="s">
        <v>39</v>
      </c>
      <c r="X847" t="s">
        <v>20</v>
      </c>
      <c r="Y847" t="s">
        <v>9928</v>
      </c>
      <c r="Z847">
        <v>6</v>
      </c>
    </row>
    <row r="848" spans="1:26" x14ac:dyDescent="0.25">
      <c r="A848" t="s">
        <v>6975</v>
      </c>
      <c r="B848" t="s">
        <v>6976</v>
      </c>
      <c r="C848" t="s">
        <v>6977</v>
      </c>
      <c r="D848" t="s">
        <v>6978</v>
      </c>
      <c r="E848" t="s">
        <v>6979</v>
      </c>
      <c r="F848" t="s">
        <v>6980</v>
      </c>
      <c r="G848" t="s">
        <v>6981</v>
      </c>
      <c r="H848" t="s">
        <v>6982</v>
      </c>
      <c r="I848" t="s">
        <v>225</v>
      </c>
      <c r="J848" t="s">
        <v>47</v>
      </c>
      <c r="K848" t="s">
        <v>48</v>
      </c>
      <c r="L848" t="s">
        <v>50</v>
      </c>
      <c r="M848" t="s">
        <v>50</v>
      </c>
      <c r="N848" t="s">
        <v>36</v>
      </c>
      <c r="O848" t="s">
        <v>51</v>
      </c>
      <c r="P848" t="s">
        <v>78</v>
      </c>
      <c r="Q848" t="s">
        <v>39</v>
      </c>
      <c r="R848" t="s">
        <v>39</v>
      </c>
      <c r="S848" t="s">
        <v>39</v>
      </c>
      <c r="T848" t="s">
        <v>168</v>
      </c>
      <c r="U848" t="s">
        <v>6983</v>
      </c>
      <c r="V848" t="s">
        <v>39</v>
      </c>
      <c r="W848" t="s">
        <v>39</v>
      </c>
      <c r="X848" t="s">
        <v>39</v>
      </c>
      <c r="Y848" t="s">
        <v>9929</v>
      </c>
      <c r="Z848">
        <v>4</v>
      </c>
    </row>
    <row r="849" spans="1:26" x14ac:dyDescent="0.25">
      <c r="A849" t="s">
        <v>6984</v>
      </c>
      <c r="B849" t="s">
        <v>6985</v>
      </c>
      <c r="C849" t="s">
        <v>6986</v>
      </c>
      <c r="D849" t="s">
        <v>6987</v>
      </c>
      <c r="E849" t="s">
        <v>6988</v>
      </c>
      <c r="F849" t="s">
        <v>6989</v>
      </c>
      <c r="G849" t="s">
        <v>6990</v>
      </c>
      <c r="H849" t="s">
        <v>6991</v>
      </c>
      <c r="I849" t="s">
        <v>225</v>
      </c>
      <c r="J849" t="s">
        <v>32</v>
      </c>
      <c r="K849" t="s">
        <v>6992</v>
      </c>
      <c r="L849" t="s">
        <v>50</v>
      </c>
      <c r="M849" t="s">
        <v>50</v>
      </c>
      <c r="N849" t="s">
        <v>36</v>
      </c>
      <c r="O849" t="s">
        <v>51</v>
      </c>
      <c r="P849" t="s">
        <v>177</v>
      </c>
      <c r="Q849" t="s">
        <v>39</v>
      </c>
      <c r="R849" t="s">
        <v>39</v>
      </c>
      <c r="S849" t="s">
        <v>39</v>
      </c>
      <c r="T849" t="s">
        <v>53</v>
      </c>
      <c r="U849" t="s">
        <v>39</v>
      </c>
      <c r="V849" t="s">
        <v>39</v>
      </c>
      <c r="W849" t="s">
        <v>6639</v>
      </c>
      <c r="X849" t="s">
        <v>39</v>
      </c>
      <c r="Y849" t="s">
        <v>9930</v>
      </c>
      <c r="Z849">
        <v>4</v>
      </c>
    </row>
    <row r="850" spans="1:26" x14ac:dyDescent="0.25">
      <c r="A850" t="s">
        <v>6993</v>
      </c>
      <c r="B850" t="s">
        <v>6994</v>
      </c>
      <c r="C850" t="s">
        <v>6995</v>
      </c>
      <c r="D850" t="s">
        <v>6996</v>
      </c>
      <c r="E850" t="s">
        <v>6988</v>
      </c>
      <c r="F850" t="s">
        <v>6997</v>
      </c>
      <c r="G850" t="s">
        <v>6998</v>
      </c>
      <c r="H850" t="s">
        <v>6999</v>
      </c>
      <c r="I850" t="s">
        <v>225</v>
      </c>
      <c r="J850" t="s">
        <v>211</v>
      </c>
      <c r="K850" t="s">
        <v>48</v>
      </c>
      <c r="L850" t="s">
        <v>50</v>
      </c>
      <c r="M850" t="s">
        <v>50</v>
      </c>
      <c r="N850" t="s">
        <v>36</v>
      </c>
      <c r="O850" t="s">
        <v>51</v>
      </c>
      <c r="P850" t="s">
        <v>39</v>
      </c>
      <c r="Q850" t="s">
        <v>39</v>
      </c>
      <c r="R850" t="s">
        <v>39</v>
      </c>
      <c r="S850" t="s">
        <v>39</v>
      </c>
      <c r="T850" t="s">
        <v>7000</v>
      </c>
      <c r="U850" t="s">
        <v>104</v>
      </c>
      <c r="V850" t="s">
        <v>39</v>
      </c>
      <c r="W850" t="s">
        <v>39</v>
      </c>
      <c r="X850" t="s">
        <v>39</v>
      </c>
      <c r="Y850" t="s">
        <v>9931</v>
      </c>
      <c r="Z850">
        <v>3</v>
      </c>
    </row>
    <row r="851" spans="1:26" x14ac:dyDescent="0.25">
      <c r="A851" t="s">
        <v>7001</v>
      </c>
      <c r="B851" t="s">
        <v>7002</v>
      </c>
      <c r="C851" t="s">
        <v>7003</v>
      </c>
      <c r="D851" t="s">
        <v>3803</v>
      </c>
      <c r="E851" t="s">
        <v>7004</v>
      </c>
      <c r="F851" t="s">
        <v>7005</v>
      </c>
      <c r="G851" t="s">
        <v>7006</v>
      </c>
      <c r="H851" t="s">
        <v>30</v>
      </c>
      <c r="I851" t="s">
        <v>31</v>
      </c>
      <c r="J851" t="s">
        <v>47</v>
      </c>
      <c r="K851" t="s">
        <v>48</v>
      </c>
      <c r="L851" t="s">
        <v>7007</v>
      </c>
      <c r="M851" t="s">
        <v>7008</v>
      </c>
      <c r="N851" t="s">
        <v>36</v>
      </c>
      <c r="O851" t="s">
        <v>51</v>
      </c>
      <c r="P851" t="s">
        <v>39</v>
      </c>
      <c r="Q851" t="s">
        <v>39</v>
      </c>
      <c r="R851" t="s">
        <v>39</v>
      </c>
      <c r="S851" t="s">
        <v>39</v>
      </c>
      <c r="T851" t="s">
        <v>19</v>
      </c>
      <c r="U851" t="s">
        <v>295</v>
      </c>
      <c r="V851" t="s">
        <v>6872</v>
      </c>
      <c r="W851" t="s">
        <v>39</v>
      </c>
      <c r="X851" t="s">
        <v>20</v>
      </c>
      <c r="Y851" t="s">
        <v>9932</v>
      </c>
      <c r="Z851">
        <v>4</v>
      </c>
    </row>
    <row r="852" spans="1:26" x14ac:dyDescent="0.25">
      <c r="A852" t="s">
        <v>7009</v>
      </c>
      <c r="B852" t="s">
        <v>7010</v>
      </c>
      <c r="C852" t="s">
        <v>7011</v>
      </c>
      <c r="D852" t="s">
        <v>7012</v>
      </c>
      <c r="E852" t="s">
        <v>2951</v>
      </c>
      <c r="F852" t="s">
        <v>7013</v>
      </c>
      <c r="G852" t="s">
        <v>7014</v>
      </c>
      <c r="H852" t="s">
        <v>1375</v>
      </c>
      <c r="I852" t="s">
        <v>225</v>
      </c>
      <c r="J852" t="s">
        <v>32</v>
      </c>
      <c r="K852" t="s">
        <v>7015</v>
      </c>
      <c r="L852" t="s">
        <v>50</v>
      </c>
      <c r="M852" t="s">
        <v>50</v>
      </c>
      <c r="N852" t="s">
        <v>36</v>
      </c>
      <c r="O852" t="s">
        <v>39</v>
      </c>
      <c r="P852" t="s">
        <v>266</v>
      </c>
      <c r="Q852" t="s">
        <v>39</v>
      </c>
      <c r="R852" t="s">
        <v>39</v>
      </c>
      <c r="S852" t="s">
        <v>52</v>
      </c>
      <c r="T852" t="s">
        <v>168</v>
      </c>
      <c r="U852" t="s">
        <v>39</v>
      </c>
      <c r="V852" t="s">
        <v>912</v>
      </c>
      <c r="W852" t="s">
        <v>39</v>
      </c>
      <c r="X852" t="s">
        <v>20</v>
      </c>
      <c r="Y852" t="s">
        <v>9933</v>
      </c>
      <c r="Z852">
        <v>4</v>
      </c>
    </row>
    <row r="853" spans="1:26" x14ac:dyDescent="0.25">
      <c r="A853" t="s">
        <v>7016</v>
      </c>
      <c r="B853" t="s">
        <v>7017</v>
      </c>
      <c r="C853" t="s">
        <v>7018</v>
      </c>
      <c r="D853" t="s">
        <v>7019</v>
      </c>
      <c r="E853" t="s">
        <v>7020</v>
      </c>
      <c r="F853" t="s">
        <v>7021</v>
      </c>
      <c r="G853" t="s">
        <v>7022</v>
      </c>
      <c r="H853" t="s">
        <v>7023</v>
      </c>
      <c r="I853" t="s">
        <v>225</v>
      </c>
      <c r="J853" t="s">
        <v>211</v>
      </c>
      <c r="K853" t="s">
        <v>7024</v>
      </c>
      <c r="L853" t="s">
        <v>50</v>
      </c>
      <c r="M853" t="s">
        <v>50</v>
      </c>
      <c r="N853" t="s">
        <v>36</v>
      </c>
      <c r="O853" t="s">
        <v>39</v>
      </c>
      <c r="P853" t="s">
        <v>78</v>
      </c>
      <c r="Q853" t="s">
        <v>39</v>
      </c>
      <c r="R853" t="s">
        <v>39</v>
      </c>
      <c r="S853" t="s">
        <v>39</v>
      </c>
      <c r="T853" t="s">
        <v>409</v>
      </c>
      <c r="U853" t="s">
        <v>6983</v>
      </c>
      <c r="V853" t="s">
        <v>39</v>
      </c>
      <c r="W853" t="s">
        <v>39</v>
      </c>
      <c r="X853" t="s">
        <v>39</v>
      </c>
      <c r="Y853" t="s">
        <v>9934</v>
      </c>
      <c r="Z853">
        <v>3</v>
      </c>
    </row>
    <row r="854" spans="1:26" x14ac:dyDescent="0.25">
      <c r="A854" t="s">
        <v>7025</v>
      </c>
      <c r="B854" t="s">
        <v>7026</v>
      </c>
      <c r="C854" t="s">
        <v>7027</v>
      </c>
      <c r="D854" t="s">
        <v>7028</v>
      </c>
      <c r="E854" t="s">
        <v>7029</v>
      </c>
      <c r="F854" t="s">
        <v>7030</v>
      </c>
      <c r="G854" t="s">
        <v>7031</v>
      </c>
      <c r="H854" t="s">
        <v>2760</v>
      </c>
      <c r="I854" t="s">
        <v>225</v>
      </c>
      <c r="J854" t="s">
        <v>47</v>
      </c>
      <c r="K854" t="s">
        <v>48</v>
      </c>
      <c r="L854" t="s">
        <v>50</v>
      </c>
      <c r="M854" t="s">
        <v>50</v>
      </c>
      <c r="N854" t="s">
        <v>36</v>
      </c>
      <c r="O854" t="s">
        <v>39</v>
      </c>
      <c r="P854" t="s">
        <v>266</v>
      </c>
      <c r="Q854" t="s">
        <v>1530</v>
      </c>
      <c r="R854" t="s">
        <v>39</v>
      </c>
      <c r="S854" t="s">
        <v>214</v>
      </c>
      <c r="T854" t="s">
        <v>39</v>
      </c>
      <c r="U854" t="s">
        <v>5740</v>
      </c>
      <c r="V854" t="s">
        <v>5031</v>
      </c>
      <c r="W854" t="s">
        <v>39</v>
      </c>
      <c r="X854" t="s">
        <v>20</v>
      </c>
      <c r="Y854" t="s">
        <v>9935</v>
      </c>
      <c r="Z854">
        <v>5</v>
      </c>
    </row>
    <row r="855" spans="1:26" x14ac:dyDescent="0.25">
      <c r="A855" t="s">
        <v>7032</v>
      </c>
      <c r="B855" t="s">
        <v>7033</v>
      </c>
      <c r="C855" t="s">
        <v>7034</v>
      </c>
      <c r="D855" t="s">
        <v>7035</v>
      </c>
      <c r="E855" t="s">
        <v>7036</v>
      </c>
      <c r="F855" t="s">
        <v>7037</v>
      </c>
      <c r="G855" t="s">
        <v>7038</v>
      </c>
      <c r="H855" t="s">
        <v>30</v>
      </c>
      <c r="I855" t="s">
        <v>31</v>
      </c>
      <c r="J855" t="s">
        <v>47</v>
      </c>
      <c r="K855" t="s">
        <v>48</v>
      </c>
      <c r="L855" t="s">
        <v>7039</v>
      </c>
      <c r="M855" t="s">
        <v>7040</v>
      </c>
      <c r="N855" t="s">
        <v>36</v>
      </c>
      <c r="O855" t="s">
        <v>3058</v>
      </c>
      <c r="P855" t="s">
        <v>1999</v>
      </c>
      <c r="Q855" t="s">
        <v>39</v>
      </c>
      <c r="R855" t="s">
        <v>39</v>
      </c>
      <c r="S855" t="s">
        <v>428</v>
      </c>
      <c r="T855" t="s">
        <v>39</v>
      </c>
      <c r="U855" t="s">
        <v>96</v>
      </c>
      <c r="V855" t="s">
        <v>39</v>
      </c>
      <c r="W855" t="s">
        <v>39</v>
      </c>
      <c r="X855" t="s">
        <v>39</v>
      </c>
      <c r="Y855" t="s">
        <v>9936</v>
      </c>
      <c r="Z855">
        <v>4</v>
      </c>
    </row>
    <row r="856" spans="1:26" x14ac:dyDescent="0.25">
      <c r="A856" t="s">
        <v>7041</v>
      </c>
      <c r="B856" t="s">
        <v>7042</v>
      </c>
      <c r="C856" t="s">
        <v>7043</v>
      </c>
      <c r="D856" t="s">
        <v>7044</v>
      </c>
      <c r="E856" t="s">
        <v>5285</v>
      </c>
      <c r="F856" t="s">
        <v>7045</v>
      </c>
      <c r="G856" t="s">
        <v>6639</v>
      </c>
      <c r="H856" t="s">
        <v>5184</v>
      </c>
      <c r="I856" t="s">
        <v>225</v>
      </c>
      <c r="J856" t="s">
        <v>211</v>
      </c>
      <c r="K856" t="s">
        <v>7046</v>
      </c>
      <c r="L856" t="s">
        <v>50</v>
      </c>
      <c r="M856" t="s">
        <v>50</v>
      </c>
      <c r="N856" t="s">
        <v>36</v>
      </c>
      <c r="O856" t="s">
        <v>9044</v>
      </c>
      <c r="P856" t="s">
        <v>39</v>
      </c>
      <c r="Q856" t="s">
        <v>39</v>
      </c>
      <c r="R856" t="s">
        <v>39</v>
      </c>
      <c r="S856" t="s">
        <v>39</v>
      </c>
      <c r="T856" t="s">
        <v>39</v>
      </c>
      <c r="U856" t="s">
        <v>8926</v>
      </c>
      <c r="V856" t="s">
        <v>39</v>
      </c>
      <c r="W856" t="s">
        <v>6639</v>
      </c>
      <c r="X856" t="s">
        <v>39</v>
      </c>
      <c r="Y856" t="s">
        <v>9937</v>
      </c>
      <c r="Z856">
        <v>3</v>
      </c>
    </row>
    <row r="857" spans="1:26" x14ac:dyDescent="0.25">
      <c r="A857" t="s">
        <v>7047</v>
      </c>
      <c r="B857" t="s">
        <v>7048</v>
      </c>
      <c r="C857" t="s">
        <v>7049</v>
      </c>
      <c r="D857" t="s">
        <v>7050</v>
      </c>
      <c r="E857" t="s">
        <v>7051</v>
      </c>
      <c r="F857" t="s">
        <v>7052</v>
      </c>
      <c r="G857" t="s">
        <v>7053</v>
      </c>
      <c r="H857" t="s">
        <v>30</v>
      </c>
      <c r="I857" t="s">
        <v>31</v>
      </c>
      <c r="J857" t="s">
        <v>211</v>
      </c>
      <c r="K857" t="s">
        <v>7054</v>
      </c>
      <c r="L857" t="s">
        <v>7055</v>
      </c>
      <c r="M857" t="s">
        <v>7056</v>
      </c>
      <c r="N857" t="s">
        <v>36</v>
      </c>
      <c r="O857" t="s">
        <v>39</v>
      </c>
      <c r="P857" t="s">
        <v>187</v>
      </c>
      <c r="Q857" t="s">
        <v>39</v>
      </c>
      <c r="R857" t="s">
        <v>39</v>
      </c>
      <c r="S857" t="s">
        <v>9059</v>
      </c>
      <c r="T857" t="s">
        <v>39</v>
      </c>
      <c r="U857" t="s">
        <v>39</v>
      </c>
      <c r="V857" t="s">
        <v>39</v>
      </c>
      <c r="W857" t="s">
        <v>9105</v>
      </c>
      <c r="X857" t="s">
        <v>39</v>
      </c>
      <c r="Y857" t="s">
        <v>9938</v>
      </c>
      <c r="Z857">
        <v>3</v>
      </c>
    </row>
    <row r="858" spans="1:26" x14ac:dyDescent="0.25">
      <c r="A858" t="s">
        <v>7057</v>
      </c>
      <c r="B858" t="s">
        <v>7058</v>
      </c>
      <c r="C858" t="s">
        <v>7059</v>
      </c>
      <c r="D858" t="s">
        <v>7060</v>
      </c>
      <c r="E858" t="s">
        <v>7061</v>
      </c>
      <c r="F858" t="s">
        <v>7062</v>
      </c>
      <c r="G858" t="s">
        <v>1139</v>
      </c>
      <c r="H858" t="s">
        <v>30</v>
      </c>
      <c r="I858" t="s">
        <v>31</v>
      </c>
      <c r="J858" t="s">
        <v>47</v>
      </c>
      <c r="K858" t="s">
        <v>48</v>
      </c>
      <c r="L858" t="s">
        <v>7063</v>
      </c>
      <c r="M858" t="s">
        <v>50</v>
      </c>
      <c r="N858" t="s">
        <v>36</v>
      </c>
      <c r="O858" t="s">
        <v>39</v>
      </c>
      <c r="P858" t="s">
        <v>187</v>
      </c>
      <c r="Q858" t="s">
        <v>39</v>
      </c>
      <c r="R858" t="s">
        <v>39</v>
      </c>
      <c r="S858" t="s">
        <v>9059</v>
      </c>
      <c r="T858" t="s">
        <v>39</v>
      </c>
      <c r="U858" t="s">
        <v>39</v>
      </c>
      <c r="V858" t="s">
        <v>39</v>
      </c>
      <c r="W858" t="s">
        <v>39</v>
      </c>
      <c r="X858" t="s">
        <v>39</v>
      </c>
      <c r="Y858" t="s">
        <v>9594</v>
      </c>
      <c r="Z858">
        <v>2</v>
      </c>
    </row>
    <row r="859" spans="1:26" x14ac:dyDescent="0.25">
      <c r="A859" t="s">
        <v>7064</v>
      </c>
      <c r="B859" t="s">
        <v>7065</v>
      </c>
      <c r="C859" t="s">
        <v>7066</v>
      </c>
      <c r="D859" t="s">
        <v>7067</v>
      </c>
      <c r="E859" t="s">
        <v>7068</v>
      </c>
      <c r="F859" t="s">
        <v>7069</v>
      </c>
      <c r="G859" t="s">
        <v>7070</v>
      </c>
      <c r="H859" t="s">
        <v>7071</v>
      </c>
      <c r="I859" t="s">
        <v>225</v>
      </c>
      <c r="J859" t="s">
        <v>47</v>
      </c>
      <c r="K859" t="s">
        <v>48</v>
      </c>
      <c r="L859" t="s">
        <v>50</v>
      </c>
      <c r="M859" t="s">
        <v>50</v>
      </c>
      <c r="N859" t="s">
        <v>36</v>
      </c>
      <c r="O859" t="s">
        <v>39</v>
      </c>
      <c r="P859" t="s">
        <v>95</v>
      </c>
      <c r="Q859" t="s">
        <v>39</v>
      </c>
      <c r="R859" t="s">
        <v>1056</v>
      </c>
      <c r="S859" t="s">
        <v>214</v>
      </c>
      <c r="T859" t="s">
        <v>7072</v>
      </c>
      <c r="U859" t="s">
        <v>5740</v>
      </c>
      <c r="V859" t="s">
        <v>912</v>
      </c>
      <c r="W859" t="s">
        <v>39</v>
      </c>
      <c r="X859" t="s">
        <v>20</v>
      </c>
      <c r="Y859" t="s">
        <v>9939</v>
      </c>
      <c r="Z859">
        <v>6</v>
      </c>
    </row>
    <row r="860" spans="1:26" x14ac:dyDescent="0.25">
      <c r="A860" t="s">
        <v>7073</v>
      </c>
      <c r="B860" t="s">
        <v>7074</v>
      </c>
      <c r="C860" t="s">
        <v>7075</v>
      </c>
      <c r="D860" t="s">
        <v>7076</v>
      </c>
      <c r="E860" t="s">
        <v>1468</v>
      </c>
      <c r="F860" t="s">
        <v>7077</v>
      </c>
      <c r="G860" t="s">
        <v>7078</v>
      </c>
      <c r="H860" t="s">
        <v>7079</v>
      </c>
      <c r="I860" t="s">
        <v>225</v>
      </c>
      <c r="J860" t="s">
        <v>211</v>
      </c>
      <c r="K860" t="s">
        <v>7080</v>
      </c>
      <c r="L860" t="s">
        <v>50</v>
      </c>
      <c r="M860" t="s">
        <v>50</v>
      </c>
      <c r="N860" t="s">
        <v>36</v>
      </c>
      <c r="O860" t="s">
        <v>157</v>
      </c>
      <c r="P860" t="s">
        <v>39</v>
      </c>
      <c r="Q860" t="s">
        <v>39</v>
      </c>
      <c r="R860" t="s">
        <v>39</v>
      </c>
      <c r="S860" t="s">
        <v>158</v>
      </c>
      <c r="T860" t="s">
        <v>53</v>
      </c>
      <c r="U860" t="s">
        <v>39</v>
      </c>
      <c r="V860" t="s">
        <v>39</v>
      </c>
      <c r="W860" t="s">
        <v>604</v>
      </c>
      <c r="X860" t="s">
        <v>39</v>
      </c>
      <c r="Y860" t="s">
        <v>9940</v>
      </c>
      <c r="Z860">
        <v>4</v>
      </c>
    </row>
    <row r="861" spans="1:26" x14ac:dyDescent="0.25">
      <c r="A861" t="s">
        <v>7081</v>
      </c>
      <c r="B861" t="s">
        <v>7082</v>
      </c>
      <c r="C861" t="s">
        <v>7083</v>
      </c>
      <c r="D861" t="s">
        <v>7084</v>
      </c>
      <c r="E861" t="s">
        <v>6842</v>
      </c>
      <c r="F861" t="s">
        <v>7085</v>
      </c>
      <c r="G861" t="s">
        <v>7086</v>
      </c>
      <c r="H861" t="s">
        <v>7087</v>
      </c>
      <c r="I861" t="s">
        <v>225</v>
      </c>
      <c r="J861" t="s">
        <v>47</v>
      </c>
      <c r="K861" t="s">
        <v>48</v>
      </c>
      <c r="L861" t="s">
        <v>50</v>
      </c>
      <c r="M861" t="s">
        <v>50</v>
      </c>
      <c r="N861" t="s">
        <v>36</v>
      </c>
      <c r="O861" t="s">
        <v>51</v>
      </c>
      <c r="P861" t="s">
        <v>1999</v>
      </c>
      <c r="Q861" t="s">
        <v>39</v>
      </c>
      <c r="R861" t="s">
        <v>39</v>
      </c>
      <c r="S861" t="s">
        <v>39</v>
      </c>
      <c r="T861" t="s">
        <v>409</v>
      </c>
      <c r="U861" t="s">
        <v>865</v>
      </c>
      <c r="V861" t="s">
        <v>39</v>
      </c>
      <c r="W861" t="s">
        <v>39</v>
      </c>
      <c r="X861" t="s">
        <v>39</v>
      </c>
      <c r="Y861" t="s">
        <v>9941</v>
      </c>
      <c r="Z861">
        <v>4</v>
      </c>
    </row>
    <row r="862" spans="1:26" x14ac:dyDescent="0.25">
      <c r="A862" t="s">
        <v>7088</v>
      </c>
      <c r="B862" t="s">
        <v>7089</v>
      </c>
      <c r="C862" t="s">
        <v>7090</v>
      </c>
      <c r="D862" t="s">
        <v>7091</v>
      </c>
      <c r="E862" t="s">
        <v>7092</v>
      </c>
      <c r="F862" t="s">
        <v>7093</v>
      </c>
      <c r="G862" t="s">
        <v>7094</v>
      </c>
      <c r="H862" t="s">
        <v>3162</v>
      </c>
      <c r="I862" t="s">
        <v>225</v>
      </c>
      <c r="J862" t="s">
        <v>32</v>
      </c>
      <c r="K862" t="s">
        <v>7095</v>
      </c>
      <c r="L862" t="s">
        <v>50</v>
      </c>
      <c r="M862" t="s">
        <v>50</v>
      </c>
      <c r="N862" t="s">
        <v>36</v>
      </c>
      <c r="O862" t="s">
        <v>51</v>
      </c>
      <c r="P862" t="s">
        <v>141</v>
      </c>
      <c r="Q862" t="s">
        <v>613</v>
      </c>
      <c r="R862" t="s">
        <v>39</v>
      </c>
      <c r="S862" t="s">
        <v>214</v>
      </c>
      <c r="T862" t="s">
        <v>168</v>
      </c>
      <c r="U862" t="s">
        <v>2722</v>
      </c>
      <c r="V862" t="s">
        <v>39</v>
      </c>
      <c r="W862" t="s">
        <v>39</v>
      </c>
      <c r="X862" t="s">
        <v>39</v>
      </c>
      <c r="Y862" t="s">
        <v>9942</v>
      </c>
      <c r="Z862">
        <v>6</v>
      </c>
    </row>
    <row r="863" spans="1:26" x14ac:dyDescent="0.25">
      <c r="A863" t="s">
        <v>7096</v>
      </c>
      <c r="B863" t="s">
        <v>7097</v>
      </c>
      <c r="C863" t="s">
        <v>7098</v>
      </c>
      <c r="D863" t="s">
        <v>7099</v>
      </c>
      <c r="E863" t="s">
        <v>7061</v>
      </c>
      <c r="F863" t="s">
        <v>7100</v>
      </c>
      <c r="G863" t="s">
        <v>7101</v>
      </c>
      <c r="H863" t="s">
        <v>3162</v>
      </c>
      <c r="I863" t="s">
        <v>225</v>
      </c>
      <c r="J863" t="s">
        <v>32</v>
      </c>
      <c r="K863" t="s">
        <v>7102</v>
      </c>
      <c r="L863" t="s">
        <v>50</v>
      </c>
      <c r="M863" t="s">
        <v>50</v>
      </c>
      <c r="N863" t="s">
        <v>36</v>
      </c>
      <c r="O863" t="s">
        <v>51</v>
      </c>
      <c r="P863" t="s">
        <v>39</v>
      </c>
      <c r="Q863" t="s">
        <v>39</v>
      </c>
      <c r="R863" t="s">
        <v>39</v>
      </c>
      <c r="S863" t="s">
        <v>39</v>
      </c>
      <c r="T863" t="s">
        <v>2459</v>
      </c>
      <c r="U863" t="s">
        <v>7103</v>
      </c>
      <c r="V863" t="s">
        <v>39</v>
      </c>
      <c r="W863" t="s">
        <v>39</v>
      </c>
      <c r="X863" t="s">
        <v>39</v>
      </c>
      <c r="Y863" t="s">
        <v>9943</v>
      </c>
      <c r="Z863">
        <v>3</v>
      </c>
    </row>
    <row r="864" spans="1:26" x14ac:dyDescent="0.25">
      <c r="A864" t="s">
        <v>7104</v>
      </c>
      <c r="B864" t="s">
        <v>7105</v>
      </c>
      <c r="C864" t="s">
        <v>7106</v>
      </c>
      <c r="D864" t="s">
        <v>7107</v>
      </c>
      <c r="E864" t="s">
        <v>7108</v>
      </c>
      <c r="F864" t="s">
        <v>7109</v>
      </c>
      <c r="G864" t="s">
        <v>7110</v>
      </c>
      <c r="H864" t="s">
        <v>7111</v>
      </c>
      <c r="I864" t="s">
        <v>225</v>
      </c>
      <c r="J864" t="s">
        <v>32</v>
      </c>
      <c r="K864" t="s">
        <v>7112</v>
      </c>
      <c r="L864" t="s">
        <v>50</v>
      </c>
      <c r="M864" t="s">
        <v>50</v>
      </c>
      <c r="N864" t="s">
        <v>36</v>
      </c>
      <c r="O864" t="s">
        <v>51</v>
      </c>
      <c r="P864" t="s">
        <v>39</v>
      </c>
      <c r="Q864" t="s">
        <v>39</v>
      </c>
      <c r="R864" t="s">
        <v>39</v>
      </c>
      <c r="S864" t="s">
        <v>39</v>
      </c>
      <c r="T864" t="s">
        <v>7113</v>
      </c>
      <c r="U864" t="s">
        <v>39</v>
      </c>
      <c r="V864" t="s">
        <v>39</v>
      </c>
      <c r="W864" t="s">
        <v>39</v>
      </c>
      <c r="X864" t="s">
        <v>39</v>
      </c>
      <c r="Y864" t="s">
        <v>9944</v>
      </c>
      <c r="Z864">
        <v>2</v>
      </c>
    </row>
    <row r="865" spans="1:26" x14ac:dyDescent="0.25">
      <c r="A865" t="s">
        <v>7114</v>
      </c>
      <c r="B865" t="s">
        <v>7115</v>
      </c>
      <c r="C865" t="s">
        <v>7116</v>
      </c>
      <c r="D865" t="s">
        <v>7117</v>
      </c>
      <c r="E865" t="s">
        <v>7118</v>
      </c>
      <c r="F865" t="s">
        <v>7119</v>
      </c>
      <c r="G865" t="s">
        <v>7120</v>
      </c>
      <c r="H865" t="s">
        <v>30</v>
      </c>
      <c r="I865" t="s">
        <v>31</v>
      </c>
      <c r="J865" t="s">
        <v>32</v>
      </c>
      <c r="K865" t="s">
        <v>48</v>
      </c>
      <c r="L865" t="s">
        <v>7121</v>
      </c>
      <c r="M865" t="s">
        <v>7122</v>
      </c>
      <c r="N865" t="s">
        <v>36</v>
      </c>
      <c r="O865" t="s">
        <v>426</v>
      </c>
      <c r="P865" t="s">
        <v>39</v>
      </c>
      <c r="Q865" t="s">
        <v>522</v>
      </c>
      <c r="R865" t="s">
        <v>39</v>
      </c>
      <c r="S865" t="s">
        <v>9059</v>
      </c>
      <c r="T865" t="s">
        <v>39</v>
      </c>
      <c r="U865" t="s">
        <v>39</v>
      </c>
      <c r="V865" t="s">
        <v>39</v>
      </c>
      <c r="W865" t="s">
        <v>39</v>
      </c>
      <c r="X865" t="s">
        <v>39</v>
      </c>
      <c r="Y865" t="s">
        <v>9945</v>
      </c>
      <c r="Z865">
        <v>3</v>
      </c>
    </row>
    <row r="866" spans="1:26" x14ac:dyDescent="0.25">
      <c r="A866" t="s">
        <v>7123</v>
      </c>
      <c r="B866" t="s">
        <v>7124</v>
      </c>
      <c r="C866" t="s">
        <v>7125</v>
      </c>
      <c r="D866" t="s">
        <v>7126</v>
      </c>
      <c r="E866" t="s">
        <v>7127</v>
      </c>
      <c r="F866" t="s">
        <v>7128</v>
      </c>
      <c r="G866" t="s">
        <v>7129</v>
      </c>
      <c r="H866" t="s">
        <v>30</v>
      </c>
      <c r="I866" t="s">
        <v>31</v>
      </c>
      <c r="J866" t="s">
        <v>32</v>
      </c>
      <c r="K866" t="s">
        <v>7130</v>
      </c>
      <c r="L866" t="s">
        <v>7131</v>
      </c>
      <c r="M866" t="s">
        <v>7132</v>
      </c>
      <c r="N866" t="s">
        <v>36</v>
      </c>
      <c r="O866" t="s">
        <v>39</v>
      </c>
      <c r="P866" t="s">
        <v>187</v>
      </c>
      <c r="Q866" t="s">
        <v>39</v>
      </c>
      <c r="R866" t="s">
        <v>39</v>
      </c>
      <c r="S866" t="s">
        <v>52</v>
      </c>
      <c r="T866" t="s">
        <v>39</v>
      </c>
      <c r="U866" t="s">
        <v>5680</v>
      </c>
      <c r="V866" t="s">
        <v>39</v>
      </c>
      <c r="W866" t="s">
        <v>39</v>
      </c>
      <c r="X866" t="s">
        <v>39</v>
      </c>
      <c r="Y866" t="s">
        <v>9946</v>
      </c>
      <c r="Z866">
        <v>3</v>
      </c>
    </row>
    <row r="867" spans="1:26" x14ac:dyDescent="0.25">
      <c r="A867" t="s">
        <v>7133</v>
      </c>
      <c r="B867" t="s">
        <v>7134</v>
      </c>
      <c r="C867" t="s">
        <v>7135</v>
      </c>
      <c r="D867" t="s">
        <v>7136</v>
      </c>
      <c r="E867" t="s">
        <v>659</v>
      </c>
      <c r="F867" t="s">
        <v>7137</v>
      </c>
      <c r="G867" t="s">
        <v>7138</v>
      </c>
      <c r="H867" t="s">
        <v>7139</v>
      </c>
      <c r="I867" t="s">
        <v>225</v>
      </c>
      <c r="J867" t="s">
        <v>211</v>
      </c>
      <c r="K867" t="s">
        <v>7140</v>
      </c>
      <c r="L867" t="s">
        <v>50</v>
      </c>
      <c r="M867" t="s">
        <v>50</v>
      </c>
      <c r="N867" t="s">
        <v>36</v>
      </c>
      <c r="O867" t="s">
        <v>39</v>
      </c>
      <c r="P867" t="s">
        <v>9045</v>
      </c>
      <c r="Q867" t="s">
        <v>39</v>
      </c>
      <c r="R867" t="s">
        <v>39</v>
      </c>
      <c r="S867" t="s">
        <v>39</v>
      </c>
      <c r="T867" t="s">
        <v>168</v>
      </c>
      <c r="U867" t="s">
        <v>5740</v>
      </c>
      <c r="V867" t="s">
        <v>654</v>
      </c>
      <c r="W867" t="s">
        <v>39</v>
      </c>
      <c r="X867" t="s">
        <v>20</v>
      </c>
      <c r="Y867" t="s">
        <v>9947</v>
      </c>
      <c r="Z867">
        <v>4</v>
      </c>
    </row>
    <row r="868" spans="1:26" x14ac:dyDescent="0.25">
      <c r="A868" t="s">
        <v>7141</v>
      </c>
      <c r="B868" t="s">
        <v>7142</v>
      </c>
      <c r="C868" t="s">
        <v>7143</v>
      </c>
      <c r="D868" t="s">
        <v>7144</v>
      </c>
      <c r="E868" t="s">
        <v>7108</v>
      </c>
      <c r="F868" t="s">
        <v>7145</v>
      </c>
      <c r="G868" t="s">
        <v>7146</v>
      </c>
      <c r="H868" t="s">
        <v>7147</v>
      </c>
      <c r="I868" t="s">
        <v>225</v>
      </c>
      <c r="J868" t="s">
        <v>47</v>
      </c>
      <c r="K868" t="s">
        <v>48</v>
      </c>
      <c r="L868" t="s">
        <v>50</v>
      </c>
      <c r="M868" t="s">
        <v>50</v>
      </c>
      <c r="N868" t="s">
        <v>36</v>
      </c>
      <c r="O868" t="s">
        <v>3031</v>
      </c>
      <c r="P868" t="s">
        <v>39</v>
      </c>
      <c r="Q868" t="s">
        <v>39</v>
      </c>
      <c r="R868" t="s">
        <v>39</v>
      </c>
      <c r="S868" t="s">
        <v>39</v>
      </c>
      <c r="T868" t="s">
        <v>7148</v>
      </c>
      <c r="U868" t="s">
        <v>277</v>
      </c>
      <c r="V868" t="s">
        <v>39</v>
      </c>
      <c r="W868" t="s">
        <v>39</v>
      </c>
      <c r="X868" t="s">
        <v>39</v>
      </c>
      <c r="Y868" t="s">
        <v>9948</v>
      </c>
      <c r="Z868">
        <v>3</v>
      </c>
    </row>
    <row r="869" spans="1:26" x14ac:dyDescent="0.25">
      <c r="A869" t="s">
        <v>7149</v>
      </c>
      <c r="B869" t="s">
        <v>7150</v>
      </c>
      <c r="C869" t="s">
        <v>7151</v>
      </c>
      <c r="D869" t="s">
        <v>7152</v>
      </c>
      <c r="E869" t="s">
        <v>7153</v>
      </c>
      <c r="F869" t="s">
        <v>7154</v>
      </c>
      <c r="G869" t="s">
        <v>7155</v>
      </c>
      <c r="H869" t="s">
        <v>6186</v>
      </c>
      <c r="I869" t="s">
        <v>225</v>
      </c>
      <c r="J869" t="s">
        <v>47</v>
      </c>
      <c r="K869" t="s">
        <v>48</v>
      </c>
      <c r="L869" t="s">
        <v>50</v>
      </c>
      <c r="M869" t="s">
        <v>50</v>
      </c>
      <c r="N869" t="s">
        <v>36</v>
      </c>
      <c r="O869" t="s">
        <v>854</v>
      </c>
      <c r="P869" t="s">
        <v>39</v>
      </c>
      <c r="Q869" t="s">
        <v>39</v>
      </c>
      <c r="R869" t="s">
        <v>39</v>
      </c>
      <c r="S869" t="s">
        <v>39</v>
      </c>
      <c r="T869" t="s">
        <v>39</v>
      </c>
      <c r="U869" t="s">
        <v>96</v>
      </c>
      <c r="V869" t="s">
        <v>39</v>
      </c>
      <c r="W869" t="s">
        <v>604</v>
      </c>
      <c r="X869" t="s">
        <v>39</v>
      </c>
      <c r="Y869" t="s">
        <v>9949</v>
      </c>
      <c r="Z869">
        <v>3</v>
      </c>
    </row>
    <row r="870" spans="1:26" x14ac:dyDescent="0.25">
      <c r="A870" t="s">
        <v>7156</v>
      </c>
      <c r="B870" t="s">
        <v>7157</v>
      </c>
      <c r="C870" t="s">
        <v>7158</v>
      </c>
      <c r="D870" t="s">
        <v>7159</v>
      </c>
      <c r="E870" t="s">
        <v>6061</v>
      </c>
      <c r="F870" t="s">
        <v>7160</v>
      </c>
      <c r="G870" t="s">
        <v>7161</v>
      </c>
      <c r="H870" t="s">
        <v>1239</v>
      </c>
      <c r="I870" t="s">
        <v>225</v>
      </c>
      <c r="J870" t="s">
        <v>32</v>
      </c>
      <c r="K870" t="s">
        <v>7162</v>
      </c>
      <c r="L870" t="s">
        <v>50</v>
      </c>
      <c r="M870" t="s">
        <v>50</v>
      </c>
      <c r="N870" t="s">
        <v>36</v>
      </c>
      <c r="O870" t="s">
        <v>157</v>
      </c>
      <c r="P870" t="s">
        <v>39</v>
      </c>
      <c r="Q870" t="s">
        <v>39</v>
      </c>
      <c r="R870" t="s">
        <v>39</v>
      </c>
      <c r="S870" t="s">
        <v>39</v>
      </c>
      <c r="T870" t="s">
        <v>19</v>
      </c>
      <c r="U870" t="s">
        <v>96</v>
      </c>
      <c r="V870" t="s">
        <v>39</v>
      </c>
      <c r="W870" t="s">
        <v>4108</v>
      </c>
      <c r="X870" t="s">
        <v>39</v>
      </c>
      <c r="Y870" t="s">
        <v>9950</v>
      </c>
      <c r="Z870">
        <v>4</v>
      </c>
    </row>
    <row r="871" spans="1:26" x14ac:dyDescent="0.25">
      <c r="A871" t="s">
        <v>7163</v>
      </c>
      <c r="B871" t="s">
        <v>7164</v>
      </c>
      <c r="C871" t="s">
        <v>7165</v>
      </c>
      <c r="D871" t="s">
        <v>7166</v>
      </c>
      <c r="E871" t="s">
        <v>7167</v>
      </c>
      <c r="F871" t="s">
        <v>7168</v>
      </c>
      <c r="G871" t="s">
        <v>7169</v>
      </c>
      <c r="H871" t="s">
        <v>30</v>
      </c>
      <c r="I871" t="s">
        <v>31</v>
      </c>
      <c r="J871" t="s">
        <v>47</v>
      </c>
      <c r="K871" t="s">
        <v>48</v>
      </c>
      <c r="L871" t="s">
        <v>7170</v>
      </c>
      <c r="M871" t="s">
        <v>50</v>
      </c>
      <c r="N871" t="s">
        <v>36</v>
      </c>
      <c r="O871" t="s">
        <v>39</v>
      </c>
      <c r="P871" t="s">
        <v>4488</v>
      </c>
      <c r="Q871" t="s">
        <v>39</v>
      </c>
      <c r="R871" t="s">
        <v>39</v>
      </c>
      <c r="S871" t="s">
        <v>39</v>
      </c>
      <c r="T871" t="s">
        <v>39</v>
      </c>
      <c r="U871" t="s">
        <v>865</v>
      </c>
      <c r="V871" t="s">
        <v>287</v>
      </c>
      <c r="W871" t="s">
        <v>39</v>
      </c>
      <c r="X871" t="s">
        <v>20</v>
      </c>
      <c r="Y871" t="s">
        <v>9951</v>
      </c>
      <c r="Z871">
        <v>3</v>
      </c>
    </row>
    <row r="872" spans="1:26" x14ac:dyDescent="0.25">
      <c r="A872" t="s">
        <v>7171</v>
      </c>
      <c r="B872" t="s">
        <v>7172</v>
      </c>
      <c r="C872" t="s">
        <v>7173</v>
      </c>
      <c r="D872" t="s">
        <v>7174</v>
      </c>
      <c r="E872" t="s">
        <v>7175</v>
      </c>
      <c r="F872" t="s">
        <v>7176</v>
      </c>
      <c r="G872" t="s">
        <v>7177</v>
      </c>
      <c r="H872" t="s">
        <v>30</v>
      </c>
      <c r="I872" t="s">
        <v>31</v>
      </c>
      <c r="J872" t="s">
        <v>47</v>
      </c>
      <c r="K872" t="s">
        <v>48</v>
      </c>
      <c r="L872" t="s">
        <v>7178</v>
      </c>
      <c r="M872" t="s">
        <v>7179</v>
      </c>
      <c r="N872" t="s">
        <v>36</v>
      </c>
      <c r="O872" t="s">
        <v>39</v>
      </c>
      <c r="P872" t="s">
        <v>187</v>
      </c>
      <c r="Q872" t="s">
        <v>39</v>
      </c>
      <c r="R872" t="s">
        <v>39</v>
      </c>
      <c r="S872" t="s">
        <v>39</v>
      </c>
      <c r="T872" t="s">
        <v>286</v>
      </c>
      <c r="U872" t="s">
        <v>96</v>
      </c>
      <c r="V872" t="s">
        <v>39</v>
      </c>
      <c r="W872" t="s">
        <v>39</v>
      </c>
      <c r="X872" t="s">
        <v>39</v>
      </c>
      <c r="Y872" t="s">
        <v>9952</v>
      </c>
      <c r="Z872">
        <v>3</v>
      </c>
    </row>
    <row r="873" spans="1:26" x14ac:dyDescent="0.25">
      <c r="A873" t="s">
        <v>7180</v>
      </c>
      <c r="B873" t="s">
        <v>7181</v>
      </c>
      <c r="C873" t="s">
        <v>7182</v>
      </c>
      <c r="D873" t="s">
        <v>7183</v>
      </c>
      <c r="E873" t="s">
        <v>7184</v>
      </c>
      <c r="F873" t="s">
        <v>7185</v>
      </c>
      <c r="G873" t="s">
        <v>5980</v>
      </c>
      <c r="H873" t="s">
        <v>3922</v>
      </c>
      <c r="I873" t="s">
        <v>225</v>
      </c>
      <c r="J873" t="s">
        <v>47</v>
      </c>
      <c r="K873" t="s">
        <v>48</v>
      </c>
      <c r="L873" t="s">
        <v>50</v>
      </c>
      <c r="M873" t="s">
        <v>50</v>
      </c>
      <c r="N873" t="s">
        <v>36</v>
      </c>
      <c r="O873" t="s">
        <v>854</v>
      </c>
      <c r="P873" t="s">
        <v>39</v>
      </c>
      <c r="Q873" t="s">
        <v>39</v>
      </c>
      <c r="R873" t="s">
        <v>39</v>
      </c>
      <c r="S873" t="s">
        <v>39</v>
      </c>
      <c r="T873" t="s">
        <v>39</v>
      </c>
      <c r="U873" t="s">
        <v>96</v>
      </c>
      <c r="V873" t="s">
        <v>39</v>
      </c>
      <c r="W873" t="s">
        <v>39</v>
      </c>
      <c r="X873" t="s">
        <v>39</v>
      </c>
      <c r="Y873" t="s">
        <v>9817</v>
      </c>
      <c r="Z873">
        <v>2</v>
      </c>
    </row>
    <row r="874" spans="1:26" x14ac:dyDescent="0.25">
      <c r="A874" t="s">
        <v>7186</v>
      </c>
      <c r="B874" t="s">
        <v>7187</v>
      </c>
      <c r="C874" t="s">
        <v>7188</v>
      </c>
      <c r="D874" t="s">
        <v>7189</v>
      </c>
      <c r="E874" t="s">
        <v>5961</v>
      </c>
      <c r="F874" t="s">
        <v>7190</v>
      </c>
      <c r="G874" t="s">
        <v>7191</v>
      </c>
      <c r="H874" t="s">
        <v>7192</v>
      </c>
      <c r="I874" t="s">
        <v>225</v>
      </c>
      <c r="J874" t="s">
        <v>32</v>
      </c>
      <c r="K874" t="s">
        <v>7193</v>
      </c>
      <c r="L874" t="s">
        <v>50</v>
      </c>
      <c r="M874" t="s">
        <v>50</v>
      </c>
      <c r="N874" t="s">
        <v>36</v>
      </c>
      <c r="O874" t="s">
        <v>102</v>
      </c>
      <c r="P874" t="s">
        <v>95</v>
      </c>
      <c r="Q874" t="s">
        <v>39</v>
      </c>
      <c r="R874" t="s">
        <v>39</v>
      </c>
      <c r="S874" t="s">
        <v>39</v>
      </c>
      <c r="T874" t="s">
        <v>87</v>
      </c>
      <c r="U874" t="s">
        <v>9046</v>
      </c>
      <c r="V874" t="s">
        <v>39</v>
      </c>
      <c r="W874" t="s">
        <v>39</v>
      </c>
      <c r="X874" t="s">
        <v>39</v>
      </c>
      <c r="Y874" t="s">
        <v>9953</v>
      </c>
      <c r="Z874">
        <v>4</v>
      </c>
    </row>
    <row r="875" spans="1:26" x14ac:dyDescent="0.25">
      <c r="A875" t="s">
        <v>7194</v>
      </c>
      <c r="B875" t="s">
        <v>7195</v>
      </c>
      <c r="C875" t="s">
        <v>7196</v>
      </c>
      <c r="D875" t="s">
        <v>7197</v>
      </c>
      <c r="E875" t="s">
        <v>7198</v>
      </c>
      <c r="F875" t="s">
        <v>7199</v>
      </c>
      <c r="G875" t="s">
        <v>7200</v>
      </c>
      <c r="H875" t="s">
        <v>7201</v>
      </c>
      <c r="I875" t="s">
        <v>225</v>
      </c>
      <c r="J875" t="s">
        <v>32</v>
      </c>
      <c r="K875" t="s">
        <v>7202</v>
      </c>
      <c r="L875" t="s">
        <v>50</v>
      </c>
      <c r="M875" t="s">
        <v>50</v>
      </c>
      <c r="N875" t="s">
        <v>36</v>
      </c>
      <c r="O875" t="s">
        <v>39</v>
      </c>
      <c r="P875" t="s">
        <v>187</v>
      </c>
      <c r="Q875" t="s">
        <v>39</v>
      </c>
      <c r="R875" t="s">
        <v>39</v>
      </c>
      <c r="S875" t="s">
        <v>52</v>
      </c>
      <c r="T875" t="s">
        <v>7203</v>
      </c>
      <c r="U875" t="s">
        <v>317</v>
      </c>
      <c r="V875" t="s">
        <v>39</v>
      </c>
      <c r="W875" t="s">
        <v>39</v>
      </c>
      <c r="X875" t="s">
        <v>39</v>
      </c>
      <c r="Y875" t="s">
        <v>9954</v>
      </c>
      <c r="Z875">
        <v>4</v>
      </c>
    </row>
    <row r="876" spans="1:26" x14ac:dyDescent="0.25">
      <c r="A876" t="s">
        <v>7204</v>
      </c>
      <c r="B876" t="s">
        <v>7205</v>
      </c>
      <c r="C876" t="s">
        <v>7206</v>
      </c>
      <c r="D876" t="s">
        <v>7207</v>
      </c>
      <c r="E876" t="s">
        <v>7208</v>
      </c>
      <c r="F876" t="s">
        <v>7209</v>
      </c>
      <c r="G876" t="s">
        <v>1056</v>
      </c>
      <c r="H876" t="s">
        <v>7210</v>
      </c>
      <c r="I876" t="s">
        <v>225</v>
      </c>
      <c r="J876" t="s">
        <v>32</v>
      </c>
      <c r="K876" t="s">
        <v>7211</v>
      </c>
      <c r="L876" t="s">
        <v>50</v>
      </c>
      <c r="M876" t="s">
        <v>50</v>
      </c>
      <c r="N876" t="s">
        <v>36</v>
      </c>
      <c r="O876" t="s">
        <v>51</v>
      </c>
      <c r="P876" t="s">
        <v>39</v>
      </c>
      <c r="Q876" t="s">
        <v>39</v>
      </c>
      <c r="R876" t="s">
        <v>1056</v>
      </c>
      <c r="S876" t="s">
        <v>158</v>
      </c>
      <c r="T876" t="s">
        <v>39</v>
      </c>
      <c r="U876" t="s">
        <v>8921</v>
      </c>
      <c r="V876" t="s">
        <v>39</v>
      </c>
      <c r="W876" t="s">
        <v>39</v>
      </c>
      <c r="X876" t="s">
        <v>39</v>
      </c>
      <c r="Y876" t="s">
        <v>9955</v>
      </c>
      <c r="Z876">
        <v>4</v>
      </c>
    </row>
    <row r="877" spans="1:26" x14ac:dyDescent="0.25">
      <c r="A877" t="s">
        <v>7212</v>
      </c>
      <c r="B877" t="s">
        <v>7213</v>
      </c>
      <c r="C877" t="s">
        <v>7214</v>
      </c>
      <c r="D877" t="s">
        <v>7215</v>
      </c>
      <c r="E877" t="s">
        <v>7216</v>
      </c>
      <c r="F877" t="s">
        <v>7217</v>
      </c>
      <c r="G877" t="s">
        <v>7218</v>
      </c>
      <c r="H877" t="s">
        <v>7219</v>
      </c>
      <c r="I877" t="s">
        <v>225</v>
      </c>
      <c r="J877" t="s">
        <v>211</v>
      </c>
      <c r="K877" t="s">
        <v>7220</v>
      </c>
      <c r="L877" t="s">
        <v>50</v>
      </c>
      <c r="M877" t="s">
        <v>50</v>
      </c>
      <c r="N877" t="s">
        <v>36</v>
      </c>
      <c r="O877" t="s">
        <v>39</v>
      </c>
      <c r="P877" t="s">
        <v>103</v>
      </c>
      <c r="Q877" t="s">
        <v>39</v>
      </c>
      <c r="R877" t="s">
        <v>39</v>
      </c>
      <c r="S877" t="s">
        <v>39</v>
      </c>
      <c r="T877" t="s">
        <v>39</v>
      </c>
      <c r="U877" t="s">
        <v>307</v>
      </c>
      <c r="V877" t="s">
        <v>39</v>
      </c>
      <c r="W877" t="s">
        <v>7221</v>
      </c>
      <c r="X877" t="s">
        <v>39</v>
      </c>
      <c r="Y877" t="s">
        <v>7218</v>
      </c>
      <c r="Z877">
        <v>3</v>
      </c>
    </row>
    <row r="878" spans="1:26" x14ac:dyDescent="0.25">
      <c r="A878" t="s">
        <v>7222</v>
      </c>
      <c r="B878" t="s">
        <v>7223</v>
      </c>
      <c r="C878" t="s">
        <v>7224</v>
      </c>
      <c r="D878" t="s">
        <v>7225</v>
      </c>
      <c r="E878" t="s">
        <v>7226</v>
      </c>
      <c r="F878" t="s">
        <v>7227</v>
      </c>
      <c r="G878" t="s">
        <v>7228</v>
      </c>
      <c r="H878" t="s">
        <v>5184</v>
      </c>
      <c r="I878" t="s">
        <v>225</v>
      </c>
      <c r="J878" t="s">
        <v>211</v>
      </c>
      <c r="K878" t="s">
        <v>7229</v>
      </c>
      <c r="L878" t="s">
        <v>50</v>
      </c>
      <c r="M878" t="s">
        <v>50</v>
      </c>
      <c r="N878" t="s">
        <v>36</v>
      </c>
      <c r="O878" t="s">
        <v>39</v>
      </c>
      <c r="P878" t="s">
        <v>1999</v>
      </c>
      <c r="Q878" t="s">
        <v>39</v>
      </c>
      <c r="R878" t="s">
        <v>39</v>
      </c>
      <c r="S878" t="s">
        <v>39</v>
      </c>
      <c r="T878" t="s">
        <v>87</v>
      </c>
      <c r="U878" t="s">
        <v>39</v>
      </c>
      <c r="V878" t="s">
        <v>39</v>
      </c>
      <c r="W878" t="s">
        <v>6639</v>
      </c>
      <c r="X878" t="s">
        <v>39</v>
      </c>
      <c r="Y878" t="s">
        <v>9956</v>
      </c>
      <c r="Z878">
        <v>3</v>
      </c>
    </row>
    <row r="879" spans="1:26" x14ac:dyDescent="0.25">
      <c r="A879" t="s">
        <v>7230</v>
      </c>
      <c r="B879" t="s">
        <v>7231</v>
      </c>
      <c r="C879" t="s">
        <v>7232</v>
      </c>
      <c r="D879" t="s">
        <v>7233</v>
      </c>
      <c r="E879" t="s">
        <v>4349</v>
      </c>
      <c r="F879" t="s">
        <v>7234</v>
      </c>
      <c r="G879" t="s">
        <v>7235</v>
      </c>
      <c r="H879" t="s">
        <v>7236</v>
      </c>
      <c r="I879" t="s">
        <v>225</v>
      </c>
      <c r="J879" t="s">
        <v>47</v>
      </c>
      <c r="K879" t="s">
        <v>48</v>
      </c>
      <c r="L879" t="s">
        <v>50</v>
      </c>
      <c r="M879" t="s">
        <v>50</v>
      </c>
      <c r="N879" t="s">
        <v>36</v>
      </c>
      <c r="O879" t="s">
        <v>157</v>
      </c>
      <c r="P879" t="s">
        <v>39</v>
      </c>
      <c r="Q879" t="s">
        <v>39</v>
      </c>
      <c r="R879" t="s">
        <v>39</v>
      </c>
      <c r="S879" t="s">
        <v>158</v>
      </c>
      <c r="T879" t="s">
        <v>7237</v>
      </c>
      <c r="U879" t="s">
        <v>307</v>
      </c>
      <c r="V879" t="s">
        <v>39</v>
      </c>
      <c r="W879" t="s">
        <v>604</v>
      </c>
      <c r="X879" t="s">
        <v>39</v>
      </c>
      <c r="Y879" t="s">
        <v>9957</v>
      </c>
      <c r="Z879">
        <v>5</v>
      </c>
    </row>
    <row r="880" spans="1:26" x14ac:dyDescent="0.25">
      <c r="A880" t="s">
        <v>7238</v>
      </c>
      <c r="B880" t="s">
        <v>7239</v>
      </c>
      <c r="C880" t="s">
        <v>7240</v>
      </c>
      <c r="D880" t="s">
        <v>7241</v>
      </c>
      <c r="E880" t="s">
        <v>7242</v>
      </c>
      <c r="F880" t="s">
        <v>7243</v>
      </c>
      <c r="G880" t="s">
        <v>7244</v>
      </c>
      <c r="H880" t="s">
        <v>7245</v>
      </c>
      <c r="I880" t="s">
        <v>225</v>
      </c>
      <c r="J880" t="s">
        <v>47</v>
      </c>
      <c r="K880" t="s">
        <v>48</v>
      </c>
      <c r="L880" t="s">
        <v>50</v>
      </c>
      <c r="M880" t="s">
        <v>50</v>
      </c>
      <c r="N880" t="s">
        <v>36</v>
      </c>
      <c r="O880" t="s">
        <v>102</v>
      </c>
      <c r="P880" t="s">
        <v>39</v>
      </c>
      <c r="Q880" t="s">
        <v>39</v>
      </c>
      <c r="R880" t="s">
        <v>39</v>
      </c>
      <c r="S880" t="s">
        <v>214</v>
      </c>
      <c r="T880" t="s">
        <v>6613</v>
      </c>
      <c r="U880" t="s">
        <v>5740</v>
      </c>
      <c r="V880" t="s">
        <v>39</v>
      </c>
      <c r="W880" t="s">
        <v>39</v>
      </c>
      <c r="X880" t="s">
        <v>39</v>
      </c>
      <c r="Y880" t="s">
        <v>9958</v>
      </c>
      <c r="Z880">
        <v>4</v>
      </c>
    </row>
    <row r="881" spans="1:26" x14ac:dyDescent="0.25">
      <c r="A881" t="s">
        <v>7246</v>
      </c>
      <c r="B881" t="s">
        <v>7247</v>
      </c>
      <c r="C881" t="s">
        <v>7248</v>
      </c>
      <c r="D881" t="s">
        <v>7249</v>
      </c>
      <c r="E881" t="s">
        <v>7208</v>
      </c>
      <c r="F881" t="s">
        <v>7250</v>
      </c>
      <c r="G881" t="s">
        <v>7251</v>
      </c>
      <c r="H881" t="s">
        <v>4619</v>
      </c>
      <c r="I881" t="s">
        <v>225</v>
      </c>
      <c r="J881" t="s">
        <v>211</v>
      </c>
      <c r="K881" t="s">
        <v>6178</v>
      </c>
      <c r="L881" t="s">
        <v>50</v>
      </c>
      <c r="M881" t="s">
        <v>50</v>
      </c>
      <c r="N881" t="s">
        <v>36</v>
      </c>
      <c r="O881" t="s">
        <v>39</v>
      </c>
      <c r="P881" t="s">
        <v>103</v>
      </c>
      <c r="Q881" t="s">
        <v>39</v>
      </c>
      <c r="R881" t="s">
        <v>39</v>
      </c>
      <c r="S881" t="s">
        <v>158</v>
      </c>
      <c r="T881" t="s">
        <v>19</v>
      </c>
      <c r="U881" t="s">
        <v>96</v>
      </c>
      <c r="V881" t="s">
        <v>39</v>
      </c>
      <c r="W881" t="s">
        <v>39</v>
      </c>
      <c r="X881" t="s">
        <v>39</v>
      </c>
      <c r="Y881" t="s">
        <v>9959</v>
      </c>
      <c r="Z881">
        <v>4</v>
      </c>
    </row>
    <row r="882" spans="1:26" x14ac:dyDescent="0.25">
      <c r="A882" t="s">
        <v>7252</v>
      </c>
      <c r="B882" t="s">
        <v>7253</v>
      </c>
      <c r="C882" t="s">
        <v>7254</v>
      </c>
      <c r="D882" t="s">
        <v>5789</v>
      </c>
      <c r="E882" t="s">
        <v>7255</v>
      </c>
      <c r="F882" t="s">
        <v>7256</v>
      </c>
      <c r="G882" t="s">
        <v>7257</v>
      </c>
      <c r="H882" t="s">
        <v>5793</v>
      </c>
      <c r="I882" t="s">
        <v>225</v>
      </c>
      <c r="J882" t="s">
        <v>32</v>
      </c>
      <c r="K882" t="s">
        <v>7258</v>
      </c>
      <c r="L882" t="s">
        <v>50</v>
      </c>
      <c r="M882" t="s">
        <v>50</v>
      </c>
      <c r="N882" t="s">
        <v>36</v>
      </c>
      <c r="O882" t="s">
        <v>51</v>
      </c>
      <c r="P882" t="s">
        <v>78</v>
      </c>
      <c r="Q882" t="s">
        <v>39</v>
      </c>
      <c r="R882" t="s">
        <v>39</v>
      </c>
      <c r="S882" t="s">
        <v>39</v>
      </c>
      <c r="T882" t="s">
        <v>168</v>
      </c>
      <c r="U882" t="s">
        <v>96</v>
      </c>
      <c r="V882" t="s">
        <v>287</v>
      </c>
      <c r="W882" t="s">
        <v>39</v>
      </c>
      <c r="X882" t="s">
        <v>20</v>
      </c>
      <c r="Y882" t="s">
        <v>9960</v>
      </c>
      <c r="Z882">
        <v>5</v>
      </c>
    </row>
    <row r="883" spans="1:26" x14ac:dyDescent="0.25">
      <c r="A883" t="s">
        <v>7259</v>
      </c>
      <c r="B883" t="s">
        <v>7260</v>
      </c>
      <c r="C883" t="s">
        <v>7261</v>
      </c>
      <c r="D883" t="s">
        <v>7262</v>
      </c>
      <c r="E883" t="s">
        <v>7263</v>
      </c>
      <c r="F883" t="s">
        <v>7264</v>
      </c>
      <c r="G883" t="s">
        <v>7265</v>
      </c>
      <c r="H883" t="s">
        <v>7266</v>
      </c>
      <c r="I883" t="s">
        <v>225</v>
      </c>
      <c r="J883" t="s">
        <v>32</v>
      </c>
      <c r="K883" t="s">
        <v>7267</v>
      </c>
      <c r="L883" t="s">
        <v>50</v>
      </c>
      <c r="M883" t="s">
        <v>50</v>
      </c>
      <c r="N883" t="s">
        <v>36</v>
      </c>
      <c r="O883" t="s">
        <v>39</v>
      </c>
      <c r="P883" t="s">
        <v>7268</v>
      </c>
      <c r="Q883" t="s">
        <v>39</v>
      </c>
      <c r="R883" t="s">
        <v>39</v>
      </c>
      <c r="S883" t="s">
        <v>39</v>
      </c>
      <c r="T883" t="s">
        <v>39</v>
      </c>
      <c r="U883" t="s">
        <v>7269</v>
      </c>
      <c r="V883" t="s">
        <v>39</v>
      </c>
      <c r="W883" t="s">
        <v>39</v>
      </c>
      <c r="X883" t="s">
        <v>39</v>
      </c>
      <c r="Y883" t="s">
        <v>9961</v>
      </c>
      <c r="Z883">
        <v>2</v>
      </c>
    </row>
    <row r="884" spans="1:26" x14ac:dyDescent="0.25">
      <c r="A884" t="s">
        <v>7270</v>
      </c>
      <c r="B884" t="s">
        <v>7271</v>
      </c>
      <c r="C884" t="s">
        <v>7272</v>
      </c>
      <c r="D884" t="s">
        <v>7273</v>
      </c>
      <c r="E884" t="s">
        <v>879</v>
      </c>
      <c r="F884" t="s">
        <v>7274</v>
      </c>
      <c r="G884" t="s">
        <v>7275</v>
      </c>
      <c r="H884" t="s">
        <v>7276</v>
      </c>
      <c r="I884" t="s">
        <v>225</v>
      </c>
      <c r="J884" t="s">
        <v>47</v>
      </c>
      <c r="K884" t="s">
        <v>48</v>
      </c>
      <c r="L884" t="s">
        <v>50</v>
      </c>
      <c r="M884" t="s">
        <v>50</v>
      </c>
      <c r="N884" t="s">
        <v>36</v>
      </c>
      <c r="O884" t="s">
        <v>37</v>
      </c>
      <c r="P884" t="s">
        <v>39</v>
      </c>
      <c r="Q884" t="s">
        <v>39</v>
      </c>
      <c r="R884" t="s">
        <v>39</v>
      </c>
      <c r="S884" t="s">
        <v>158</v>
      </c>
      <c r="T884" t="s">
        <v>39</v>
      </c>
      <c r="U884" t="s">
        <v>96</v>
      </c>
      <c r="V884" t="s">
        <v>287</v>
      </c>
      <c r="W884" t="s">
        <v>39</v>
      </c>
      <c r="X884" t="s">
        <v>20</v>
      </c>
      <c r="Y884" t="s">
        <v>9962</v>
      </c>
      <c r="Z884">
        <v>4</v>
      </c>
    </row>
    <row r="885" spans="1:26" x14ac:dyDescent="0.25">
      <c r="A885" t="s">
        <v>7277</v>
      </c>
      <c r="B885" t="s">
        <v>2957</v>
      </c>
      <c r="C885" t="s">
        <v>7278</v>
      </c>
      <c r="D885" t="s">
        <v>2959</v>
      </c>
      <c r="E885" t="s">
        <v>2960</v>
      </c>
      <c r="F885" t="s">
        <v>2961</v>
      </c>
      <c r="G885" t="s">
        <v>7279</v>
      </c>
      <c r="H885" t="s">
        <v>7280</v>
      </c>
      <c r="I885" t="s">
        <v>225</v>
      </c>
      <c r="J885" t="s">
        <v>32</v>
      </c>
      <c r="K885" t="s">
        <v>7281</v>
      </c>
      <c r="L885" t="s">
        <v>50</v>
      </c>
      <c r="M885" t="s">
        <v>50</v>
      </c>
      <c r="N885" t="s">
        <v>36</v>
      </c>
      <c r="O885" t="s">
        <v>157</v>
      </c>
      <c r="P885" t="s">
        <v>39</v>
      </c>
      <c r="Q885" t="s">
        <v>39</v>
      </c>
      <c r="R885" t="s">
        <v>39</v>
      </c>
      <c r="S885" t="s">
        <v>158</v>
      </c>
      <c r="T885" t="s">
        <v>7282</v>
      </c>
      <c r="U885" t="s">
        <v>810</v>
      </c>
      <c r="V885" t="s">
        <v>159</v>
      </c>
      <c r="W885" t="s">
        <v>604</v>
      </c>
      <c r="X885" t="s">
        <v>20</v>
      </c>
      <c r="Y885" t="s">
        <v>9963</v>
      </c>
      <c r="Z885">
        <v>6</v>
      </c>
    </row>
    <row r="886" spans="1:26" x14ac:dyDescent="0.25">
      <c r="A886" t="s">
        <v>7283</v>
      </c>
      <c r="B886" t="s">
        <v>7284</v>
      </c>
      <c r="C886" t="s">
        <v>7285</v>
      </c>
      <c r="D886" t="s">
        <v>7286</v>
      </c>
      <c r="E886" t="s">
        <v>7287</v>
      </c>
      <c r="F886" t="s">
        <v>7288</v>
      </c>
      <c r="G886" t="s">
        <v>7289</v>
      </c>
      <c r="H886" t="s">
        <v>2641</v>
      </c>
      <c r="I886" t="s">
        <v>225</v>
      </c>
      <c r="J886" t="s">
        <v>32</v>
      </c>
      <c r="K886" t="s">
        <v>7290</v>
      </c>
      <c r="L886" t="s">
        <v>50</v>
      </c>
      <c r="M886" t="s">
        <v>50</v>
      </c>
      <c r="N886" t="s">
        <v>36</v>
      </c>
      <c r="O886" t="s">
        <v>426</v>
      </c>
      <c r="P886" t="s">
        <v>39</v>
      </c>
      <c r="Q886" t="s">
        <v>39</v>
      </c>
      <c r="R886" t="s">
        <v>39</v>
      </c>
      <c r="S886" t="s">
        <v>52</v>
      </c>
      <c r="T886" t="s">
        <v>7291</v>
      </c>
      <c r="U886" t="s">
        <v>39</v>
      </c>
      <c r="V886" t="s">
        <v>39</v>
      </c>
      <c r="W886" t="s">
        <v>39</v>
      </c>
      <c r="X886" t="s">
        <v>39</v>
      </c>
      <c r="Y886" t="s">
        <v>9964</v>
      </c>
      <c r="Z886">
        <v>3</v>
      </c>
    </row>
    <row r="887" spans="1:26" x14ac:dyDescent="0.25">
      <c r="A887" t="s">
        <v>7292</v>
      </c>
      <c r="B887" t="s">
        <v>7293</v>
      </c>
      <c r="C887" t="s">
        <v>7294</v>
      </c>
      <c r="D887" t="s">
        <v>7295</v>
      </c>
      <c r="E887" t="s">
        <v>7296</v>
      </c>
      <c r="F887" t="s">
        <v>7297</v>
      </c>
      <c r="G887" t="s">
        <v>7298</v>
      </c>
      <c r="H887" t="s">
        <v>7299</v>
      </c>
      <c r="I887" t="s">
        <v>225</v>
      </c>
      <c r="J887" t="s">
        <v>47</v>
      </c>
      <c r="K887" t="s">
        <v>48</v>
      </c>
      <c r="L887" t="s">
        <v>50</v>
      </c>
      <c r="M887" t="s">
        <v>50</v>
      </c>
      <c r="N887" t="s">
        <v>36</v>
      </c>
      <c r="O887" t="s">
        <v>51</v>
      </c>
      <c r="P887" t="s">
        <v>39</v>
      </c>
      <c r="Q887" t="s">
        <v>39</v>
      </c>
      <c r="R887" t="s">
        <v>6629</v>
      </c>
      <c r="S887" t="s">
        <v>39</v>
      </c>
      <c r="T887" t="s">
        <v>39</v>
      </c>
      <c r="U887" t="s">
        <v>1185</v>
      </c>
      <c r="V887" t="s">
        <v>39</v>
      </c>
      <c r="W887" t="s">
        <v>39</v>
      </c>
      <c r="X887" t="s">
        <v>39</v>
      </c>
      <c r="Y887" t="s">
        <v>9965</v>
      </c>
      <c r="Z887">
        <v>3</v>
      </c>
    </row>
    <row r="888" spans="1:26" x14ac:dyDescent="0.25">
      <c r="A888" t="s">
        <v>7300</v>
      </c>
      <c r="B888" t="s">
        <v>7301</v>
      </c>
      <c r="C888" t="s">
        <v>7302</v>
      </c>
      <c r="D888" t="s">
        <v>7303</v>
      </c>
      <c r="E888" t="s">
        <v>7304</v>
      </c>
      <c r="F888" t="s">
        <v>7305</v>
      </c>
      <c r="G888" t="s">
        <v>7306</v>
      </c>
      <c r="H888" t="s">
        <v>7307</v>
      </c>
      <c r="I888" t="s">
        <v>225</v>
      </c>
      <c r="J888" t="s">
        <v>32</v>
      </c>
      <c r="K888" t="s">
        <v>7308</v>
      </c>
      <c r="L888" t="s">
        <v>50</v>
      </c>
      <c r="M888" t="s">
        <v>50</v>
      </c>
      <c r="N888" t="s">
        <v>36</v>
      </c>
      <c r="O888" t="s">
        <v>51</v>
      </c>
      <c r="P888" t="s">
        <v>78</v>
      </c>
      <c r="Q888" t="s">
        <v>39</v>
      </c>
      <c r="R888" t="s">
        <v>39</v>
      </c>
      <c r="S888" t="s">
        <v>39</v>
      </c>
      <c r="T888" t="s">
        <v>168</v>
      </c>
      <c r="U888" t="s">
        <v>39</v>
      </c>
      <c r="V888" t="s">
        <v>39</v>
      </c>
      <c r="W888" t="s">
        <v>7309</v>
      </c>
      <c r="X888" t="s">
        <v>39</v>
      </c>
      <c r="Y888" t="s">
        <v>9966</v>
      </c>
      <c r="Z888">
        <v>4</v>
      </c>
    </row>
    <row r="889" spans="1:26" x14ac:dyDescent="0.25">
      <c r="A889" t="s">
        <v>7310</v>
      </c>
      <c r="B889" t="s">
        <v>7311</v>
      </c>
      <c r="C889" t="s">
        <v>7312</v>
      </c>
      <c r="D889" t="s">
        <v>7313</v>
      </c>
      <c r="E889" t="s">
        <v>7314</v>
      </c>
      <c r="F889" t="s">
        <v>7315</v>
      </c>
      <c r="G889" t="s">
        <v>7316</v>
      </c>
      <c r="H889" t="s">
        <v>7317</v>
      </c>
      <c r="I889" t="s">
        <v>225</v>
      </c>
      <c r="J889" t="s">
        <v>211</v>
      </c>
      <c r="K889" t="s">
        <v>7318</v>
      </c>
      <c r="L889" t="s">
        <v>50</v>
      </c>
      <c r="M889" t="s">
        <v>50</v>
      </c>
      <c r="N889" t="s">
        <v>36</v>
      </c>
      <c r="O889" t="s">
        <v>256</v>
      </c>
      <c r="P889" t="s">
        <v>78</v>
      </c>
      <c r="Q889" t="s">
        <v>39</v>
      </c>
      <c r="R889" t="s">
        <v>39</v>
      </c>
      <c r="S889" t="s">
        <v>39</v>
      </c>
      <c r="T889" t="s">
        <v>633</v>
      </c>
      <c r="U889" t="s">
        <v>5169</v>
      </c>
      <c r="V889" t="s">
        <v>159</v>
      </c>
      <c r="W889" t="s">
        <v>39</v>
      </c>
      <c r="X889" t="s">
        <v>20</v>
      </c>
      <c r="Y889" t="s">
        <v>9967</v>
      </c>
      <c r="Z889">
        <v>5</v>
      </c>
    </row>
    <row r="890" spans="1:26" x14ac:dyDescent="0.25">
      <c r="A890" t="s">
        <v>7319</v>
      </c>
      <c r="B890" t="s">
        <v>7320</v>
      </c>
      <c r="C890" t="s">
        <v>7321</v>
      </c>
      <c r="D890" t="s">
        <v>7322</v>
      </c>
      <c r="E890" t="s">
        <v>7323</v>
      </c>
      <c r="F890" t="s">
        <v>7324</v>
      </c>
      <c r="G890" t="s">
        <v>1139</v>
      </c>
      <c r="H890" t="s">
        <v>30</v>
      </c>
      <c r="I890" t="s">
        <v>31</v>
      </c>
      <c r="J890" t="s">
        <v>47</v>
      </c>
      <c r="K890" t="s">
        <v>48</v>
      </c>
      <c r="L890" t="s">
        <v>7325</v>
      </c>
      <c r="M890" t="s">
        <v>7326</v>
      </c>
      <c r="N890" t="s">
        <v>36</v>
      </c>
      <c r="O890" t="s">
        <v>39</v>
      </c>
      <c r="P890" t="s">
        <v>187</v>
      </c>
      <c r="Q890" t="s">
        <v>39</v>
      </c>
      <c r="R890" t="s">
        <v>39</v>
      </c>
      <c r="S890" t="s">
        <v>9059</v>
      </c>
      <c r="T890" t="s">
        <v>39</v>
      </c>
      <c r="U890" t="s">
        <v>39</v>
      </c>
      <c r="V890" t="s">
        <v>39</v>
      </c>
      <c r="W890" t="s">
        <v>39</v>
      </c>
      <c r="X890" t="s">
        <v>39</v>
      </c>
      <c r="Y890" t="s">
        <v>9594</v>
      </c>
      <c r="Z890">
        <v>2</v>
      </c>
    </row>
    <row r="891" spans="1:26" x14ac:dyDescent="0.25">
      <c r="A891" t="s">
        <v>7327</v>
      </c>
      <c r="B891" t="s">
        <v>7328</v>
      </c>
      <c r="C891" t="s">
        <v>7329</v>
      </c>
      <c r="D891" t="s">
        <v>7330</v>
      </c>
      <c r="E891" t="s">
        <v>6608</v>
      </c>
      <c r="F891" t="s">
        <v>7331</v>
      </c>
      <c r="G891" t="s">
        <v>7332</v>
      </c>
      <c r="H891" t="s">
        <v>7333</v>
      </c>
      <c r="I891" t="s">
        <v>225</v>
      </c>
      <c r="J891" t="s">
        <v>32</v>
      </c>
      <c r="K891" t="s">
        <v>7334</v>
      </c>
      <c r="L891" t="s">
        <v>50</v>
      </c>
      <c r="M891" t="s">
        <v>50</v>
      </c>
      <c r="N891" t="s">
        <v>36</v>
      </c>
      <c r="O891" t="s">
        <v>157</v>
      </c>
      <c r="P891" t="s">
        <v>39</v>
      </c>
      <c r="Q891" t="s">
        <v>39</v>
      </c>
      <c r="R891" t="s">
        <v>39</v>
      </c>
      <c r="S891" t="s">
        <v>52</v>
      </c>
      <c r="T891" t="s">
        <v>168</v>
      </c>
      <c r="U891" t="s">
        <v>39</v>
      </c>
      <c r="V891" t="s">
        <v>114</v>
      </c>
      <c r="W891" t="s">
        <v>4108</v>
      </c>
      <c r="X891" t="s">
        <v>20</v>
      </c>
      <c r="Y891" t="s">
        <v>9968</v>
      </c>
      <c r="Z891">
        <v>5</v>
      </c>
    </row>
    <row r="892" spans="1:26" x14ac:dyDescent="0.25">
      <c r="A892" t="s">
        <v>7335</v>
      </c>
      <c r="B892" t="s">
        <v>7336</v>
      </c>
      <c r="C892" t="s">
        <v>7337</v>
      </c>
      <c r="D892" t="s">
        <v>7338</v>
      </c>
      <c r="E892" t="s">
        <v>7339</v>
      </c>
      <c r="F892" t="s">
        <v>7340</v>
      </c>
      <c r="G892" t="s">
        <v>7341</v>
      </c>
      <c r="H892" t="s">
        <v>7342</v>
      </c>
      <c r="I892" t="s">
        <v>225</v>
      </c>
      <c r="J892" t="s">
        <v>211</v>
      </c>
      <c r="K892" t="s">
        <v>9165</v>
      </c>
      <c r="L892" t="s">
        <v>50</v>
      </c>
      <c r="M892" t="s">
        <v>50</v>
      </c>
      <c r="N892" t="s">
        <v>36</v>
      </c>
      <c r="O892" t="s">
        <v>37</v>
      </c>
      <c r="P892" t="s">
        <v>177</v>
      </c>
      <c r="Q892" t="s">
        <v>39</v>
      </c>
      <c r="R892" t="s">
        <v>4777</v>
      </c>
      <c r="S892" t="s">
        <v>39</v>
      </c>
      <c r="T892" t="s">
        <v>39</v>
      </c>
      <c r="U892" t="s">
        <v>39</v>
      </c>
      <c r="V892" t="s">
        <v>39</v>
      </c>
      <c r="W892" t="s">
        <v>1505</v>
      </c>
      <c r="X892" t="s">
        <v>39</v>
      </c>
      <c r="Y892" t="s">
        <v>7341</v>
      </c>
      <c r="Z892">
        <v>4</v>
      </c>
    </row>
    <row r="893" spans="1:26" x14ac:dyDescent="0.25">
      <c r="A893" t="s">
        <v>7343</v>
      </c>
      <c r="B893" t="s">
        <v>7344</v>
      </c>
      <c r="C893" t="s">
        <v>7345</v>
      </c>
      <c r="D893" t="s">
        <v>413</v>
      </c>
      <c r="E893" t="s">
        <v>659</v>
      </c>
      <c r="F893" t="s">
        <v>7346</v>
      </c>
      <c r="G893" t="s">
        <v>7347</v>
      </c>
      <c r="H893" t="s">
        <v>1537</v>
      </c>
      <c r="I893" t="s">
        <v>225</v>
      </c>
      <c r="J893" t="s">
        <v>32</v>
      </c>
      <c r="K893" t="s">
        <v>7348</v>
      </c>
      <c r="L893" t="s">
        <v>50</v>
      </c>
      <c r="M893" t="s">
        <v>50</v>
      </c>
      <c r="N893" t="s">
        <v>36</v>
      </c>
      <c r="O893" t="s">
        <v>9047</v>
      </c>
      <c r="P893" t="s">
        <v>39</v>
      </c>
      <c r="Q893" t="s">
        <v>39</v>
      </c>
      <c r="R893" t="s">
        <v>39</v>
      </c>
      <c r="S893" t="s">
        <v>9059</v>
      </c>
      <c r="T893" t="s">
        <v>2459</v>
      </c>
      <c r="U893" t="s">
        <v>39</v>
      </c>
      <c r="V893" t="s">
        <v>39</v>
      </c>
      <c r="W893" t="s">
        <v>595</v>
      </c>
      <c r="X893" t="s">
        <v>39</v>
      </c>
      <c r="Y893" t="s">
        <v>9969</v>
      </c>
      <c r="Z893">
        <v>4</v>
      </c>
    </row>
    <row r="894" spans="1:26" x14ac:dyDescent="0.25">
      <c r="A894" t="s">
        <v>7349</v>
      </c>
      <c r="B894" t="s">
        <v>7350</v>
      </c>
      <c r="C894" t="s">
        <v>7351</v>
      </c>
      <c r="D894" t="s">
        <v>7352</v>
      </c>
      <c r="E894" t="s">
        <v>7353</v>
      </c>
      <c r="F894" t="s">
        <v>7354</v>
      </c>
      <c r="G894" t="s">
        <v>7355</v>
      </c>
      <c r="H894" t="s">
        <v>7356</v>
      </c>
      <c r="I894" t="s">
        <v>225</v>
      </c>
      <c r="J894" t="s">
        <v>47</v>
      </c>
      <c r="K894" t="s">
        <v>48</v>
      </c>
      <c r="L894" t="s">
        <v>50</v>
      </c>
      <c r="M894" t="s">
        <v>50</v>
      </c>
      <c r="N894" t="s">
        <v>36</v>
      </c>
      <c r="O894" t="s">
        <v>9048</v>
      </c>
      <c r="P894" t="s">
        <v>39</v>
      </c>
      <c r="Q894" t="s">
        <v>39</v>
      </c>
      <c r="R894" t="s">
        <v>39</v>
      </c>
      <c r="S894" t="s">
        <v>52</v>
      </c>
      <c r="T894" t="s">
        <v>168</v>
      </c>
      <c r="U894" t="s">
        <v>317</v>
      </c>
      <c r="V894" t="s">
        <v>39</v>
      </c>
      <c r="W894" t="s">
        <v>39</v>
      </c>
      <c r="X894" t="s">
        <v>39</v>
      </c>
      <c r="Y894" t="s">
        <v>9970</v>
      </c>
      <c r="Z894">
        <v>4</v>
      </c>
    </row>
    <row r="895" spans="1:26" x14ac:dyDescent="0.25">
      <c r="A895" t="s">
        <v>7357</v>
      </c>
      <c r="B895" t="s">
        <v>7358</v>
      </c>
      <c r="C895" t="s">
        <v>7359</v>
      </c>
      <c r="D895" t="s">
        <v>7360</v>
      </c>
      <c r="E895" t="s">
        <v>7361</v>
      </c>
      <c r="F895" t="s">
        <v>7362</v>
      </c>
      <c r="G895" t="s">
        <v>287</v>
      </c>
      <c r="H895" t="s">
        <v>7201</v>
      </c>
      <c r="I895" t="s">
        <v>225</v>
      </c>
      <c r="J895" t="s">
        <v>32</v>
      </c>
      <c r="K895" t="s">
        <v>7202</v>
      </c>
      <c r="L895" t="s">
        <v>50</v>
      </c>
      <c r="M895" t="s">
        <v>50</v>
      </c>
      <c r="N895" t="s">
        <v>36</v>
      </c>
      <c r="O895" t="s">
        <v>51</v>
      </c>
      <c r="P895" t="s">
        <v>78</v>
      </c>
      <c r="Q895" t="s">
        <v>39</v>
      </c>
      <c r="R895" t="s">
        <v>39</v>
      </c>
      <c r="S895" t="s">
        <v>39</v>
      </c>
      <c r="T895" t="s">
        <v>39</v>
      </c>
      <c r="U895" t="s">
        <v>3077</v>
      </c>
      <c r="V895" t="s">
        <v>287</v>
      </c>
      <c r="W895" t="s">
        <v>39</v>
      </c>
      <c r="X895" t="s">
        <v>20</v>
      </c>
      <c r="Y895" t="s">
        <v>9971</v>
      </c>
      <c r="Z895">
        <v>4</v>
      </c>
    </row>
    <row r="896" spans="1:26" x14ac:dyDescent="0.25">
      <c r="A896" t="s">
        <v>7363</v>
      </c>
      <c r="B896" t="s">
        <v>7364</v>
      </c>
      <c r="C896" t="s">
        <v>7365</v>
      </c>
      <c r="D896" t="s">
        <v>7366</v>
      </c>
      <c r="E896" t="s">
        <v>659</v>
      </c>
      <c r="F896" t="s">
        <v>7367</v>
      </c>
      <c r="G896" t="s">
        <v>865</v>
      </c>
      <c r="H896" t="s">
        <v>7368</v>
      </c>
      <c r="I896" t="s">
        <v>225</v>
      </c>
      <c r="J896" t="s">
        <v>32</v>
      </c>
      <c r="K896" t="s">
        <v>7369</v>
      </c>
      <c r="L896" t="s">
        <v>50</v>
      </c>
      <c r="M896" t="s">
        <v>50</v>
      </c>
      <c r="N896" t="s">
        <v>36</v>
      </c>
      <c r="O896" t="s">
        <v>51</v>
      </c>
      <c r="P896" t="s">
        <v>39</v>
      </c>
      <c r="Q896" t="s">
        <v>522</v>
      </c>
      <c r="R896" t="s">
        <v>39</v>
      </c>
      <c r="S896" t="s">
        <v>39</v>
      </c>
      <c r="T896" t="s">
        <v>523</v>
      </c>
      <c r="U896" t="s">
        <v>865</v>
      </c>
      <c r="V896" t="s">
        <v>39</v>
      </c>
      <c r="W896" t="s">
        <v>39</v>
      </c>
      <c r="X896" t="s">
        <v>39</v>
      </c>
      <c r="Y896" t="s">
        <v>9972</v>
      </c>
      <c r="Z896">
        <v>4</v>
      </c>
    </row>
    <row r="897" spans="1:26" x14ac:dyDescent="0.25">
      <c r="A897" t="s">
        <v>7370</v>
      </c>
      <c r="B897" t="s">
        <v>7371</v>
      </c>
      <c r="C897" t="s">
        <v>7372</v>
      </c>
      <c r="D897" t="s">
        <v>7373</v>
      </c>
      <c r="E897" t="s">
        <v>7339</v>
      </c>
      <c r="F897" t="s">
        <v>7374</v>
      </c>
      <c r="G897" t="s">
        <v>7375</v>
      </c>
      <c r="H897" t="s">
        <v>909</v>
      </c>
      <c r="I897" t="s">
        <v>225</v>
      </c>
      <c r="J897" t="s">
        <v>32</v>
      </c>
      <c r="K897" t="s">
        <v>7376</v>
      </c>
      <c r="L897" t="s">
        <v>50</v>
      </c>
      <c r="M897" t="s">
        <v>50</v>
      </c>
      <c r="N897" t="s">
        <v>36</v>
      </c>
      <c r="O897" t="s">
        <v>51</v>
      </c>
      <c r="P897" t="s">
        <v>78</v>
      </c>
      <c r="Q897" t="s">
        <v>1530</v>
      </c>
      <c r="R897" t="s">
        <v>39</v>
      </c>
      <c r="S897" t="s">
        <v>39</v>
      </c>
      <c r="T897" t="s">
        <v>39</v>
      </c>
      <c r="U897" t="s">
        <v>865</v>
      </c>
      <c r="V897" t="s">
        <v>39</v>
      </c>
      <c r="W897" t="s">
        <v>39</v>
      </c>
      <c r="X897" t="s">
        <v>39</v>
      </c>
      <c r="Y897" t="s">
        <v>9973</v>
      </c>
      <c r="Z897">
        <v>4</v>
      </c>
    </row>
    <row r="898" spans="1:26" x14ac:dyDescent="0.25">
      <c r="A898" t="s">
        <v>7377</v>
      </c>
      <c r="B898" t="s">
        <v>7378</v>
      </c>
      <c r="C898" t="s">
        <v>7379</v>
      </c>
      <c r="D898" t="s">
        <v>7380</v>
      </c>
      <c r="E898" t="s">
        <v>7381</v>
      </c>
      <c r="F898" t="s">
        <v>7382</v>
      </c>
      <c r="G898" t="s">
        <v>7383</v>
      </c>
      <c r="H898" t="s">
        <v>7384</v>
      </c>
      <c r="I898" t="s">
        <v>225</v>
      </c>
      <c r="J898" t="s">
        <v>32</v>
      </c>
      <c r="K898" t="s">
        <v>7385</v>
      </c>
      <c r="L898" t="s">
        <v>50</v>
      </c>
      <c r="M898" t="s">
        <v>50</v>
      </c>
      <c r="N898" t="s">
        <v>36</v>
      </c>
      <c r="O898" t="s">
        <v>51</v>
      </c>
      <c r="P898" t="s">
        <v>39</v>
      </c>
      <c r="Q898" t="s">
        <v>754</v>
      </c>
      <c r="R898" t="s">
        <v>39</v>
      </c>
      <c r="S898" t="s">
        <v>39</v>
      </c>
      <c r="T898" t="s">
        <v>7000</v>
      </c>
      <c r="U898" t="s">
        <v>865</v>
      </c>
      <c r="V898" t="s">
        <v>912</v>
      </c>
      <c r="W898" t="s">
        <v>39</v>
      </c>
      <c r="X898" t="s">
        <v>20</v>
      </c>
      <c r="Y898" t="s">
        <v>9974</v>
      </c>
      <c r="Z898">
        <v>5</v>
      </c>
    </row>
    <row r="899" spans="1:26" x14ac:dyDescent="0.25">
      <c r="A899" t="s">
        <v>7386</v>
      </c>
      <c r="B899" t="s">
        <v>7387</v>
      </c>
      <c r="C899" t="s">
        <v>7388</v>
      </c>
      <c r="D899" t="s">
        <v>7389</v>
      </c>
      <c r="E899" t="s">
        <v>7390</v>
      </c>
      <c r="F899" t="s">
        <v>7391</v>
      </c>
      <c r="G899" t="s">
        <v>7392</v>
      </c>
      <c r="H899" t="s">
        <v>7393</v>
      </c>
      <c r="I899" t="s">
        <v>225</v>
      </c>
      <c r="J899" t="s">
        <v>211</v>
      </c>
      <c r="K899" t="s">
        <v>7394</v>
      </c>
      <c r="L899" t="s">
        <v>50</v>
      </c>
      <c r="M899" t="s">
        <v>50</v>
      </c>
      <c r="N899" t="s">
        <v>36</v>
      </c>
      <c r="O899" t="s">
        <v>102</v>
      </c>
      <c r="P899" t="s">
        <v>39</v>
      </c>
      <c r="Q899" t="s">
        <v>39</v>
      </c>
      <c r="R899" t="s">
        <v>39</v>
      </c>
      <c r="S899" t="s">
        <v>214</v>
      </c>
      <c r="T899" t="s">
        <v>87</v>
      </c>
      <c r="U899" t="s">
        <v>5740</v>
      </c>
      <c r="V899" t="s">
        <v>39</v>
      </c>
      <c r="W899" t="s">
        <v>39</v>
      </c>
      <c r="X899" t="s">
        <v>39</v>
      </c>
      <c r="Y899" t="s">
        <v>9975</v>
      </c>
      <c r="Z899">
        <v>4</v>
      </c>
    </row>
    <row r="900" spans="1:26" x14ac:dyDescent="0.25">
      <c r="A900" t="s">
        <v>7395</v>
      </c>
      <c r="B900" t="s">
        <v>7396</v>
      </c>
      <c r="C900" t="s">
        <v>7397</v>
      </c>
      <c r="D900" t="s">
        <v>220</v>
      </c>
      <c r="E900" t="s">
        <v>7398</v>
      </c>
      <c r="F900" t="s">
        <v>7399</v>
      </c>
      <c r="G900" t="s">
        <v>7400</v>
      </c>
      <c r="H900" t="s">
        <v>7401</v>
      </c>
      <c r="I900" t="s">
        <v>225</v>
      </c>
      <c r="J900" t="s">
        <v>211</v>
      </c>
      <c r="K900" t="s">
        <v>631</v>
      </c>
      <c r="L900" t="s">
        <v>50</v>
      </c>
      <c r="M900" t="s">
        <v>50</v>
      </c>
      <c r="N900" t="s">
        <v>36</v>
      </c>
      <c r="O900" t="s">
        <v>256</v>
      </c>
      <c r="P900" t="s">
        <v>78</v>
      </c>
      <c r="Q900" t="s">
        <v>39</v>
      </c>
      <c r="R900" t="s">
        <v>39</v>
      </c>
      <c r="S900" t="s">
        <v>214</v>
      </c>
      <c r="T900" t="s">
        <v>168</v>
      </c>
      <c r="U900" t="s">
        <v>39</v>
      </c>
      <c r="V900" t="s">
        <v>159</v>
      </c>
      <c r="W900" t="s">
        <v>39</v>
      </c>
      <c r="X900" t="s">
        <v>20</v>
      </c>
      <c r="Y900" t="s">
        <v>9976</v>
      </c>
      <c r="Z900">
        <v>5</v>
      </c>
    </row>
    <row r="901" spans="1:26" x14ac:dyDescent="0.25">
      <c r="A901" t="s">
        <v>7402</v>
      </c>
      <c r="B901" t="s">
        <v>7403</v>
      </c>
      <c r="C901" t="s">
        <v>7404</v>
      </c>
      <c r="D901" t="s">
        <v>7405</v>
      </c>
      <c r="E901" t="s">
        <v>7406</v>
      </c>
      <c r="F901" t="s">
        <v>7407</v>
      </c>
      <c r="G901" t="s">
        <v>7408</v>
      </c>
      <c r="H901" t="s">
        <v>7409</v>
      </c>
      <c r="I901" t="s">
        <v>225</v>
      </c>
      <c r="J901" t="s">
        <v>32</v>
      </c>
      <c r="K901" t="s">
        <v>7410</v>
      </c>
      <c r="L901" t="s">
        <v>50</v>
      </c>
      <c r="M901" t="s">
        <v>50</v>
      </c>
      <c r="N901" t="s">
        <v>36</v>
      </c>
      <c r="O901" t="s">
        <v>1021</v>
      </c>
      <c r="P901" t="s">
        <v>78</v>
      </c>
      <c r="Q901" t="s">
        <v>39</v>
      </c>
      <c r="R901" t="s">
        <v>39</v>
      </c>
      <c r="S901" t="s">
        <v>39</v>
      </c>
      <c r="T901" t="s">
        <v>39</v>
      </c>
      <c r="U901" t="s">
        <v>5680</v>
      </c>
      <c r="V901" t="s">
        <v>5509</v>
      </c>
      <c r="W901" t="s">
        <v>39</v>
      </c>
      <c r="X901" t="s">
        <v>20</v>
      </c>
      <c r="Y901" t="s">
        <v>9977</v>
      </c>
      <c r="Z901">
        <v>4</v>
      </c>
    </row>
    <row r="902" spans="1:26" x14ac:dyDescent="0.25">
      <c r="A902" t="s">
        <v>7411</v>
      </c>
      <c r="B902" t="s">
        <v>7412</v>
      </c>
      <c r="C902" t="s">
        <v>7413</v>
      </c>
      <c r="D902" t="s">
        <v>7414</v>
      </c>
      <c r="E902" t="s">
        <v>7415</v>
      </c>
      <c r="F902" t="s">
        <v>7416</v>
      </c>
      <c r="G902" t="s">
        <v>7417</v>
      </c>
      <c r="H902" t="s">
        <v>4619</v>
      </c>
      <c r="I902" t="s">
        <v>225</v>
      </c>
      <c r="J902" t="s">
        <v>211</v>
      </c>
      <c r="K902" t="s">
        <v>6178</v>
      </c>
      <c r="L902" t="s">
        <v>50</v>
      </c>
      <c r="M902" t="s">
        <v>50</v>
      </c>
      <c r="N902" t="s">
        <v>36</v>
      </c>
      <c r="O902" t="s">
        <v>102</v>
      </c>
      <c r="P902" t="s">
        <v>103</v>
      </c>
      <c r="Q902" t="s">
        <v>1530</v>
      </c>
      <c r="R902" t="s">
        <v>39</v>
      </c>
      <c r="S902" t="s">
        <v>39</v>
      </c>
      <c r="T902" t="s">
        <v>39</v>
      </c>
      <c r="U902" t="s">
        <v>96</v>
      </c>
      <c r="V902" t="s">
        <v>39</v>
      </c>
      <c r="W902" t="s">
        <v>39</v>
      </c>
      <c r="X902" t="s">
        <v>39</v>
      </c>
      <c r="Y902" t="s">
        <v>9978</v>
      </c>
      <c r="Z902">
        <v>4</v>
      </c>
    </row>
    <row r="903" spans="1:26" x14ac:dyDescent="0.25">
      <c r="A903" t="s">
        <v>7418</v>
      </c>
      <c r="B903" t="s">
        <v>7419</v>
      </c>
      <c r="C903" t="s">
        <v>7420</v>
      </c>
      <c r="D903" t="s">
        <v>7421</v>
      </c>
      <c r="E903" t="s">
        <v>7422</v>
      </c>
      <c r="F903" t="s">
        <v>7423</v>
      </c>
      <c r="G903" t="s">
        <v>7424</v>
      </c>
      <c r="H903" t="s">
        <v>7425</v>
      </c>
      <c r="I903" t="s">
        <v>225</v>
      </c>
      <c r="J903" t="s">
        <v>211</v>
      </c>
      <c r="K903" t="s">
        <v>631</v>
      </c>
      <c r="L903" t="s">
        <v>50</v>
      </c>
      <c r="M903" t="s">
        <v>50</v>
      </c>
      <c r="N903" t="s">
        <v>36</v>
      </c>
      <c r="O903" t="s">
        <v>39</v>
      </c>
      <c r="P903" t="s">
        <v>266</v>
      </c>
      <c r="Q903" t="s">
        <v>39</v>
      </c>
      <c r="R903" t="s">
        <v>39</v>
      </c>
      <c r="S903" t="s">
        <v>158</v>
      </c>
      <c r="T903" t="s">
        <v>19</v>
      </c>
      <c r="U903" t="s">
        <v>810</v>
      </c>
      <c r="V903" t="s">
        <v>159</v>
      </c>
      <c r="W903" t="s">
        <v>39</v>
      </c>
      <c r="X903" t="s">
        <v>20</v>
      </c>
      <c r="Y903" t="s">
        <v>9979</v>
      </c>
      <c r="Z903">
        <v>5</v>
      </c>
    </row>
    <row r="904" spans="1:26" x14ac:dyDescent="0.25">
      <c r="A904" t="s">
        <v>7426</v>
      </c>
      <c r="B904" t="s">
        <v>7427</v>
      </c>
      <c r="C904" t="s">
        <v>7428</v>
      </c>
      <c r="D904" t="s">
        <v>7429</v>
      </c>
      <c r="E904" t="s">
        <v>7430</v>
      </c>
      <c r="F904" t="s">
        <v>7428</v>
      </c>
      <c r="G904" t="s">
        <v>7431</v>
      </c>
      <c r="H904" t="s">
        <v>30</v>
      </c>
      <c r="I904" t="s">
        <v>31</v>
      </c>
      <c r="J904" t="s">
        <v>47</v>
      </c>
      <c r="K904" t="s">
        <v>7432</v>
      </c>
      <c r="L904" t="s">
        <v>7433</v>
      </c>
      <c r="M904" t="s">
        <v>7434</v>
      </c>
      <c r="N904" t="s">
        <v>36</v>
      </c>
      <c r="O904" t="s">
        <v>39</v>
      </c>
      <c r="P904" t="s">
        <v>187</v>
      </c>
      <c r="Q904" t="s">
        <v>39</v>
      </c>
      <c r="R904" t="s">
        <v>39</v>
      </c>
      <c r="S904" t="s">
        <v>52</v>
      </c>
      <c r="T904" t="s">
        <v>39</v>
      </c>
      <c r="U904" t="s">
        <v>317</v>
      </c>
      <c r="V904" t="s">
        <v>39</v>
      </c>
      <c r="W904" t="s">
        <v>39</v>
      </c>
      <c r="X904" t="s">
        <v>39</v>
      </c>
      <c r="Y904" t="s">
        <v>9980</v>
      </c>
      <c r="Z904">
        <v>3</v>
      </c>
    </row>
    <row r="905" spans="1:26" x14ac:dyDescent="0.25">
      <c r="A905" t="s">
        <v>7435</v>
      </c>
      <c r="B905" t="s">
        <v>7436</v>
      </c>
      <c r="C905" t="s">
        <v>7437</v>
      </c>
      <c r="D905" t="s">
        <v>7438</v>
      </c>
      <c r="E905" t="s">
        <v>7439</v>
      </c>
      <c r="F905" t="s">
        <v>7440</v>
      </c>
      <c r="G905" t="s">
        <v>7441</v>
      </c>
      <c r="H905" t="s">
        <v>30</v>
      </c>
      <c r="I905" t="s">
        <v>31</v>
      </c>
      <c r="J905" t="s">
        <v>47</v>
      </c>
      <c r="K905" t="s">
        <v>48</v>
      </c>
      <c r="L905" t="s">
        <v>7442</v>
      </c>
      <c r="M905" t="s">
        <v>50</v>
      </c>
      <c r="N905" t="s">
        <v>36</v>
      </c>
      <c r="O905" t="s">
        <v>39</v>
      </c>
      <c r="P905" t="s">
        <v>4488</v>
      </c>
      <c r="Q905" t="s">
        <v>39</v>
      </c>
      <c r="R905" t="s">
        <v>39</v>
      </c>
      <c r="S905" t="s">
        <v>39</v>
      </c>
      <c r="T905" t="s">
        <v>39</v>
      </c>
      <c r="U905" t="s">
        <v>39</v>
      </c>
      <c r="V905" t="s">
        <v>287</v>
      </c>
      <c r="W905" t="s">
        <v>39</v>
      </c>
      <c r="X905" t="s">
        <v>20</v>
      </c>
      <c r="Y905" t="s">
        <v>9981</v>
      </c>
      <c r="Z905">
        <v>2</v>
      </c>
    </row>
    <row r="906" spans="1:26" x14ac:dyDescent="0.25">
      <c r="A906" t="s">
        <v>7443</v>
      </c>
      <c r="B906" t="s">
        <v>7444</v>
      </c>
      <c r="C906" t="s">
        <v>7445</v>
      </c>
      <c r="D906" t="s">
        <v>7446</v>
      </c>
      <c r="E906" t="s">
        <v>7447</v>
      </c>
      <c r="F906" t="s">
        <v>7448</v>
      </c>
      <c r="G906" t="s">
        <v>7449</v>
      </c>
      <c r="H906" t="s">
        <v>7450</v>
      </c>
      <c r="I906" t="s">
        <v>225</v>
      </c>
      <c r="J906" t="s">
        <v>32</v>
      </c>
      <c r="K906" t="s">
        <v>7451</v>
      </c>
      <c r="L906" t="s">
        <v>50</v>
      </c>
      <c r="M906" t="s">
        <v>50</v>
      </c>
      <c r="N906" t="s">
        <v>36</v>
      </c>
      <c r="O906" t="s">
        <v>37</v>
      </c>
      <c r="P906" t="s">
        <v>39</v>
      </c>
      <c r="Q906" t="s">
        <v>613</v>
      </c>
      <c r="R906" t="s">
        <v>39</v>
      </c>
      <c r="S906" t="s">
        <v>39</v>
      </c>
      <c r="T906" t="s">
        <v>7452</v>
      </c>
      <c r="U906" t="s">
        <v>277</v>
      </c>
      <c r="V906" t="s">
        <v>39</v>
      </c>
      <c r="W906" t="s">
        <v>39</v>
      </c>
      <c r="X906" t="s">
        <v>39</v>
      </c>
      <c r="Y906" t="s">
        <v>9982</v>
      </c>
      <c r="Z906">
        <v>4</v>
      </c>
    </row>
    <row r="907" spans="1:26" x14ac:dyDescent="0.25">
      <c r="A907" t="s">
        <v>7453</v>
      </c>
      <c r="B907" t="s">
        <v>7454</v>
      </c>
      <c r="C907" t="s">
        <v>7455</v>
      </c>
      <c r="D907" t="s">
        <v>7456</v>
      </c>
      <c r="E907" t="s">
        <v>7361</v>
      </c>
      <c r="F907" t="s">
        <v>7457</v>
      </c>
      <c r="G907" t="s">
        <v>7458</v>
      </c>
      <c r="H907" t="s">
        <v>7459</v>
      </c>
      <c r="I907" t="s">
        <v>225</v>
      </c>
      <c r="J907" t="s">
        <v>211</v>
      </c>
      <c r="K907" t="s">
        <v>7460</v>
      </c>
      <c r="L907" t="s">
        <v>50</v>
      </c>
      <c r="M907" t="s">
        <v>50</v>
      </c>
      <c r="N907" t="s">
        <v>36</v>
      </c>
      <c r="O907" t="s">
        <v>51</v>
      </c>
      <c r="P907" t="s">
        <v>1999</v>
      </c>
      <c r="Q907" t="s">
        <v>39</v>
      </c>
      <c r="R907" t="s">
        <v>39</v>
      </c>
      <c r="S907" t="s">
        <v>52</v>
      </c>
      <c r="T907" t="s">
        <v>39</v>
      </c>
      <c r="U907" t="s">
        <v>7461</v>
      </c>
      <c r="V907" t="s">
        <v>39</v>
      </c>
      <c r="W907" t="s">
        <v>39</v>
      </c>
      <c r="X907" t="s">
        <v>39</v>
      </c>
      <c r="Y907" t="s">
        <v>9983</v>
      </c>
      <c r="Z907">
        <v>4</v>
      </c>
    </row>
    <row r="908" spans="1:26" x14ac:dyDescent="0.25">
      <c r="A908" t="s">
        <v>7462</v>
      </c>
      <c r="B908" t="s">
        <v>7463</v>
      </c>
      <c r="C908" t="s">
        <v>7464</v>
      </c>
      <c r="D908" t="s">
        <v>4501</v>
      </c>
      <c r="E908" t="s">
        <v>659</v>
      </c>
      <c r="F908" t="s">
        <v>7465</v>
      </c>
      <c r="G908" t="s">
        <v>7466</v>
      </c>
      <c r="H908" t="s">
        <v>4504</v>
      </c>
      <c r="I908" t="s">
        <v>225</v>
      </c>
      <c r="J908" t="s">
        <v>47</v>
      </c>
      <c r="K908" t="s">
        <v>7467</v>
      </c>
      <c r="L908" t="s">
        <v>50</v>
      </c>
      <c r="M908" t="s">
        <v>50</v>
      </c>
      <c r="N908" t="s">
        <v>36</v>
      </c>
      <c r="O908" t="s">
        <v>37</v>
      </c>
      <c r="P908" t="s">
        <v>177</v>
      </c>
      <c r="Q908" t="s">
        <v>39</v>
      </c>
      <c r="R908" t="s">
        <v>39</v>
      </c>
      <c r="S908" t="s">
        <v>39</v>
      </c>
      <c r="T908" t="s">
        <v>39</v>
      </c>
      <c r="U908" t="s">
        <v>39</v>
      </c>
      <c r="V908" t="s">
        <v>39</v>
      </c>
      <c r="W908" t="s">
        <v>39</v>
      </c>
      <c r="X908" t="s">
        <v>39</v>
      </c>
      <c r="Y908" t="s">
        <v>7466</v>
      </c>
      <c r="Z908">
        <v>2</v>
      </c>
    </row>
    <row r="909" spans="1:26" x14ac:dyDescent="0.25">
      <c r="A909" t="s">
        <v>7468</v>
      </c>
      <c r="B909" t="s">
        <v>7469</v>
      </c>
      <c r="C909" t="s">
        <v>7470</v>
      </c>
      <c r="D909" t="s">
        <v>7471</v>
      </c>
      <c r="E909" t="s">
        <v>7472</v>
      </c>
      <c r="F909" t="s">
        <v>7473</v>
      </c>
      <c r="G909" t="s">
        <v>7474</v>
      </c>
      <c r="H909" t="s">
        <v>7475</v>
      </c>
      <c r="I909" t="s">
        <v>225</v>
      </c>
      <c r="J909" t="s">
        <v>32</v>
      </c>
      <c r="K909" t="s">
        <v>7476</v>
      </c>
      <c r="L909" t="s">
        <v>50</v>
      </c>
      <c r="M909" t="s">
        <v>50</v>
      </c>
      <c r="N909" t="s">
        <v>36</v>
      </c>
      <c r="O909" t="s">
        <v>5127</v>
      </c>
      <c r="P909" t="s">
        <v>39</v>
      </c>
      <c r="Q909" t="s">
        <v>39</v>
      </c>
      <c r="R909" t="s">
        <v>39</v>
      </c>
      <c r="S909" t="s">
        <v>9059</v>
      </c>
      <c r="T909" t="s">
        <v>523</v>
      </c>
      <c r="U909" t="s">
        <v>39</v>
      </c>
      <c r="V909" t="s">
        <v>39</v>
      </c>
      <c r="W909" t="s">
        <v>595</v>
      </c>
      <c r="X909" t="s">
        <v>39</v>
      </c>
      <c r="Y909" t="s">
        <v>9984</v>
      </c>
      <c r="Z909">
        <v>4</v>
      </c>
    </row>
    <row r="910" spans="1:26" x14ac:dyDescent="0.25">
      <c r="A910" t="s">
        <v>7477</v>
      </c>
      <c r="B910" t="s">
        <v>7478</v>
      </c>
      <c r="C910" t="s">
        <v>7479</v>
      </c>
      <c r="D910" t="s">
        <v>7480</v>
      </c>
      <c r="E910" t="s">
        <v>4998</v>
      </c>
      <c r="F910" t="s">
        <v>7481</v>
      </c>
      <c r="G910" t="s">
        <v>7482</v>
      </c>
      <c r="H910" t="s">
        <v>7483</v>
      </c>
      <c r="I910" t="s">
        <v>225</v>
      </c>
      <c r="J910" t="s">
        <v>211</v>
      </c>
      <c r="K910" t="s">
        <v>48</v>
      </c>
      <c r="L910" t="s">
        <v>50</v>
      </c>
      <c r="M910" t="s">
        <v>50</v>
      </c>
      <c r="N910" t="s">
        <v>36</v>
      </c>
      <c r="O910" t="s">
        <v>77</v>
      </c>
      <c r="P910" t="s">
        <v>9006</v>
      </c>
      <c r="Q910" t="s">
        <v>39</v>
      </c>
      <c r="R910" t="s">
        <v>39</v>
      </c>
      <c r="S910" t="s">
        <v>39</v>
      </c>
      <c r="T910" t="s">
        <v>7484</v>
      </c>
      <c r="U910" t="s">
        <v>7485</v>
      </c>
      <c r="V910" t="s">
        <v>39</v>
      </c>
      <c r="W910" t="s">
        <v>39</v>
      </c>
      <c r="X910" t="s">
        <v>39</v>
      </c>
      <c r="Y910" t="s">
        <v>9985</v>
      </c>
      <c r="Z910">
        <v>4</v>
      </c>
    </row>
    <row r="911" spans="1:26" x14ac:dyDescent="0.25">
      <c r="A911" t="s">
        <v>7486</v>
      </c>
      <c r="B911" t="s">
        <v>7487</v>
      </c>
      <c r="C911" t="s">
        <v>7488</v>
      </c>
      <c r="D911" t="s">
        <v>7067</v>
      </c>
      <c r="E911" t="s">
        <v>1468</v>
      </c>
      <c r="F911" t="s">
        <v>7489</v>
      </c>
      <c r="G911" t="s">
        <v>7490</v>
      </c>
      <c r="H911" t="s">
        <v>6040</v>
      </c>
      <c r="I911" t="s">
        <v>225</v>
      </c>
      <c r="J911" t="s">
        <v>47</v>
      </c>
      <c r="K911" t="s">
        <v>48</v>
      </c>
      <c r="L911" t="s">
        <v>50</v>
      </c>
      <c r="M911" t="s">
        <v>50</v>
      </c>
      <c r="N911" t="s">
        <v>36</v>
      </c>
      <c r="O911" t="s">
        <v>8952</v>
      </c>
      <c r="P911" t="s">
        <v>39</v>
      </c>
      <c r="Q911" t="s">
        <v>39</v>
      </c>
      <c r="R911" t="s">
        <v>39</v>
      </c>
      <c r="S911" t="s">
        <v>52</v>
      </c>
      <c r="T911" t="s">
        <v>1930</v>
      </c>
      <c r="U911" t="s">
        <v>39</v>
      </c>
      <c r="V911" t="s">
        <v>39</v>
      </c>
      <c r="W911" t="s">
        <v>39</v>
      </c>
      <c r="X911" t="s">
        <v>39</v>
      </c>
      <c r="Y911" t="s">
        <v>9986</v>
      </c>
      <c r="Z911">
        <v>3</v>
      </c>
    </row>
    <row r="912" spans="1:26" x14ac:dyDescent="0.25">
      <c r="A912" t="s">
        <v>7491</v>
      </c>
      <c r="B912" t="s">
        <v>7492</v>
      </c>
      <c r="C912" t="s">
        <v>7493</v>
      </c>
      <c r="D912" t="s">
        <v>7494</v>
      </c>
      <c r="E912" t="s">
        <v>7495</v>
      </c>
      <c r="F912" t="s">
        <v>7496</v>
      </c>
      <c r="G912" t="s">
        <v>7497</v>
      </c>
      <c r="H912" t="s">
        <v>7498</v>
      </c>
      <c r="I912" t="s">
        <v>225</v>
      </c>
      <c r="J912" t="s">
        <v>47</v>
      </c>
      <c r="K912" t="s">
        <v>48</v>
      </c>
      <c r="L912" t="s">
        <v>50</v>
      </c>
      <c r="M912" t="s">
        <v>50</v>
      </c>
      <c r="N912" t="s">
        <v>36</v>
      </c>
      <c r="O912" t="s">
        <v>51</v>
      </c>
      <c r="P912" t="s">
        <v>39</v>
      </c>
      <c r="Q912" t="s">
        <v>39</v>
      </c>
      <c r="R912" t="s">
        <v>39</v>
      </c>
      <c r="S912" t="s">
        <v>52</v>
      </c>
      <c r="T912" t="s">
        <v>7499</v>
      </c>
      <c r="U912" t="s">
        <v>39</v>
      </c>
      <c r="V912" t="s">
        <v>39</v>
      </c>
      <c r="W912" t="s">
        <v>39</v>
      </c>
      <c r="X912" t="s">
        <v>39</v>
      </c>
      <c r="Y912" t="s">
        <v>9987</v>
      </c>
      <c r="Z912">
        <v>3</v>
      </c>
    </row>
    <row r="913" spans="1:26" x14ac:dyDescent="0.25">
      <c r="A913" t="s">
        <v>7500</v>
      </c>
      <c r="B913" t="s">
        <v>7501</v>
      </c>
      <c r="C913" t="s">
        <v>7502</v>
      </c>
      <c r="D913" t="s">
        <v>3685</v>
      </c>
      <c r="E913" t="s">
        <v>7503</v>
      </c>
      <c r="F913" t="s">
        <v>7504</v>
      </c>
      <c r="G913" t="s">
        <v>7505</v>
      </c>
      <c r="H913" t="s">
        <v>3688</v>
      </c>
      <c r="I913" t="s">
        <v>225</v>
      </c>
      <c r="J913" t="s">
        <v>32</v>
      </c>
      <c r="K913" t="s">
        <v>3689</v>
      </c>
      <c r="L913" t="s">
        <v>50</v>
      </c>
      <c r="M913" t="s">
        <v>50</v>
      </c>
      <c r="N913" t="s">
        <v>36</v>
      </c>
      <c r="O913" t="s">
        <v>39</v>
      </c>
      <c r="P913" t="s">
        <v>266</v>
      </c>
      <c r="Q913" t="s">
        <v>39</v>
      </c>
      <c r="R913" t="s">
        <v>39</v>
      </c>
      <c r="S913" t="s">
        <v>52</v>
      </c>
      <c r="T913" t="s">
        <v>409</v>
      </c>
      <c r="U913" t="s">
        <v>295</v>
      </c>
      <c r="V913" t="s">
        <v>159</v>
      </c>
      <c r="W913" t="s">
        <v>39</v>
      </c>
      <c r="X913" t="s">
        <v>20</v>
      </c>
      <c r="Y913" t="s">
        <v>9988</v>
      </c>
      <c r="Z913">
        <v>5</v>
      </c>
    </row>
    <row r="914" spans="1:26" x14ac:dyDescent="0.25">
      <c r="A914" t="s">
        <v>7506</v>
      </c>
      <c r="B914" t="s">
        <v>7507</v>
      </c>
      <c r="C914" t="s">
        <v>7508</v>
      </c>
      <c r="D914" t="s">
        <v>7509</v>
      </c>
      <c r="E914" t="s">
        <v>7510</v>
      </c>
      <c r="F914" t="s">
        <v>7511</v>
      </c>
      <c r="G914" t="s">
        <v>7512</v>
      </c>
      <c r="H914" t="s">
        <v>7513</v>
      </c>
      <c r="I914" t="s">
        <v>225</v>
      </c>
      <c r="J914" t="s">
        <v>47</v>
      </c>
      <c r="K914" t="s">
        <v>48</v>
      </c>
      <c r="L914" t="s">
        <v>50</v>
      </c>
      <c r="M914" t="s">
        <v>50</v>
      </c>
      <c r="N914" t="s">
        <v>36</v>
      </c>
      <c r="O914" t="s">
        <v>51</v>
      </c>
      <c r="P914" t="s">
        <v>39</v>
      </c>
      <c r="Q914" t="s">
        <v>39</v>
      </c>
      <c r="R914" t="s">
        <v>39</v>
      </c>
      <c r="S914" t="s">
        <v>1184</v>
      </c>
      <c r="T914" t="s">
        <v>39</v>
      </c>
      <c r="U914" t="s">
        <v>307</v>
      </c>
      <c r="V914" t="s">
        <v>39</v>
      </c>
      <c r="W914" t="s">
        <v>7514</v>
      </c>
      <c r="X914" t="s">
        <v>39</v>
      </c>
      <c r="Y914" t="s">
        <v>9989</v>
      </c>
      <c r="Z914">
        <v>4</v>
      </c>
    </row>
    <row r="915" spans="1:26" x14ac:dyDescent="0.25">
      <c r="A915" t="s">
        <v>7515</v>
      </c>
      <c r="B915" t="s">
        <v>7516</v>
      </c>
      <c r="C915" t="s">
        <v>7517</v>
      </c>
      <c r="D915" t="s">
        <v>7518</v>
      </c>
      <c r="E915" t="s">
        <v>7519</v>
      </c>
      <c r="F915" t="s">
        <v>7520</v>
      </c>
      <c r="G915" t="s">
        <v>7521</v>
      </c>
      <c r="H915" t="s">
        <v>5515</v>
      </c>
      <c r="I915" t="s">
        <v>225</v>
      </c>
      <c r="J915" t="s">
        <v>47</v>
      </c>
      <c r="K915" t="s">
        <v>48</v>
      </c>
      <c r="L915" t="s">
        <v>50</v>
      </c>
      <c r="M915" t="s">
        <v>50</v>
      </c>
      <c r="N915" t="s">
        <v>36</v>
      </c>
      <c r="O915" t="s">
        <v>37</v>
      </c>
      <c r="P915" t="s">
        <v>39</v>
      </c>
      <c r="Q915" t="s">
        <v>522</v>
      </c>
      <c r="R915" t="s">
        <v>39</v>
      </c>
      <c r="S915" t="s">
        <v>39</v>
      </c>
      <c r="T915" t="s">
        <v>39</v>
      </c>
      <c r="U915" t="s">
        <v>277</v>
      </c>
      <c r="V915" t="s">
        <v>39</v>
      </c>
      <c r="W915" t="s">
        <v>39</v>
      </c>
      <c r="X915" t="s">
        <v>39</v>
      </c>
      <c r="Y915" t="s">
        <v>9990</v>
      </c>
      <c r="Z915">
        <v>3</v>
      </c>
    </row>
    <row r="916" spans="1:26" x14ac:dyDescent="0.25">
      <c r="A916" t="s">
        <v>7522</v>
      </c>
      <c r="B916" t="s">
        <v>7523</v>
      </c>
      <c r="C916" t="s">
        <v>7524</v>
      </c>
      <c r="D916" t="s">
        <v>7525</v>
      </c>
      <c r="E916" t="s">
        <v>7526</v>
      </c>
      <c r="F916" t="s">
        <v>7527</v>
      </c>
      <c r="G916" t="s">
        <v>7528</v>
      </c>
      <c r="H916" t="s">
        <v>7529</v>
      </c>
      <c r="I916" t="s">
        <v>225</v>
      </c>
      <c r="J916" t="s">
        <v>32</v>
      </c>
      <c r="K916" t="s">
        <v>7530</v>
      </c>
      <c r="L916" t="s">
        <v>50</v>
      </c>
      <c r="M916" t="s">
        <v>50</v>
      </c>
      <c r="N916" t="s">
        <v>36</v>
      </c>
      <c r="O916" t="s">
        <v>37</v>
      </c>
      <c r="P916" t="s">
        <v>39</v>
      </c>
      <c r="Q916" t="s">
        <v>39</v>
      </c>
      <c r="R916" t="s">
        <v>39</v>
      </c>
      <c r="S916" t="s">
        <v>39</v>
      </c>
      <c r="T916" t="s">
        <v>87</v>
      </c>
      <c r="U916" t="s">
        <v>8926</v>
      </c>
      <c r="V916" t="s">
        <v>39</v>
      </c>
      <c r="W916" t="s">
        <v>6639</v>
      </c>
      <c r="X916" t="s">
        <v>39</v>
      </c>
      <c r="Y916" t="s">
        <v>9991</v>
      </c>
      <c r="Z916">
        <v>4</v>
      </c>
    </row>
    <row r="917" spans="1:26" x14ac:dyDescent="0.25">
      <c r="A917" t="s">
        <v>7531</v>
      </c>
      <c r="B917" t="s">
        <v>7532</v>
      </c>
      <c r="C917" t="s">
        <v>7533</v>
      </c>
      <c r="D917" t="s">
        <v>7534</v>
      </c>
      <c r="E917" t="s">
        <v>7535</v>
      </c>
      <c r="F917" t="s">
        <v>7536</v>
      </c>
      <c r="G917" t="s">
        <v>7537</v>
      </c>
      <c r="H917" t="s">
        <v>7483</v>
      </c>
      <c r="I917" t="s">
        <v>225</v>
      </c>
      <c r="J917" t="s">
        <v>32</v>
      </c>
      <c r="K917" t="s">
        <v>7538</v>
      </c>
      <c r="L917" t="s">
        <v>50</v>
      </c>
      <c r="M917" t="s">
        <v>50</v>
      </c>
      <c r="N917" t="s">
        <v>36</v>
      </c>
      <c r="O917" t="s">
        <v>51</v>
      </c>
      <c r="P917" t="s">
        <v>39</v>
      </c>
      <c r="Q917" t="s">
        <v>39</v>
      </c>
      <c r="R917" t="s">
        <v>39</v>
      </c>
      <c r="S917" t="s">
        <v>39</v>
      </c>
      <c r="T917" t="s">
        <v>7484</v>
      </c>
      <c r="U917" t="s">
        <v>96</v>
      </c>
      <c r="V917" t="s">
        <v>39</v>
      </c>
      <c r="W917" t="s">
        <v>39</v>
      </c>
      <c r="X917" t="s">
        <v>39</v>
      </c>
      <c r="Y917" t="s">
        <v>9992</v>
      </c>
      <c r="Z917">
        <v>3</v>
      </c>
    </row>
    <row r="918" spans="1:26" x14ac:dyDescent="0.25">
      <c r="A918" t="s">
        <v>7539</v>
      </c>
      <c r="B918" t="s">
        <v>7540</v>
      </c>
      <c r="C918" t="s">
        <v>7541</v>
      </c>
      <c r="D918" t="s">
        <v>7542</v>
      </c>
      <c r="E918" t="s">
        <v>7543</v>
      </c>
      <c r="F918" t="s">
        <v>7544</v>
      </c>
      <c r="G918" t="s">
        <v>7545</v>
      </c>
      <c r="H918" t="s">
        <v>4421</v>
      </c>
      <c r="I918" t="s">
        <v>225</v>
      </c>
      <c r="J918" t="s">
        <v>32</v>
      </c>
      <c r="K918" t="s">
        <v>7546</v>
      </c>
      <c r="L918" t="s">
        <v>50</v>
      </c>
      <c r="M918" t="s">
        <v>50</v>
      </c>
      <c r="N918" t="s">
        <v>36</v>
      </c>
      <c r="O918" t="s">
        <v>51</v>
      </c>
      <c r="P918" t="s">
        <v>39</v>
      </c>
      <c r="Q918" t="s">
        <v>522</v>
      </c>
      <c r="R918" t="s">
        <v>39</v>
      </c>
      <c r="S918" t="s">
        <v>158</v>
      </c>
      <c r="T918" t="s">
        <v>39</v>
      </c>
      <c r="U918" t="s">
        <v>96</v>
      </c>
      <c r="V918" t="s">
        <v>39</v>
      </c>
      <c r="W918" t="s">
        <v>39</v>
      </c>
      <c r="X918" t="s">
        <v>39</v>
      </c>
      <c r="Y918" t="s">
        <v>9993</v>
      </c>
      <c r="Z918">
        <v>4</v>
      </c>
    </row>
    <row r="919" spans="1:26" x14ac:dyDescent="0.25">
      <c r="A919" t="s">
        <v>7547</v>
      </c>
      <c r="B919" t="s">
        <v>7548</v>
      </c>
      <c r="C919" t="s">
        <v>7549</v>
      </c>
      <c r="D919" t="s">
        <v>7550</v>
      </c>
      <c r="E919" t="s">
        <v>7551</v>
      </c>
      <c r="F919" t="s">
        <v>7552</v>
      </c>
      <c r="G919" t="s">
        <v>7553</v>
      </c>
      <c r="H919" t="s">
        <v>5515</v>
      </c>
      <c r="I919" t="s">
        <v>225</v>
      </c>
      <c r="J919" t="s">
        <v>47</v>
      </c>
      <c r="K919" t="s">
        <v>48</v>
      </c>
      <c r="L919" t="s">
        <v>50</v>
      </c>
      <c r="M919" t="s">
        <v>50</v>
      </c>
      <c r="N919" t="s">
        <v>36</v>
      </c>
      <c r="O919" t="s">
        <v>102</v>
      </c>
      <c r="P919" t="s">
        <v>39</v>
      </c>
      <c r="Q919" t="s">
        <v>39</v>
      </c>
      <c r="R919" t="s">
        <v>1056</v>
      </c>
      <c r="S919" t="s">
        <v>1184</v>
      </c>
      <c r="T919" t="s">
        <v>39</v>
      </c>
      <c r="U919" t="s">
        <v>317</v>
      </c>
      <c r="V919" t="s">
        <v>39</v>
      </c>
      <c r="W919" t="s">
        <v>7554</v>
      </c>
      <c r="X919" t="s">
        <v>39</v>
      </c>
      <c r="Y919" t="s">
        <v>9994</v>
      </c>
      <c r="Z919">
        <v>5</v>
      </c>
    </row>
    <row r="920" spans="1:26" x14ac:dyDescent="0.25">
      <c r="A920" t="s">
        <v>7555</v>
      </c>
      <c r="B920" t="s">
        <v>7556</v>
      </c>
      <c r="C920" t="s">
        <v>7557</v>
      </c>
      <c r="D920" t="s">
        <v>7558</v>
      </c>
      <c r="E920" t="s">
        <v>7559</v>
      </c>
      <c r="F920" t="s">
        <v>7557</v>
      </c>
      <c r="G920" t="s">
        <v>7441</v>
      </c>
      <c r="H920" t="s">
        <v>30</v>
      </c>
      <c r="I920" t="s">
        <v>31</v>
      </c>
      <c r="J920" t="s">
        <v>211</v>
      </c>
      <c r="K920" t="s">
        <v>9174</v>
      </c>
      <c r="L920" t="s">
        <v>7560</v>
      </c>
      <c r="M920" t="s">
        <v>7561</v>
      </c>
      <c r="N920" t="s">
        <v>36</v>
      </c>
      <c r="O920" t="s">
        <v>39</v>
      </c>
      <c r="P920" t="s">
        <v>4488</v>
      </c>
      <c r="Q920" t="s">
        <v>39</v>
      </c>
      <c r="R920" t="s">
        <v>39</v>
      </c>
      <c r="S920" t="s">
        <v>39</v>
      </c>
      <c r="T920" t="s">
        <v>39</v>
      </c>
      <c r="U920" t="s">
        <v>39</v>
      </c>
      <c r="V920" t="s">
        <v>287</v>
      </c>
      <c r="W920" t="s">
        <v>39</v>
      </c>
      <c r="X920" t="s">
        <v>20</v>
      </c>
      <c r="Y920" t="s">
        <v>9981</v>
      </c>
      <c r="Z920">
        <v>2</v>
      </c>
    </row>
    <row r="921" spans="1:26" x14ac:dyDescent="0.25">
      <c r="A921" t="s">
        <v>7562</v>
      </c>
      <c r="B921" t="s">
        <v>7563</v>
      </c>
      <c r="C921" t="s">
        <v>7564</v>
      </c>
      <c r="D921" t="s">
        <v>7565</v>
      </c>
      <c r="E921" t="s">
        <v>7566</v>
      </c>
      <c r="F921" t="s">
        <v>7567</v>
      </c>
      <c r="G921" t="s">
        <v>7568</v>
      </c>
      <c r="H921" t="s">
        <v>7569</v>
      </c>
      <c r="I921" t="s">
        <v>225</v>
      </c>
      <c r="J921" t="s">
        <v>32</v>
      </c>
      <c r="K921" t="s">
        <v>9173</v>
      </c>
      <c r="L921" t="s">
        <v>50</v>
      </c>
      <c r="M921" t="s">
        <v>50</v>
      </c>
      <c r="N921" t="s">
        <v>36</v>
      </c>
      <c r="O921" t="s">
        <v>39</v>
      </c>
      <c r="P921" t="s">
        <v>1999</v>
      </c>
      <c r="Q921" t="s">
        <v>39</v>
      </c>
      <c r="R921" t="s">
        <v>39</v>
      </c>
      <c r="S921" t="s">
        <v>52</v>
      </c>
      <c r="T921" t="s">
        <v>523</v>
      </c>
      <c r="U921" t="s">
        <v>39</v>
      </c>
      <c r="V921" t="s">
        <v>39</v>
      </c>
      <c r="W921" t="s">
        <v>39</v>
      </c>
      <c r="X921" t="s">
        <v>39</v>
      </c>
      <c r="Y921" t="s">
        <v>9995</v>
      </c>
      <c r="Z921">
        <v>3</v>
      </c>
    </row>
    <row r="922" spans="1:26" x14ac:dyDescent="0.25">
      <c r="A922" t="s">
        <v>7570</v>
      </c>
      <c r="B922" t="s">
        <v>7571</v>
      </c>
      <c r="C922" t="s">
        <v>7572</v>
      </c>
      <c r="D922" t="s">
        <v>7573</v>
      </c>
      <c r="E922" t="s">
        <v>7574</v>
      </c>
      <c r="F922" t="s">
        <v>7575</v>
      </c>
      <c r="G922" t="s">
        <v>7576</v>
      </c>
      <c r="H922" t="s">
        <v>7569</v>
      </c>
      <c r="I922" t="s">
        <v>225</v>
      </c>
      <c r="J922" t="s">
        <v>32</v>
      </c>
      <c r="K922" t="s">
        <v>9172</v>
      </c>
      <c r="L922" t="s">
        <v>50</v>
      </c>
      <c r="M922" t="s">
        <v>50</v>
      </c>
      <c r="N922" t="s">
        <v>36</v>
      </c>
      <c r="O922" t="s">
        <v>39</v>
      </c>
      <c r="P922" t="s">
        <v>1999</v>
      </c>
      <c r="Q922" t="s">
        <v>39</v>
      </c>
      <c r="R922" t="s">
        <v>39</v>
      </c>
      <c r="S922" t="s">
        <v>158</v>
      </c>
      <c r="T922" t="s">
        <v>39</v>
      </c>
      <c r="U922" t="s">
        <v>39</v>
      </c>
      <c r="V922" t="s">
        <v>39</v>
      </c>
      <c r="W922" t="s">
        <v>39</v>
      </c>
      <c r="X922" t="s">
        <v>39</v>
      </c>
      <c r="Y922" t="s">
        <v>9996</v>
      </c>
      <c r="Z922">
        <v>2</v>
      </c>
    </row>
    <row r="923" spans="1:26" x14ac:dyDescent="0.25">
      <c r="A923" t="s">
        <v>7577</v>
      </c>
      <c r="B923" t="s">
        <v>7578</v>
      </c>
      <c r="C923" t="s">
        <v>7579</v>
      </c>
      <c r="D923" t="s">
        <v>7580</v>
      </c>
      <c r="E923" t="s">
        <v>7581</v>
      </c>
      <c r="F923" t="s">
        <v>7582</v>
      </c>
      <c r="G923" t="s">
        <v>7583</v>
      </c>
      <c r="H923" t="s">
        <v>7584</v>
      </c>
      <c r="I923" t="s">
        <v>225</v>
      </c>
      <c r="J923" t="s">
        <v>32</v>
      </c>
      <c r="K923" t="s">
        <v>7585</v>
      </c>
      <c r="L923" t="s">
        <v>50</v>
      </c>
      <c r="M923" t="s">
        <v>50</v>
      </c>
      <c r="N923" t="s">
        <v>36</v>
      </c>
      <c r="O923" t="s">
        <v>157</v>
      </c>
      <c r="P923" t="s">
        <v>39</v>
      </c>
      <c r="Q923" t="s">
        <v>39</v>
      </c>
      <c r="R923" t="s">
        <v>39</v>
      </c>
      <c r="S923" t="s">
        <v>52</v>
      </c>
      <c r="T923" t="s">
        <v>39</v>
      </c>
      <c r="U923" t="s">
        <v>39</v>
      </c>
      <c r="V923" t="s">
        <v>39</v>
      </c>
      <c r="W923" t="s">
        <v>39</v>
      </c>
      <c r="X923" t="s">
        <v>39</v>
      </c>
      <c r="Y923" t="s">
        <v>7586</v>
      </c>
      <c r="Z923">
        <v>2</v>
      </c>
    </row>
    <row r="924" spans="1:26" x14ac:dyDescent="0.25">
      <c r="A924" t="s">
        <v>7587</v>
      </c>
      <c r="B924" t="s">
        <v>7588</v>
      </c>
      <c r="C924" t="s">
        <v>7589</v>
      </c>
      <c r="D924" t="s">
        <v>7590</v>
      </c>
      <c r="E924" t="s">
        <v>7591</v>
      </c>
      <c r="F924" t="s">
        <v>7592</v>
      </c>
      <c r="G924" t="s">
        <v>7593</v>
      </c>
      <c r="H924" t="s">
        <v>7594</v>
      </c>
      <c r="I924" t="s">
        <v>225</v>
      </c>
      <c r="J924" t="s">
        <v>211</v>
      </c>
      <c r="K924" t="s">
        <v>7595</v>
      </c>
      <c r="L924" t="s">
        <v>50</v>
      </c>
      <c r="M924" t="s">
        <v>50</v>
      </c>
      <c r="N924" t="s">
        <v>36</v>
      </c>
      <c r="O924" t="s">
        <v>7596</v>
      </c>
      <c r="P924" t="s">
        <v>39</v>
      </c>
      <c r="Q924" t="s">
        <v>39</v>
      </c>
      <c r="R924" t="s">
        <v>39</v>
      </c>
      <c r="S924" t="s">
        <v>39</v>
      </c>
      <c r="T924" t="s">
        <v>53</v>
      </c>
      <c r="U924" t="s">
        <v>39</v>
      </c>
      <c r="V924" t="s">
        <v>39</v>
      </c>
      <c r="W924" t="s">
        <v>39</v>
      </c>
      <c r="X924" t="s">
        <v>39</v>
      </c>
      <c r="Y924" t="s">
        <v>7593</v>
      </c>
      <c r="Z924">
        <v>2</v>
      </c>
    </row>
    <row r="925" spans="1:26" x14ac:dyDescent="0.25">
      <c r="A925" t="s">
        <v>7597</v>
      </c>
      <c r="B925" t="s">
        <v>7598</v>
      </c>
      <c r="C925" t="s">
        <v>7599</v>
      </c>
      <c r="D925" t="s">
        <v>7600</v>
      </c>
      <c r="E925" t="s">
        <v>7510</v>
      </c>
      <c r="F925" t="s">
        <v>7601</v>
      </c>
      <c r="G925" t="s">
        <v>7602</v>
      </c>
      <c r="H925" t="s">
        <v>7603</v>
      </c>
      <c r="I925" t="s">
        <v>225</v>
      </c>
      <c r="J925" t="s">
        <v>47</v>
      </c>
      <c r="K925" t="s">
        <v>48</v>
      </c>
      <c r="L925" t="s">
        <v>50</v>
      </c>
      <c r="M925" t="s">
        <v>50</v>
      </c>
      <c r="N925" t="s">
        <v>36</v>
      </c>
      <c r="O925" t="s">
        <v>256</v>
      </c>
      <c r="P925" t="s">
        <v>78</v>
      </c>
      <c r="Q925" t="s">
        <v>39</v>
      </c>
      <c r="R925" t="s">
        <v>39</v>
      </c>
      <c r="S925" t="s">
        <v>39</v>
      </c>
      <c r="T925" t="s">
        <v>633</v>
      </c>
      <c r="U925" t="s">
        <v>96</v>
      </c>
      <c r="V925" t="s">
        <v>159</v>
      </c>
      <c r="W925" t="s">
        <v>39</v>
      </c>
      <c r="X925" t="s">
        <v>20</v>
      </c>
      <c r="Y925" t="s">
        <v>9997</v>
      </c>
      <c r="Z925">
        <v>5</v>
      </c>
    </row>
    <row r="926" spans="1:26" x14ac:dyDescent="0.25">
      <c r="A926" t="s">
        <v>7604</v>
      </c>
      <c r="B926" t="s">
        <v>7605</v>
      </c>
      <c r="C926" t="s">
        <v>7606</v>
      </c>
      <c r="D926" t="s">
        <v>7607</v>
      </c>
      <c r="E926" t="s">
        <v>7608</v>
      </c>
      <c r="F926" t="s">
        <v>7609</v>
      </c>
      <c r="G926" t="s">
        <v>7610</v>
      </c>
      <c r="H926" t="s">
        <v>7611</v>
      </c>
      <c r="I926" t="s">
        <v>225</v>
      </c>
      <c r="J926" t="s">
        <v>32</v>
      </c>
      <c r="K926" t="s">
        <v>7612</v>
      </c>
      <c r="L926" t="s">
        <v>50</v>
      </c>
      <c r="M926" t="s">
        <v>50</v>
      </c>
      <c r="N926" t="s">
        <v>36</v>
      </c>
      <c r="O926" t="s">
        <v>51</v>
      </c>
      <c r="P926" t="s">
        <v>2680</v>
      </c>
      <c r="Q926" t="s">
        <v>39</v>
      </c>
      <c r="R926" t="s">
        <v>1183</v>
      </c>
      <c r="S926" t="s">
        <v>39</v>
      </c>
      <c r="T926" t="s">
        <v>39</v>
      </c>
      <c r="U926" t="s">
        <v>7613</v>
      </c>
      <c r="V926" t="s">
        <v>39</v>
      </c>
      <c r="W926" t="s">
        <v>39</v>
      </c>
      <c r="X926" t="s">
        <v>39</v>
      </c>
      <c r="Y926" t="s">
        <v>9998</v>
      </c>
      <c r="Z926">
        <v>4</v>
      </c>
    </row>
    <row r="927" spans="1:26" x14ac:dyDescent="0.25">
      <c r="A927" t="s">
        <v>7614</v>
      </c>
      <c r="B927" t="s">
        <v>7615</v>
      </c>
      <c r="C927" t="s">
        <v>7616</v>
      </c>
      <c r="D927" t="s">
        <v>7617</v>
      </c>
      <c r="E927" t="s">
        <v>7061</v>
      </c>
      <c r="F927" t="s">
        <v>7618</v>
      </c>
      <c r="G927" t="s">
        <v>5980</v>
      </c>
      <c r="H927" t="s">
        <v>7619</v>
      </c>
      <c r="I927" t="s">
        <v>225</v>
      </c>
      <c r="J927" t="s">
        <v>32</v>
      </c>
      <c r="K927" t="s">
        <v>7620</v>
      </c>
      <c r="L927" t="s">
        <v>50</v>
      </c>
      <c r="M927" t="s">
        <v>50</v>
      </c>
      <c r="N927" t="s">
        <v>36</v>
      </c>
      <c r="O927" t="s">
        <v>854</v>
      </c>
      <c r="P927" t="s">
        <v>39</v>
      </c>
      <c r="Q927" t="s">
        <v>39</v>
      </c>
      <c r="R927" t="s">
        <v>39</v>
      </c>
      <c r="S927" t="s">
        <v>39</v>
      </c>
      <c r="T927" t="s">
        <v>39</v>
      </c>
      <c r="U927" t="s">
        <v>96</v>
      </c>
      <c r="V927" t="s">
        <v>39</v>
      </c>
      <c r="W927" t="s">
        <v>39</v>
      </c>
      <c r="X927" t="s">
        <v>39</v>
      </c>
      <c r="Y927" t="s">
        <v>9817</v>
      </c>
      <c r="Z927">
        <v>2</v>
      </c>
    </row>
    <row r="928" spans="1:26" x14ac:dyDescent="0.25">
      <c r="A928" t="s">
        <v>7621</v>
      </c>
      <c r="B928" t="s">
        <v>7622</v>
      </c>
      <c r="C928" t="s">
        <v>7623</v>
      </c>
      <c r="D928" t="s">
        <v>7624</v>
      </c>
      <c r="E928" t="s">
        <v>1444</v>
      </c>
      <c r="F928" t="s">
        <v>7625</v>
      </c>
      <c r="G928" t="s">
        <v>7626</v>
      </c>
      <c r="H928" t="s">
        <v>5184</v>
      </c>
      <c r="I928" t="s">
        <v>225</v>
      </c>
      <c r="J928" t="s">
        <v>211</v>
      </c>
      <c r="K928" t="s">
        <v>7627</v>
      </c>
      <c r="L928" t="s">
        <v>50</v>
      </c>
      <c r="M928" t="s">
        <v>50</v>
      </c>
      <c r="N928" t="s">
        <v>36</v>
      </c>
      <c r="O928" t="s">
        <v>94</v>
      </c>
      <c r="P928" t="s">
        <v>39</v>
      </c>
      <c r="Q928" t="s">
        <v>39</v>
      </c>
      <c r="R928" t="s">
        <v>39</v>
      </c>
      <c r="S928" t="s">
        <v>39</v>
      </c>
      <c r="T928" t="s">
        <v>39</v>
      </c>
      <c r="U928" t="s">
        <v>39</v>
      </c>
      <c r="V928" t="s">
        <v>39</v>
      </c>
      <c r="W928" t="s">
        <v>6639</v>
      </c>
      <c r="X928" t="s">
        <v>39</v>
      </c>
      <c r="Y928" t="s">
        <v>9999</v>
      </c>
      <c r="Z928">
        <v>2</v>
      </c>
    </row>
    <row r="929" spans="1:26" x14ac:dyDescent="0.25">
      <c r="A929" t="s">
        <v>7628</v>
      </c>
      <c r="B929" t="s">
        <v>7629</v>
      </c>
      <c r="C929" t="s">
        <v>7630</v>
      </c>
      <c r="D929" t="s">
        <v>7631</v>
      </c>
      <c r="E929" t="s">
        <v>1444</v>
      </c>
      <c r="F929" t="s">
        <v>7632</v>
      </c>
      <c r="G929" t="s">
        <v>7633</v>
      </c>
      <c r="H929" t="s">
        <v>7634</v>
      </c>
      <c r="I929" t="s">
        <v>225</v>
      </c>
      <c r="J929" t="s">
        <v>32</v>
      </c>
      <c r="K929" t="s">
        <v>7635</v>
      </c>
      <c r="L929" t="s">
        <v>50</v>
      </c>
      <c r="M929" t="s">
        <v>50</v>
      </c>
      <c r="N929" t="s">
        <v>36</v>
      </c>
      <c r="O929" t="s">
        <v>39</v>
      </c>
      <c r="P929" t="s">
        <v>1999</v>
      </c>
      <c r="Q929" t="s">
        <v>39</v>
      </c>
      <c r="R929" t="s">
        <v>39</v>
      </c>
      <c r="S929" t="s">
        <v>39</v>
      </c>
      <c r="T929" t="s">
        <v>7636</v>
      </c>
      <c r="U929" t="s">
        <v>39</v>
      </c>
      <c r="V929" t="s">
        <v>39</v>
      </c>
      <c r="W929" t="s">
        <v>39</v>
      </c>
      <c r="X929" t="s">
        <v>39</v>
      </c>
      <c r="Y929" t="s">
        <v>7633</v>
      </c>
      <c r="Z929">
        <v>2</v>
      </c>
    </row>
    <row r="930" spans="1:26" x14ac:dyDescent="0.25">
      <c r="A930" t="s">
        <v>7637</v>
      </c>
      <c r="B930" t="s">
        <v>7638</v>
      </c>
      <c r="C930" t="s">
        <v>7639</v>
      </c>
      <c r="D930" t="s">
        <v>7330</v>
      </c>
      <c r="E930" t="s">
        <v>7640</v>
      </c>
      <c r="F930" t="s">
        <v>7641</v>
      </c>
      <c r="G930" t="s">
        <v>7642</v>
      </c>
      <c r="H930" t="s">
        <v>7333</v>
      </c>
      <c r="I930" t="s">
        <v>225</v>
      </c>
      <c r="J930" t="s">
        <v>47</v>
      </c>
      <c r="K930" t="s">
        <v>7643</v>
      </c>
      <c r="L930" t="s">
        <v>50</v>
      </c>
      <c r="M930" t="s">
        <v>50</v>
      </c>
      <c r="N930" t="s">
        <v>36</v>
      </c>
      <c r="O930" t="s">
        <v>157</v>
      </c>
      <c r="P930" t="s">
        <v>266</v>
      </c>
      <c r="Q930" t="s">
        <v>39</v>
      </c>
      <c r="R930" t="s">
        <v>39</v>
      </c>
      <c r="S930" t="s">
        <v>39</v>
      </c>
      <c r="T930" t="s">
        <v>87</v>
      </c>
      <c r="U930" t="s">
        <v>1064</v>
      </c>
      <c r="V930" t="s">
        <v>114</v>
      </c>
      <c r="W930" t="s">
        <v>39</v>
      </c>
      <c r="X930" t="s">
        <v>20</v>
      </c>
      <c r="Y930" t="s">
        <v>10000</v>
      </c>
      <c r="Z930">
        <v>5</v>
      </c>
    </row>
    <row r="931" spans="1:26" x14ac:dyDescent="0.25">
      <c r="A931" t="s">
        <v>7644</v>
      </c>
      <c r="B931" t="s">
        <v>7645</v>
      </c>
      <c r="C931" t="s">
        <v>7646</v>
      </c>
      <c r="D931" t="s">
        <v>7647</v>
      </c>
      <c r="E931" t="s">
        <v>7648</v>
      </c>
      <c r="F931" t="s">
        <v>7649</v>
      </c>
      <c r="G931" t="s">
        <v>7650</v>
      </c>
      <c r="H931" t="s">
        <v>7651</v>
      </c>
      <c r="I931" t="s">
        <v>225</v>
      </c>
      <c r="J931" t="s">
        <v>211</v>
      </c>
      <c r="K931" t="s">
        <v>7652</v>
      </c>
      <c r="L931" t="s">
        <v>50</v>
      </c>
      <c r="M931" t="s">
        <v>7653</v>
      </c>
      <c r="N931" t="s">
        <v>36</v>
      </c>
      <c r="O931" t="s">
        <v>51</v>
      </c>
      <c r="P931" t="s">
        <v>39</v>
      </c>
      <c r="Q931" t="s">
        <v>39</v>
      </c>
      <c r="R931" t="s">
        <v>39</v>
      </c>
      <c r="S931" t="s">
        <v>9059</v>
      </c>
      <c r="T931" t="s">
        <v>39</v>
      </c>
      <c r="U931" t="s">
        <v>295</v>
      </c>
      <c r="V931" t="s">
        <v>39</v>
      </c>
      <c r="W931" t="s">
        <v>595</v>
      </c>
      <c r="X931" t="s">
        <v>39</v>
      </c>
      <c r="Y931" t="s">
        <v>10001</v>
      </c>
      <c r="Z931">
        <v>4</v>
      </c>
    </row>
    <row r="932" spans="1:26" x14ac:dyDescent="0.25">
      <c r="A932" t="s">
        <v>7654</v>
      </c>
      <c r="B932" t="s">
        <v>7655</v>
      </c>
      <c r="C932" t="s">
        <v>7656</v>
      </c>
      <c r="D932" t="s">
        <v>7657</v>
      </c>
      <c r="E932" t="s">
        <v>7658</v>
      </c>
      <c r="F932" t="s">
        <v>7659</v>
      </c>
      <c r="G932" t="s">
        <v>7660</v>
      </c>
      <c r="H932" t="s">
        <v>7661</v>
      </c>
      <c r="I932" t="s">
        <v>225</v>
      </c>
      <c r="J932" t="s">
        <v>211</v>
      </c>
      <c r="K932" t="s">
        <v>7662</v>
      </c>
      <c r="L932" t="s">
        <v>50</v>
      </c>
      <c r="M932" t="s">
        <v>50</v>
      </c>
      <c r="N932" t="s">
        <v>36</v>
      </c>
      <c r="O932" t="s">
        <v>8951</v>
      </c>
      <c r="P932" t="s">
        <v>39</v>
      </c>
      <c r="Q932" t="s">
        <v>39</v>
      </c>
      <c r="R932" t="s">
        <v>39</v>
      </c>
      <c r="S932" t="s">
        <v>428</v>
      </c>
      <c r="T932" t="s">
        <v>39</v>
      </c>
      <c r="U932" t="s">
        <v>39</v>
      </c>
      <c r="V932" t="s">
        <v>39</v>
      </c>
      <c r="W932" t="s">
        <v>595</v>
      </c>
      <c r="X932" t="s">
        <v>39</v>
      </c>
      <c r="Y932" t="s">
        <v>10002</v>
      </c>
      <c r="Z932">
        <v>3</v>
      </c>
    </row>
    <row r="933" spans="1:26" x14ac:dyDescent="0.25">
      <c r="A933" t="s">
        <v>7663</v>
      </c>
      <c r="B933" t="s">
        <v>7664</v>
      </c>
      <c r="C933" t="s">
        <v>7665</v>
      </c>
      <c r="D933" t="s">
        <v>7666</v>
      </c>
      <c r="E933" t="s">
        <v>7667</v>
      </c>
      <c r="F933" t="s">
        <v>7668</v>
      </c>
      <c r="G933" t="s">
        <v>7669</v>
      </c>
      <c r="H933" t="s">
        <v>30</v>
      </c>
      <c r="I933" t="s">
        <v>31</v>
      </c>
      <c r="J933" t="s">
        <v>47</v>
      </c>
      <c r="K933" t="s">
        <v>48</v>
      </c>
      <c r="L933" t="s">
        <v>50</v>
      </c>
      <c r="M933" t="s">
        <v>716</v>
      </c>
      <c r="N933" t="s">
        <v>36</v>
      </c>
      <c r="O933" t="s">
        <v>51</v>
      </c>
      <c r="P933" t="s">
        <v>39</v>
      </c>
      <c r="Q933" t="s">
        <v>39</v>
      </c>
      <c r="R933" t="s">
        <v>39</v>
      </c>
      <c r="S933" t="s">
        <v>52</v>
      </c>
      <c r="T933" t="s">
        <v>168</v>
      </c>
      <c r="U933" t="s">
        <v>39</v>
      </c>
      <c r="V933" t="s">
        <v>7670</v>
      </c>
      <c r="W933" t="s">
        <v>39</v>
      </c>
      <c r="X933" t="s">
        <v>20</v>
      </c>
      <c r="Y933" t="s">
        <v>10003</v>
      </c>
      <c r="Z933">
        <v>4</v>
      </c>
    </row>
    <row r="934" spans="1:26" x14ac:dyDescent="0.25">
      <c r="A934" t="s">
        <v>7671</v>
      </c>
      <c r="B934" t="s">
        <v>7672</v>
      </c>
      <c r="C934" t="s">
        <v>7673</v>
      </c>
      <c r="D934" t="s">
        <v>6867</v>
      </c>
      <c r="E934" t="s">
        <v>7674</v>
      </c>
      <c r="F934" t="s">
        <v>7675</v>
      </c>
      <c r="G934" t="s">
        <v>7676</v>
      </c>
      <c r="H934" t="s">
        <v>7677</v>
      </c>
      <c r="I934" t="s">
        <v>225</v>
      </c>
      <c r="J934" t="s">
        <v>211</v>
      </c>
      <c r="K934" t="s">
        <v>7678</v>
      </c>
      <c r="L934" t="s">
        <v>50</v>
      </c>
      <c r="M934" t="s">
        <v>50</v>
      </c>
      <c r="N934" t="s">
        <v>36</v>
      </c>
      <c r="O934" t="s">
        <v>39</v>
      </c>
      <c r="P934" t="s">
        <v>266</v>
      </c>
      <c r="Q934" t="s">
        <v>39</v>
      </c>
      <c r="R934" t="s">
        <v>39</v>
      </c>
      <c r="S934" t="s">
        <v>52</v>
      </c>
      <c r="T934" t="s">
        <v>39</v>
      </c>
      <c r="U934" t="s">
        <v>39</v>
      </c>
      <c r="V934" t="s">
        <v>5903</v>
      </c>
      <c r="W934" t="s">
        <v>39</v>
      </c>
      <c r="X934" t="s">
        <v>20</v>
      </c>
      <c r="Y934" t="s">
        <v>10004</v>
      </c>
      <c r="Z934">
        <v>3</v>
      </c>
    </row>
    <row r="935" spans="1:26" x14ac:dyDescent="0.25">
      <c r="A935" t="s">
        <v>7679</v>
      </c>
      <c r="B935" t="s">
        <v>7680</v>
      </c>
      <c r="C935" t="s">
        <v>7681</v>
      </c>
      <c r="D935" t="s">
        <v>7682</v>
      </c>
      <c r="E935" t="s">
        <v>7683</v>
      </c>
      <c r="F935" t="s">
        <v>7684</v>
      </c>
      <c r="G935" t="s">
        <v>7685</v>
      </c>
      <c r="H935" t="s">
        <v>7686</v>
      </c>
      <c r="I935" t="s">
        <v>225</v>
      </c>
      <c r="J935" t="s">
        <v>47</v>
      </c>
      <c r="K935" t="s">
        <v>48</v>
      </c>
      <c r="L935" t="s">
        <v>50</v>
      </c>
      <c r="M935" t="s">
        <v>50</v>
      </c>
      <c r="N935" t="s">
        <v>36</v>
      </c>
      <c r="O935" t="s">
        <v>39</v>
      </c>
      <c r="P935" t="s">
        <v>38</v>
      </c>
      <c r="Q935" t="s">
        <v>39</v>
      </c>
      <c r="R935" t="s">
        <v>39</v>
      </c>
      <c r="S935" t="s">
        <v>52</v>
      </c>
      <c r="T935" t="s">
        <v>168</v>
      </c>
      <c r="U935" t="s">
        <v>39</v>
      </c>
      <c r="V935" t="s">
        <v>39</v>
      </c>
      <c r="W935" t="s">
        <v>39</v>
      </c>
      <c r="X935" t="s">
        <v>39</v>
      </c>
      <c r="Y935" t="s">
        <v>10005</v>
      </c>
      <c r="Z935">
        <v>3</v>
      </c>
    </row>
    <row r="936" spans="1:26" x14ac:dyDescent="0.25">
      <c r="A936" t="s">
        <v>7687</v>
      </c>
      <c r="B936" t="s">
        <v>7688</v>
      </c>
      <c r="C936" t="s">
        <v>7689</v>
      </c>
      <c r="D936" t="s">
        <v>7690</v>
      </c>
      <c r="E936" t="s">
        <v>659</v>
      </c>
      <c r="F936" t="s">
        <v>7691</v>
      </c>
      <c r="G936" t="s">
        <v>7692</v>
      </c>
      <c r="H936" t="s">
        <v>7693</v>
      </c>
      <c r="I936" t="s">
        <v>225</v>
      </c>
      <c r="J936" t="s">
        <v>47</v>
      </c>
      <c r="K936" t="s">
        <v>7694</v>
      </c>
      <c r="L936" t="s">
        <v>50</v>
      </c>
      <c r="M936" t="s">
        <v>50</v>
      </c>
      <c r="N936" t="s">
        <v>36</v>
      </c>
      <c r="O936" t="s">
        <v>854</v>
      </c>
      <c r="P936" t="s">
        <v>39</v>
      </c>
      <c r="Q936" t="s">
        <v>39</v>
      </c>
      <c r="R936" t="s">
        <v>39</v>
      </c>
      <c r="S936" t="s">
        <v>39</v>
      </c>
      <c r="T936" t="s">
        <v>39</v>
      </c>
      <c r="U936" t="s">
        <v>104</v>
      </c>
      <c r="V936" t="s">
        <v>39</v>
      </c>
      <c r="W936" t="s">
        <v>39</v>
      </c>
      <c r="X936" t="s">
        <v>39</v>
      </c>
      <c r="Y936" t="s">
        <v>10006</v>
      </c>
      <c r="Z936">
        <v>2</v>
      </c>
    </row>
    <row r="937" spans="1:26" x14ac:dyDescent="0.25">
      <c r="A937" t="s">
        <v>7695</v>
      </c>
      <c r="B937" t="s">
        <v>7696</v>
      </c>
      <c r="C937" t="s">
        <v>7697</v>
      </c>
      <c r="D937" t="s">
        <v>7698</v>
      </c>
      <c r="E937" t="s">
        <v>659</v>
      </c>
      <c r="F937" t="s">
        <v>7699</v>
      </c>
      <c r="G937" t="s">
        <v>7700</v>
      </c>
      <c r="H937" t="s">
        <v>3974</v>
      </c>
      <c r="I937" t="s">
        <v>225</v>
      </c>
      <c r="J937" t="s">
        <v>211</v>
      </c>
      <c r="K937" t="s">
        <v>7701</v>
      </c>
      <c r="L937" t="s">
        <v>50</v>
      </c>
      <c r="M937" t="s">
        <v>50</v>
      </c>
      <c r="N937" t="s">
        <v>36</v>
      </c>
      <c r="O937" t="s">
        <v>39</v>
      </c>
      <c r="P937" t="s">
        <v>187</v>
      </c>
      <c r="Q937" t="s">
        <v>522</v>
      </c>
      <c r="R937" t="s">
        <v>39</v>
      </c>
      <c r="S937" t="s">
        <v>9059</v>
      </c>
      <c r="T937" t="s">
        <v>39</v>
      </c>
      <c r="U937" t="s">
        <v>39</v>
      </c>
      <c r="V937" t="s">
        <v>39</v>
      </c>
      <c r="W937" t="s">
        <v>39</v>
      </c>
      <c r="X937" t="s">
        <v>39</v>
      </c>
      <c r="Y937" t="s">
        <v>9250</v>
      </c>
      <c r="Z937">
        <v>3</v>
      </c>
    </row>
    <row r="938" spans="1:26" x14ac:dyDescent="0.25">
      <c r="A938" t="s">
        <v>7702</v>
      </c>
      <c r="B938" t="s">
        <v>7703</v>
      </c>
      <c r="C938" t="s">
        <v>7704</v>
      </c>
      <c r="D938" t="s">
        <v>7705</v>
      </c>
      <c r="E938" t="s">
        <v>7706</v>
      </c>
      <c r="F938" t="s">
        <v>7707</v>
      </c>
      <c r="G938" t="s">
        <v>7708</v>
      </c>
      <c r="H938" t="s">
        <v>7709</v>
      </c>
      <c r="I938" t="s">
        <v>225</v>
      </c>
      <c r="J938" t="s">
        <v>32</v>
      </c>
      <c r="K938" t="s">
        <v>7710</v>
      </c>
      <c r="L938" t="s">
        <v>50</v>
      </c>
      <c r="M938" t="s">
        <v>50</v>
      </c>
      <c r="N938" t="s">
        <v>36</v>
      </c>
      <c r="O938" t="s">
        <v>51</v>
      </c>
      <c r="P938" t="s">
        <v>7711</v>
      </c>
      <c r="Q938" t="s">
        <v>39</v>
      </c>
      <c r="R938" t="s">
        <v>39</v>
      </c>
      <c r="S938" t="s">
        <v>39</v>
      </c>
      <c r="T938" t="s">
        <v>39</v>
      </c>
      <c r="U938" t="s">
        <v>39</v>
      </c>
      <c r="V938" t="s">
        <v>39</v>
      </c>
      <c r="W938" t="s">
        <v>39</v>
      </c>
      <c r="X938" t="s">
        <v>39</v>
      </c>
      <c r="Y938" t="s">
        <v>7708</v>
      </c>
      <c r="Z938">
        <v>2</v>
      </c>
    </row>
    <row r="939" spans="1:26" x14ac:dyDescent="0.25">
      <c r="A939" t="s">
        <v>7712</v>
      </c>
      <c r="B939" t="s">
        <v>7713</v>
      </c>
      <c r="C939" t="s">
        <v>7714</v>
      </c>
      <c r="D939" t="s">
        <v>7715</v>
      </c>
      <c r="E939" t="s">
        <v>7716</v>
      </c>
      <c r="F939" t="s">
        <v>7717</v>
      </c>
      <c r="G939" t="s">
        <v>7718</v>
      </c>
      <c r="H939" t="s">
        <v>4851</v>
      </c>
      <c r="I939" t="s">
        <v>225</v>
      </c>
      <c r="J939" t="s">
        <v>32</v>
      </c>
      <c r="K939" t="s">
        <v>7719</v>
      </c>
      <c r="L939" t="s">
        <v>50</v>
      </c>
      <c r="M939" t="s">
        <v>50</v>
      </c>
      <c r="N939" t="s">
        <v>36</v>
      </c>
      <c r="O939" t="s">
        <v>51</v>
      </c>
      <c r="P939" t="s">
        <v>7720</v>
      </c>
      <c r="Q939" t="s">
        <v>39</v>
      </c>
      <c r="R939" t="s">
        <v>39</v>
      </c>
      <c r="S939" t="s">
        <v>39</v>
      </c>
      <c r="T939" t="s">
        <v>39</v>
      </c>
      <c r="U939" t="s">
        <v>39</v>
      </c>
      <c r="V939" t="s">
        <v>7670</v>
      </c>
      <c r="W939" t="s">
        <v>39</v>
      </c>
      <c r="X939" t="s">
        <v>20</v>
      </c>
      <c r="Y939" t="s">
        <v>10007</v>
      </c>
      <c r="Z939">
        <v>3</v>
      </c>
    </row>
    <row r="940" spans="1:26" x14ac:dyDescent="0.25">
      <c r="A940" t="s">
        <v>7721</v>
      </c>
      <c r="B940" t="s">
        <v>7722</v>
      </c>
      <c r="C940" t="s">
        <v>7723</v>
      </c>
      <c r="D940" t="s">
        <v>7724</v>
      </c>
      <c r="E940" t="s">
        <v>7725</v>
      </c>
      <c r="F940" t="s">
        <v>7726</v>
      </c>
      <c r="G940" t="s">
        <v>7727</v>
      </c>
      <c r="H940" t="s">
        <v>2714</v>
      </c>
      <c r="I940" t="s">
        <v>225</v>
      </c>
      <c r="J940" t="s">
        <v>47</v>
      </c>
      <c r="K940" t="s">
        <v>48</v>
      </c>
      <c r="L940" t="s">
        <v>50</v>
      </c>
      <c r="M940" t="s">
        <v>50</v>
      </c>
      <c r="N940" t="s">
        <v>36</v>
      </c>
      <c r="O940" t="s">
        <v>51</v>
      </c>
      <c r="P940" t="s">
        <v>95</v>
      </c>
      <c r="Q940" t="s">
        <v>522</v>
      </c>
      <c r="R940" t="s">
        <v>39</v>
      </c>
      <c r="S940" t="s">
        <v>9103</v>
      </c>
      <c r="T940" t="s">
        <v>39</v>
      </c>
      <c r="U940" t="s">
        <v>5869</v>
      </c>
      <c r="V940" t="s">
        <v>39</v>
      </c>
      <c r="W940" t="s">
        <v>39</v>
      </c>
      <c r="X940" t="s">
        <v>39</v>
      </c>
      <c r="Y940" t="s">
        <v>10008</v>
      </c>
      <c r="Z940">
        <v>5</v>
      </c>
    </row>
    <row r="941" spans="1:26" x14ac:dyDescent="0.25">
      <c r="A941" t="s">
        <v>7729</v>
      </c>
      <c r="B941" t="s">
        <v>7730</v>
      </c>
      <c r="C941" t="s">
        <v>7731</v>
      </c>
      <c r="D941" t="s">
        <v>7732</v>
      </c>
      <c r="E941" t="s">
        <v>1468</v>
      </c>
      <c r="F941" t="s">
        <v>7733</v>
      </c>
      <c r="G941" t="s">
        <v>7734</v>
      </c>
      <c r="H941" t="s">
        <v>3661</v>
      </c>
      <c r="I941" t="s">
        <v>225</v>
      </c>
      <c r="J941" t="s">
        <v>47</v>
      </c>
      <c r="K941" t="s">
        <v>48</v>
      </c>
      <c r="L941" t="s">
        <v>50</v>
      </c>
      <c r="M941" t="s">
        <v>50</v>
      </c>
      <c r="N941" t="s">
        <v>36</v>
      </c>
      <c r="O941" t="s">
        <v>854</v>
      </c>
      <c r="P941" t="s">
        <v>39</v>
      </c>
      <c r="Q941" t="s">
        <v>39</v>
      </c>
      <c r="R941" t="s">
        <v>39</v>
      </c>
      <c r="S941" t="s">
        <v>39</v>
      </c>
      <c r="T941" t="s">
        <v>39</v>
      </c>
      <c r="U941" t="s">
        <v>104</v>
      </c>
      <c r="V941" t="s">
        <v>6338</v>
      </c>
      <c r="W941" t="s">
        <v>39</v>
      </c>
      <c r="X941" t="s">
        <v>20</v>
      </c>
      <c r="Y941" t="s">
        <v>10009</v>
      </c>
      <c r="Z941">
        <v>3</v>
      </c>
    </row>
    <row r="942" spans="1:26" x14ac:dyDescent="0.25">
      <c r="A942" t="s">
        <v>7735</v>
      </c>
      <c r="B942" t="s">
        <v>7736</v>
      </c>
      <c r="C942" t="s">
        <v>7737</v>
      </c>
      <c r="D942" t="s">
        <v>4253</v>
      </c>
      <c r="E942" t="s">
        <v>6618</v>
      </c>
      <c r="F942" t="s">
        <v>7738</v>
      </c>
      <c r="G942" t="s">
        <v>7739</v>
      </c>
      <c r="H942" t="s">
        <v>4257</v>
      </c>
      <c r="I942" t="s">
        <v>225</v>
      </c>
      <c r="J942" t="s">
        <v>47</v>
      </c>
      <c r="K942" t="s">
        <v>48</v>
      </c>
      <c r="L942" t="s">
        <v>50</v>
      </c>
      <c r="M942" t="s">
        <v>50</v>
      </c>
      <c r="N942" t="s">
        <v>36</v>
      </c>
      <c r="O942" t="s">
        <v>39</v>
      </c>
      <c r="P942" t="s">
        <v>266</v>
      </c>
      <c r="Q942" t="s">
        <v>39</v>
      </c>
      <c r="R942" t="s">
        <v>39</v>
      </c>
      <c r="S942" t="s">
        <v>39</v>
      </c>
      <c r="T942" t="s">
        <v>39</v>
      </c>
      <c r="U942" t="s">
        <v>307</v>
      </c>
      <c r="V942" t="s">
        <v>4093</v>
      </c>
      <c r="W942" t="s">
        <v>39</v>
      </c>
      <c r="X942" t="s">
        <v>20</v>
      </c>
      <c r="Y942" t="s">
        <v>10010</v>
      </c>
      <c r="Z942">
        <v>3</v>
      </c>
    </row>
    <row r="943" spans="1:26" x14ac:dyDescent="0.25">
      <c r="A943" t="s">
        <v>7740</v>
      </c>
      <c r="B943" t="s">
        <v>7741</v>
      </c>
      <c r="C943" t="s">
        <v>7742</v>
      </c>
      <c r="D943" t="s">
        <v>7743</v>
      </c>
      <c r="E943" t="s">
        <v>7744</v>
      </c>
      <c r="F943" t="s">
        <v>7745</v>
      </c>
      <c r="G943" t="s">
        <v>7746</v>
      </c>
      <c r="H943" t="s">
        <v>7747</v>
      </c>
      <c r="I943" t="s">
        <v>225</v>
      </c>
      <c r="J943" t="s">
        <v>211</v>
      </c>
      <c r="K943" t="s">
        <v>7748</v>
      </c>
      <c r="L943" t="s">
        <v>50</v>
      </c>
      <c r="M943" t="s">
        <v>50</v>
      </c>
      <c r="N943" t="s">
        <v>36</v>
      </c>
      <c r="O943" t="s">
        <v>51</v>
      </c>
      <c r="P943" t="s">
        <v>1999</v>
      </c>
      <c r="Q943" t="s">
        <v>39</v>
      </c>
      <c r="R943" t="s">
        <v>39</v>
      </c>
      <c r="S943" t="s">
        <v>52</v>
      </c>
      <c r="T943" t="s">
        <v>523</v>
      </c>
      <c r="U943" t="s">
        <v>317</v>
      </c>
      <c r="V943" t="s">
        <v>39</v>
      </c>
      <c r="W943" t="s">
        <v>39</v>
      </c>
      <c r="X943" t="s">
        <v>39</v>
      </c>
      <c r="Y943" t="s">
        <v>10011</v>
      </c>
      <c r="Z943">
        <v>5</v>
      </c>
    </row>
    <row r="944" spans="1:26" x14ac:dyDescent="0.25">
      <c r="A944" t="s">
        <v>7749</v>
      </c>
      <c r="B944" t="s">
        <v>7750</v>
      </c>
      <c r="C944" t="s">
        <v>7751</v>
      </c>
      <c r="D944" t="s">
        <v>7752</v>
      </c>
      <c r="E944" t="s">
        <v>1468</v>
      </c>
      <c r="F944" t="s">
        <v>7753</v>
      </c>
      <c r="G944" t="s">
        <v>7692</v>
      </c>
      <c r="H944" t="s">
        <v>7754</v>
      </c>
      <c r="I944" t="s">
        <v>225</v>
      </c>
      <c r="J944" t="s">
        <v>211</v>
      </c>
      <c r="K944" t="s">
        <v>9171</v>
      </c>
      <c r="L944" t="s">
        <v>50</v>
      </c>
      <c r="M944" t="s">
        <v>50</v>
      </c>
      <c r="N944" t="s">
        <v>36</v>
      </c>
      <c r="O944" t="s">
        <v>854</v>
      </c>
      <c r="P944" t="s">
        <v>39</v>
      </c>
      <c r="Q944" t="s">
        <v>39</v>
      </c>
      <c r="R944" t="s">
        <v>39</v>
      </c>
      <c r="S944" t="s">
        <v>39</v>
      </c>
      <c r="T944" t="s">
        <v>39</v>
      </c>
      <c r="U944" t="s">
        <v>104</v>
      </c>
      <c r="V944" t="s">
        <v>39</v>
      </c>
      <c r="W944" t="s">
        <v>39</v>
      </c>
      <c r="X944" t="s">
        <v>39</v>
      </c>
      <c r="Y944" t="s">
        <v>10006</v>
      </c>
      <c r="Z944">
        <v>2</v>
      </c>
    </row>
    <row r="945" spans="1:26" x14ac:dyDescent="0.25">
      <c r="A945" t="s">
        <v>7755</v>
      </c>
      <c r="B945" t="s">
        <v>7756</v>
      </c>
      <c r="C945" t="s">
        <v>7757</v>
      </c>
      <c r="D945" t="s">
        <v>7758</v>
      </c>
      <c r="E945" t="s">
        <v>3560</v>
      </c>
      <c r="F945" t="s">
        <v>7759</v>
      </c>
      <c r="G945" t="s">
        <v>7760</v>
      </c>
      <c r="H945" t="s">
        <v>7071</v>
      </c>
      <c r="I945" t="s">
        <v>225</v>
      </c>
      <c r="J945" t="s">
        <v>47</v>
      </c>
      <c r="K945" t="s">
        <v>48</v>
      </c>
      <c r="L945" t="s">
        <v>50</v>
      </c>
      <c r="M945" t="s">
        <v>50</v>
      </c>
      <c r="N945" t="s">
        <v>36</v>
      </c>
      <c r="O945" t="s">
        <v>39</v>
      </c>
      <c r="P945" t="s">
        <v>95</v>
      </c>
      <c r="Q945" t="s">
        <v>39</v>
      </c>
      <c r="R945" t="s">
        <v>39</v>
      </c>
      <c r="S945" t="s">
        <v>39</v>
      </c>
      <c r="T945" t="s">
        <v>39</v>
      </c>
      <c r="U945" t="s">
        <v>865</v>
      </c>
      <c r="V945" t="s">
        <v>39</v>
      </c>
      <c r="W945" t="s">
        <v>39</v>
      </c>
      <c r="X945" t="s">
        <v>39</v>
      </c>
      <c r="Y945" t="s">
        <v>10012</v>
      </c>
      <c r="Z945">
        <v>2</v>
      </c>
    </row>
    <row r="946" spans="1:26" x14ac:dyDescent="0.25">
      <c r="A946" t="s">
        <v>7761</v>
      </c>
      <c r="B946" t="s">
        <v>7762</v>
      </c>
      <c r="C946" t="s">
        <v>7763</v>
      </c>
      <c r="D946" t="s">
        <v>7764</v>
      </c>
      <c r="E946" t="s">
        <v>7765</v>
      </c>
      <c r="F946" t="s">
        <v>7766</v>
      </c>
      <c r="G946" t="s">
        <v>7767</v>
      </c>
      <c r="H946" t="s">
        <v>621</v>
      </c>
      <c r="I946" t="s">
        <v>225</v>
      </c>
      <c r="J946" t="s">
        <v>211</v>
      </c>
      <c r="K946" t="s">
        <v>7768</v>
      </c>
      <c r="L946" t="s">
        <v>50</v>
      </c>
      <c r="M946" t="s">
        <v>50</v>
      </c>
      <c r="N946" t="s">
        <v>36</v>
      </c>
      <c r="O946" t="s">
        <v>157</v>
      </c>
      <c r="P946" t="s">
        <v>39</v>
      </c>
      <c r="Q946" t="s">
        <v>39</v>
      </c>
      <c r="R946" t="s">
        <v>39</v>
      </c>
      <c r="S946" t="s">
        <v>52</v>
      </c>
      <c r="T946" t="s">
        <v>39</v>
      </c>
      <c r="U946" t="s">
        <v>39</v>
      </c>
      <c r="V946" t="s">
        <v>114</v>
      </c>
      <c r="W946" t="s">
        <v>39</v>
      </c>
      <c r="X946" t="s">
        <v>20</v>
      </c>
      <c r="Y946" t="s">
        <v>9595</v>
      </c>
      <c r="Z946">
        <v>3</v>
      </c>
    </row>
    <row r="947" spans="1:26" x14ac:dyDescent="0.25">
      <c r="A947" t="s">
        <v>7769</v>
      </c>
      <c r="B947" t="s">
        <v>7770</v>
      </c>
      <c r="C947" t="s">
        <v>7771</v>
      </c>
      <c r="D947" t="s">
        <v>7772</v>
      </c>
      <c r="E947" t="s">
        <v>552</v>
      </c>
      <c r="F947" t="s">
        <v>7773</v>
      </c>
      <c r="G947" t="s">
        <v>7774</v>
      </c>
      <c r="H947" t="s">
        <v>7775</v>
      </c>
      <c r="I947" t="s">
        <v>225</v>
      </c>
      <c r="J947" t="s">
        <v>211</v>
      </c>
      <c r="K947" t="s">
        <v>7776</v>
      </c>
      <c r="L947" t="s">
        <v>50</v>
      </c>
      <c r="M947" t="s">
        <v>50</v>
      </c>
      <c r="N947" t="s">
        <v>36</v>
      </c>
      <c r="O947" t="s">
        <v>51</v>
      </c>
      <c r="P947" t="s">
        <v>39</v>
      </c>
      <c r="Q947" t="s">
        <v>522</v>
      </c>
      <c r="R947" t="s">
        <v>39</v>
      </c>
      <c r="S947" t="s">
        <v>9102</v>
      </c>
      <c r="T947" t="s">
        <v>39</v>
      </c>
      <c r="U947" t="s">
        <v>39</v>
      </c>
      <c r="V947" t="s">
        <v>39</v>
      </c>
      <c r="W947" t="s">
        <v>39</v>
      </c>
      <c r="X947" t="s">
        <v>39</v>
      </c>
      <c r="Y947" t="s">
        <v>10013</v>
      </c>
      <c r="Z947">
        <v>3</v>
      </c>
    </row>
    <row r="948" spans="1:26" x14ac:dyDescent="0.25">
      <c r="A948" t="s">
        <v>7777</v>
      </c>
      <c r="B948" t="s">
        <v>7778</v>
      </c>
      <c r="C948" t="s">
        <v>7779</v>
      </c>
      <c r="D948" t="s">
        <v>7780</v>
      </c>
      <c r="E948" t="s">
        <v>552</v>
      </c>
      <c r="F948" t="s">
        <v>7781</v>
      </c>
      <c r="G948" t="s">
        <v>7782</v>
      </c>
      <c r="H948" t="s">
        <v>6144</v>
      </c>
      <c r="I948" t="s">
        <v>225</v>
      </c>
      <c r="J948" t="s">
        <v>211</v>
      </c>
      <c r="K948" t="s">
        <v>7783</v>
      </c>
      <c r="L948" t="s">
        <v>50</v>
      </c>
      <c r="M948" t="s">
        <v>50</v>
      </c>
      <c r="N948" t="s">
        <v>36</v>
      </c>
      <c r="O948" t="s">
        <v>37</v>
      </c>
      <c r="P948" t="s">
        <v>39</v>
      </c>
      <c r="Q948" t="s">
        <v>39</v>
      </c>
      <c r="R948" t="s">
        <v>39</v>
      </c>
      <c r="S948" t="s">
        <v>39</v>
      </c>
      <c r="T948" t="s">
        <v>39</v>
      </c>
      <c r="U948" t="s">
        <v>865</v>
      </c>
      <c r="V948" t="s">
        <v>39</v>
      </c>
      <c r="W948" t="s">
        <v>39</v>
      </c>
      <c r="X948" t="s">
        <v>39</v>
      </c>
      <c r="Y948" t="s">
        <v>7782</v>
      </c>
      <c r="Z948">
        <v>2</v>
      </c>
    </row>
    <row r="949" spans="1:26" x14ac:dyDescent="0.25">
      <c r="A949" t="s">
        <v>7784</v>
      </c>
      <c r="B949" t="s">
        <v>7785</v>
      </c>
      <c r="C949" t="s">
        <v>7786</v>
      </c>
      <c r="D949" t="s">
        <v>6044</v>
      </c>
      <c r="E949" t="s">
        <v>7787</v>
      </c>
      <c r="F949" t="s">
        <v>7788</v>
      </c>
      <c r="G949" t="s">
        <v>6078</v>
      </c>
      <c r="H949" t="s">
        <v>7789</v>
      </c>
      <c r="I949" t="s">
        <v>225</v>
      </c>
      <c r="J949" t="s">
        <v>47</v>
      </c>
      <c r="K949" t="s">
        <v>48</v>
      </c>
      <c r="L949" t="s">
        <v>50</v>
      </c>
      <c r="M949" t="s">
        <v>50</v>
      </c>
      <c r="N949" t="s">
        <v>36</v>
      </c>
      <c r="O949" t="s">
        <v>8952</v>
      </c>
      <c r="P949" t="s">
        <v>39</v>
      </c>
      <c r="Q949" t="s">
        <v>39</v>
      </c>
      <c r="R949" t="s">
        <v>39</v>
      </c>
      <c r="S949" t="s">
        <v>52</v>
      </c>
      <c r="T949" t="s">
        <v>168</v>
      </c>
      <c r="U949" t="s">
        <v>39</v>
      </c>
      <c r="V949" t="s">
        <v>6081</v>
      </c>
      <c r="W949" t="s">
        <v>39</v>
      </c>
      <c r="X949" t="s">
        <v>20</v>
      </c>
      <c r="Y949" t="s">
        <v>10014</v>
      </c>
      <c r="Z949">
        <v>4</v>
      </c>
    </row>
    <row r="950" spans="1:26" x14ac:dyDescent="0.25">
      <c r="A950" t="s">
        <v>7790</v>
      </c>
      <c r="B950" t="s">
        <v>7791</v>
      </c>
      <c r="C950" t="s">
        <v>7792</v>
      </c>
      <c r="D950" t="s">
        <v>7793</v>
      </c>
      <c r="E950" t="s">
        <v>7794</v>
      </c>
      <c r="F950" t="s">
        <v>7795</v>
      </c>
      <c r="G950" t="s">
        <v>7796</v>
      </c>
      <c r="H950" t="s">
        <v>7797</v>
      </c>
      <c r="I950" t="s">
        <v>225</v>
      </c>
      <c r="J950" t="s">
        <v>47</v>
      </c>
      <c r="K950" t="s">
        <v>48</v>
      </c>
      <c r="L950" t="s">
        <v>50</v>
      </c>
      <c r="M950" t="s">
        <v>50</v>
      </c>
      <c r="N950" t="s">
        <v>36</v>
      </c>
      <c r="O950" t="s">
        <v>51</v>
      </c>
      <c r="P950" t="s">
        <v>78</v>
      </c>
      <c r="Q950" t="s">
        <v>39</v>
      </c>
      <c r="R950" t="s">
        <v>39</v>
      </c>
      <c r="S950" t="s">
        <v>39</v>
      </c>
      <c r="T950" t="s">
        <v>87</v>
      </c>
      <c r="U950" t="s">
        <v>39</v>
      </c>
      <c r="V950" t="s">
        <v>114</v>
      </c>
      <c r="W950" t="s">
        <v>39</v>
      </c>
      <c r="X950" t="s">
        <v>20</v>
      </c>
      <c r="Y950" t="s">
        <v>10015</v>
      </c>
      <c r="Z950">
        <v>4</v>
      </c>
    </row>
    <row r="951" spans="1:26" x14ac:dyDescent="0.25">
      <c r="A951" t="s">
        <v>7798</v>
      </c>
      <c r="B951" t="s">
        <v>7799</v>
      </c>
      <c r="C951" t="s">
        <v>7800</v>
      </c>
      <c r="D951" t="s">
        <v>7801</v>
      </c>
      <c r="E951" t="s">
        <v>7802</v>
      </c>
      <c r="F951" t="s">
        <v>7803</v>
      </c>
      <c r="G951" t="s">
        <v>7804</v>
      </c>
      <c r="H951" t="s">
        <v>6144</v>
      </c>
      <c r="I951" t="s">
        <v>225</v>
      </c>
      <c r="J951" t="s">
        <v>32</v>
      </c>
      <c r="K951" t="s">
        <v>7805</v>
      </c>
      <c r="L951" t="s">
        <v>50</v>
      </c>
      <c r="M951" t="s">
        <v>50</v>
      </c>
      <c r="N951" t="s">
        <v>36</v>
      </c>
      <c r="O951" t="s">
        <v>51</v>
      </c>
      <c r="P951" t="s">
        <v>39</v>
      </c>
      <c r="Q951" t="s">
        <v>39</v>
      </c>
      <c r="R951" t="s">
        <v>39</v>
      </c>
      <c r="S951" t="s">
        <v>39</v>
      </c>
      <c r="T951" t="s">
        <v>87</v>
      </c>
      <c r="U951" t="s">
        <v>6503</v>
      </c>
      <c r="V951" t="s">
        <v>39</v>
      </c>
      <c r="W951" t="s">
        <v>39</v>
      </c>
      <c r="X951" t="s">
        <v>39</v>
      </c>
      <c r="Y951" t="s">
        <v>10016</v>
      </c>
      <c r="Z951">
        <v>3</v>
      </c>
    </row>
    <row r="952" spans="1:26" x14ac:dyDescent="0.25">
      <c r="A952" t="s">
        <v>7806</v>
      </c>
      <c r="B952" t="s">
        <v>7807</v>
      </c>
      <c r="C952" t="s">
        <v>7808</v>
      </c>
      <c r="D952" t="s">
        <v>7809</v>
      </c>
      <c r="E952" t="s">
        <v>7810</v>
      </c>
      <c r="F952" t="s">
        <v>7808</v>
      </c>
      <c r="G952" t="s">
        <v>7811</v>
      </c>
      <c r="H952" t="s">
        <v>30</v>
      </c>
      <c r="I952" t="s">
        <v>31</v>
      </c>
      <c r="J952" t="s">
        <v>47</v>
      </c>
      <c r="K952" t="s">
        <v>48</v>
      </c>
      <c r="L952" t="s">
        <v>7812</v>
      </c>
      <c r="M952" t="s">
        <v>7813</v>
      </c>
      <c r="N952" t="s">
        <v>36</v>
      </c>
      <c r="O952" t="s">
        <v>39</v>
      </c>
      <c r="P952" t="s">
        <v>1999</v>
      </c>
      <c r="Q952" t="s">
        <v>39</v>
      </c>
      <c r="R952" t="s">
        <v>1183</v>
      </c>
      <c r="S952" t="s">
        <v>158</v>
      </c>
      <c r="T952" t="s">
        <v>39</v>
      </c>
      <c r="U952" t="s">
        <v>39</v>
      </c>
      <c r="V952" t="s">
        <v>39</v>
      </c>
      <c r="W952" t="s">
        <v>39</v>
      </c>
      <c r="X952" t="s">
        <v>39</v>
      </c>
      <c r="Y952" t="s">
        <v>10017</v>
      </c>
      <c r="Z952">
        <v>3</v>
      </c>
    </row>
    <row r="953" spans="1:26" x14ac:dyDescent="0.25">
      <c r="A953" t="s">
        <v>7814</v>
      </c>
      <c r="B953" t="s">
        <v>7815</v>
      </c>
      <c r="C953" t="s">
        <v>7816</v>
      </c>
      <c r="D953" t="s">
        <v>7817</v>
      </c>
      <c r="E953" t="s">
        <v>7818</v>
      </c>
      <c r="F953" t="s">
        <v>7819</v>
      </c>
      <c r="G953" t="s">
        <v>7820</v>
      </c>
      <c r="H953" t="s">
        <v>5972</v>
      </c>
      <c r="I953" t="s">
        <v>225</v>
      </c>
      <c r="J953" t="s">
        <v>32</v>
      </c>
      <c r="K953" t="s">
        <v>7821</v>
      </c>
      <c r="L953" t="s">
        <v>50</v>
      </c>
      <c r="M953" t="s">
        <v>50</v>
      </c>
      <c r="N953" t="s">
        <v>36</v>
      </c>
      <c r="O953" t="s">
        <v>1946</v>
      </c>
      <c r="P953" t="s">
        <v>39</v>
      </c>
      <c r="Q953" t="s">
        <v>39</v>
      </c>
      <c r="R953" t="s">
        <v>39</v>
      </c>
      <c r="S953" t="s">
        <v>9059</v>
      </c>
      <c r="T953" t="s">
        <v>39</v>
      </c>
      <c r="U953" t="s">
        <v>39</v>
      </c>
      <c r="V953" t="s">
        <v>114</v>
      </c>
      <c r="W953" t="s">
        <v>595</v>
      </c>
      <c r="X953" t="s">
        <v>20</v>
      </c>
      <c r="Y953" t="s">
        <v>10018</v>
      </c>
      <c r="Z953">
        <v>4</v>
      </c>
    </row>
    <row r="954" spans="1:26" x14ac:dyDescent="0.25">
      <c r="A954" t="s">
        <v>7822</v>
      </c>
      <c r="B954" t="s">
        <v>7823</v>
      </c>
      <c r="C954" t="s">
        <v>7824</v>
      </c>
      <c r="D954" t="s">
        <v>7825</v>
      </c>
      <c r="E954" t="s">
        <v>7826</v>
      </c>
      <c r="F954" t="s">
        <v>7827</v>
      </c>
      <c r="G954" t="s">
        <v>7828</v>
      </c>
      <c r="H954" t="s">
        <v>7829</v>
      </c>
      <c r="I954" t="s">
        <v>225</v>
      </c>
      <c r="J954" t="s">
        <v>211</v>
      </c>
      <c r="K954" t="s">
        <v>7830</v>
      </c>
      <c r="L954" t="s">
        <v>50</v>
      </c>
      <c r="M954" t="s">
        <v>50</v>
      </c>
      <c r="N954" t="s">
        <v>36</v>
      </c>
      <c r="O954" t="s">
        <v>854</v>
      </c>
      <c r="P954" t="s">
        <v>39</v>
      </c>
      <c r="Q954" t="s">
        <v>39</v>
      </c>
      <c r="R954" t="s">
        <v>39</v>
      </c>
      <c r="S954" t="s">
        <v>7728</v>
      </c>
      <c r="T954" t="s">
        <v>39</v>
      </c>
      <c r="U954" t="s">
        <v>39</v>
      </c>
      <c r="V954" t="s">
        <v>39</v>
      </c>
      <c r="W954" t="s">
        <v>39</v>
      </c>
      <c r="X954" t="s">
        <v>39</v>
      </c>
      <c r="Y954" t="s">
        <v>10019</v>
      </c>
      <c r="Z954">
        <v>2</v>
      </c>
    </row>
    <row r="955" spans="1:26" x14ac:dyDescent="0.25">
      <c r="A955" t="s">
        <v>7831</v>
      </c>
      <c r="B955" t="s">
        <v>7832</v>
      </c>
      <c r="C955" t="s">
        <v>7833</v>
      </c>
      <c r="D955" t="s">
        <v>7834</v>
      </c>
      <c r="E955" t="s">
        <v>7835</v>
      </c>
      <c r="F955" t="s">
        <v>7836</v>
      </c>
      <c r="G955" t="s">
        <v>7837</v>
      </c>
      <c r="H955" t="s">
        <v>6991</v>
      </c>
      <c r="I955" t="s">
        <v>225</v>
      </c>
      <c r="J955" t="s">
        <v>32</v>
      </c>
      <c r="K955" t="s">
        <v>7838</v>
      </c>
      <c r="L955" t="s">
        <v>50</v>
      </c>
      <c r="M955" t="s">
        <v>50</v>
      </c>
      <c r="N955" t="s">
        <v>36</v>
      </c>
      <c r="O955" t="s">
        <v>51</v>
      </c>
      <c r="P955" t="s">
        <v>7839</v>
      </c>
      <c r="Q955" t="s">
        <v>39</v>
      </c>
      <c r="R955" t="s">
        <v>39</v>
      </c>
      <c r="S955" t="s">
        <v>39</v>
      </c>
      <c r="T955" t="s">
        <v>39</v>
      </c>
      <c r="U955" t="s">
        <v>39</v>
      </c>
      <c r="V955" t="s">
        <v>39</v>
      </c>
      <c r="W955" t="s">
        <v>39</v>
      </c>
      <c r="X955" t="s">
        <v>39</v>
      </c>
      <c r="Y955" t="s">
        <v>7837</v>
      </c>
      <c r="Z955">
        <v>2</v>
      </c>
    </row>
    <row r="956" spans="1:26" x14ac:dyDescent="0.25">
      <c r="A956" t="s">
        <v>7840</v>
      </c>
      <c r="B956" t="s">
        <v>7841</v>
      </c>
      <c r="C956" t="s">
        <v>7842</v>
      </c>
      <c r="D956" t="s">
        <v>7843</v>
      </c>
      <c r="E956" t="s">
        <v>7844</v>
      </c>
      <c r="F956" t="s">
        <v>7845</v>
      </c>
      <c r="G956" t="s">
        <v>7846</v>
      </c>
      <c r="H956" t="s">
        <v>7847</v>
      </c>
      <c r="I956" t="s">
        <v>225</v>
      </c>
      <c r="J956" t="s">
        <v>211</v>
      </c>
      <c r="K956" t="s">
        <v>7848</v>
      </c>
      <c r="L956" t="s">
        <v>50</v>
      </c>
      <c r="M956" t="s">
        <v>50</v>
      </c>
      <c r="N956" t="s">
        <v>36</v>
      </c>
      <c r="O956" t="s">
        <v>37</v>
      </c>
      <c r="P956" t="s">
        <v>38</v>
      </c>
      <c r="Q956" t="s">
        <v>39</v>
      </c>
      <c r="R956" t="s">
        <v>39</v>
      </c>
      <c r="S956" t="s">
        <v>52</v>
      </c>
      <c r="T956" t="s">
        <v>39</v>
      </c>
      <c r="U956" t="s">
        <v>39</v>
      </c>
      <c r="V956" t="s">
        <v>39</v>
      </c>
      <c r="W956" t="s">
        <v>39</v>
      </c>
      <c r="X956" t="s">
        <v>39</v>
      </c>
      <c r="Y956" t="s">
        <v>10020</v>
      </c>
      <c r="Z956">
        <v>3</v>
      </c>
    </row>
    <row r="957" spans="1:26" x14ac:dyDescent="0.25">
      <c r="A957" t="s">
        <v>7849</v>
      </c>
      <c r="B957" t="s">
        <v>7850</v>
      </c>
      <c r="C957" t="s">
        <v>7851</v>
      </c>
      <c r="D957" t="s">
        <v>220</v>
      </c>
      <c r="E957" t="s">
        <v>659</v>
      </c>
      <c r="F957" t="s">
        <v>7852</v>
      </c>
      <c r="G957" t="s">
        <v>7431</v>
      </c>
      <c r="H957" t="s">
        <v>7853</v>
      </c>
      <c r="I957" t="s">
        <v>225</v>
      </c>
      <c r="J957" t="s">
        <v>211</v>
      </c>
      <c r="K957" t="s">
        <v>7854</v>
      </c>
      <c r="L957" t="s">
        <v>50</v>
      </c>
      <c r="M957" t="s">
        <v>50</v>
      </c>
      <c r="N957" t="s">
        <v>36</v>
      </c>
      <c r="O957" t="s">
        <v>77</v>
      </c>
      <c r="P957" t="s">
        <v>39</v>
      </c>
      <c r="Q957" t="s">
        <v>39</v>
      </c>
      <c r="R957" t="s">
        <v>39</v>
      </c>
      <c r="S957" t="s">
        <v>52</v>
      </c>
      <c r="T957" t="s">
        <v>168</v>
      </c>
      <c r="U957" t="s">
        <v>317</v>
      </c>
      <c r="V957" t="s">
        <v>39</v>
      </c>
      <c r="W957" t="s">
        <v>39</v>
      </c>
      <c r="X957" t="s">
        <v>39</v>
      </c>
      <c r="Y957" t="s">
        <v>10021</v>
      </c>
      <c r="Z957">
        <v>4</v>
      </c>
    </row>
    <row r="958" spans="1:26" x14ac:dyDescent="0.25">
      <c r="A958" t="s">
        <v>7855</v>
      </c>
      <c r="B958" t="s">
        <v>7856</v>
      </c>
      <c r="C958" t="s">
        <v>7857</v>
      </c>
      <c r="D958" t="s">
        <v>718</v>
      </c>
      <c r="E958" t="s">
        <v>7858</v>
      </c>
      <c r="F958" t="s">
        <v>7859</v>
      </c>
      <c r="G958" t="s">
        <v>7860</v>
      </c>
      <c r="H958" t="s">
        <v>7861</v>
      </c>
      <c r="I958" t="s">
        <v>225</v>
      </c>
      <c r="J958" t="s">
        <v>211</v>
      </c>
      <c r="K958" t="s">
        <v>7862</v>
      </c>
      <c r="L958" t="s">
        <v>50</v>
      </c>
      <c r="M958" t="s">
        <v>50</v>
      </c>
      <c r="N958" t="s">
        <v>36</v>
      </c>
      <c r="O958" t="s">
        <v>1071</v>
      </c>
      <c r="P958" t="s">
        <v>39</v>
      </c>
      <c r="Q958" t="s">
        <v>39</v>
      </c>
      <c r="R958" t="s">
        <v>39</v>
      </c>
      <c r="S958" t="s">
        <v>52</v>
      </c>
      <c r="T958" t="s">
        <v>1930</v>
      </c>
      <c r="U958" t="s">
        <v>39</v>
      </c>
      <c r="V958" t="s">
        <v>39</v>
      </c>
      <c r="W958" t="s">
        <v>1505</v>
      </c>
      <c r="X958" t="s">
        <v>39</v>
      </c>
      <c r="Y958" t="s">
        <v>10022</v>
      </c>
      <c r="Z958">
        <v>4</v>
      </c>
    </row>
    <row r="959" spans="1:26" x14ac:dyDescent="0.25">
      <c r="A959" t="s">
        <v>7863</v>
      </c>
      <c r="B959" t="s">
        <v>7864</v>
      </c>
      <c r="C959" t="s">
        <v>7865</v>
      </c>
      <c r="D959" t="s">
        <v>7866</v>
      </c>
      <c r="E959" t="s">
        <v>1688</v>
      </c>
      <c r="F959" t="s">
        <v>7867</v>
      </c>
      <c r="G959" t="s">
        <v>7868</v>
      </c>
      <c r="H959" t="s">
        <v>7869</v>
      </c>
      <c r="I959" t="s">
        <v>225</v>
      </c>
      <c r="J959" t="s">
        <v>211</v>
      </c>
      <c r="K959" t="s">
        <v>7870</v>
      </c>
      <c r="L959" t="s">
        <v>50</v>
      </c>
      <c r="M959" t="s">
        <v>50</v>
      </c>
      <c r="N959" t="s">
        <v>36</v>
      </c>
      <c r="O959" t="s">
        <v>426</v>
      </c>
      <c r="P959" t="s">
        <v>1999</v>
      </c>
      <c r="Q959" t="s">
        <v>39</v>
      </c>
      <c r="R959" t="s">
        <v>39</v>
      </c>
      <c r="S959" t="s">
        <v>39</v>
      </c>
      <c r="T959" t="s">
        <v>39</v>
      </c>
      <c r="U959" t="s">
        <v>295</v>
      </c>
      <c r="V959" t="s">
        <v>39</v>
      </c>
      <c r="W959" t="s">
        <v>39</v>
      </c>
      <c r="X959" t="s">
        <v>39</v>
      </c>
      <c r="Y959" t="s">
        <v>10023</v>
      </c>
      <c r="Z959">
        <v>3</v>
      </c>
    </row>
    <row r="960" spans="1:26" x14ac:dyDescent="0.25">
      <c r="A960" t="s">
        <v>7871</v>
      </c>
      <c r="B960" t="s">
        <v>7872</v>
      </c>
      <c r="C960" t="s">
        <v>7873</v>
      </c>
      <c r="D960" t="s">
        <v>7874</v>
      </c>
      <c r="E960" t="s">
        <v>7875</v>
      </c>
      <c r="F960" t="s">
        <v>7876</v>
      </c>
      <c r="G960" t="s">
        <v>96</v>
      </c>
      <c r="H960" t="s">
        <v>7877</v>
      </c>
      <c r="I960" t="s">
        <v>225</v>
      </c>
      <c r="J960" t="s">
        <v>32</v>
      </c>
      <c r="K960" t="s">
        <v>7878</v>
      </c>
      <c r="L960" t="s">
        <v>50</v>
      </c>
      <c r="M960" t="s">
        <v>50</v>
      </c>
      <c r="N960" t="s">
        <v>36</v>
      </c>
      <c r="O960" t="s">
        <v>51</v>
      </c>
      <c r="P960" t="s">
        <v>78</v>
      </c>
      <c r="Q960" t="s">
        <v>39</v>
      </c>
      <c r="R960" t="s">
        <v>39</v>
      </c>
      <c r="S960" t="s">
        <v>39</v>
      </c>
      <c r="T960" t="s">
        <v>39</v>
      </c>
      <c r="U960" t="s">
        <v>96</v>
      </c>
      <c r="V960" t="s">
        <v>39</v>
      </c>
      <c r="W960" t="s">
        <v>39</v>
      </c>
      <c r="X960" t="s">
        <v>39</v>
      </c>
      <c r="Y960" t="s">
        <v>10024</v>
      </c>
      <c r="Z960">
        <v>3</v>
      </c>
    </row>
    <row r="961" spans="1:26" x14ac:dyDescent="0.25">
      <c r="A961" t="s">
        <v>7879</v>
      </c>
      <c r="B961" t="s">
        <v>7880</v>
      </c>
      <c r="C961" t="s">
        <v>7881</v>
      </c>
      <c r="D961" t="s">
        <v>7882</v>
      </c>
      <c r="E961" t="s">
        <v>7883</v>
      </c>
      <c r="F961" t="s">
        <v>7884</v>
      </c>
      <c r="G961" t="s">
        <v>7885</v>
      </c>
      <c r="H961" t="s">
        <v>7886</v>
      </c>
      <c r="I961" t="s">
        <v>225</v>
      </c>
      <c r="J961" t="s">
        <v>32</v>
      </c>
      <c r="K961" t="s">
        <v>7887</v>
      </c>
      <c r="L961" t="s">
        <v>50</v>
      </c>
      <c r="M961" t="s">
        <v>50</v>
      </c>
      <c r="N961" t="s">
        <v>36</v>
      </c>
      <c r="O961" t="s">
        <v>39</v>
      </c>
      <c r="P961" t="s">
        <v>874</v>
      </c>
      <c r="Q961" t="s">
        <v>39</v>
      </c>
      <c r="R961" t="s">
        <v>39</v>
      </c>
      <c r="S961" t="s">
        <v>39</v>
      </c>
      <c r="T961" t="s">
        <v>168</v>
      </c>
      <c r="U961" t="s">
        <v>40</v>
      </c>
      <c r="V961" t="s">
        <v>39</v>
      </c>
      <c r="W961" t="s">
        <v>39</v>
      </c>
      <c r="X961" t="s">
        <v>39</v>
      </c>
      <c r="Y961" t="s">
        <v>10025</v>
      </c>
      <c r="Z961">
        <v>3</v>
      </c>
    </row>
    <row r="962" spans="1:26" x14ac:dyDescent="0.25">
      <c r="A962" t="s">
        <v>7888</v>
      </c>
      <c r="B962" t="s">
        <v>7889</v>
      </c>
      <c r="C962" t="s">
        <v>7890</v>
      </c>
      <c r="D962" t="s">
        <v>7891</v>
      </c>
      <c r="E962" t="s">
        <v>7892</v>
      </c>
      <c r="F962" t="s">
        <v>7893</v>
      </c>
      <c r="G962" t="s">
        <v>7894</v>
      </c>
      <c r="H962" t="s">
        <v>7895</v>
      </c>
      <c r="I962" t="s">
        <v>225</v>
      </c>
      <c r="J962" t="s">
        <v>211</v>
      </c>
      <c r="K962" t="s">
        <v>7896</v>
      </c>
      <c r="L962" t="s">
        <v>50</v>
      </c>
      <c r="M962" t="s">
        <v>50</v>
      </c>
      <c r="N962" t="s">
        <v>36</v>
      </c>
      <c r="O962" t="s">
        <v>39</v>
      </c>
      <c r="P962" t="s">
        <v>266</v>
      </c>
      <c r="Q962" t="s">
        <v>39</v>
      </c>
      <c r="R962" t="s">
        <v>39</v>
      </c>
      <c r="S962" t="s">
        <v>52</v>
      </c>
      <c r="T962" t="s">
        <v>39</v>
      </c>
      <c r="U962" t="s">
        <v>39</v>
      </c>
      <c r="V962" t="s">
        <v>39</v>
      </c>
      <c r="W962" t="s">
        <v>39</v>
      </c>
      <c r="X962" t="s">
        <v>39</v>
      </c>
      <c r="Y962" t="s">
        <v>10026</v>
      </c>
      <c r="Z962">
        <v>2</v>
      </c>
    </row>
    <row r="963" spans="1:26" x14ac:dyDescent="0.25">
      <c r="A963" t="s">
        <v>7897</v>
      </c>
      <c r="B963" t="s">
        <v>7898</v>
      </c>
      <c r="C963" t="s">
        <v>7899</v>
      </c>
      <c r="D963" t="s">
        <v>7900</v>
      </c>
      <c r="E963" t="s">
        <v>7901</v>
      </c>
      <c r="F963" t="s">
        <v>7902</v>
      </c>
      <c r="G963" t="s">
        <v>7903</v>
      </c>
      <c r="H963" t="s">
        <v>7904</v>
      </c>
      <c r="I963" t="s">
        <v>225</v>
      </c>
      <c r="J963" t="s">
        <v>47</v>
      </c>
      <c r="K963" t="s">
        <v>7905</v>
      </c>
      <c r="L963" t="s">
        <v>50</v>
      </c>
      <c r="M963" t="s">
        <v>50</v>
      </c>
      <c r="N963" t="s">
        <v>36</v>
      </c>
      <c r="O963" t="s">
        <v>94</v>
      </c>
      <c r="P963" t="s">
        <v>2542</v>
      </c>
      <c r="Q963" t="s">
        <v>39</v>
      </c>
      <c r="R963" t="s">
        <v>39</v>
      </c>
      <c r="S963" t="s">
        <v>39</v>
      </c>
      <c r="T963" t="s">
        <v>39</v>
      </c>
      <c r="U963" t="s">
        <v>39</v>
      </c>
      <c r="V963" t="s">
        <v>39</v>
      </c>
      <c r="W963" t="s">
        <v>39</v>
      </c>
      <c r="X963" t="s">
        <v>39</v>
      </c>
      <c r="Y963" t="s">
        <v>10027</v>
      </c>
      <c r="Z963">
        <v>2</v>
      </c>
    </row>
    <row r="964" spans="1:26" x14ac:dyDescent="0.25">
      <c r="A964" t="s">
        <v>7906</v>
      </c>
      <c r="B964" t="s">
        <v>7907</v>
      </c>
      <c r="C964" t="s">
        <v>7908</v>
      </c>
      <c r="D964" t="s">
        <v>7909</v>
      </c>
      <c r="E964" t="s">
        <v>7858</v>
      </c>
      <c r="F964" t="s">
        <v>7910</v>
      </c>
      <c r="G964" t="s">
        <v>7911</v>
      </c>
      <c r="H964" t="s">
        <v>7912</v>
      </c>
      <c r="I964" t="s">
        <v>225</v>
      </c>
      <c r="J964" t="s">
        <v>47</v>
      </c>
      <c r="K964" t="s">
        <v>9167</v>
      </c>
      <c r="L964" t="s">
        <v>50</v>
      </c>
      <c r="M964" t="s">
        <v>50</v>
      </c>
      <c r="N964" t="s">
        <v>36</v>
      </c>
      <c r="O964" t="s">
        <v>39</v>
      </c>
      <c r="P964" t="s">
        <v>95</v>
      </c>
      <c r="Q964" t="s">
        <v>39</v>
      </c>
      <c r="R964" t="s">
        <v>39</v>
      </c>
      <c r="S964" t="s">
        <v>39</v>
      </c>
      <c r="T964" t="s">
        <v>39</v>
      </c>
      <c r="U964" t="s">
        <v>7913</v>
      </c>
      <c r="V964" t="s">
        <v>39</v>
      </c>
      <c r="W964" t="s">
        <v>39</v>
      </c>
      <c r="X964" t="s">
        <v>39</v>
      </c>
      <c r="Y964" t="s">
        <v>10028</v>
      </c>
      <c r="Z964">
        <v>2</v>
      </c>
    </row>
    <row r="965" spans="1:26" x14ac:dyDescent="0.25">
      <c r="A965" t="s">
        <v>7914</v>
      </c>
      <c r="B965" t="s">
        <v>7915</v>
      </c>
      <c r="C965" t="s">
        <v>7916</v>
      </c>
      <c r="D965" t="s">
        <v>7917</v>
      </c>
      <c r="E965" t="s">
        <v>7918</v>
      </c>
      <c r="F965" t="s">
        <v>7919</v>
      </c>
      <c r="G965" t="s">
        <v>7920</v>
      </c>
      <c r="H965" t="s">
        <v>7921</v>
      </c>
      <c r="I965" t="s">
        <v>225</v>
      </c>
      <c r="J965" t="s">
        <v>211</v>
      </c>
      <c r="K965" t="s">
        <v>7922</v>
      </c>
      <c r="L965" t="s">
        <v>50</v>
      </c>
      <c r="M965" t="s">
        <v>50</v>
      </c>
      <c r="N965" t="s">
        <v>36</v>
      </c>
      <c r="O965" t="s">
        <v>39</v>
      </c>
      <c r="P965" t="s">
        <v>266</v>
      </c>
      <c r="Q965" t="s">
        <v>39</v>
      </c>
      <c r="R965" t="s">
        <v>39</v>
      </c>
      <c r="S965" t="s">
        <v>52</v>
      </c>
      <c r="T965" t="s">
        <v>39</v>
      </c>
      <c r="U965" t="s">
        <v>257</v>
      </c>
      <c r="V965" t="s">
        <v>114</v>
      </c>
      <c r="W965" t="s">
        <v>39</v>
      </c>
      <c r="X965" t="s">
        <v>20</v>
      </c>
      <c r="Y965" t="s">
        <v>10029</v>
      </c>
      <c r="Z965">
        <v>4</v>
      </c>
    </row>
    <row r="966" spans="1:26" x14ac:dyDescent="0.25">
      <c r="A966" t="s">
        <v>7923</v>
      </c>
      <c r="B966" t="s">
        <v>7924</v>
      </c>
      <c r="C966" t="s">
        <v>7925</v>
      </c>
      <c r="D966" t="s">
        <v>136</v>
      </c>
      <c r="E966" t="s">
        <v>7926</v>
      </c>
      <c r="F966" t="s">
        <v>7927</v>
      </c>
      <c r="G966" t="s">
        <v>7431</v>
      </c>
      <c r="H966" t="s">
        <v>3772</v>
      </c>
      <c r="I966" t="s">
        <v>225</v>
      </c>
      <c r="J966" t="s">
        <v>32</v>
      </c>
      <c r="K966" t="s">
        <v>7928</v>
      </c>
      <c r="L966" t="s">
        <v>50</v>
      </c>
      <c r="M966" t="s">
        <v>50</v>
      </c>
      <c r="N966" t="s">
        <v>36</v>
      </c>
      <c r="O966" t="s">
        <v>51</v>
      </c>
      <c r="P966" t="s">
        <v>1999</v>
      </c>
      <c r="Q966" t="s">
        <v>39</v>
      </c>
      <c r="R966" t="s">
        <v>39</v>
      </c>
      <c r="S966" t="s">
        <v>52</v>
      </c>
      <c r="T966" t="s">
        <v>39</v>
      </c>
      <c r="U966" t="s">
        <v>317</v>
      </c>
      <c r="V966" t="s">
        <v>39</v>
      </c>
      <c r="W966" t="s">
        <v>39</v>
      </c>
      <c r="X966" t="s">
        <v>39</v>
      </c>
      <c r="Y966" t="s">
        <v>10030</v>
      </c>
      <c r="Z966">
        <v>4</v>
      </c>
    </row>
    <row r="967" spans="1:26" x14ac:dyDescent="0.25">
      <c r="A967" t="s">
        <v>7929</v>
      </c>
      <c r="B967" t="s">
        <v>7930</v>
      </c>
      <c r="C967" t="s">
        <v>7931</v>
      </c>
      <c r="D967" t="s">
        <v>7932</v>
      </c>
      <c r="E967" t="s">
        <v>3971</v>
      </c>
      <c r="F967" t="s">
        <v>7933</v>
      </c>
      <c r="G967" t="s">
        <v>7934</v>
      </c>
      <c r="H967" t="s">
        <v>1929</v>
      </c>
      <c r="I967" t="s">
        <v>225</v>
      </c>
      <c r="J967" t="s">
        <v>32</v>
      </c>
      <c r="K967" t="s">
        <v>7935</v>
      </c>
      <c r="L967" t="s">
        <v>50</v>
      </c>
      <c r="M967" t="s">
        <v>50</v>
      </c>
      <c r="N967" t="s">
        <v>36</v>
      </c>
      <c r="O967" t="s">
        <v>94</v>
      </c>
      <c r="P967" t="s">
        <v>39</v>
      </c>
      <c r="Q967" t="s">
        <v>39</v>
      </c>
      <c r="R967" t="s">
        <v>39</v>
      </c>
      <c r="S967" t="s">
        <v>39</v>
      </c>
      <c r="T967" t="s">
        <v>168</v>
      </c>
      <c r="U967" t="s">
        <v>39</v>
      </c>
      <c r="V967" t="s">
        <v>39</v>
      </c>
      <c r="W967" t="s">
        <v>39</v>
      </c>
      <c r="X967" t="s">
        <v>39</v>
      </c>
      <c r="Y967" t="s">
        <v>7934</v>
      </c>
      <c r="Z967">
        <v>2</v>
      </c>
    </row>
    <row r="968" spans="1:26" x14ac:dyDescent="0.25">
      <c r="A968" t="s">
        <v>7936</v>
      </c>
      <c r="B968" t="s">
        <v>7937</v>
      </c>
      <c r="C968" t="s">
        <v>7938</v>
      </c>
      <c r="D968" t="s">
        <v>7939</v>
      </c>
      <c r="E968" t="s">
        <v>659</v>
      </c>
      <c r="F968" t="s">
        <v>7940</v>
      </c>
      <c r="G968" t="s">
        <v>7941</v>
      </c>
      <c r="H968" t="s">
        <v>7942</v>
      </c>
      <c r="I968" t="s">
        <v>225</v>
      </c>
      <c r="J968" t="s">
        <v>32</v>
      </c>
      <c r="K968" t="s">
        <v>7943</v>
      </c>
      <c r="L968" t="s">
        <v>50</v>
      </c>
      <c r="M968" t="s">
        <v>50</v>
      </c>
      <c r="N968" t="s">
        <v>36</v>
      </c>
      <c r="O968" t="s">
        <v>9049</v>
      </c>
      <c r="P968" t="s">
        <v>39</v>
      </c>
      <c r="Q968" t="s">
        <v>39</v>
      </c>
      <c r="R968" t="s">
        <v>39</v>
      </c>
      <c r="S968" t="s">
        <v>39</v>
      </c>
      <c r="T968" t="s">
        <v>168</v>
      </c>
      <c r="U968" t="s">
        <v>40</v>
      </c>
      <c r="V968" t="s">
        <v>39</v>
      </c>
      <c r="W968" t="s">
        <v>39</v>
      </c>
      <c r="X968" t="s">
        <v>39</v>
      </c>
      <c r="Y968" t="s">
        <v>10031</v>
      </c>
      <c r="Z968">
        <v>3</v>
      </c>
    </row>
    <row r="969" spans="1:26" x14ac:dyDescent="0.25">
      <c r="A969" t="s">
        <v>7944</v>
      </c>
      <c r="B969" t="s">
        <v>7945</v>
      </c>
      <c r="C969" t="s">
        <v>7946</v>
      </c>
      <c r="D969" t="s">
        <v>7947</v>
      </c>
      <c r="E969" t="s">
        <v>7948</v>
      </c>
      <c r="F969" t="s">
        <v>7949</v>
      </c>
      <c r="G969" t="s">
        <v>7950</v>
      </c>
      <c r="H969" t="s">
        <v>7951</v>
      </c>
      <c r="I969" t="s">
        <v>225</v>
      </c>
      <c r="J969" t="s">
        <v>47</v>
      </c>
      <c r="K969" t="s">
        <v>7952</v>
      </c>
      <c r="L969" t="s">
        <v>50</v>
      </c>
      <c r="M969" t="s">
        <v>50</v>
      </c>
      <c r="N969" t="s">
        <v>36</v>
      </c>
      <c r="O969" t="s">
        <v>157</v>
      </c>
      <c r="P969" t="s">
        <v>39</v>
      </c>
      <c r="Q969" t="s">
        <v>39</v>
      </c>
      <c r="R969" t="s">
        <v>39</v>
      </c>
      <c r="S969" t="s">
        <v>7728</v>
      </c>
      <c r="T969" t="s">
        <v>19</v>
      </c>
      <c r="U969" t="s">
        <v>39</v>
      </c>
      <c r="V969" t="s">
        <v>39</v>
      </c>
      <c r="W969" t="s">
        <v>39</v>
      </c>
      <c r="X969" t="s">
        <v>39</v>
      </c>
      <c r="Y969" t="s">
        <v>10032</v>
      </c>
      <c r="Z969">
        <v>3</v>
      </c>
    </row>
    <row r="970" spans="1:26" x14ac:dyDescent="0.25">
      <c r="A970" t="s">
        <v>7953</v>
      </c>
      <c r="B970" t="s">
        <v>7954</v>
      </c>
      <c r="C970" t="s">
        <v>7955</v>
      </c>
      <c r="D970" t="s">
        <v>7956</v>
      </c>
      <c r="E970" t="s">
        <v>7957</v>
      </c>
      <c r="F970" t="s">
        <v>7958</v>
      </c>
      <c r="G970" t="s">
        <v>7959</v>
      </c>
      <c r="H970" t="s">
        <v>7960</v>
      </c>
      <c r="I970" t="s">
        <v>225</v>
      </c>
      <c r="J970" t="s">
        <v>32</v>
      </c>
      <c r="K970" t="s">
        <v>7961</v>
      </c>
      <c r="L970" t="s">
        <v>50</v>
      </c>
      <c r="M970" t="s">
        <v>50</v>
      </c>
      <c r="N970" t="s">
        <v>36</v>
      </c>
      <c r="O970" t="s">
        <v>51</v>
      </c>
      <c r="P970" t="s">
        <v>39</v>
      </c>
      <c r="Q970" t="s">
        <v>39</v>
      </c>
      <c r="R970" t="s">
        <v>39</v>
      </c>
      <c r="S970" t="s">
        <v>39</v>
      </c>
      <c r="T970" t="s">
        <v>5397</v>
      </c>
      <c r="U970" t="s">
        <v>865</v>
      </c>
      <c r="V970" t="s">
        <v>159</v>
      </c>
      <c r="W970" t="s">
        <v>39</v>
      </c>
      <c r="X970" t="s">
        <v>20</v>
      </c>
      <c r="Y970" t="s">
        <v>10033</v>
      </c>
      <c r="Z970">
        <v>4</v>
      </c>
    </row>
    <row r="971" spans="1:26" x14ac:dyDescent="0.25">
      <c r="A971" t="s">
        <v>7962</v>
      </c>
      <c r="B971" t="s">
        <v>7963</v>
      </c>
      <c r="C971" t="s">
        <v>7964</v>
      </c>
      <c r="D971" t="s">
        <v>7965</v>
      </c>
      <c r="E971" t="s">
        <v>7966</v>
      </c>
      <c r="F971" t="s">
        <v>7967</v>
      </c>
      <c r="G971" t="s">
        <v>7968</v>
      </c>
      <c r="H971" t="s">
        <v>2265</v>
      </c>
      <c r="I971" t="s">
        <v>225</v>
      </c>
      <c r="J971" t="s">
        <v>211</v>
      </c>
      <c r="K971" t="s">
        <v>9166</v>
      </c>
      <c r="L971" t="s">
        <v>50</v>
      </c>
      <c r="M971" t="s">
        <v>50</v>
      </c>
      <c r="N971" t="s">
        <v>36</v>
      </c>
      <c r="O971" t="s">
        <v>39</v>
      </c>
      <c r="P971" t="s">
        <v>78</v>
      </c>
      <c r="Q971" t="s">
        <v>39</v>
      </c>
      <c r="R971" t="s">
        <v>39</v>
      </c>
      <c r="S971" t="s">
        <v>39</v>
      </c>
      <c r="T971" t="s">
        <v>4505</v>
      </c>
      <c r="U971" t="s">
        <v>2722</v>
      </c>
      <c r="V971" t="s">
        <v>39</v>
      </c>
      <c r="W971" t="s">
        <v>39</v>
      </c>
      <c r="X971" t="s">
        <v>39</v>
      </c>
      <c r="Y971" t="s">
        <v>10034</v>
      </c>
      <c r="Z971">
        <v>3</v>
      </c>
    </row>
    <row r="972" spans="1:26" x14ac:dyDescent="0.25">
      <c r="A972" t="s">
        <v>7969</v>
      </c>
      <c r="B972" t="s">
        <v>7970</v>
      </c>
      <c r="C972" t="s">
        <v>7971</v>
      </c>
      <c r="D972" t="s">
        <v>6920</v>
      </c>
      <c r="E972" t="s">
        <v>7972</v>
      </c>
      <c r="F972" t="s">
        <v>7973</v>
      </c>
      <c r="G972" t="s">
        <v>7974</v>
      </c>
      <c r="H972" t="s">
        <v>6924</v>
      </c>
      <c r="I972" t="s">
        <v>225</v>
      </c>
      <c r="J972" t="s">
        <v>32</v>
      </c>
      <c r="K972" t="s">
        <v>7975</v>
      </c>
      <c r="L972" t="s">
        <v>50</v>
      </c>
      <c r="M972" t="s">
        <v>50</v>
      </c>
      <c r="N972" t="s">
        <v>36</v>
      </c>
      <c r="O972" t="s">
        <v>51</v>
      </c>
      <c r="P972" t="s">
        <v>78</v>
      </c>
      <c r="Q972" t="s">
        <v>39</v>
      </c>
      <c r="R972" t="s">
        <v>39</v>
      </c>
      <c r="S972" t="s">
        <v>52</v>
      </c>
      <c r="T972" t="s">
        <v>19</v>
      </c>
      <c r="U972" t="s">
        <v>295</v>
      </c>
      <c r="V972" t="s">
        <v>114</v>
      </c>
      <c r="W972" t="s">
        <v>39</v>
      </c>
      <c r="X972" t="s">
        <v>20</v>
      </c>
      <c r="Y972" t="s">
        <v>10035</v>
      </c>
      <c r="Z972">
        <v>6</v>
      </c>
    </row>
    <row r="973" spans="1:26" x14ac:dyDescent="0.25">
      <c r="A973" t="s">
        <v>7976</v>
      </c>
      <c r="B973" t="s">
        <v>7977</v>
      </c>
      <c r="C973" t="s">
        <v>7978</v>
      </c>
      <c r="D973" t="s">
        <v>6987</v>
      </c>
      <c r="E973" t="s">
        <v>7979</v>
      </c>
      <c r="F973" t="s">
        <v>7980</v>
      </c>
      <c r="G973" t="s">
        <v>7981</v>
      </c>
      <c r="H973" t="s">
        <v>6991</v>
      </c>
      <c r="I973" t="s">
        <v>225</v>
      </c>
      <c r="J973" t="s">
        <v>32</v>
      </c>
      <c r="K973" t="s">
        <v>7838</v>
      </c>
      <c r="L973" t="s">
        <v>50</v>
      </c>
      <c r="M973" t="s">
        <v>50</v>
      </c>
      <c r="N973" t="s">
        <v>36</v>
      </c>
      <c r="O973" t="s">
        <v>51</v>
      </c>
      <c r="P973" t="s">
        <v>7839</v>
      </c>
      <c r="Q973" t="s">
        <v>39</v>
      </c>
      <c r="R973" t="s">
        <v>39</v>
      </c>
      <c r="S973" t="s">
        <v>39</v>
      </c>
      <c r="T973" t="s">
        <v>39</v>
      </c>
      <c r="U973" t="s">
        <v>39</v>
      </c>
      <c r="V973" t="s">
        <v>39</v>
      </c>
      <c r="W973" t="s">
        <v>6639</v>
      </c>
      <c r="X973" t="s">
        <v>39</v>
      </c>
      <c r="Y973" t="s">
        <v>10036</v>
      </c>
      <c r="Z973">
        <v>3</v>
      </c>
    </row>
    <row r="974" spans="1:26" x14ac:dyDescent="0.25">
      <c r="A974" t="s">
        <v>7982</v>
      </c>
      <c r="B974" t="s">
        <v>7983</v>
      </c>
      <c r="C974" t="s">
        <v>7984</v>
      </c>
      <c r="D974" t="s">
        <v>7985</v>
      </c>
      <c r="E974" t="s">
        <v>7986</v>
      </c>
      <c r="F974" t="s">
        <v>7987</v>
      </c>
      <c r="G974" t="s">
        <v>7988</v>
      </c>
      <c r="H974" t="s">
        <v>5048</v>
      </c>
      <c r="I974" t="s">
        <v>225</v>
      </c>
      <c r="J974" t="s">
        <v>32</v>
      </c>
      <c r="K974" t="s">
        <v>7989</v>
      </c>
      <c r="L974" t="s">
        <v>50</v>
      </c>
      <c r="M974" t="s">
        <v>50</v>
      </c>
      <c r="N974" t="s">
        <v>36</v>
      </c>
      <c r="O974" t="s">
        <v>39</v>
      </c>
      <c r="P974" t="s">
        <v>7720</v>
      </c>
      <c r="Q974" t="s">
        <v>39</v>
      </c>
      <c r="R974" t="s">
        <v>6629</v>
      </c>
      <c r="S974" t="s">
        <v>39</v>
      </c>
      <c r="T974" t="s">
        <v>39</v>
      </c>
      <c r="U974" t="s">
        <v>1587</v>
      </c>
      <c r="V974" t="s">
        <v>39</v>
      </c>
      <c r="W974" t="s">
        <v>39</v>
      </c>
      <c r="X974" t="s">
        <v>39</v>
      </c>
      <c r="Y974" t="s">
        <v>10037</v>
      </c>
      <c r="Z974">
        <v>3</v>
      </c>
    </row>
    <row r="975" spans="1:26" x14ac:dyDescent="0.25">
      <c r="A975" t="s">
        <v>7990</v>
      </c>
      <c r="B975" t="s">
        <v>7991</v>
      </c>
      <c r="C975" t="s">
        <v>7992</v>
      </c>
      <c r="D975" t="s">
        <v>7993</v>
      </c>
      <c r="E975" t="s">
        <v>659</v>
      </c>
      <c r="F975" t="s">
        <v>7994</v>
      </c>
      <c r="G975" t="s">
        <v>7995</v>
      </c>
      <c r="H975" t="s">
        <v>7996</v>
      </c>
      <c r="I975" t="s">
        <v>225</v>
      </c>
      <c r="J975" t="s">
        <v>47</v>
      </c>
      <c r="K975" t="s">
        <v>7905</v>
      </c>
      <c r="L975" t="s">
        <v>50</v>
      </c>
      <c r="M975" t="s">
        <v>50</v>
      </c>
      <c r="N975" t="s">
        <v>36</v>
      </c>
      <c r="O975" t="s">
        <v>77</v>
      </c>
      <c r="P975" t="s">
        <v>95</v>
      </c>
      <c r="Q975" t="s">
        <v>39</v>
      </c>
      <c r="R975" t="s">
        <v>39</v>
      </c>
      <c r="S975" t="s">
        <v>39</v>
      </c>
      <c r="T975" t="s">
        <v>1930</v>
      </c>
      <c r="U975" t="s">
        <v>865</v>
      </c>
      <c r="V975" t="s">
        <v>7670</v>
      </c>
      <c r="W975" t="s">
        <v>39</v>
      </c>
      <c r="X975" t="s">
        <v>20</v>
      </c>
      <c r="Y975" t="s">
        <v>10038</v>
      </c>
      <c r="Z975">
        <v>5</v>
      </c>
    </row>
    <row r="976" spans="1:26" x14ac:dyDescent="0.25">
      <c r="A976" t="s">
        <v>7997</v>
      </c>
      <c r="B976" t="s">
        <v>7998</v>
      </c>
      <c r="C976" t="s">
        <v>7999</v>
      </c>
      <c r="D976" t="s">
        <v>8000</v>
      </c>
      <c r="E976" t="s">
        <v>8001</v>
      </c>
      <c r="F976" t="s">
        <v>8002</v>
      </c>
      <c r="G976" t="s">
        <v>8003</v>
      </c>
      <c r="H976" t="s">
        <v>1929</v>
      </c>
      <c r="I976" t="s">
        <v>225</v>
      </c>
      <c r="J976" t="s">
        <v>32</v>
      </c>
      <c r="K976" t="s">
        <v>8004</v>
      </c>
      <c r="L976" t="s">
        <v>50</v>
      </c>
      <c r="M976" t="s">
        <v>50</v>
      </c>
      <c r="N976" t="s">
        <v>36</v>
      </c>
      <c r="O976" t="s">
        <v>51</v>
      </c>
      <c r="P976" t="s">
        <v>39</v>
      </c>
      <c r="Q976" t="s">
        <v>39</v>
      </c>
      <c r="R976" t="s">
        <v>39</v>
      </c>
      <c r="S976" t="s">
        <v>39</v>
      </c>
      <c r="T976" t="s">
        <v>168</v>
      </c>
      <c r="U976" t="s">
        <v>8005</v>
      </c>
      <c r="V976" t="s">
        <v>39</v>
      </c>
      <c r="W976" t="s">
        <v>39</v>
      </c>
      <c r="X976" t="s">
        <v>39</v>
      </c>
      <c r="Y976" t="s">
        <v>10039</v>
      </c>
      <c r="Z976">
        <v>3</v>
      </c>
    </row>
    <row r="977" spans="1:26" x14ac:dyDescent="0.25">
      <c r="A977" t="s">
        <v>8006</v>
      </c>
      <c r="B977" t="s">
        <v>8007</v>
      </c>
      <c r="C977" t="s">
        <v>3220</v>
      </c>
      <c r="D977" t="s">
        <v>3221</v>
      </c>
      <c r="E977" t="s">
        <v>2951</v>
      </c>
      <c r="F977" t="s">
        <v>8008</v>
      </c>
      <c r="G977" t="s">
        <v>8009</v>
      </c>
      <c r="H977" t="s">
        <v>8010</v>
      </c>
      <c r="I977" t="s">
        <v>225</v>
      </c>
      <c r="J977" t="s">
        <v>211</v>
      </c>
      <c r="K977" t="s">
        <v>5655</v>
      </c>
      <c r="L977" t="s">
        <v>50</v>
      </c>
      <c r="M977" t="s">
        <v>50</v>
      </c>
      <c r="N977" t="s">
        <v>36</v>
      </c>
      <c r="O977" t="s">
        <v>157</v>
      </c>
      <c r="P977" t="s">
        <v>874</v>
      </c>
      <c r="Q977" t="s">
        <v>39</v>
      </c>
      <c r="R977" t="s">
        <v>39</v>
      </c>
      <c r="S977" t="s">
        <v>52</v>
      </c>
      <c r="T977" t="s">
        <v>39</v>
      </c>
      <c r="U977" t="s">
        <v>39</v>
      </c>
      <c r="V977" t="s">
        <v>5509</v>
      </c>
      <c r="W977" t="s">
        <v>604</v>
      </c>
      <c r="X977" t="s">
        <v>20</v>
      </c>
      <c r="Y977" t="s">
        <v>10040</v>
      </c>
      <c r="Z977">
        <v>5</v>
      </c>
    </row>
    <row r="978" spans="1:26" x14ac:dyDescent="0.25">
      <c r="A978" t="s">
        <v>8011</v>
      </c>
      <c r="B978" t="s">
        <v>8012</v>
      </c>
      <c r="C978" t="s">
        <v>8013</v>
      </c>
      <c r="D978" t="s">
        <v>8014</v>
      </c>
      <c r="E978" t="s">
        <v>8015</v>
      </c>
      <c r="F978" t="s">
        <v>8016</v>
      </c>
      <c r="G978" t="s">
        <v>8017</v>
      </c>
      <c r="H978" t="s">
        <v>8018</v>
      </c>
      <c r="I978" t="s">
        <v>225</v>
      </c>
      <c r="J978" t="s">
        <v>211</v>
      </c>
      <c r="K978" t="s">
        <v>7848</v>
      </c>
      <c r="L978" t="s">
        <v>50</v>
      </c>
      <c r="M978" t="s">
        <v>50</v>
      </c>
      <c r="N978" t="s">
        <v>36</v>
      </c>
      <c r="O978" t="s">
        <v>51</v>
      </c>
      <c r="P978" t="s">
        <v>39</v>
      </c>
      <c r="Q978" t="s">
        <v>39</v>
      </c>
      <c r="R978" t="s">
        <v>4777</v>
      </c>
      <c r="S978" t="s">
        <v>39</v>
      </c>
      <c r="T978" t="s">
        <v>8019</v>
      </c>
      <c r="U978" t="s">
        <v>1587</v>
      </c>
      <c r="V978" t="s">
        <v>39</v>
      </c>
      <c r="W978" t="s">
        <v>39</v>
      </c>
      <c r="X978" t="s">
        <v>39</v>
      </c>
      <c r="Y978" t="s">
        <v>10041</v>
      </c>
      <c r="Z978">
        <v>4</v>
      </c>
    </row>
    <row r="979" spans="1:26" x14ac:dyDescent="0.25">
      <c r="A979" t="s">
        <v>8020</v>
      </c>
      <c r="B979" t="s">
        <v>8021</v>
      </c>
      <c r="C979" t="s">
        <v>8022</v>
      </c>
      <c r="D979" t="s">
        <v>8023</v>
      </c>
      <c r="E979" t="s">
        <v>8024</v>
      </c>
      <c r="F979" t="s">
        <v>8025</v>
      </c>
      <c r="G979" t="s">
        <v>8026</v>
      </c>
      <c r="H979" t="s">
        <v>8027</v>
      </c>
      <c r="I979" t="s">
        <v>225</v>
      </c>
      <c r="J979" t="s">
        <v>32</v>
      </c>
      <c r="K979" t="s">
        <v>8028</v>
      </c>
      <c r="L979" t="s">
        <v>50</v>
      </c>
      <c r="M979" t="s">
        <v>50</v>
      </c>
      <c r="N979" t="s">
        <v>36</v>
      </c>
      <c r="O979" t="s">
        <v>399</v>
      </c>
      <c r="P979" t="s">
        <v>39</v>
      </c>
      <c r="Q979" t="s">
        <v>39</v>
      </c>
      <c r="R979" t="s">
        <v>39</v>
      </c>
      <c r="S979" t="s">
        <v>7728</v>
      </c>
      <c r="T979" t="s">
        <v>39</v>
      </c>
      <c r="U979" t="s">
        <v>39</v>
      </c>
      <c r="V979" t="s">
        <v>39</v>
      </c>
      <c r="W979" t="s">
        <v>39</v>
      </c>
      <c r="X979" t="s">
        <v>39</v>
      </c>
      <c r="Y979" t="s">
        <v>10042</v>
      </c>
      <c r="Z979">
        <v>2</v>
      </c>
    </row>
    <row r="980" spans="1:26" x14ac:dyDescent="0.25">
      <c r="A980" t="s">
        <v>8029</v>
      </c>
      <c r="B980" t="s">
        <v>8030</v>
      </c>
      <c r="C980" t="s">
        <v>8031</v>
      </c>
      <c r="D980" t="s">
        <v>8032</v>
      </c>
      <c r="E980" t="s">
        <v>4998</v>
      </c>
      <c r="F980" t="s">
        <v>8033</v>
      </c>
      <c r="G980" t="s">
        <v>8034</v>
      </c>
      <c r="H980" t="s">
        <v>8035</v>
      </c>
      <c r="I980" t="s">
        <v>225</v>
      </c>
      <c r="J980" t="s">
        <v>47</v>
      </c>
      <c r="K980" t="s">
        <v>7905</v>
      </c>
      <c r="L980" t="s">
        <v>50</v>
      </c>
      <c r="M980" t="s">
        <v>50</v>
      </c>
      <c r="N980" t="s">
        <v>36</v>
      </c>
      <c r="O980" t="s">
        <v>77</v>
      </c>
      <c r="P980" t="s">
        <v>39</v>
      </c>
      <c r="Q980" t="s">
        <v>522</v>
      </c>
      <c r="R980" t="s">
        <v>39</v>
      </c>
      <c r="S980" t="s">
        <v>39</v>
      </c>
      <c r="T980" t="s">
        <v>19</v>
      </c>
      <c r="U980" t="s">
        <v>295</v>
      </c>
      <c r="V980" t="s">
        <v>159</v>
      </c>
      <c r="W980" t="s">
        <v>39</v>
      </c>
      <c r="X980" t="s">
        <v>20</v>
      </c>
      <c r="Y980" t="s">
        <v>10043</v>
      </c>
      <c r="Z980">
        <v>5</v>
      </c>
    </row>
    <row r="981" spans="1:26" x14ac:dyDescent="0.25">
      <c r="A981" t="s">
        <v>8036</v>
      </c>
      <c r="B981" t="s">
        <v>8037</v>
      </c>
      <c r="C981" t="s">
        <v>8038</v>
      </c>
      <c r="D981" t="s">
        <v>8039</v>
      </c>
      <c r="E981" t="s">
        <v>8040</v>
      </c>
      <c r="F981" t="s">
        <v>8041</v>
      </c>
      <c r="G981" t="s">
        <v>8042</v>
      </c>
      <c r="H981" t="s">
        <v>630</v>
      </c>
      <c r="I981" t="s">
        <v>225</v>
      </c>
      <c r="J981" t="s">
        <v>211</v>
      </c>
      <c r="K981" t="s">
        <v>631</v>
      </c>
      <c r="L981" t="s">
        <v>50</v>
      </c>
      <c r="M981" t="s">
        <v>50</v>
      </c>
      <c r="N981" t="s">
        <v>36</v>
      </c>
      <c r="O981" t="s">
        <v>39</v>
      </c>
      <c r="P981" t="s">
        <v>266</v>
      </c>
      <c r="Q981" t="s">
        <v>593</v>
      </c>
      <c r="R981" t="s">
        <v>39</v>
      </c>
      <c r="S981" t="s">
        <v>1184</v>
      </c>
      <c r="T981" t="s">
        <v>409</v>
      </c>
      <c r="U981" t="s">
        <v>8043</v>
      </c>
      <c r="V981" t="s">
        <v>39</v>
      </c>
      <c r="W981" t="s">
        <v>39</v>
      </c>
      <c r="X981" t="s">
        <v>39</v>
      </c>
      <c r="Y981" t="s">
        <v>10044</v>
      </c>
      <c r="Z981">
        <v>5</v>
      </c>
    </row>
    <row r="982" spans="1:26" x14ac:dyDescent="0.25">
      <c r="A982" t="s">
        <v>8044</v>
      </c>
      <c r="B982" t="s">
        <v>8045</v>
      </c>
      <c r="C982" t="s">
        <v>8046</v>
      </c>
      <c r="D982" t="s">
        <v>8047</v>
      </c>
      <c r="E982" t="s">
        <v>8048</v>
      </c>
      <c r="F982" t="s">
        <v>8049</v>
      </c>
      <c r="G982" t="s">
        <v>8026</v>
      </c>
      <c r="H982" t="s">
        <v>8027</v>
      </c>
      <c r="I982" t="s">
        <v>225</v>
      </c>
      <c r="J982" t="s">
        <v>32</v>
      </c>
      <c r="K982" t="s">
        <v>8050</v>
      </c>
      <c r="L982" t="s">
        <v>50</v>
      </c>
      <c r="M982" t="s">
        <v>50</v>
      </c>
      <c r="N982" t="s">
        <v>36</v>
      </c>
      <c r="O982" t="s">
        <v>399</v>
      </c>
      <c r="P982" t="s">
        <v>39</v>
      </c>
      <c r="Q982" t="s">
        <v>39</v>
      </c>
      <c r="R982" t="s">
        <v>39</v>
      </c>
      <c r="S982" t="s">
        <v>7728</v>
      </c>
      <c r="T982" t="s">
        <v>39</v>
      </c>
      <c r="U982" t="s">
        <v>39</v>
      </c>
      <c r="V982" t="s">
        <v>39</v>
      </c>
      <c r="W982" t="s">
        <v>39</v>
      </c>
      <c r="X982" t="s">
        <v>39</v>
      </c>
      <c r="Y982" t="s">
        <v>10042</v>
      </c>
      <c r="Z982">
        <v>2</v>
      </c>
    </row>
    <row r="983" spans="1:26" x14ac:dyDescent="0.25">
      <c r="A983" t="s">
        <v>8051</v>
      </c>
      <c r="B983" t="s">
        <v>9168</v>
      </c>
      <c r="C983" t="s">
        <v>8052</v>
      </c>
      <c r="D983" t="s">
        <v>8053</v>
      </c>
      <c r="E983" t="s">
        <v>10045</v>
      </c>
      <c r="F983" t="s">
        <v>9169</v>
      </c>
      <c r="G983" t="s">
        <v>8054</v>
      </c>
      <c r="H983" t="s">
        <v>8055</v>
      </c>
      <c r="I983" t="s">
        <v>225</v>
      </c>
      <c r="J983" t="s">
        <v>32</v>
      </c>
      <c r="K983" t="s">
        <v>9170</v>
      </c>
      <c r="L983" t="s">
        <v>50</v>
      </c>
      <c r="M983" t="s">
        <v>50</v>
      </c>
      <c r="N983" t="s">
        <v>36</v>
      </c>
      <c r="O983" t="s">
        <v>39</v>
      </c>
      <c r="P983" t="s">
        <v>187</v>
      </c>
      <c r="Q983" t="s">
        <v>39</v>
      </c>
      <c r="R983" t="s">
        <v>39</v>
      </c>
      <c r="S983" t="s">
        <v>9059</v>
      </c>
      <c r="T983" t="s">
        <v>39</v>
      </c>
      <c r="U983" t="s">
        <v>39</v>
      </c>
      <c r="V983" t="s">
        <v>39</v>
      </c>
      <c r="W983" t="s">
        <v>595</v>
      </c>
      <c r="X983" t="s">
        <v>39</v>
      </c>
      <c r="Y983" t="s">
        <v>10046</v>
      </c>
      <c r="Z983">
        <v>3</v>
      </c>
    </row>
    <row r="984" spans="1:26" x14ac:dyDescent="0.25">
      <c r="A984" t="s">
        <v>8056</v>
      </c>
      <c r="B984" t="s">
        <v>8057</v>
      </c>
      <c r="C984" t="s">
        <v>8058</v>
      </c>
      <c r="D984" t="s">
        <v>8059</v>
      </c>
      <c r="E984" t="s">
        <v>8060</v>
      </c>
      <c r="F984" t="s">
        <v>8061</v>
      </c>
      <c r="G984" t="s">
        <v>8062</v>
      </c>
      <c r="H984" t="s">
        <v>8063</v>
      </c>
      <c r="I984" t="s">
        <v>225</v>
      </c>
      <c r="J984" t="s">
        <v>47</v>
      </c>
      <c r="K984" t="s">
        <v>7905</v>
      </c>
      <c r="L984" t="s">
        <v>50</v>
      </c>
      <c r="M984" t="s">
        <v>50</v>
      </c>
      <c r="N984" t="s">
        <v>36</v>
      </c>
      <c r="O984" t="s">
        <v>51</v>
      </c>
      <c r="P984" t="s">
        <v>187</v>
      </c>
      <c r="Q984" t="s">
        <v>39</v>
      </c>
      <c r="R984" t="s">
        <v>39</v>
      </c>
      <c r="S984" t="s">
        <v>52</v>
      </c>
      <c r="T984" t="s">
        <v>39</v>
      </c>
      <c r="U984" t="s">
        <v>865</v>
      </c>
      <c r="V984" t="s">
        <v>9050</v>
      </c>
      <c r="W984" t="s">
        <v>39</v>
      </c>
      <c r="X984" t="s">
        <v>20</v>
      </c>
      <c r="Y984" t="s">
        <v>10047</v>
      </c>
      <c r="Z984">
        <v>5</v>
      </c>
    </row>
    <row r="985" spans="1:26" x14ac:dyDescent="0.25">
      <c r="A985" t="s">
        <v>8064</v>
      </c>
      <c r="B985" t="s">
        <v>8065</v>
      </c>
      <c r="C985" t="s">
        <v>8066</v>
      </c>
      <c r="D985" t="s">
        <v>7743</v>
      </c>
      <c r="E985" t="s">
        <v>8067</v>
      </c>
      <c r="F985" t="s">
        <v>8068</v>
      </c>
      <c r="G985" t="s">
        <v>8069</v>
      </c>
      <c r="H985" t="s">
        <v>8070</v>
      </c>
      <c r="I985" t="s">
        <v>225</v>
      </c>
      <c r="J985" t="s">
        <v>32</v>
      </c>
      <c r="K985" t="s">
        <v>8071</v>
      </c>
      <c r="L985" t="s">
        <v>50</v>
      </c>
      <c r="M985" t="s">
        <v>50</v>
      </c>
      <c r="N985" t="s">
        <v>36</v>
      </c>
      <c r="O985" t="s">
        <v>51</v>
      </c>
      <c r="P985" t="s">
        <v>78</v>
      </c>
      <c r="Q985" t="s">
        <v>39</v>
      </c>
      <c r="R985" t="s">
        <v>39</v>
      </c>
      <c r="S985" t="s">
        <v>39</v>
      </c>
      <c r="T985" t="s">
        <v>2459</v>
      </c>
      <c r="U985" t="s">
        <v>295</v>
      </c>
      <c r="V985" t="s">
        <v>39</v>
      </c>
      <c r="W985" t="s">
        <v>39</v>
      </c>
      <c r="X985" t="s">
        <v>39</v>
      </c>
      <c r="Y985" t="s">
        <v>10048</v>
      </c>
      <c r="Z985">
        <v>4</v>
      </c>
    </row>
    <row r="986" spans="1:26" x14ac:dyDescent="0.25">
      <c r="A986" t="s">
        <v>8072</v>
      </c>
      <c r="B986" t="s">
        <v>8073</v>
      </c>
      <c r="C986" t="s">
        <v>8074</v>
      </c>
      <c r="D986" t="s">
        <v>8075</v>
      </c>
      <c r="E986" t="s">
        <v>7559</v>
      </c>
      <c r="F986" t="s">
        <v>8076</v>
      </c>
      <c r="G986" t="s">
        <v>8077</v>
      </c>
      <c r="H986" t="s">
        <v>8078</v>
      </c>
      <c r="I986" t="s">
        <v>225</v>
      </c>
      <c r="J986" t="s">
        <v>47</v>
      </c>
      <c r="K986" t="s">
        <v>5710</v>
      </c>
      <c r="L986" t="s">
        <v>50</v>
      </c>
      <c r="M986" t="s">
        <v>50</v>
      </c>
      <c r="N986" t="s">
        <v>36</v>
      </c>
      <c r="O986" t="s">
        <v>1472</v>
      </c>
      <c r="P986" t="s">
        <v>39</v>
      </c>
      <c r="Q986" t="s">
        <v>1530</v>
      </c>
      <c r="R986" t="s">
        <v>39</v>
      </c>
      <c r="S986" t="s">
        <v>39</v>
      </c>
      <c r="T986" t="s">
        <v>39</v>
      </c>
      <c r="U986" t="s">
        <v>257</v>
      </c>
      <c r="V986" t="s">
        <v>114</v>
      </c>
      <c r="W986" t="s">
        <v>39</v>
      </c>
      <c r="X986" t="s">
        <v>20</v>
      </c>
      <c r="Y986" t="s">
        <v>10049</v>
      </c>
      <c r="Z986">
        <v>4</v>
      </c>
    </row>
    <row r="987" spans="1:26" x14ac:dyDescent="0.25">
      <c r="A987" t="s">
        <v>8079</v>
      </c>
      <c r="B987" t="s">
        <v>8080</v>
      </c>
      <c r="C987" t="s">
        <v>8081</v>
      </c>
      <c r="D987" t="s">
        <v>8082</v>
      </c>
      <c r="E987" t="s">
        <v>8083</v>
      </c>
      <c r="F987" t="s">
        <v>8084</v>
      </c>
      <c r="G987" t="s">
        <v>8085</v>
      </c>
      <c r="H987" t="s">
        <v>8086</v>
      </c>
      <c r="I987" t="s">
        <v>225</v>
      </c>
      <c r="J987" t="s">
        <v>32</v>
      </c>
      <c r="K987" t="s">
        <v>8087</v>
      </c>
      <c r="L987" t="s">
        <v>50</v>
      </c>
      <c r="M987" t="s">
        <v>50</v>
      </c>
      <c r="N987" t="s">
        <v>36</v>
      </c>
      <c r="O987" t="s">
        <v>854</v>
      </c>
      <c r="P987" t="s">
        <v>1586</v>
      </c>
      <c r="Q987" t="s">
        <v>39</v>
      </c>
      <c r="R987" t="s">
        <v>39</v>
      </c>
      <c r="S987" t="s">
        <v>39</v>
      </c>
      <c r="T987" t="s">
        <v>39</v>
      </c>
      <c r="U987" t="s">
        <v>96</v>
      </c>
      <c r="V987" t="s">
        <v>39</v>
      </c>
      <c r="W987" t="s">
        <v>39</v>
      </c>
      <c r="X987" t="s">
        <v>39</v>
      </c>
      <c r="Y987" t="s">
        <v>8085</v>
      </c>
      <c r="Z987">
        <v>3</v>
      </c>
    </row>
    <row r="988" spans="1:26" x14ac:dyDescent="0.25">
      <c r="A988" t="s">
        <v>8088</v>
      </c>
      <c r="B988" t="s">
        <v>8089</v>
      </c>
      <c r="C988" t="s">
        <v>8090</v>
      </c>
      <c r="D988" t="s">
        <v>8091</v>
      </c>
      <c r="E988" t="s">
        <v>8083</v>
      </c>
      <c r="F988" t="s">
        <v>8092</v>
      </c>
      <c r="G988" t="s">
        <v>8093</v>
      </c>
      <c r="H988" t="s">
        <v>8094</v>
      </c>
      <c r="I988" t="s">
        <v>225</v>
      </c>
      <c r="J988" t="s">
        <v>211</v>
      </c>
      <c r="K988" t="s">
        <v>631</v>
      </c>
      <c r="L988" t="s">
        <v>50</v>
      </c>
      <c r="M988" t="s">
        <v>50</v>
      </c>
      <c r="N988" t="s">
        <v>36</v>
      </c>
      <c r="O988" t="s">
        <v>39</v>
      </c>
      <c r="P988" t="s">
        <v>266</v>
      </c>
      <c r="Q988" t="s">
        <v>39</v>
      </c>
      <c r="R988" t="s">
        <v>39</v>
      </c>
      <c r="S988" t="s">
        <v>39</v>
      </c>
      <c r="T988" t="s">
        <v>8095</v>
      </c>
      <c r="U988" t="s">
        <v>96</v>
      </c>
      <c r="V988" t="s">
        <v>159</v>
      </c>
      <c r="W988" t="s">
        <v>39</v>
      </c>
      <c r="X988" t="s">
        <v>20</v>
      </c>
      <c r="Y988" t="s">
        <v>10050</v>
      </c>
      <c r="Z988">
        <v>4</v>
      </c>
    </row>
    <row r="989" spans="1:26" x14ac:dyDescent="0.25">
      <c r="A989" t="s">
        <v>8096</v>
      </c>
      <c r="B989" t="s">
        <v>8097</v>
      </c>
      <c r="C989" t="s">
        <v>8098</v>
      </c>
      <c r="D989" t="s">
        <v>8099</v>
      </c>
      <c r="E989" t="s">
        <v>4349</v>
      </c>
      <c r="F989" t="s">
        <v>8100</v>
      </c>
      <c r="G989" t="s">
        <v>8101</v>
      </c>
      <c r="H989" t="s">
        <v>8102</v>
      </c>
      <c r="I989" t="s">
        <v>225</v>
      </c>
      <c r="J989" t="s">
        <v>32</v>
      </c>
      <c r="K989" t="s">
        <v>8103</v>
      </c>
      <c r="L989" t="s">
        <v>50</v>
      </c>
      <c r="M989" t="s">
        <v>50</v>
      </c>
      <c r="N989" t="s">
        <v>36</v>
      </c>
      <c r="O989" t="s">
        <v>157</v>
      </c>
      <c r="P989" t="s">
        <v>39</v>
      </c>
      <c r="Q989" t="s">
        <v>39</v>
      </c>
      <c r="R989" t="s">
        <v>39</v>
      </c>
      <c r="S989" t="s">
        <v>214</v>
      </c>
      <c r="T989" t="s">
        <v>39</v>
      </c>
      <c r="U989" t="s">
        <v>39</v>
      </c>
      <c r="V989" t="s">
        <v>39</v>
      </c>
      <c r="W989" t="s">
        <v>39</v>
      </c>
      <c r="X989" t="s">
        <v>39</v>
      </c>
      <c r="Y989" t="s">
        <v>8101</v>
      </c>
      <c r="Z989">
        <v>2</v>
      </c>
    </row>
    <row r="990" spans="1:26" x14ac:dyDescent="0.25">
      <c r="A990" t="s">
        <v>8104</v>
      </c>
      <c r="B990" t="s">
        <v>8105</v>
      </c>
      <c r="C990" t="s">
        <v>8106</v>
      </c>
      <c r="D990" t="s">
        <v>8107</v>
      </c>
      <c r="E990" t="s">
        <v>8083</v>
      </c>
      <c r="F990" t="s">
        <v>8108</v>
      </c>
      <c r="G990" t="s">
        <v>8109</v>
      </c>
      <c r="H990" t="s">
        <v>8110</v>
      </c>
      <c r="I990" t="s">
        <v>225</v>
      </c>
      <c r="J990" t="s">
        <v>32</v>
      </c>
      <c r="K990" t="s">
        <v>8111</v>
      </c>
      <c r="L990" t="s">
        <v>50</v>
      </c>
      <c r="M990" t="s">
        <v>50</v>
      </c>
      <c r="N990" t="s">
        <v>36</v>
      </c>
      <c r="O990" t="s">
        <v>51</v>
      </c>
      <c r="P990" t="s">
        <v>39</v>
      </c>
      <c r="Q990" t="s">
        <v>39</v>
      </c>
      <c r="R990" t="s">
        <v>1183</v>
      </c>
      <c r="S990" t="s">
        <v>39</v>
      </c>
      <c r="T990" t="s">
        <v>39</v>
      </c>
      <c r="U990" t="s">
        <v>96</v>
      </c>
      <c r="V990" t="s">
        <v>39</v>
      </c>
      <c r="W990" t="s">
        <v>4108</v>
      </c>
      <c r="X990" t="s">
        <v>39</v>
      </c>
      <c r="Y990" t="s">
        <v>10051</v>
      </c>
      <c r="Z990">
        <v>4</v>
      </c>
    </row>
    <row r="991" spans="1:26" x14ac:dyDescent="0.25">
      <c r="A991" t="s">
        <v>8112</v>
      </c>
      <c r="B991" t="s">
        <v>8113</v>
      </c>
      <c r="C991" t="s">
        <v>8114</v>
      </c>
      <c r="D991" t="s">
        <v>8115</v>
      </c>
      <c r="E991" t="s">
        <v>8116</v>
      </c>
      <c r="F991" t="s">
        <v>8117</v>
      </c>
      <c r="G991" t="s">
        <v>8118</v>
      </c>
      <c r="H991" t="s">
        <v>1691</v>
      </c>
      <c r="I991" t="s">
        <v>225</v>
      </c>
      <c r="J991" t="s">
        <v>47</v>
      </c>
      <c r="K991" t="s">
        <v>5710</v>
      </c>
      <c r="L991" t="s">
        <v>50</v>
      </c>
      <c r="M991" t="s">
        <v>50</v>
      </c>
      <c r="N991" t="s">
        <v>36</v>
      </c>
      <c r="O991" t="s">
        <v>51</v>
      </c>
      <c r="P991" t="s">
        <v>39</v>
      </c>
      <c r="Q991" t="s">
        <v>276</v>
      </c>
      <c r="R991" t="s">
        <v>39</v>
      </c>
      <c r="S991" t="s">
        <v>39</v>
      </c>
      <c r="T991" t="s">
        <v>8119</v>
      </c>
      <c r="U991" t="s">
        <v>40</v>
      </c>
      <c r="V991" t="s">
        <v>39</v>
      </c>
      <c r="W991" t="s">
        <v>39</v>
      </c>
      <c r="X991" t="s">
        <v>39</v>
      </c>
      <c r="Y991" t="s">
        <v>10052</v>
      </c>
      <c r="Z991">
        <v>4</v>
      </c>
    </row>
    <row r="992" spans="1:26" x14ac:dyDescent="0.25">
      <c r="A992" t="s">
        <v>8120</v>
      </c>
      <c r="B992" t="s">
        <v>8121</v>
      </c>
      <c r="C992" t="s">
        <v>8122</v>
      </c>
      <c r="D992" t="s">
        <v>8123</v>
      </c>
      <c r="E992" t="s">
        <v>8040</v>
      </c>
      <c r="F992" t="s">
        <v>8124</v>
      </c>
      <c r="G992" t="s">
        <v>8125</v>
      </c>
      <c r="H992" t="s">
        <v>8126</v>
      </c>
      <c r="I992" t="s">
        <v>225</v>
      </c>
      <c r="J992" t="s">
        <v>32</v>
      </c>
      <c r="K992" t="s">
        <v>8127</v>
      </c>
      <c r="L992" t="s">
        <v>50</v>
      </c>
      <c r="M992" t="s">
        <v>50</v>
      </c>
      <c r="N992" t="s">
        <v>36</v>
      </c>
      <c r="O992" t="s">
        <v>157</v>
      </c>
      <c r="P992" t="s">
        <v>39</v>
      </c>
      <c r="Q992" t="s">
        <v>39</v>
      </c>
      <c r="R992" t="s">
        <v>39</v>
      </c>
      <c r="S992" t="s">
        <v>158</v>
      </c>
      <c r="T992" t="s">
        <v>39</v>
      </c>
      <c r="U992" t="s">
        <v>96</v>
      </c>
      <c r="V992" t="s">
        <v>39</v>
      </c>
      <c r="W992" t="s">
        <v>39</v>
      </c>
      <c r="X992" t="s">
        <v>39</v>
      </c>
      <c r="Y992" t="s">
        <v>6768</v>
      </c>
      <c r="Z992">
        <v>3</v>
      </c>
    </row>
    <row r="993" spans="1:26" x14ac:dyDescent="0.25">
      <c r="A993" t="s">
        <v>8128</v>
      </c>
      <c r="B993" t="s">
        <v>8129</v>
      </c>
      <c r="C993" t="s">
        <v>8130</v>
      </c>
      <c r="D993" t="s">
        <v>8131</v>
      </c>
      <c r="E993" t="s">
        <v>8132</v>
      </c>
      <c r="F993" t="s">
        <v>8133</v>
      </c>
      <c r="G993" t="s">
        <v>8134</v>
      </c>
      <c r="H993" t="s">
        <v>6827</v>
      </c>
      <c r="I993" t="s">
        <v>225</v>
      </c>
      <c r="J993" t="s">
        <v>47</v>
      </c>
      <c r="K993" t="s">
        <v>5710</v>
      </c>
      <c r="L993" t="s">
        <v>50</v>
      </c>
      <c r="M993" t="s">
        <v>50</v>
      </c>
      <c r="N993" t="s">
        <v>36</v>
      </c>
      <c r="O993" t="s">
        <v>39</v>
      </c>
      <c r="P993" t="s">
        <v>1999</v>
      </c>
      <c r="Q993" t="s">
        <v>39</v>
      </c>
      <c r="R993" t="s">
        <v>8135</v>
      </c>
      <c r="S993" t="s">
        <v>2009</v>
      </c>
      <c r="T993" t="s">
        <v>39</v>
      </c>
      <c r="U993" t="s">
        <v>8043</v>
      </c>
      <c r="V993" t="s">
        <v>39</v>
      </c>
      <c r="W993" t="s">
        <v>39</v>
      </c>
      <c r="X993" t="s">
        <v>39</v>
      </c>
      <c r="Y993" t="s">
        <v>10053</v>
      </c>
      <c r="Z993">
        <v>4</v>
      </c>
    </row>
    <row r="994" spans="1:26" x14ac:dyDescent="0.25">
      <c r="A994" t="s">
        <v>8136</v>
      </c>
      <c r="B994" t="s">
        <v>8137</v>
      </c>
      <c r="C994" t="s">
        <v>8138</v>
      </c>
      <c r="D994" t="s">
        <v>8139</v>
      </c>
      <c r="E994" t="s">
        <v>8140</v>
      </c>
      <c r="F994" t="s">
        <v>8141</v>
      </c>
      <c r="G994" t="s">
        <v>8142</v>
      </c>
      <c r="H994" t="s">
        <v>8143</v>
      </c>
      <c r="I994" t="s">
        <v>225</v>
      </c>
      <c r="J994" t="s">
        <v>211</v>
      </c>
      <c r="K994" t="s">
        <v>8144</v>
      </c>
      <c r="L994" t="s">
        <v>50</v>
      </c>
      <c r="M994" t="s">
        <v>50</v>
      </c>
      <c r="N994" t="s">
        <v>36</v>
      </c>
      <c r="O994" t="s">
        <v>39</v>
      </c>
      <c r="P994" t="s">
        <v>874</v>
      </c>
      <c r="Q994" t="s">
        <v>39</v>
      </c>
      <c r="R994" t="s">
        <v>39</v>
      </c>
      <c r="S994" t="s">
        <v>52</v>
      </c>
      <c r="T994" t="s">
        <v>168</v>
      </c>
      <c r="U994" t="s">
        <v>317</v>
      </c>
      <c r="V994" t="s">
        <v>39</v>
      </c>
      <c r="W994" t="s">
        <v>39</v>
      </c>
      <c r="X994" t="s">
        <v>39</v>
      </c>
      <c r="Y994" t="s">
        <v>10054</v>
      </c>
      <c r="Z994">
        <v>4</v>
      </c>
    </row>
    <row r="995" spans="1:26" x14ac:dyDescent="0.25">
      <c r="A995" t="s">
        <v>8145</v>
      </c>
      <c r="B995" t="s">
        <v>8146</v>
      </c>
      <c r="C995" t="s">
        <v>8147</v>
      </c>
      <c r="D995" t="s">
        <v>8148</v>
      </c>
      <c r="E995" t="s">
        <v>6392</v>
      </c>
      <c r="F995" t="s">
        <v>8149</v>
      </c>
      <c r="G995" t="s">
        <v>8150</v>
      </c>
      <c r="H995" t="s">
        <v>8151</v>
      </c>
      <c r="I995" t="s">
        <v>225</v>
      </c>
      <c r="J995" t="s">
        <v>211</v>
      </c>
      <c r="K995" t="s">
        <v>8152</v>
      </c>
      <c r="L995" t="s">
        <v>50</v>
      </c>
      <c r="M995" t="s">
        <v>50</v>
      </c>
      <c r="N995" t="s">
        <v>36</v>
      </c>
      <c r="O995" t="s">
        <v>426</v>
      </c>
      <c r="P995" t="s">
        <v>266</v>
      </c>
      <c r="Q995" t="s">
        <v>39</v>
      </c>
      <c r="R995" t="s">
        <v>39</v>
      </c>
      <c r="S995" t="s">
        <v>52</v>
      </c>
      <c r="T995" t="s">
        <v>39</v>
      </c>
      <c r="U995" t="s">
        <v>39</v>
      </c>
      <c r="V995" t="s">
        <v>287</v>
      </c>
      <c r="W995" t="s">
        <v>39</v>
      </c>
      <c r="X995" t="s">
        <v>20</v>
      </c>
      <c r="Y995" t="s">
        <v>10055</v>
      </c>
      <c r="Z995">
        <v>4</v>
      </c>
    </row>
    <row r="996" spans="1:26" x14ac:dyDescent="0.25">
      <c r="A996" t="s">
        <v>8153</v>
      </c>
      <c r="B996" t="s">
        <v>8154</v>
      </c>
      <c r="C996" t="s">
        <v>8155</v>
      </c>
      <c r="D996" t="s">
        <v>8156</v>
      </c>
      <c r="E996" t="s">
        <v>8157</v>
      </c>
      <c r="F996" t="s">
        <v>8158</v>
      </c>
      <c r="G996" t="s">
        <v>8159</v>
      </c>
      <c r="H996" t="s">
        <v>853</v>
      </c>
      <c r="I996" t="s">
        <v>225</v>
      </c>
      <c r="J996" t="s">
        <v>47</v>
      </c>
      <c r="K996" t="s">
        <v>5710</v>
      </c>
      <c r="L996" t="s">
        <v>50</v>
      </c>
      <c r="M996" t="s">
        <v>50</v>
      </c>
      <c r="N996" t="s">
        <v>36</v>
      </c>
      <c r="O996" t="s">
        <v>854</v>
      </c>
      <c r="P996" t="s">
        <v>39</v>
      </c>
      <c r="Q996" t="s">
        <v>39</v>
      </c>
      <c r="R996" t="s">
        <v>39</v>
      </c>
      <c r="S996" t="s">
        <v>39</v>
      </c>
      <c r="T996" t="s">
        <v>39</v>
      </c>
      <c r="U996" t="s">
        <v>39</v>
      </c>
      <c r="V996" t="s">
        <v>39</v>
      </c>
      <c r="W996" t="s">
        <v>595</v>
      </c>
      <c r="X996" t="s">
        <v>39</v>
      </c>
      <c r="Y996" t="s">
        <v>8159</v>
      </c>
      <c r="Z996">
        <v>2</v>
      </c>
    </row>
    <row r="997" spans="1:26" x14ac:dyDescent="0.25">
      <c r="A997" t="s">
        <v>8160</v>
      </c>
      <c r="B997" t="s">
        <v>8161</v>
      </c>
      <c r="C997" t="s">
        <v>8162</v>
      </c>
      <c r="D997" t="s">
        <v>8163</v>
      </c>
      <c r="E997" t="s">
        <v>8164</v>
      </c>
      <c r="F997" t="s">
        <v>8165</v>
      </c>
      <c r="G997" t="s">
        <v>8166</v>
      </c>
      <c r="H997" t="s">
        <v>8167</v>
      </c>
      <c r="I997" t="s">
        <v>225</v>
      </c>
      <c r="J997" t="s">
        <v>32</v>
      </c>
      <c r="K997" t="s">
        <v>8168</v>
      </c>
      <c r="L997" t="s">
        <v>50</v>
      </c>
      <c r="M997" t="s">
        <v>50</v>
      </c>
      <c r="N997" t="s">
        <v>36</v>
      </c>
      <c r="O997" t="s">
        <v>39</v>
      </c>
      <c r="P997" t="s">
        <v>8169</v>
      </c>
      <c r="Q997" t="s">
        <v>39</v>
      </c>
      <c r="R997" t="s">
        <v>39</v>
      </c>
      <c r="S997" t="s">
        <v>52</v>
      </c>
      <c r="T997" t="s">
        <v>39</v>
      </c>
      <c r="U997" t="s">
        <v>39</v>
      </c>
      <c r="V997" t="s">
        <v>39</v>
      </c>
      <c r="W997" t="s">
        <v>39</v>
      </c>
      <c r="X997" t="s">
        <v>39</v>
      </c>
      <c r="Y997" t="s">
        <v>10056</v>
      </c>
      <c r="Z997">
        <v>2</v>
      </c>
    </row>
    <row r="998" spans="1:26" x14ac:dyDescent="0.25">
      <c r="A998" t="s">
        <v>8170</v>
      </c>
      <c r="B998" t="s">
        <v>8171</v>
      </c>
      <c r="C998" t="s">
        <v>8172</v>
      </c>
      <c r="D998" t="s">
        <v>8173</v>
      </c>
      <c r="E998" t="s">
        <v>8174</v>
      </c>
      <c r="F998" t="s">
        <v>8175</v>
      </c>
      <c r="G998" t="s">
        <v>8176</v>
      </c>
      <c r="H998" t="s">
        <v>8177</v>
      </c>
      <c r="I998" t="s">
        <v>225</v>
      </c>
      <c r="J998" t="s">
        <v>47</v>
      </c>
      <c r="K998" t="s">
        <v>8178</v>
      </c>
      <c r="L998" t="s">
        <v>50</v>
      </c>
      <c r="M998" t="s">
        <v>50</v>
      </c>
      <c r="N998" t="s">
        <v>36</v>
      </c>
      <c r="O998" t="s">
        <v>39</v>
      </c>
      <c r="P998" t="s">
        <v>266</v>
      </c>
      <c r="Q998" t="s">
        <v>39</v>
      </c>
      <c r="R998" t="s">
        <v>39</v>
      </c>
      <c r="S998" t="s">
        <v>39</v>
      </c>
      <c r="T998" t="s">
        <v>409</v>
      </c>
      <c r="U998" t="s">
        <v>295</v>
      </c>
      <c r="V998" t="s">
        <v>5509</v>
      </c>
      <c r="W998" t="s">
        <v>39</v>
      </c>
      <c r="X998" t="s">
        <v>20</v>
      </c>
      <c r="Y998" t="s">
        <v>10057</v>
      </c>
      <c r="Z998">
        <v>4</v>
      </c>
    </row>
    <row r="999" spans="1:26" x14ac:dyDescent="0.25">
      <c r="A999" t="s">
        <v>8179</v>
      </c>
      <c r="B999" t="s">
        <v>8180</v>
      </c>
      <c r="C999" t="s">
        <v>8181</v>
      </c>
      <c r="D999" t="s">
        <v>8182</v>
      </c>
      <c r="E999" t="s">
        <v>8183</v>
      </c>
      <c r="F999" t="s">
        <v>8184</v>
      </c>
      <c r="G999" t="s">
        <v>8185</v>
      </c>
      <c r="H999" t="s">
        <v>8186</v>
      </c>
      <c r="I999" t="s">
        <v>225</v>
      </c>
      <c r="J999" t="s">
        <v>211</v>
      </c>
      <c r="K999" t="s">
        <v>8187</v>
      </c>
      <c r="L999" t="s">
        <v>50</v>
      </c>
      <c r="M999" t="s">
        <v>50</v>
      </c>
      <c r="N999" t="s">
        <v>36</v>
      </c>
      <c r="O999" t="s">
        <v>39</v>
      </c>
      <c r="P999" t="s">
        <v>266</v>
      </c>
      <c r="Q999" t="s">
        <v>39</v>
      </c>
      <c r="R999" t="s">
        <v>39</v>
      </c>
      <c r="S999" t="s">
        <v>39</v>
      </c>
      <c r="T999" t="s">
        <v>39</v>
      </c>
      <c r="U999" t="s">
        <v>40</v>
      </c>
      <c r="V999" t="s">
        <v>159</v>
      </c>
      <c r="W999" t="s">
        <v>39</v>
      </c>
      <c r="X999" t="s">
        <v>20</v>
      </c>
      <c r="Y999" t="s">
        <v>10058</v>
      </c>
      <c r="Z999">
        <v>3</v>
      </c>
    </row>
    <row r="1000" spans="1:26" x14ac:dyDescent="0.25">
      <c r="A1000" t="s">
        <v>8188</v>
      </c>
      <c r="B1000" t="s">
        <v>8189</v>
      </c>
      <c r="C1000" t="s">
        <v>8190</v>
      </c>
      <c r="D1000" t="s">
        <v>6841</v>
      </c>
      <c r="E1000" t="s">
        <v>8191</v>
      </c>
      <c r="F1000" t="s">
        <v>8192</v>
      </c>
      <c r="G1000" t="s">
        <v>6923</v>
      </c>
      <c r="H1000" t="s">
        <v>8193</v>
      </c>
      <c r="I1000" t="s">
        <v>225</v>
      </c>
      <c r="J1000" t="s">
        <v>32</v>
      </c>
      <c r="K1000" t="s">
        <v>8194</v>
      </c>
      <c r="L1000" t="s">
        <v>50</v>
      </c>
      <c r="M1000" t="s">
        <v>50</v>
      </c>
      <c r="N1000" t="s">
        <v>36</v>
      </c>
      <c r="O1000" t="s">
        <v>39</v>
      </c>
      <c r="P1000" t="s">
        <v>266</v>
      </c>
      <c r="Q1000" t="s">
        <v>39</v>
      </c>
      <c r="R1000" t="s">
        <v>39</v>
      </c>
      <c r="S1000" t="s">
        <v>39</v>
      </c>
      <c r="T1000" t="s">
        <v>39</v>
      </c>
      <c r="U1000" t="s">
        <v>40</v>
      </c>
      <c r="V1000" t="s">
        <v>39</v>
      </c>
      <c r="W1000" t="s">
        <v>39</v>
      </c>
      <c r="X1000" t="s">
        <v>39</v>
      </c>
      <c r="Y1000" t="s">
        <v>9921</v>
      </c>
      <c r="Z1000">
        <v>2</v>
      </c>
    </row>
    <row r="1001" spans="1:26" x14ac:dyDescent="0.25">
      <c r="A1001" t="s">
        <v>8195</v>
      </c>
      <c r="B1001" t="s">
        <v>8196</v>
      </c>
      <c r="C1001" t="s">
        <v>8197</v>
      </c>
      <c r="D1001" t="s">
        <v>8198</v>
      </c>
      <c r="E1001" t="s">
        <v>8199</v>
      </c>
      <c r="F1001" t="s">
        <v>8200</v>
      </c>
      <c r="G1001" t="s">
        <v>6218</v>
      </c>
      <c r="H1001" t="s">
        <v>6827</v>
      </c>
      <c r="I1001" t="s">
        <v>225</v>
      </c>
      <c r="J1001" t="s">
        <v>211</v>
      </c>
      <c r="K1001" t="s">
        <v>8201</v>
      </c>
      <c r="L1001" t="s">
        <v>50</v>
      </c>
      <c r="M1001" t="s">
        <v>50</v>
      </c>
      <c r="N1001" t="s">
        <v>36</v>
      </c>
      <c r="O1001" t="s">
        <v>37</v>
      </c>
      <c r="P1001" t="s">
        <v>3765</v>
      </c>
      <c r="Q1001" t="s">
        <v>39</v>
      </c>
      <c r="R1001" t="s">
        <v>1183</v>
      </c>
      <c r="S1001" t="s">
        <v>39</v>
      </c>
      <c r="T1001" t="s">
        <v>39</v>
      </c>
      <c r="U1001" t="s">
        <v>1185</v>
      </c>
      <c r="V1001" t="s">
        <v>39</v>
      </c>
      <c r="W1001" t="s">
        <v>39</v>
      </c>
      <c r="X1001" t="s">
        <v>39</v>
      </c>
      <c r="Y1001" t="s">
        <v>10059</v>
      </c>
      <c r="Z1001">
        <v>4</v>
      </c>
    </row>
    <row r="1002" spans="1:26" x14ac:dyDescent="0.25">
      <c r="A1002" t="s">
        <v>8202</v>
      </c>
      <c r="B1002" t="s">
        <v>8203</v>
      </c>
      <c r="C1002" t="s">
        <v>8204</v>
      </c>
      <c r="D1002" t="s">
        <v>8205</v>
      </c>
      <c r="E1002" t="s">
        <v>8206</v>
      </c>
      <c r="F1002" t="s">
        <v>8207</v>
      </c>
      <c r="G1002" t="s">
        <v>6218</v>
      </c>
      <c r="H1002" t="s">
        <v>8208</v>
      </c>
      <c r="I1002" t="s">
        <v>225</v>
      </c>
      <c r="J1002" t="s">
        <v>47</v>
      </c>
      <c r="K1002" t="s">
        <v>8209</v>
      </c>
      <c r="L1002" t="s">
        <v>50</v>
      </c>
      <c r="M1002" t="s">
        <v>50</v>
      </c>
      <c r="N1002" t="s">
        <v>36</v>
      </c>
      <c r="O1002" t="s">
        <v>39</v>
      </c>
      <c r="P1002" t="s">
        <v>9051</v>
      </c>
      <c r="Q1002" t="s">
        <v>39</v>
      </c>
      <c r="R1002" t="s">
        <v>1183</v>
      </c>
      <c r="S1002" t="s">
        <v>39</v>
      </c>
      <c r="T1002" t="s">
        <v>39</v>
      </c>
      <c r="U1002" t="s">
        <v>1185</v>
      </c>
      <c r="V1002" t="s">
        <v>39</v>
      </c>
      <c r="W1002" t="s">
        <v>39</v>
      </c>
      <c r="X1002" t="s">
        <v>39</v>
      </c>
      <c r="Y1002" t="s">
        <v>10060</v>
      </c>
      <c r="Z1002">
        <v>3</v>
      </c>
    </row>
    <row r="1003" spans="1:26" x14ac:dyDescent="0.25">
      <c r="A1003" t="s">
        <v>8210</v>
      </c>
      <c r="B1003" t="s">
        <v>8211</v>
      </c>
      <c r="C1003" t="s">
        <v>8212</v>
      </c>
      <c r="D1003" t="s">
        <v>8213</v>
      </c>
      <c r="E1003" t="s">
        <v>659</v>
      </c>
      <c r="F1003" t="s">
        <v>8214</v>
      </c>
      <c r="G1003" t="s">
        <v>8215</v>
      </c>
      <c r="H1003" t="s">
        <v>8216</v>
      </c>
      <c r="I1003" t="s">
        <v>225</v>
      </c>
      <c r="J1003" t="s">
        <v>211</v>
      </c>
      <c r="K1003" t="s">
        <v>8217</v>
      </c>
      <c r="L1003" t="s">
        <v>50</v>
      </c>
      <c r="M1003" t="s">
        <v>50</v>
      </c>
      <c r="N1003" t="s">
        <v>36</v>
      </c>
      <c r="O1003" t="s">
        <v>39</v>
      </c>
      <c r="P1003" t="s">
        <v>874</v>
      </c>
      <c r="Q1003" t="s">
        <v>39</v>
      </c>
      <c r="R1003" t="s">
        <v>39</v>
      </c>
      <c r="S1003" t="s">
        <v>39</v>
      </c>
      <c r="T1003" t="s">
        <v>39</v>
      </c>
      <c r="U1003" t="s">
        <v>39</v>
      </c>
      <c r="V1003" t="s">
        <v>287</v>
      </c>
      <c r="W1003" t="s">
        <v>39</v>
      </c>
      <c r="X1003" t="s">
        <v>20</v>
      </c>
      <c r="Y1003" t="s">
        <v>10061</v>
      </c>
      <c r="Z1003">
        <v>2</v>
      </c>
    </row>
    <row r="1004" spans="1:26" x14ac:dyDescent="0.25">
      <c r="A1004" t="s">
        <v>8218</v>
      </c>
      <c r="B1004" t="s">
        <v>8219</v>
      </c>
      <c r="C1004" t="s">
        <v>8220</v>
      </c>
      <c r="D1004" t="s">
        <v>8221</v>
      </c>
      <c r="E1004" t="s">
        <v>8222</v>
      </c>
      <c r="F1004" t="s">
        <v>8223</v>
      </c>
      <c r="G1004" t="s">
        <v>8224</v>
      </c>
      <c r="H1004" t="s">
        <v>6827</v>
      </c>
      <c r="I1004" t="s">
        <v>225</v>
      </c>
      <c r="J1004" t="s">
        <v>211</v>
      </c>
      <c r="K1004" t="s">
        <v>8225</v>
      </c>
      <c r="L1004" t="s">
        <v>50</v>
      </c>
      <c r="M1004" t="s">
        <v>50</v>
      </c>
      <c r="N1004" t="s">
        <v>36</v>
      </c>
      <c r="O1004" t="s">
        <v>39</v>
      </c>
      <c r="P1004" t="s">
        <v>1999</v>
      </c>
      <c r="Q1004" t="s">
        <v>39</v>
      </c>
      <c r="R1004" t="s">
        <v>39</v>
      </c>
      <c r="S1004" t="s">
        <v>2009</v>
      </c>
      <c r="T1004" t="s">
        <v>8226</v>
      </c>
      <c r="U1004" t="s">
        <v>39</v>
      </c>
      <c r="V1004" t="s">
        <v>39</v>
      </c>
      <c r="W1004" t="s">
        <v>39</v>
      </c>
      <c r="X1004" t="s">
        <v>39</v>
      </c>
      <c r="Y1004" t="s">
        <v>10062</v>
      </c>
      <c r="Z1004">
        <v>3</v>
      </c>
    </row>
    <row r="1005" spans="1:26" x14ac:dyDescent="0.25">
      <c r="A1005" t="s">
        <v>8227</v>
      </c>
      <c r="B1005" t="s">
        <v>8228</v>
      </c>
      <c r="C1005" t="s">
        <v>8229</v>
      </c>
      <c r="D1005" t="s">
        <v>8230</v>
      </c>
      <c r="E1005" t="s">
        <v>8231</v>
      </c>
      <c r="F1005" t="s">
        <v>8232</v>
      </c>
      <c r="G1005" t="s">
        <v>8233</v>
      </c>
      <c r="H1005" t="s">
        <v>8234</v>
      </c>
      <c r="I1005" t="s">
        <v>225</v>
      </c>
      <c r="J1005" t="s">
        <v>47</v>
      </c>
      <c r="K1005" t="s">
        <v>8235</v>
      </c>
      <c r="L1005" t="s">
        <v>50</v>
      </c>
      <c r="M1005" t="s">
        <v>50</v>
      </c>
      <c r="N1005" t="s">
        <v>36</v>
      </c>
      <c r="O1005" t="s">
        <v>51</v>
      </c>
      <c r="P1005" t="s">
        <v>39</v>
      </c>
      <c r="Q1005" t="s">
        <v>39</v>
      </c>
      <c r="R1005" t="s">
        <v>39</v>
      </c>
      <c r="S1005" t="s">
        <v>39</v>
      </c>
      <c r="T1005" t="s">
        <v>6613</v>
      </c>
      <c r="U1005" t="s">
        <v>8236</v>
      </c>
      <c r="V1005" t="s">
        <v>287</v>
      </c>
      <c r="W1005" t="s">
        <v>39</v>
      </c>
      <c r="X1005" t="s">
        <v>20</v>
      </c>
      <c r="Y1005" t="s">
        <v>10063</v>
      </c>
      <c r="Z1005">
        <v>4</v>
      </c>
    </row>
    <row r="1006" spans="1:26" x14ac:dyDescent="0.25">
      <c r="A1006" t="s">
        <v>8237</v>
      </c>
      <c r="B1006" t="s">
        <v>8238</v>
      </c>
      <c r="C1006" t="s">
        <v>8239</v>
      </c>
      <c r="D1006" t="s">
        <v>8240</v>
      </c>
      <c r="E1006" t="s">
        <v>8241</v>
      </c>
      <c r="F1006" t="s">
        <v>8242</v>
      </c>
      <c r="G1006" t="s">
        <v>8243</v>
      </c>
      <c r="H1006" t="s">
        <v>1929</v>
      </c>
      <c r="I1006" t="s">
        <v>225</v>
      </c>
      <c r="J1006" t="s">
        <v>32</v>
      </c>
      <c r="K1006" t="s">
        <v>8244</v>
      </c>
      <c r="L1006" t="s">
        <v>50</v>
      </c>
      <c r="M1006" t="s">
        <v>50</v>
      </c>
      <c r="N1006" t="s">
        <v>36</v>
      </c>
      <c r="O1006" t="s">
        <v>39</v>
      </c>
      <c r="P1006" t="s">
        <v>874</v>
      </c>
      <c r="Q1006" t="s">
        <v>39</v>
      </c>
      <c r="R1006" t="s">
        <v>39</v>
      </c>
      <c r="S1006" t="s">
        <v>39</v>
      </c>
      <c r="T1006" t="s">
        <v>39</v>
      </c>
      <c r="U1006" t="s">
        <v>317</v>
      </c>
      <c r="V1006" t="s">
        <v>39</v>
      </c>
      <c r="W1006" t="s">
        <v>39</v>
      </c>
      <c r="X1006" t="s">
        <v>39</v>
      </c>
      <c r="Y1006" t="s">
        <v>10064</v>
      </c>
      <c r="Z1006">
        <v>2</v>
      </c>
    </row>
    <row r="1007" spans="1:26" x14ac:dyDescent="0.25">
      <c r="A1007" t="s">
        <v>8245</v>
      </c>
      <c r="B1007" t="s">
        <v>8246</v>
      </c>
      <c r="C1007" t="s">
        <v>8247</v>
      </c>
      <c r="D1007" t="s">
        <v>4695</v>
      </c>
      <c r="E1007" t="s">
        <v>8248</v>
      </c>
      <c r="F1007" t="s">
        <v>8249</v>
      </c>
      <c r="G1007" t="s">
        <v>159</v>
      </c>
      <c r="H1007" t="s">
        <v>2320</v>
      </c>
      <c r="I1007" t="s">
        <v>225</v>
      </c>
      <c r="J1007" t="s">
        <v>211</v>
      </c>
      <c r="K1007" t="s">
        <v>8250</v>
      </c>
      <c r="L1007" t="s">
        <v>50</v>
      </c>
      <c r="M1007" t="s">
        <v>50</v>
      </c>
      <c r="N1007" t="s">
        <v>36</v>
      </c>
      <c r="O1007" t="s">
        <v>1021</v>
      </c>
      <c r="P1007" t="s">
        <v>78</v>
      </c>
      <c r="Q1007" t="s">
        <v>39</v>
      </c>
      <c r="R1007" t="s">
        <v>39</v>
      </c>
      <c r="S1007" t="s">
        <v>39</v>
      </c>
      <c r="T1007" t="s">
        <v>39</v>
      </c>
      <c r="U1007" t="s">
        <v>39</v>
      </c>
      <c r="V1007" t="s">
        <v>4116</v>
      </c>
      <c r="W1007" t="s">
        <v>39</v>
      </c>
      <c r="X1007" t="s">
        <v>20</v>
      </c>
      <c r="Y1007" t="s">
        <v>10065</v>
      </c>
      <c r="Z1007">
        <v>3</v>
      </c>
    </row>
    <row r="1008" spans="1:26" x14ac:dyDescent="0.25">
      <c r="A1008" t="s">
        <v>8251</v>
      </c>
      <c r="B1008" t="s">
        <v>8252</v>
      </c>
      <c r="C1008" t="s">
        <v>7673</v>
      </c>
      <c r="D1008" t="s">
        <v>8253</v>
      </c>
      <c r="E1008" t="s">
        <v>8254</v>
      </c>
      <c r="F1008" t="s">
        <v>8255</v>
      </c>
      <c r="G1008" t="s">
        <v>8256</v>
      </c>
      <c r="H1008" t="s">
        <v>8257</v>
      </c>
      <c r="I1008" t="s">
        <v>225</v>
      </c>
      <c r="J1008" t="s">
        <v>211</v>
      </c>
      <c r="K1008" t="s">
        <v>8258</v>
      </c>
      <c r="L1008" t="s">
        <v>50</v>
      </c>
      <c r="M1008" t="s">
        <v>50</v>
      </c>
      <c r="N1008" t="s">
        <v>36</v>
      </c>
      <c r="O1008" t="s">
        <v>39</v>
      </c>
      <c r="P1008" t="s">
        <v>266</v>
      </c>
      <c r="Q1008" t="s">
        <v>39</v>
      </c>
      <c r="R1008" t="s">
        <v>39</v>
      </c>
      <c r="S1008" t="s">
        <v>52</v>
      </c>
      <c r="T1008" t="s">
        <v>168</v>
      </c>
      <c r="U1008" t="s">
        <v>39</v>
      </c>
      <c r="V1008" t="s">
        <v>5509</v>
      </c>
      <c r="W1008" t="s">
        <v>39</v>
      </c>
      <c r="X1008" t="s">
        <v>20</v>
      </c>
      <c r="Y1008" t="s">
        <v>10066</v>
      </c>
      <c r="Z1008">
        <v>4</v>
      </c>
    </row>
    <row r="1009" spans="1:26" x14ac:dyDescent="0.25">
      <c r="A1009" t="s">
        <v>8259</v>
      </c>
      <c r="B1009" t="s">
        <v>8260</v>
      </c>
      <c r="C1009" t="s">
        <v>8261</v>
      </c>
      <c r="D1009" t="s">
        <v>8262</v>
      </c>
      <c r="E1009" t="s">
        <v>8263</v>
      </c>
      <c r="F1009" t="s">
        <v>8264</v>
      </c>
      <c r="G1009" t="s">
        <v>8265</v>
      </c>
      <c r="H1009" t="s">
        <v>8266</v>
      </c>
      <c r="I1009" t="s">
        <v>225</v>
      </c>
      <c r="J1009" t="s">
        <v>32</v>
      </c>
      <c r="K1009" t="s">
        <v>8267</v>
      </c>
      <c r="L1009" t="s">
        <v>50</v>
      </c>
      <c r="M1009" t="s">
        <v>50</v>
      </c>
      <c r="N1009" t="s">
        <v>36</v>
      </c>
      <c r="O1009" t="s">
        <v>51</v>
      </c>
      <c r="P1009" t="s">
        <v>39</v>
      </c>
      <c r="Q1009" t="s">
        <v>39</v>
      </c>
      <c r="R1009" t="s">
        <v>39</v>
      </c>
      <c r="S1009" t="s">
        <v>39</v>
      </c>
      <c r="T1009" t="s">
        <v>9052</v>
      </c>
      <c r="U1009" t="s">
        <v>39</v>
      </c>
      <c r="V1009" t="s">
        <v>9053</v>
      </c>
      <c r="W1009" t="s">
        <v>39</v>
      </c>
      <c r="X1009" t="s">
        <v>20</v>
      </c>
      <c r="Y1009" t="s">
        <v>10067</v>
      </c>
      <c r="Z1009">
        <v>3</v>
      </c>
    </row>
    <row r="1010" spans="1:26" x14ac:dyDescent="0.25">
      <c r="A1010" t="s">
        <v>8268</v>
      </c>
      <c r="B1010" t="s">
        <v>8269</v>
      </c>
      <c r="C1010" t="s">
        <v>8270</v>
      </c>
      <c r="D1010" t="s">
        <v>5789</v>
      </c>
      <c r="E1010" t="s">
        <v>8271</v>
      </c>
      <c r="F1010" t="s">
        <v>8272</v>
      </c>
      <c r="G1010" t="s">
        <v>8273</v>
      </c>
      <c r="H1010" t="s">
        <v>5793</v>
      </c>
      <c r="I1010" t="s">
        <v>225</v>
      </c>
      <c r="J1010" t="s">
        <v>32</v>
      </c>
      <c r="K1010" t="s">
        <v>8274</v>
      </c>
      <c r="L1010" t="s">
        <v>50</v>
      </c>
      <c r="M1010" t="s">
        <v>50</v>
      </c>
      <c r="N1010" t="s">
        <v>36</v>
      </c>
      <c r="O1010" t="s">
        <v>39</v>
      </c>
      <c r="P1010" t="s">
        <v>266</v>
      </c>
      <c r="Q1010" t="s">
        <v>39</v>
      </c>
      <c r="R1010" t="s">
        <v>39</v>
      </c>
      <c r="S1010" t="s">
        <v>39</v>
      </c>
      <c r="T1010" t="s">
        <v>39</v>
      </c>
      <c r="U1010" t="s">
        <v>2965</v>
      </c>
      <c r="V1010" t="s">
        <v>159</v>
      </c>
      <c r="W1010" t="s">
        <v>39</v>
      </c>
      <c r="X1010" t="s">
        <v>20</v>
      </c>
      <c r="Y1010" t="s">
        <v>10068</v>
      </c>
      <c r="Z1010">
        <v>3</v>
      </c>
    </row>
    <row r="1011" spans="1:26" x14ac:dyDescent="0.25">
      <c r="A1011" t="s">
        <v>8275</v>
      </c>
      <c r="B1011" t="s">
        <v>8276</v>
      </c>
      <c r="C1011" t="s">
        <v>8277</v>
      </c>
      <c r="D1011" t="s">
        <v>8278</v>
      </c>
      <c r="E1011" t="s">
        <v>8279</v>
      </c>
      <c r="F1011" t="s">
        <v>8280</v>
      </c>
      <c r="G1011" t="s">
        <v>8281</v>
      </c>
      <c r="H1011" t="s">
        <v>8282</v>
      </c>
      <c r="I1011" t="s">
        <v>225</v>
      </c>
      <c r="J1011" t="s">
        <v>47</v>
      </c>
      <c r="K1011" t="s">
        <v>8283</v>
      </c>
      <c r="L1011" t="s">
        <v>50</v>
      </c>
      <c r="M1011" t="s">
        <v>50</v>
      </c>
      <c r="N1011" t="s">
        <v>36</v>
      </c>
      <c r="O1011" t="s">
        <v>51</v>
      </c>
      <c r="P1011" t="s">
        <v>39</v>
      </c>
      <c r="Q1011" t="s">
        <v>39</v>
      </c>
      <c r="R1011" t="s">
        <v>39</v>
      </c>
      <c r="S1011" t="s">
        <v>39</v>
      </c>
      <c r="T1011" t="s">
        <v>168</v>
      </c>
      <c r="U1011" t="s">
        <v>865</v>
      </c>
      <c r="V1011" t="s">
        <v>39</v>
      </c>
      <c r="W1011" t="s">
        <v>39</v>
      </c>
      <c r="X1011" t="s">
        <v>39</v>
      </c>
      <c r="Y1011" t="s">
        <v>10069</v>
      </c>
      <c r="Z1011">
        <v>3</v>
      </c>
    </row>
    <row r="1012" spans="1:26" x14ac:dyDescent="0.25">
      <c r="A1012" t="s">
        <v>8284</v>
      </c>
      <c r="B1012" t="s">
        <v>8285</v>
      </c>
      <c r="C1012" t="s">
        <v>8286</v>
      </c>
      <c r="D1012" t="s">
        <v>6943</v>
      </c>
      <c r="E1012" t="s">
        <v>8287</v>
      </c>
      <c r="F1012" t="s">
        <v>8288</v>
      </c>
      <c r="G1012" t="s">
        <v>8289</v>
      </c>
      <c r="H1012" t="s">
        <v>827</v>
      </c>
      <c r="I1012" t="s">
        <v>225</v>
      </c>
      <c r="J1012" t="s">
        <v>211</v>
      </c>
      <c r="K1012" t="s">
        <v>8290</v>
      </c>
      <c r="L1012" t="s">
        <v>50</v>
      </c>
      <c r="M1012" t="s">
        <v>50</v>
      </c>
      <c r="N1012" t="s">
        <v>36</v>
      </c>
      <c r="O1012" t="s">
        <v>51</v>
      </c>
      <c r="P1012" t="s">
        <v>2680</v>
      </c>
      <c r="Q1012" t="s">
        <v>39</v>
      </c>
      <c r="R1012" t="s">
        <v>39</v>
      </c>
      <c r="S1012" t="s">
        <v>39</v>
      </c>
      <c r="T1012" t="s">
        <v>8291</v>
      </c>
      <c r="U1012" t="s">
        <v>40</v>
      </c>
      <c r="V1012" t="s">
        <v>39</v>
      </c>
      <c r="W1012" t="s">
        <v>39</v>
      </c>
      <c r="X1012" t="s">
        <v>39</v>
      </c>
      <c r="Y1012" t="s">
        <v>10070</v>
      </c>
      <c r="Z1012">
        <v>4</v>
      </c>
    </row>
    <row r="1013" spans="1:26" x14ac:dyDescent="0.25">
      <c r="A1013" t="s">
        <v>8292</v>
      </c>
      <c r="B1013" t="s">
        <v>8293</v>
      </c>
      <c r="C1013" t="s">
        <v>8294</v>
      </c>
      <c r="D1013" t="s">
        <v>8295</v>
      </c>
      <c r="E1013" t="s">
        <v>8296</v>
      </c>
      <c r="F1013" t="s">
        <v>8297</v>
      </c>
      <c r="G1013" t="s">
        <v>8298</v>
      </c>
      <c r="H1013" t="s">
        <v>8299</v>
      </c>
      <c r="I1013" t="s">
        <v>225</v>
      </c>
      <c r="J1013" t="s">
        <v>47</v>
      </c>
      <c r="K1013" t="s">
        <v>8300</v>
      </c>
      <c r="L1013" t="s">
        <v>50</v>
      </c>
      <c r="M1013" t="s">
        <v>50</v>
      </c>
      <c r="N1013" t="s">
        <v>36</v>
      </c>
      <c r="O1013" t="s">
        <v>39</v>
      </c>
      <c r="P1013" t="s">
        <v>38</v>
      </c>
      <c r="Q1013" t="s">
        <v>522</v>
      </c>
      <c r="R1013" t="s">
        <v>39</v>
      </c>
      <c r="S1013" t="s">
        <v>52</v>
      </c>
      <c r="T1013" t="s">
        <v>39</v>
      </c>
      <c r="U1013" t="s">
        <v>39</v>
      </c>
      <c r="V1013" t="s">
        <v>39</v>
      </c>
      <c r="W1013" t="s">
        <v>39</v>
      </c>
      <c r="X1013" t="s">
        <v>39</v>
      </c>
      <c r="Y1013" t="s">
        <v>10071</v>
      </c>
      <c r="Z1013">
        <v>3</v>
      </c>
    </row>
    <row r="1014" spans="1:26" x14ac:dyDescent="0.25">
      <c r="A1014" t="s">
        <v>8301</v>
      </c>
      <c r="B1014" t="s">
        <v>8302</v>
      </c>
      <c r="C1014" t="s">
        <v>8303</v>
      </c>
      <c r="D1014" t="s">
        <v>8304</v>
      </c>
      <c r="E1014" t="s">
        <v>8305</v>
      </c>
      <c r="F1014" t="s">
        <v>8306</v>
      </c>
      <c r="G1014" t="s">
        <v>20</v>
      </c>
      <c r="H1014" t="s">
        <v>8307</v>
      </c>
      <c r="I1014" t="s">
        <v>225</v>
      </c>
      <c r="J1014" t="s">
        <v>211</v>
      </c>
      <c r="K1014" t="s">
        <v>8308</v>
      </c>
      <c r="L1014" t="s">
        <v>50</v>
      </c>
      <c r="M1014" t="s">
        <v>50</v>
      </c>
      <c r="N1014" t="s">
        <v>36</v>
      </c>
      <c r="O1014" t="s">
        <v>51</v>
      </c>
      <c r="P1014" t="s">
        <v>39</v>
      </c>
      <c r="Q1014" t="s">
        <v>276</v>
      </c>
      <c r="R1014" t="s">
        <v>39</v>
      </c>
      <c r="S1014" t="s">
        <v>39</v>
      </c>
      <c r="T1014" t="s">
        <v>2983</v>
      </c>
      <c r="U1014" t="s">
        <v>39</v>
      </c>
      <c r="V1014" t="s">
        <v>39</v>
      </c>
      <c r="W1014" t="s">
        <v>39</v>
      </c>
      <c r="X1014" t="s">
        <v>39</v>
      </c>
      <c r="Y1014" t="s">
        <v>10072</v>
      </c>
      <c r="Z1014">
        <v>3</v>
      </c>
    </row>
    <row r="1015" spans="1:26" x14ac:dyDescent="0.25">
      <c r="A1015" t="s">
        <v>8309</v>
      </c>
      <c r="B1015" t="s">
        <v>8310</v>
      </c>
      <c r="C1015" t="s">
        <v>8311</v>
      </c>
      <c r="D1015" t="s">
        <v>8312</v>
      </c>
      <c r="E1015" t="s">
        <v>8313</v>
      </c>
      <c r="F1015" t="s">
        <v>8314</v>
      </c>
      <c r="G1015" t="s">
        <v>8315</v>
      </c>
      <c r="H1015" t="s">
        <v>8316</v>
      </c>
      <c r="I1015" t="s">
        <v>225</v>
      </c>
      <c r="J1015" t="s">
        <v>211</v>
      </c>
      <c r="K1015" t="s">
        <v>8317</v>
      </c>
      <c r="L1015" t="s">
        <v>50</v>
      </c>
      <c r="M1015" t="s">
        <v>50</v>
      </c>
      <c r="N1015" t="s">
        <v>36</v>
      </c>
      <c r="O1015" t="s">
        <v>39</v>
      </c>
      <c r="P1015" t="s">
        <v>9054</v>
      </c>
      <c r="Q1015" t="s">
        <v>39</v>
      </c>
      <c r="R1015" t="s">
        <v>39</v>
      </c>
      <c r="S1015" t="s">
        <v>1184</v>
      </c>
      <c r="T1015" t="s">
        <v>87</v>
      </c>
      <c r="U1015" t="s">
        <v>2722</v>
      </c>
      <c r="V1015" t="s">
        <v>39</v>
      </c>
      <c r="W1015" t="s">
        <v>39</v>
      </c>
      <c r="X1015" t="s">
        <v>39</v>
      </c>
      <c r="Y1015" t="s">
        <v>10073</v>
      </c>
      <c r="Z1015">
        <v>4</v>
      </c>
    </row>
    <row r="1016" spans="1:26" x14ac:dyDescent="0.25">
      <c r="A1016" t="s">
        <v>8318</v>
      </c>
      <c r="B1016" t="s">
        <v>8319</v>
      </c>
      <c r="C1016" t="s">
        <v>3220</v>
      </c>
      <c r="D1016" t="s">
        <v>3221</v>
      </c>
      <c r="E1016" t="s">
        <v>8320</v>
      </c>
      <c r="F1016" t="s">
        <v>8321</v>
      </c>
      <c r="G1016" t="s">
        <v>7586</v>
      </c>
      <c r="H1016" t="s">
        <v>8010</v>
      </c>
      <c r="I1016" t="s">
        <v>225</v>
      </c>
      <c r="J1016" t="s">
        <v>211</v>
      </c>
      <c r="K1016" t="s">
        <v>8322</v>
      </c>
      <c r="L1016" t="s">
        <v>50</v>
      </c>
      <c r="M1016" t="s">
        <v>50</v>
      </c>
      <c r="N1016" t="s">
        <v>36</v>
      </c>
      <c r="O1016" t="s">
        <v>157</v>
      </c>
      <c r="P1016" t="s">
        <v>39</v>
      </c>
      <c r="Q1016" t="s">
        <v>39</v>
      </c>
      <c r="R1016" t="s">
        <v>39</v>
      </c>
      <c r="S1016" t="s">
        <v>52</v>
      </c>
      <c r="T1016" t="s">
        <v>39</v>
      </c>
      <c r="U1016" t="s">
        <v>39</v>
      </c>
      <c r="V1016" t="s">
        <v>39</v>
      </c>
      <c r="W1016" t="s">
        <v>39</v>
      </c>
      <c r="X1016" t="s">
        <v>39</v>
      </c>
      <c r="Y1016" t="s">
        <v>7586</v>
      </c>
      <c r="Z1016">
        <v>2</v>
      </c>
    </row>
    <row r="1017" spans="1:26" x14ac:dyDescent="0.25">
      <c r="A1017" t="s">
        <v>8323</v>
      </c>
      <c r="B1017" t="s">
        <v>8324</v>
      </c>
      <c r="C1017" t="s">
        <v>8325</v>
      </c>
      <c r="D1017" t="s">
        <v>8326</v>
      </c>
      <c r="E1017" t="s">
        <v>659</v>
      </c>
      <c r="F1017" t="s">
        <v>8327</v>
      </c>
      <c r="G1017" t="s">
        <v>6267</v>
      </c>
      <c r="H1017" t="s">
        <v>8328</v>
      </c>
      <c r="I1017" t="s">
        <v>225</v>
      </c>
      <c r="J1017" t="s">
        <v>211</v>
      </c>
      <c r="K1017" t="s">
        <v>8329</v>
      </c>
      <c r="L1017" t="s">
        <v>50</v>
      </c>
      <c r="M1017" t="s">
        <v>50</v>
      </c>
      <c r="N1017" t="s">
        <v>36</v>
      </c>
      <c r="O1017" t="s">
        <v>39</v>
      </c>
      <c r="P1017" t="s">
        <v>103</v>
      </c>
      <c r="Q1017" t="s">
        <v>39</v>
      </c>
      <c r="R1017" t="s">
        <v>39</v>
      </c>
      <c r="S1017" t="s">
        <v>52</v>
      </c>
      <c r="T1017" t="s">
        <v>39</v>
      </c>
      <c r="U1017" t="s">
        <v>39</v>
      </c>
      <c r="V1017" t="s">
        <v>39</v>
      </c>
      <c r="W1017" t="s">
        <v>39</v>
      </c>
      <c r="X1017" t="s">
        <v>39</v>
      </c>
      <c r="Y1017" t="s">
        <v>9848</v>
      </c>
      <c r="Z1017">
        <v>2</v>
      </c>
    </row>
    <row r="1018" spans="1:26" x14ac:dyDescent="0.25">
      <c r="A1018" t="s">
        <v>8330</v>
      </c>
      <c r="B1018" t="s">
        <v>8331</v>
      </c>
      <c r="C1018" t="s">
        <v>8332</v>
      </c>
      <c r="D1018" t="s">
        <v>7480</v>
      </c>
      <c r="E1018" t="s">
        <v>8333</v>
      </c>
      <c r="F1018" t="s">
        <v>8334</v>
      </c>
      <c r="G1018" t="s">
        <v>8335</v>
      </c>
      <c r="H1018" t="s">
        <v>8336</v>
      </c>
      <c r="I1018" t="s">
        <v>225</v>
      </c>
      <c r="J1018" t="s">
        <v>211</v>
      </c>
      <c r="K1018" t="s">
        <v>8337</v>
      </c>
      <c r="L1018" t="s">
        <v>50</v>
      </c>
      <c r="M1018" t="s">
        <v>50</v>
      </c>
      <c r="N1018" t="s">
        <v>36</v>
      </c>
      <c r="O1018" t="s">
        <v>39</v>
      </c>
      <c r="P1018" t="s">
        <v>9006</v>
      </c>
      <c r="Q1018" t="s">
        <v>39</v>
      </c>
      <c r="R1018" t="s">
        <v>39</v>
      </c>
      <c r="S1018" t="s">
        <v>39</v>
      </c>
      <c r="T1018" t="s">
        <v>168</v>
      </c>
      <c r="U1018" t="s">
        <v>96</v>
      </c>
      <c r="V1018" t="s">
        <v>39</v>
      </c>
      <c r="W1018" t="s">
        <v>39</v>
      </c>
      <c r="X1018" t="s">
        <v>39</v>
      </c>
      <c r="Y1018" t="s">
        <v>10074</v>
      </c>
      <c r="Z1018">
        <v>3</v>
      </c>
    </row>
    <row r="1019" spans="1:26" x14ac:dyDescent="0.25">
      <c r="A1019" t="s">
        <v>8338</v>
      </c>
      <c r="B1019" t="s">
        <v>8339</v>
      </c>
      <c r="C1019" t="s">
        <v>8340</v>
      </c>
      <c r="D1019" t="s">
        <v>608</v>
      </c>
      <c r="E1019" t="s">
        <v>659</v>
      </c>
      <c r="F1019" t="s">
        <v>8341</v>
      </c>
      <c r="G1019" t="s">
        <v>8342</v>
      </c>
      <c r="H1019" t="s">
        <v>8343</v>
      </c>
      <c r="I1019" t="s">
        <v>225</v>
      </c>
      <c r="J1019" t="s">
        <v>211</v>
      </c>
      <c r="K1019" t="s">
        <v>8344</v>
      </c>
      <c r="L1019" t="s">
        <v>50</v>
      </c>
      <c r="M1019" t="s">
        <v>50</v>
      </c>
      <c r="N1019" t="s">
        <v>36</v>
      </c>
      <c r="O1019" t="s">
        <v>5226</v>
      </c>
      <c r="P1019" t="s">
        <v>39</v>
      </c>
      <c r="Q1019" t="s">
        <v>39</v>
      </c>
      <c r="R1019" t="s">
        <v>39</v>
      </c>
      <c r="S1019" t="s">
        <v>52</v>
      </c>
      <c r="T1019" t="s">
        <v>39</v>
      </c>
      <c r="U1019" t="s">
        <v>39</v>
      </c>
      <c r="V1019" t="s">
        <v>39</v>
      </c>
      <c r="W1019" t="s">
        <v>39</v>
      </c>
      <c r="X1019" t="s">
        <v>39</v>
      </c>
      <c r="Y1019" t="s">
        <v>10075</v>
      </c>
      <c r="Z1019">
        <v>2</v>
      </c>
    </row>
    <row r="1020" spans="1:26" x14ac:dyDescent="0.25">
      <c r="A1020" t="s">
        <v>8345</v>
      </c>
      <c r="B1020" t="s">
        <v>8346</v>
      </c>
      <c r="C1020" t="s">
        <v>8347</v>
      </c>
      <c r="D1020" t="s">
        <v>6850</v>
      </c>
      <c r="E1020" t="s">
        <v>8348</v>
      </c>
      <c r="F1020" t="s">
        <v>8349</v>
      </c>
      <c r="G1020" t="s">
        <v>6852</v>
      </c>
      <c r="H1020" t="s">
        <v>6853</v>
      </c>
      <c r="I1020" t="s">
        <v>225</v>
      </c>
      <c r="J1020" t="s">
        <v>211</v>
      </c>
      <c r="K1020" t="s">
        <v>8350</v>
      </c>
      <c r="L1020" t="s">
        <v>50</v>
      </c>
      <c r="M1020" t="s">
        <v>50</v>
      </c>
      <c r="N1020" t="s">
        <v>36</v>
      </c>
      <c r="O1020" t="s">
        <v>39</v>
      </c>
      <c r="P1020" t="s">
        <v>266</v>
      </c>
      <c r="Q1020" t="s">
        <v>39</v>
      </c>
      <c r="R1020" t="s">
        <v>39</v>
      </c>
      <c r="S1020" t="s">
        <v>39</v>
      </c>
      <c r="T1020" t="s">
        <v>39</v>
      </c>
      <c r="U1020" t="s">
        <v>6855</v>
      </c>
      <c r="V1020" t="s">
        <v>39</v>
      </c>
      <c r="W1020" t="s">
        <v>39</v>
      </c>
      <c r="X1020" t="s">
        <v>39</v>
      </c>
      <c r="Y1020" t="s">
        <v>9913</v>
      </c>
      <c r="Z1020">
        <v>2</v>
      </c>
    </row>
    <row r="1021" spans="1:26" x14ac:dyDescent="0.25">
      <c r="A1021" t="s">
        <v>8351</v>
      </c>
      <c r="B1021" t="s">
        <v>8352</v>
      </c>
      <c r="C1021" t="s">
        <v>8353</v>
      </c>
      <c r="D1021" t="s">
        <v>8354</v>
      </c>
      <c r="E1021" t="s">
        <v>8355</v>
      </c>
      <c r="F1021" t="s">
        <v>8356</v>
      </c>
      <c r="G1021" t="s">
        <v>8357</v>
      </c>
      <c r="H1021" t="s">
        <v>3772</v>
      </c>
      <c r="I1021" t="s">
        <v>225</v>
      </c>
      <c r="J1021" t="s">
        <v>32</v>
      </c>
      <c r="K1021" t="s">
        <v>8358</v>
      </c>
      <c r="L1021" t="s">
        <v>50</v>
      </c>
      <c r="M1021" t="s">
        <v>50</v>
      </c>
      <c r="N1021" t="s">
        <v>36</v>
      </c>
      <c r="O1021" t="s">
        <v>51</v>
      </c>
      <c r="P1021" t="s">
        <v>39</v>
      </c>
      <c r="Q1021" t="s">
        <v>522</v>
      </c>
      <c r="R1021" t="s">
        <v>39</v>
      </c>
      <c r="S1021" t="s">
        <v>9059</v>
      </c>
      <c r="T1021" t="s">
        <v>39</v>
      </c>
      <c r="U1021" t="s">
        <v>39</v>
      </c>
      <c r="V1021" t="s">
        <v>39</v>
      </c>
      <c r="W1021" t="s">
        <v>39</v>
      </c>
      <c r="X1021" t="s">
        <v>39</v>
      </c>
      <c r="Y1021" t="s">
        <v>9516</v>
      </c>
      <c r="Z1021">
        <v>3</v>
      </c>
    </row>
    <row r="1022" spans="1:26" x14ac:dyDescent="0.25">
      <c r="A1022" t="s">
        <v>8359</v>
      </c>
      <c r="B1022" t="s">
        <v>8360</v>
      </c>
      <c r="C1022" t="s">
        <v>8361</v>
      </c>
      <c r="D1022" t="s">
        <v>8362</v>
      </c>
      <c r="E1022" t="s">
        <v>4349</v>
      </c>
      <c r="F1022" t="s">
        <v>8363</v>
      </c>
      <c r="G1022" t="s">
        <v>8364</v>
      </c>
      <c r="H1022" t="s">
        <v>8143</v>
      </c>
      <c r="I1022" t="s">
        <v>225</v>
      </c>
      <c r="J1022" t="s">
        <v>211</v>
      </c>
      <c r="K1022" t="s">
        <v>8365</v>
      </c>
      <c r="L1022" t="s">
        <v>50</v>
      </c>
      <c r="M1022" t="s">
        <v>50</v>
      </c>
      <c r="N1022" t="s">
        <v>36</v>
      </c>
      <c r="O1022" t="s">
        <v>5127</v>
      </c>
      <c r="P1022" t="s">
        <v>39</v>
      </c>
      <c r="Q1022" t="s">
        <v>522</v>
      </c>
      <c r="R1022" t="s">
        <v>39</v>
      </c>
      <c r="S1022" t="s">
        <v>9059</v>
      </c>
      <c r="T1022" t="s">
        <v>39</v>
      </c>
      <c r="U1022" t="s">
        <v>39</v>
      </c>
      <c r="V1022" t="s">
        <v>39</v>
      </c>
      <c r="W1022" t="s">
        <v>39</v>
      </c>
      <c r="X1022" t="s">
        <v>39</v>
      </c>
      <c r="Y1022" t="s">
        <v>10076</v>
      </c>
      <c r="Z1022">
        <v>3</v>
      </c>
    </row>
    <row r="1023" spans="1:26" x14ac:dyDescent="0.25">
      <c r="A1023" t="s">
        <v>8366</v>
      </c>
      <c r="B1023" t="s">
        <v>8367</v>
      </c>
      <c r="C1023" t="s">
        <v>8368</v>
      </c>
      <c r="D1023" t="s">
        <v>8369</v>
      </c>
      <c r="E1023" t="s">
        <v>8370</v>
      </c>
      <c r="F1023" t="s">
        <v>8371</v>
      </c>
      <c r="G1023" t="s">
        <v>865</v>
      </c>
      <c r="H1023" t="s">
        <v>8372</v>
      </c>
      <c r="I1023" t="s">
        <v>225</v>
      </c>
      <c r="J1023" t="s">
        <v>47</v>
      </c>
      <c r="K1023" t="s">
        <v>48</v>
      </c>
      <c r="L1023" t="s">
        <v>50</v>
      </c>
      <c r="M1023" t="s">
        <v>50</v>
      </c>
      <c r="N1023" t="s">
        <v>36</v>
      </c>
      <c r="O1023" t="s">
        <v>37</v>
      </c>
      <c r="P1023" t="s">
        <v>39</v>
      </c>
      <c r="Q1023" t="s">
        <v>613</v>
      </c>
      <c r="R1023" t="s">
        <v>39</v>
      </c>
      <c r="S1023" t="s">
        <v>39</v>
      </c>
      <c r="T1023" t="s">
        <v>39</v>
      </c>
      <c r="U1023" t="s">
        <v>865</v>
      </c>
      <c r="V1023" t="s">
        <v>287</v>
      </c>
      <c r="W1023" t="s">
        <v>39</v>
      </c>
      <c r="X1023" t="s">
        <v>20</v>
      </c>
      <c r="Y1023" t="s">
        <v>10077</v>
      </c>
      <c r="Z1023">
        <v>4</v>
      </c>
    </row>
    <row r="1024" spans="1:26" x14ac:dyDescent="0.25">
      <c r="A1024" t="s">
        <v>8373</v>
      </c>
      <c r="B1024" t="s">
        <v>8374</v>
      </c>
      <c r="C1024" t="s">
        <v>8375</v>
      </c>
      <c r="D1024" t="s">
        <v>8376</v>
      </c>
      <c r="E1024" t="s">
        <v>3560</v>
      </c>
      <c r="F1024" t="s">
        <v>8377</v>
      </c>
      <c r="G1024" t="s">
        <v>8357</v>
      </c>
      <c r="H1024" t="s">
        <v>1201</v>
      </c>
      <c r="I1024" t="s">
        <v>225</v>
      </c>
      <c r="J1024" t="s">
        <v>211</v>
      </c>
      <c r="K1024" t="s">
        <v>8378</v>
      </c>
      <c r="L1024" t="s">
        <v>50</v>
      </c>
      <c r="M1024" t="s">
        <v>50</v>
      </c>
      <c r="N1024" t="s">
        <v>36</v>
      </c>
      <c r="O1024" t="s">
        <v>94</v>
      </c>
      <c r="P1024" t="s">
        <v>39</v>
      </c>
      <c r="Q1024" t="s">
        <v>522</v>
      </c>
      <c r="R1024" t="s">
        <v>39</v>
      </c>
      <c r="S1024" t="s">
        <v>9059</v>
      </c>
      <c r="T1024" t="s">
        <v>39</v>
      </c>
      <c r="U1024" t="s">
        <v>39</v>
      </c>
      <c r="V1024" t="s">
        <v>39</v>
      </c>
      <c r="W1024" t="s">
        <v>39</v>
      </c>
      <c r="X1024" t="s">
        <v>39</v>
      </c>
      <c r="Y1024" t="s">
        <v>10078</v>
      </c>
      <c r="Z1024">
        <v>3</v>
      </c>
    </row>
    <row r="1025" spans="1:26" x14ac:dyDescent="0.25">
      <c r="A1025" t="s">
        <v>8379</v>
      </c>
      <c r="B1025" t="s">
        <v>8380</v>
      </c>
      <c r="C1025" t="s">
        <v>8381</v>
      </c>
      <c r="D1025" t="s">
        <v>8382</v>
      </c>
      <c r="E1025" t="s">
        <v>8383</v>
      </c>
      <c r="F1025" t="s">
        <v>8384</v>
      </c>
      <c r="G1025" t="s">
        <v>8385</v>
      </c>
      <c r="H1025" t="s">
        <v>30</v>
      </c>
      <c r="I1025" t="s">
        <v>31</v>
      </c>
      <c r="J1025" t="s">
        <v>47</v>
      </c>
      <c r="K1025" t="s">
        <v>48</v>
      </c>
      <c r="L1025" t="s">
        <v>8386</v>
      </c>
      <c r="M1025" t="s">
        <v>50</v>
      </c>
      <c r="N1025" t="s">
        <v>36</v>
      </c>
      <c r="O1025" t="s">
        <v>39</v>
      </c>
      <c r="P1025" t="s">
        <v>187</v>
      </c>
      <c r="Q1025" t="s">
        <v>39</v>
      </c>
      <c r="R1025" t="s">
        <v>1056</v>
      </c>
      <c r="S1025" t="s">
        <v>39</v>
      </c>
      <c r="T1025" t="s">
        <v>39</v>
      </c>
      <c r="U1025" t="s">
        <v>96</v>
      </c>
      <c r="V1025" t="s">
        <v>39</v>
      </c>
      <c r="W1025" t="s">
        <v>39</v>
      </c>
      <c r="X1025" t="s">
        <v>39</v>
      </c>
      <c r="Y1025" t="s">
        <v>10079</v>
      </c>
      <c r="Z1025">
        <v>3</v>
      </c>
    </row>
    <row r="1026" spans="1:26" x14ac:dyDescent="0.25">
      <c r="A1026" t="s">
        <v>8387</v>
      </c>
      <c r="B1026" t="s">
        <v>8388</v>
      </c>
      <c r="C1026" t="s">
        <v>8389</v>
      </c>
      <c r="D1026" t="s">
        <v>8390</v>
      </c>
      <c r="E1026" t="s">
        <v>5262</v>
      </c>
      <c r="F1026" t="s">
        <v>8391</v>
      </c>
      <c r="G1026" t="s">
        <v>8392</v>
      </c>
      <c r="H1026" t="s">
        <v>1833</v>
      </c>
      <c r="I1026" t="s">
        <v>225</v>
      </c>
      <c r="J1026" t="s">
        <v>211</v>
      </c>
      <c r="K1026" t="s">
        <v>8393</v>
      </c>
      <c r="L1026" t="s">
        <v>50</v>
      </c>
      <c r="M1026" t="s">
        <v>50</v>
      </c>
      <c r="N1026" t="s">
        <v>36</v>
      </c>
      <c r="O1026" t="s">
        <v>157</v>
      </c>
      <c r="P1026" t="s">
        <v>39</v>
      </c>
      <c r="Q1026" t="s">
        <v>39</v>
      </c>
      <c r="R1026" t="s">
        <v>39</v>
      </c>
      <c r="S1026" t="s">
        <v>39</v>
      </c>
      <c r="T1026" t="s">
        <v>39</v>
      </c>
      <c r="U1026" t="s">
        <v>39</v>
      </c>
      <c r="V1026" t="s">
        <v>287</v>
      </c>
      <c r="W1026" t="s">
        <v>39</v>
      </c>
      <c r="X1026" t="s">
        <v>20</v>
      </c>
      <c r="Y1026" t="s">
        <v>10080</v>
      </c>
      <c r="Z1026">
        <v>2</v>
      </c>
    </row>
    <row r="1027" spans="1:26" x14ac:dyDescent="0.25">
      <c r="A1027" t="s">
        <v>8394</v>
      </c>
      <c r="B1027" t="s">
        <v>8395</v>
      </c>
      <c r="C1027" t="s">
        <v>8396</v>
      </c>
      <c r="D1027" t="s">
        <v>8397</v>
      </c>
      <c r="E1027" t="s">
        <v>8398</v>
      </c>
      <c r="F1027" t="s">
        <v>8399</v>
      </c>
      <c r="G1027" t="s">
        <v>8400</v>
      </c>
      <c r="H1027" t="s">
        <v>8401</v>
      </c>
      <c r="I1027" t="s">
        <v>225</v>
      </c>
      <c r="J1027" t="s">
        <v>211</v>
      </c>
      <c r="K1027" t="s">
        <v>8402</v>
      </c>
      <c r="L1027" t="s">
        <v>50</v>
      </c>
      <c r="M1027" t="s">
        <v>50</v>
      </c>
      <c r="N1027" t="s">
        <v>36</v>
      </c>
      <c r="O1027" t="s">
        <v>39</v>
      </c>
      <c r="P1027" t="s">
        <v>266</v>
      </c>
      <c r="Q1027" t="s">
        <v>39</v>
      </c>
      <c r="R1027" t="s">
        <v>39</v>
      </c>
      <c r="S1027" t="s">
        <v>39</v>
      </c>
      <c r="T1027" t="s">
        <v>39</v>
      </c>
      <c r="U1027" t="s">
        <v>40</v>
      </c>
      <c r="V1027" t="s">
        <v>159</v>
      </c>
      <c r="W1027" t="s">
        <v>39</v>
      </c>
      <c r="X1027" t="s">
        <v>20</v>
      </c>
      <c r="Y1027" t="s">
        <v>10058</v>
      </c>
      <c r="Z1027">
        <v>3</v>
      </c>
    </row>
    <row r="1028" spans="1:26" x14ac:dyDescent="0.25">
      <c r="A1028" t="s">
        <v>8403</v>
      </c>
      <c r="B1028" t="s">
        <v>8404</v>
      </c>
      <c r="C1028" t="s">
        <v>8405</v>
      </c>
      <c r="D1028" t="s">
        <v>8406</v>
      </c>
      <c r="E1028" t="s">
        <v>8407</v>
      </c>
      <c r="F1028" t="s">
        <v>8408</v>
      </c>
      <c r="G1028" t="s">
        <v>8409</v>
      </c>
      <c r="H1028" t="s">
        <v>8410</v>
      </c>
      <c r="I1028" t="s">
        <v>225</v>
      </c>
      <c r="J1028" t="s">
        <v>32</v>
      </c>
      <c r="K1028" t="s">
        <v>8411</v>
      </c>
      <c r="L1028" t="s">
        <v>50</v>
      </c>
      <c r="M1028" t="s">
        <v>50</v>
      </c>
      <c r="N1028" t="s">
        <v>36</v>
      </c>
      <c r="O1028" t="s">
        <v>39</v>
      </c>
      <c r="P1028" t="s">
        <v>8412</v>
      </c>
      <c r="Q1028" t="s">
        <v>522</v>
      </c>
      <c r="R1028" t="s">
        <v>39</v>
      </c>
      <c r="S1028" t="s">
        <v>9106</v>
      </c>
      <c r="T1028" t="s">
        <v>39</v>
      </c>
      <c r="U1028" t="s">
        <v>39</v>
      </c>
      <c r="V1028" t="s">
        <v>39</v>
      </c>
      <c r="W1028" t="s">
        <v>39</v>
      </c>
      <c r="X1028" t="s">
        <v>39</v>
      </c>
      <c r="Y1028" t="s">
        <v>10081</v>
      </c>
      <c r="Z1028">
        <v>3</v>
      </c>
    </row>
    <row r="1029" spans="1:26" x14ac:dyDescent="0.25">
      <c r="A1029" t="s">
        <v>8413</v>
      </c>
      <c r="B1029" t="s">
        <v>8414</v>
      </c>
      <c r="C1029" t="s">
        <v>8415</v>
      </c>
      <c r="D1029" t="s">
        <v>8416</v>
      </c>
      <c r="E1029" t="s">
        <v>8417</v>
      </c>
      <c r="F1029" t="s">
        <v>8418</v>
      </c>
      <c r="G1029" t="s">
        <v>8419</v>
      </c>
      <c r="H1029" t="s">
        <v>8420</v>
      </c>
      <c r="I1029" t="s">
        <v>225</v>
      </c>
      <c r="J1029" t="s">
        <v>32</v>
      </c>
      <c r="K1029" t="s">
        <v>8421</v>
      </c>
      <c r="L1029" t="s">
        <v>50</v>
      </c>
      <c r="M1029" t="s">
        <v>50</v>
      </c>
      <c r="N1029" t="s">
        <v>36</v>
      </c>
      <c r="O1029" t="s">
        <v>37</v>
      </c>
      <c r="P1029" t="s">
        <v>39</v>
      </c>
      <c r="Q1029" t="s">
        <v>2184</v>
      </c>
      <c r="R1029" t="s">
        <v>39</v>
      </c>
      <c r="S1029" t="s">
        <v>39</v>
      </c>
      <c r="T1029" t="s">
        <v>39</v>
      </c>
      <c r="U1029" t="s">
        <v>8422</v>
      </c>
      <c r="V1029" t="s">
        <v>39</v>
      </c>
      <c r="W1029" t="s">
        <v>595</v>
      </c>
      <c r="X1029" t="s">
        <v>39</v>
      </c>
      <c r="Y1029" t="s">
        <v>10082</v>
      </c>
      <c r="Z1029">
        <v>4</v>
      </c>
    </row>
    <row r="1030" spans="1:26" x14ac:dyDescent="0.25">
      <c r="A1030" t="s">
        <v>8423</v>
      </c>
      <c r="B1030" t="s">
        <v>8424</v>
      </c>
      <c r="C1030" t="s">
        <v>8425</v>
      </c>
      <c r="D1030" t="s">
        <v>136</v>
      </c>
      <c r="E1030" t="s">
        <v>8426</v>
      </c>
      <c r="F1030" t="s">
        <v>8427</v>
      </c>
      <c r="G1030" t="s">
        <v>1139</v>
      </c>
      <c r="H1030" t="s">
        <v>3772</v>
      </c>
      <c r="I1030" t="s">
        <v>225</v>
      </c>
      <c r="J1030" t="s">
        <v>32</v>
      </c>
      <c r="K1030" t="s">
        <v>8428</v>
      </c>
      <c r="L1030" t="s">
        <v>50</v>
      </c>
      <c r="M1030" t="s">
        <v>50</v>
      </c>
      <c r="N1030" t="s">
        <v>36</v>
      </c>
      <c r="O1030" t="s">
        <v>51</v>
      </c>
      <c r="P1030" t="s">
        <v>39</v>
      </c>
      <c r="Q1030" t="s">
        <v>39</v>
      </c>
      <c r="R1030" t="s">
        <v>39</v>
      </c>
      <c r="S1030" t="s">
        <v>9059</v>
      </c>
      <c r="T1030" t="s">
        <v>39</v>
      </c>
      <c r="U1030" t="s">
        <v>39</v>
      </c>
      <c r="V1030" t="s">
        <v>39</v>
      </c>
      <c r="W1030" t="s">
        <v>39</v>
      </c>
      <c r="X1030" t="s">
        <v>39</v>
      </c>
      <c r="Y1030" t="s">
        <v>10083</v>
      </c>
      <c r="Z1030">
        <v>2</v>
      </c>
    </row>
    <row r="1031" spans="1:26" x14ac:dyDescent="0.25">
      <c r="A1031" t="s">
        <v>8429</v>
      </c>
      <c r="B1031" t="s">
        <v>8430</v>
      </c>
      <c r="C1031" t="s">
        <v>8431</v>
      </c>
      <c r="D1031" t="s">
        <v>8432</v>
      </c>
      <c r="E1031" t="s">
        <v>4349</v>
      </c>
      <c r="F1031" t="s">
        <v>8433</v>
      </c>
      <c r="G1031" t="s">
        <v>8434</v>
      </c>
      <c r="H1031" t="s">
        <v>8435</v>
      </c>
      <c r="I1031" t="s">
        <v>225</v>
      </c>
      <c r="J1031" t="s">
        <v>211</v>
      </c>
      <c r="K1031" t="s">
        <v>8436</v>
      </c>
      <c r="L1031" t="s">
        <v>50</v>
      </c>
      <c r="M1031" t="s">
        <v>50</v>
      </c>
      <c r="N1031" t="s">
        <v>36</v>
      </c>
      <c r="O1031" t="s">
        <v>9055</v>
      </c>
      <c r="P1031" t="s">
        <v>9006</v>
      </c>
      <c r="Q1031" t="s">
        <v>39</v>
      </c>
      <c r="R1031" t="s">
        <v>39</v>
      </c>
      <c r="S1031" t="s">
        <v>39</v>
      </c>
      <c r="T1031" t="s">
        <v>6537</v>
      </c>
      <c r="U1031" t="s">
        <v>4735</v>
      </c>
      <c r="V1031" t="s">
        <v>39</v>
      </c>
      <c r="W1031" t="s">
        <v>39</v>
      </c>
      <c r="X1031" t="s">
        <v>39</v>
      </c>
      <c r="Y1031" t="s">
        <v>10084</v>
      </c>
      <c r="Z1031">
        <v>4</v>
      </c>
    </row>
    <row r="1032" spans="1:26" x14ac:dyDescent="0.25">
      <c r="A1032" t="s">
        <v>8437</v>
      </c>
      <c r="B1032" t="s">
        <v>8438</v>
      </c>
      <c r="C1032" t="s">
        <v>8439</v>
      </c>
      <c r="D1032" t="s">
        <v>8440</v>
      </c>
      <c r="E1032" t="s">
        <v>8441</v>
      </c>
      <c r="F1032" t="s">
        <v>8442</v>
      </c>
      <c r="G1032" t="s">
        <v>8443</v>
      </c>
      <c r="H1032" t="s">
        <v>4619</v>
      </c>
      <c r="I1032" t="s">
        <v>225</v>
      </c>
      <c r="J1032" t="s">
        <v>211</v>
      </c>
      <c r="K1032" t="s">
        <v>8444</v>
      </c>
      <c r="L1032" t="s">
        <v>50</v>
      </c>
      <c r="M1032" t="s">
        <v>50</v>
      </c>
      <c r="N1032" t="s">
        <v>36</v>
      </c>
      <c r="O1032" t="s">
        <v>39</v>
      </c>
      <c r="P1032" t="s">
        <v>103</v>
      </c>
      <c r="Q1032" t="s">
        <v>39</v>
      </c>
      <c r="R1032" t="s">
        <v>1183</v>
      </c>
      <c r="S1032" t="s">
        <v>39</v>
      </c>
      <c r="T1032" t="s">
        <v>39</v>
      </c>
      <c r="U1032" t="s">
        <v>96</v>
      </c>
      <c r="V1032" t="s">
        <v>39</v>
      </c>
      <c r="W1032" t="s">
        <v>39</v>
      </c>
      <c r="X1032" t="s">
        <v>39</v>
      </c>
      <c r="Y1032" t="s">
        <v>10085</v>
      </c>
      <c r="Z1032">
        <v>3</v>
      </c>
    </row>
    <row r="1033" spans="1:26" x14ac:dyDescent="0.25">
      <c r="A1033" t="s">
        <v>8445</v>
      </c>
      <c r="B1033" t="s">
        <v>8446</v>
      </c>
      <c r="C1033" t="s">
        <v>8447</v>
      </c>
      <c r="D1033" t="s">
        <v>5231</v>
      </c>
      <c r="E1033" t="s">
        <v>5916</v>
      </c>
      <c r="F1033" t="s">
        <v>8448</v>
      </c>
      <c r="G1033" t="s">
        <v>40</v>
      </c>
      <c r="H1033" t="s">
        <v>30</v>
      </c>
      <c r="I1033" t="s">
        <v>31</v>
      </c>
      <c r="J1033" t="s">
        <v>47</v>
      </c>
      <c r="K1033" t="s">
        <v>48</v>
      </c>
      <c r="L1033" t="s">
        <v>5233</v>
      </c>
      <c r="M1033" t="s">
        <v>50</v>
      </c>
      <c r="N1033" t="s">
        <v>36</v>
      </c>
      <c r="O1033" t="s">
        <v>39</v>
      </c>
      <c r="P1033" t="s">
        <v>187</v>
      </c>
      <c r="Q1033" t="s">
        <v>39</v>
      </c>
      <c r="R1033" t="s">
        <v>39</v>
      </c>
      <c r="S1033" t="s">
        <v>39</v>
      </c>
      <c r="T1033" t="s">
        <v>39</v>
      </c>
      <c r="U1033" t="s">
        <v>40</v>
      </c>
      <c r="V1033" t="s">
        <v>39</v>
      </c>
      <c r="W1033" t="s">
        <v>39</v>
      </c>
      <c r="X1033" t="s">
        <v>39</v>
      </c>
      <c r="Y1033" t="s">
        <v>10086</v>
      </c>
      <c r="Z1033">
        <v>2</v>
      </c>
    </row>
    <row r="1034" spans="1:26" x14ac:dyDescent="0.25">
      <c r="A1034" t="s">
        <v>8449</v>
      </c>
      <c r="B1034" t="s">
        <v>8450</v>
      </c>
      <c r="C1034" t="s">
        <v>8451</v>
      </c>
      <c r="D1034" t="s">
        <v>8452</v>
      </c>
      <c r="E1034" t="s">
        <v>659</v>
      </c>
      <c r="F1034" t="s">
        <v>8453</v>
      </c>
      <c r="G1034" t="s">
        <v>5693</v>
      </c>
      <c r="H1034" t="s">
        <v>8454</v>
      </c>
      <c r="I1034" t="s">
        <v>225</v>
      </c>
      <c r="J1034" t="s">
        <v>211</v>
      </c>
      <c r="K1034" t="s">
        <v>8455</v>
      </c>
      <c r="L1034" t="s">
        <v>50</v>
      </c>
      <c r="M1034" t="s">
        <v>50</v>
      </c>
      <c r="N1034" t="s">
        <v>36</v>
      </c>
      <c r="O1034" t="s">
        <v>51</v>
      </c>
      <c r="P1034" t="s">
        <v>177</v>
      </c>
      <c r="Q1034" t="s">
        <v>39</v>
      </c>
      <c r="R1034" t="s">
        <v>39</v>
      </c>
      <c r="S1034" t="s">
        <v>39</v>
      </c>
      <c r="T1034" t="s">
        <v>4505</v>
      </c>
      <c r="U1034" t="s">
        <v>96</v>
      </c>
      <c r="V1034" t="s">
        <v>39</v>
      </c>
      <c r="W1034" t="s">
        <v>39</v>
      </c>
      <c r="X1034" t="s">
        <v>39</v>
      </c>
      <c r="Y1034" t="s">
        <v>10087</v>
      </c>
      <c r="Z1034">
        <v>4</v>
      </c>
    </row>
    <row r="1035" spans="1:26" x14ac:dyDescent="0.25">
      <c r="A1035" t="s">
        <v>8456</v>
      </c>
      <c r="B1035" t="s">
        <v>8457</v>
      </c>
      <c r="C1035" t="s">
        <v>8458</v>
      </c>
      <c r="D1035" t="s">
        <v>6715</v>
      </c>
      <c r="E1035" t="s">
        <v>8459</v>
      </c>
      <c r="F1035" t="s">
        <v>8460</v>
      </c>
      <c r="G1035" t="s">
        <v>37</v>
      </c>
      <c r="H1035" t="s">
        <v>1480</v>
      </c>
      <c r="I1035" t="s">
        <v>225</v>
      </c>
      <c r="J1035" t="s">
        <v>32</v>
      </c>
      <c r="K1035" t="s">
        <v>8461</v>
      </c>
      <c r="L1035" t="s">
        <v>50</v>
      </c>
      <c r="M1035" t="s">
        <v>50</v>
      </c>
      <c r="N1035" t="s">
        <v>36</v>
      </c>
      <c r="O1035" t="s">
        <v>51</v>
      </c>
      <c r="P1035" t="s">
        <v>177</v>
      </c>
      <c r="Q1035" t="s">
        <v>39</v>
      </c>
      <c r="R1035" t="s">
        <v>39</v>
      </c>
      <c r="S1035" t="s">
        <v>39</v>
      </c>
      <c r="T1035" t="s">
        <v>39</v>
      </c>
      <c r="U1035" t="s">
        <v>39</v>
      </c>
      <c r="V1035" t="s">
        <v>39</v>
      </c>
      <c r="W1035" t="s">
        <v>39</v>
      </c>
      <c r="X1035" t="s">
        <v>39</v>
      </c>
      <c r="Y1035" t="s">
        <v>9592</v>
      </c>
      <c r="Z1035">
        <v>2</v>
      </c>
    </row>
    <row r="1036" spans="1:26" x14ac:dyDescent="0.25">
      <c r="A1036" t="s">
        <v>8462</v>
      </c>
      <c r="B1036" t="s">
        <v>8463</v>
      </c>
      <c r="C1036" t="s">
        <v>8464</v>
      </c>
      <c r="D1036" t="s">
        <v>8465</v>
      </c>
      <c r="E1036" t="s">
        <v>8466</v>
      </c>
      <c r="F1036" t="s">
        <v>8467</v>
      </c>
      <c r="G1036" t="s">
        <v>428</v>
      </c>
      <c r="H1036" t="s">
        <v>8468</v>
      </c>
      <c r="I1036" t="s">
        <v>225</v>
      </c>
      <c r="J1036" t="s">
        <v>32</v>
      </c>
      <c r="K1036" t="s">
        <v>8469</v>
      </c>
      <c r="L1036" t="s">
        <v>50</v>
      </c>
      <c r="M1036" t="s">
        <v>50</v>
      </c>
      <c r="N1036" t="s">
        <v>36</v>
      </c>
      <c r="O1036" t="s">
        <v>51</v>
      </c>
      <c r="P1036" t="s">
        <v>177</v>
      </c>
      <c r="Q1036" t="s">
        <v>39</v>
      </c>
      <c r="R1036" t="s">
        <v>39</v>
      </c>
      <c r="S1036" t="s">
        <v>428</v>
      </c>
      <c r="T1036" t="s">
        <v>39</v>
      </c>
      <c r="U1036" t="s">
        <v>39</v>
      </c>
      <c r="V1036" t="s">
        <v>39</v>
      </c>
      <c r="W1036" t="s">
        <v>39</v>
      </c>
      <c r="X1036" t="s">
        <v>39</v>
      </c>
      <c r="Y1036" t="s">
        <v>10088</v>
      </c>
      <c r="Z1036">
        <v>3</v>
      </c>
    </row>
    <row r="1037" spans="1:26" x14ac:dyDescent="0.25">
      <c r="A1037" t="s">
        <v>8470</v>
      </c>
      <c r="B1037" t="s">
        <v>8471</v>
      </c>
      <c r="C1037" t="s">
        <v>8472</v>
      </c>
      <c r="D1037" t="s">
        <v>8473</v>
      </c>
      <c r="E1037" t="s">
        <v>8474</v>
      </c>
      <c r="F1037" t="s">
        <v>8475</v>
      </c>
      <c r="G1037" t="s">
        <v>8476</v>
      </c>
      <c r="H1037" t="s">
        <v>8477</v>
      </c>
      <c r="I1037" t="s">
        <v>225</v>
      </c>
      <c r="J1037" t="s">
        <v>211</v>
      </c>
      <c r="K1037" t="s">
        <v>8478</v>
      </c>
      <c r="L1037" t="s">
        <v>50</v>
      </c>
      <c r="M1037" t="s">
        <v>50</v>
      </c>
      <c r="N1037" t="s">
        <v>36</v>
      </c>
      <c r="O1037" t="s">
        <v>157</v>
      </c>
      <c r="P1037" t="s">
        <v>266</v>
      </c>
      <c r="Q1037" t="s">
        <v>39</v>
      </c>
      <c r="R1037" t="s">
        <v>39</v>
      </c>
      <c r="S1037" t="s">
        <v>39</v>
      </c>
      <c r="T1037" t="s">
        <v>39</v>
      </c>
      <c r="U1037" t="s">
        <v>39</v>
      </c>
      <c r="V1037" t="s">
        <v>912</v>
      </c>
      <c r="W1037" t="s">
        <v>39</v>
      </c>
      <c r="X1037" t="s">
        <v>20</v>
      </c>
      <c r="Y1037" t="s">
        <v>10089</v>
      </c>
      <c r="Z1037">
        <v>3</v>
      </c>
    </row>
    <row r="1038" spans="1:26" x14ac:dyDescent="0.25">
      <c r="A1038" t="s">
        <v>8479</v>
      </c>
      <c r="B1038" t="s">
        <v>8480</v>
      </c>
      <c r="C1038" t="s">
        <v>8481</v>
      </c>
      <c r="D1038" t="s">
        <v>8482</v>
      </c>
      <c r="E1038" t="s">
        <v>3560</v>
      </c>
      <c r="F1038" t="s">
        <v>8483</v>
      </c>
      <c r="G1038" t="s">
        <v>96</v>
      </c>
      <c r="H1038" t="s">
        <v>8484</v>
      </c>
      <c r="I1038" t="s">
        <v>225</v>
      </c>
      <c r="J1038" t="s">
        <v>211</v>
      </c>
      <c r="K1038" t="s">
        <v>8485</v>
      </c>
      <c r="L1038" t="s">
        <v>50</v>
      </c>
      <c r="M1038" t="s">
        <v>50</v>
      </c>
      <c r="N1038" t="s">
        <v>36</v>
      </c>
      <c r="O1038" t="s">
        <v>77</v>
      </c>
      <c r="P1038" t="s">
        <v>39</v>
      </c>
      <c r="Q1038" t="s">
        <v>39</v>
      </c>
      <c r="R1038" t="s">
        <v>4892</v>
      </c>
      <c r="S1038" t="s">
        <v>39</v>
      </c>
      <c r="T1038" t="s">
        <v>39</v>
      </c>
      <c r="U1038" t="s">
        <v>96</v>
      </c>
      <c r="V1038" t="s">
        <v>39</v>
      </c>
      <c r="W1038" t="s">
        <v>39</v>
      </c>
      <c r="X1038" t="s">
        <v>39</v>
      </c>
      <c r="Y1038" t="s">
        <v>10090</v>
      </c>
      <c r="Z1038">
        <v>3</v>
      </c>
    </row>
    <row r="1039" spans="1:26" x14ac:dyDescent="0.25">
      <c r="A1039" t="s">
        <v>8486</v>
      </c>
      <c r="B1039" t="s">
        <v>8487</v>
      </c>
      <c r="C1039" t="s">
        <v>8488</v>
      </c>
      <c r="D1039" t="s">
        <v>6715</v>
      </c>
      <c r="E1039" t="s">
        <v>659</v>
      </c>
      <c r="F1039" t="s">
        <v>8489</v>
      </c>
      <c r="G1039" t="s">
        <v>8490</v>
      </c>
      <c r="H1039" t="s">
        <v>853</v>
      </c>
      <c r="I1039" t="s">
        <v>225</v>
      </c>
      <c r="J1039" t="s">
        <v>32</v>
      </c>
      <c r="K1039" t="s">
        <v>8491</v>
      </c>
      <c r="L1039" t="s">
        <v>50</v>
      </c>
      <c r="M1039" t="s">
        <v>50</v>
      </c>
      <c r="N1039" t="s">
        <v>36</v>
      </c>
      <c r="O1039" t="s">
        <v>39</v>
      </c>
      <c r="P1039" t="s">
        <v>1210</v>
      </c>
      <c r="Q1039" t="s">
        <v>39</v>
      </c>
      <c r="R1039" t="s">
        <v>39</v>
      </c>
      <c r="S1039" t="s">
        <v>39</v>
      </c>
      <c r="T1039" t="s">
        <v>39</v>
      </c>
      <c r="U1039" t="s">
        <v>39</v>
      </c>
      <c r="V1039" t="s">
        <v>39</v>
      </c>
      <c r="W1039" t="s">
        <v>8492</v>
      </c>
      <c r="X1039" t="s">
        <v>39</v>
      </c>
      <c r="Y1039" t="s">
        <v>10091</v>
      </c>
      <c r="Z1039">
        <v>2</v>
      </c>
    </row>
    <row r="1040" spans="1:26" x14ac:dyDescent="0.25">
      <c r="A1040" t="s">
        <v>8493</v>
      </c>
      <c r="B1040" t="s">
        <v>8494</v>
      </c>
      <c r="C1040" t="s">
        <v>8495</v>
      </c>
      <c r="D1040" t="s">
        <v>8496</v>
      </c>
      <c r="E1040" t="s">
        <v>8497</v>
      </c>
      <c r="F1040" t="s">
        <v>8498</v>
      </c>
      <c r="G1040" t="s">
        <v>8499</v>
      </c>
      <c r="H1040" t="s">
        <v>8500</v>
      </c>
      <c r="I1040" t="s">
        <v>225</v>
      </c>
      <c r="J1040" t="s">
        <v>32</v>
      </c>
      <c r="K1040" t="s">
        <v>8501</v>
      </c>
      <c r="L1040" t="s">
        <v>50</v>
      </c>
      <c r="M1040" t="s">
        <v>50</v>
      </c>
      <c r="N1040" t="s">
        <v>36</v>
      </c>
      <c r="O1040" t="s">
        <v>37</v>
      </c>
      <c r="P1040" t="s">
        <v>39</v>
      </c>
      <c r="Q1040" t="s">
        <v>39</v>
      </c>
      <c r="R1040" t="s">
        <v>39</v>
      </c>
      <c r="S1040" t="s">
        <v>39</v>
      </c>
      <c r="T1040" t="s">
        <v>39</v>
      </c>
      <c r="U1040" t="s">
        <v>96</v>
      </c>
      <c r="V1040" t="s">
        <v>39</v>
      </c>
      <c r="W1040" t="s">
        <v>39</v>
      </c>
      <c r="X1040" t="s">
        <v>39</v>
      </c>
      <c r="Y1040" t="s">
        <v>10092</v>
      </c>
      <c r="Z1040">
        <v>2</v>
      </c>
    </row>
    <row r="1041" spans="1:26" x14ac:dyDescent="0.25">
      <c r="A1041" t="s">
        <v>8502</v>
      </c>
      <c r="B1041" t="s">
        <v>8503</v>
      </c>
      <c r="C1041" t="s">
        <v>8504</v>
      </c>
      <c r="D1041" t="s">
        <v>8505</v>
      </c>
      <c r="E1041" t="s">
        <v>8506</v>
      </c>
      <c r="F1041" t="s">
        <v>8507</v>
      </c>
      <c r="G1041" t="s">
        <v>8508</v>
      </c>
      <c r="H1041" t="s">
        <v>8509</v>
      </c>
      <c r="I1041" t="s">
        <v>225</v>
      </c>
      <c r="J1041" t="s">
        <v>32</v>
      </c>
      <c r="K1041" t="s">
        <v>8510</v>
      </c>
      <c r="L1041" t="s">
        <v>50</v>
      </c>
      <c r="M1041" t="s">
        <v>50</v>
      </c>
      <c r="N1041" t="s">
        <v>36</v>
      </c>
      <c r="O1041" t="s">
        <v>157</v>
      </c>
      <c r="P1041" t="s">
        <v>39</v>
      </c>
      <c r="Q1041" t="s">
        <v>39</v>
      </c>
      <c r="R1041" t="s">
        <v>39</v>
      </c>
      <c r="S1041" t="s">
        <v>39</v>
      </c>
      <c r="T1041" t="s">
        <v>39</v>
      </c>
      <c r="U1041" t="s">
        <v>9056</v>
      </c>
      <c r="V1041" t="s">
        <v>39</v>
      </c>
      <c r="W1041" t="s">
        <v>39</v>
      </c>
      <c r="X1041" t="s">
        <v>39</v>
      </c>
      <c r="Y1041" t="s">
        <v>10093</v>
      </c>
      <c r="Z1041">
        <v>2</v>
      </c>
    </row>
    <row r="1042" spans="1:26" x14ac:dyDescent="0.25">
      <c r="A1042" t="s">
        <v>8511</v>
      </c>
      <c r="B1042" t="s">
        <v>8512</v>
      </c>
      <c r="C1042" t="s">
        <v>8513</v>
      </c>
      <c r="D1042" t="s">
        <v>8514</v>
      </c>
      <c r="E1042" t="s">
        <v>659</v>
      </c>
      <c r="F1042" t="s">
        <v>8515</v>
      </c>
      <c r="G1042" t="s">
        <v>8516</v>
      </c>
      <c r="H1042" t="s">
        <v>8517</v>
      </c>
      <c r="I1042" t="s">
        <v>225</v>
      </c>
      <c r="J1042" t="s">
        <v>211</v>
      </c>
      <c r="K1042" t="s">
        <v>8518</v>
      </c>
      <c r="L1042" t="s">
        <v>50</v>
      </c>
      <c r="M1042" t="s">
        <v>50</v>
      </c>
      <c r="N1042" t="s">
        <v>36</v>
      </c>
      <c r="O1042" t="s">
        <v>256</v>
      </c>
      <c r="P1042" t="s">
        <v>39</v>
      </c>
      <c r="Q1042" t="s">
        <v>39</v>
      </c>
      <c r="R1042" t="s">
        <v>39</v>
      </c>
      <c r="S1042" t="s">
        <v>39</v>
      </c>
      <c r="T1042" t="s">
        <v>168</v>
      </c>
      <c r="U1042" t="s">
        <v>8519</v>
      </c>
      <c r="V1042" t="s">
        <v>287</v>
      </c>
      <c r="W1042" t="s">
        <v>39</v>
      </c>
      <c r="X1042" t="s">
        <v>20</v>
      </c>
      <c r="Y1042" t="s">
        <v>10094</v>
      </c>
      <c r="Z1042">
        <v>4</v>
      </c>
    </row>
    <row r="1043" spans="1:26" x14ac:dyDescent="0.25">
      <c r="A1043" t="s">
        <v>8520</v>
      </c>
      <c r="B1043" t="s">
        <v>8521</v>
      </c>
      <c r="C1043" t="s">
        <v>8522</v>
      </c>
      <c r="D1043" t="s">
        <v>8523</v>
      </c>
      <c r="E1043" t="s">
        <v>8524</v>
      </c>
      <c r="F1043" t="s">
        <v>8525</v>
      </c>
      <c r="G1043" t="s">
        <v>8526</v>
      </c>
      <c r="H1043" t="s">
        <v>8527</v>
      </c>
      <c r="I1043" t="s">
        <v>225</v>
      </c>
      <c r="J1043" t="s">
        <v>211</v>
      </c>
      <c r="K1043" t="s">
        <v>8528</v>
      </c>
      <c r="L1043" t="s">
        <v>50</v>
      </c>
      <c r="M1043" t="s">
        <v>50</v>
      </c>
      <c r="N1043" t="s">
        <v>36</v>
      </c>
      <c r="O1043" t="s">
        <v>256</v>
      </c>
      <c r="P1043" t="s">
        <v>39</v>
      </c>
      <c r="Q1043" t="s">
        <v>39</v>
      </c>
      <c r="R1043" t="s">
        <v>39</v>
      </c>
      <c r="S1043" t="s">
        <v>39</v>
      </c>
      <c r="T1043" t="s">
        <v>168</v>
      </c>
      <c r="U1043" t="s">
        <v>5740</v>
      </c>
      <c r="V1043" t="s">
        <v>287</v>
      </c>
      <c r="W1043" t="s">
        <v>39</v>
      </c>
      <c r="X1043" t="s">
        <v>20</v>
      </c>
      <c r="Y1043" t="s">
        <v>10095</v>
      </c>
      <c r="Z1043">
        <v>4</v>
      </c>
    </row>
    <row r="1044" spans="1:26" x14ac:dyDescent="0.25">
      <c r="A1044" t="s">
        <v>8529</v>
      </c>
      <c r="B1044" t="s">
        <v>8530</v>
      </c>
      <c r="C1044" t="s">
        <v>8531</v>
      </c>
      <c r="D1044" t="s">
        <v>7874</v>
      </c>
      <c r="E1044" t="s">
        <v>8532</v>
      </c>
      <c r="F1044" t="s">
        <v>8533</v>
      </c>
      <c r="G1044" t="s">
        <v>8534</v>
      </c>
      <c r="H1044" t="s">
        <v>7877</v>
      </c>
      <c r="I1044" t="s">
        <v>225</v>
      </c>
      <c r="J1044" t="s">
        <v>211</v>
      </c>
      <c r="K1044" t="s">
        <v>8535</v>
      </c>
      <c r="L1044" t="s">
        <v>50</v>
      </c>
      <c r="M1044" t="s">
        <v>50</v>
      </c>
      <c r="N1044" t="s">
        <v>36</v>
      </c>
      <c r="O1044" t="s">
        <v>51</v>
      </c>
      <c r="P1044" t="s">
        <v>39</v>
      </c>
      <c r="Q1044" t="s">
        <v>39</v>
      </c>
      <c r="R1044" t="s">
        <v>39</v>
      </c>
      <c r="S1044" t="s">
        <v>1184</v>
      </c>
      <c r="T1044" t="s">
        <v>168</v>
      </c>
      <c r="U1044" t="s">
        <v>96</v>
      </c>
      <c r="V1044" t="s">
        <v>39</v>
      </c>
      <c r="W1044" t="s">
        <v>39</v>
      </c>
      <c r="X1044" t="s">
        <v>39</v>
      </c>
      <c r="Y1044" t="s">
        <v>10096</v>
      </c>
      <c r="Z1044">
        <v>4</v>
      </c>
    </row>
    <row r="1045" spans="1:26" x14ac:dyDescent="0.25">
      <c r="A1045" t="s">
        <v>8536</v>
      </c>
      <c r="B1045" t="s">
        <v>8537</v>
      </c>
      <c r="C1045" t="s">
        <v>8538</v>
      </c>
      <c r="D1045" t="s">
        <v>8539</v>
      </c>
      <c r="E1045" t="s">
        <v>659</v>
      </c>
      <c r="F1045" t="s">
        <v>8540</v>
      </c>
      <c r="G1045" t="s">
        <v>1139</v>
      </c>
      <c r="H1045" t="s">
        <v>8541</v>
      </c>
      <c r="I1045" t="s">
        <v>225</v>
      </c>
      <c r="J1045" t="s">
        <v>211</v>
      </c>
      <c r="K1045" t="s">
        <v>8542</v>
      </c>
      <c r="L1045" t="s">
        <v>50</v>
      </c>
      <c r="M1045" t="s">
        <v>50</v>
      </c>
      <c r="N1045" t="s">
        <v>36</v>
      </c>
      <c r="O1045" t="s">
        <v>77</v>
      </c>
      <c r="P1045" t="s">
        <v>39</v>
      </c>
      <c r="Q1045" t="s">
        <v>39</v>
      </c>
      <c r="R1045" t="s">
        <v>39</v>
      </c>
      <c r="S1045" t="s">
        <v>9059</v>
      </c>
      <c r="T1045" t="s">
        <v>39</v>
      </c>
      <c r="U1045" t="s">
        <v>39</v>
      </c>
      <c r="V1045" t="s">
        <v>39</v>
      </c>
      <c r="W1045" t="s">
        <v>39</v>
      </c>
      <c r="X1045" t="s">
        <v>39</v>
      </c>
      <c r="Y1045" t="s">
        <v>10097</v>
      </c>
      <c r="Z1045">
        <v>2</v>
      </c>
    </row>
    <row r="1046" spans="1:26" x14ac:dyDescent="0.25">
      <c r="A1046" t="s">
        <v>8543</v>
      </c>
      <c r="B1046" t="s">
        <v>8544</v>
      </c>
      <c r="C1046" t="s">
        <v>8545</v>
      </c>
      <c r="D1046" t="s">
        <v>7985</v>
      </c>
      <c r="E1046" t="s">
        <v>8546</v>
      </c>
      <c r="F1046" t="s">
        <v>8547</v>
      </c>
      <c r="G1046" t="s">
        <v>8548</v>
      </c>
      <c r="H1046" t="s">
        <v>5048</v>
      </c>
      <c r="I1046" t="s">
        <v>225</v>
      </c>
      <c r="J1046" t="s">
        <v>211</v>
      </c>
      <c r="K1046" t="s">
        <v>8549</v>
      </c>
      <c r="L1046" t="s">
        <v>50</v>
      </c>
      <c r="M1046" t="s">
        <v>50</v>
      </c>
      <c r="N1046" t="s">
        <v>36</v>
      </c>
      <c r="O1046" t="s">
        <v>9057</v>
      </c>
      <c r="P1046" t="s">
        <v>39</v>
      </c>
      <c r="Q1046" t="s">
        <v>39</v>
      </c>
      <c r="R1046" t="s">
        <v>1183</v>
      </c>
      <c r="S1046" t="s">
        <v>1184</v>
      </c>
      <c r="T1046" t="s">
        <v>39</v>
      </c>
      <c r="U1046" t="s">
        <v>96</v>
      </c>
      <c r="V1046" t="s">
        <v>39</v>
      </c>
      <c r="W1046" t="s">
        <v>39</v>
      </c>
      <c r="X1046" t="s">
        <v>39</v>
      </c>
      <c r="Y1046" t="s">
        <v>10098</v>
      </c>
      <c r="Z1046">
        <v>4</v>
      </c>
    </row>
    <row r="1047" spans="1:26" x14ac:dyDescent="0.25">
      <c r="A1047" t="s">
        <v>8550</v>
      </c>
      <c r="B1047" t="s">
        <v>8551</v>
      </c>
      <c r="C1047" t="s">
        <v>8552</v>
      </c>
      <c r="D1047" t="s">
        <v>2340</v>
      </c>
      <c r="E1047" t="s">
        <v>8553</v>
      </c>
      <c r="F1047" t="s">
        <v>8554</v>
      </c>
      <c r="G1047" t="s">
        <v>8555</v>
      </c>
      <c r="H1047" t="s">
        <v>8556</v>
      </c>
      <c r="I1047" t="s">
        <v>225</v>
      </c>
      <c r="J1047" t="s">
        <v>32</v>
      </c>
      <c r="K1047" t="s">
        <v>8557</v>
      </c>
      <c r="L1047" t="s">
        <v>50</v>
      </c>
      <c r="M1047" t="s">
        <v>50</v>
      </c>
      <c r="N1047" t="s">
        <v>36</v>
      </c>
      <c r="O1047" t="s">
        <v>37</v>
      </c>
      <c r="P1047" t="s">
        <v>39</v>
      </c>
      <c r="Q1047" t="s">
        <v>39</v>
      </c>
      <c r="R1047" t="s">
        <v>1183</v>
      </c>
      <c r="S1047" t="s">
        <v>39</v>
      </c>
      <c r="T1047" t="s">
        <v>3329</v>
      </c>
      <c r="U1047" t="s">
        <v>96</v>
      </c>
      <c r="V1047" t="s">
        <v>39</v>
      </c>
      <c r="W1047" t="s">
        <v>39</v>
      </c>
      <c r="X1047" t="s">
        <v>39</v>
      </c>
      <c r="Y1047" t="s">
        <v>10099</v>
      </c>
      <c r="Z1047">
        <v>4</v>
      </c>
    </row>
    <row r="1048" spans="1:26" x14ac:dyDescent="0.25">
      <c r="A1048" t="s">
        <v>8558</v>
      </c>
      <c r="B1048" t="s">
        <v>8559</v>
      </c>
      <c r="C1048" t="s">
        <v>8560</v>
      </c>
      <c r="D1048" t="s">
        <v>8561</v>
      </c>
      <c r="E1048" t="s">
        <v>8562</v>
      </c>
      <c r="F1048" t="s">
        <v>8563</v>
      </c>
      <c r="G1048" t="s">
        <v>8564</v>
      </c>
      <c r="H1048" t="s">
        <v>30</v>
      </c>
      <c r="I1048" t="s">
        <v>31</v>
      </c>
      <c r="J1048" t="s">
        <v>47</v>
      </c>
      <c r="K1048" t="s">
        <v>48</v>
      </c>
      <c r="L1048" t="s">
        <v>8565</v>
      </c>
      <c r="M1048" t="s">
        <v>50</v>
      </c>
      <c r="N1048" t="s">
        <v>36</v>
      </c>
      <c r="O1048" t="s">
        <v>39</v>
      </c>
      <c r="P1048" t="s">
        <v>4488</v>
      </c>
      <c r="Q1048" t="s">
        <v>39</v>
      </c>
      <c r="R1048" t="s">
        <v>39</v>
      </c>
      <c r="S1048" t="s">
        <v>39</v>
      </c>
      <c r="T1048" t="s">
        <v>168</v>
      </c>
      <c r="U1048" t="s">
        <v>39</v>
      </c>
      <c r="V1048" t="s">
        <v>287</v>
      </c>
      <c r="W1048" t="s">
        <v>39</v>
      </c>
      <c r="X1048" t="s">
        <v>20</v>
      </c>
      <c r="Y1048" t="s">
        <v>10100</v>
      </c>
      <c r="Z1048">
        <v>3</v>
      </c>
    </row>
    <row r="1049" spans="1:26" x14ac:dyDescent="0.25">
      <c r="A1049" t="s">
        <v>8566</v>
      </c>
      <c r="B1049" t="s">
        <v>8567</v>
      </c>
      <c r="C1049" t="s">
        <v>8568</v>
      </c>
      <c r="D1049" t="s">
        <v>8569</v>
      </c>
      <c r="E1049" t="s">
        <v>7948</v>
      </c>
      <c r="F1049" t="s">
        <v>8570</v>
      </c>
      <c r="G1049" t="s">
        <v>8571</v>
      </c>
      <c r="H1049" t="s">
        <v>8572</v>
      </c>
      <c r="I1049" t="s">
        <v>225</v>
      </c>
      <c r="J1049" t="s">
        <v>211</v>
      </c>
      <c r="K1049" t="s">
        <v>8573</v>
      </c>
      <c r="L1049" t="s">
        <v>50</v>
      </c>
      <c r="M1049" t="s">
        <v>50</v>
      </c>
      <c r="N1049" t="s">
        <v>36</v>
      </c>
      <c r="O1049" t="s">
        <v>39</v>
      </c>
      <c r="P1049" t="s">
        <v>481</v>
      </c>
      <c r="Q1049" t="s">
        <v>39</v>
      </c>
      <c r="R1049" t="s">
        <v>39</v>
      </c>
      <c r="S1049" t="s">
        <v>428</v>
      </c>
      <c r="T1049" t="s">
        <v>39</v>
      </c>
      <c r="U1049" t="s">
        <v>3319</v>
      </c>
      <c r="V1049" t="s">
        <v>39</v>
      </c>
      <c r="W1049" t="s">
        <v>39</v>
      </c>
      <c r="X1049" t="s">
        <v>39</v>
      </c>
      <c r="Y1049" t="s">
        <v>8571</v>
      </c>
      <c r="Z1049">
        <v>3</v>
      </c>
    </row>
    <row r="1050" spans="1:26" x14ac:dyDescent="0.25">
      <c r="A1050" t="s">
        <v>8574</v>
      </c>
      <c r="B1050" t="s">
        <v>8575</v>
      </c>
      <c r="C1050" t="s">
        <v>8576</v>
      </c>
      <c r="D1050" t="s">
        <v>8577</v>
      </c>
      <c r="E1050" t="s">
        <v>8578</v>
      </c>
      <c r="F1050" t="s">
        <v>8579</v>
      </c>
      <c r="G1050" t="s">
        <v>8580</v>
      </c>
      <c r="H1050" t="s">
        <v>8581</v>
      </c>
      <c r="I1050" t="s">
        <v>225</v>
      </c>
      <c r="J1050" t="s">
        <v>32</v>
      </c>
      <c r="K1050" t="s">
        <v>8582</v>
      </c>
      <c r="L1050" t="s">
        <v>50</v>
      </c>
      <c r="M1050" t="s">
        <v>50</v>
      </c>
      <c r="N1050" t="s">
        <v>36</v>
      </c>
      <c r="O1050" t="s">
        <v>51</v>
      </c>
      <c r="P1050" t="s">
        <v>39</v>
      </c>
      <c r="Q1050" t="s">
        <v>39</v>
      </c>
      <c r="R1050" t="s">
        <v>39</v>
      </c>
      <c r="S1050" t="s">
        <v>39</v>
      </c>
      <c r="T1050" t="s">
        <v>8583</v>
      </c>
      <c r="U1050" t="s">
        <v>39</v>
      </c>
      <c r="V1050" t="s">
        <v>39</v>
      </c>
      <c r="W1050" t="s">
        <v>39</v>
      </c>
      <c r="X1050" t="s">
        <v>39</v>
      </c>
      <c r="Y1050" t="s">
        <v>10101</v>
      </c>
      <c r="Z1050">
        <v>2</v>
      </c>
    </row>
    <row r="1051" spans="1:26" x14ac:dyDescent="0.25">
      <c r="A1051" t="s">
        <v>8584</v>
      </c>
      <c r="B1051" t="s">
        <v>8585</v>
      </c>
      <c r="C1051" t="s">
        <v>8586</v>
      </c>
      <c r="D1051" t="s">
        <v>8587</v>
      </c>
      <c r="E1051" t="s">
        <v>8588</v>
      </c>
      <c r="F1051" t="s">
        <v>8589</v>
      </c>
      <c r="G1051" t="s">
        <v>8590</v>
      </c>
      <c r="H1051" t="s">
        <v>30</v>
      </c>
      <c r="I1051" t="s">
        <v>31</v>
      </c>
      <c r="J1051" t="s">
        <v>47</v>
      </c>
      <c r="K1051" t="s">
        <v>48</v>
      </c>
      <c r="L1051" t="s">
        <v>8591</v>
      </c>
      <c r="M1051" t="s">
        <v>8592</v>
      </c>
      <c r="N1051" t="s">
        <v>36</v>
      </c>
      <c r="O1051" t="s">
        <v>51</v>
      </c>
      <c r="P1051" t="s">
        <v>39</v>
      </c>
      <c r="Q1051" t="s">
        <v>39</v>
      </c>
      <c r="R1051" t="s">
        <v>39</v>
      </c>
      <c r="S1051" t="s">
        <v>52</v>
      </c>
      <c r="T1051" t="s">
        <v>39</v>
      </c>
      <c r="U1051" t="s">
        <v>865</v>
      </c>
      <c r="V1051" t="s">
        <v>8976</v>
      </c>
      <c r="W1051" t="s">
        <v>39</v>
      </c>
      <c r="X1051" t="s">
        <v>20</v>
      </c>
      <c r="Y1051" t="s">
        <v>10102</v>
      </c>
      <c r="Z1051">
        <v>4</v>
      </c>
    </row>
    <row r="1052" spans="1:26" x14ac:dyDescent="0.25">
      <c r="A1052" t="s">
        <v>8593</v>
      </c>
      <c r="B1052" t="s">
        <v>8594</v>
      </c>
      <c r="C1052" t="s">
        <v>8595</v>
      </c>
      <c r="D1052" t="s">
        <v>8596</v>
      </c>
      <c r="E1052" t="s">
        <v>8597</v>
      </c>
      <c r="F1052" t="s">
        <v>8598</v>
      </c>
      <c r="G1052" t="s">
        <v>8599</v>
      </c>
      <c r="H1052" t="s">
        <v>8600</v>
      </c>
      <c r="I1052" t="s">
        <v>225</v>
      </c>
      <c r="J1052" t="s">
        <v>32</v>
      </c>
      <c r="K1052" t="s">
        <v>8601</v>
      </c>
      <c r="L1052" t="s">
        <v>50</v>
      </c>
      <c r="M1052" t="s">
        <v>50</v>
      </c>
      <c r="N1052" t="s">
        <v>36</v>
      </c>
      <c r="O1052" t="s">
        <v>399</v>
      </c>
      <c r="P1052" t="s">
        <v>481</v>
      </c>
      <c r="Q1052" t="s">
        <v>39</v>
      </c>
      <c r="R1052" t="s">
        <v>39</v>
      </c>
      <c r="S1052" t="s">
        <v>52</v>
      </c>
      <c r="T1052" t="s">
        <v>4505</v>
      </c>
      <c r="U1052" t="s">
        <v>39</v>
      </c>
      <c r="V1052" t="s">
        <v>39</v>
      </c>
      <c r="W1052" t="s">
        <v>39</v>
      </c>
      <c r="X1052" t="s">
        <v>39</v>
      </c>
      <c r="Y1052" t="s">
        <v>10103</v>
      </c>
      <c r="Z1052">
        <v>4</v>
      </c>
    </row>
    <row r="1053" spans="1:26" x14ac:dyDescent="0.25">
      <c r="A1053" t="s">
        <v>8602</v>
      </c>
      <c r="B1053" t="s">
        <v>8603</v>
      </c>
      <c r="C1053" t="s">
        <v>8604</v>
      </c>
      <c r="D1053" t="s">
        <v>7743</v>
      </c>
      <c r="E1053" t="s">
        <v>8605</v>
      </c>
      <c r="F1053" t="s">
        <v>8606</v>
      </c>
      <c r="G1053" t="s">
        <v>8607</v>
      </c>
      <c r="H1053" t="s">
        <v>7747</v>
      </c>
      <c r="I1053" t="s">
        <v>225</v>
      </c>
      <c r="J1053" t="s">
        <v>211</v>
      </c>
      <c r="K1053" t="s">
        <v>8608</v>
      </c>
      <c r="L1053" t="s">
        <v>50</v>
      </c>
      <c r="M1053" t="s">
        <v>50</v>
      </c>
      <c r="N1053" t="s">
        <v>36</v>
      </c>
      <c r="O1053" t="s">
        <v>399</v>
      </c>
      <c r="P1053" t="s">
        <v>39</v>
      </c>
      <c r="Q1053" t="s">
        <v>39</v>
      </c>
      <c r="R1053" t="s">
        <v>39</v>
      </c>
      <c r="S1053" t="s">
        <v>52</v>
      </c>
      <c r="T1053" t="s">
        <v>8226</v>
      </c>
      <c r="U1053" t="s">
        <v>39</v>
      </c>
      <c r="V1053" t="s">
        <v>39</v>
      </c>
      <c r="W1053" t="s">
        <v>39</v>
      </c>
      <c r="X1053" t="s">
        <v>39</v>
      </c>
      <c r="Y1053" t="s">
        <v>10104</v>
      </c>
      <c r="Z1053">
        <v>3</v>
      </c>
    </row>
    <row r="1054" spans="1:26" x14ac:dyDescent="0.25">
      <c r="A1054" t="s">
        <v>8609</v>
      </c>
      <c r="B1054" t="s">
        <v>8610</v>
      </c>
      <c r="C1054" t="s">
        <v>8611</v>
      </c>
      <c r="D1054" t="s">
        <v>1017</v>
      </c>
      <c r="E1054" t="s">
        <v>4349</v>
      </c>
      <c r="F1054" t="s">
        <v>8612</v>
      </c>
      <c r="G1054" t="s">
        <v>8613</v>
      </c>
      <c r="H1054" t="s">
        <v>679</v>
      </c>
      <c r="I1054" t="s">
        <v>225</v>
      </c>
      <c r="J1054" t="s">
        <v>211</v>
      </c>
      <c r="K1054" t="s">
        <v>8614</v>
      </c>
      <c r="L1054" t="s">
        <v>50</v>
      </c>
      <c r="M1054" t="s">
        <v>50</v>
      </c>
      <c r="N1054" t="s">
        <v>36</v>
      </c>
      <c r="O1054" t="s">
        <v>51</v>
      </c>
      <c r="P1054" t="s">
        <v>78</v>
      </c>
      <c r="Q1054" t="s">
        <v>39</v>
      </c>
      <c r="R1054" t="s">
        <v>39</v>
      </c>
      <c r="S1054" t="s">
        <v>52</v>
      </c>
      <c r="T1054" t="s">
        <v>409</v>
      </c>
      <c r="U1054" t="s">
        <v>39</v>
      </c>
      <c r="V1054" t="s">
        <v>159</v>
      </c>
      <c r="W1054" t="s">
        <v>39</v>
      </c>
      <c r="X1054" t="s">
        <v>20</v>
      </c>
      <c r="Y1054" t="s">
        <v>10105</v>
      </c>
      <c r="Z1054">
        <v>5</v>
      </c>
    </row>
    <row r="1055" spans="1:26" x14ac:dyDescent="0.25">
      <c r="A1055" t="s">
        <v>8615</v>
      </c>
      <c r="B1055" t="s">
        <v>8616</v>
      </c>
      <c r="C1055" t="s">
        <v>8617</v>
      </c>
      <c r="D1055" t="s">
        <v>8618</v>
      </c>
      <c r="E1055" t="s">
        <v>4349</v>
      </c>
      <c r="F1055" t="s">
        <v>8619</v>
      </c>
      <c r="G1055" t="s">
        <v>8620</v>
      </c>
      <c r="H1055" t="s">
        <v>8621</v>
      </c>
      <c r="I1055" t="s">
        <v>225</v>
      </c>
      <c r="J1055" t="s">
        <v>211</v>
      </c>
      <c r="K1055" t="s">
        <v>8622</v>
      </c>
      <c r="L1055" t="s">
        <v>50</v>
      </c>
      <c r="M1055" t="s">
        <v>50</v>
      </c>
      <c r="N1055" t="s">
        <v>36</v>
      </c>
      <c r="O1055" t="s">
        <v>39</v>
      </c>
      <c r="P1055" t="s">
        <v>9058</v>
      </c>
      <c r="Q1055" t="s">
        <v>39</v>
      </c>
      <c r="R1055" t="s">
        <v>39</v>
      </c>
      <c r="S1055" t="s">
        <v>52</v>
      </c>
      <c r="T1055" t="s">
        <v>409</v>
      </c>
      <c r="U1055" t="s">
        <v>865</v>
      </c>
      <c r="V1055" t="s">
        <v>39</v>
      </c>
      <c r="W1055" t="s">
        <v>39</v>
      </c>
      <c r="X1055" t="s">
        <v>39</v>
      </c>
      <c r="Y1055" t="s">
        <v>10106</v>
      </c>
      <c r="Z1055">
        <v>4</v>
      </c>
    </row>
    <row r="1056" spans="1:26" x14ac:dyDescent="0.25">
      <c r="A1056" t="s">
        <v>8623</v>
      </c>
      <c r="B1056" t="s">
        <v>8624</v>
      </c>
      <c r="C1056" t="s">
        <v>8625</v>
      </c>
      <c r="D1056" t="s">
        <v>8626</v>
      </c>
      <c r="E1056" t="s">
        <v>8348</v>
      </c>
      <c r="F1056" t="s">
        <v>8627</v>
      </c>
      <c r="G1056" t="s">
        <v>8628</v>
      </c>
      <c r="H1056" t="s">
        <v>1929</v>
      </c>
      <c r="I1056" t="s">
        <v>225</v>
      </c>
      <c r="J1056" t="s">
        <v>32</v>
      </c>
      <c r="K1056" t="s">
        <v>8629</v>
      </c>
      <c r="L1056" t="s">
        <v>50</v>
      </c>
      <c r="M1056" t="s">
        <v>50</v>
      </c>
      <c r="N1056" t="s">
        <v>36</v>
      </c>
      <c r="O1056" t="s">
        <v>51</v>
      </c>
      <c r="P1056" t="s">
        <v>39</v>
      </c>
      <c r="Q1056" t="s">
        <v>39</v>
      </c>
      <c r="R1056" t="s">
        <v>39</v>
      </c>
      <c r="S1056" t="s">
        <v>428</v>
      </c>
      <c r="T1056" t="s">
        <v>523</v>
      </c>
      <c r="U1056" t="s">
        <v>39</v>
      </c>
      <c r="V1056" t="s">
        <v>39</v>
      </c>
      <c r="W1056" t="s">
        <v>39</v>
      </c>
      <c r="X1056" t="s">
        <v>39</v>
      </c>
      <c r="Y1056" t="s">
        <v>10107</v>
      </c>
      <c r="Z1056">
        <v>3</v>
      </c>
    </row>
    <row r="1057" spans="1:26" x14ac:dyDescent="0.25">
      <c r="A1057" t="s">
        <v>8630</v>
      </c>
      <c r="B1057" t="s">
        <v>8631</v>
      </c>
      <c r="C1057" t="s">
        <v>8632</v>
      </c>
      <c r="D1057" t="s">
        <v>8633</v>
      </c>
      <c r="E1057" t="s">
        <v>8634</v>
      </c>
      <c r="F1057" t="s">
        <v>8635</v>
      </c>
      <c r="G1057" t="s">
        <v>8636</v>
      </c>
      <c r="H1057" t="s">
        <v>8637</v>
      </c>
      <c r="I1057" t="s">
        <v>225</v>
      </c>
      <c r="J1057" t="s">
        <v>32</v>
      </c>
      <c r="K1057" t="s">
        <v>8638</v>
      </c>
      <c r="L1057" t="s">
        <v>50</v>
      </c>
      <c r="M1057" t="s">
        <v>50</v>
      </c>
      <c r="N1057" t="s">
        <v>36</v>
      </c>
      <c r="O1057" t="s">
        <v>39</v>
      </c>
      <c r="P1057" t="s">
        <v>8639</v>
      </c>
      <c r="Q1057" t="s">
        <v>522</v>
      </c>
      <c r="R1057" t="s">
        <v>39</v>
      </c>
      <c r="S1057" t="s">
        <v>9106</v>
      </c>
      <c r="T1057" t="s">
        <v>39</v>
      </c>
      <c r="U1057" t="s">
        <v>39</v>
      </c>
      <c r="V1057" t="s">
        <v>39</v>
      </c>
      <c r="W1057" t="s">
        <v>39</v>
      </c>
      <c r="X1057" t="s">
        <v>39</v>
      </c>
      <c r="Y1057" t="s">
        <v>10108</v>
      </c>
      <c r="Z1057">
        <v>3</v>
      </c>
    </row>
    <row r="1058" spans="1:26" x14ac:dyDescent="0.25">
      <c r="A1058" t="s">
        <v>8640</v>
      </c>
      <c r="B1058" t="s">
        <v>8641</v>
      </c>
      <c r="C1058" t="s">
        <v>8642</v>
      </c>
      <c r="D1058" t="s">
        <v>6715</v>
      </c>
      <c r="E1058" t="s">
        <v>8643</v>
      </c>
      <c r="F1058" t="s">
        <v>8644</v>
      </c>
      <c r="G1058" t="s">
        <v>1183</v>
      </c>
      <c r="H1058" t="s">
        <v>853</v>
      </c>
      <c r="I1058" t="s">
        <v>225</v>
      </c>
      <c r="J1058" t="s">
        <v>32</v>
      </c>
      <c r="K1058" t="s">
        <v>8645</v>
      </c>
      <c r="L1058" t="s">
        <v>50</v>
      </c>
      <c r="M1058" t="s">
        <v>50</v>
      </c>
      <c r="N1058" t="s">
        <v>36</v>
      </c>
      <c r="O1058" t="s">
        <v>51</v>
      </c>
      <c r="P1058" t="s">
        <v>177</v>
      </c>
      <c r="Q1058" t="s">
        <v>39</v>
      </c>
      <c r="R1058" t="s">
        <v>1183</v>
      </c>
      <c r="S1058" t="s">
        <v>39</v>
      </c>
      <c r="T1058" t="s">
        <v>39</v>
      </c>
      <c r="U1058" t="s">
        <v>39</v>
      </c>
      <c r="V1058" t="s">
        <v>39</v>
      </c>
      <c r="W1058" t="s">
        <v>39</v>
      </c>
      <c r="X1058" t="s">
        <v>39</v>
      </c>
      <c r="Y1058" t="s">
        <v>10109</v>
      </c>
      <c r="Z1058">
        <v>3</v>
      </c>
    </row>
    <row r="1059" spans="1:26" x14ac:dyDescent="0.25">
      <c r="A1059" t="s">
        <v>8646</v>
      </c>
      <c r="B1059" t="s">
        <v>8647</v>
      </c>
      <c r="C1059" t="s">
        <v>8648</v>
      </c>
      <c r="D1059" t="s">
        <v>8000</v>
      </c>
      <c r="E1059" t="s">
        <v>8649</v>
      </c>
      <c r="F1059" t="s">
        <v>8650</v>
      </c>
      <c r="G1059" t="s">
        <v>1139</v>
      </c>
      <c r="H1059" t="s">
        <v>1929</v>
      </c>
      <c r="I1059" t="s">
        <v>225</v>
      </c>
      <c r="J1059" t="s">
        <v>32</v>
      </c>
      <c r="K1059" t="s">
        <v>8651</v>
      </c>
      <c r="L1059" t="s">
        <v>50</v>
      </c>
      <c r="M1059" t="s">
        <v>50</v>
      </c>
      <c r="N1059" t="s">
        <v>36</v>
      </c>
      <c r="O1059" t="s">
        <v>51</v>
      </c>
      <c r="P1059" t="s">
        <v>187</v>
      </c>
      <c r="Q1059" t="s">
        <v>39</v>
      </c>
      <c r="R1059" t="s">
        <v>39</v>
      </c>
      <c r="S1059" t="s">
        <v>9059</v>
      </c>
      <c r="T1059" t="s">
        <v>39</v>
      </c>
      <c r="U1059" t="s">
        <v>39</v>
      </c>
      <c r="V1059" t="s">
        <v>39</v>
      </c>
      <c r="W1059" t="s">
        <v>39</v>
      </c>
      <c r="X1059" t="s">
        <v>39</v>
      </c>
      <c r="Y1059" t="s">
        <v>9292</v>
      </c>
      <c r="Z1059">
        <v>3</v>
      </c>
    </row>
    <row r="1060" spans="1:26" x14ac:dyDescent="0.25">
      <c r="A1060" t="s">
        <v>8652</v>
      </c>
      <c r="B1060" t="s">
        <v>8653</v>
      </c>
      <c r="C1060" t="s">
        <v>8654</v>
      </c>
      <c r="D1060" t="s">
        <v>8655</v>
      </c>
      <c r="E1060" t="s">
        <v>8656</v>
      </c>
      <c r="F1060" t="s">
        <v>8657</v>
      </c>
      <c r="G1060" t="s">
        <v>8658</v>
      </c>
      <c r="H1060" t="s">
        <v>713</v>
      </c>
      <c r="I1060" t="s">
        <v>225</v>
      </c>
      <c r="J1060" t="s">
        <v>211</v>
      </c>
      <c r="K1060" t="s">
        <v>8659</v>
      </c>
      <c r="L1060" t="s">
        <v>50</v>
      </c>
      <c r="M1060" t="s">
        <v>50</v>
      </c>
      <c r="N1060" t="s">
        <v>36</v>
      </c>
      <c r="O1060" t="s">
        <v>39</v>
      </c>
      <c r="P1060" t="s">
        <v>772</v>
      </c>
      <c r="Q1060" t="s">
        <v>39</v>
      </c>
      <c r="R1060" t="s">
        <v>39</v>
      </c>
      <c r="S1060" t="s">
        <v>52</v>
      </c>
      <c r="T1060" t="s">
        <v>168</v>
      </c>
      <c r="U1060" t="s">
        <v>39</v>
      </c>
      <c r="V1060" t="s">
        <v>39</v>
      </c>
      <c r="W1060" t="s">
        <v>39</v>
      </c>
      <c r="X1060" t="s">
        <v>39</v>
      </c>
      <c r="Y1060" t="s">
        <v>10110</v>
      </c>
      <c r="Z1060">
        <v>3</v>
      </c>
    </row>
    <row r="1061" spans="1:26" x14ac:dyDescent="0.25">
      <c r="A1061" t="s">
        <v>8660</v>
      </c>
      <c r="B1061" t="s">
        <v>8661</v>
      </c>
      <c r="C1061" t="s">
        <v>8662</v>
      </c>
      <c r="D1061" t="s">
        <v>8663</v>
      </c>
      <c r="E1061" t="s">
        <v>8664</v>
      </c>
      <c r="F1061" t="s">
        <v>8665</v>
      </c>
      <c r="G1061" t="s">
        <v>8666</v>
      </c>
      <c r="H1061" t="s">
        <v>8667</v>
      </c>
      <c r="I1061" t="s">
        <v>225</v>
      </c>
      <c r="J1061" t="s">
        <v>32</v>
      </c>
      <c r="K1061" t="s">
        <v>8668</v>
      </c>
      <c r="L1061" t="s">
        <v>50</v>
      </c>
      <c r="M1061" t="s">
        <v>50</v>
      </c>
      <c r="N1061" t="s">
        <v>36</v>
      </c>
      <c r="O1061" t="s">
        <v>51</v>
      </c>
      <c r="P1061" t="s">
        <v>39</v>
      </c>
      <c r="Q1061" t="s">
        <v>39</v>
      </c>
      <c r="R1061" t="s">
        <v>39</v>
      </c>
      <c r="S1061" t="s">
        <v>1184</v>
      </c>
      <c r="T1061" t="s">
        <v>8226</v>
      </c>
      <c r="U1061" t="s">
        <v>39</v>
      </c>
      <c r="V1061" t="s">
        <v>39</v>
      </c>
      <c r="W1061" t="s">
        <v>39</v>
      </c>
      <c r="X1061" t="s">
        <v>39</v>
      </c>
      <c r="Y1061" t="s">
        <v>10111</v>
      </c>
      <c r="Z1061">
        <v>3</v>
      </c>
    </row>
    <row r="1062" spans="1:26" x14ac:dyDescent="0.25">
      <c r="A1062" t="s">
        <v>8669</v>
      </c>
      <c r="B1062" t="s">
        <v>8670</v>
      </c>
      <c r="C1062" t="s">
        <v>8671</v>
      </c>
      <c r="D1062" t="s">
        <v>8672</v>
      </c>
      <c r="E1062" t="s">
        <v>8673</v>
      </c>
      <c r="F1062" t="s">
        <v>8674</v>
      </c>
      <c r="G1062" t="s">
        <v>8548</v>
      </c>
      <c r="H1062" t="s">
        <v>4619</v>
      </c>
      <c r="I1062" t="s">
        <v>225</v>
      </c>
      <c r="J1062" t="s">
        <v>211</v>
      </c>
      <c r="K1062" t="s">
        <v>8675</v>
      </c>
      <c r="L1062" t="s">
        <v>50</v>
      </c>
      <c r="M1062" t="s">
        <v>50</v>
      </c>
      <c r="N1062" t="s">
        <v>36</v>
      </c>
      <c r="O1062" t="s">
        <v>102</v>
      </c>
      <c r="P1062" t="s">
        <v>39</v>
      </c>
      <c r="Q1062" t="s">
        <v>39</v>
      </c>
      <c r="R1062" t="s">
        <v>1183</v>
      </c>
      <c r="S1062" t="s">
        <v>1184</v>
      </c>
      <c r="T1062" t="s">
        <v>39</v>
      </c>
      <c r="U1062" t="s">
        <v>96</v>
      </c>
      <c r="V1062" t="s">
        <v>39</v>
      </c>
      <c r="W1062" t="s">
        <v>39</v>
      </c>
      <c r="X1062" t="s">
        <v>39</v>
      </c>
      <c r="Y1062" t="s">
        <v>10112</v>
      </c>
      <c r="Z1062">
        <v>4</v>
      </c>
    </row>
    <row r="1063" spans="1:26" x14ac:dyDescent="0.25">
      <c r="A1063" t="s">
        <v>8676</v>
      </c>
      <c r="B1063" t="s">
        <v>8677</v>
      </c>
      <c r="C1063" t="s">
        <v>8678</v>
      </c>
      <c r="D1063" t="s">
        <v>7480</v>
      </c>
      <c r="E1063" t="s">
        <v>659</v>
      </c>
      <c r="F1063" t="s">
        <v>8679</v>
      </c>
      <c r="G1063" t="s">
        <v>8680</v>
      </c>
      <c r="H1063" t="s">
        <v>7483</v>
      </c>
      <c r="I1063" t="s">
        <v>225</v>
      </c>
      <c r="J1063" t="s">
        <v>211</v>
      </c>
      <c r="K1063" t="s">
        <v>8681</v>
      </c>
      <c r="L1063" t="s">
        <v>50</v>
      </c>
      <c r="M1063" t="s">
        <v>50</v>
      </c>
      <c r="N1063" t="s">
        <v>36</v>
      </c>
      <c r="O1063" t="s">
        <v>39</v>
      </c>
      <c r="P1063" t="s">
        <v>1274</v>
      </c>
      <c r="Q1063" t="s">
        <v>39</v>
      </c>
      <c r="R1063" t="s">
        <v>39</v>
      </c>
      <c r="S1063" t="s">
        <v>39</v>
      </c>
      <c r="T1063" t="s">
        <v>39</v>
      </c>
      <c r="U1063" t="s">
        <v>2722</v>
      </c>
      <c r="V1063" t="s">
        <v>39</v>
      </c>
      <c r="W1063" t="s">
        <v>1560</v>
      </c>
      <c r="X1063" t="s">
        <v>39</v>
      </c>
      <c r="Y1063" t="s">
        <v>10113</v>
      </c>
      <c r="Z1063">
        <v>3</v>
      </c>
    </row>
    <row r="1064" spans="1:26" x14ac:dyDescent="0.25">
      <c r="A1064" t="s">
        <v>8682</v>
      </c>
      <c r="B1064" t="s">
        <v>8683</v>
      </c>
      <c r="C1064" t="s">
        <v>8684</v>
      </c>
      <c r="D1064" t="s">
        <v>8685</v>
      </c>
      <c r="E1064" t="s">
        <v>659</v>
      </c>
      <c r="F1064" t="s">
        <v>8686</v>
      </c>
      <c r="G1064" t="s">
        <v>8687</v>
      </c>
      <c r="H1064" t="s">
        <v>8688</v>
      </c>
      <c r="I1064" t="s">
        <v>225</v>
      </c>
      <c r="J1064" t="s">
        <v>32</v>
      </c>
      <c r="K1064" t="s">
        <v>8689</v>
      </c>
      <c r="L1064" t="s">
        <v>50</v>
      </c>
      <c r="M1064" t="s">
        <v>50</v>
      </c>
      <c r="N1064" t="s">
        <v>36</v>
      </c>
      <c r="O1064" t="s">
        <v>39</v>
      </c>
      <c r="P1064" t="s">
        <v>266</v>
      </c>
      <c r="Q1064" t="s">
        <v>39</v>
      </c>
      <c r="R1064" t="s">
        <v>39</v>
      </c>
      <c r="S1064" t="s">
        <v>52</v>
      </c>
      <c r="T1064" t="s">
        <v>168</v>
      </c>
      <c r="U1064" t="s">
        <v>307</v>
      </c>
      <c r="V1064" t="s">
        <v>159</v>
      </c>
      <c r="W1064" t="s">
        <v>39</v>
      </c>
      <c r="X1064" t="s">
        <v>20</v>
      </c>
      <c r="Y1064" t="s">
        <v>10114</v>
      </c>
      <c r="Z1064">
        <v>5</v>
      </c>
    </row>
    <row r="1065" spans="1:26" x14ac:dyDescent="0.25">
      <c r="A1065" t="s">
        <v>8690</v>
      </c>
      <c r="B1065" t="s">
        <v>8691</v>
      </c>
      <c r="C1065" t="s">
        <v>8692</v>
      </c>
      <c r="D1065" t="s">
        <v>8693</v>
      </c>
      <c r="E1065" t="s">
        <v>8024</v>
      </c>
      <c r="F1065" t="s">
        <v>8694</v>
      </c>
      <c r="G1065" t="s">
        <v>8695</v>
      </c>
      <c r="H1065" t="s">
        <v>8696</v>
      </c>
      <c r="I1065" t="s">
        <v>225</v>
      </c>
      <c r="J1065" t="s">
        <v>32</v>
      </c>
      <c r="K1065" t="s">
        <v>8697</v>
      </c>
      <c r="L1065" t="s">
        <v>50</v>
      </c>
      <c r="M1065" t="s">
        <v>50</v>
      </c>
      <c r="N1065" t="s">
        <v>36</v>
      </c>
      <c r="O1065" t="s">
        <v>157</v>
      </c>
      <c r="P1065" t="s">
        <v>39</v>
      </c>
      <c r="Q1065" t="s">
        <v>39</v>
      </c>
      <c r="R1065" t="s">
        <v>39</v>
      </c>
      <c r="S1065" t="s">
        <v>39</v>
      </c>
      <c r="T1065" t="s">
        <v>39</v>
      </c>
      <c r="U1065" t="s">
        <v>6072</v>
      </c>
      <c r="V1065" t="s">
        <v>39</v>
      </c>
      <c r="W1065" t="s">
        <v>39</v>
      </c>
      <c r="X1065" t="s">
        <v>39</v>
      </c>
      <c r="Y1065" t="s">
        <v>10115</v>
      </c>
      <c r="Z1065">
        <v>2</v>
      </c>
    </row>
    <row r="1066" spans="1:26" x14ac:dyDescent="0.25">
      <c r="A1066" t="s">
        <v>8698</v>
      </c>
      <c r="B1066" t="s">
        <v>8699</v>
      </c>
      <c r="C1066" t="s">
        <v>8700</v>
      </c>
      <c r="D1066" t="s">
        <v>8701</v>
      </c>
      <c r="E1066" t="s">
        <v>8702</v>
      </c>
      <c r="F1066" t="s">
        <v>8703</v>
      </c>
      <c r="G1066" t="s">
        <v>8704</v>
      </c>
      <c r="H1066" t="s">
        <v>8143</v>
      </c>
      <c r="I1066" t="s">
        <v>225</v>
      </c>
      <c r="J1066" t="s">
        <v>32</v>
      </c>
      <c r="K1066" t="s">
        <v>8705</v>
      </c>
      <c r="L1066" t="s">
        <v>50</v>
      </c>
      <c r="M1066" t="s">
        <v>50</v>
      </c>
      <c r="N1066" t="s">
        <v>36</v>
      </c>
      <c r="O1066" t="s">
        <v>39</v>
      </c>
      <c r="P1066" t="s">
        <v>772</v>
      </c>
      <c r="Q1066" t="s">
        <v>39</v>
      </c>
      <c r="R1066" t="s">
        <v>39</v>
      </c>
      <c r="S1066" t="s">
        <v>9059</v>
      </c>
      <c r="T1066" t="s">
        <v>39</v>
      </c>
      <c r="U1066" t="s">
        <v>39</v>
      </c>
      <c r="V1066" t="s">
        <v>39</v>
      </c>
      <c r="W1066" t="s">
        <v>1505</v>
      </c>
      <c r="X1066" t="s">
        <v>39</v>
      </c>
      <c r="Y1066" t="s">
        <v>10116</v>
      </c>
      <c r="Z1066">
        <v>3</v>
      </c>
    </row>
    <row r="1067" spans="1:26" x14ac:dyDescent="0.25">
      <c r="A1067" t="s">
        <v>8706</v>
      </c>
      <c r="B1067" t="s">
        <v>8707</v>
      </c>
      <c r="C1067" t="s">
        <v>8708</v>
      </c>
      <c r="D1067" t="s">
        <v>8709</v>
      </c>
      <c r="E1067" t="s">
        <v>8710</v>
      </c>
      <c r="F1067" t="s">
        <v>8711</v>
      </c>
      <c r="G1067" t="s">
        <v>8712</v>
      </c>
      <c r="H1067" t="s">
        <v>8713</v>
      </c>
      <c r="I1067" t="s">
        <v>225</v>
      </c>
      <c r="J1067" t="s">
        <v>211</v>
      </c>
      <c r="K1067" t="s">
        <v>8714</v>
      </c>
      <c r="L1067" t="s">
        <v>50</v>
      </c>
      <c r="M1067" t="s">
        <v>50</v>
      </c>
      <c r="N1067" t="s">
        <v>36</v>
      </c>
      <c r="O1067" t="s">
        <v>39</v>
      </c>
      <c r="P1067" t="s">
        <v>78</v>
      </c>
      <c r="Q1067" t="s">
        <v>39</v>
      </c>
      <c r="R1067" t="s">
        <v>39</v>
      </c>
      <c r="S1067" t="s">
        <v>39</v>
      </c>
      <c r="T1067" t="s">
        <v>39</v>
      </c>
      <c r="U1067" t="s">
        <v>40</v>
      </c>
      <c r="V1067" t="s">
        <v>287</v>
      </c>
      <c r="W1067" t="s">
        <v>39</v>
      </c>
      <c r="X1067" t="s">
        <v>20</v>
      </c>
      <c r="Y1067" t="s">
        <v>10117</v>
      </c>
      <c r="Z1067">
        <v>3</v>
      </c>
    </row>
    <row r="1068" spans="1:26" x14ac:dyDescent="0.25">
      <c r="A1068" t="s">
        <v>8715</v>
      </c>
      <c r="B1068" t="s">
        <v>8716</v>
      </c>
      <c r="C1068" t="s">
        <v>8717</v>
      </c>
      <c r="D1068" t="s">
        <v>8718</v>
      </c>
      <c r="E1068" t="s">
        <v>6175</v>
      </c>
      <c r="F1068" t="s">
        <v>8719</v>
      </c>
      <c r="G1068" t="s">
        <v>1139</v>
      </c>
      <c r="H1068" t="s">
        <v>8143</v>
      </c>
      <c r="I1068" t="s">
        <v>225</v>
      </c>
      <c r="J1068" t="s">
        <v>32</v>
      </c>
      <c r="K1068" t="s">
        <v>8720</v>
      </c>
      <c r="L1068" t="s">
        <v>50</v>
      </c>
      <c r="M1068" t="s">
        <v>50</v>
      </c>
      <c r="N1068" t="s">
        <v>36</v>
      </c>
      <c r="O1068" t="s">
        <v>51</v>
      </c>
      <c r="P1068" t="s">
        <v>187</v>
      </c>
      <c r="Q1068" t="s">
        <v>39</v>
      </c>
      <c r="R1068" t="s">
        <v>39</v>
      </c>
      <c r="S1068" t="s">
        <v>9059</v>
      </c>
      <c r="T1068" t="s">
        <v>39</v>
      </c>
      <c r="U1068" t="s">
        <v>39</v>
      </c>
      <c r="V1068" t="s">
        <v>39</v>
      </c>
      <c r="W1068" t="s">
        <v>39</v>
      </c>
      <c r="X1068" t="s">
        <v>39</v>
      </c>
      <c r="Y1068" t="s">
        <v>9292</v>
      </c>
      <c r="Z1068">
        <v>3</v>
      </c>
    </row>
    <row r="1069" spans="1:26" x14ac:dyDescent="0.25">
      <c r="A1069" t="s">
        <v>8721</v>
      </c>
      <c r="B1069" t="s">
        <v>8722</v>
      </c>
      <c r="C1069" t="s">
        <v>8723</v>
      </c>
      <c r="D1069" t="s">
        <v>8724</v>
      </c>
      <c r="E1069" t="s">
        <v>6175</v>
      </c>
      <c r="F1069" t="s">
        <v>8725</v>
      </c>
      <c r="G1069" t="s">
        <v>8726</v>
      </c>
      <c r="H1069" t="s">
        <v>3145</v>
      </c>
      <c r="I1069" t="s">
        <v>225</v>
      </c>
      <c r="J1069" t="s">
        <v>32</v>
      </c>
      <c r="K1069" t="s">
        <v>8727</v>
      </c>
      <c r="L1069" t="s">
        <v>50</v>
      </c>
      <c r="M1069" t="s">
        <v>50</v>
      </c>
      <c r="N1069" t="s">
        <v>36</v>
      </c>
      <c r="O1069" t="s">
        <v>1021</v>
      </c>
      <c r="P1069" t="s">
        <v>39</v>
      </c>
      <c r="Q1069" t="s">
        <v>39</v>
      </c>
      <c r="R1069" t="s">
        <v>39</v>
      </c>
      <c r="S1069" t="s">
        <v>39</v>
      </c>
      <c r="T1069" t="s">
        <v>168</v>
      </c>
      <c r="U1069" t="s">
        <v>216</v>
      </c>
      <c r="V1069" t="s">
        <v>654</v>
      </c>
      <c r="W1069" t="s">
        <v>39</v>
      </c>
      <c r="X1069" t="s">
        <v>20</v>
      </c>
      <c r="Y1069" t="s">
        <v>10118</v>
      </c>
      <c r="Z1069">
        <v>4</v>
      </c>
    </row>
    <row r="1070" spans="1:26" x14ac:dyDescent="0.25">
      <c r="A1070" t="s">
        <v>8728</v>
      </c>
      <c r="B1070" t="s">
        <v>8729</v>
      </c>
      <c r="C1070" t="s">
        <v>8730</v>
      </c>
      <c r="D1070" t="s">
        <v>291</v>
      </c>
      <c r="E1070" t="s">
        <v>8731</v>
      </c>
      <c r="F1070" t="s">
        <v>8732</v>
      </c>
      <c r="G1070" t="s">
        <v>8733</v>
      </c>
      <c r="H1070" t="s">
        <v>4561</v>
      </c>
      <c r="I1070" t="s">
        <v>225</v>
      </c>
      <c r="J1070" t="s">
        <v>6915</v>
      </c>
      <c r="K1070" t="s">
        <v>8734</v>
      </c>
      <c r="L1070" t="s">
        <v>50</v>
      </c>
      <c r="M1070" t="s">
        <v>8735</v>
      </c>
      <c r="N1070" t="s">
        <v>36</v>
      </c>
      <c r="O1070" t="s">
        <v>39</v>
      </c>
      <c r="P1070" t="s">
        <v>78</v>
      </c>
      <c r="Q1070" t="s">
        <v>39</v>
      </c>
      <c r="R1070" t="s">
        <v>39</v>
      </c>
      <c r="S1070" t="s">
        <v>39</v>
      </c>
      <c r="T1070" t="s">
        <v>39</v>
      </c>
      <c r="U1070" t="s">
        <v>39</v>
      </c>
      <c r="V1070" t="s">
        <v>159</v>
      </c>
      <c r="W1070" t="s">
        <v>39</v>
      </c>
      <c r="X1070" t="s">
        <v>20</v>
      </c>
      <c r="Y1070" t="s">
        <v>10119</v>
      </c>
      <c r="Z1070">
        <v>2</v>
      </c>
    </row>
    <row r="1071" spans="1:26" x14ac:dyDescent="0.25">
      <c r="A1071" t="s">
        <v>8736</v>
      </c>
      <c r="B1071" t="s">
        <v>8737</v>
      </c>
      <c r="C1071" t="s">
        <v>8738</v>
      </c>
      <c r="D1071" t="s">
        <v>291</v>
      </c>
      <c r="E1071" t="s">
        <v>7802</v>
      </c>
      <c r="F1071" t="s">
        <v>8739</v>
      </c>
      <c r="G1071" t="s">
        <v>8740</v>
      </c>
      <c r="H1071" t="s">
        <v>4561</v>
      </c>
      <c r="I1071" t="s">
        <v>225</v>
      </c>
      <c r="J1071" t="s">
        <v>6915</v>
      </c>
      <c r="K1071" t="s">
        <v>8734</v>
      </c>
      <c r="L1071" t="s">
        <v>39</v>
      </c>
      <c r="M1071" t="s">
        <v>8735</v>
      </c>
      <c r="N1071" t="s">
        <v>36</v>
      </c>
      <c r="O1071" t="s">
        <v>39</v>
      </c>
      <c r="P1071" t="s">
        <v>78</v>
      </c>
      <c r="Q1071" t="s">
        <v>39</v>
      </c>
      <c r="R1071" t="s">
        <v>39</v>
      </c>
      <c r="S1071" t="s">
        <v>52</v>
      </c>
      <c r="T1071" t="s">
        <v>39</v>
      </c>
      <c r="U1071" t="s">
        <v>295</v>
      </c>
      <c r="V1071" t="s">
        <v>159</v>
      </c>
      <c r="W1071" t="s">
        <v>39</v>
      </c>
      <c r="X1071" t="s">
        <v>20</v>
      </c>
      <c r="Y1071" t="s">
        <v>10120</v>
      </c>
      <c r="Z1071">
        <v>4</v>
      </c>
    </row>
    <row r="1072" spans="1:26" x14ac:dyDescent="0.25">
      <c r="A1072" t="s">
        <v>8741</v>
      </c>
      <c r="B1072" t="s">
        <v>8742</v>
      </c>
      <c r="C1072" t="s">
        <v>8743</v>
      </c>
      <c r="D1072" t="s">
        <v>8744</v>
      </c>
      <c r="E1072" t="s">
        <v>8116</v>
      </c>
      <c r="F1072" t="s">
        <v>8745</v>
      </c>
      <c r="G1072" t="s">
        <v>8746</v>
      </c>
      <c r="H1072" t="s">
        <v>8747</v>
      </c>
      <c r="I1072" t="s">
        <v>225</v>
      </c>
      <c r="J1072" t="s">
        <v>211</v>
      </c>
      <c r="K1072" t="s">
        <v>8748</v>
      </c>
      <c r="L1072" t="s">
        <v>50</v>
      </c>
      <c r="M1072" t="s">
        <v>50</v>
      </c>
      <c r="N1072" t="s">
        <v>36</v>
      </c>
      <c r="O1072" t="s">
        <v>157</v>
      </c>
      <c r="P1072" t="s">
        <v>39</v>
      </c>
      <c r="Q1072" t="s">
        <v>39</v>
      </c>
      <c r="R1072" t="s">
        <v>39</v>
      </c>
      <c r="S1072" t="s">
        <v>39</v>
      </c>
      <c r="T1072" t="s">
        <v>39</v>
      </c>
      <c r="U1072" t="s">
        <v>39</v>
      </c>
      <c r="V1072" t="s">
        <v>8749</v>
      </c>
      <c r="W1072" t="s">
        <v>39</v>
      </c>
      <c r="X1072" t="s">
        <v>20</v>
      </c>
      <c r="Y1072" t="s">
        <v>10121</v>
      </c>
      <c r="Z1072">
        <v>2</v>
      </c>
    </row>
    <row r="1073" spans="1:26" x14ac:dyDescent="0.25">
      <c r="A1073" t="s">
        <v>8750</v>
      </c>
      <c r="B1073" t="s">
        <v>8751</v>
      </c>
      <c r="C1073" t="s">
        <v>8752</v>
      </c>
      <c r="D1073" t="s">
        <v>8753</v>
      </c>
      <c r="E1073" t="s">
        <v>8754</v>
      </c>
      <c r="F1073" t="s">
        <v>8755</v>
      </c>
      <c r="G1073" t="s">
        <v>8756</v>
      </c>
      <c r="H1073" t="s">
        <v>8757</v>
      </c>
      <c r="I1073" t="s">
        <v>225</v>
      </c>
      <c r="J1073" t="s">
        <v>211</v>
      </c>
      <c r="K1073" t="s">
        <v>8758</v>
      </c>
      <c r="L1073" t="s">
        <v>50</v>
      </c>
      <c r="M1073" t="s">
        <v>50</v>
      </c>
      <c r="N1073" t="s">
        <v>36</v>
      </c>
      <c r="O1073" t="s">
        <v>256</v>
      </c>
      <c r="P1073" t="s">
        <v>39</v>
      </c>
      <c r="Q1073" t="s">
        <v>39</v>
      </c>
      <c r="R1073" t="s">
        <v>39</v>
      </c>
      <c r="S1073" t="s">
        <v>39</v>
      </c>
      <c r="T1073" t="s">
        <v>168</v>
      </c>
      <c r="U1073" t="s">
        <v>40</v>
      </c>
      <c r="V1073" t="s">
        <v>159</v>
      </c>
      <c r="W1073" t="s">
        <v>39</v>
      </c>
      <c r="X1073" t="s">
        <v>20</v>
      </c>
      <c r="Y1073" t="s">
        <v>10122</v>
      </c>
      <c r="Z1073">
        <v>4</v>
      </c>
    </row>
    <row r="1074" spans="1:26" x14ac:dyDescent="0.25">
      <c r="A1074" t="s">
        <v>8759</v>
      </c>
      <c r="B1074" t="s">
        <v>8760</v>
      </c>
      <c r="C1074" t="s">
        <v>8761</v>
      </c>
      <c r="D1074" t="s">
        <v>8762</v>
      </c>
      <c r="E1074" t="s">
        <v>8664</v>
      </c>
      <c r="F1074" t="s">
        <v>8763</v>
      </c>
      <c r="G1074" t="s">
        <v>8764</v>
      </c>
      <c r="H1074" t="s">
        <v>30</v>
      </c>
      <c r="I1074" t="s">
        <v>31</v>
      </c>
      <c r="J1074" t="s">
        <v>47</v>
      </c>
      <c r="K1074" t="s">
        <v>8765</v>
      </c>
      <c r="L1074" t="s">
        <v>8766</v>
      </c>
      <c r="M1074" t="s">
        <v>8767</v>
      </c>
      <c r="N1074" t="s">
        <v>36</v>
      </c>
      <c r="O1074" t="s">
        <v>39</v>
      </c>
      <c r="P1074" t="s">
        <v>187</v>
      </c>
      <c r="Q1074" t="s">
        <v>39</v>
      </c>
      <c r="R1074" t="s">
        <v>1056</v>
      </c>
      <c r="S1074" t="s">
        <v>158</v>
      </c>
      <c r="T1074" t="s">
        <v>168</v>
      </c>
      <c r="U1074" t="s">
        <v>39</v>
      </c>
      <c r="V1074" t="s">
        <v>39</v>
      </c>
      <c r="W1074" t="s">
        <v>39</v>
      </c>
      <c r="X1074" t="s">
        <v>39</v>
      </c>
      <c r="Y1074" t="s">
        <v>10123</v>
      </c>
      <c r="Z1074">
        <v>4</v>
      </c>
    </row>
    <row r="1075" spans="1:26" x14ac:dyDescent="0.25">
      <c r="A1075" t="s">
        <v>8768</v>
      </c>
      <c r="B1075" t="s">
        <v>8769</v>
      </c>
      <c r="C1075" t="s">
        <v>8770</v>
      </c>
      <c r="D1075" t="s">
        <v>8762</v>
      </c>
      <c r="E1075" t="s">
        <v>8771</v>
      </c>
      <c r="F1075" t="s">
        <v>8772</v>
      </c>
      <c r="G1075" t="s">
        <v>8773</v>
      </c>
      <c r="H1075" t="s">
        <v>30</v>
      </c>
      <c r="I1075" t="s">
        <v>31</v>
      </c>
      <c r="J1075" t="s">
        <v>47</v>
      </c>
      <c r="K1075" t="s">
        <v>8765</v>
      </c>
      <c r="L1075" t="s">
        <v>8766</v>
      </c>
      <c r="M1075" t="s">
        <v>8767</v>
      </c>
      <c r="N1075" t="s">
        <v>36</v>
      </c>
      <c r="O1075" t="s">
        <v>39</v>
      </c>
      <c r="P1075" t="s">
        <v>187</v>
      </c>
      <c r="Q1075" t="s">
        <v>39</v>
      </c>
      <c r="R1075" t="s">
        <v>8774</v>
      </c>
      <c r="S1075" t="s">
        <v>8775</v>
      </c>
      <c r="T1075" t="s">
        <v>39</v>
      </c>
      <c r="U1075" t="s">
        <v>39</v>
      </c>
      <c r="V1075" t="s">
        <v>39</v>
      </c>
      <c r="W1075" t="s">
        <v>39</v>
      </c>
      <c r="X1075" t="s">
        <v>39</v>
      </c>
      <c r="Y1075" t="s">
        <v>10124</v>
      </c>
      <c r="Z1075">
        <v>3</v>
      </c>
    </row>
    <row r="1076" spans="1:26" x14ac:dyDescent="0.25">
      <c r="A1076" t="s">
        <v>8776</v>
      </c>
      <c r="B1076" t="s">
        <v>8777</v>
      </c>
      <c r="C1076" t="s">
        <v>8778</v>
      </c>
      <c r="D1076" t="s">
        <v>8779</v>
      </c>
      <c r="E1076" t="s">
        <v>659</v>
      </c>
      <c r="F1076" t="s">
        <v>8780</v>
      </c>
      <c r="G1076" t="s">
        <v>8781</v>
      </c>
      <c r="H1076" t="s">
        <v>8782</v>
      </c>
      <c r="I1076" t="s">
        <v>225</v>
      </c>
      <c r="J1076" t="s">
        <v>32</v>
      </c>
      <c r="K1076" t="s">
        <v>8783</v>
      </c>
      <c r="L1076" t="s">
        <v>50</v>
      </c>
      <c r="M1076" t="s">
        <v>50</v>
      </c>
      <c r="N1076" t="s">
        <v>36</v>
      </c>
      <c r="O1076" t="s">
        <v>51</v>
      </c>
      <c r="P1076" t="s">
        <v>39</v>
      </c>
      <c r="Q1076" t="s">
        <v>39</v>
      </c>
      <c r="R1076" t="s">
        <v>39</v>
      </c>
      <c r="S1076" t="s">
        <v>39</v>
      </c>
      <c r="T1076" t="s">
        <v>947</v>
      </c>
      <c r="U1076" t="s">
        <v>96</v>
      </c>
      <c r="V1076" t="s">
        <v>39</v>
      </c>
      <c r="W1076" t="s">
        <v>39</v>
      </c>
      <c r="X1076" t="s">
        <v>39</v>
      </c>
      <c r="Y1076" t="s">
        <v>10125</v>
      </c>
      <c r="Z1076">
        <v>3</v>
      </c>
    </row>
    <row r="1077" spans="1:26" x14ac:dyDescent="0.25">
      <c r="A1077" t="s">
        <v>8784</v>
      </c>
      <c r="B1077" t="s">
        <v>8785</v>
      </c>
      <c r="C1077" t="s">
        <v>8786</v>
      </c>
      <c r="D1077" t="s">
        <v>8787</v>
      </c>
      <c r="E1077" t="s">
        <v>8788</v>
      </c>
      <c r="F1077" t="s">
        <v>8789</v>
      </c>
      <c r="G1077" t="s">
        <v>8790</v>
      </c>
      <c r="H1077" t="s">
        <v>8791</v>
      </c>
      <c r="I1077" t="s">
        <v>225</v>
      </c>
      <c r="J1077" t="s">
        <v>47</v>
      </c>
      <c r="K1077" t="s">
        <v>48</v>
      </c>
      <c r="L1077" t="s">
        <v>50</v>
      </c>
      <c r="M1077" t="s">
        <v>50</v>
      </c>
      <c r="N1077" t="s">
        <v>36</v>
      </c>
      <c r="O1077" t="s">
        <v>39</v>
      </c>
      <c r="P1077" t="s">
        <v>187</v>
      </c>
      <c r="Q1077" t="s">
        <v>39</v>
      </c>
      <c r="R1077" t="s">
        <v>39</v>
      </c>
      <c r="S1077" t="s">
        <v>39</v>
      </c>
      <c r="T1077" t="s">
        <v>39</v>
      </c>
      <c r="U1077" t="s">
        <v>39</v>
      </c>
      <c r="V1077" t="s">
        <v>39</v>
      </c>
      <c r="W1077" t="s">
        <v>595</v>
      </c>
      <c r="X1077" t="s">
        <v>39</v>
      </c>
      <c r="Y1077" t="s">
        <v>10126</v>
      </c>
      <c r="Z1077">
        <v>2</v>
      </c>
    </row>
    <row r="1078" spans="1:26" x14ac:dyDescent="0.25">
      <c r="A1078" t="s">
        <v>8792</v>
      </c>
      <c r="B1078" t="s">
        <v>8793</v>
      </c>
      <c r="C1078" t="s">
        <v>8794</v>
      </c>
      <c r="D1078" t="s">
        <v>1580</v>
      </c>
      <c r="E1078" t="s">
        <v>8795</v>
      </c>
      <c r="F1078" t="s">
        <v>8796</v>
      </c>
      <c r="G1078" t="s">
        <v>8797</v>
      </c>
      <c r="H1078" t="s">
        <v>1583</v>
      </c>
      <c r="I1078" t="s">
        <v>225</v>
      </c>
      <c r="J1078" t="s">
        <v>211</v>
      </c>
      <c r="K1078" t="s">
        <v>8798</v>
      </c>
      <c r="L1078" t="s">
        <v>50</v>
      </c>
      <c r="M1078" t="s">
        <v>50</v>
      </c>
      <c r="N1078" t="s">
        <v>36</v>
      </c>
      <c r="O1078" t="s">
        <v>51</v>
      </c>
      <c r="P1078" t="s">
        <v>39</v>
      </c>
      <c r="Q1078" t="s">
        <v>39</v>
      </c>
      <c r="R1078" t="s">
        <v>39</v>
      </c>
      <c r="S1078" t="s">
        <v>158</v>
      </c>
      <c r="T1078" t="s">
        <v>4505</v>
      </c>
      <c r="U1078" t="s">
        <v>39</v>
      </c>
      <c r="V1078" t="s">
        <v>39</v>
      </c>
      <c r="W1078" t="s">
        <v>39</v>
      </c>
      <c r="X1078" t="s">
        <v>39</v>
      </c>
      <c r="Y1078" t="s">
        <v>10127</v>
      </c>
      <c r="Z1078">
        <v>3</v>
      </c>
    </row>
    <row r="1079" spans="1:26" x14ac:dyDescent="0.25">
      <c r="A1079" t="s">
        <v>8799</v>
      </c>
      <c r="B1079" t="s">
        <v>8800</v>
      </c>
      <c r="C1079" t="s">
        <v>8801</v>
      </c>
      <c r="D1079" t="s">
        <v>8802</v>
      </c>
      <c r="E1079" t="s">
        <v>8803</v>
      </c>
      <c r="F1079" t="s">
        <v>8804</v>
      </c>
      <c r="G1079" t="s">
        <v>8805</v>
      </c>
      <c r="H1079" t="s">
        <v>8806</v>
      </c>
      <c r="I1079" t="s">
        <v>225</v>
      </c>
      <c r="J1079" t="s">
        <v>32</v>
      </c>
      <c r="K1079" t="s">
        <v>8807</v>
      </c>
      <c r="L1079" t="s">
        <v>50</v>
      </c>
      <c r="M1079" t="s">
        <v>50</v>
      </c>
      <c r="N1079" t="s">
        <v>36</v>
      </c>
      <c r="O1079" t="s">
        <v>426</v>
      </c>
      <c r="P1079" t="s">
        <v>39</v>
      </c>
      <c r="Q1079" t="s">
        <v>39</v>
      </c>
      <c r="R1079" t="s">
        <v>39</v>
      </c>
      <c r="S1079" t="s">
        <v>52</v>
      </c>
      <c r="T1079" t="s">
        <v>39</v>
      </c>
      <c r="U1079" t="s">
        <v>1064</v>
      </c>
      <c r="V1079" t="s">
        <v>39</v>
      </c>
      <c r="W1079" t="s">
        <v>595</v>
      </c>
      <c r="X1079" t="s">
        <v>39</v>
      </c>
      <c r="Y1079" t="s">
        <v>10128</v>
      </c>
      <c r="Z1079">
        <v>4</v>
      </c>
    </row>
    <row r="1080" spans="1:26" x14ac:dyDescent="0.25">
      <c r="A1080" t="s">
        <v>8808</v>
      </c>
      <c r="B1080" t="s">
        <v>9064</v>
      </c>
      <c r="C1080" t="s">
        <v>8809</v>
      </c>
      <c r="D1080" t="s">
        <v>8810</v>
      </c>
      <c r="E1080" t="s">
        <v>8811</v>
      </c>
      <c r="F1080" t="s">
        <v>8812</v>
      </c>
      <c r="G1080" t="s">
        <v>8813</v>
      </c>
      <c r="H1080" t="s">
        <v>8814</v>
      </c>
      <c r="I1080" t="s">
        <v>8815</v>
      </c>
      <c r="J1080" t="s">
        <v>47</v>
      </c>
      <c r="K1080" t="s">
        <v>8816</v>
      </c>
      <c r="L1080" t="s">
        <v>50</v>
      </c>
      <c r="M1080" t="s">
        <v>50</v>
      </c>
      <c r="N1080" t="s">
        <v>36</v>
      </c>
      <c r="O1080" t="s">
        <v>51</v>
      </c>
      <c r="P1080" t="s">
        <v>266</v>
      </c>
      <c r="Q1080" t="s">
        <v>39</v>
      </c>
      <c r="R1080" t="s">
        <v>39</v>
      </c>
      <c r="S1080" t="s">
        <v>39</v>
      </c>
      <c r="T1080" t="s">
        <v>19</v>
      </c>
      <c r="U1080" t="s">
        <v>8817</v>
      </c>
      <c r="V1080" t="s">
        <v>8818</v>
      </c>
      <c r="W1080" t="s">
        <v>8815</v>
      </c>
      <c r="X1080" t="s">
        <v>20</v>
      </c>
      <c r="Y1080" t="s">
        <v>10129</v>
      </c>
      <c r="Z1080">
        <v>6</v>
      </c>
    </row>
    <row r="1081" spans="1:26" x14ac:dyDescent="0.25">
      <c r="A1081" t="s">
        <v>8819</v>
      </c>
      <c r="B1081" t="s">
        <v>8820</v>
      </c>
      <c r="C1081" t="s">
        <v>8821</v>
      </c>
      <c r="D1081" t="s">
        <v>8822</v>
      </c>
      <c r="E1081" t="s">
        <v>659</v>
      </c>
      <c r="F1081" t="s">
        <v>8823</v>
      </c>
      <c r="G1081" t="s">
        <v>8824</v>
      </c>
      <c r="H1081" t="s">
        <v>8820</v>
      </c>
      <c r="I1081" t="s">
        <v>77</v>
      </c>
      <c r="J1081" t="s">
        <v>47</v>
      </c>
      <c r="K1081" t="s">
        <v>48</v>
      </c>
      <c r="L1081" t="s">
        <v>39</v>
      </c>
      <c r="M1081" t="s">
        <v>39</v>
      </c>
      <c r="N1081" t="s">
        <v>36</v>
      </c>
      <c r="O1081" t="s">
        <v>9060</v>
      </c>
      <c r="P1081" t="s">
        <v>9061</v>
      </c>
      <c r="Q1081" t="s">
        <v>39</v>
      </c>
      <c r="R1081" t="s">
        <v>39</v>
      </c>
      <c r="S1081" t="s">
        <v>39</v>
      </c>
      <c r="T1081" t="s">
        <v>39</v>
      </c>
      <c r="U1081" t="s">
        <v>9062</v>
      </c>
      <c r="V1081" t="s">
        <v>39</v>
      </c>
      <c r="W1081" t="s">
        <v>39</v>
      </c>
      <c r="X1081" t="s">
        <v>39</v>
      </c>
      <c r="Y1081" t="s">
        <v>10130</v>
      </c>
      <c r="Z1081">
        <v>3</v>
      </c>
    </row>
    <row r="1082" spans="1:26" x14ac:dyDescent="0.25">
      <c r="A1082" t="s">
        <v>8825</v>
      </c>
      <c r="B1082" t="s">
        <v>8826</v>
      </c>
      <c r="C1082" t="s">
        <v>8827</v>
      </c>
      <c r="D1082" t="s">
        <v>887</v>
      </c>
      <c r="E1082" t="s">
        <v>8828</v>
      </c>
      <c r="F1082" t="s">
        <v>8829</v>
      </c>
      <c r="G1082" t="s">
        <v>8830</v>
      </c>
      <c r="H1082" t="s">
        <v>8826</v>
      </c>
      <c r="I1082" t="s">
        <v>1089</v>
      </c>
      <c r="J1082" t="s">
        <v>47</v>
      </c>
      <c r="K1082" t="s">
        <v>48</v>
      </c>
      <c r="L1082" t="s">
        <v>39</v>
      </c>
      <c r="M1082" t="s">
        <v>39</v>
      </c>
      <c r="N1082" t="s">
        <v>36</v>
      </c>
      <c r="O1082" t="s">
        <v>1089</v>
      </c>
      <c r="P1082" t="s">
        <v>39</v>
      </c>
      <c r="Q1082" t="s">
        <v>39</v>
      </c>
      <c r="R1082" t="s">
        <v>39</v>
      </c>
      <c r="S1082" t="s">
        <v>937</v>
      </c>
      <c r="T1082" t="s">
        <v>39</v>
      </c>
      <c r="U1082" t="s">
        <v>327</v>
      </c>
      <c r="V1082" t="s">
        <v>1174</v>
      </c>
      <c r="W1082" t="s">
        <v>39</v>
      </c>
      <c r="X1082" t="s">
        <v>20</v>
      </c>
      <c r="Y1082" t="s">
        <v>10131</v>
      </c>
      <c r="Z1082">
        <v>4</v>
      </c>
    </row>
    <row r="1083" spans="1:26" x14ac:dyDescent="0.25">
      <c r="A1083" t="s">
        <v>8831</v>
      </c>
      <c r="B1083" t="s">
        <v>8832</v>
      </c>
      <c r="C1083" t="s">
        <v>8833</v>
      </c>
      <c r="D1083" t="s">
        <v>8834</v>
      </c>
      <c r="E1083" t="s">
        <v>8835</v>
      </c>
      <c r="F1083" t="s">
        <v>8836</v>
      </c>
      <c r="G1083" t="s">
        <v>9068</v>
      </c>
      <c r="H1083" t="s">
        <v>8832</v>
      </c>
      <c r="I1083" t="s">
        <v>1089</v>
      </c>
      <c r="J1083" t="s">
        <v>47</v>
      </c>
      <c r="K1083" t="s">
        <v>48</v>
      </c>
      <c r="L1083" t="s">
        <v>39</v>
      </c>
      <c r="M1083" t="s">
        <v>39</v>
      </c>
      <c r="N1083" t="s">
        <v>36</v>
      </c>
      <c r="O1083" t="s">
        <v>1089</v>
      </c>
      <c r="P1083" t="s">
        <v>39</v>
      </c>
      <c r="Q1083" t="s">
        <v>39</v>
      </c>
      <c r="R1083" t="s">
        <v>39</v>
      </c>
      <c r="S1083" t="s">
        <v>39</v>
      </c>
      <c r="T1083" t="s">
        <v>39</v>
      </c>
      <c r="U1083" t="s">
        <v>307</v>
      </c>
      <c r="V1083" t="s">
        <v>159</v>
      </c>
      <c r="W1083" t="s">
        <v>39</v>
      </c>
      <c r="X1083" t="s">
        <v>20</v>
      </c>
      <c r="Y1083" t="s">
        <v>10132</v>
      </c>
      <c r="Z1083">
        <v>3</v>
      </c>
    </row>
    <row r="1084" spans="1:26" x14ac:dyDescent="0.25">
      <c r="A1084" t="s">
        <v>8837</v>
      </c>
      <c r="B1084" t="s">
        <v>8838</v>
      </c>
      <c r="C1084" t="s">
        <v>8839</v>
      </c>
      <c r="D1084" t="s">
        <v>8840</v>
      </c>
      <c r="E1084" t="s">
        <v>8841</v>
      </c>
      <c r="F1084" t="s">
        <v>8842</v>
      </c>
      <c r="G1084" t="s">
        <v>8843</v>
      </c>
      <c r="H1084" t="s">
        <v>8838</v>
      </c>
      <c r="I1084" t="s">
        <v>1089</v>
      </c>
      <c r="J1084" t="s">
        <v>47</v>
      </c>
      <c r="K1084" t="s">
        <v>48</v>
      </c>
      <c r="L1084" t="s">
        <v>39</v>
      </c>
      <c r="M1084" t="s">
        <v>39</v>
      </c>
      <c r="N1084" t="s">
        <v>36</v>
      </c>
      <c r="O1084" t="s">
        <v>1089</v>
      </c>
      <c r="P1084" t="s">
        <v>266</v>
      </c>
      <c r="Q1084" t="s">
        <v>39</v>
      </c>
      <c r="R1084" t="s">
        <v>39</v>
      </c>
      <c r="S1084" t="s">
        <v>158</v>
      </c>
      <c r="T1084" t="s">
        <v>19</v>
      </c>
      <c r="U1084" t="s">
        <v>96</v>
      </c>
      <c r="V1084" t="s">
        <v>39</v>
      </c>
      <c r="W1084" t="s">
        <v>39</v>
      </c>
      <c r="X1084" t="s">
        <v>39</v>
      </c>
      <c r="Y1084" t="s">
        <v>10133</v>
      </c>
      <c r="Z1084">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3051D-181D-4489-87C2-D96F7F382260}">
  <dimension ref="A1:K464"/>
  <sheetViews>
    <sheetView workbookViewId="0">
      <selection activeCell="G15" sqref="G15"/>
    </sheetView>
  </sheetViews>
  <sheetFormatPr defaultRowHeight="15" x14ac:dyDescent="0.25"/>
  <cols>
    <col min="2" max="2" width="63" customWidth="1"/>
    <col min="3" max="3" width="47" customWidth="1"/>
    <col min="4" max="4" width="49.140625" customWidth="1"/>
    <col min="5" max="5" width="27.28515625" customWidth="1"/>
    <col min="6" max="6" width="81.140625" bestFit="1" customWidth="1"/>
    <col min="7" max="7" width="61.85546875" bestFit="1" customWidth="1"/>
    <col min="8" max="8" width="61.85546875" customWidth="1"/>
    <col min="9" max="9" width="49.42578125" bestFit="1" customWidth="1"/>
    <col min="10" max="10" width="15" bestFit="1" customWidth="1"/>
    <col min="11" max="11" width="16.7109375" bestFit="1" customWidth="1"/>
  </cols>
  <sheetData>
    <row r="1" spans="1:11" x14ac:dyDescent="0.25">
      <c r="A1" t="s">
        <v>11226</v>
      </c>
      <c r="B1" t="s">
        <v>9071</v>
      </c>
      <c r="C1" t="s">
        <v>10152</v>
      </c>
      <c r="D1" t="s">
        <v>10153</v>
      </c>
      <c r="E1" t="s">
        <v>10154</v>
      </c>
      <c r="F1" t="s">
        <v>10155</v>
      </c>
      <c r="G1" t="s">
        <v>10156</v>
      </c>
      <c r="H1" t="s">
        <v>8</v>
      </c>
      <c r="I1" t="s">
        <v>12</v>
      </c>
      <c r="J1" t="s">
        <v>10157</v>
      </c>
      <c r="K1" t="s">
        <v>10158</v>
      </c>
    </row>
    <row r="2" spans="1:11" x14ac:dyDescent="0.25">
      <c r="A2" s="17" t="s">
        <v>11227</v>
      </c>
      <c r="B2" s="17" t="s">
        <v>11066</v>
      </c>
      <c r="C2" s="17" t="s">
        <v>39</v>
      </c>
      <c r="D2" s="17" t="s">
        <v>39</v>
      </c>
      <c r="E2" s="17" t="s">
        <v>39</v>
      </c>
      <c r="F2" s="17" t="s">
        <v>11067</v>
      </c>
      <c r="G2" s="17" t="s">
        <v>39</v>
      </c>
      <c r="H2" s="17" t="s">
        <v>11177</v>
      </c>
      <c r="I2" s="17" t="s">
        <v>39</v>
      </c>
      <c r="J2" s="12">
        <v>44666</v>
      </c>
      <c r="K2" s="17" t="s">
        <v>39</v>
      </c>
    </row>
    <row r="3" spans="1:11" x14ac:dyDescent="0.25">
      <c r="A3" s="17" t="s">
        <v>11228</v>
      </c>
      <c r="B3" s="17" t="s">
        <v>11064</v>
      </c>
      <c r="C3" s="17" t="s">
        <v>136</v>
      </c>
      <c r="D3" s="17" t="s">
        <v>11178</v>
      </c>
      <c r="E3" s="17" t="s">
        <v>39</v>
      </c>
      <c r="F3" s="17" t="s">
        <v>11065</v>
      </c>
      <c r="G3" s="17" t="s">
        <v>11179</v>
      </c>
      <c r="H3" s="17" t="s">
        <v>225</v>
      </c>
      <c r="I3" s="17" t="s">
        <v>39</v>
      </c>
      <c r="J3" s="12">
        <v>44666</v>
      </c>
      <c r="K3" s="22" t="s">
        <v>11180</v>
      </c>
    </row>
    <row r="4" spans="1:11" x14ac:dyDescent="0.25">
      <c r="A4" s="17" t="s">
        <v>11689</v>
      </c>
      <c r="B4" s="17" t="s">
        <v>11063</v>
      </c>
      <c r="C4" s="17" t="s">
        <v>220</v>
      </c>
      <c r="D4" s="17" t="s">
        <v>11182</v>
      </c>
      <c r="E4" s="20" t="s">
        <v>11183</v>
      </c>
      <c r="F4" s="20" t="s">
        <v>11181</v>
      </c>
      <c r="G4" s="17" t="s">
        <v>11184</v>
      </c>
      <c r="H4" s="17" t="s">
        <v>225</v>
      </c>
      <c r="I4" s="17" t="s">
        <v>39</v>
      </c>
      <c r="J4" s="12">
        <v>44666</v>
      </c>
      <c r="K4" s="16" t="s">
        <v>11185</v>
      </c>
    </row>
    <row r="5" spans="1:11" x14ac:dyDescent="0.25">
      <c r="A5" s="17" t="s">
        <v>11688</v>
      </c>
      <c r="B5" s="17" t="s">
        <v>11061</v>
      </c>
      <c r="C5" s="17" t="s">
        <v>718</v>
      </c>
      <c r="D5" s="17" t="s">
        <v>11186</v>
      </c>
      <c r="E5" s="20" t="s">
        <v>11187</v>
      </c>
      <c r="F5" s="17" t="s">
        <v>11062</v>
      </c>
      <c r="G5" s="17" t="s">
        <v>11188</v>
      </c>
      <c r="H5" s="17" t="s">
        <v>225</v>
      </c>
      <c r="I5" s="17" t="s">
        <v>39</v>
      </c>
      <c r="J5" s="12">
        <v>44667</v>
      </c>
      <c r="K5" s="17" t="s">
        <v>659</v>
      </c>
    </row>
    <row r="6" spans="1:11" x14ac:dyDescent="0.25">
      <c r="A6" s="17" t="s">
        <v>11687</v>
      </c>
      <c r="B6" s="17" t="s">
        <v>11191</v>
      </c>
      <c r="C6" s="17" t="s">
        <v>11192</v>
      </c>
      <c r="D6" s="17" t="s">
        <v>11189</v>
      </c>
      <c r="E6" s="20" t="s">
        <v>11193</v>
      </c>
      <c r="F6" s="20" t="s">
        <v>11190</v>
      </c>
      <c r="G6" s="17" t="s">
        <v>11194</v>
      </c>
      <c r="H6" s="17" t="s">
        <v>225</v>
      </c>
      <c r="I6" s="17" t="s">
        <v>39</v>
      </c>
      <c r="J6" s="12">
        <v>44667</v>
      </c>
      <c r="K6" s="16" t="s">
        <v>11195</v>
      </c>
    </row>
    <row r="7" spans="1:11" x14ac:dyDescent="0.25">
      <c r="A7" s="17" t="s">
        <v>11686</v>
      </c>
      <c r="B7" s="17" t="s">
        <v>11059</v>
      </c>
      <c r="C7" s="17" t="s">
        <v>718</v>
      </c>
      <c r="D7" s="17" t="s">
        <v>11196</v>
      </c>
      <c r="E7" s="20" t="s">
        <v>11197</v>
      </c>
      <c r="F7" s="17" t="s">
        <v>11060</v>
      </c>
      <c r="G7" s="17" t="s">
        <v>11694</v>
      </c>
      <c r="H7" s="17" t="s">
        <v>225</v>
      </c>
      <c r="I7" s="17" t="s">
        <v>39</v>
      </c>
      <c r="J7" s="12">
        <v>44668</v>
      </c>
      <c r="K7" s="24" t="s">
        <v>10164</v>
      </c>
    </row>
    <row r="8" spans="1:11" ht="105" x14ac:dyDescent="0.25">
      <c r="A8" s="17" t="s">
        <v>11685</v>
      </c>
      <c r="B8" s="17" t="s">
        <v>11057</v>
      </c>
      <c r="C8" s="17" t="s">
        <v>11198</v>
      </c>
      <c r="D8" s="23" t="s">
        <v>11205</v>
      </c>
      <c r="E8" s="17" t="s">
        <v>39</v>
      </c>
      <c r="F8" s="17" t="s">
        <v>11058</v>
      </c>
      <c r="G8" s="17" t="s">
        <v>11199</v>
      </c>
      <c r="H8" s="17" t="s">
        <v>8950</v>
      </c>
      <c r="I8" s="17" t="s">
        <v>39</v>
      </c>
      <c r="J8" s="12">
        <v>44668</v>
      </c>
      <c r="K8" s="22" t="s">
        <v>8877</v>
      </c>
    </row>
    <row r="9" spans="1:11" x14ac:dyDescent="0.25">
      <c r="A9" s="17" t="s">
        <v>11684</v>
      </c>
      <c r="B9" s="17" t="s">
        <v>11055</v>
      </c>
      <c r="C9" s="17" t="s">
        <v>11200</v>
      </c>
      <c r="D9" s="17" t="s">
        <v>11201</v>
      </c>
      <c r="E9" s="20" t="s">
        <v>11202</v>
      </c>
      <c r="F9" s="17" t="s">
        <v>11056</v>
      </c>
      <c r="G9" s="17" t="s">
        <v>11695</v>
      </c>
      <c r="H9" s="17" t="s">
        <v>225</v>
      </c>
      <c r="I9" s="17" t="s">
        <v>39</v>
      </c>
      <c r="J9" s="12">
        <v>44669</v>
      </c>
      <c r="K9" s="22" t="s">
        <v>11203</v>
      </c>
    </row>
    <row r="10" spans="1:11" x14ac:dyDescent="0.25">
      <c r="A10" s="17" t="s">
        <v>11683</v>
      </c>
      <c r="B10" s="17" t="s">
        <v>11053</v>
      </c>
      <c r="C10" s="17" t="s">
        <v>718</v>
      </c>
      <c r="D10" s="17" t="s">
        <v>11204</v>
      </c>
      <c r="E10" s="20" t="s">
        <v>11206</v>
      </c>
      <c r="F10" s="17" t="s">
        <v>11054</v>
      </c>
      <c r="G10" s="17" t="s">
        <v>11207</v>
      </c>
      <c r="H10" s="17" t="s">
        <v>563</v>
      </c>
      <c r="I10" s="17" t="s">
        <v>39</v>
      </c>
      <c r="J10" s="12">
        <v>44669</v>
      </c>
      <c r="K10" s="22" t="s">
        <v>4349</v>
      </c>
    </row>
    <row r="11" spans="1:11" x14ac:dyDescent="0.25">
      <c r="A11" s="17" t="s">
        <v>11682</v>
      </c>
      <c r="B11" s="17" t="s">
        <v>11052</v>
      </c>
      <c r="C11" s="23" t="s">
        <v>11209</v>
      </c>
      <c r="D11" s="17" t="s">
        <v>11210</v>
      </c>
      <c r="E11" s="17" t="s">
        <v>39</v>
      </c>
      <c r="F11" s="20" t="s">
        <v>11208</v>
      </c>
      <c r="G11" s="17" t="s">
        <v>11211</v>
      </c>
      <c r="H11" s="17" t="s">
        <v>225</v>
      </c>
      <c r="I11" s="17" t="s">
        <v>39</v>
      </c>
      <c r="J11" s="12">
        <v>44669</v>
      </c>
      <c r="K11" s="16" t="s">
        <v>8254</v>
      </c>
    </row>
    <row r="12" spans="1:11" x14ac:dyDescent="0.25">
      <c r="A12" s="17" t="s">
        <v>11681</v>
      </c>
      <c r="B12" s="17" t="s">
        <v>11050</v>
      </c>
      <c r="C12" s="17" t="s">
        <v>718</v>
      </c>
      <c r="D12" s="17" t="s">
        <v>11212</v>
      </c>
      <c r="E12" s="17" t="s">
        <v>39</v>
      </c>
      <c r="F12" s="17" t="s">
        <v>11051</v>
      </c>
      <c r="G12" s="17" t="s">
        <v>11213</v>
      </c>
      <c r="H12" s="17" t="s">
        <v>225</v>
      </c>
      <c r="I12" s="17" t="s">
        <v>39</v>
      </c>
      <c r="J12" s="12">
        <v>44669</v>
      </c>
      <c r="K12" s="17" t="s">
        <v>659</v>
      </c>
    </row>
    <row r="13" spans="1:11" ht="60" x14ac:dyDescent="0.25">
      <c r="A13" s="17" t="s">
        <v>11680</v>
      </c>
      <c r="B13" s="17" t="s">
        <v>11048</v>
      </c>
      <c r="C13" s="17" t="s">
        <v>718</v>
      </c>
      <c r="D13" s="23" t="s">
        <v>11214</v>
      </c>
      <c r="E13" s="17" t="s">
        <v>11215</v>
      </c>
      <c r="F13" s="17" t="s">
        <v>11049</v>
      </c>
      <c r="G13" s="17" t="s">
        <v>11696</v>
      </c>
      <c r="H13" s="17" t="s">
        <v>225</v>
      </c>
      <c r="I13" s="17" t="s">
        <v>39</v>
      </c>
      <c r="J13" s="12">
        <v>44669</v>
      </c>
      <c r="K13" s="22" t="s">
        <v>11216</v>
      </c>
    </row>
    <row r="14" spans="1:11" x14ac:dyDescent="0.25">
      <c r="A14" s="17" t="s">
        <v>11679</v>
      </c>
      <c r="B14" s="17" t="s">
        <v>11218</v>
      </c>
      <c r="C14" s="17" t="s">
        <v>220</v>
      </c>
      <c r="D14" s="17" t="s">
        <v>11219</v>
      </c>
      <c r="E14" s="17" t="s">
        <v>39</v>
      </c>
      <c r="F14" s="20" t="s">
        <v>11217</v>
      </c>
      <c r="G14" s="17" t="s">
        <v>11697</v>
      </c>
      <c r="H14" s="17" t="s">
        <v>225</v>
      </c>
      <c r="I14" s="17" t="s">
        <v>39</v>
      </c>
      <c r="J14" s="12">
        <v>44670</v>
      </c>
      <c r="K14" s="17" t="s">
        <v>659</v>
      </c>
    </row>
    <row r="15" spans="1:11" x14ac:dyDescent="0.25">
      <c r="A15" s="17" t="s">
        <v>11678</v>
      </c>
      <c r="B15" s="17" t="s">
        <v>11223</v>
      </c>
      <c r="C15" s="17" t="s">
        <v>11224</v>
      </c>
      <c r="D15" s="17" t="s">
        <v>11222</v>
      </c>
      <c r="E15" s="20" t="s">
        <v>11221</v>
      </c>
      <c r="F15" s="20" t="s">
        <v>11220</v>
      </c>
      <c r="G15" s="17" t="s">
        <v>11225</v>
      </c>
      <c r="H15" s="17" t="s">
        <v>225</v>
      </c>
      <c r="I15" s="17" t="s">
        <v>39</v>
      </c>
      <c r="J15" s="12">
        <v>44671</v>
      </c>
      <c r="K15" s="17" t="s">
        <v>659</v>
      </c>
    </row>
    <row r="16" spans="1:11" x14ac:dyDescent="0.25">
      <c r="A16" s="17" t="s">
        <v>11677</v>
      </c>
      <c r="B16" s="17" t="s">
        <v>11047</v>
      </c>
      <c r="C16" s="17" t="s">
        <v>39</v>
      </c>
      <c r="D16" s="17" t="s">
        <v>39</v>
      </c>
      <c r="E16" s="17" t="s">
        <v>39</v>
      </c>
      <c r="F16" s="17" t="s">
        <v>39</v>
      </c>
      <c r="G16" s="17" t="s">
        <v>39</v>
      </c>
      <c r="H16" s="17"/>
      <c r="I16" s="17" t="s">
        <v>39</v>
      </c>
      <c r="J16" s="12">
        <v>44672</v>
      </c>
      <c r="K16" s="17" t="s">
        <v>39</v>
      </c>
    </row>
    <row r="17" spans="1:11" x14ac:dyDescent="0.25">
      <c r="A17" s="17" t="s">
        <v>11676</v>
      </c>
      <c r="B17" s="17" t="s">
        <v>11046</v>
      </c>
      <c r="C17" s="17" t="s">
        <v>39</v>
      </c>
      <c r="D17" s="17" t="s">
        <v>39</v>
      </c>
      <c r="E17" s="17" t="s">
        <v>39</v>
      </c>
      <c r="F17" s="17" t="s">
        <v>39</v>
      </c>
      <c r="G17" s="17" t="s">
        <v>39</v>
      </c>
      <c r="H17" s="17"/>
      <c r="I17" s="17" t="s">
        <v>39</v>
      </c>
      <c r="J17" s="12">
        <v>44673</v>
      </c>
      <c r="K17" s="17" t="s">
        <v>39</v>
      </c>
    </row>
    <row r="18" spans="1:11" x14ac:dyDescent="0.25">
      <c r="A18" s="17" t="s">
        <v>11675</v>
      </c>
      <c r="B18" s="17" t="s">
        <v>11044</v>
      </c>
      <c r="C18" s="17" t="s">
        <v>39</v>
      </c>
      <c r="D18" s="17" t="s">
        <v>39</v>
      </c>
      <c r="E18" s="17" t="s">
        <v>39</v>
      </c>
      <c r="F18" s="17" t="s">
        <v>11045</v>
      </c>
      <c r="G18" s="17" t="s">
        <v>39</v>
      </c>
      <c r="H18" s="17"/>
      <c r="I18" s="17" t="s">
        <v>39</v>
      </c>
      <c r="J18" s="12">
        <v>44674</v>
      </c>
      <c r="K18" s="17" t="s">
        <v>39</v>
      </c>
    </row>
    <row r="19" spans="1:11" x14ac:dyDescent="0.25">
      <c r="A19" s="17" t="s">
        <v>11674</v>
      </c>
      <c r="B19" s="17" t="s">
        <v>11043</v>
      </c>
      <c r="C19" s="17" t="s">
        <v>39</v>
      </c>
      <c r="D19" s="17" t="s">
        <v>39</v>
      </c>
      <c r="E19" s="17" t="s">
        <v>39</v>
      </c>
      <c r="F19" s="17" t="s">
        <v>39</v>
      </c>
      <c r="G19" s="17" t="s">
        <v>39</v>
      </c>
      <c r="H19" s="17"/>
      <c r="I19" s="17" t="s">
        <v>39</v>
      </c>
      <c r="J19" s="12">
        <v>44675</v>
      </c>
      <c r="K19" s="17" t="s">
        <v>39</v>
      </c>
    </row>
    <row r="20" spans="1:11" x14ac:dyDescent="0.25">
      <c r="A20" s="17" t="s">
        <v>11673</v>
      </c>
      <c r="B20" s="17" t="s">
        <v>11042</v>
      </c>
      <c r="C20" s="17" t="s">
        <v>39</v>
      </c>
      <c r="D20" s="17" t="s">
        <v>39</v>
      </c>
      <c r="E20" s="17" t="s">
        <v>39</v>
      </c>
      <c r="F20" s="17" t="s">
        <v>39</v>
      </c>
      <c r="G20" s="17" t="s">
        <v>39</v>
      </c>
      <c r="H20" s="17"/>
      <c r="I20" s="17" t="s">
        <v>39</v>
      </c>
      <c r="J20" s="12">
        <v>44675</v>
      </c>
      <c r="K20" s="17" t="s">
        <v>39</v>
      </c>
    </row>
    <row r="21" spans="1:11" x14ac:dyDescent="0.25">
      <c r="A21" s="17" t="s">
        <v>11672</v>
      </c>
      <c r="B21" s="17" t="s">
        <v>11041</v>
      </c>
      <c r="C21" s="17" t="s">
        <v>39</v>
      </c>
      <c r="D21" s="17" t="s">
        <v>39</v>
      </c>
      <c r="E21" s="17" t="s">
        <v>39</v>
      </c>
      <c r="F21" s="17" t="s">
        <v>39</v>
      </c>
      <c r="G21" s="17" t="s">
        <v>39</v>
      </c>
      <c r="H21" s="17"/>
      <c r="I21" s="17" t="s">
        <v>39</v>
      </c>
      <c r="J21" s="12">
        <v>44675</v>
      </c>
      <c r="K21" s="17" t="s">
        <v>39</v>
      </c>
    </row>
    <row r="22" spans="1:11" x14ac:dyDescent="0.25">
      <c r="A22" s="17" t="s">
        <v>11671</v>
      </c>
      <c r="B22" s="17" t="s">
        <v>11040</v>
      </c>
      <c r="C22" s="17" t="s">
        <v>39</v>
      </c>
      <c r="D22" s="17" t="s">
        <v>39</v>
      </c>
      <c r="E22" s="17" t="s">
        <v>39</v>
      </c>
      <c r="F22" s="17" t="s">
        <v>39</v>
      </c>
      <c r="G22" s="17" t="s">
        <v>39</v>
      </c>
      <c r="H22" s="17"/>
      <c r="I22" s="17" t="s">
        <v>39</v>
      </c>
      <c r="J22" s="12">
        <v>44675</v>
      </c>
      <c r="K22" s="17" t="s">
        <v>39</v>
      </c>
    </row>
    <row r="23" spans="1:11" x14ac:dyDescent="0.25">
      <c r="A23" s="17" t="s">
        <v>11670</v>
      </c>
      <c r="B23" s="17" t="s">
        <v>11039</v>
      </c>
      <c r="C23" s="17" t="s">
        <v>39</v>
      </c>
      <c r="D23" s="17" t="s">
        <v>39</v>
      </c>
      <c r="E23" s="17" t="s">
        <v>39</v>
      </c>
      <c r="F23" s="17" t="s">
        <v>39</v>
      </c>
      <c r="G23" s="17" t="s">
        <v>39</v>
      </c>
      <c r="H23" s="17"/>
      <c r="I23" s="17" t="s">
        <v>39</v>
      </c>
      <c r="J23" s="12">
        <v>44676</v>
      </c>
      <c r="K23" s="17" t="s">
        <v>39</v>
      </c>
    </row>
    <row r="24" spans="1:11" x14ac:dyDescent="0.25">
      <c r="A24" s="17" t="s">
        <v>11669</v>
      </c>
      <c r="B24" s="17" t="s">
        <v>11037</v>
      </c>
      <c r="C24" s="17" t="s">
        <v>39</v>
      </c>
      <c r="D24" s="17" t="s">
        <v>39</v>
      </c>
      <c r="E24" s="17" t="s">
        <v>39</v>
      </c>
      <c r="F24" s="17" t="s">
        <v>11038</v>
      </c>
      <c r="G24" s="17" t="s">
        <v>39</v>
      </c>
      <c r="H24" s="17"/>
      <c r="I24" s="17" t="s">
        <v>39</v>
      </c>
      <c r="J24" s="12">
        <v>44676</v>
      </c>
      <c r="K24" s="17" t="s">
        <v>39</v>
      </c>
    </row>
    <row r="25" spans="1:11" x14ac:dyDescent="0.25">
      <c r="A25" s="17" t="s">
        <v>11668</v>
      </c>
      <c r="B25" s="17" t="s">
        <v>11035</v>
      </c>
      <c r="C25" s="17" t="s">
        <v>39</v>
      </c>
      <c r="D25" s="17" t="s">
        <v>39</v>
      </c>
      <c r="E25" s="17" t="s">
        <v>39</v>
      </c>
      <c r="F25" s="17" t="s">
        <v>11036</v>
      </c>
      <c r="G25" s="17" t="s">
        <v>39</v>
      </c>
      <c r="H25" s="17"/>
      <c r="I25" s="17" t="s">
        <v>39</v>
      </c>
      <c r="J25" s="12">
        <v>44686</v>
      </c>
      <c r="K25" s="17" t="s">
        <v>39</v>
      </c>
    </row>
    <row r="26" spans="1:11" x14ac:dyDescent="0.25">
      <c r="A26" s="17" t="s">
        <v>11667</v>
      </c>
      <c r="B26" s="17" t="s">
        <v>11034</v>
      </c>
      <c r="C26" s="17" t="s">
        <v>39</v>
      </c>
      <c r="D26" s="17" t="s">
        <v>39</v>
      </c>
      <c r="E26" s="17" t="s">
        <v>39</v>
      </c>
      <c r="F26" s="17" t="s">
        <v>39</v>
      </c>
      <c r="G26" s="17" t="s">
        <v>39</v>
      </c>
      <c r="H26" s="17"/>
      <c r="I26" s="17" t="s">
        <v>39</v>
      </c>
      <c r="J26" s="12">
        <v>44701</v>
      </c>
      <c r="K26" s="17" t="s">
        <v>39</v>
      </c>
    </row>
    <row r="27" spans="1:11" x14ac:dyDescent="0.25">
      <c r="A27" s="17" t="s">
        <v>11666</v>
      </c>
      <c r="B27" s="17" t="s">
        <v>11032</v>
      </c>
      <c r="C27" s="17" t="s">
        <v>39</v>
      </c>
      <c r="D27" s="17" t="s">
        <v>39</v>
      </c>
      <c r="E27" s="17" t="s">
        <v>39</v>
      </c>
      <c r="F27" s="17" t="s">
        <v>11033</v>
      </c>
      <c r="G27" s="17" t="s">
        <v>39</v>
      </c>
      <c r="H27" s="17"/>
      <c r="I27" s="17" t="s">
        <v>39</v>
      </c>
      <c r="J27" s="12">
        <v>44702</v>
      </c>
      <c r="K27" s="17" t="s">
        <v>39</v>
      </c>
    </row>
    <row r="28" spans="1:11" x14ac:dyDescent="0.25">
      <c r="A28" s="17" t="s">
        <v>11665</v>
      </c>
      <c r="B28" s="17" t="s">
        <v>11030</v>
      </c>
      <c r="C28" s="17" t="s">
        <v>39</v>
      </c>
      <c r="D28" s="17" t="s">
        <v>39</v>
      </c>
      <c r="E28" s="17" t="s">
        <v>39</v>
      </c>
      <c r="F28" s="17" t="s">
        <v>11031</v>
      </c>
      <c r="G28" s="17" t="s">
        <v>39</v>
      </c>
      <c r="H28" s="17"/>
      <c r="I28" s="17" t="s">
        <v>39</v>
      </c>
      <c r="J28" s="12">
        <v>44702</v>
      </c>
      <c r="K28" s="17" t="s">
        <v>39</v>
      </c>
    </row>
    <row r="29" spans="1:11" x14ac:dyDescent="0.25">
      <c r="A29" s="17" t="s">
        <v>11664</v>
      </c>
      <c r="B29" s="17" t="s">
        <v>11028</v>
      </c>
      <c r="C29" s="17" t="s">
        <v>39</v>
      </c>
      <c r="D29" s="17" t="s">
        <v>39</v>
      </c>
      <c r="E29" s="17" t="s">
        <v>39</v>
      </c>
      <c r="F29" s="17" t="s">
        <v>11029</v>
      </c>
      <c r="G29" s="17" t="s">
        <v>39</v>
      </c>
      <c r="H29" s="17"/>
      <c r="I29" s="17" t="s">
        <v>39</v>
      </c>
      <c r="J29" s="12">
        <v>44716</v>
      </c>
      <c r="K29" s="17" t="s">
        <v>39</v>
      </c>
    </row>
    <row r="30" spans="1:11" x14ac:dyDescent="0.25">
      <c r="A30" s="17" t="s">
        <v>11663</v>
      </c>
      <c r="B30" s="17" t="s">
        <v>11027</v>
      </c>
      <c r="C30" s="17" t="s">
        <v>39</v>
      </c>
      <c r="D30" s="17" t="s">
        <v>39</v>
      </c>
      <c r="E30" s="17" t="s">
        <v>39</v>
      </c>
      <c r="F30" s="17" t="s">
        <v>39</v>
      </c>
      <c r="G30" s="17" t="s">
        <v>39</v>
      </c>
      <c r="H30" s="17"/>
      <c r="I30" s="17" t="s">
        <v>39</v>
      </c>
      <c r="J30" s="12">
        <v>44717</v>
      </c>
      <c r="K30" s="17" t="s">
        <v>39</v>
      </c>
    </row>
    <row r="31" spans="1:11" x14ac:dyDescent="0.25">
      <c r="A31" s="17" t="s">
        <v>11662</v>
      </c>
      <c r="B31" s="17" t="s">
        <v>11026</v>
      </c>
      <c r="C31" s="17" t="s">
        <v>39</v>
      </c>
      <c r="D31" s="17" t="s">
        <v>39</v>
      </c>
      <c r="E31" s="17" t="s">
        <v>39</v>
      </c>
      <c r="F31" s="17" t="s">
        <v>39</v>
      </c>
      <c r="G31" s="17" t="s">
        <v>39</v>
      </c>
      <c r="H31" s="17"/>
      <c r="I31" s="17" t="s">
        <v>39</v>
      </c>
      <c r="J31" s="12">
        <v>44717</v>
      </c>
      <c r="K31" s="17" t="s">
        <v>39</v>
      </c>
    </row>
    <row r="32" spans="1:11" x14ac:dyDescent="0.25">
      <c r="A32" s="17" t="s">
        <v>11661</v>
      </c>
      <c r="B32" s="17" t="s">
        <v>11024</v>
      </c>
      <c r="C32" s="17" t="s">
        <v>39</v>
      </c>
      <c r="D32" s="17" t="s">
        <v>39</v>
      </c>
      <c r="E32" s="17" t="s">
        <v>39</v>
      </c>
      <c r="F32" s="17" t="s">
        <v>11025</v>
      </c>
      <c r="G32" s="17" t="s">
        <v>39</v>
      </c>
      <c r="H32" s="17"/>
      <c r="I32" s="17" t="s">
        <v>39</v>
      </c>
      <c r="J32" s="12">
        <v>44717</v>
      </c>
      <c r="K32" s="17" t="s">
        <v>39</v>
      </c>
    </row>
    <row r="33" spans="1:11" x14ac:dyDescent="0.25">
      <c r="A33" s="17" t="s">
        <v>11660</v>
      </c>
      <c r="B33" s="17" t="s">
        <v>11022</v>
      </c>
      <c r="C33" s="17" t="s">
        <v>39</v>
      </c>
      <c r="D33" s="17" t="s">
        <v>39</v>
      </c>
      <c r="E33" s="17" t="s">
        <v>39</v>
      </c>
      <c r="F33" s="17" t="s">
        <v>11023</v>
      </c>
      <c r="G33" s="17" t="s">
        <v>39</v>
      </c>
      <c r="H33" s="17"/>
      <c r="I33" s="17" t="s">
        <v>39</v>
      </c>
      <c r="J33" s="12">
        <v>44717</v>
      </c>
      <c r="K33" s="17" t="s">
        <v>39</v>
      </c>
    </row>
    <row r="34" spans="1:11" x14ac:dyDescent="0.25">
      <c r="A34" s="17" t="s">
        <v>11659</v>
      </c>
      <c r="B34" s="17" t="s">
        <v>11020</v>
      </c>
      <c r="C34" s="17" t="s">
        <v>39</v>
      </c>
      <c r="D34" s="17" t="s">
        <v>39</v>
      </c>
      <c r="E34" s="17" t="s">
        <v>39</v>
      </c>
      <c r="F34" s="17" t="s">
        <v>11021</v>
      </c>
      <c r="G34" s="17" t="s">
        <v>39</v>
      </c>
      <c r="H34" s="17"/>
      <c r="I34" s="17" t="s">
        <v>39</v>
      </c>
      <c r="J34" s="12">
        <v>44719</v>
      </c>
      <c r="K34" s="17" t="s">
        <v>39</v>
      </c>
    </row>
    <row r="35" spans="1:11" x14ac:dyDescent="0.25">
      <c r="A35" s="17" t="s">
        <v>11658</v>
      </c>
      <c r="B35" s="17" t="s">
        <v>11018</v>
      </c>
      <c r="C35" s="17" t="s">
        <v>39</v>
      </c>
      <c r="D35" s="17" t="s">
        <v>39</v>
      </c>
      <c r="E35" s="17" t="s">
        <v>39</v>
      </c>
      <c r="F35" s="17" t="s">
        <v>11019</v>
      </c>
      <c r="G35" s="17" t="s">
        <v>39</v>
      </c>
      <c r="H35" s="17"/>
      <c r="I35" s="17" t="s">
        <v>39</v>
      </c>
      <c r="J35" s="12">
        <v>44719</v>
      </c>
      <c r="K35" s="17" t="s">
        <v>39</v>
      </c>
    </row>
    <row r="36" spans="1:11" x14ac:dyDescent="0.25">
      <c r="A36" s="17" t="s">
        <v>11657</v>
      </c>
      <c r="B36" s="17" t="s">
        <v>11016</v>
      </c>
      <c r="C36" s="17" t="s">
        <v>39</v>
      </c>
      <c r="D36" s="17" t="s">
        <v>39</v>
      </c>
      <c r="E36" s="17" t="s">
        <v>39</v>
      </c>
      <c r="F36" s="17" t="s">
        <v>11017</v>
      </c>
      <c r="G36" s="17" t="s">
        <v>39</v>
      </c>
      <c r="H36" s="17"/>
      <c r="I36" s="17" t="s">
        <v>39</v>
      </c>
      <c r="J36" s="12">
        <v>44719</v>
      </c>
      <c r="K36" s="17" t="s">
        <v>39</v>
      </c>
    </row>
    <row r="37" spans="1:11" x14ac:dyDescent="0.25">
      <c r="A37" s="17" t="s">
        <v>11656</v>
      </c>
      <c r="B37" s="17" t="s">
        <v>11014</v>
      </c>
      <c r="C37" s="17" t="s">
        <v>39</v>
      </c>
      <c r="D37" s="17" t="s">
        <v>39</v>
      </c>
      <c r="E37" s="17" t="s">
        <v>39</v>
      </c>
      <c r="F37" s="17" t="s">
        <v>11015</v>
      </c>
      <c r="G37" s="17" t="s">
        <v>39</v>
      </c>
      <c r="H37" s="17"/>
      <c r="I37" s="17" t="s">
        <v>39</v>
      </c>
      <c r="J37" s="12">
        <v>44719</v>
      </c>
      <c r="K37" s="17" t="s">
        <v>39</v>
      </c>
    </row>
    <row r="38" spans="1:11" x14ac:dyDescent="0.25">
      <c r="A38" s="17" t="s">
        <v>11655</v>
      </c>
      <c r="B38" s="17" t="s">
        <v>11012</v>
      </c>
      <c r="C38" s="17" t="s">
        <v>39</v>
      </c>
      <c r="D38" s="17" t="s">
        <v>39</v>
      </c>
      <c r="E38" s="17" t="s">
        <v>39</v>
      </c>
      <c r="F38" s="17" t="s">
        <v>11013</v>
      </c>
      <c r="G38" s="17" t="s">
        <v>39</v>
      </c>
      <c r="H38" s="17"/>
      <c r="I38" s="17" t="s">
        <v>39</v>
      </c>
      <c r="J38" s="12">
        <v>44720</v>
      </c>
      <c r="K38" s="17" t="s">
        <v>39</v>
      </c>
    </row>
    <row r="39" spans="1:11" x14ac:dyDescent="0.25">
      <c r="A39" s="17" t="s">
        <v>11654</v>
      </c>
      <c r="B39" s="17" t="s">
        <v>11010</v>
      </c>
      <c r="C39" s="17" t="s">
        <v>39</v>
      </c>
      <c r="D39" s="17" t="s">
        <v>39</v>
      </c>
      <c r="E39" s="17" t="s">
        <v>39</v>
      </c>
      <c r="F39" s="17" t="s">
        <v>11011</v>
      </c>
      <c r="G39" s="17" t="s">
        <v>39</v>
      </c>
      <c r="H39" s="17"/>
      <c r="I39" s="17" t="s">
        <v>39</v>
      </c>
      <c r="J39" s="12">
        <v>44720</v>
      </c>
      <c r="K39" s="17" t="s">
        <v>39</v>
      </c>
    </row>
    <row r="40" spans="1:11" x14ac:dyDescent="0.25">
      <c r="A40" s="17" t="s">
        <v>11653</v>
      </c>
      <c r="B40" s="17" t="s">
        <v>11008</v>
      </c>
      <c r="C40" s="17" t="s">
        <v>39</v>
      </c>
      <c r="D40" s="17" t="s">
        <v>39</v>
      </c>
      <c r="E40" s="17" t="s">
        <v>39</v>
      </c>
      <c r="F40" s="17" t="s">
        <v>11009</v>
      </c>
      <c r="G40" s="17" t="s">
        <v>39</v>
      </c>
      <c r="H40" s="17"/>
      <c r="I40" s="17" t="s">
        <v>39</v>
      </c>
      <c r="J40" s="12">
        <v>44723</v>
      </c>
      <c r="K40" s="17" t="s">
        <v>39</v>
      </c>
    </row>
    <row r="41" spans="1:11" x14ac:dyDescent="0.25">
      <c r="A41" s="17" t="s">
        <v>11652</v>
      </c>
      <c r="B41" s="17" t="s">
        <v>10224</v>
      </c>
      <c r="C41" s="17" t="s">
        <v>39</v>
      </c>
      <c r="D41" s="17" t="s">
        <v>39</v>
      </c>
      <c r="E41" s="17" t="s">
        <v>39</v>
      </c>
      <c r="F41" s="17" t="s">
        <v>11007</v>
      </c>
      <c r="G41" s="17" t="s">
        <v>39</v>
      </c>
      <c r="H41" s="17"/>
      <c r="I41" s="17" t="s">
        <v>39</v>
      </c>
      <c r="J41" s="12">
        <v>44724</v>
      </c>
      <c r="K41" s="17" t="s">
        <v>39</v>
      </c>
    </row>
    <row r="42" spans="1:11" x14ac:dyDescent="0.25">
      <c r="A42" s="17" t="s">
        <v>11651</v>
      </c>
      <c r="B42" s="17" t="s">
        <v>11005</v>
      </c>
      <c r="C42" s="17" t="s">
        <v>39</v>
      </c>
      <c r="D42" s="17" t="s">
        <v>39</v>
      </c>
      <c r="E42" s="17" t="s">
        <v>39</v>
      </c>
      <c r="F42" s="17" t="s">
        <v>11006</v>
      </c>
      <c r="G42" s="17" t="s">
        <v>39</v>
      </c>
      <c r="H42" s="17"/>
      <c r="I42" s="17" t="s">
        <v>39</v>
      </c>
      <c r="J42" s="12">
        <v>44725</v>
      </c>
      <c r="K42" s="17" t="s">
        <v>39</v>
      </c>
    </row>
    <row r="43" spans="1:11" x14ac:dyDescent="0.25">
      <c r="A43" s="17" t="s">
        <v>11650</v>
      </c>
      <c r="B43" s="17" t="s">
        <v>11003</v>
      </c>
      <c r="C43" s="17" t="s">
        <v>39</v>
      </c>
      <c r="D43" s="17" t="s">
        <v>39</v>
      </c>
      <c r="E43" s="17" t="s">
        <v>39</v>
      </c>
      <c r="F43" s="17" t="s">
        <v>11004</v>
      </c>
      <c r="G43" s="17" t="s">
        <v>39</v>
      </c>
      <c r="H43" s="17"/>
      <c r="I43" s="17" t="s">
        <v>39</v>
      </c>
      <c r="J43" s="12">
        <v>44728</v>
      </c>
      <c r="K43" s="17" t="s">
        <v>39</v>
      </c>
    </row>
    <row r="44" spans="1:11" x14ac:dyDescent="0.25">
      <c r="A44" s="17" t="s">
        <v>11649</v>
      </c>
      <c r="B44" s="17" t="s">
        <v>11001</v>
      </c>
      <c r="C44" s="17" t="s">
        <v>39</v>
      </c>
      <c r="D44" s="17" t="s">
        <v>39</v>
      </c>
      <c r="E44" s="17" t="s">
        <v>39</v>
      </c>
      <c r="F44" s="17" t="s">
        <v>11002</v>
      </c>
      <c r="G44" s="17" t="s">
        <v>39</v>
      </c>
      <c r="H44" s="17"/>
      <c r="I44" s="17" t="s">
        <v>39</v>
      </c>
      <c r="J44" s="12">
        <v>44730</v>
      </c>
      <c r="K44" s="17" t="s">
        <v>39</v>
      </c>
    </row>
    <row r="45" spans="1:11" x14ac:dyDescent="0.25">
      <c r="A45" s="17" t="s">
        <v>11648</v>
      </c>
      <c r="B45" s="17" t="s">
        <v>10999</v>
      </c>
      <c r="C45" s="17" t="s">
        <v>39</v>
      </c>
      <c r="D45" s="17" t="s">
        <v>39</v>
      </c>
      <c r="E45" s="17" t="s">
        <v>39</v>
      </c>
      <c r="F45" s="17" t="s">
        <v>11000</v>
      </c>
      <c r="G45" s="17" t="s">
        <v>39</v>
      </c>
      <c r="H45" s="17"/>
      <c r="I45" s="17" t="s">
        <v>39</v>
      </c>
      <c r="J45" s="12">
        <v>44731</v>
      </c>
      <c r="K45" s="17" t="s">
        <v>39</v>
      </c>
    </row>
    <row r="46" spans="1:11" x14ac:dyDescent="0.25">
      <c r="A46" s="17" t="s">
        <v>11647</v>
      </c>
      <c r="B46" s="17" t="s">
        <v>10997</v>
      </c>
      <c r="C46" s="17" t="s">
        <v>39</v>
      </c>
      <c r="D46" s="17" t="s">
        <v>39</v>
      </c>
      <c r="E46" s="17" t="s">
        <v>39</v>
      </c>
      <c r="F46" s="17" t="s">
        <v>10998</v>
      </c>
      <c r="G46" s="17" t="s">
        <v>39</v>
      </c>
      <c r="H46" s="17"/>
      <c r="I46" s="17" t="s">
        <v>39</v>
      </c>
      <c r="J46" s="12">
        <v>44731</v>
      </c>
      <c r="K46" s="17" t="s">
        <v>39</v>
      </c>
    </row>
    <row r="47" spans="1:11" x14ac:dyDescent="0.25">
      <c r="A47" s="17" t="s">
        <v>11646</v>
      </c>
      <c r="B47" s="17" t="s">
        <v>10995</v>
      </c>
      <c r="C47" s="17" t="s">
        <v>39</v>
      </c>
      <c r="D47" s="17" t="s">
        <v>39</v>
      </c>
      <c r="E47" s="17" t="s">
        <v>39</v>
      </c>
      <c r="F47" s="17" t="s">
        <v>10996</v>
      </c>
      <c r="G47" s="17" t="s">
        <v>39</v>
      </c>
      <c r="H47" s="17"/>
      <c r="I47" s="17" t="s">
        <v>39</v>
      </c>
      <c r="J47" s="12">
        <v>44737</v>
      </c>
      <c r="K47" s="17" t="s">
        <v>39</v>
      </c>
    </row>
    <row r="48" spans="1:11" x14ac:dyDescent="0.25">
      <c r="A48" s="17" t="s">
        <v>11645</v>
      </c>
      <c r="B48" s="17" t="s">
        <v>10993</v>
      </c>
      <c r="C48" s="17" t="s">
        <v>39</v>
      </c>
      <c r="D48" s="17" t="s">
        <v>39</v>
      </c>
      <c r="E48" s="17" t="s">
        <v>39</v>
      </c>
      <c r="F48" s="17" t="s">
        <v>10994</v>
      </c>
      <c r="G48" s="17" t="s">
        <v>39</v>
      </c>
      <c r="H48" s="17"/>
      <c r="I48" s="17" t="s">
        <v>39</v>
      </c>
      <c r="J48" s="12">
        <v>44737</v>
      </c>
      <c r="K48" s="17" t="s">
        <v>39</v>
      </c>
    </row>
    <row r="49" spans="1:11" x14ac:dyDescent="0.25">
      <c r="A49" s="17" t="s">
        <v>11644</v>
      </c>
      <c r="B49" s="17" t="s">
        <v>10991</v>
      </c>
      <c r="C49" s="17" t="s">
        <v>39</v>
      </c>
      <c r="D49" s="17" t="s">
        <v>39</v>
      </c>
      <c r="E49" s="17" t="s">
        <v>39</v>
      </c>
      <c r="F49" s="17" t="s">
        <v>10992</v>
      </c>
      <c r="G49" s="17" t="s">
        <v>39</v>
      </c>
      <c r="H49" s="17"/>
      <c r="I49" s="17" t="s">
        <v>39</v>
      </c>
      <c r="J49" s="12">
        <v>44737</v>
      </c>
      <c r="K49" s="17" t="s">
        <v>39</v>
      </c>
    </row>
    <row r="50" spans="1:11" x14ac:dyDescent="0.25">
      <c r="A50" s="17" t="s">
        <v>11643</v>
      </c>
      <c r="B50" s="17" t="s">
        <v>10989</v>
      </c>
      <c r="C50" s="17" t="s">
        <v>39</v>
      </c>
      <c r="D50" s="17" t="s">
        <v>39</v>
      </c>
      <c r="E50" s="17" t="s">
        <v>39</v>
      </c>
      <c r="F50" s="17" t="s">
        <v>10990</v>
      </c>
      <c r="G50" s="17" t="s">
        <v>39</v>
      </c>
      <c r="H50" s="17"/>
      <c r="I50" s="17" t="s">
        <v>39</v>
      </c>
      <c r="J50" s="12">
        <v>44737</v>
      </c>
      <c r="K50" s="17" t="s">
        <v>39</v>
      </c>
    </row>
    <row r="51" spans="1:11" x14ac:dyDescent="0.25">
      <c r="A51" s="17" t="s">
        <v>11642</v>
      </c>
      <c r="B51" s="17" t="s">
        <v>10987</v>
      </c>
      <c r="C51" s="17" t="s">
        <v>39</v>
      </c>
      <c r="D51" s="17" t="s">
        <v>39</v>
      </c>
      <c r="E51" s="17" t="s">
        <v>39</v>
      </c>
      <c r="F51" s="17" t="s">
        <v>10988</v>
      </c>
      <c r="G51" s="17" t="s">
        <v>39</v>
      </c>
      <c r="H51" s="17"/>
      <c r="I51" s="17" t="s">
        <v>39</v>
      </c>
      <c r="J51" s="12">
        <v>44737</v>
      </c>
      <c r="K51" s="17" t="s">
        <v>39</v>
      </c>
    </row>
    <row r="52" spans="1:11" x14ac:dyDescent="0.25">
      <c r="A52" s="17" t="s">
        <v>11641</v>
      </c>
      <c r="B52" s="17" t="s">
        <v>10985</v>
      </c>
      <c r="C52" s="17" t="s">
        <v>39</v>
      </c>
      <c r="D52" s="17" t="s">
        <v>39</v>
      </c>
      <c r="E52" s="17" t="s">
        <v>39</v>
      </c>
      <c r="F52" s="17" t="s">
        <v>10986</v>
      </c>
      <c r="G52" s="17" t="s">
        <v>39</v>
      </c>
      <c r="H52" s="17"/>
      <c r="I52" s="17" t="s">
        <v>39</v>
      </c>
      <c r="J52" s="12">
        <v>44737</v>
      </c>
      <c r="K52" s="17" t="s">
        <v>39</v>
      </c>
    </row>
    <row r="53" spans="1:11" x14ac:dyDescent="0.25">
      <c r="A53" s="17" t="s">
        <v>11640</v>
      </c>
      <c r="B53" s="17" t="s">
        <v>10983</v>
      </c>
      <c r="C53" s="17" t="s">
        <v>39</v>
      </c>
      <c r="D53" s="17" t="s">
        <v>39</v>
      </c>
      <c r="E53" s="17" t="s">
        <v>39</v>
      </c>
      <c r="F53" s="17" t="s">
        <v>10984</v>
      </c>
      <c r="G53" s="17" t="s">
        <v>39</v>
      </c>
      <c r="H53" s="17"/>
      <c r="I53" s="17" t="s">
        <v>39</v>
      </c>
      <c r="J53" s="12">
        <v>44737</v>
      </c>
      <c r="K53" s="17" t="s">
        <v>39</v>
      </c>
    </row>
    <row r="54" spans="1:11" x14ac:dyDescent="0.25">
      <c r="A54" s="17" t="s">
        <v>11639</v>
      </c>
      <c r="B54" s="17" t="s">
        <v>10981</v>
      </c>
      <c r="C54" s="17" t="s">
        <v>39</v>
      </c>
      <c r="D54" s="17" t="s">
        <v>39</v>
      </c>
      <c r="E54" s="17" t="s">
        <v>39</v>
      </c>
      <c r="F54" s="17" t="s">
        <v>10982</v>
      </c>
      <c r="G54" s="17" t="s">
        <v>39</v>
      </c>
      <c r="H54" s="17"/>
      <c r="I54" s="17" t="s">
        <v>39</v>
      </c>
      <c r="J54" s="12">
        <v>44737</v>
      </c>
      <c r="K54" s="17" t="s">
        <v>39</v>
      </c>
    </row>
    <row r="55" spans="1:11" x14ac:dyDescent="0.25">
      <c r="A55" s="17" t="s">
        <v>11638</v>
      </c>
      <c r="B55" s="17" t="s">
        <v>10979</v>
      </c>
      <c r="C55" s="17" t="s">
        <v>39</v>
      </c>
      <c r="D55" s="17" t="s">
        <v>39</v>
      </c>
      <c r="E55" s="17" t="s">
        <v>39</v>
      </c>
      <c r="F55" s="17" t="s">
        <v>10980</v>
      </c>
      <c r="G55" s="17" t="s">
        <v>39</v>
      </c>
      <c r="H55" s="17"/>
      <c r="I55" s="17" t="s">
        <v>39</v>
      </c>
      <c r="J55" s="12">
        <v>44737</v>
      </c>
      <c r="K55" s="17" t="s">
        <v>39</v>
      </c>
    </row>
    <row r="56" spans="1:11" x14ac:dyDescent="0.25">
      <c r="A56" s="17" t="s">
        <v>11637</v>
      </c>
      <c r="B56" s="17" t="s">
        <v>10977</v>
      </c>
      <c r="C56" s="17" t="s">
        <v>39</v>
      </c>
      <c r="D56" s="17" t="s">
        <v>39</v>
      </c>
      <c r="E56" s="17" t="s">
        <v>39</v>
      </c>
      <c r="F56" s="17" t="s">
        <v>10978</v>
      </c>
      <c r="G56" s="17" t="s">
        <v>39</v>
      </c>
      <c r="H56" s="17"/>
      <c r="I56" s="17" t="s">
        <v>39</v>
      </c>
      <c r="J56" s="12">
        <v>44737</v>
      </c>
      <c r="K56" s="17" t="s">
        <v>39</v>
      </c>
    </row>
    <row r="57" spans="1:11" x14ac:dyDescent="0.25">
      <c r="A57" s="17" t="s">
        <v>11636</v>
      </c>
      <c r="B57" s="17" t="s">
        <v>10975</v>
      </c>
      <c r="C57" s="17" t="s">
        <v>39</v>
      </c>
      <c r="D57" s="17" t="s">
        <v>39</v>
      </c>
      <c r="E57" s="17" t="s">
        <v>39</v>
      </c>
      <c r="F57" s="17" t="s">
        <v>10976</v>
      </c>
      <c r="G57" s="17" t="s">
        <v>39</v>
      </c>
      <c r="H57" s="17"/>
      <c r="I57" s="17" t="s">
        <v>39</v>
      </c>
      <c r="J57" s="12">
        <v>44739</v>
      </c>
      <c r="K57" s="17" t="s">
        <v>39</v>
      </c>
    </row>
    <row r="58" spans="1:11" x14ac:dyDescent="0.25">
      <c r="A58" s="17" t="s">
        <v>11635</v>
      </c>
      <c r="B58" s="17" t="s">
        <v>10973</v>
      </c>
      <c r="C58" s="17" t="s">
        <v>39</v>
      </c>
      <c r="D58" s="17" t="s">
        <v>39</v>
      </c>
      <c r="E58" s="17" t="s">
        <v>39</v>
      </c>
      <c r="F58" s="17" t="s">
        <v>10974</v>
      </c>
      <c r="G58" s="17" t="s">
        <v>39</v>
      </c>
      <c r="H58" s="17"/>
      <c r="I58" s="17" t="s">
        <v>39</v>
      </c>
      <c r="J58" s="12">
        <v>44742</v>
      </c>
      <c r="K58" s="17" t="s">
        <v>39</v>
      </c>
    </row>
    <row r="59" spans="1:11" x14ac:dyDescent="0.25">
      <c r="A59" s="17" t="s">
        <v>11634</v>
      </c>
      <c r="B59" s="17" t="s">
        <v>10570</v>
      </c>
      <c r="C59" s="17" t="s">
        <v>39</v>
      </c>
      <c r="D59" s="17" t="s">
        <v>39</v>
      </c>
      <c r="E59" s="17" t="s">
        <v>39</v>
      </c>
      <c r="F59" s="17" t="s">
        <v>10972</v>
      </c>
      <c r="G59" s="17" t="s">
        <v>39</v>
      </c>
      <c r="H59" s="17"/>
      <c r="I59" s="17" t="s">
        <v>39</v>
      </c>
      <c r="J59" s="12">
        <v>44742</v>
      </c>
      <c r="K59" s="17" t="s">
        <v>39</v>
      </c>
    </row>
    <row r="60" spans="1:11" x14ac:dyDescent="0.25">
      <c r="A60" s="17" t="s">
        <v>11633</v>
      </c>
      <c r="B60" s="17" t="s">
        <v>10970</v>
      </c>
      <c r="C60" s="17" t="s">
        <v>39</v>
      </c>
      <c r="D60" s="17" t="s">
        <v>39</v>
      </c>
      <c r="E60" s="17" t="s">
        <v>39</v>
      </c>
      <c r="F60" s="17" t="s">
        <v>10971</v>
      </c>
      <c r="G60" s="17" t="s">
        <v>39</v>
      </c>
      <c r="H60" s="17"/>
      <c r="I60" s="17" t="s">
        <v>39</v>
      </c>
      <c r="J60" s="12">
        <v>44742</v>
      </c>
      <c r="K60" s="17" t="s">
        <v>39</v>
      </c>
    </row>
    <row r="61" spans="1:11" x14ac:dyDescent="0.25">
      <c r="A61" s="17" t="s">
        <v>11632</v>
      </c>
      <c r="B61" s="17" t="s">
        <v>10968</v>
      </c>
      <c r="C61" s="17" t="s">
        <v>39</v>
      </c>
      <c r="D61" s="17" t="s">
        <v>39</v>
      </c>
      <c r="E61" s="17" t="s">
        <v>39</v>
      </c>
      <c r="F61" s="17" t="s">
        <v>10969</v>
      </c>
      <c r="G61" s="17" t="s">
        <v>39</v>
      </c>
      <c r="H61" s="17"/>
      <c r="I61" s="17" t="s">
        <v>39</v>
      </c>
      <c r="J61" s="12">
        <v>44746</v>
      </c>
      <c r="K61" s="17" t="s">
        <v>39</v>
      </c>
    </row>
    <row r="62" spans="1:11" x14ac:dyDescent="0.25">
      <c r="A62" s="17" t="s">
        <v>11631</v>
      </c>
      <c r="B62" s="17" t="s">
        <v>10966</v>
      </c>
      <c r="C62" s="17" t="s">
        <v>39</v>
      </c>
      <c r="D62" s="17" t="s">
        <v>39</v>
      </c>
      <c r="E62" s="17" t="s">
        <v>39</v>
      </c>
      <c r="F62" s="17" t="s">
        <v>10967</v>
      </c>
      <c r="G62" s="17" t="s">
        <v>39</v>
      </c>
      <c r="H62" s="17"/>
      <c r="I62" s="17" t="s">
        <v>39</v>
      </c>
      <c r="J62" s="12">
        <v>44746</v>
      </c>
      <c r="K62" s="17" t="s">
        <v>39</v>
      </c>
    </row>
    <row r="63" spans="1:11" x14ac:dyDescent="0.25">
      <c r="A63" s="17" t="s">
        <v>11630</v>
      </c>
      <c r="B63" s="17" t="s">
        <v>10964</v>
      </c>
      <c r="C63" s="17" t="s">
        <v>39</v>
      </c>
      <c r="D63" s="17" t="s">
        <v>39</v>
      </c>
      <c r="E63" s="17" t="s">
        <v>39</v>
      </c>
      <c r="F63" s="17" t="s">
        <v>10965</v>
      </c>
      <c r="G63" s="17" t="s">
        <v>39</v>
      </c>
      <c r="H63" s="17"/>
      <c r="I63" s="17" t="s">
        <v>39</v>
      </c>
      <c r="J63" s="12">
        <v>44748</v>
      </c>
      <c r="K63" s="17" t="s">
        <v>39</v>
      </c>
    </row>
    <row r="64" spans="1:11" x14ac:dyDescent="0.25">
      <c r="A64" s="17" t="s">
        <v>11629</v>
      </c>
      <c r="B64" s="17" t="s">
        <v>10962</v>
      </c>
      <c r="C64" s="17" t="s">
        <v>39</v>
      </c>
      <c r="D64" s="17" t="s">
        <v>39</v>
      </c>
      <c r="E64" s="17" t="s">
        <v>39</v>
      </c>
      <c r="F64" s="17" t="s">
        <v>10963</v>
      </c>
      <c r="G64" s="17" t="s">
        <v>39</v>
      </c>
      <c r="H64" s="17"/>
      <c r="I64" s="17" t="s">
        <v>39</v>
      </c>
      <c r="J64" s="12">
        <v>44750</v>
      </c>
      <c r="K64" s="17" t="s">
        <v>39</v>
      </c>
    </row>
    <row r="65" spans="1:11" x14ac:dyDescent="0.25">
      <c r="A65" s="17" t="s">
        <v>11628</v>
      </c>
      <c r="B65" s="17" t="s">
        <v>10960</v>
      </c>
      <c r="C65" s="17" t="s">
        <v>39</v>
      </c>
      <c r="D65" s="17" t="s">
        <v>39</v>
      </c>
      <c r="E65" s="17" t="s">
        <v>39</v>
      </c>
      <c r="F65" s="17" t="s">
        <v>10961</v>
      </c>
      <c r="G65" s="17" t="s">
        <v>39</v>
      </c>
      <c r="H65" s="17"/>
      <c r="I65" s="17" t="s">
        <v>39</v>
      </c>
      <c r="J65" s="12">
        <v>44750</v>
      </c>
      <c r="K65" s="17" t="s">
        <v>39</v>
      </c>
    </row>
    <row r="66" spans="1:11" x14ac:dyDescent="0.25">
      <c r="A66" s="17" t="s">
        <v>11627</v>
      </c>
      <c r="B66" s="17" t="s">
        <v>10958</v>
      </c>
      <c r="C66" s="17" t="s">
        <v>39</v>
      </c>
      <c r="D66" s="17" t="s">
        <v>39</v>
      </c>
      <c r="E66" s="17" t="s">
        <v>39</v>
      </c>
      <c r="F66" s="17" t="s">
        <v>10959</v>
      </c>
      <c r="G66" s="17" t="s">
        <v>39</v>
      </c>
      <c r="H66" s="17"/>
      <c r="I66" s="17" t="s">
        <v>39</v>
      </c>
      <c r="J66" s="12">
        <v>44750</v>
      </c>
      <c r="K66" s="17" t="s">
        <v>39</v>
      </c>
    </row>
    <row r="67" spans="1:11" x14ac:dyDescent="0.25">
      <c r="A67" s="17" t="s">
        <v>11626</v>
      </c>
      <c r="B67" s="17" t="s">
        <v>10956</v>
      </c>
      <c r="C67" s="17" t="s">
        <v>39</v>
      </c>
      <c r="D67" s="17" t="s">
        <v>39</v>
      </c>
      <c r="E67" s="17" t="s">
        <v>39</v>
      </c>
      <c r="F67" s="17" t="s">
        <v>10957</v>
      </c>
      <c r="G67" s="17" t="s">
        <v>39</v>
      </c>
      <c r="H67" s="17"/>
      <c r="I67" s="17" t="s">
        <v>39</v>
      </c>
      <c r="J67" s="12">
        <v>44768</v>
      </c>
      <c r="K67" s="17" t="s">
        <v>39</v>
      </c>
    </row>
    <row r="68" spans="1:11" x14ac:dyDescent="0.25">
      <c r="A68" s="17" t="s">
        <v>11625</v>
      </c>
      <c r="B68" s="17" t="s">
        <v>10954</v>
      </c>
      <c r="C68" s="17" t="s">
        <v>39</v>
      </c>
      <c r="D68" s="17" t="s">
        <v>39</v>
      </c>
      <c r="E68" s="17" t="s">
        <v>39</v>
      </c>
      <c r="F68" s="17" t="s">
        <v>10955</v>
      </c>
      <c r="G68" s="17" t="s">
        <v>39</v>
      </c>
      <c r="H68" s="17"/>
      <c r="I68" s="17" t="s">
        <v>39</v>
      </c>
      <c r="J68" s="12">
        <v>44770</v>
      </c>
      <c r="K68" s="17" t="s">
        <v>39</v>
      </c>
    </row>
    <row r="69" spans="1:11" x14ac:dyDescent="0.25">
      <c r="A69" s="17" t="s">
        <v>11624</v>
      </c>
      <c r="B69" s="17" t="s">
        <v>10952</v>
      </c>
      <c r="C69" s="17" t="s">
        <v>39</v>
      </c>
      <c r="D69" s="17" t="s">
        <v>39</v>
      </c>
      <c r="E69" s="17" t="s">
        <v>39</v>
      </c>
      <c r="F69" s="17" t="s">
        <v>10953</v>
      </c>
      <c r="G69" s="17" t="s">
        <v>39</v>
      </c>
      <c r="H69" s="17"/>
      <c r="I69" s="17" t="s">
        <v>39</v>
      </c>
      <c r="J69" s="12">
        <v>44770</v>
      </c>
      <c r="K69" s="17" t="s">
        <v>39</v>
      </c>
    </row>
    <row r="70" spans="1:11" x14ac:dyDescent="0.25">
      <c r="A70" s="17" t="s">
        <v>11623</v>
      </c>
      <c r="B70" s="17" t="s">
        <v>10950</v>
      </c>
      <c r="C70" s="17" t="s">
        <v>39</v>
      </c>
      <c r="D70" s="17" t="s">
        <v>39</v>
      </c>
      <c r="E70" s="17" t="s">
        <v>39</v>
      </c>
      <c r="F70" s="17" t="s">
        <v>10951</v>
      </c>
      <c r="G70" s="17" t="s">
        <v>39</v>
      </c>
      <c r="H70" s="17"/>
      <c r="I70" s="17" t="s">
        <v>39</v>
      </c>
      <c r="J70" s="12">
        <v>44772</v>
      </c>
      <c r="K70" s="17" t="s">
        <v>39</v>
      </c>
    </row>
    <row r="71" spans="1:11" x14ac:dyDescent="0.25">
      <c r="A71" s="17" t="s">
        <v>11622</v>
      </c>
      <c r="B71" s="17" t="s">
        <v>10949</v>
      </c>
      <c r="C71" s="17" t="s">
        <v>39</v>
      </c>
      <c r="D71" s="17" t="s">
        <v>39</v>
      </c>
      <c r="E71" s="17" t="s">
        <v>39</v>
      </c>
      <c r="F71" s="17" t="s">
        <v>7945</v>
      </c>
      <c r="G71" s="17" t="s">
        <v>39</v>
      </c>
      <c r="H71" s="17"/>
      <c r="I71" s="17" t="s">
        <v>39</v>
      </c>
      <c r="J71" s="12">
        <v>44774</v>
      </c>
      <c r="K71" s="17" t="s">
        <v>39</v>
      </c>
    </row>
    <row r="72" spans="1:11" x14ac:dyDescent="0.25">
      <c r="A72" s="17" t="s">
        <v>11621</v>
      </c>
      <c r="B72" s="17" t="s">
        <v>10947</v>
      </c>
      <c r="C72" s="17" t="s">
        <v>39</v>
      </c>
      <c r="D72" s="17" t="s">
        <v>39</v>
      </c>
      <c r="E72" s="17" t="s">
        <v>39</v>
      </c>
      <c r="F72" s="17" t="s">
        <v>10948</v>
      </c>
      <c r="G72" s="17" t="s">
        <v>39</v>
      </c>
      <c r="H72" s="17"/>
      <c r="I72" s="17" t="s">
        <v>39</v>
      </c>
      <c r="J72" s="12">
        <v>44777</v>
      </c>
      <c r="K72" s="17" t="s">
        <v>39</v>
      </c>
    </row>
    <row r="73" spans="1:11" x14ac:dyDescent="0.25">
      <c r="A73" s="17" t="s">
        <v>11620</v>
      </c>
      <c r="B73" s="17" t="s">
        <v>10942</v>
      </c>
      <c r="C73" s="17" t="s">
        <v>10943</v>
      </c>
      <c r="D73" s="17" t="s">
        <v>10944</v>
      </c>
      <c r="E73" s="17" t="s">
        <v>10945</v>
      </c>
      <c r="F73" s="17" t="s">
        <v>10946</v>
      </c>
      <c r="G73" s="17" t="s">
        <v>39</v>
      </c>
      <c r="H73" s="17"/>
      <c r="I73" s="17" t="s">
        <v>39</v>
      </c>
      <c r="J73" s="12">
        <v>44780</v>
      </c>
      <c r="K73" s="17" t="s">
        <v>39</v>
      </c>
    </row>
    <row r="74" spans="1:11" x14ac:dyDescent="0.25">
      <c r="A74" s="17" t="s">
        <v>11619</v>
      </c>
      <c r="B74" s="17" t="s">
        <v>10940</v>
      </c>
      <c r="C74" s="17" t="s">
        <v>39</v>
      </c>
      <c r="D74" s="17" t="s">
        <v>39</v>
      </c>
      <c r="E74" s="17" t="s">
        <v>39</v>
      </c>
      <c r="F74" s="17" t="s">
        <v>10941</v>
      </c>
      <c r="G74" s="17" t="s">
        <v>39</v>
      </c>
      <c r="H74" s="17"/>
      <c r="I74" s="17" t="s">
        <v>39</v>
      </c>
      <c r="J74" s="12">
        <v>44784</v>
      </c>
      <c r="K74" s="17" t="s">
        <v>39</v>
      </c>
    </row>
    <row r="75" spans="1:11" x14ac:dyDescent="0.25">
      <c r="A75" s="17" t="s">
        <v>11618</v>
      </c>
      <c r="B75" s="17" t="s">
        <v>10938</v>
      </c>
      <c r="C75" s="17" t="s">
        <v>39</v>
      </c>
      <c r="D75" s="17" t="s">
        <v>39</v>
      </c>
      <c r="E75" s="17" t="s">
        <v>39</v>
      </c>
      <c r="F75" s="17" t="s">
        <v>10939</v>
      </c>
      <c r="G75" s="17" t="s">
        <v>39</v>
      </c>
      <c r="H75" s="17"/>
      <c r="I75" s="17" t="s">
        <v>39</v>
      </c>
      <c r="J75" s="12">
        <v>44786</v>
      </c>
      <c r="K75" s="17" t="s">
        <v>39</v>
      </c>
    </row>
    <row r="76" spans="1:11" x14ac:dyDescent="0.25">
      <c r="A76" s="17" t="s">
        <v>11617</v>
      </c>
      <c r="B76" s="17" t="s">
        <v>10936</v>
      </c>
      <c r="C76" s="17" t="s">
        <v>39</v>
      </c>
      <c r="D76" s="17" t="s">
        <v>39</v>
      </c>
      <c r="E76" s="17" t="s">
        <v>39</v>
      </c>
      <c r="F76" s="17" t="s">
        <v>10937</v>
      </c>
      <c r="G76" s="17" t="s">
        <v>39</v>
      </c>
      <c r="H76" s="17"/>
      <c r="I76" s="17" t="s">
        <v>39</v>
      </c>
      <c r="J76" s="12">
        <v>44786</v>
      </c>
      <c r="K76" s="17" t="s">
        <v>39</v>
      </c>
    </row>
    <row r="77" spans="1:11" x14ac:dyDescent="0.25">
      <c r="A77" s="17" t="s">
        <v>11616</v>
      </c>
      <c r="B77" s="17" t="s">
        <v>10932</v>
      </c>
      <c r="C77" s="17" t="s">
        <v>39</v>
      </c>
      <c r="D77" s="17" t="s">
        <v>39</v>
      </c>
      <c r="E77" s="17" t="s">
        <v>39</v>
      </c>
      <c r="F77" s="17" t="s">
        <v>10933</v>
      </c>
      <c r="G77" s="17" t="s">
        <v>39</v>
      </c>
      <c r="H77" s="17"/>
      <c r="I77" s="17" t="s">
        <v>39</v>
      </c>
      <c r="J77" s="12">
        <v>44786</v>
      </c>
      <c r="K77" s="17" t="s">
        <v>39</v>
      </c>
    </row>
    <row r="78" spans="1:11" x14ac:dyDescent="0.25">
      <c r="A78" s="17" t="s">
        <v>11615</v>
      </c>
      <c r="B78" s="17" t="s">
        <v>10934</v>
      </c>
      <c r="C78" s="17" t="s">
        <v>39</v>
      </c>
      <c r="D78" s="17" t="s">
        <v>39</v>
      </c>
      <c r="E78" s="17" t="s">
        <v>39</v>
      </c>
      <c r="F78" s="17" t="s">
        <v>10935</v>
      </c>
      <c r="G78" s="17" t="s">
        <v>39</v>
      </c>
      <c r="H78" s="17"/>
      <c r="I78" s="17" t="s">
        <v>39</v>
      </c>
      <c r="J78" s="12">
        <v>44786</v>
      </c>
      <c r="K78" s="17" t="s">
        <v>39</v>
      </c>
    </row>
    <row r="79" spans="1:11" x14ac:dyDescent="0.25">
      <c r="A79" s="17" t="s">
        <v>11614</v>
      </c>
      <c r="B79" s="17" t="s">
        <v>10932</v>
      </c>
      <c r="C79" s="17" t="s">
        <v>39</v>
      </c>
      <c r="D79" s="17" t="s">
        <v>39</v>
      </c>
      <c r="E79" s="17" t="s">
        <v>39</v>
      </c>
      <c r="F79" s="17" t="s">
        <v>10933</v>
      </c>
      <c r="G79" s="17" t="s">
        <v>39</v>
      </c>
      <c r="H79" s="17"/>
      <c r="I79" s="17" t="s">
        <v>39</v>
      </c>
      <c r="J79" s="12">
        <v>44786</v>
      </c>
      <c r="K79" s="17" t="s">
        <v>39</v>
      </c>
    </row>
    <row r="80" spans="1:11" x14ac:dyDescent="0.25">
      <c r="A80" s="17" t="s">
        <v>11613</v>
      </c>
      <c r="B80" s="17" t="s">
        <v>10930</v>
      </c>
      <c r="C80" s="17" t="s">
        <v>39</v>
      </c>
      <c r="D80" s="17" t="s">
        <v>39</v>
      </c>
      <c r="E80" s="17" t="s">
        <v>39</v>
      </c>
      <c r="F80" s="17" t="s">
        <v>10931</v>
      </c>
      <c r="G80" s="17" t="s">
        <v>39</v>
      </c>
      <c r="H80" s="17"/>
      <c r="I80" s="17" t="s">
        <v>39</v>
      </c>
      <c r="J80" s="12">
        <v>44786</v>
      </c>
      <c r="K80" s="17" t="s">
        <v>39</v>
      </c>
    </row>
    <row r="81" spans="1:11" x14ac:dyDescent="0.25">
      <c r="A81" s="17" t="s">
        <v>11612</v>
      </c>
      <c r="B81" s="17" t="s">
        <v>10928</v>
      </c>
      <c r="C81" s="17" t="s">
        <v>39</v>
      </c>
      <c r="D81" s="17" t="s">
        <v>39</v>
      </c>
      <c r="E81" s="17" t="s">
        <v>39</v>
      </c>
      <c r="F81" s="17" t="s">
        <v>10929</v>
      </c>
      <c r="G81" s="17" t="s">
        <v>39</v>
      </c>
      <c r="H81" s="17"/>
      <c r="I81" s="17" t="s">
        <v>39</v>
      </c>
      <c r="J81" s="12">
        <v>44786</v>
      </c>
      <c r="K81" s="17" t="s">
        <v>39</v>
      </c>
    </row>
    <row r="82" spans="1:11" x14ac:dyDescent="0.25">
      <c r="A82" s="17" t="s">
        <v>11611</v>
      </c>
      <c r="B82" s="17" t="s">
        <v>10926</v>
      </c>
      <c r="C82" s="17" t="s">
        <v>39</v>
      </c>
      <c r="D82" s="17" t="s">
        <v>39</v>
      </c>
      <c r="E82" s="17" t="s">
        <v>39</v>
      </c>
      <c r="F82" s="17" t="s">
        <v>10927</v>
      </c>
      <c r="G82" s="17" t="s">
        <v>39</v>
      </c>
      <c r="H82" s="17"/>
      <c r="I82" s="17" t="s">
        <v>39</v>
      </c>
      <c r="J82" s="12">
        <v>44788</v>
      </c>
      <c r="K82" s="17" t="s">
        <v>39</v>
      </c>
    </row>
    <row r="83" spans="1:11" x14ac:dyDescent="0.25">
      <c r="A83" s="17" t="s">
        <v>11610</v>
      </c>
      <c r="B83" s="17" t="s">
        <v>10924</v>
      </c>
      <c r="C83" s="17" t="s">
        <v>39</v>
      </c>
      <c r="D83" s="17" t="s">
        <v>39</v>
      </c>
      <c r="E83" s="17" t="s">
        <v>39</v>
      </c>
      <c r="F83" s="17" t="s">
        <v>10925</v>
      </c>
      <c r="G83" s="17" t="s">
        <v>39</v>
      </c>
      <c r="H83" s="17"/>
      <c r="I83" s="17" t="s">
        <v>39</v>
      </c>
      <c r="J83" s="12">
        <v>44788</v>
      </c>
      <c r="K83" s="17" t="s">
        <v>39</v>
      </c>
    </row>
    <row r="84" spans="1:11" x14ac:dyDescent="0.25">
      <c r="A84" s="17" t="s">
        <v>11609</v>
      </c>
      <c r="B84" s="17" t="s">
        <v>10922</v>
      </c>
      <c r="C84" s="17" t="s">
        <v>39</v>
      </c>
      <c r="D84" s="17" t="s">
        <v>39</v>
      </c>
      <c r="E84" s="17" t="s">
        <v>39</v>
      </c>
      <c r="F84" s="17" t="s">
        <v>10923</v>
      </c>
      <c r="G84" s="17" t="s">
        <v>39</v>
      </c>
      <c r="H84" s="17"/>
      <c r="I84" s="17" t="s">
        <v>39</v>
      </c>
      <c r="J84" s="12">
        <v>44789</v>
      </c>
      <c r="K84" s="17" t="s">
        <v>39</v>
      </c>
    </row>
    <row r="85" spans="1:11" x14ac:dyDescent="0.25">
      <c r="A85" s="17" t="s">
        <v>11608</v>
      </c>
      <c r="B85" s="17" t="s">
        <v>10920</v>
      </c>
      <c r="C85" s="17" t="s">
        <v>39</v>
      </c>
      <c r="D85" s="17" t="s">
        <v>39</v>
      </c>
      <c r="E85" s="17" t="s">
        <v>39</v>
      </c>
      <c r="F85" s="17" t="s">
        <v>10921</v>
      </c>
      <c r="G85" s="17" t="s">
        <v>39</v>
      </c>
      <c r="H85" s="17"/>
      <c r="I85" s="17" t="s">
        <v>39</v>
      </c>
      <c r="J85" s="12">
        <v>44790</v>
      </c>
      <c r="K85" s="17" t="s">
        <v>39</v>
      </c>
    </row>
    <row r="86" spans="1:11" x14ac:dyDescent="0.25">
      <c r="A86" s="17" t="s">
        <v>11607</v>
      </c>
      <c r="B86" s="17" t="s">
        <v>10918</v>
      </c>
      <c r="C86" s="17" t="s">
        <v>39</v>
      </c>
      <c r="D86" s="17" t="s">
        <v>39</v>
      </c>
      <c r="E86" s="17" t="s">
        <v>39</v>
      </c>
      <c r="F86" s="17" t="s">
        <v>10919</v>
      </c>
      <c r="G86" s="17" t="s">
        <v>39</v>
      </c>
      <c r="H86" s="17"/>
      <c r="I86" s="17" t="s">
        <v>39</v>
      </c>
      <c r="J86" s="12">
        <v>44791</v>
      </c>
      <c r="K86" s="17" t="s">
        <v>39</v>
      </c>
    </row>
    <row r="87" spans="1:11" x14ac:dyDescent="0.25">
      <c r="A87" s="17" t="s">
        <v>11606</v>
      </c>
      <c r="B87" s="17" t="s">
        <v>10914</v>
      </c>
      <c r="C87" s="17" t="s">
        <v>10915</v>
      </c>
      <c r="D87" s="17" t="s">
        <v>39</v>
      </c>
      <c r="E87" s="17" t="s">
        <v>10916</v>
      </c>
      <c r="F87" s="17" t="s">
        <v>10917</v>
      </c>
      <c r="G87" s="17" t="s">
        <v>11698</v>
      </c>
      <c r="H87" s="17"/>
      <c r="I87" s="17" t="s">
        <v>39</v>
      </c>
      <c r="J87" s="12">
        <v>44791</v>
      </c>
      <c r="K87" s="17" t="s">
        <v>39</v>
      </c>
    </row>
    <row r="88" spans="1:11" x14ac:dyDescent="0.25">
      <c r="A88" s="17" t="s">
        <v>11605</v>
      </c>
      <c r="B88" s="17" t="s">
        <v>10912</v>
      </c>
      <c r="C88" s="17" t="s">
        <v>39</v>
      </c>
      <c r="D88" s="17" t="s">
        <v>39</v>
      </c>
      <c r="E88" s="17" t="s">
        <v>39</v>
      </c>
      <c r="F88" s="17" t="s">
        <v>10913</v>
      </c>
      <c r="G88" s="17" t="s">
        <v>39</v>
      </c>
      <c r="H88" s="17"/>
      <c r="I88" s="17" t="s">
        <v>39</v>
      </c>
      <c r="J88" s="12">
        <v>44792</v>
      </c>
      <c r="K88" s="17" t="s">
        <v>39</v>
      </c>
    </row>
    <row r="89" spans="1:11" x14ac:dyDescent="0.25">
      <c r="A89" s="17" t="s">
        <v>11604</v>
      </c>
      <c r="B89" s="17" t="s">
        <v>10910</v>
      </c>
      <c r="C89" s="17" t="s">
        <v>39</v>
      </c>
      <c r="D89" s="17" t="s">
        <v>39</v>
      </c>
      <c r="E89" s="17" t="s">
        <v>39</v>
      </c>
      <c r="F89" s="17" t="s">
        <v>10911</v>
      </c>
      <c r="G89" s="17" t="s">
        <v>39</v>
      </c>
      <c r="H89" s="17"/>
      <c r="I89" s="17" t="s">
        <v>39</v>
      </c>
      <c r="J89" s="12">
        <v>44792</v>
      </c>
      <c r="K89" s="17" t="s">
        <v>39</v>
      </c>
    </row>
    <row r="90" spans="1:11" x14ac:dyDescent="0.25">
      <c r="A90" s="17" t="s">
        <v>11603</v>
      </c>
      <c r="B90" s="17" t="s">
        <v>10908</v>
      </c>
      <c r="C90" s="17" t="s">
        <v>39</v>
      </c>
      <c r="D90" s="17" t="s">
        <v>39</v>
      </c>
      <c r="E90" s="17" t="s">
        <v>39</v>
      </c>
      <c r="F90" s="17" t="s">
        <v>10909</v>
      </c>
      <c r="G90" s="17" t="s">
        <v>39</v>
      </c>
      <c r="H90" s="17"/>
      <c r="I90" s="17" t="s">
        <v>39</v>
      </c>
      <c r="J90" s="12">
        <v>44792</v>
      </c>
      <c r="K90" s="17" t="s">
        <v>39</v>
      </c>
    </row>
    <row r="91" spans="1:11" x14ac:dyDescent="0.25">
      <c r="A91" s="17" t="s">
        <v>11602</v>
      </c>
      <c r="B91" s="17" t="s">
        <v>10906</v>
      </c>
      <c r="C91" s="17" t="s">
        <v>39</v>
      </c>
      <c r="D91" s="17" t="s">
        <v>39</v>
      </c>
      <c r="E91" s="17" t="s">
        <v>39</v>
      </c>
      <c r="F91" s="17" t="s">
        <v>10907</v>
      </c>
      <c r="G91" s="17" t="s">
        <v>39</v>
      </c>
      <c r="H91" s="17"/>
      <c r="I91" s="17" t="s">
        <v>39</v>
      </c>
      <c r="J91" s="12">
        <v>44793</v>
      </c>
      <c r="K91" s="17" t="s">
        <v>39</v>
      </c>
    </row>
    <row r="92" spans="1:11" x14ac:dyDescent="0.25">
      <c r="A92" s="17" t="s">
        <v>11601</v>
      </c>
      <c r="B92" s="17" t="s">
        <v>6503</v>
      </c>
      <c r="C92" s="17" t="s">
        <v>39</v>
      </c>
      <c r="D92" s="17" t="s">
        <v>39</v>
      </c>
      <c r="E92" s="17" t="s">
        <v>39</v>
      </c>
      <c r="F92" s="17" t="s">
        <v>10905</v>
      </c>
      <c r="G92" s="17" t="s">
        <v>39</v>
      </c>
      <c r="H92" s="17"/>
      <c r="I92" s="17" t="s">
        <v>39</v>
      </c>
      <c r="J92" s="12">
        <v>44794</v>
      </c>
      <c r="K92" s="17" t="s">
        <v>39</v>
      </c>
    </row>
    <row r="93" spans="1:11" x14ac:dyDescent="0.25">
      <c r="A93" s="17" t="s">
        <v>11600</v>
      </c>
      <c r="B93" s="17" t="s">
        <v>10903</v>
      </c>
      <c r="C93" s="17" t="s">
        <v>39</v>
      </c>
      <c r="D93" s="17" t="s">
        <v>39</v>
      </c>
      <c r="E93" s="17" t="s">
        <v>39</v>
      </c>
      <c r="F93" s="17" t="s">
        <v>10904</v>
      </c>
      <c r="G93" s="17" t="s">
        <v>39</v>
      </c>
      <c r="H93" s="17"/>
      <c r="I93" s="17" t="s">
        <v>39</v>
      </c>
      <c r="J93" s="12">
        <v>44794</v>
      </c>
      <c r="K93" s="17" t="s">
        <v>39</v>
      </c>
    </row>
    <row r="94" spans="1:11" x14ac:dyDescent="0.25">
      <c r="A94" s="17" t="s">
        <v>11599</v>
      </c>
      <c r="B94" s="17" t="s">
        <v>10901</v>
      </c>
      <c r="C94" s="17" t="s">
        <v>39</v>
      </c>
      <c r="D94" s="17" t="s">
        <v>39</v>
      </c>
      <c r="E94" s="17" t="s">
        <v>39</v>
      </c>
      <c r="F94" s="17" t="s">
        <v>10902</v>
      </c>
      <c r="G94" s="17" t="s">
        <v>39</v>
      </c>
      <c r="H94" s="17"/>
      <c r="I94" s="17" t="s">
        <v>39</v>
      </c>
      <c r="J94" s="12">
        <v>44794</v>
      </c>
      <c r="K94" s="17" t="s">
        <v>39</v>
      </c>
    </row>
    <row r="95" spans="1:11" x14ac:dyDescent="0.25">
      <c r="A95" s="17" t="s">
        <v>11598</v>
      </c>
      <c r="B95" s="17" t="s">
        <v>10899</v>
      </c>
      <c r="C95" s="17" t="s">
        <v>39</v>
      </c>
      <c r="D95" s="17" t="s">
        <v>39</v>
      </c>
      <c r="E95" s="17" t="s">
        <v>39</v>
      </c>
      <c r="F95" s="17" t="s">
        <v>10900</v>
      </c>
      <c r="G95" s="17" t="s">
        <v>39</v>
      </c>
      <c r="H95" s="17"/>
      <c r="I95" s="17" t="s">
        <v>39</v>
      </c>
      <c r="J95" s="12">
        <v>44794</v>
      </c>
      <c r="K95" s="17" t="s">
        <v>39</v>
      </c>
    </row>
    <row r="96" spans="1:11" x14ac:dyDescent="0.25">
      <c r="A96" s="17" t="s">
        <v>11597</v>
      </c>
      <c r="B96" s="17" t="s">
        <v>10897</v>
      </c>
      <c r="C96" s="17" t="s">
        <v>39</v>
      </c>
      <c r="D96" s="17" t="s">
        <v>39</v>
      </c>
      <c r="E96" s="17" t="s">
        <v>39</v>
      </c>
      <c r="F96" s="17" t="s">
        <v>10898</v>
      </c>
      <c r="G96" s="17" t="s">
        <v>39</v>
      </c>
      <c r="H96" s="17"/>
      <c r="I96" s="17" t="s">
        <v>39</v>
      </c>
      <c r="J96" s="12">
        <v>44797</v>
      </c>
      <c r="K96" s="17" t="s">
        <v>39</v>
      </c>
    </row>
    <row r="97" spans="1:11" x14ac:dyDescent="0.25">
      <c r="A97" s="17" t="s">
        <v>11596</v>
      </c>
      <c r="B97" s="17" t="s">
        <v>10895</v>
      </c>
      <c r="C97" s="17" t="s">
        <v>39</v>
      </c>
      <c r="D97" s="17" t="s">
        <v>39</v>
      </c>
      <c r="E97" s="17" t="s">
        <v>39</v>
      </c>
      <c r="F97" s="17" t="s">
        <v>10896</v>
      </c>
      <c r="G97" s="17" t="s">
        <v>39</v>
      </c>
      <c r="H97" s="17"/>
      <c r="I97" s="17" t="s">
        <v>39</v>
      </c>
      <c r="J97" s="12">
        <v>44797</v>
      </c>
      <c r="K97" s="17" t="s">
        <v>39</v>
      </c>
    </row>
    <row r="98" spans="1:11" x14ac:dyDescent="0.25">
      <c r="A98" s="17" t="s">
        <v>11595</v>
      </c>
      <c r="B98" s="17" t="s">
        <v>10893</v>
      </c>
      <c r="C98" s="17" t="s">
        <v>39</v>
      </c>
      <c r="D98" s="17" t="s">
        <v>39</v>
      </c>
      <c r="E98" s="17" t="s">
        <v>39</v>
      </c>
      <c r="F98" s="17" t="s">
        <v>10894</v>
      </c>
      <c r="G98" s="17" t="s">
        <v>39</v>
      </c>
      <c r="H98" s="17"/>
      <c r="I98" s="17" t="s">
        <v>39</v>
      </c>
      <c r="J98" s="12">
        <v>44797</v>
      </c>
      <c r="K98" s="17" t="s">
        <v>39</v>
      </c>
    </row>
    <row r="99" spans="1:11" x14ac:dyDescent="0.25">
      <c r="A99" s="17" t="s">
        <v>11594</v>
      </c>
      <c r="B99" s="17" t="s">
        <v>10891</v>
      </c>
      <c r="C99" s="17" t="s">
        <v>39</v>
      </c>
      <c r="D99" s="17" t="s">
        <v>39</v>
      </c>
      <c r="E99" s="17" t="s">
        <v>39</v>
      </c>
      <c r="F99" s="17" t="s">
        <v>10892</v>
      </c>
      <c r="G99" s="17" t="s">
        <v>39</v>
      </c>
      <c r="H99" s="17"/>
      <c r="I99" s="17" t="s">
        <v>39</v>
      </c>
      <c r="J99" s="12">
        <v>44797</v>
      </c>
      <c r="K99" s="17" t="s">
        <v>39</v>
      </c>
    </row>
    <row r="100" spans="1:11" x14ac:dyDescent="0.25">
      <c r="A100" s="17" t="s">
        <v>11593</v>
      </c>
      <c r="B100" s="17" t="s">
        <v>10889</v>
      </c>
      <c r="C100" s="17" t="s">
        <v>39</v>
      </c>
      <c r="D100" s="17" t="s">
        <v>39</v>
      </c>
      <c r="E100" s="17" t="s">
        <v>39</v>
      </c>
      <c r="F100" s="17" t="s">
        <v>10890</v>
      </c>
      <c r="G100" s="17" t="s">
        <v>39</v>
      </c>
      <c r="H100" s="17"/>
      <c r="I100" s="17" t="s">
        <v>39</v>
      </c>
      <c r="J100" s="12">
        <v>44799</v>
      </c>
      <c r="K100" s="17" t="s">
        <v>39</v>
      </c>
    </row>
    <row r="101" spans="1:11" x14ac:dyDescent="0.25">
      <c r="A101" s="17" t="s">
        <v>11592</v>
      </c>
      <c r="B101" s="17" t="s">
        <v>10887</v>
      </c>
      <c r="C101" s="17" t="s">
        <v>39</v>
      </c>
      <c r="D101" s="17" t="s">
        <v>39</v>
      </c>
      <c r="E101" s="17" t="s">
        <v>39</v>
      </c>
      <c r="F101" s="17" t="s">
        <v>10888</v>
      </c>
      <c r="G101" s="17" t="s">
        <v>39</v>
      </c>
      <c r="H101" s="17"/>
      <c r="I101" s="17" t="s">
        <v>39</v>
      </c>
      <c r="J101" s="12">
        <v>44799</v>
      </c>
      <c r="K101" s="17" t="s">
        <v>39</v>
      </c>
    </row>
    <row r="102" spans="1:11" x14ac:dyDescent="0.25">
      <c r="A102" s="17" t="s">
        <v>11591</v>
      </c>
      <c r="B102" s="17" t="s">
        <v>39</v>
      </c>
      <c r="C102" s="17" t="s">
        <v>39</v>
      </c>
      <c r="D102" s="17" t="s">
        <v>39</v>
      </c>
      <c r="E102" s="17" t="s">
        <v>39</v>
      </c>
      <c r="F102" s="17" t="s">
        <v>10886</v>
      </c>
      <c r="G102" s="17" t="s">
        <v>39</v>
      </c>
      <c r="H102" s="17"/>
      <c r="I102" s="17" t="s">
        <v>39</v>
      </c>
      <c r="J102" s="12">
        <v>44803</v>
      </c>
      <c r="K102" s="17" t="s">
        <v>39</v>
      </c>
    </row>
    <row r="103" spans="1:11" x14ac:dyDescent="0.25">
      <c r="A103" s="17" t="s">
        <v>11590</v>
      </c>
      <c r="B103" s="17" t="s">
        <v>10884</v>
      </c>
      <c r="C103" s="17" t="s">
        <v>39</v>
      </c>
      <c r="D103" s="17" t="s">
        <v>39</v>
      </c>
      <c r="E103" s="17" t="s">
        <v>39</v>
      </c>
      <c r="F103" s="17" t="s">
        <v>10885</v>
      </c>
      <c r="G103" s="17" t="s">
        <v>39</v>
      </c>
      <c r="H103" s="17"/>
      <c r="I103" s="17" t="s">
        <v>39</v>
      </c>
      <c r="J103" s="12">
        <v>44803</v>
      </c>
      <c r="K103" s="17" t="s">
        <v>39</v>
      </c>
    </row>
    <row r="104" spans="1:11" x14ac:dyDescent="0.25">
      <c r="A104" s="17" t="s">
        <v>11589</v>
      </c>
      <c r="B104" s="17" t="s">
        <v>10882</v>
      </c>
      <c r="C104" s="17" t="s">
        <v>39</v>
      </c>
      <c r="D104" s="17" t="s">
        <v>39</v>
      </c>
      <c r="E104" s="17" t="s">
        <v>39</v>
      </c>
      <c r="F104" s="17" t="s">
        <v>10883</v>
      </c>
      <c r="G104" s="17" t="s">
        <v>39</v>
      </c>
      <c r="H104" s="17"/>
      <c r="I104" s="17" t="s">
        <v>39</v>
      </c>
      <c r="J104" s="12">
        <v>44804</v>
      </c>
      <c r="K104" s="17" t="s">
        <v>39</v>
      </c>
    </row>
    <row r="105" spans="1:11" x14ac:dyDescent="0.25">
      <c r="A105" s="17" t="s">
        <v>11588</v>
      </c>
      <c r="B105" s="17" t="s">
        <v>10880</v>
      </c>
      <c r="C105" s="17" t="s">
        <v>39</v>
      </c>
      <c r="D105" s="17" t="s">
        <v>39</v>
      </c>
      <c r="E105" s="17" t="s">
        <v>39</v>
      </c>
      <c r="F105" s="17" t="s">
        <v>10881</v>
      </c>
      <c r="G105" s="17" t="s">
        <v>39</v>
      </c>
      <c r="H105" s="17"/>
      <c r="I105" s="17" t="s">
        <v>39</v>
      </c>
      <c r="J105" s="12">
        <v>44804</v>
      </c>
      <c r="K105" s="17" t="s">
        <v>39</v>
      </c>
    </row>
    <row r="106" spans="1:11" x14ac:dyDescent="0.25">
      <c r="A106" s="17" t="s">
        <v>11587</v>
      </c>
      <c r="B106" s="17" t="s">
        <v>10878</v>
      </c>
      <c r="C106" s="17" t="s">
        <v>39</v>
      </c>
      <c r="D106" s="17" t="s">
        <v>39</v>
      </c>
      <c r="E106" s="17" t="s">
        <v>39</v>
      </c>
      <c r="F106" s="17" t="s">
        <v>10879</v>
      </c>
      <c r="G106" s="17" t="s">
        <v>39</v>
      </c>
      <c r="H106" s="17"/>
      <c r="I106" s="17" t="s">
        <v>39</v>
      </c>
      <c r="J106" s="12">
        <v>44806</v>
      </c>
      <c r="K106" s="17" t="s">
        <v>39</v>
      </c>
    </row>
    <row r="107" spans="1:11" x14ac:dyDescent="0.25">
      <c r="A107" s="17" t="s">
        <v>11586</v>
      </c>
      <c r="B107" s="17" t="s">
        <v>10876</v>
      </c>
      <c r="C107" s="17" t="s">
        <v>39</v>
      </c>
      <c r="D107" s="17" t="s">
        <v>39</v>
      </c>
      <c r="E107" s="17" t="s">
        <v>39</v>
      </c>
      <c r="F107" s="17" t="s">
        <v>10877</v>
      </c>
      <c r="G107" s="17" t="s">
        <v>39</v>
      </c>
      <c r="H107" s="17"/>
      <c r="I107" s="17" t="s">
        <v>39</v>
      </c>
      <c r="J107" s="12">
        <v>44808</v>
      </c>
      <c r="K107" s="17" t="s">
        <v>39</v>
      </c>
    </row>
    <row r="108" spans="1:11" x14ac:dyDescent="0.25">
      <c r="A108" s="17" t="s">
        <v>11585</v>
      </c>
      <c r="B108" s="17" t="s">
        <v>10874</v>
      </c>
      <c r="C108" s="17" t="s">
        <v>39</v>
      </c>
      <c r="D108" s="17" t="s">
        <v>39</v>
      </c>
      <c r="E108" s="17" t="s">
        <v>39</v>
      </c>
      <c r="F108" s="17" t="s">
        <v>10875</v>
      </c>
      <c r="G108" s="17" t="s">
        <v>39</v>
      </c>
      <c r="H108" s="17"/>
      <c r="I108" s="17" t="s">
        <v>39</v>
      </c>
      <c r="J108" s="12">
        <v>44808</v>
      </c>
      <c r="K108" s="17" t="s">
        <v>39</v>
      </c>
    </row>
    <row r="109" spans="1:11" x14ac:dyDescent="0.25">
      <c r="A109" s="17" t="s">
        <v>11584</v>
      </c>
      <c r="B109" s="17" t="s">
        <v>10872</v>
      </c>
      <c r="C109" s="17" t="s">
        <v>39</v>
      </c>
      <c r="D109" s="17" t="s">
        <v>39</v>
      </c>
      <c r="E109" s="17" t="s">
        <v>39</v>
      </c>
      <c r="F109" s="17" t="s">
        <v>10873</v>
      </c>
      <c r="G109" s="17" t="s">
        <v>11699</v>
      </c>
      <c r="H109" s="17"/>
      <c r="I109" s="17" t="s">
        <v>39</v>
      </c>
      <c r="J109" s="12">
        <v>44809</v>
      </c>
      <c r="K109" s="17" t="s">
        <v>39</v>
      </c>
    </row>
    <row r="110" spans="1:11" x14ac:dyDescent="0.25">
      <c r="A110" s="17" t="s">
        <v>11583</v>
      </c>
      <c r="B110" s="17" t="s">
        <v>10868</v>
      </c>
      <c r="C110" s="17" t="s">
        <v>10869</v>
      </c>
      <c r="D110" s="17" t="s">
        <v>39</v>
      </c>
      <c r="E110" s="17" t="s">
        <v>39</v>
      </c>
      <c r="F110" s="17" t="s">
        <v>10870</v>
      </c>
      <c r="G110" s="17" t="s">
        <v>11699</v>
      </c>
      <c r="H110" s="17"/>
      <c r="I110" s="17" t="s">
        <v>10871</v>
      </c>
      <c r="J110" s="12">
        <v>44809</v>
      </c>
      <c r="K110" s="17" t="s">
        <v>39</v>
      </c>
    </row>
    <row r="111" spans="1:11" x14ac:dyDescent="0.25">
      <c r="A111" s="17" t="s">
        <v>11582</v>
      </c>
      <c r="B111" s="17" t="s">
        <v>10866</v>
      </c>
      <c r="C111" s="17" t="s">
        <v>39</v>
      </c>
      <c r="D111" s="17" t="s">
        <v>39</v>
      </c>
      <c r="E111" s="17" t="s">
        <v>39</v>
      </c>
      <c r="F111" s="17" t="s">
        <v>10867</v>
      </c>
      <c r="G111" s="17" t="s">
        <v>8973</v>
      </c>
      <c r="H111" s="17"/>
      <c r="I111" s="17" t="s">
        <v>39</v>
      </c>
      <c r="J111" s="12">
        <v>44810</v>
      </c>
      <c r="K111" s="17" t="s">
        <v>39</v>
      </c>
    </row>
    <row r="112" spans="1:11" x14ac:dyDescent="0.25">
      <c r="A112" s="17" t="s">
        <v>11581</v>
      </c>
      <c r="B112" s="17" t="s">
        <v>10865</v>
      </c>
      <c r="C112" s="17" t="s">
        <v>39</v>
      </c>
      <c r="D112" s="17" t="s">
        <v>39</v>
      </c>
      <c r="E112" s="17" t="s">
        <v>39</v>
      </c>
      <c r="F112" s="17" t="s">
        <v>10865</v>
      </c>
      <c r="G112" s="17" t="s">
        <v>11700</v>
      </c>
      <c r="H112" s="17"/>
      <c r="I112" s="17" t="s">
        <v>39</v>
      </c>
      <c r="J112" s="12">
        <v>44810</v>
      </c>
      <c r="K112" s="17" t="s">
        <v>39</v>
      </c>
    </row>
    <row r="113" spans="1:11" x14ac:dyDescent="0.25">
      <c r="A113" s="17" t="s">
        <v>11580</v>
      </c>
      <c r="B113" s="17" t="s">
        <v>10863</v>
      </c>
      <c r="C113" s="17" t="s">
        <v>39</v>
      </c>
      <c r="D113" s="17" t="s">
        <v>39</v>
      </c>
      <c r="E113" s="17" t="s">
        <v>39</v>
      </c>
      <c r="F113" s="17" t="s">
        <v>10864</v>
      </c>
      <c r="G113" s="17" t="s">
        <v>39</v>
      </c>
      <c r="H113" s="17"/>
      <c r="I113" s="17" t="s">
        <v>39</v>
      </c>
      <c r="J113" s="12">
        <v>44810</v>
      </c>
      <c r="K113" s="17" t="s">
        <v>39</v>
      </c>
    </row>
    <row r="114" spans="1:11" x14ac:dyDescent="0.25">
      <c r="A114" s="17" t="s">
        <v>11579</v>
      </c>
      <c r="B114" s="17" t="s">
        <v>10861</v>
      </c>
      <c r="C114" s="17" t="s">
        <v>39</v>
      </c>
      <c r="D114" s="17" t="s">
        <v>39</v>
      </c>
      <c r="E114" s="17" t="s">
        <v>39</v>
      </c>
      <c r="F114" s="17" t="s">
        <v>10862</v>
      </c>
      <c r="G114" s="17" t="s">
        <v>39</v>
      </c>
      <c r="H114" s="17"/>
      <c r="I114" s="17" t="s">
        <v>39</v>
      </c>
      <c r="J114" s="12">
        <v>44815</v>
      </c>
      <c r="K114" s="17" t="s">
        <v>39</v>
      </c>
    </row>
    <row r="115" spans="1:11" x14ac:dyDescent="0.25">
      <c r="A115" s="17" t="s">
        <v>11578</v>
      </c>
      <c r="B115" s="17" t="s">
        <v>10224</v>
      </c>
      <c r="C115" s="17" t="s">
        <v>39</v>
      </c>
      <c r="D115" s="17" t="s">
        <v>39</v>
      </c>
      <c r="E115" s="17" t="s">
        <v>39</v>
      </c>
      <c r="F115" s="17" t="s">
        <v>10860</v>
      </c>
      <c r="G115" s="17" t="s">
        <v>39</v>
      </c>
      <c r="H115" s="17"/>
      <c r="I115" s="17" t="s">
        <v>39</v>
      </c>
      <c r="J115" s="12">
        <v>44815</v>
      </c>
      <c r="K115" s="17" t="s">
        <v>39</v>
      </c>
    </row>
    <row r="116" spans="1:11" x14ac:dyDescent="0.25">
      <c r="A116" s="17" t="s">
        <v>11577</v>
      </c>
      <c r="B116" s="17" t="s">
        <v>10858</v>
      </c>
      <c r="C116" s="17" t="s">
        <v>39</v>
      </c>
      <c r="D116" s="17" t="s">
        <v>39</v>
      </c>
      <c r="E116" s="17" t="s">
        <v>39</v>
      </c>
      <c r="F116" s="17" t="s">
        <v>10859</v>
      </c>
      <c r="G116" s="17" t="s">
        <v>39</v>
      </c>
      <c r="H116" s="17"/>
      <c r="I116" s="17" t="s">
        <v>39</v>
      </c>
      <c r="J116" s="12">
        <v>44816</v>
      </c>
      <c r="K116" s="17" t="s">
        <v>39</v>
      </c>
    </row>
    <row r="117" spans="1:11" x14ac:dyDescent="0.25">
      <c r="A117" s="17" t="s">
        <v>11576</v>
      </c>
      <c r="B117" s="17" t="s">
        <v>10856</v>
      </c>
      <c r="C117" s="17" t="s">
        <v>39</v>
      </c>
      <c r="D117" s="17" t="s">
        <v>39</v>
      </c>
      <c r="E117" s="17" t="s">
        <v>39</v>
      </c>
      <c r="F117" s="17" t="s">
        <v>10857</v>
      </c>
      <c r="G117" s="17" t="s">
        <v>39</v>
      </c>
      <c r="H117" s="17"/>
      <c r="I117" s="17" t="s">
        <v>39</v>
      </c>
      <c r="J117" s="12">
        <v>44817</v>
      </c>
      <c r="K117" s="17" t="s">
        <v>39</v>
      </c>
    </row>
    <row r="118" spans="1:11" x14ac:dyDescent="0.25">
      <c r="A118" s="17" t="s">
        <v>11575</v>
      </c>
      <c r="B118" s="17" t="s">
        <v>10224</v>
      </c>
      <c r="C118" s="17" t="s">
        <v>39</v>
      </c>
      <c r="D118" s="17" t="s">
        <v>39</v>
      </c>
      <c r="E118" s="17" t="s">
        <v>39</v>
      </c>
      <c r="F118" s="17" t="s">
        <v>10855</v>
      </c>
      <c r="G118" s="17" t="s">
        <v>39</v>
      </c>
      <c r="H118" s="17"/>
      <c r="I118" s="17" t="s">
        <v>39</v>
      </c>
      <c r="J118" s="12">
        <v>44817</v>
      </c>
      <c r="K118" s="17" t="s">
        <v>39</v>
      </c>
    </row>
    <row r="119" spans="1:11" x14ac:dyDescent="0.25">
      <c r="A119" s="17" t="s">
        <v>11574</v>
      </c>
      <c r="B119" s="17" t="s">
        <v>10853</v>
      </c>
      <c r="C119" s="17" t="s">
        <v>39</v>
      </c>
      <c r="D119" s="17" t="s">
        <v>39</v>
      </c>
      <c r="E119" s="17" t="s">
        <v>39</v>
      </c>
      <c r="F119" s="17" t="s">
        <v>10854</v>
      </c>
      <c r="G119" s="17" t="s">
        <v>39</v>
      </c>
      <c r="H119" s="17"/>
      <c r="I119" s="17" t="s">
        <v>39</v>
      </c>
      <c r="J119" s="12">
        <v>44817</v>
      </c>
      <c r="K119" s="17" t="s">
        <v>39</v>
      </c>
    </row>
    <row r="120" spans="1:11" x14ac:dyDescent="0.25">
      <c r="A120" s="17" t="s">
        <v>11573</v>
      </c>
      <c r="B120" s="17" t="s">
        <v>10851</v>
      </c>
      <c r="C120" s="17" t="s">
        <v>39</v>
      </c>
      <c r="D120" s="17" t="s">
        <v>39</v>
      </c>
      <c r="E120" s="17" t="s">
        <v>39</v>
      </c>
      <c r="F120" s="17" t="s">
        <v>10852</v>
      </c>
      <c r="G120" s="17" t="s">
        <v>39</v>
      </c>
      <c r="H120" s="17"/>
      <c r="I120" s="17" t="s">
        <v>39</v>
      </c>
      <c r="J120" s="12">
        <v>44817</v>
      </c>
      <c r="K120" s="17" t="s">
        <v>39</v>
      </c>
    </row>
    <row r="121" spans="1:11" x14ac:dyDescent="0.25">
      <c r="A121" s="17" t="s">
        <v>11572</v>
      </c>
      <c r="B121" s="17" t="s">
        <v>10849</v>
      </c>
      <c r="C121" s="17" t="s">
        <v>39</v>
      </c>
      <c r="D121" s="17" t="s">
        <v>39</v>
      </c>
      <c r="E121" s="17" t="s">
        <v>39</v>
      </c>
      <c r="F121" s="17" t="s">
        <v>10850</v>
      </c>
      <c r="G121" s="17" t="s">
        <v>39</v>
      </c>
      <c r="H121" s="17"/>
      <c r="I121" s="17" t="s">
        <v>39</v>
      </c>
      <c r="J121" s="12">
        <v>44817</v>
      </c>
      <c r="K121" s="17" t="s">
        <v>39</v>
      </c>
    </row>
    <row r="122" spans="1:11" x14ac:dyDescent="0.25">
      <c r="A122" s="17" t="s">
        <v>11571</v>
      </c>
      <c r="B122" s="17" t="s">
        <v>10847</v>
      </c>
      <c r="C122" s="17" t="s">
        <v>39</v>
      </c>
      <c r="D122" s="17" t="s">
        <v>39</v>
      </c>
      <c r="E122" s="17" t="s">
        <v>39</v>
      </c>
      <c r="F122" s="17" t="s">
        <v>10848</v>
      </c>
      <c r="G122" s="17" t="s">
        <v>39</v>
      </c>
      <c r="H122" s="17"/>
      <c r="I122" s="17" t="s">
        <v>39</v>
      </c>
      <c r="J122" s="12">
        <v>44819</v>
      </c>
      <c r="K122" s="17" t="s">
        <v>39</v>
      </c>
    </row>
    <row r="123" spans="1:11" x14ac:dyDescent="0.25">
      <c r="A123" s="17" t="s">
        <v>11570</v>
      </c>
      <c r="B123" s="17" t="s">
        <v>10224</v>
      </c>
      <c r="C123" s="17" t="s">
        <v>39</v>
      </c>
      <c r="D123" s="17" t="s">
        <v>39</v>
      </c>
      <c r="E123" s="17" t="s">
        <v>39</v>
      </c>
      <c r="F123" s="17" t="s">
        <v>10846</v>
      </c>
      <c r="G123" s="17" t="s">
        <v>39</v>
      </c>
      <c r="H123" s="17"/>
      <c r="I123" s="17" t="s">
        <v>39</v>
      </c>
      <c r="J123" s="12">
        <v>44819</v>
      </c>
      <c r="K123" s="17" t="s">
        <v>39</v>
      </c>
    </row>
    <row r="124" spans="1:11" x14ac:dyDescent="0.25">
      <c r="A124" s="17" t="s">
        <v>11569</v>
      </c>
      <c r="B124" s="17" t="s">
        <v>10844</v>
      </c>
      <c r="C124" s="17" t="s">
        <v>39</v>
      </c>
      <c r="D124" s="17" t="s">
        <v>39</v>
      </c>
      <c r="E124" s="17" t="s">
        <v>39</v>
      </c>
      <c r="F124" s="17" t="s">
        <v>10845</v>
      </c>
      <c r="G124" s="17" t="s">
        <v>39</v>
      </c>
      <c r="H124" s="17"/>
      <c r="I124" s="17" t="s">
        <v>39</v>
      </c>
      <c r="J124" s="12">
        <v>44820</v>
      </c>
      <c r="K124" s="17" t="s">
        <v>39</v>
      </c>
    </row>
    <row r="125" spans="1:11" x14ac:dyDescent="0.25">
      <c r="A125" s="17" t="s">
        <v>11568</v>
      </c>
      <c r="B125" s="17" t="s">
        <v>10842</v>
      </c>
      <c r="C125" s="17" t="s">
        <v>39</v>
      </c>
      <c r="D125" s="17" t="s">
        <v>39</v>
      </c>
      <c r="E125" s="17" t="s">
        <v>39</v>
      </c>
      <c r="F125" s="17" t="s">
        <v>10843</v>
      </c>
      <c r="G125" s="17" t="s">
        <v>39</v>
      </c>
      <c r="H125" s="17"/>
      <c r="I125" s="17" t="s">
        <v>39</v>
      </c>
      <c r="J125" s="12">
        <v>44821</v>
      </c>
      <c r="K125" s="17" t="s">
        <v>39</v>
      </c>
    </row>
    <row r="126" spans="1:11" x14ac:dyDescent="0.25">
      <c r="A126" s="17" t="s">
        <v>11567</v>
      </c>
      <c r="B126" s="17" t="s">
        <v>10841</v>
      </c>
      <c r="C126" s="17" t="s">
        <v>39</v>
      </c>
      <c r="D126" s="17" t="s">
        <v>39</v>
      </c>
      <c r="E126" s="17" t="s">
        <v>39</v>
      </c>
      <c r="F126" s="17" t="s">
        <v>10840</v>
      </c>
      <c r="G126" s="17" t="s">
        <v>39</v>
      </c>
      <c r="H126" s="17"/>
      <c r="I126" s="17" t="s">
        <v>39</v>
      </c>
      <c r="J126" s="12">
        <v>44821</v>
      </c>
      <c r="K126" s="17" t="s">
        <v>39</v>
      </c>
    </row>
    <row r="127" spans="1:11" x14ac:dyDescent="0.25">
      <c r="A127" s="17" t="s">
        <v>11566</v>
      </c>
      <c r="B127" s="17" t="s">
        <v>10839</v>
      </c>
      <c r="C127" s="17" t="s">
        <v>39</v>
      </c>
      <c r="D127" s="17" t="s">
        <v>39</v>
      </c>
      <c r="E127" s="17" t="s">
        <v>39</v>
      </c>
      <c r="F127" s="17" t="s">
        <v>10840</v>
      </c>
      <c r="G127" s="17" t="s">
        <v>39</v>
      </c>
      <c r="H127" s="17"/>
      <c r="I127" s="17" t="s">
        <v>39</v>
      </c>
      <c r="J127" s="12">
        <v>44821</v>
      </c>
      <c r="K127" s="17" t="s">
        <v>39</v>
      </c>
    </row>
    <row r="128" spans="1:11" x14ac:dyDescent="0.25">
      <c r="A128" s="17" t="s">
        <v>11565</v>
      </c>
      <c r="B128" s="17" t="s">
        <v>10837</v>
      </c>
      <c r="C128" s="17" t="s">
        <v>39</v>
      </c>
      <c r="D128" s="17" t="s">
        <v>39</v>
      </c>
      <c r="E128" s="17" t="s">
        <v>39</v>
      </c>
      <c r="F128" s="17" t="s">
        <v>10838</v>
      </c>
      <c r="G128" s="17" t="s">
        <v>39</v>
      </c>
      <c r="H128" s="17"/>
      <c r="I128" s="17" t="s">
        <v>39</v>
      </c>
      <c r="J128" s="12">
        <v>44821</v>
      </c>
      <c r="K128" s="17" t="s">
        <v>39</v>
      </c>
    </row>
    <row r="129" spans="1:11" x14ac:dyDescent="0.25">
      <c r="A129" s="17" t="s">
        <v>11564</v>
      </c>
      <c r="B129" s="17" t="s">
        <v>10835</v>
      </c>
      <c r="C129" s="17" t="s">
        <v>39</v>
      </c>
      <c r="D129" s="17" t="s">
        <v>39</v>
      </c>
      <c r="E129" s="17" t="s">
        <v>39</v>
      </c>
      <c r="F129" s="17" t="s">
        <v>10836</v>
      </c>
      <c r="G129" s="17" t="s">
        <v>39</v>
      </c>
      <c r="H129" s="17"/>
      <c r="I129" s="17" t="s">
        <v>39</v>
      </c>
      <c r="J129" s="12">
        <v>44821</v>
      </c>
      <c r="K129" s="17" t="s">
        <v>39</v>
      </c>
    </row>
    <row r="130" spans="1:11" x14ac:dyDescent="0.25">
      <c r="A130" s="17" t="s">
        <v>11563</v>
      </c>
      <c r="B130" s="17" t="s">
        <v>10833</v>
      </c>
      <c r="C130" s="17" t="s">
        <v>39</v>
      </c>
      <c r="D130" s="17" t="s">
        <v>39</v>
      </c>
      <c r="E130" s="17" t="s">
        <v>39</v>
      </c>
      <c r="F130" s="17" t="s">
        <v>10834</v>
      </c>
      <c r="G130" s="17" t="s">
        <v>39</v>
      </c>
      <c r="H130" s="17"/>
      <c r="I130" s="17" t="s">
        <v>39</v>
      </c>
      <c r="J130" s="12">
        <v>44822</v>
      </c>
      <c r="K130" s="17" t="s">
        <v>39</v>
      </c>
    </row>
    <row r="131" spans="1:11" x14ac:dyDescent="0.25">
      <c r="A131" s="17" t="s">
        <v>11562</v>
      </c>
      <c r="B131" s="17" t="s">
        <v>10831</v>
      </c>
      <c r="C131" s="17" t="s">
        <v>39</v>
      </c>
      <c r="D131" s="17" t="s">
        <v>39</v>
      </c>
      <c r="E131" s="17" t="s">
        <v>39</v>
      </c>
      <c r="F131" s="17" t="s">
        <v>10832</v>
      </c>
      <c r="G131" s="17" t="s">
        <v>39</v>
      </c>
      <c r="H131" s="17"/>
      <c r="I131" s="17" t="s">
        <v>39</v>
      </c>
      <c r="J131" s="12">
        <v>44822</v>
      </c>
      <c r="K131" s="17" t="s">
        <v>39</v>
      </c>
    </row>
    <row r="132" spans="1:11" x14ac:dyDescent="0.25">
      <c r="A132" s="17" t="s">
        <v>11561</v>
      </c>
      <c r="B132" s="17" t="s">
        <v>10829</v>
      </c>
      <c r="C132" s="17" t="s">
        <v>39</v>
      </c>
      <c r="D132" s="17" t="s">
        <v>39</v>
      </c>
      <c r="E132" s="17" t="s">
        <v>39</v>
      </c>
      <c r="F132" s="17" t="s">
        <v>10830</v>
      </c>
      <c r="G132" s="17" t="s">
        <v>39</v>
      </c>
      <c r="H132" s="17"/>
      <c r="I132" s="17" t="s">
        <v>39</v>
      </c>
      <c r="J132" s="12">
        <v>44822</v>
      </c>
      <c r="K132" s="17" t="s">
        <v>39</v>
      </c>
    </row>
    <row r="133" spans="1:11" x14ac:dyDescent="0.25">
      <c r="A133" s="17" t="s">
        <v>11560</v>
      </c>
      <c r="B133" s="17" t="s">
        <v>10827</v>
      </c>
      <c r="C133" s="17" t="s">
        <v>39</v>
      </c>
      <c r="D133" s="17" t="s">
        <v>39</v>
      </c>
      <c r="E133" s="17" t="s">
        <v>39</v>
      </c>
      <c r="F133" s="17" t="s">
        <v>10828</v>
      </c>
      <c r="G133" s="17" t="s">
        <v>39</v>
      </c>
      <c r="H133" s="17"/>
      <c r="I133" s="17" t="s">
        <v>39</v>
      </c>
      <c r="J133" s="12">
        <v>44822</v>
      </c>
      <c r="K133" s="17" t="s">
        <v>39</v>
      </c>
    </row>
    <row r="134" spans="1:11" x14ac:dyDescent="0.25">
      <c r="A134" s="17" t="s">
        <v>11559</v>
      </c>
      <c r="B134" s="17" t="s">
        <v>10825</v>
      </c>
      <c r="C134" s="17" t="s">
        <v>39</v>
      </c>
      <c r="D134" s="17" t="s">
        <v>39</v>
      </c>
      <c r="E134" s="17" t="s">
        <v>39</v>
      </c>
      <c r="F134" s="17" t="s">
        <v>10826</v>
      </c>
      <c r="G134" s="17" t="s">
        <v>39</v>
      </c>
      <c r="H134" s="17"/>
      <c r="I134" s="17" t="s">
        <v>39</v>
      </c>
      <c r="J134" s="12">
        <v>44823</v>
      </c>
      <c r="K134" s="17" t="s">
        <v>39</v>
      </c>
    </row>
    <row r="135" spans="1:11" x14ac:dyDescent="0.25">
      <c r="A135" s="17" t="s">
        <v>11558</v>
      </c>
      <c r="B135" s="17" t="s">
        <v>1184</v>
      </c>
      <c r="C135" s="17" t="s">
        <v>39</v>
      </c>
      <c r="D135" s="17" t="s">
        <v>39</v>
      </c>
      <c r="E135" s="17" t="s">
        <v>39</v>
      </c>
      <c r="F135" s="17" t="s">
        <v>10824</v>
      </c>
      <c r="G135" s="17" t="s">
        <v>39</v>
      </c>
      <c r="H135" s="17"/>
      <c r="I135" s="17" t="s">
        <v>39</v>
      </c>
      <c r="J135" s="12">
        <v>44824</v>
      </c>
      <c r="K135" s="17" t="s">
        <v>39</v>
      </c>
    </row>
    <row r="136" spans="1:11" x14ac:dyDescent="0.25">
      <c r="A136" s="17" t="s">
        <v>11557</v>
      </c>
      <c r="B136" s="17" t="s">
        <v>10822</v>
      </c>
      <c r="C136" s="17" t="s">
        <v>39</v>
      </c>
      <c r="D136" s="17" t="s">
        <v>39</v>
      </c>
      <c r="E136" s="17" t="s">
        <v>39</v>
      </c>
      <c r="F136" s="17" t="s">
        <v>10823</v>
      </c>
      <c r="G136" s="17" t="s">
        <v>39</v>
      </c>
      <c r="H136" s="17"/>
      <c r="I136" s="17" t="s">
        <v>39</v>
      </c>
      <c r="J136" s="12">
        <v>44824</v>
      </c>
      <c r="K136" s="17" t="s">
        <v>39</v>
      </c>
    </row>
    <row r="137" spans="1:11" x14ac:dyDescent="0.25">
      <c r="A137" s="17" t="s">
        <v>11556</v>
      </c>
      <c r="B137" s="17" t="s">
        <v>10820</v>
      </c>
      <c r="C137" s="17" t="s">
        <v>39</v>
      </c>
      <c r="D137" s="17" t="s">
        <v>39</v>
      </c>
      <c r="E137" s="17" t="s">
        <v>39</v>
      </c>
      <c r="F137" s="17" t="s">
        <v>10821</v>
      </c>
      <c r="G137" s="17" t="s">
        <v>39</v>
      </c>
      <c r="H137" s="17"/>
      <c r="I137" s="17" t="s">
        <v>39</v>
      </c>
      <c r="J137" s="12">
        <v>44824</v>
      </c>
      <c r="K137" s="17" t="s">
        <v>39</v>
      </c>
    </row>
    <row r="138" spans="1:11" x14ac:dyDescent="0.25">
      <c r="A138" s="17" t="s">
        <v>11555</v>
      </c>
      <c r="B138" s="17" t="s">
        <v>10818</v>
      </c>
      <c r="C138" s="17" t="s">
        <v>39</v>
      </c>
      <c r="D138" s="17" t="s">
        <v>39</v>
      </c>
      <c r="E138" s="17" t="s">
        <v>39</v>
      </c>
      <c r="F138" s="17" t="s">
        <v>10819</v>
      </c>
      <c r="G138" s="17" t="s">
        <v>39</v>
      </c>
      <c r="H138" s="17"/>
      <c r="I138" s="17" t="s">
        <v>39</v>
      </c>
      <c r="J138" s="12">
        <v>44824</v>
      </c>
      <c r="K138" s="17" t="s">
        <v>39</v>
      </c>
    </row>
    <row r="139" spans="1:11" x14ac:dyDescent="0.25">
      <c r="A139" s="17" t="s">
        <v>11554</v>
      </c>
      <c r="B139" s="17" t="s">
        <v>10816</v>
      </c>
      <c r="C139" s="17" t="s">
        <v>39</v>
      </c>
      <c r="D139" s="17" t="s">
        <v>39</v>
      </c>
      <c r="E139" s="17" t="s">
        <v>39</v>
      </c>
      <c r="F139" s="17" t="s">
        <v>10817</v>
      </c>
      <c r="G139" s="17" t="s">
        <v>39</v>
      </c>
      <c r="H139" s="17"/>
      <c r="I139" s="17" t="s">
        <v>39</v>
      </c>
      <c r="J139" s="12">
        <v>44831</v>
      </c>
      <c r="K139" s="17" t="s">
        <v>39</v>
      </c>
    </row>
    <row r="140" spans="1:11" x14ac:dyDescent="0.25">
      <c r="A140" s="17" t="s">
        <v>11553</v>
      </c>
      <c r="B140" s="17" t="s">
        <v>10224</v>
      </c>
      <c r="C140" s="17" t="s">
        <v>39</v>
      </c>
      <c r="D140" s="17" t="s">
        <v>39</v>
      </c>
      <c r="E140" s="17" t="s">
        <v>39</v>
      </c>
      <c r="F140" s="17" t="s">
        <v>10815</v>
      </c>
      <c r="G140" s="17" t="s">
        <v>39</v>
      </c>
      <c r="H140" s="17"/>
      <c r="I140" s="17" t="s">
        <v>39</v>
      </c>
      <c r="J140" s="12">
        <v>44832</v>
      </c>
      <c r="K140" s="17" t="s">
        <v>39</v>
      </c>
    </row>
    <row r="141" spans="1:11" x14ac:dyDescent="0.25">
      <c r="A141" s="17" t="s">
        <v>11552</v>
      </c>
      <c r="B141" s="17" t="s">
        <v>10813</v>
      </c>
      <c r="C141" s="17" t="s">
        <v>39</v>
      </c>
      <c r="D141" s="17" t="s">
        <v>39</v>
      </c>
      <c r="E141" s="17" t="s">
        <v>39</v>
      </c>
      <c r="F141" s="17" t="s">
        <v>10814</v>
      </c>
      <c r="G141" s="17" t="s">
        <v>39</v>
      </c>
      <c r="H141" s="17"/>
      <c r="I141" s="17" t="s">
        <v>39</v>
      </c>
      <c r="J141" s="12">
        <v>44832</v>
      </c>
      <c r="K141" s="17" t="s">
        <v>39</v>
      </c>
    </row>
    <row r="142" spans="1:11" x14ac:dyDescent="0.25">
      <c r="A142" s="17" t="s">
        <v>11551</v>
      </c>
      <c r="B142" s="17" t="s">
        <v>10811</v>
      </c>
      <c r="C142" s="17" t="s">
        <v>39</v>
      </c>
      <c r="D142" s="17" t="s">
        <v>39</v>
      </c>
      <c r="E142" s="17" t="s">
        <v>39</v>
      </c>
      <c r="F142" s="17" t="s">
        <v>10812</v>
      </c>
      <c r="G142" s="17" t="s">
        <v>39</v>
      </c>
      <c r="H142" s="17"/>
      <c r="I142" s="17" t="s">
        <v>39</v>
      </c>
      <c r="J142" s="12">
        <v>44832</v>
      </c>
      <c r="K142" s="17" t="s">
        <v>39</v>
      </c>
    </row>
    <row r="143" spans="1:11" x14ac:dyDescent="0.25">
      <c r="A143" s="17" t="s">
        <v>11550</v>
      </c>
      <c r="B143" s="17" t="s">
        <v>10809</v>
      </c>
      <c r="C143" s="17" t="s">
        <v>39</v>
      </c>
      <c r="D143" s="17" t="s">
        <v>39</v>
      </c>
      <c r="E143" s="17" t="s">
        <v>39</v>
      </c>
      <c r="F143" s="17" t="s">
        <v>10810</v>
      </c>
      <c r="G143" s="17" t="s">
        <v>39</v>
      </c>
      <c r="H143" s="17"/>
      <c r="I143" s="17" t="s">
        <v>39</v>
      </c>
      <c r="J143" s="12">
        <v>44832</v>
      </c>
      <c r="K143" s="17" t="s">
        <v>39</v>
      </c>
    </row>
    <row r="144" spans="1:11" x14ac:dyDescent="0.25">
      <c r="A144" s="17" t="s">
        <v>11549</v>
      </c>
      <c r="B144" s="17" t="s">
        <v>10807</v>
      </c>
      <c r="C144" s="17" t="s">
        <v>39</v>
      </c>
      <c r="D144" s="17" t="s">
        <v>39</v>
      </c>
      <c r="E144" s="17" t="s">
        <v>39</v>
      </c>
      <c r="F144" s="17" t="s">
        <v>10808</v>
      </c>
      <c r="G144" s="17" t="s">
        <v>39</v>
      </c>
      <c r="H144" s="17"/>
      <c r="I144" s="17" t="s">
        <v>39</v>
      </c>
      <c r="J144" s="12">
        <v>44832</v>
      </c>
      <c r="K144" s="17" t="s">
        <v>39</v>
      </c>
    </row>
    <row r="145" spans="1:11" x14ac:dyDescent="0.25">
      <c r="A145" s="17" t="s">
        <v>11548</v>
      </c>
      <c r="B145" s="17" t="s">
        <v>10224</v>
      </c>
      <c r="C145" s="17" t="s">
        <v>39</v>
      </c>
      <c r="D145" s="17" t="s">
        <v>39</v>
      </c>
      <c r="E145" s="17" t="s">
        <v>39</v>
      </c>
      <c r="F145" s="17" t="s">
        <v>10806</v>
      </c>
      <c r="G145" s="17" t="s">
        <v>39</v>
      </c>
      <c r="H145" s="17"/>
      <c r="I145" s="17" t="s">
        <v>39</v>
      </c>
      <c r="J145" s="12">
        <v>44833</v>
      </c>
      <c r="K145" s="17" t="s">
        <v>39</v>
      </c>
    </row>
    <row r="146" spans="1:11" x14ac:dyDescent="0.25">
      <c r="A146" s="17" t="s">
        <v>11547</v>
      </c>
      <c r="B146" s="17" t="s">
        <v>10224</v>
      </c>
      <c r="C146" s="17" t="s">
        <v>39</v>
      </c>
      <c r="D146" s="17" t="s">
        <v>39</v>
      </c>
      <c r="E146" s="17" t="s">
        <v>39</v>
      </c>
      <c r="F146" s="17" t="s">
        <v>10805</v>
      </c>
      <c r="G146" s="17" t="s">
        <v>39</v>
      </c>
      <c r="H146" s="17"/>
      <c r="I146" s="17" t="s">
        <v>39</v>
      </c>
      <c r="J146" s="12">
        <v>44833</v>
      </c>
      <c r="K146" s="17" t="s">
        <v>39</v>
      </c>
    </row>
    <row r="147" spans="1:11" x14ac:dyDescent="0.25">
      <c r="A147" s="17" t="s">
        <v>11546</v>
      </c>
      <c r="B147" s="17" t="s">
        <v>10803</v>
      </c>
      <c r="C147" s="17" t="s">
        <v>39</v>
      </c>
      <c r="D147" s="17" t="s">
        <v>39</v>
      </c>
      <c r="E147" s="17" t="s">
        <v>39</v>
      </c>
      <c r="F147" s="17" t="s">
        <v>10804</v>
      </c>
      <c r="G147" s="17" t="s">
        <v>39</v>
      </c>
      <c r="H147" s="17"/>
      <c r="I147" s="17" t="s">
        <v>39</v>
      </c>
      <c r="J147" s="12">
        <v>44834</v>
      </c>
      <c r="K147" s="17" t="s">
        <v>39</v>
      </c>
    </row>
    <row r="148" spans="1:11" x14ac:dyDescent="0.25">
      <c r="A148" s="17" t="s">
        <v>11545</v>
      </c>
      <c r="B148" s="17" t="s">
        <v>10801</v>
      </c>
      <c r="C148" s="17" t="s">
        <v>39</v>
      </c>
      <c r="D148" s="17" t="s">
        <v>39</v>
      </c>
      <c r="E148" s="17" t="s">
        <v>39</v>
      </c>
      <c r="F148" s="17" t="s">
        <v>10802</v>
      </c>
      <c r="G148" s="17" t="s">
        <v>39</v>
      </c>
      <c r="H148" s="17"/>
      <c r="I148" s="17" t="s">
        <v>39</v>
      </c>
      <c r="J148" s="12">
        <v>44845</v>
      </c>
      <c r="K148" s="17" t="s">
        <v>39</v>
      </c>
    </row>
    <row r="149" spans="1:11" x14ac:dyDescent="0.25">
      <c r="A149" s="17" t="s">
        <v>11544</v>
      </c>
      <c r="B149" s="17" t="s">
        <v>10224</v>
      </c>
      <c r="C149" s="17" t="s">
        <v>39</v>
      </c>
      <c r="D149" s="17" t="s">
        <v>39</v>
      </c>
      <c r="E149" s="17" t="s">
        <v>39</v>
      </c>
      <c r="F149" s="17" t="s">
        <v>10800</v>
      </c>
      <c r="G149" s="17" t="s">
        <v>39</v>
      </c>
      <c r="H149" s="17"/>
      <c r="I149" s="17" t="s">
        <v>39</v>
      </c>
      <c r="J149" s="12">
        <v>44845</v>
      </c>
      <c r="K149" s="17" t="s">
        <v>39</v>
      </c>
    </row>
    <row r="150" spans="1:11" x14ac:dyDescent="0.25">
      <c r="A150" s="17" t="s">
        <v>11543</v>
      </c>
      <c r="B150" s="17" t="s">
        <v>10224</v>
      </c>
      <c r="C150" s="17" t="s">
        <v>39</v>
      </c>
      <c r="D150" s="17" t="s">
        <v>39</v>
      </c>
      <c r="E150" s="17" t="s">
        <v>39</v>
      </c>
      <c r="F150" s="17" t="s">
        <v>10799</v>
      </c>
      <c r="G150" s="17" t="s">
        <v>39</v>
      </c>
      <c r="H150" s="17"/>
      <c r="I150" s="17" t="s">
        <v>39</v>
      </c>
      <c r="J150" s="12">
        <v>44846</v>
      </c>
      <c r="K150" s="17" t="s">
        <v>39</v>
      </c>
    </row>
    <row r="151" spans="1:11" x14ac:dyDescent="0.25">
      <c r="A151" s="17" t="s">
        <v>11542</v>
      </c>
      <c r="B151" s="17" t="s">
        <v>10797</v>
      </c>
      <c r="C151" s="17" t="s">
        <v>39</v>
      </c>
      <c r="D151" s="17" t="s">
        <v>39</v>
      </c>
      <c r="E151" s="17" t="s">
        <v>39</v>
      </c>
      <c r="F151" s="17" t="s">
        <v>10798</v>
      </c>
      <c r="G151" s="17" t="s">
        <v>39</v>
      </c>
      <c r="H151" s="17"/>
      <c r="I151" s="17" t="s">
        <v>39</v>
      </c>
      <c r="J151" s="12">
        <v>44849</v>
      </c>
      <c r="K151" s="17" t="s">
        <v>39</v>
      </c>
    </row>
    <row r="152" spans="1:11" x14ac:dyDescent="0.25">
      <c r="A152" s="17" t="s">
        <v>11541</v>
      </c>
      <c r="B152" s="17" t="s">
        <v>10795</v>
      </c>
      <c r="C152" s="17" t="s">
        <v>39</v>
      </c>
      <c r="D152" s="17" t="s">
        <v>39</v>
      </c>
      <c r="E152" s="17" t="s">
        <v>39</v>
      </c>
      <c r="F152" s="17" t="s">
        <v>10796</v>
      </c>
      <c r="G152" s="17" t="s">
        <v>39</v>
      </c>
      <c r="H152" s="17"/>
      <c r="I152" s="17" t="s">
        <v>39</v>
      </c>
      <c r="J152" s="12">
        <v>44849</v>
      </c>
      <c r="K152" s="17" t="s">
        <v>39</v>
      </c>
    </row>
    <row r="153" spans="1:11" x14ac:dyDescent="0.25">
      <c r="A153" s="17" t="s">
        <v>11540</v>
      </c>
      <c r="B153" s="17" t="s">
        <v>10224</v>
      </c>
      <c r="C153" s="17" t="s">
        <v>39</v>
      </c>
      <c r="D153" s="17" t="s">
        <v>39</v>
      </c>
      <c r="E153" s="17" t="s">
        <v>39</v>
      </c>
      <c r="F153" s="17" t="s">
        <v>10794</v>
      </c>
      <c r="G153" s="17" t="s">
        <v>39</v>
      </c>
      <c r="H153" s="17"/>
      <c r="I153" s="17" t="s">
        <v>39</v>
      </c>
      <c r="J153" s="12">
        <v>44849</v>
      </c>
      <c r="K153" s="17" t="s">
        <v>39</v>
      </c>
    </row>
    <row r="154" spans="1:11" x14ac:dyDescent="0.25">
      <c r="A154" s="17" t="s">
        <v>11539</v>
      </c>
      <c r="B154" s="17" t="s">
        <v>10792</v>
      </c>
      <c r="C154" s="17" t="s">
        <v>39</v>
      </c>
      <c r="D154" s="17" t="s">
        <v>39</v>
      </c>
      <c r="E154" s="17" t="s">
        <v>39</v>
      </c>
      <c r="F154" s="17" t="s">
        <v>10793</v>
      </c>
      <c r="G154" s="17" t="s">
        <v>39</v>
      </c>
      <c r="H154" s="17"/>
      <c r="I154" s="17" t="s">
        <v>39</v>
      </c>
      <c r="J154" s="12">
        <v>44854</v>
      </c>
      <c r="K154" s="17" t="s">
        <v>39</v>
      </c>
    </row>
    <row r="155" spans="1:11" x14ac:dyDescent="0.25">
      <c r="A155" s="17" t="s">
        <v>11538</v>
      </c>
      <c r="B155" s="17" t="s">
        <v>10224</v>
      </c>
      <c r="C155" s="17" t="s">
        <v>39</v>
      </c>
      <c r="D155" s="17" t="s">
        <v>39</v>
      </c>
      <c r="E155" s="17" t="s">
        <v>39</v>
      </c>
      <c r="F155" s="17" t="s">
        <v>10791</v>
      </c>
      <c r="G155" s="17" t="s">
        <v>39</v>
      </c>
      <c r="H155" s="17"/>
      <c r="I155" s="17" t="s">
        <v>39</v>
      </c>
      <c r="J155" s="12">
        <v>44854</v>
      </c>
      <c r="K155" s="17" t="s">
        <v>39</v>
      </c>
    </row>
    <row r="156" spans="1:11" x14ac:dyDescent="0.25">
      <c r="A156" s="17" t="s">
        <v>11537</v>
      </c>
      <c r="B156" s="17" t="s">
        <v>10224</v>
      </c>
      <c r="C156" s="17" t="s">
        <v>39</v>
      </c>
      <c r="D156" s="17" t="s">
        <v>39</v>
      </c>
      <c r="E156" s="17" t="s">
        <v>39</v>
      </c>
      <c r="F156" s="17" t="s">
        <v>10790</v>
      </c>
      <c r="G156" s="17" t="s">
        <v>39</v>
      </c>
      <c r="H156" s="17"/>
      <c r="I156" s="17" t="s">
        <v>39</v>
      </c>
      <c r="J156" s="12">
        <v>44854</v>
      </c>
      <c r="K156" s="17" t="s">
        <v>39</v>
      </c>
    </row>
    <row r="157" spans="1:11" x14ac:dyDescent="0.25">
      <c r="A157" s="17" t="s">
        <v>11536</v>
      </c>
      <c r="B157" s="17" t="s">
        <v>10224</v>
      </c>
      <c r="C157" s="17" t="s">
        <v>39</v>
      </c>
      <c r="D157" s="17" t="s">
        <v>39</v>
      </c>
      <c r="E157" s="17" t="s">
        <v>39</v>
      </c>
      <c r="F157" s="17" t="s">
        <v>10789</v>
      </c>
      <c r="G157" s="17" t="s">
        <v>39</v>
      </c>
      <c r="H157" s="17"/>
      <c r="I157" s="17" t="s">
        <v>39</v>
      </c>
      <c r="J157" s="12">
        <v>44856</v>
      </c>
      <c r="K157" s="17" t="s">
        <v>39</v>
      </c>
    </row>
    <row r="158" spans="1:11" x14ac:dyDescent="0.25">
      <c r="A158" s="17" t="s">
        <v>11535</v>
      </c>
      <c r="B158" s="17" t="s">
        <v>39</v>
      </c>
      <c r="C158" s="17" t="s">
        <v>39</v>
      </c>
      <c r="D158" s="17" t="s">
        <v>39</v>
      </c>
      <c r="E158" s="17" t="s">
        <v>39</v>
      </c>
      <c r="F158" s="17" t="s">
        <v>10788</v>
      </c>
      <c r="G158" s="17" t="s">
        <v>39</v>
      </c>
      <c r="H158" s="17"/>
      <c r="I158" s="17" t="s">
        <v>39</v>
      </c>
      <c r="J158" s="12">
        <v>44856</v>
      </c>
      <c r="K158" s="17" t="s">
        <v>39</v>
      </c>
    </row>
    <row r="159" spans="1:11" x14ac:dyDescent="0.25">
      <c r="A159" s="17" t="s">
        <v>11534</v>
      </c>
      <c r="B159" s="17" t="s">
        <v>10224</v>
      </c>
      <c r="C159" s="17" t="s">
        <v>39</v>
      </c>
      <c r="D159" s="17" t="s">
        <v>39</v>
      </c>
      <c r="E159" s="17" t="s">
        <v>39</v>
      </c>
      <c r="F159" s="17" t="s">
        <v>10787</v>
      </c>
      <c r="G159" s="17" t="s">
        <v>39</v>
      </c>
      <c r="H159" s="17"/>
      <c r="I159" s="17" t="s">
        <v>39</v>
      </c>
      <c r="J159" s="12">
        <v>44857</v>
      </c>
      <c r="K159" s="17" t="s">
        <v>39</v>
      </c>
    </row>
    <row r="160" spans="1:11" x14ac:dyDescent="0.25">
      <c r="A160" s="17" t="s">
        <v>11533</v>
      </c>
      <c r="B160" s="17" t="s">
        <v>10570</v>
      </c>
      <c r="C160" s="17" t="s">
        <v>39</v>
      </c>
      <c r="D160" s="17" t="s">
        <v>39</v>
      </c>
      <c r="E160" s="17" t="s">
        <v>39</v>
      </c>
      <c r="F160" s="17" t="s">
        <v>10786</v>
      </c>
      <c r="G160" s="17" t="s">
        <v>39</v>
      </c>
      <c r="H160" s="17"/>
      <c r="I160" s="17" t="s">
        <v>39</v>
      </c>
      <c r="J160" s="12">
        <v>44858</v>
      </c>
      <c r="K160" s="17" t="s">
        <v>39</v>
      </c>
    </row>
    <row r="161" spans="1:11" x14ac:dyDescent="0.25">
      <c r="A161" s="17" t="s">
        <v>11532</v>
      </c>
      <c r="B161" s="17" t="s">
        <v>10784</v>
      </c>
      <c r="C161" s="17" t="s">
        <v>39</v>
      </c>
      <c r="D161" s="17" t="s">
        <v>39</v>
      </c>
      <c r="E161" s="17" t="s">
        <v>39</v>
      </c>
      <c r="F161" s="17" t="s">
        <v>10785</v>
      </c>
      <c r="G161" s="17" t="s">
        <v>39</v>
      </c>
      <c r="H161" s="17"/>
      <c r="I161" s="17" t="s">
        <v>39</v>
      </c>
      <c r="J161" s="12">
        <v>44860</v>
      </c>
      <c r="K161" s="17" t="s">
        <v>39</v>
      </c>
    </row>
    <row r="162" spans="1:11" x14ac:dyDescent="0.25">
      <c r="A162" s="17" t="s">
        <v>11531</v>
      </c>
      <c r="B162" s="17" t="s">
        <v>10782</v>
      </c>
      <c r="C162" s="17" t="s">
        <v>39</v>
      </c>
      <c r="D162" s="17" t="s">
        <v>39</v>
      </c>
      <c r="E162" s="17" t="s">
        <v>39</v>
      </c>
      <c r="F162" s="17" t="s">
        <v>10783</v>
      </c>
      <c r="G162" s="17" t="s">
        <v>39</v>
      </c>
      <c r="H162" s="17"/>
      <c r="I162" s="17" t="s">
        <v>39</v>
      </c>
      <c r="J162" s="12">
        <v>44864</v>
      </c>
      <c r="K162" s="17" t="s">
        <v>39</v>
      </c>
    </row>
    <row r="163" spans="1:11" x14ac:dyDescent="0.25">
      <c r="A163" s="17" t="s">
        <v>11530</v>
      </c>
      <c r="B163" s="17" t="s">
        <v>10780</v>
      </c>
      <c r="C163" s="17" t="s">
        <v>39</v>
      </c>
      <c r="D163" s="17" t="s">
        <v>39</v>
      </c>
      <c r="E163" s="17" t="s">
        <v>39</v>
      </c>
      <c r="F163" s="17" t="s">
        <v>10781</v>
      </c>
      <c r="G163" s="17" t="s">
        <v>39</v>
      </c>
      <c r="H163" s="17"/>
      <c r="I163" s="17" t="s">
        <v>39</v>
      </c>
      <c r="J163" s="12">
        <v>44864</v>
      </c>
      <c r="K163" s="17" t="s">
        <v>39</v>
      </c>
    </row>
    <row r="164" spans="1:11" x14ac:dyDescent="0.25">
      <c r="A164" s="17" t="s">
        <v>11529</v>
      </c>
      <c r="B164" s="17" t="s">
        <v>10778</v>
      </c>
      <c r="C164" s="17" t="s">
        <v>39</v>
      </c>
      <c r="D164" s="17" t="s">
        <v>39</v>
      </c>
      <c r="E164" s="17" t="s">
        <v>39</v>
      </c>
      <c r="F164" s="17" t="s">
        <v>10779</v>
      </c>
      <c r="G164" s="17" t="s">
        <v>39</v>
      </c>
      <c r="H164" s="17"/>
      <c r="I164" s="17" t="s">
        <v>39</v>
      </c>
      <c r="J164" s="12">
        <v>44866</v>
      </c>
      <c r="K164" s="17" t="s">
        <v>39</v>
      </c>
    </row>
    <row r="165" spans="1:11" x14ac:dyDescent="0.25">
      <c r="A165" s="17" t="s">
        <v>11528</v>
      </c>
      <c r="B165" s="17" t="s">
        <v>10776</v>
      </c>
      <c r="C165" s="17" t="s">
        <v>39</v>
      </c>
      <c r="D165" s="17" t="s">
        <v>39</v>
      </c>
      <c r="E165" s="17" t="s">
        <v>39</v>
      </c>
      <c r="F165" s="17" t="s">
        <v>10777</v>
      </c>
      <c r="G165" s="17" t="s">
        <v>39</v>
      </c>
      <c r="H165" s="17"/>
      <c r="I165" s="17" t="s">
        <v>39</v>
      </c>
      <c r="J165" s="12">
        <v>44868</v>
      </c>
      <c r="K165" s="17" t="s">
        <v>39</v>
      </c>
    </row>
    <row r="166" spans="1:11" x14ac:dyDescent="0.25">
      <c r="A166" s="17" t="s">
        <v>11527</v>
      </c>
      <c r="B166" s="17" t="s">
        <v>10774</v>
      </c>
      <c r="C166" s="17" t="s">
        <v>39</v>
      </c>
      <c r="D166" s="17" t="s">
        <v>39</v>
      </c>
      <c r="E166" s="17" t="s">
        <v>39</v>
      </c>
      <c r="F166" s="17" t="s">
        <v>10775</v>
      </c>
      <c r="G166" s="17" t="s">
        <v>39</v>
      </c>
      <c r="H166" s="17"/>
      <c r="I166" s="17" t="s">
        <v>39</v>
      </c>
      <c r="J166" s="12">
        <v>44872</v>
      </c>
      <c r="K166" s="17" t="s">
        <v>39</v>
      </c>
    </row>
    <row r="167" spans="1:11" x14ac:dyDescent="0.25">
      <c r="A167" s="17" t="s">
        <v>11526</v>
      </c>
      <c r="B167" s="17" t="s">
        <v>10772</v>
      </c>
      <c r="C167" s="17" t="s">
        <v>39</v>
      </c>
      <c r="D167" s="17" t="s">
        <v>39</v>
      </c>
      <c r="E167" s="17" t="s">
        <v>39</v>
      </c>
      <c r="F167" s="17" t="s">
        <v>10773</v>
      </c>
      <c r="G167" s="17" t="s">
        <v>39</v>
      </c>
      <c r="H167" s="17"/>
      <c r="I167" s="17" t="s">
        <v>39</v>
      </c>
      <c r="J167" s="12">
        <v>44873</v>
      </c>
      <c r="K167" s="17" t="s">
        <v>39</v>
      </c>
    </row>
    <row r="168" spans="1:11" x14ac:dyDescent="0.25">
      <c r="A168" s="17" t="s">
        <v>11525</v>
      </c>
      <c r="B168" s="17" t="s">
        <v>10770</v>
      </c>
      <c r="C168" s="17" t="s">
        <v>39</v>
      </c>
      <c r="D168" s="17" t="s">
        <v>39</v>
      </c>
      <c r="E168" s="17" t="s">
        <v>39</v>
      </c>
      <c r="F168" s="17" t="s">
        <v>10771</v>
      </c>
      <c r="G168" s="17" t="s">
        <v>39</v>
      </c>
      <c r="H168" s="17"/>
      <c r="I168" s="17" t="s">
        <v>39</v>
      </c>
      <c r="J168" s="12">
        <v>44873</v>
      </c>
      <c r="K168" s="17" t="s">
        <v>39</v>
      </c>
    </row>
    <row r="169" spans="1:11" x14ac:dyDescent="0.25">
      <c r="A169" s="17" t="s">
        <v>11524</v>
      </c>
      <c r="B169" s="17" t="s">
        <v>10768</v>
      </c>
      <c r="C169" s="17" t="s">
        <v>39</v>
      </c>
      <c r="D169" s="17" t="s">
        <v>39</v>
      </c>
      <c r="E169" s="17" t="s">
        <v>39</v>
      </c>
      <c r="F169" s="17" t="s">
        <v>10769</v>
      </c>
      <c r="G169" s="17" t="s">
        <v>39</v>
      </c>
      <c r="H169" s="17"/>
      <c r="I169" s="17" t="s">
        <v>39</v>
      </c>
      <c r="J169" s="12">
        <v>44876</v>
      </c>
      <c r="K169" s="17" t="s">
        <v>39</v>
      </c>
    </row>
    <row r="170" spans="1:11" x14ac:dyDescent="0.25">
      <c r="A170" s="17" t="s">
        <v>11523</v>
      </c>
      <c r="B170" s="17" t="s">
        <v>10224</v>
      </c>
      <c r="C170" s="17" t="s">
        <v>39</v>
      </c>
      <c r="D170" s="17" t="s">
        <v>39</v>
      </c>
      <c r="E170" s="17" t="s">
        <v>39</v>
      </c>
      <c r="F170" s="17" t="s">
        <v>10767</v>
      </c>
      <c r="G170" s="17" t="s">
        <v>39</v>
      </c>
      <c r="H170" s="17"/>
      <c r="I170" s="17" t="s">
        <v>39</v>
      </c>
      <c r="J170" s="12">
        <v>44877</v>
      </c>
      <c r="K170" s="17" t="s">
        <v>39</v>
      </c>
    </row>
    <row r="171" spans="1:11" x14ac:dyDescent="0.25">
      <c r="A171" s="17" t="s">
        <v>11522</v>
      </c>
      <c r="B171" s="17" t="s">
        <v>10224</v>
      </c>
      <c r="C171" s="17" t="s">
        <v>39</v>
      </c>
      <c r="D171" s="17" t="s">
        <v>39</v>
      </c>
      <c r="E171" s="17" t="s">
        <v>39</v>
      </c>
      <c r="F171" s="17" t="s">
        <v>10766</v>
      </c>
      <c r="G171" s="17" t="s">
        <v>39</v>
      </c>
      <c r="H171" s="17"/>
      <c r="I171" s="17" t="s">
        <v>39</v>
      </c>
      <c r="J171" s="12">
        <v>44878</v>
      </c>
      <c r="K171" s="17" t="s">
        <v>39</v>
      </c>
    </row>
    <row r="172" spans="1:11" x14ac:dyDescent="0.25">
      <c r="A172" s="17" t="s">
        <v>11521</v>
      </c>
      <c r="B172" s="17" t="s">
        <v>10224</v>
      </c>
      <c r="C172" s="17" t="s">
        <v>39</v>
      </c>
      <c r="D172" s="17" t="s">
        <v>39</v>
      </c>
      <c r="E172" s="17" t="s">
        <v>39</v>
      </c>
      <c r="F172" s="17" t="s">
        <v>10765</v>
      </c>
      <c r="G172" s="17" t="s">
        <v>39</v>
      </c>
      <c r="H172" s="17"/>
      <c r="I172" s="17" t="s">
        <v>39</v>
      </c>
      <c r="J172" s="12">
        <v>44878</v>
      </c>
      <c r="K172" s="17" t="s">
        <v>39</v>
      </c>
    </row>
    <row r="173" spans="1:11" x14ac:dyDescent="0.25">
      <c r="A173" s="17" t="s">
        <v>11520</v>
      </c>
      <c r="B173" s="17" t="s">
        <v>10763</v>
      </c>
      <c r="C173" s="17" t="s">
        <v>39</v>
      </c>
      <c r="D173" s="17" t="s">
        <v>39</v>
      </c>
      <c r="E173" s="17" t="s">
        <v>39</v>
      </c>
      <c r="F173" s="17" t="s">
        <v>10764</v>
      </c>
      <c r="G173" s="17" t="s">
        <v>39</v>
      </c>
      <c r="H173" s="17"/>
      <c r="I173" s="17" t="s">
        <v>39</v>
      </c>
      <c r="J173" s="12">
        <v>44879</v>
      </c>
      <c r="K173" s="17" t="s">
        <v>39</v>
      </c>
    </row>
    <row r="174" spans="1:11" x14ac:dyDescent="0.25">
      <c r="A174" s="17" t="s">
        <v>11519</v>
      </c>
      <c r="B174" s="17" t="s">
        <v>10224</v>
      </c>
      <c r="C174" s="17" t="s">
        <v>39</v>
      </c>
      <c r="D174" s="17" t="s">
        <v>39</v>
      </c>
      <c r="E174" s="17" t="s">
        <v>39</v>
      </c>
      <c r="F174" s="17" t="s">
        <v>10762</v>
      </c>
      <c r="G174" s="17" t="s">
        <v>39</v>
      </c>
      <c r="H174" s="17"/>
      <c r="I174" s="17" t="s">
        <v>39</v>
      </c>
      <c r="J174" s="12">
        <v>44880</v>
      </c>
      <c r="K174" s="17" t="s">
        <v>39</v>
      </c>
    </row>
    <row r="175" spans="1:11" x14ac:dyDescent="0.25">
      <c r="A175" s="17" t="s">
        <v>11518</v>
      </c>
      <c r="B175" s="17" t="s">
        <v>10760</v>
      </c>
      <c r="C175" s="17" t="s">
        <v>39</v>
      </c>
      <c r="D175" s="17" t="s">
        <v>39</v>
      </c>
      <c r="E175" s="17" t="s">
        <v>39</v>
      </c>
      <c r="F175" s="17" t="s">
        <v>10761</v>
      </c>
      <c r="G175" s="17" t="s">
        <v>39</v>
      </c>
      <c r="H175" s="17"/>
      <c r="I175" s="17" t="s">
        <v>39</v>
      </c>
      <c r="J175" s="12">
        <v>44883</v>
      </c>
      <c r="K175" s="17" t="s">
        <v>39</v>
      </c>
    </row>
    <row r="176" spans="1:11" x14ac:dyDescent="0.25">
      <c r="A176" s="17" t="s">
        <v>11517</v>
      </c>
      <c r="B176" s="17" t="s">
        <v>10224</v>
      </c>
      <c r="C176" s="17" t="s">
        <v>39</v>
      </c>
      <c r="D176" s="17" t="s">
        <v>39</v>
      </c>
      <c r="E176" s="17" t="s">
        <v>39</v>
      </c>
      <c r="F176" s="17" t="s">
        <v>10759</v>
      </c>
      <c r="G176" s="17" t="s">
        <v>39</v>
      </c>
      <c r="H176" s="17"/>
      <c r="I176" s="17" t="s">
        <v>39</v>
      </c>
      <c r="J176" s="12">
        <v>44885</v>
      </c>
      <c r="K176" s="17" t="s">
        <v>39</v>
      </c>
    </row>
    <row r="177" spans="1:11" x14ac:dyDescent="0.25">
      <c r="A177" s="17" t="s">
        <v>11516</v>
      </c>
      <c r="B177" s="17" t="s">
        <v>10224</v>
      </c>
      <c r="C177" s="17" t="s">
        <v>39</v>
      </c>
      <c r="D177" s="17" t="s">
        <v>39</v>
      </c>
      <c r="E177" s="17" t="s">
        <v>39</v>
      </c>
      <c r="F177" s="17" t="s">
        <v>10758</v>
      </c>
      <c r="G177" s="17" t="s">
        <v>39</v>
      </c>
      <c r="H177" s="17"/>
      <c r="I177" s="17" t="s">
        <v>39</v>
      </c>
      <c r="J177" s="12">
        <v>44886</v>
      </c>
      <c r="K177" s="17" t="s">
        <v>39</v>
      </c>
    </row>
    <row r="178" spans="1:11" x14ac:dyDescent="0.25">
      <c r="A178" s="17" t="s">
        <v>11515</v>
      </c>
      <c r="B178" s="17" t="s">
        <v>10756</v>
      </c>
      <c r="C178" s="17" t="s">
        <v>39</v>
      </c>
      <c r="D178" s="17" t="s">
        <v>39</v>
      </c>
      <c r="E178" s="17" t="s">
        <v>39</v>
      </c>
      <c r="F178" s="17" t="s">
        <v>10757</v>
      </c>
      <c r="G178" s="17" t="s">
        <v>39</v>
      </c>
      <c r="H178" s="17"/>
      <c r="I178" s="17" t="s">
        <v>39</v>
      </c>
      <c r="J178" s="12">
        <v>44892</v>
      </c>
      <c r="K178" s="17" t="s">
        <v>39</v>
      </c>
    </row>
    <row r="179" spans="1:11" x14ac:dyDescent="0.25">
      <c r="A179" s="17" t="s">
        <v>11514</v>
      </c>
      <c r="B179" s="17" t="s">
        <v>10754</v>
      </c>
      <c r="C179" s="17" t="s">
        <v>39</v>
      </c>
      <c r="D179" s="17" t="s">
        <v>39</v>
      </c>
      <c r="E179" s="17" t="s">
        <v>39</v>
      </c>
      <c r="F179" s="17" t="s">
        <v>10755</v>
      </c>
      <c r="G179" s="17" t="s">
        <v>39</v>
      </c>
      <c r="H179" s="17"/>
      <c r="I179" s="17" t="s">
        <v>39</v>
      </c>
      <c r="J179" s="12">
        <v>44893</v>
      </c>
      <c r="K179" s="17" t="s">
        <v>39</v>
      </c>
    </row>
    <row r="180" spans="1:11" x14ac:dyDescent="0.25">
      <c r="A180" s="17" t="s">
        <v>11513</v>
      </c>
      <c r="B180" s="17" t="s">
        <v>10752</v>
      </c>
      <c r="C180" s="17" t="s">
        <v>39</v>
      </c>
      <c r="D180" s="17" t="s">
        <v>39</v>
      </c>
      <c r="E180" s="17" t="s">
        <v>39</v>
      </c>
      <c r="F180" s="17" t="s">
        <v>10753</v>
      </c>
      <c r="G180" s="17" t="s">
        <v>39</v>
      </c>
      <c r="H180" s="17"/>
      <c r="I180" s="17" t="s">
        <v>39</v>
      </c>
      <c r="J180" s="12">
        <v>44893</v>
      </c>
      <c r="K180" s="17" t="s">
        <v>39</v>
      </c>
    </row>
    <row r="181" spans="1:11" x14ac:dyDescent="0.25">
      <c r="A181" s="17" t="s">
        <v>11512</v>
      </c>
      <c r="B181" s="17" t="s">
        <v>10750</v>
      </c>
      <c r="C181" s="17" t="s">
        <v>39</v>
      </c>
      <c r="D181" s="17" t="s">
        <v>39</v>
      </c>
      <c r="E181" s="17" t="s">
        <v>39</v>
      </c>
      <c r="F181" s="17" t="s">
        <v>10751</v>
      </c>
      <c r="G181" s="17" t="s">
        <v>39</v>
      </c>
      <c r="H181" s="17"/>
      <c r="I181" s="17" t="s">
        <v>39</v>
      </c>
      <c r="J181" s="12">
        <v>44895</v>
      </c>
      <c r="K181" s="17" t="s">
        <v>39</v>
      </c>
    </row>
    <row r="182" spans="1:11" x14ac:dyDescent="0.25">
      <c r="A182" s="17" t="s">
        <v>11511</v>
      </c>
      <c r="B182" s="17" t="s">
        <v>10748</v>
      </c>
      <c r="C182" s="17" t="s">
        <v>39</v>
      </c>
      <c r="D182" s="17" t="s">
        <v>39</v>
      </c>
      <c r="E182" s="17" t="s">
        <v>39</v>
      </c>
      <c r="F182" s="17" t="s">
        <v>10749</v>
      </c>
      <c r="G182" s="17" t="s">
        <v>39</v>
      </c>
      <c r="H182" s="17"/>
      <c r="I182" s="17" t="s">
        <v>39</v>
      </c>
      <c r="J182" s="12">
        <v>44897</v>
      </c>
      <c r="K182" s="17" t="s">
        <v>39</v>
      </c>
    </row>
    <row r="183" spans="1:11" x14ac:dyDescent="0.25">
      <c r="A183" s="17" t="s">
        <v>11510</v>
      </c>
      <c r="B183" s="17" t="s">
        <v>10746</v>
      </c>
      <c r="C183" s="17" t="s">
        <v>39</v>
      </c>
      <c r="D183" s="17" t="s">
        <v>39</v>
      </c>
      <c r="E183" s="17" t="s">
        <v>39</v>
      </c>
      <c r="F183" s="17" t="s">
        <v>10747</v>
      </c>
      <c r="G183" s="17" t="s">
        <v>39</v>
      </c>
      <c r="H183" s="17"/>
      <c r="I183" s="17" t="s">
        <v>39</v>
      </c>
      <c r="J183" s="12">
        <v>44905</v>
      </c>
      <c r="K183" s="17" t="s">
        <v>39</v>
      </c>
    </row>
    <row r="184" spans="1:11" x14ac:dyDescent="0.25">
      <c r="A184" s="17" t="s">
        <v>11509</v>
      </c>
      <c r="B184" s="17" t="s">
        <v>10744</v>
      </c>
      <c r="C184" s="17" t="s">
        <v>39</v>
      </c>
      <c r="D184" s="17" t="s">
        <v>39</v>
      </c>
      <c r="E184" s="17" t="s">
        <v>39</v>
      </c>
      <c r="F184" s="17" t="s">
        <v>10745</v>
      </c>
      <c r="G184" s="17" t="s">
        <v>39</v>
      </c>
      <c r="H184" s="17"/>
      <c r="I184" s="17" t="s">
        <v>39</v>
      </c>
      <c r="J184" s="12">
        <v>44906</v>
      </c>
      <c r="K184" s="17" t="s">
        <v>39</v>
      </c>
    </row>
    <row r="185" spans="1:11" x14ac:dyDescent="0.25">
      <c r="A185" s="17" t="s">
        <v>11508</v>
      </c>
      <c r="B185" s="17" t="s">
        <v>10742</v>
      </c>
      <c r="C185" s="17" t="s">
        <v>39</v>
      </c>
      <c r="D185" s="17" t="s">
        <v>39</v>
      </c>
      <c r="E185" s="17" t="s">
        <v>39</v>
      </c>
      <c r="F185" s="17" t="s">
        <v>10743</v>
      </c>
      <c r="G185" s="17" t="s">
        <v>39</v>
      </c>
      <c r="H185" s="17"/>
      <c r="I185" s="17" t="s">
        <v>39</v>
      </c>
      <c r="J185" s="12">
        <v>44908</v>
      </c>
      <c r="K185" s="17" t="s">
        <v>39</v>
      </c>
    </row>
    <row r="186" spans="1:11" x14ac:dyDescent="0.25">
      <c r="A186" s="17" t="s">
        <v>11507</v>
      </c>
      <c r="B186" s="17" t="s">
        <v>10740</v>
      </c>
      <c r="C186" s="17" t="s">
        <v>39</v>
      </c>
      <c r="D186" s="17" t="s">
        <v>39</v>
      </c>
      <c r="E186" s="17" t="s">
        <v>39</v>
      </c>
      <c r="F186" s="17" t="s">
        <v>10741</v>
      </c>
      <c r="G186" s="17" t="s">
        <v>39</v>
      </c>
      <c r="H186" s="17"/>
      <c r="I186" s="17" t="s">
        <v>39</v>
      </c>
      <c r="J186" s="12">
        <v>44924</v>
      </c>
      <c r="K186" s="17" t="s">
        <v>39</v>
      </c>
    </row>
    <row r="187" spans="1:11" x14ac:dyDescent="0.25">
      <c r="A187" s="17" t="s">
        <v>11506</v>
      </c>
      <c r="B187" s="17" t="s">
        <v>10738</v>
      </c>
      <c r="C187" s="17" t="s">
        <v>39</v>
      </c>
      <c r="D187" s="17" t="s">
        <v>39</v>
      </c>
      <c r="E187" s="17" t="s">
        <v>39</v>
      </c>
      <c r="F187" s="17" t="s">
        <v>10739</v>
      </c>
      <c r="G187" s="17" t="s">
        <v>39</v>
      </c>
      <c r="H187" s="17"/>
      <c r="I187" s="17" t="s">
        <v>39</v>
      </c>
      <c r="J187" s="12">
        <v>44924</v>
      </c>
      <c r="K187" s="17" t="s">
        <v>39</v>
      </c>
    </row>
    <row r="188" spans="1:11" x14ac:dyDescent="0.25">
      <c r="A188" s="17" t="s">
        <v>11505</v>
      </c>
      <c r="B188" s="17" t="s">
        <v>10736</v>
      </c>
      <c r="C188" s="17" t="s">
        <v>39</v>
      </c>
      <c r="D188" s="17" t="s">
        <v>39</v>
      </c>
      <c r="E188" s="17" t="s">
        <v>39</v>
      </c>
      <c r="F188" s="17" t="s">
        <v>10737</v>
      </c>
      <c r="G188" s="17" t="s">
        <v>39</v>
      </c>
      <c r="H188" s="17"/>
      <c r="I188" s="17" t="s">
        <v>39</v>
      </c>
      <c r="J188" s="12">
        <v>44924</v>
      </c>
      <c r="K188" s="17" t="s">
        <v>39</v>
      </c>
    </row>
    <row r="189" spans="1:11" x14ac:dyDescent="0.25">
      <c r="A189" s="17" t="s">
        <v>11504</v>
      </c>
      <c r="B189" s="17" t="s">
        <v>10734</v>
      </c>
      <c r="C189" s="17" t="s">
        <v>39</v>
      </c>
      <c r="D189" s="17" t="s">
        <v>39</v>
      </c>
      <c r="E189" s="17" t="s">
        <v>39</v>
      </c>
      <c r="F189" s="17" t="s">
        <v>10735</v>
      </c>
      <c r="G189" s="17" t="s">
        <v>39</v>
      </c>
      <c r="H189" s="17"/>
      <c r="I189" s="17" t="s">
        <v>39</v>
      </c>
      <c r="J189" s="12">
        <v>44925</v>
      </c>
      <c r="K189" s="17" t="s">
        <v>39</v>
      </c>
    </row>
    <row r="190" spans="1:11" x14ac:dyDescent="0.25">
      <c r="A190" s="17" t="s">
        <v>11503</v>
      </c>
      <c r="B190" s="17" t="s">
        <v>10732</v>
      </c>
      <c r="C190" s="17" t="s">
        <v>39</v>
      </c>
      <c r="D190" s="17" t="s">
        <v>39</v>
      </c>
      <c r="E190" s="17" t="s">
        <v>39</v>
      </c>
      <c r="F190" s="17" t="s">
        <v>10733</v>
      </c>
      <c r="G190" s="17" t="s">
        <v>39</v>
      </c>
      <c r="H190" s="17"/>
      <c r="I190" s="17" t="s">
        <v>39</v>
      </c>
      <c r="J190" s="12">
        <v>44927</v>
      </c>
      <c r="K190" s="17" t="s">
        <v>39</v>
      </c>
    </row>
    <row r="191" spans="1:11" x14ac:dyDescent="0.25">
      <c r="A191" s="17" t="s">
        <v>11502</v>
      </c>
      <c r="B191" s="17" t="s">
        <v>10730</v>
      </c>
      <c r="C191" s="17" t="s">
        <v>39</v>
      </c>
      <c r="D191" s="17" t="s">
        <v>39</v>
      </c>
      <c r="E191" s="17" t="s">
        <v>39</v>
      </c>
      <c r="F191" s="17" t="s">
        <v>10731</v>
      </c>
      <c r="G191" s="17" t="s">
        <v>39</v>
      </c>
      <c r="H191" s="17"/>
      <c r="I191" s="17" t="s">
        <v>39</v>
      </c>
      <c r="J191" s="12">
        <v>44928</v>
      </c>
      <c r="K191" s="17" t="s">
        <v>39</v>
      </c>
    </row>
    <row r="192" spans="1:11" x14ac:dyDescent="0.25">
      <c r="A192" s="17" t="s">
        <v>11501</v>
      </c>
      <c r="B192" s="17" t="s">
        <v>10728</v>
      </c>
      <c r="C192" s="17" t="s">
        <v>39</v>
      </c>
      <c r="D192" s="17" t="s">
        <v>39</v>
      </c>
      <c r="E192" s="17" t="s">
        <v>39</v>
      </c>
      <c r="F192" s="17" t="s">
        <v>10729</v>
      </c>
      <c r="G192" s="17" t="s">
        <v>39</v>
      </c>
      <c r="H192" s="17"/>
      <c r="I192" s="17" t="s">
        <v>39</v>
      </c>
      <c r="J192" s="12">
        <v>44928</v>
      </c>
      <c r="K192" s="17" t="s">
        <v>39</v>
      </c>
    </row>
    <row r="193" spans="1:11" x14ac:dyDescent="0.25">
      <c r="A193" s="17" t="s">
        <v>11500</v>
      </c>
      <c r="B193" s="17" t="s">
        <v>10726</v>
      </c>
      <c r="C193" s="17" t="s">
        <v>39</v>
      </c>
      <c r="D193" s="17" t="s">
        <v>39</v>
      </c>
      <c r="E193" s="17" t="s">
        <v>39</v>
      </c>
      <c r="F193" s="17" t="s">
        <v>10727</v>
      </c>
      <c r="G193" s="17" t="s">
        <v>39</v>
      </c>
      <c r="H193" s="17"/>
      <c r="I193" s="17" t="s">
        <v>39</v>
      </c>
      <c r="J193" s="12">
        <v>44928</v>
      </c>
      <c r="K193" s="17" t="s">
        <v>39</v>
      </c>
    </row>
    <row r="194" spans="1:11" x14ac:dyDescent="0.25">
      <c r="A194" s="17" t="s">
        <v>11499</v>
      </c>
      <c r="B194" s="17" t="s">
        <v>10724</v>
      </c>
      <c r="C194" s="17" t="s">
        <v>39</v>
      </c>
      <c r="D194" s="17" t="s">
        <v>39</v>
      </c>
      <c r="E194" s="17" t="s">
        <v>39</v>
      </c>
      <c r="F194" s="17" t="s">
        <v>10725</v>
      </c>
      <c r="G194" s="17" t="s">
        <v>39</v>
      </c>
      <c r="H194" s="17"/>
      <c r="I194" s="17" t="s">
        <v>39</v>
      </c>
      <c r="J194" s="12">
        <v>44928</v>
      </c>
      <c r="K194" s="17" t="s">
        <v>39</v>
      </c>
    </row>
    <row r="195" spans="1:11" x14ac:dyDescent="0.25">
      <c r="A195" s="17" t="s">
        <v>11498</v>
      </c>
      <c r="B195" s="17" t="s">
        <v>10722</v>
      </c>
      <c r="C195" s="17" t="s">
        <v>39</v>
      </c>
      <c r="D195" s="17" t="s">
        <v>39</v>
      </c>
      <c r="E195" s="17" t="s">
        <v>39</v>
      </c>
      <c r="F195" s="17" t="s">
        <v>10723</v>
      </c>
      <c r="G195" s="17" t="s">
        <v>39</v>
      </c>
      <c r="H195" s="17"/>
      <c r="I195" s="17" t="s">
        <v>39</v>
      </c>
      <c r="J195" s="12">
        <v>44928</v>
      </c>
      <c r="K195" s="17" t="s">
        <v>39</v>
      </c>
    </row>
    <row r="196" spans="1:11" x14ac:dyDescent="0.25">
      <c r="A196" s="17" t="s">
        <v>11497</v>
      </c>
      <c r="B196" s="17" t="s">
        <v>10720</v>
      </c>
      <c r="C196" s="17" t="s">
        <v>39</v>
      </c>
      <c r="D196" s="17" t="s">
        <v>39</v>
      </c>
      <c r="E196" s="17" t="s">
        <v>39</v>
      </c>
      <c r="F196" s="17" t="s">
        <v>10721</v>
      </c>
      <c r="G196" s="17" t="s">
        <v>39</v>
      </c>
      <c r="H196" s="17"/>
      <c r="I196" s="17" t="s">
        <v>39</v>
      </c>
      <c r="J196" s="12">
        <v>44928</v>
      </c>
      <c r="K196" s="17" t="s">
        <v>39</v>
      </c>
    </row>
    <row r="197" spans="1:11" x14ac:dyDescent="0.25">
      <c r="A197" s="17" t="s">
        <v>11496</v>
      </c>
      <c r="B197" s="17" t="s">
        <v>10718</v>
      </c>
      <c r="C197" s="17" t="s">
        <v>39</v>
      </c>
      <c r="D197" s="17" t="s">
        <v>39</v>
      </c>
      <c r="E197" s="17" t="s">
        <v>39</v>
      </c>
      <c r="F197" s="17" t="s">
        <v>10719</v>
      </c>
      <c r="G197" s="17" t="s">
        <v>39</v>
      </c>
      <c r="H197" s="17"/>
      <c r="I197" s="17" t="s">
        <v>39</v>
      </c>
      <c r="J197" s="12">
        <v>44929</v>
      </c>
      <c r="K197" s="17" t="s">
        <v>39</v>
      </c>
    </row>
    <row r="198" spans="1:11" x14ac:dyDescent="0.25">
      <c r="A198" s="17" t="s">
        <v>11495</v>
      </c>
      <c r="B198" s="17" t="s">
        <v>10224</v>
      </c>
      <c r="C198" s="17" t="s">
        <v>39</v>
      </c>
      <c r="D198" s="17" t="s">
        <v>39</v>
      </c>
      <c r="E198" s="17" t="s">
        <v>39</v>
      </c>
      <c r="F198" s="17" t="s">
        <v>10717</v>
      </c>
      <c r="G198" s="17" t="s">
        <v>39</v>
      </c>
      <c r="H198" s="17"/>
      <c r="I198" s="17" t="s">
        <v>39</v>
      </c>
      <c r="J198" s="12">
        <v>44930</v>
      </c>
      <c r="K198" s="17" t="s">
        <v>39</v>
      </c>
    </row>
    <row r="199" spans="1:11" x14ac:dyDescent="0.25">
      <c r="A199" s="17" t="s">
        <v>11494</v>
      </c>
      <c r="B199" s="17" t="s">
        <v>10715</v>
      </c>
      <c r="C199" s="17" t="s">
        <v>39</v>
      </c>
      <c r="D199" s="17" t="s">
        <v>39</v>
      </c>
      <c r="E199" s="17" t="s">
        <v>39</v>
      </c>
      <c r="F199" s="17" t="s">
        <v>10716</v>
      </c>
      <c r="G199" s="17" t="s">
        <v>39</v>
      </c>
      <c r="H199" s="17"/>
      <c r="I199" s="17" t="s">
        <v>39</v>
      </c>
      <c r="J199" s="12">
        <v>44933</v>
      </c>
      <c r="K199" s="17" t="s">
        <v>39</v>
      </c>
    </row>
    <row r="200" spans="1:11" x14ac:dyDescent="0.25">
      <c r="A200" s="17" t="s">
        <v>11493</v>
      </c>
      <c r="B200" s="17" t="s">
        <v>10713</v>
      </c>
      <c r="C200" s="17" t="s">
        <v>39</v>
      </c>
      <c r="D200" s="17" t="s">
        <v>39</v>
      </c>
      <c r="E200" s="17" t="s">
        <v>39</v>
      </c>
      <c r="F200" s="17" t="s">
        <v>10714</v>
      </c>
      <c r="G200" s="17" t="s">
        <v>39</v>
      </c>
      <c r="H200" s="17"/>
      <c r="I200" s="17" t="s">
        <v>39</v>
      </c>
      <c r="J200" s="12">
        <v>44934</v>
      </c>
      <c r="K200" s="17" t="s">
        <v>39</v>
      </c>
    </row>
    <row r="201" spans="1:11" x14ac:dyDescent="0.25">
      <c r="A201" s="17" t="s">
        <v>11492</v>
      </c>
      <c r="B201" s="17" t="s">
        <v>10711</v>
      </c>
      <c r="C201" s="17" t="s">
        <v>39</v>
      </c>
      <c r="D201" s="17" t="s">
        <v>39</v>
      </c>
      <c r="E201" s="17" t="s">
        <v>39</v>
      </c>
      <c r="F201" s="17" t="s">
        <v>10712</v>
      </c>
      <c r="G201" s="17" t="s">
        <v>39</v>
      </c>
      <c r="H201" s="17"/>
      <c r="I201" s="17" t="s">
        <v>39</v>
      </c>
      <c r="J201" s="12">
        <v>44934</v>
      </c>
      <c r="K201" s="17" t="s">
        <v>39</v>
      </c>
    </row>
    <row r="202" spans="1:11" x14ac:dyDescent="0.25">
      <c r="A202" s="17" t="s">
        <v>11491</v>
      </c>
      <c r="B202" s="17" t="s">
        <v>10709</v>
      </c>
      <c r="C202" s="17" t="s">
        <v>39</v>
      </c>
      <c r="D202" s="17" t="s">
        <v>39</v>
      </c>
      <c r="E202" s="17" t="s">
        <v>39</v>
      </c>
      <c r="F202" s="17" t="s">
        <v>10710</v>
      </c>
      <c r="G202" s="17" t="s">
        <v>39</v>
      </c>
      <c r="H202" s="17"/>
      <c r="I202" s="17" t="s">
        <v>39</v>
      </c>
      <c r="J202" s="12">
        <v>44934</v>
      </c>
      <c r="K202" s="17" t="s">
        <v>39</v>
      </c>
    </row>
    <row r="203" spans="1:11" x14ac:dyDescent="0.25">
      <c r="A203" s="17" t="s">
        <v>11490</v>
      </c>
      <c r="B203" s="17" t="s">
        <v>10707</v>
      </c>
      <c r="C203" s="17" t="s">
        <v>39</v>
      </c>
      <c r="D203" s="17" t="s">
        <v>39</v>
      </c>
      <c r="E203" s="17" t="s">
        <v>39</v>
      </c>
      <c r="F203" s="17" t="s">
        <v>10708</v>
      </c>
      <c r="G203" s="17" t="s">
        <v>39</v>
      </c>
      <c r="H203" s="17"/>
      <c r="I203" s="17" t="s">
        <v>39</v>
      </c>
      <c r="J203" s="12">
        <v>44934</v>
      </c>
      <c r="K203" s="17" t="s">
        <v>39</v>
      </c>
    </row>
    <row r="204" spans="1:11" x14ac:dyDescent="0.25">
      <c r="A204" s="17" t="s">
        <v>11489</v>
      </c>
      <c r="B204" s="17" t="s">
        <v>10705</v>
      </c>
      <c r="C204" s="17" t="s">
        <v>39</v>
      </c>
      <c r="D204" s="17" t="s">
        <v>39</v>
      </c>
      <c r="E204" s="17" t="s">
        <v>39</v>
      </c>
      <c r="F204" s="17" t="s">
        <v>10706</v>
      </c>
      <c r="G204" s="17" t="s">
        <v>39</v>
      </c>
      <c r="H204" s="17"/>
      <c r="I204" s="17" t="s">
        <v>39</v>
      </c>
      <c r="J204" s="12">
        <v>44934</v>
      </c>
      <c r="K204" s="17" t="s">
        <v>39</v>
      </c>
    </row>
    <row r="205" spans="1:11" x14ac:dyDescent="0.25">
      <c r="A205" s="17" t="s">
        <v>11488</v>
      </c>
      <c r="B205" s="17" t="s">
        <v>10224</v>
      </c>
      <c r="C205" s="17" t="s">
        <v>39</v>
      </c>
      <c r="D205" s="17" t="s">
        <v>39</v>
      </c>
      <c r="E205" s="17" t="s">
        <v>39</v>
      </c>
      <c r="F205" s="17" t="s">
        <v>10704</v>
      </c>
      <c r="G205" s="17" t="s">
        <v>39</v>
      </c>
      <c r="H205" s="17"/>
      <c r="I205" s="17" t="s">
        <v>39</v>
      </c>
      <c r="J205" s="12">
        <v>44937</v>
      </c>
      <c r="K205" s="17" t="s">
        <v>39</v>
      </c>
    </row>
    <row r="206" spans="1:11" x14ac:dyDescent="0.25">
      <c r="A206" s="17" t="s">
        <v>11487</v>
      </c>
      <c r="B206" s="17" t="s">
        <v>10702</v>
      </c>
      <c r="C206" s="17" t="s">
        <v>39</v>
      </c>
      <c r="D206" s="17" t="s">
        <v>39</v>
      </c>
      <c r="E206" s="17" t="s">
        <v>39</v>
      </c>
      <c r="F206" s="17" t="s">
        <v>10703</v>
      </c>
      <c r="G206" s="17" t="s">
        <v>39</v>
      </c>
      <c r="H206" s="17"/>
      <c r="I206" s="17" t="s">
        <v>39</v>
      </c>
      <c r="J206" s="12">
        <v>44937</v>
      </c>
      <c r="K206" s="17" t="s">
        <v>39</v>
      </c>
    </row>
    <row r="207" spans="1:11" x14ac:dyDescent="0.25">
      <c r="A207" s="17" t="s">
        <v>11486</v>
      </c>
      <c r="B207" s="17" t="s">
        <v>10700</v>
      </c>
      <c r="C207" s="17" t="s">
        <v>39</v>
      </c>
      <c r="D207" s="17" t="s">
        <v>39</v>
      </c>
      <c r="E207" s="17" t="s">
        <v>39</v>
      </c>
      <c r="F207" s="17" t="s">
        <v>10701</v>
      </c>
      <c r="G207" s="17" t="s">
        <v>39</v>
      </c>
      <c r="H207" s="17"/>
      <c r="I207" s="17" t="s">
        <v>39</v>
      </c>
      <c r="J207" s="12">
        <v>44938</v>
      </c>
      <c r="K207" s="17" t="s">
        <v>39</v>
      </c>
    </row>
    <row r="208" spans="1:11" x14ac:dyDescent="0.25">
      <c r="A208" s="17" t="s">
        <v>11485</v>
      </c>
      <c r="B208" s="17" t="s">
        <v>10224</v>
      </c>
      <c r="C208" s="17" t="s">
        <v>39</v>
      </c>
      <c r="D208" s="17" t="s">
        <v>39</v>
      </c>
      <c r="E208" s="17" t="s">
        <v>39</v>
      </c>
      <c r="F208" s="17" t="s">
        <v>10699</v>
      </c>
      <c r="G208" s="17" t="s">
        <v>39</v>
      </c>
      <c r="H208" s="17"/>
      <c r="I208" s="17" t="s">
        <v>39</v>
      </c>
      <c r="J208" s="12">
        <v>44938</v>
      </c>
      <c r="K208" s="17" t="s">
        <v>39</v>
      </c>
    </row>
    <row r="209" spans="1:11" x14ac:dyDescent="0.25">
      <c r="A209" s="17" t="s">
        <v>11484</v>
      </c>
      <c r="B209" s="17" t="s">
        <v>10224</v>
      </c>
      <c r="C209" s="17" t="s">
        <v>39</v>
      </c>
      <c r="D209" s="17" t="s">
        <v>39</v>
      </c>
      <c r="E209" s="17" t="s">
        <v>39</v>
      </c>
      <c r="F209" s="17" t="s">
        <v>10698</v>
      </c>
      <c r="G209" s="17" t="s">
        <v>39</v>
      </c>
      <c r="H209" s="17"/>
      <c r="I209" s="17" t="s">
        <v>39</v>
      </c>
      <c r="J209" s="12">
        <v>44940</v>
      </c>
      <c r="K209" s="17" t="s">
        <v>39</v>
      </c>
    </row>
    <row r="210" spans="1:11" x14ac:dyDescent="0.25">
      <c r="A210" s="17" t="s">
        <v>11483</v>
      </c>
      <c r="B210" s="17" t="s">
        <v>10696</v>
      </c>
      <c r="C210" s="17" t="s">
        <v>39</v>
      </c>
      <c r="D210" s="17" t="s">
        <v>39</v>
      </c>
      <c r="E210" s="17" t="s">
        <v>39</v>
      </c>
      <c r="F210" s="17" t="s">
        <v>10697</v>
      </c>
      <c r="G210" s="17" t="s">
        <v>39</v>
      </c>
      <c r="H210" s="17"/>
      <c r="I210" s="17" t="s">
        <v>39</v>
      </c>
      <c r="J210" s="12">
        <v>44940</v>
      </c>
      <c r="K210" s="17" t="s">
        <v>39</v>
      </c>
    </row>
    <row r="211" spans="1:11" x14ac:dyDescent="0.25">
      <c r="A211" s="17" t="s">
        <v>11482</v>
      </c>
      <c r="B211" s="17" t="s">
        <v>10224</v>
      </c>
      <c r="C211" s="17" t="s">
        <v>39</v>
      </c>
      <c r="D211" s="17" t="s">
        <v>39</v>
      </c>
      <c r="E211" s="17" t="s">
        <v>39</v>
      </c>
      <c r="F211" s="17" t="s">
        <v>10695</v>
      </c>
      <c r="G211" s="17" t="s">
        <v>39</v>
      </c>
      <c r="H211" s="17"/>
      <c r="I211" s="17" t="s">
        <v>39</v>
      </c>
      <c r="J211" s="12">
        <v>44940</v>
      </c>
      <c r="K211" s="17" t="s">
        <v>39</v>
      </c>
    </row>
    <row r="212" spans="1:11" x14ac:dyDescent="0.25">
      <c r="A212" s="17" t="s">
        <v>11481</v>
      </c>
      <c r="B212" s="17" t="s">
        <v>10693</v>
      </c>
      <c r="C212" s="17" t="s">
        <v>39</v>
      </c>
      <c r="D212" s="17" t="s">
        <v>39</v>
      </c>
      <c r="E212" s="17" t="s">
        <v>39</v>
      </c>
      <c r="F212" s="17" t="s">
        <v>10694</v>
      </c>
      <c r="G212" s="17" t="s">
        <v>39</v>
      </c>
      <c r="H212" s="17"/>
      <c r="I212" s="17" t="s">
        <v>39</v>
      </c>
      <c r="J212" s="12">
        <v>44940</v>
      </c>
      <c r="K212" s="17" t="s">
        <v>39</v>
      </c>
    </row>
    <row r="213" spans="1:11" x14ac:dyDescent="0.25">
      <c r="A213" s="17" t="s">
        <v>11480</v>
      </c>
      <c r="B213" s="17" t="s">
        <v>3220</v>
      </c>
      <c r="C213" s="17" t="s">
        <v>39</v>
      </c>
      <c r="D213" s="17" t="s">
        <v>39</v>
      </c>
      <c r="E213" s="17" t="s">
        <v>39</v>
      </c>
      <c r="F213" s="17" t="s">
        <v>10692</v>
      </c>
      <c r="G213" s="17" t="s">
        <v>39</v>
      </c>
      <c r="H213" s="17"/>
      <c r="I213" s="17" t="s">
        <v>39</v>
      </c>
      <c r="J213" s="12">
        <v>44940</v>
      </c>
      <c r="K213" s="17" t="s">
        <v>39</v>
      </c>
    </row>
    <row r="214" spans="1:11" x14ac:dyDescent="0.25">
      <c r="A214" s="17" t="s">
        <v>11479</v>
      </c>
      <c r="B214" s="17" t="s">
        <v>10690</v>
      </c>
      <c r="C214" s="17" t="s">
        <v>39</v>
      </c>
      <c r="D214" s="17" t="s">
        <v>39</v>
      </c>
      <c r="E214" s="17" t="s">
        <v>39</v>
      </c>
      <c r="F214" s="17" t="s">
        <v>10691</v>
      </c>
      <c r="G214" s="17" t="s">
        <v>39</v>
      </c>
      <c r="H214" s="17"/>
      <c r="I214" s="17" t="s">
        <v>39</v>
      </c>
      <c r="J214" s="12">
        <v>44940</v>
      </c>
      <c r="K214" s="17" t="s">
        <v>39</v>
      </c>
    </row>
    <row r="215" spans="1:11" x14ac:dyDescent="0.25">
      <c r="A215" s="17" t="s">
        <v>11478</v>
      </c>
      <c r="B215" s="17" t="s">
        <v>10688</v>
      </c>
      <c r="C215" s="17" t="s">
        <v>39</v>
      </c>
      <c r="D215" s="17" t="s">
        <v>39</v>
      </c>
      <c r="E215" s="17" t="s">
        <v>39</v>
      </c>
      <c r="F215" s="17" t="s">
        <v>10689</v>
      </c>
      <c r="G215" s="17" t="s">
        <v>39</v>
      </c>
      <c r="H215" s="17"/>
      <c r="I215" s="17" t="s">
        <v>39</v>
      </c>
      <c r="J215" s="12">
        <v>44941</v>
      </c>
      <c r="K215" s="17" t="s">
        <v>39</v>
      </c>
    </row>
    <row r="216" spans="1:11" x14ac:dyDescent="0.25">
      <c r="A216" s="17" t="s">
        <v>11477</v>
      </c>
      <c r="B216" s="17" t="s">
        <v>10686</v>
      </c>
      <c r="C216" s="17" t="s">
        <v>39</v>
      </c>
      <c r="D216" s="17" t="s">
        <v>39</v>
      </c>
      <c r="E216" s="17" t="s">
        <v>39</v>
      </c>
      <c r="F216" s="17" t="s">
        <v>10687</v>
      </c>
      <c r="G216" s="17" t="s">
        <v>39</v>
      </c>
      <c r="H216" s="17"/>
      <c r="I216" s="17" t="s">
        <v>39</v>
      </c>
      <c r="J216" s="12">
        <v>44954</v>
      </c>
      <c r="K216" s="17" t="s">
        <v>39</v>
      </c>
    </row>
    <row r="217" spans="1:11" x14ac:dyDescent="0.25">
      <c r="A217" s="17" t="s">
        <v>11476</v>
      </c>
      <c r="B217" s="17" t="s">
        <v>10684</v>
      </c>
      <c r="C217" s="17" t="s">
        <v>39</v>
      </c>
      <c r="D217" s="17" t="s">
        <v>39</v>
      </c>
      <c r="E217" s="17" t="s">
        <v>39</v>
      </c>
      <c r="F217" s="17" t="s">
        <v>10685</v>
      </c>
      <c r="G217" s="17" t="s">
        <v>39</v>
      </c>
      <c r="H217" s="17"/>
      <c r="I217" s="17" t="s">
        <v>39</v>
      </c>
      <c r="J217" s="12">
        <v>44955</v>
      </c>
      <c r="K217" s="17" t="s">
        <v>39</v>
      </c>
    </row>
    <row r="218" spans="1:11" x14ac:dyDescent="0.25">
      <c r="A218" s="17" t="s">
        <v>11475</v>
      </c>
      <c r="B218" s="17" t="s">
        <v>10224</v>
      </c>
      <c r="C218" s="17" t="s">
        <v>39</v>
      </c>
      <c r="D218" s="17" t="s">
        <v>39</v>
      </c>
      <c r="E218" s="17" t="s">
        <v>39</v>
      </c>
      <c r="F218" s="17" t="s">
        <v>10683</v>
      </c>
      <c r="G218" s="17" t="s">
        <v>39</v>
      </c>
      <c r="H218" s="17"/>
      <c r="I218" s="17" t="s">
        <v>39</v>
      </c>
      <c r="J218" s="12">
        <v>44955</v>
      </c>
      <c r="K218" s="17" t="s">
        <v>39</v>
      </c>
    </row>
    <row r="219" spans="1:11" x14ac:dyDescent="0.25">
      <c r="A219" s="17" t="s">
        <v>11474</v>
      </c>
      <c r="B219" s="17" t="s">
        <v>10681</v>
      </c>
      <c r="C219" s="17" t="s">
        <v>39</v>
      </c>
      <c r="D219" s="17" t="s">
        <v>39</v>
      </c>
      <c r="E219" s="17" t="s">
        <v>39</v>
      </c>
      <c r="F219" s="17" t="s">
        <v>10682</v>
      </c>
      <c r="G219" s="17" t="s">
        <v>39</v>
      </c>
      <c r="H219" s="17"/>
      <c r="I219" s="17" t="s">
        <v>39</v>
      </c>
      <c r="J219" s="12">
        <v>44955</v>
      </c>
      <c r="K219" s="17" t="s">
        <v>39</v>
      </c>
    </row>
    <row r="220" spans="1:11" x14ac:dyDescent="0.25">
      <c r="A220" s="17" t="s">
        <v>11473</v>
      </c>
      <c r="B220" s="17" t="s">
        <v>10679</v>
      </c>
      <c r="C220" s="17" t="s">
        <v>39</v>
      </c>
      <c r="D220" s="17" t="s">
        <v>39</v>
      </c>
      <c r="E220" s="17" t="s">
        <v>39</v>
      </c>
      <c r="F220" s="17" t="s">
        <v>10680</v>
      </c>
      <c r="G220" s="17" t="s">
        <v>39</v>
      </c>
      <c r="H220" s="17"/>
      <c r="I220" s="17" t="s">
        <v>39</v>
      </c>
      <c r="J220" s="12">
        <v>44956</v>
      </c>
      <c r="K220" s="17" t="s">
        <v>39</v>
      </c>
    </row>
    <row r="221" spans="1:11" x14ac:dyDescent="0.25">
      <c r="A221" s="17" t="s">
        <v>11472</v>
      </c>
      <c r="B221" s="17" t="s">
        <v>10677</v>
      </c>
      <c r="C221" s="17" t="s">
        <v>39</v>
      </c>
      <c r="D221" s="17" t="s">
        <v>39</v>
      </c>
      <c r="E221" s="17" t="s">
        <v>39</v>
      </c>
      <c r="F221" s="17" t="s">
        <v>10678</v>
      </c>
      <c r="G221" s="17" t="s">
        <v>39</v>
      </c>
      <c r="H221" s="17"/>
      <c r="I221" s="17" t="s">
        <v>39</v>
      </c>
      <c r="J221" s="12">
        <v>44957</v>
      </c>
      <c r="K221" s="17" t="s">
        <v>39</v>
      </c>
    </row>
    <row r="222" spans="1:11" x14ac:dyDescent="0.25">
      <c r="A222" s="17" t="s">
        <v>11471</v>
      </c>
      <c r="B222" s="17" t="s">
        <v>10675</v>
      </c>
      <c r="C222" s="17" t="s">
        <v>39</v>
      </c>
      <c r="D222" s="17" t="s">
        <v>39</v>
      </c>
      <c r="E222" s="17" t="s">
        <v>39</v>
      </c>
      <c r="F222" s="17" t="s">
        <v>10676</v>
      </c>
      <c r="G222" s="17" t="s">
        <v>39</v>
      </c>
      <c r="H222" s="17"/>
      <c r="I222" s="17" t="s">
        <v>39</v>
      </c>
      <c r="J222" s="12">
        <v>44957</v>
      </c>
      <c r="K222" s="17" t="s">
        <v>39</v>
      </c>
    </row>
    <row r="223" spans="1:11" x14ac:dyDescent="0.25">
      <c r="A223" s="17" t="s">
        <v>11470</v>
      </c>
      <c r="B223" s="17" t="s">
        <v>10673</v>
      </c>
      <c r="C223" s="17" t="s">
        <v>39</v>
      </c>
      <c r="D223" s="17" t="s">
        <v>39</v>
      </c>
      <c r="E223" s="17" t="s">
        <v>39</v>
      </c>
      <c r="F223" s="17" t="s">
        <v>10674</v>
      </c>
      <c r="G223" s="17" t="s">
        <v>39</v>
      </c>
      <c r="H223" s="17"/>
      <c r="I223" s="17" t="s">
        <v>39</v>
      </c>
      <c r="J223" s="12">
        <v>44961</v>
      </c>
      <c r="K223" s="17" t="s">
        <v>39</v>
      </c>
    </row>
    <row r="224" spans="1:11" x14ac:dyDescent="0.25">
      <c r="A224" s="17" t="s">
        <v>11469</v>
      </c>
      <c r="B224" s="17" t="s">
        <v>10671</v>
      </c>
      <c r="C224" s="17" t="s">
        <v>39</v>
      </c>
      <c r="D224" s="17" t="s">
        <v>39</v>
      </c>
      <c r="E224" s="17" t="s">
        <v>39</v>
      </c>
      <c r="F224" s="17" t="s">
        <v>10672</v>
      </c>
      <c r="G224" s="17" t="s">
        <v>39</v>
      </c>
      <c r="H224" s="17"/>
      <c r="I224" s="17" t="s">
        <v>39</v>
      </c>
      <c r="J224" s="12">
        <v>44962</v>
      </c>
      <c r="K224" s="17" t="s">
        <v>39</v>
      </c>
    </row>
    <row r="225" spans="1:11" x14ac:dyDescent="0.25">
      <c r="A225" s="17" t="s">
        <v>11468</v>
      </c>
      <c r="B225" s="17" t="s">
        <v>10224</v>
      </c>
      <c r="C225" s="17" t="s">
        <v>39</v>
      </c>
      <c r="D225" s="17" t="s">
        <v>39</v>
      </c>
      <c r="E225" s="17" t="s">
        <v>39</v>
      </c>
      <c r="F225" s="17" t="s">
        <v>10670</v>
      </c>
      <c r="G225" s="17" t="s">
        <v>39</v>
      </c>
      <c r="H225" s="17"/>
      <c r="I225" s="17" t="s">
        <v>39</v>
      </c>
      <c r="J225" s="12">
        <v>44962</v>
      </c>
      <c r="K225" s="17" t="s">
        <v>39</v>
      </c>
    </row>
    <row r="226" spans="1:11" x14ac:dyDescent="0.25">
      <c r="A226" s="17" t="s">
        <v>11467</v>
      </c>
      <c r="B226" s="17" t="s">
        <v>10224</v>
      </c>
      <c r="C226" s="17" t="s">
        <v>39</v>
      </c>
      <c r="D226" s="17" t="s">
        <v>39</v>
      </c>
      <c r="E226" s="17" t="s">
        <v>39</v>
      </c>
      <c r="F226" s="17" t="s">
        <v>10669</v>
      </c>
      <c r="G226" s="17" t="s">
        <v>39</v>
      </c>
      <c r="H226" s="17"/>
      <c r="I226" s="17" t="s">
        <v>39</v>
      </c>
      <c r="J226" s="12">
        <v>44962</v>
      </c>
      <c r="K226" s="17" t="s">
        <v>39</v>
      </c>
    </row>
    <row r="227" spans="1:11" x14ac:dyDescent="0.25">
      <c r="A227" s="17" t="s">
        <v>11466</v>
      </c>
      <c r="B227" s="17" t="s">
        <v>10667</v>
      </c>
      <c r="C227" s="17" t="s">
        <v>39</v>
      </c>
      <c r="D227" s="17" t="s">
        <v>39</v>
      </c>
      <c r="E227" s="17" t="s">
        <v>39</v>
      </c>
      <c r="F227" s="17" t="s">
        <v>10668</v>
      </c>
      <c r="G227" s="17" t="s">
        <v>39</v>
      </c>
      <c r="H227" s="17"/>
      <c r="I227" s="17" t="s">
        <v>39</v>
      </c>
      <c r="J227" s="12">
        <v>44963</v>
      </c>
      <c r="K227" s="17" t="s">
        <v>39</v>
      </c>
    </row>
    <row r="228" spans="1:11" x14ac:dyDescent="0.25">
      <c r="A228" s="17" t="s">
        <v>11465</v>
      </c>
      <c r="B228" s="17" t="s">
        <v>10665</v>
      </c>
      <c r="C228" s="17" t="s">
        <v>39</v>
      </c>
      <c r="D228" s="17" t="s">
        <v>39</v>
      </c>
      <c r="E228" s="17" t="s">
        <v>39</v>
      </c>
      <c r="F228" s="17" t="s">
        <v>10666</v>
      </c>
      <c r="G228" s="17" t="s">
        <v>39</v>
      </c>
      <c r="H228" s="17"/>
      <c r="I228" s="17" t="s">
        <v>39</v>
      </c>
      <c r="J228" s="12">
        <v>44965</v>
      </c>
      <c r="K228" s="17" t="s">
        <v>39</v>
      </c>
    </row>
    <row r="229" spans="1:11" x14ac:dyDescent="0.25">
      <c r="A229" s="17" t="s">
        <v>11464</v>
      </c>
      <c r="B229" s="17" t="s">
        <v>10224</v>
      </c>
      <c r="C229" s="17" t="s">
        <v>39</v>
      </c>
      <c r="D229" s="17" t="s">
        <v>39</v>
      </c>
      <c r="E229" s="17" t="s">
        <v>39</v>
      </c>
      <c r="F229" s="17" t="s">
        <v>10664</v>
      </c>
      <c r="G229" s="17" t="s">
        <v>39</v>
      </c>
      <c r="H229" s="17"/>
      <c r="I229" s="17" t="s">
        <v>39</v>
      </c>
      <c r="J229" s="12">
        <v>44966</v>
      </c>
      <c r="K229" s="17" t="s">
        <v>39</v>
      </c>
    </row>
    <row r="230" spans="1:11" x14ac:dyDescent="0.25">
      <c r="A230" s="17" t="s">
        <v>11463</v>
      </c>
      <c r="B230" s="17" t="s">
        <v>10662</v>
      </c>
      <c r="C230" s="17" t="s">
        <v>39</v>
      </c>
      <c r="D230" s="17" t="s">
        <v>39</v>
      </c>
      <c r="E230" s="17" t="s">
        <v>39</v>
      </c>
      <c r="F230" s="17" t="s">
        <v>10663</v>
      </c>
      <c r="G230" s="17" t="s">
        <v>39</v>
      </c>
      <c r="H230" s="17"/>
      <c r="I230" s="17" t="s">
        <v>39</v>
      </c>
      <c r="J230" s="12">
        <v>44966</v>
      </c>
      <c r="K230" s="17" t="s">
        <v>39</v>
      </c>
    </row>
    <row r="231" spans="1:11" x14ac:dyDescent="0.25">
      <c r="A231" s="17" t="s">
        <v>11462</v>
      </c>
      <c r="B231" s="17" t="s">
        <v>10660</v>
      </c>
      <c r="C231" s="17" t="s">
        <v>39</v>
      </c>
      <c r="D231" s="17" t="s">
        <v>39</v>
      </c>
      <c r="E231" s="17" t="s">
        <v>39</v>
      </c>
      <c r="F231" s="17" t="s">
        <v>10661</v>
      </c>
      <c r="G231" s="17" t="s">
        <v>39</v>
      </c>
      <c r="H231" s="17"/>
      <c r="I231" s="17" t="s">
        <v>39</v>
      </c>
      <c r="J231" s="12">
        <v>44966</v>
      </c>
      <c r="K231" s="17" t="s">
        <v>39</v>
      </c>
    </row>
    <row r="232" spans="1:11" x14ac:dyDescent="0.25">
      <c r="A232" s="17" t="s">
        <v>11461</v>
      </c>
      <c r="B232" s="17" t="s">
        <v>10658</v>
      </c>
      <c r="C232" s="17" t="s">
        <v>39</v>
      </c>
      <c r="D232" s="17" t="s">
        <v>39</v>
      </c>
      <c r="E232" s="17" t="s">
        <v>39</v>
      </c>
      <c r="F232" s="17" t="s">
        <v>10659</v>
      </c>
      <c r="G232" s="17" t="s">
        <v>39</v>
      </c>
      <c r="H232" s="17"/>
      <c r="I232" s="17" t="s">
        <v>39</v>
      </c>
      <c r="J232" s="12">
        <v>44969</v>
      </c>
      <c r="K232" s="17" t="s">
        <v>39</v>
      </c>
    </row>
    <row r="233" spans="1:11" x14ac:dyDescent="0.25">
      <c r="A233" s="17" t="s">
        <v>11460</v>
      </c>
      <c r="B233" s="17" t="s">
        <v>10656</v>
      </c>
      <c r="C233" s="17" t="s">
        <v>39</v>
      </c>
      <c r="D233" s="17" t="s">
        <v>39</v>
      </c>
      <c r="E233" s="17" t="s">
        <v>39</v>
      </c>
      <c r="F233" s="17" t="s">
        <v>10657</v>
      </c>
      <c r="G233" s="17" t="s">
        <v>39</v>
      </c>
      <c r="H233" s="17"/>
      <c r="I233" s="17" t="s">
        <v>39</v>
      </c>
      <c r="J233" s="12">
        <v>44970</v>
      </c>
      <c r="K233" s="17" t="s">
        <v>39</v>
      </c>
    </row>
    <row r="234" spans="1:11" x14ac:dyDescent="0.25">
      <c r="A234" s="17" t="s">
        <v>11459</v>
      </c>
      <c r="B234" s="17" t="s">
        <v>10654</v>
      </c>
      <c r="C234" s="17" t="s">
        <v>39</v>
      </c>
      <c r="D234" s="17" t="s">
        <v>39</v>
      </c>
      <c r="E234" s="17" t="s">
        <v>39</v>
      </c>
      <c r="F234" s="17" t="s">
        <v>10655</v>
      </c>
      <c r="G234" s="17" t="s">
        <v>39</v>
      </c>
      <c r="H234" s="17"/>
      <c r="I234" s="17" t="s">
        <v>39</v>
      </c>
      <c r="J234" s="12">
        <v>44970</v>
      </c>
      <c r="K234" s="17" t="s">
        <v>39</v>
      </c>
    </row>
    <row r="235" spans="1:11" x14ac:dyDescent="0.25">
      <c r="A235" s="17" t="s">
        <v>11458</v>
      </c>
      <c r="B235" s="17" t="s">
        <v>10652</v>
      </c>
      <c r="C235" s="17" t="s">
        <v>39</v>
      </c>
      <c r="D235" s="17" t="s">
        <v>39</v>
      </c>
      <c r="E235" s="17" t="s">
        <v>39</v>
      </c>
      <c r="F235" s="17" t="s">
        <v>10653</v>
      </c>
      <c r="G235" s="17" t="s">
        <v>39</v>
      </c>
      <c r="H235" s="17"/>
      <c r="I235" s="17" t="s">
        <v>39</v>
      </c>
      <c r="J235" s="12">
        <v>44976</v>
      </c>
      <c r="K235" s="17" t="s">
        <v>39</v>
      </c>
    </row>
    <row r="236" spans="1:11" x14ac:dyDescent="0.25">
      <c r="A236" s="17" t="s">
        <v>11457</v>
      </c>
      <c r="B236" s="17" t="s">
        <v>10650</v>
      </c>
      <c r="C236" s="17" t="s">
        <v>39</v>
      </c>
      <c r="D236" s="17" t="s">
        <v>39</v>
      </c>
      <c r="E236" s="17" t="s">
        <v>39</v>
      </c>
      <c r="F236" s="17" t="s">
        <v>10651</v>
      </c>
      <c r="G236" s="17" t="s">
        <v>39</v>
      </c>
      <c r="H236" s="17"/>
      <c r="I236" s="17" t="s">
        <v>39</v>
      </c>
      <c r="J236" s="12">
        <v>44983</v>
      </c>
      <c r="K236" s="17" t="s">
        <v>39</v>
      </c>
    </row>
    <row r="237" spans="1:11" x14ac:dyDescent="0.25">
      <c r="A237" s="17" t="s">
        <v>11456</v>
      </c>
      <c r="B237" s="17" t="s">
        <v>10648</v>
      </c>
      <c r="C237" s="17" t="s">
        <v>39</v>
      </c>
      <c r="D237" s="17" t="s">
        <v>39</v>
      </c>
      <c r="E237" s="17" t="s">
        <v>39</v>
      </c>
      <c r="F237" s="17" t="s">
        <v>10649</v>
      </c>
      <c r="G237" s="17" t="s">
        <v>39</v>
      </c>
      <c r="H237" s="17"/>
      <c r="I237" s="17" t="s">
        <v>39</v>
      </c>
      <c r="J237" s="12">
        <v>44984</v>
      </c>
      <c r="K237" s="17" t="s">
        <v>39</v>
      </c>
    </row>
    <row r="238" spans="1:11" x14ac:dyDescent="0.25">
      <c r="A238" s="17" t="s">
        <v>11455</v>
      </c>
      <c r="B238" s="17" t="s">
        <v>10646</v>
      </c>
      <c r="C238" s="17" t="s">
        <v>39</v>
      </c>
      <c r="D238" s="17" t="s">
        <v>39</v>
      </c>
      <c r="E238" s="17" t="s">
        <v>39</v>
      </c>
      <c r="F238" s="17" t="s">
        <v>10647</v>
      </c>
      <c r="G238" s="17" t="s">
        <v>39</v>
      </c>
      <c r="H238" s="17"/>
      <c r="I238" s="17" t="s">
        <v>39</v>
      </c>
      <c r="J238" s="12">
        <v>44984</v>
      </c>
      <c r="K238" s="17" t="s">
        <v>39</v>
      </c>
    </row>
    <row r="239" spans="1:11" x14ac:dyDescent="0.25">
      <c r="A239" s="17" t="s">
        <v>11454</v>
      </c>
      <c r="B239" s="17" t="s">
        <v>10224</v>
      </c>
      <c r="C239" s="17" t="s">
        <v>39</v>
      </c>
      <c r="D239" s="17" t="s">
        <v>39</v>
      </c>
      <c r="E239" s="17" t="s">
        <v>39</v>
      </c>
      <c r="F239" s="17" t="s">
        <v>10645</v>
      </c>
      <c r="G239" s="17" t="s">
        <v>39</v>
      </c>
      <c r="H239" s="17"/>
      <c r="I239" s="17" t="s">
        <v>39</v>
      </c>
      <c r="J239" s="12">
        <v>44985</v>
      </c>
      <c r="K239" s="17" t="s">
        <v>39</v>
      </c>
    </row>
    <row r="240" spans="1:11" x14ac:dyDescent="0.25">
      <c r="A240" s="17" t="s">
        <v>11453</v>
      </c>
      <c r="B240" s="17" t="s">
        <v>10224</v>
      </c>
      <c r="C240" s="17" t="s">
        <v>39</v>
      </c>
      <c r="D240" s="17" t="s">
        <v>39</v>
      </c>
      <c r="E240" s="17" t="s">
        <v>39</v>
      </c>
      <c r="F240" s="17" t="s">
        <v>10644</v>
      </c>
      <c r="G240" s="17" t="s">
        <v>39</v>
      </c>
      <c r="H240" s="17"/>
      <c r="I240" s="17" t="s">
        <v>39</v>
      </c>
      <c r="J240" s="12">
        <v>44985</v>
      </c>
      <c r="K240" s="17" t="s">
        <v>39</v>
      </c>
    </row>
    <row r="241" spans="1:11" x14ac:dyDescent="0.25">
      <c r="A241" s="17" t="s">
        <v>11452</v>
      </c>
      <c r="B241" s="17" t="s">
        <v>10642</v>
      </c>
      <c r="C241" s="17" t="s">
        <v>39</v>
      </c>
      <c r="D241" s="17" t="s">
        <v>39</v>
      </c>
      <c r="E241" s="17" t="s">
        <v>39</v>
      </c>
      <c r="F241" s="17" t="s">
        <v>10643</v>
      </c>
      <c r="G241" s="17" t="s">
        <v>39</v>
      </c>
      <c r="H241" s="17"/>
      <c r="I241" s="17" t="s">
        <v>39</v>
      </c>
      <c r="J241" s="12">
        <v>44986</v>
      </c>
      <c r="K241" s="17" t="s">
        <v>39</v>
      </c>
    </row>
    <row r="242" spans="1:11" x14ac:dyDescent="0.25">
      <c r="A242" s="17" t="s">
        <v>11451</v>
      </c>
      <c r="B242" s="17" t="s">
        <v>10224</v>
      </c>
      <c r="C242" s="17" t="s">
        <v>39</v>
      </c>
      <c r="D242" s="17" t="s">
        <v>39</v>
      </c>
      <c r="E242" s="17" t="s">
        <v>39</v>
      </c>
      <c r="F242" s="17" t="s">
        <v>10641</v>
      </c>
      <c r="G242" s="17" t="s">
        <v>39</v>
      </c>
      <c r="H242" s="17"/>
      <c r="I242" s="17" t="s">
        <v>39</v>
      </c>
      <c r="J242" s="12">
        <v>44987</v>
      </c>
      <c r="K242" s="17" t="s">
        <v>39</v>
      </c>
    </row>
    <row r="243" spans="1:11" x14ac:dyDescent="0.25">
      <c r="A243" s="17" t="s">
        <v>11450</v>
      </c>
      <c r="B243" s="17" t="s">
        <v>10224</v>
      </c>
      <c r="C243" s="17" t="s">
        <v>39</v>
      </c>
      <c r="D243" s="17" t="s">
        <v>39</v>
      </c>
      <c r="E243" s="17" t="s">
        <v>39</v>
      </c>
      <c r="F243" s="17" t="s">
        <v>10640</v>
      </c>
      <c r="G243" s="17" t="s">
        <v>39</v>
      </c>
      <c r="H243" s="17"/>
      <c r="I243" s="17" t="s">
        <v>39</v>
      </c>
      <c r="J243" s="12">
        <v>44988</v>
      </c>
      <c r="K243" s="17" t="s">
        <v>39</v>
      </c>
    </row>
    <row r="244" spans="1:11" x14ac:dyDescent="0.25">
      <c r="A244" s="17" t="s">
        <v>11449</v>
      </c>
      <c r="B244" s="17" t="s">
        <v>10224</v>
      </c>
      <c r="C244" s="17" t="s">
        <v>39</v>
      </c>
      <c r="D244" s="17" t="s">
        <v>39</v>
      </c>
      <c r="E244" s="17" t="s">
        <v>39</v>
      </c>
      <c r="F244" s="17" t="s">
        <v>10639</v>
      </c>
      <c r="G244" s="17" t="s">
        <v>39</v>
      </c>
      <c r="H244" s="17"/>
      <c r="I244" s="17" t="s">
        <v>39</v>
      </c>
      <c r="J244" s="12">
        <v>44989</v>
      </c>
      <c r="K244" s="17" t="s">
        <v>39</v>
      </c>
    </row>
    <row r="245" spans="1:11" x14ac:dyDescent="0.25">
      <c r="A245" s="17" t="s">
        <v>11448</v>
      </c>
      <c r="B245" s="17" t="s">
        <v>10224</v>
      </c>
      <c r="C245" s="17" t="s">
        <v>39</v>
      </c>
      <c r="D245" s="17" t="s">
        <v>39</v>
      </c>
      <c r="E245" s="17" t="s">
        <v>39</v>
      </c>
      <c r="F245" s="17" t="s">
        <v>10638</v>
      </c>
      <c r="G245" s="17" t="s">
        <v>39</v>
      </c>
      <c r="H245" s="17"/>
      <c r="I245" s="17" t="s">
        <v>39</v>
      </c>
      <c r="J245" s="12">
        <v>44989</v>
      </c>
      <c r="K245" s="17" t="s">
        <v>39</v>
      </c>
    </row>
    <row r="246" spans="1:11" x14ac:dyDescent="0.25">
      <c r="A246" s="17" t="s">
        <v>11447</v>
      </c>
      <c r="B246" s="17" t="s">
        <v>10224</v>
      </c>
      <c r="C246" s="17" t="s">
        <v>39</v>
      </c>
      <c r="D246" s="17" t="s">
        <v>39</v>
      </c>
      <c r="E246" s="17" t="s">
        <v>39</v>
      </c>
      <c r="F246" s="17" t="s">
        <v>10637</v>
      </c>
      <c r="G246" s="17" t="s">
        <v>39</v>
      </c>
      <c r="H246" s="17"/>
      <c r="I246" s="17" t="s">
        <v>39</v>
      </c>
      <c r="J246" s="12">
        <v>44989</v>
      </c>
      <c r="K246" s="17" t="s">
        <v>39</v>
      </c>
    </row>
    <row r="247" spans="1:11" x14ac:dyDescent="0.25">
      <c r="A247" s="17" t="s">
        <v>11446</v>
      </c>
      <c r="B247" s="17" t="s">
        <v>10224</v>
      </c>
      <c r="C247" s="17" t="s">
        <v>39</v>
      </c>
      <c r="D247" s="17" t="s">
        <v>39</v>
      </c>
      <c r="E247" s="17" t="s">
        <v>39</v>
      </c>
      <c r="F247" s="17" t="s">
        <v>10636</v>
      </c>
      <c r="G247" s="17" t="s">
        <v>39</v>
      </c>
      <c r="H247" s="17"/>
      <c r="I247" s="17" t="s">
        <v>39</v>
      </c>
      <c r="J247" s="12">
        <v>44989</v>
      </c>
      <c r="K247" s="17" t="s">
        <v>39</v>
      </c>
    </row>
    <row r="248" spans="1:11" x14ac:dyDescent="0.25">
      <c r="A248" s="17" t="s">
        <v>11445</v>
      </c>
      <c r="B248" s="17" t="s">
        <v>10224</v>
      </c>
      <c r="C248" s="17" t="s">
        <v>39</v>
      </c>
      <c r="D248" s="17" t="s">
        <v>39</v>
      </c>
      <c r="E248" s="17" t="s">
        <v>39</v>
      </c>
      <c r="F248" s="17" t="s">
        <v>10635</v>
      </c>
      <c r="G248" s="17" t="s">
        <v>39</v>
      </c>
      <c r="H248" s="17"/>
      <c r="I248" s="17" t="s">
        <v>39</v>
      </c>
      <c r="J248" s="12">
        <v>44990</v>
      </c>
      <c r="K248" s="17" t="s">
        <v>39</v>
      </c>
    </row>
    <row r="249" spans="1:11" x14ac:dyDescent="0.25">
      <c r="A249" s="17" t="s">
        <v>11444</v>
      </c>
      <c r="B249" s="17" t="s">
        <v>39</v>
      </c>
      <c r="C249" s="17" t="s">
        <v>39</v>
      </c>
      <c r="D249" s="17" t="s">
        <v>39</v>
      </c>
      <c r="E249" s="17" t="s">
        <v>39</v>
      </c>
      <c r="F249" s="17" t="s">
        <v>10634</v>
      </c>
      <c r="G249" s="17" t="s">
        <v>39</v>
      </c>
      <c r="H249" s="17"/>
      <c r="I249" s="17" t="s">
        <v>39</v>
      </c>
      <c r="J249" s="12">
        <v>44990</v>
      </c>
      <c r="K249" s="17" t="s">
        <v>39</v>
      </c>
    </row>
    <row r="250" spans="1:11" x14ac:dyDescent="0.25">
      <c r="A250" s="17" t="s">
        <v>11443</v>
      </c>
      <c r="B250" s="17" t="s">
        <v>10224</v>
      </c>
      <c r="C250" s="17" t="s">
        <v>39</v>
      </c>
      <c r="D250" s="17" t="s">
        <v>39</v>
      </c>
      <c r="E250" s="17" t="s">
        <v>39</v>
      </c>
      <c r="F250" s="17" t="s">
        <v>10633</v>
      </c>
      <c r="G250" s="17" t="s">
        <v>39</v>
      </c>
      <c r="H250" s="17"/>
      <c r="I250" s="17" t="s">
        <v>39</v>
      </c>
      <c r="J250" s="12">
        <v>44990</v>
      </c>
      <c r="K250" s="17" t="s">
        <v>39</v>
      </c>
    </row>
    <row r="251" spans="1:11" x14ac:dyDescent="0.25">
      <c r="A251" s="17" t="s">
        <v>11442</v>
      </c>
      <c r="B251" s="17" t="s">
        <v>10224</v>
      </c>
      <c r="C251" s="17" t="s">
        <v>39</v>
      </c>
      <c r="D251" s="17" t="s">
        <v>39</v>
      </c>
      <c r="E251" s="17" t="s">
        <v>39</v>
      </c>
      <c r="F251" s="17" t="s">
        <v>10632</v>
      </c>
      <c r="G251" s="17" t="s">
        <v>39</v>
      </c>
      <c r="H251" s="17"/>
      <c r="I251" s="17" t="s">
        <v>39</v>
      </c>
      <c r="J251" s="12">
        <v>44991</v>
      </c>
      <c r="K251" s="17" t="s">
        <v>39</v>
      </c>
    </row>
    <row r="252" spans="1:11" x14ac:dyDescent="0.25">
      <c r="A252" s="17" t="s">
        <v>11441</v>
      </c>
      <c r="B252" s="17" t="s">
        <v>10224</v>
      </c>
      <c r="C252" s="17" t="s">
        <v>39</v>
      </c>
      <c r="D252" s="17" t="s">
        <v>39</v>
      </c>
      <c r="E252" s="17" t="s">
        <v>39</v>
      </c>
      <c r="F252" s="17" t="s">
        <v>10631</v>
      </c>
      <c r="G252" s="17" t="s">
        <v>39</v>
      </c>
      <c r="H252" s="17"/>
      <c r="I252" s="17" t="s">
        <v>39</v>
      </c>
      <c r="J252" s="12">
        <v>44991</v>
      </c>
      <c r="K252" s="17" t="s">
        <v>39</v>
      </c>
    </row>
    <row r="253" spans="1:11" x14ac:dyDescent="0.25">
      <c r="A253" s="17" t="s">
        <v>11440</v>
      </c>
      <c r="B253" s="17" t="s">
        <v>10224</v>
      </c>
      <c r="C253" s="17" t="s">
        <v>39</v>
      </c>
      <c r="D253" s="17" t="s">
        <v>39</v>
      </c>
      <c r="E253" s="17" t="s">
        <v>39</v>
      </c>
      <c r="F253" s="17" t="s">
        <v>10630</v>
      </c>
      <c r="G253" s="17" t="s">
        <v>39</v>
      </c>
      <c r="H253" s="17"/>
      <c r="I253" s="17" t="s">
        <v>39</v>
      </c>
      <c r="J253" s="12">
        <v>44991</v>
      </c>
      <c r="K253" s="17" t="s">
        <v>39</v>
      </c>
    </row>
    <row r="254" spans="1:11" x14ac:dyDescent="0.25">
      <c r="A254" s="17" t="s">
        <v>11439</v>
      </c>
      <c r="B254" s="17" t="s">
        <v>10628</v>
      </c>
      <c r="C254" s="17" t="s">
        <v>39</v>
      </c>
      <c r="D254" s="17" t="s">
        <v>39</v>
      </c>
      <c r="E254" s="17" t="s">
        <v>39</v>
      </c>
      <c r="F254" s="17" t="s">
        <v>10629</v>
      </c>
      <c r="G254" s="17" t="s">
        <v>39</v>
      </c>
      <c r="H254" s="17"/>
      <c r="I254" s="17" t="s">
        <v>39</v>
      </c>
      <c r="J254" s="12">
        <v>44992</v>
      </c>
      <c r="K254" s="17" t="s">
        <v>39</v>
      </c>
    </row>
    <row r="255" spans="1:11" x14ac:dyDescent="0.25">
      <c r="A255" s="17" t="s">
        <v>11438</v>
      </c>
      <c r="B255" s="17" t="s">
        <v>10626</v>
      </c>
      <c r="C255" s="17" t="s">
        <v>39</v>
      </c>
      <c r="D255" s="17" t="s">
        <v>39</v>
      </c>
      <c r="E255" s="17" t="s">
        <v>39</v>
      </c>
      <c r="F255" s="17" t="s">
        <v>10627</v>
      </c>
      <c r="G255" s="17" t="s">
        <v>39</v>
      </c>
      <c r="H255" s="17"/>
      <c r="I255" s="17" t="s">
        <v>39</v>
      </c>
      <c r="J255" s="12">
        <v>44993</v>
      </c>
      <c r="K255" s="17" t="s">
        <v>39</v>
      </c>
    </row>
    <row r="256" spans="1:11" x14ac:dyDescent="0.25">
      <c r="A256" s="17" t="s">
        <v>11437</v>
      </c>
      <c r="B256" s="17" t="s">
        <v>10624</v>
      </c>
      <c r="C256" s="17" t="s">
        <v>39</v>
      </c>
      <c r="D256" s="17" t="s">
        <v>39</v>
      </c>
      <c r="E256" s="17" t="s">
        <v>39</v>
      </c>
      <c r="F256" s="17" t="s">
        <v>10625</v>
      </c>
      <c r="G256" s="17" t="s">
        <v>39</v>
      </c>
      <c r="H256" s="17"/>
      <c r="I256" s="17" t="s">
        <v>39</v>
      </c>
      <c r="J256" s="12">
        <v>44994</v>
      </c>
      <c r="K256" s="17" t="s">
        <v>39</v>
      </c>
    </row>
    <row r="257" spans="1:11" x14ac:dyDescent="0.25">
      <c r="A257" s="17" t="s">
        <v>11436</v>
      </c>
      <c r="B257" s="17" t="s">
        <v>10622</v>
      </c>
      <c r="C257" s="17" t="s">
        <v>39</v>
      </c>
      <c r="D257" s="17" t="s">
        <v>39</v>
      </c>
      <c r="E257" s="17" t="s">
        <v>39</v>
      </c>
      <c r="F257" s="17" t="s">
        <v>10623</v>
      </c>
      <c r="G257" s="17" t="s">
        <v>39</v>
      </c>
      <c r="H257" s="17"/>
      <c r="I257" s="17" t="s">
        <v>39</v>
      </c>
      <c r="J257" s="12">
        <v>44994</v>
      </c>
      <c r="K257" s="17" t="s">
        <v>39</v>
      </c>
    </row>
    <row r="258" spans="1:11" x14ac:dyDescent="0.25">
      <c r="A258" s="17" t="s">
        <v>11435</v>
      </c>
      <c r="B258" s="17" t="s">
        <v>10620</v>
      </c>
      <c r="C258" s="17" t="s">
        <v>39</v>
      </c>
      <c r="D258" s="17" t="s">
        <v>39</v>
      </c>
      <c r="E258" s="17" t="s">
        <v>39</v>
      </c>
      <c r="F258" s="17" t="s">
        <v>10621</v>
      </c>
      <c r="G258" s="17" t="s">
        <v>39</v>
      </c>
      <c r="H258" s="17"/>
      <c r="I258" s="17" t="s">
        <v>39</v>
      </c>
      <c r="J258" s="12">
        <v>44994</v>
      </c>
      <c r="K258" s="17" t="s">
        <v>39</v>
      </c>
    </row>
    <row r="259" spans="1:11" x14ac:dyDescent="0.25">
      <c r="A259" s="17" t="s">
        <v>11434</v>
      </c>
      <c r="B259" s="17" t="s">
        <v>10618</v>
      </c>
      <c r="C259" s="17" t="s">
        <v>39</v>
      </c>
      <c r="D259" s="17" t="s">
        <v>39</v>
      </c>
      <c r="E259" s="17" t="s">
        <v>39</v>
      </c>
      <c r="F259" s="17" t="s">
        <v>10619</v>
      </c>
      <c r="G259" s="17" t="s">
        <v>39</v>
      </c>
      <c r="H259" s="17"/>
      <c r="I259" s="17" t="s">
        <v>39</v>
      </c>
      <c r="J259" s="12">
        <v>44995</v>
      </c>
      <c r="K259" s="17" t="s">
        <v>39</v>
      </c>
    </row>
    <row r="260" spans="1:11" x14ac:dyDescent="0.25">
      <c r="A260" s="17" t="s">
        <v>11433</v>
      </c>
      <c r="B260" s="17" t="s">
        <v>10616</v>
      </c>
      <c r="C260" s="17" t="s">
        <v>39</v>
      </c>
      <c r="D260" s="17" t="s">
        <v>39</v>
      </c>
      <c r="E260" s="17" t="s">
        <v>39</v>
      </c>
      <c r="F260" s="17" t="s">
        <v>10617</v>
      </c>
      <c r="G260" s="17" t="s">
        <v>39</v>
      </c>
      <c r="H260" s="17"/>
      <c r="I260" s="17" t="s">
        <v>39</v>
      </c>
      <c r="J260" s="12">
        <v>44995</v>
      </c>
      <c r="K260" s="17" t="s">
        <v>39</v>
      </c>
    </row>
    <row r="261" spans="1:11" x14ac:dyDescent="0.25">
      <c r="A261" s="17" t="s">
        <v>11432</v>
      </c>
      <c r="B261" s="17" t="s">
        <v>10614</v>
      </c>
      <c r="C261" s="17" t="s">
        <v>39</v>
      </c>
      <c r="D261" s="17" t="s">
        <v>39</v>
      </c>
      <c r="E261" s="17" t="s">
        <v>39</v>
      </c>
      <c r="F261" s="17" t="s">
        <v>10615</v>
      </c>
      <c r="G261" s="17" t="s">
        <v>39</v>
      </c>
      <c r="H261" s="17"/>
      <c r="I261" s="17" t="s">
        <v>39</v>
      </c>
      <c r="J261" s="12">
        <v>44996</v>
      </c>
      <c r="K261" s="17" t="s">
        <v>39</v>
      </c>
    </row>
    <row r="262" spans="1:11" x14ac:dyDescent="0.25">
      <c r="A262" s="17" t="s">
        <v>11431</v>
      </c>
      <c r="B262" s="17" t="s">
        <v>10612</v>
      </c>
      <c r="C262" s="17" t="s">
        <v>39</v>
      </c>
      <c r="D262" s="17" t="s">
        <v>39</v>
      </c>
      <c r="E262" s="17" t="s">
        <v>39</v>
      </c>
      <c r="F262" s="17" t="s">
        <v>10613</v>
      </c>
      <c r="G262" s="17" t="s">
        <v>39</v>
      </c>
      <c r="H262" s="17"/>
      <c r="I262" s="17" t="s">
        <v>39</v>
      </c>
      <c r="J262" s="12">
        <v>44997</v>
      </c>
      <c r="K262" s="17" t="s">
        <v>39</v>
      </c>
    </row>
    <row r="263" spans="1:11" x14ac:dyDescent="0.25">
      <c r="A263" s="17" t="s">
        <v>11430</v>
      </c>
      <c r="B263" s="17" t="s">
        <v>10610</v>
      </c>
      <c r="C263" s="17" t="s">
        <v>39</v>
      </c>
      <c r="D263" s="17" t="s">
        <v>39</v>
      </c>
      <c r="E263" s="17" t="s">
        <v>39</v>
      </c>
      <c r="F263" s="17" t="s">
        <v>10611</v>
      </c>
      <c r="G263" s="17" t="s">
        <v>39</v>
      </c>
      <c r="H263" s="17"/>
      <c r="I263" s="17" t="s">
        <v>39</v>
      </c>
      <c r="J263" s="12">
        <v>44997</v>
      </c>
      <c r="K263" s="17" t="s">
        <v>39</v>
      </c>
    </row>
    <row r="264" spans="1:11" x14ac:dyDescent="0.25">
      <c r="A264" s="17" t="s">
        <v>11429</v>
      </c>
      <c r="B264" s="17" t="s">
        <v>10608</v>
      </c>
      <c r="C264" s="17" t="s">
        <v>39</v>
      </c>
      <c r="D264" s="17" t="s">
        <v>39</v>
      </c>
      <c r="E264" s="17" t="s">
        <v>39</v>
      </c>
      <c r="F264" s="17" t="s">
        <v>10609</v>
      </c>
      <c r="G264" s="17" t="s">
        <v>39</v>
      </c>
      <c r="H264" s="17"/>
      <c r="I264" s="17" t="s">
        <v>39</v>
      </c>
      <c r="J264" s="12">
        <v>44997</v>
      </c>
      <c r="K264" s="17" t="s">
        <v>39</v>
      </c>
    </row>
    <row r="265" spans="1:11" x14ac:dyDescent="0.25">
      <c r="A265" s="17" t="s">
        <v>11428</v>
      </c>
      <c r="B265" s="17" t="s">
        <v>10606</v>
      </c>
      <c r="C265" s="17" t="s">
        <v>39</v>
      </c>
      <c r="D265" s="17" t="s">
        <v>39</v>
      </c>
      <c r="E265" s="17" t="s">
        <v>39</v>
      </c>
      <c r="F265" s="17" t="s">
        <v>10607</v>
      </c>
      <c r="G265" s="17" t="s">
        <v>39</v>
      </c>
      <c r="H265" s="17"/>
      <c r="I265" s="17" t="s">
        <v>39</v>
      </c>
      <c r="J265" s="12">
        <v>44998</v>
      </c>
      <c r="K265" s="17" t="s">
        <v>39</v>
      </c>
    </row>
    <row r="266" spans="1:11" x14ac:dyDescent="0.25">
      <c r="A266" s="17" t="s">
        <v>11427</v>
      </c>
      <c r="B266" s="17" t="s">
        <v>10604</v>
      </c>
      <c r="C266" s="17" t="s">
        <v>39</v>
      </c>
      <c r="D266" s="17" t="s">
        <v>39</v>
      </c>
      <c r="E266" s="17" t="s">
        <v>39</v>
      </c>
      <c r="F266" s="17" t="s">
        <v>10605</v>
      </c>
      <c r="G266" s="17" t="s">
        <v>39</v>
      </c>
      <c r="H266" s="17"/>
      <c r="I266" s="17" t="s">
        <v>39</v>
      </c>
      <c r="J266" s="12">
        <v>44998</v>
      </c>
      <c r="K266" s="17" t="s">
        <v>39</v>
      </c>
    </row>
    <row r="267" spans="1:11" x14ac:dyDescent="0.25">
      <c r="A267" s="17" t="s">
        <v>11426</v>
      </c>
      <c r="B267" s="17" t="s">
        <v>10602</v>
      </c>
      <c r="C267" s="17" t="s">
        <v>39</v>
      </c>
      <c r="D267" s="17" t="s">
        <v>39</v>
      </c>
      <c r="E267" s="17" t="s">
        <v>39</v>
      </c>
      <c r="F267" s="17" t="s">
        <v>10603</v>
      </c>
      <c r="G267" s="17" t="s">
        <v>39</v>
      </c>
      <c r="H267" s="17"/>
      <c r="I267" s="17" t="s">
        <v>39</v>
      </c>
      <c r="J267" s="12">
        <v>44998</v>
      </c>
      <c r="K267" s="17" t="s">
        <v>39</v>
      </c>
    </row>
    <row r="268" spans="1:11" x14ac:dyDescent="0.25">
      <c r="A268" s="17" t="s">
        <v>11425</v>
      </c>
      <c r="B268" s="17" t="s">
        <v>10600</v>
      </c>
      <c r="C268" s="17" t="s">
        <v>39</v>
      </c>
      <c r="D268" s="17" t="s">
        <v>39</v>
      </c>
      <c r="E268" s="17" t="s">
        <v>39</v>
      </c>
      <c r="F268" s="17" t="s">
        <v>10601</v>
      </c>
      <c r="G268" s="17" t="s">
        <v>39</v>
      </c>
      <c r="H268" s="17"/>
      <c r="I268" s="17" t="s">
        <v>39</v>
      </c>
      <c r="J268" s="12">
        <v>45002</v>
      </c>
      <c r="K268" s="17" t="s">
        <v>39</v>
      </c>
    </row>
    <row r="269" spans="1:11" x14ac:dyDescent="0.25">
      <c r="A269" s="17" t="s">
        <v>11424</v>
      </c>
      <c r="B269" s="17" t="s">
        <v>10598</v>
      </c>
      <c r="C269" s="17" t="s">
        <v>39</v>
      </c>
      <c r="D269" s="17" t="s">
        <v>39</v>
      </c>
      <c r="E269" s="17" t="s">
        <v>39</v>
      </c>
      <c r="F269" s="17" t="s">
        <v>10599</v>
      </c>
      <c r="G269" s="17" t="s">
        <v>39</v>
      </c>
      <c r="H269" s="17"/>
      <c r="I269" s="17" t="s">
        <v>39</v>
      </c>
      <c r="J269" s="12">
        <v>45002</v>
      </c>
      <c r="K269" s="17" t="s">
        <v>39</v>
      </c>
    </row>
    <row r="270" spans="1:11" x14ac:dyDescent="0.25">
      <c r="A270" s="17" t="s">
        <v>11423</v>
      </c>
      <c r="B270" s="17" t="s">
        <v>10596</v>
      </c>
      <c r="C270" s="17" t="s">
        <v>39</v>
      </c>
      <c r="D270" s="17" t="s">
        <v>39</v>
      </c>
      <c r="E270" s="17" t="s">
        <v>39</v>
      </c>
      <c r="F270" s="17" t="s">
        <v>10597</v>
      </c>
      <c r="G270" s="17" t="s">
        <v>39</v>
      </c>
      <c r="H270" s="17"/>
      <c r="I270" s="17" t="s">
        <v>39</v>
      </c>
      <c r="J270" s="12">
        <v>45002</v>
      </c>
      <c r="K270" s="17" t="s">
        <v>39</v>
      </c>
    </row>
    <row r="271" spans="1:11" x14ac:dyDescent="0.25">
      <c r="A271" s="17" t="s">
        <v>11422</v>
      </c>
      <c r="B271" s="17" t="s">
        <v>10594</v>
      </c>
      <c r="C271" s="17" t="s">
        <v>39</v>
      </c>
      <c r="D271" s="17" t="s">
        <v>39</v>
      </c>
      <c r="E271" s="17" t="s">
        <v>39</v>
      </c>
      <c r="F271" s="17" t="s">
        <v>10595</v>
      </c>
      <c r="G271" s="17" t="s">
        <v>39</v>
      </c>
      <c r="H271" s="17"/>
      <c r="I271" s="17" t="s">
        <v>39</v>
      </c>
      <c r="J271" s="12">
        <v>45004</v>
      </c>
      <c r="K271" s="17" t="s">
        <v>39</v>
      </c>
    </row>
    <row r="272" spans="1:11" x14ac:dyDescent="0.25">
      <c r="A272" s="17" t="s">
        <v>11421</v>
      </c>
      <c r="B272" s="17" t="s">
        <v>10592</v>
      </c>
      <c r="C272" s="17" t="s">
        <v>39</v>
      </c>
      <c r="D272" s="17" t="s">
        <v>39</v>
      </c>
      <c r="E272" s="17" t="s">
        <v>39</v>
      </c>
      <c r="F272" s="17" t="s">
        <v>10593</v>
      </c>
      <c r="G272" s="17" t="s">
        <v>39</v>
      </c>
      <c r="H272" s="17"/>
      <c r="I272" s="17" t="s">
        <v>39</v>
      </c>
      <c r="J272" s="12">
        <v>45005</v>
      </c>
      <c r="K272" s="17" t="s">
        <v>39</v>
      </c>
    </row>
    <row r="273" spans="1:11" x14ac:dyDescent="0.25">
      <c r="A273" s="17" t="s">
        <v>11420</v>
      </c>
      <c r="B273" s="17" t="s">
        <v>10590</v>
      </c>
      <c r="C273" s="17" t="s">
        <v>39</v>
      </c>
      <c r="D273" s="17" t="s">
        <v>39</v>
      </c>
      <c r="E273" s="17" t="s">
        <v>39</v>
      </c>
      <c r="F273" s="17" t="s">
        <v>10591</v>
      </c>
      <c r="G273" s="17" t="s">
        <v>39</v>
      </c>
      <c r="H273" s="17"/>
      <c r="I273" s="17" t="s">
        <v>39</v>
      </c>
      <c r="J273" s="12">
        <v>45005</v>
      </c>
      <c r="K273" s="17" t="s">
        <v>39</v>
      </c>
    </row>
    <row r="274" spans="1:11" x14ac:dyDescent="0.25">
      <c r="A274" s="17" t="s">
        <v>11419</v>
      </c>
      <c r="B274" s="17" t="s">
        <v>10588</v>
      </c>
      <c r="C274" s="17" t="s">
        <v>39</v>
      </c>
      <c r="D274" s="17" t="s">
        <v>39</v>
      </c>
      <c r="E274" s="17" t="s">
        <v>39</v>
      </c>
      <c r="F274" s="17" t="s">
        <v>10589</v>
      </c>
      <c r="G274" s="17" t="s">
        <v>39</v>
      </c>
      <c r="H274" s="17"/>
      <c r="I274" s="17" t="s">
        <v>39</v>
      </c>
      <c r="J274" s="12">
        <v>45005</v>
      </c>
      <c r="K274" s="17" t="s">
        <v>39</v>
      </c>
    </row>
    <row r="275" spans="1:11" x14ac:dyDescent="0.25">
      <c r="A275" s="17" t="s">
        <v>11418</v>
      </c>
      <c r="B275" s="17" t="s">
        <v>10586</v>
      </c>
      <c r="C275" s="17" t="s">
        <v>39</v>
      </c>
      <c r="D275" s="17" t="s">
        <v>39</v>
      </c>
      <c r="E275" s="17" t="s">
        <v>39</v>
      </c>
      <c r="F275" s="17" t="s">
        <v>10587</v>
      </c>
      <c r="G275" s="17" t="s">
        <v>39</v>
      </c>
      <c r="H275" s="17"/>
      <c r="I275" s="17" t="s">
        <v>39</v>
      </c>
      <c r="J275" s="12">
        <v>45006</v>
      </c>
      <c r="K275" s="17" t="s">
        <v>39</v>
      </c>
    </row>
    <row r="276" spans="1:11" x14ac:dyDescent="0.25">
      <c r="A276" s="17" t="s">
        <v>11417</v>
      </c>
      <c r="B276" s="17" t="s">
        <v>10584</v>
      </c>
      <c r="C276" s="17" t="s">
        <v>39</v>
      </c>
      <c r="D276" s="17" t="s">
        <v>39</v>
      </c>
      <c r="E276" s="17" t="s">
        <v>39</v>
      </c>
      <c r="F276" s="17" t="s">
        <v>10585</v>
      </c>
      <c r="G276" s="17" t="s">
        <v>39</v>
      </c>
      <c r="H276" s="17"/>
      <c r="I276" s="17" t="s">
        <v>39</v>
      </c>
      <c r="J276" s="12">
        <v>45009</v>
      </c>
      <c r="K276" s="17" t="s">
        <v>39</v>
      </c>
    </row>
    <row r="277" spans="1:11" x14ac:dyDescent="0.25">
      <c r="A277" s="17" t="s">
        <v>11416</v>
      </c>
      <c r="B277" s="17" t="s">
        <v>10582</v>
      </c>
      <c r="C277" s="17" t="s">
        <v>39</v>
      </c>
      <c r="D277" s="17" t="s">
        <v>39</v>
      </c>
      <c r="E277" s="17" t="s">
        <v>39</v>
      </c>
      <c r="F277" s="17" t="s">
        <v>10583</v>
      </c>
      <c r="G277" s="17" t="s">
        <v>39</v>
      </c>
      <c r="H277" s="17"/>
      <c r="I277" s="17" t="s">
        <v>39</v>
      </c>
      <c r="J277" s="12">
        <v>45012</v>
      </c>
      <c r="K277" s="17" t="s">
        <v>39</v>
      </c>
    </row>
    <row r="278" spans="1:11" x14ac:dyDescent="0.25">
      <c r="A278" s="17" t="s">
        <v>11415</v>
      </c>
      <c r="B278" s="17" t="s">
        <v>10580</v>
      </c>
      <c r="C278" s="17" t="s">
        <v>39</v>
      </c>
      <c r="D278" s="17" t="s">
        <v>39</v>
      </c>
      <c r="E278" s="17" t="s">
        <v>39</v>
      </c>
      <c r="F278" s="17" t="s">
        <v>10581</v>
      </c>
      <c r="G278" s="17" t="s">
        <v>39</v>
      </c>
      <c r="H278" s="17"/>
      <c r="I278" s="17" t="s">
        <v>39</v>
      </c>
      <c r="J278" s="12">
        <v>45013</v>
      </c>
      <c r="K278" s="17" t="s">
        <v>39</v>
      </c>
    </row>
    <row r="279" spans="1:11" x14ac:dyDescent="0.25">
      <c r="A279" s="17" t="s">
        <v>11414</v>
      </c>
      <c r="B279" s="17" t="s">
        <v>10578</v>
      </c>
      <c r="C279" s="17" t="s">
        <v>39</v>
      </c>
      <c r="D279" s="17" t="s">
        <v>39</v>
      </c>
      <c r="E279" s="17" t="s">
        <v>39</v>
      </c>
      <c r="F279" s="17" t="s">
        <v>10579</v>
      </c>
      <c r="G279" s="17" t="s">
        <v>39</v>
      </c>
      <c r="H279" s="17"/>
      <c r="I279" s="17" t="s">
        <v>39</v>
      </c>
      <c r="J279" s="12">
        <v>45018</v>
      </c>
      <c r="K279" s="17" t="s">
        <v>39</v>
      </c>
    </row>
    <row r="280" spans="1:11" x14ac:dyDescent="0.25">
      <c r="A280" s="17" t="s">
        <v>11413</v>
      </c>
      <c r="B280" s="17" t="s">
        <v>10576</v>
      </c>
      <c r="C280" s="17" t="s">
        <v>39</v>
      </c>
      <c r="D280" s="17" t="s">
        <v>39</v>
      </c>
      <c r="E280" s="17" t="s">
        <v>39</v>
      </c>
      <c r="F280" s="17" t="s">
        <v>10577</v>
      </c>
      <c r="G280" s="17" t="s">
        <v>39</v>
      </c>
      <c r="H280" s="17"/>
      <c r="I280" s="17" t="s">
        <v>39</v>
      </c>
      <c r="J280" s="12">
        <v>45018</v>
      </c>
      <c r="K280" s="17" t="s">
        <v>39</v>
      </c>
    </row>
    <row r="281" spans="1:11" x14ac:dyDescent="0.25">
      <c r="A281" s="17" t="s">
        <v>11412</v>
      </c>
      <c r="B281" s="17" t="s">
        <v>10574</v>
      </c>
      <c r="C281" s="17" t="s">
        <v>39</v>
      </c>
      <c r="D281" s="17" t="s">
        <v>39</v>
      </c>
      <c r="E281" s="17" t="s">
        <v>39</v>
      </c>
      <c r="F281" s="17" t="s">
        <v>10575</v>
      </c>
      <c r="G281" s="17" t="s">
        <v>39</v>
      </c>
      <c r="H281" s="17"/>
      <c r="I281" s="17" t="s">
        <v>39</v>
      </c>
      <c r="J281" s="12">
        <v>45018</v>
      </c>
      <c r="K281" s="17" t="s">
        <v>39</v>
      </c>
    </row>
    <row r="282" spans="1:11" x14ac:dyDescent="0.25">
      <c r="A282" s="17" t="s">
        <v>11411</v>
      </c>
      <c r="B282" s="17" t="s">
        <v>10572</v>
      </c>
      <c r="C282" s="17" t="s">
        <v>39</v>
      </c>
      <c r="D282" s="17" t="s">
        <v>39</v>
      </c>
      <c r="E282" s="17" t="s">
        <v>39</v>
      </c>
      <c r="F282" s="17" t="s">
        <v>10573</v>
      </c>
      <c r="G282" s="17" t="s">
        <v>39</v>
      </c>
      <c r="H282" s="17"/>
      <c r="I282" s="17" t="s">
        <v>39</v>
      </c>
      <c r="J282" s="12">
        <v>45019</v>
      </c>
      <c r="K282" s="17" t="s">
        <v>39</v>
      </c>
    </row>
    <row r="283" spans="1:11" x14ac:dyDescent="0.25">
      <c r="A283" s="17" t="s">
        <v>11410</v>
      </c>
      <c r="B283" s="17" t="s">
        <v>10570</v>
      </c>
      <c r="C283" s="17" t="s">
        <v>39</v>
      </c>
      <c r="D283" s="17" t="s">
        <v>39</v>
      </c>
      <c r="E283" s="17" t="s">
        <v>39</v>
      </c>
      <c r="F283" s="17" t="s">
        <v>10571</v>
      </c>
      <c r="G283" s="17" t="s">
        <v>39</v>
      </c>
      <c r="H283" s="17"/>
      <c r="I283" s="17" t="s">
        <v>39</v>
      </c>
      <c r="J283" s="12">
        <v>45021</v>
      </c>
      <c r="K283" s="17" t="s">
        <v>39</v>
      </c>
    </row>
    <row r="284" spans="1:11" x14ac:dyDescent="0.25">
      <c r="A284" s="17" t="s">
        <v>11409</v>
      </c>
      <c r="B284" s="17" t="s">
        <v>10568</v>
      </c>
      <c r="C284" s="17" t="s">
        <v>39</v>
      </c>
      <c r="D284" s="17" t="s">
        <v>39</v>
      </c>
      <c r="E284" s="17" t="s">
        <v>39</v>
      </c>
      <c r="F284" s="17" t="s">
        <v>10569</v>
      </c>
      <c r="G284" s="17" t="s">
        <v>39</v>
      </c>
      <c r="H284" s="17"/>
      <c r="I284" s="17" t="s">
        <v>39</v>
      </c>
      <c r="J284" s="12">
        <v>45021</v>
      </c>
      <c r="K284" s="17" t="s">
        <v>39</v>
      </c>
    </row>
    <row r="285" spans="1:11" x14ac:dyDescent="0.25">
      <c r="A285" s="17" t="s">
        <v>11408</v>
      </c>
      <c r="B285" s="17" t="s">
        <v>10566</v>
      </c>
      <c r="C285" s="17" t="s">
        <v>39</v>
      </c>
      <c r="D285" s="17" t="s">
        <v>39</v>
      </c>
      <c r="E285" s="17" t="s">
        <v>39</v>
      </c>
      <c r="F285" s="17" t="s">
        <v>10567</v>
      </c>
      <c r="G285" s="17" t="s">
        <v>39</v>
      </c>
      <c r="H285" s="17"/>
      <c r="I285" s="17" t="s">
        <v>39</v>
      </c>
      <c r="J285" s="12">
        <v>45022</v>
      </c>
      <c r="K285" s="17" t="s">
        <v>39</v>
      </c>
    </row>
    <row r="286" spans="1:11" x14ac:dyDescent="0.25">
      <c r="A286" s="17" t="s">
        <v>11407</v>
      </c>
      <c r="B286" s="17" t="s">
        <v>10564</v>
      </c>
      <c r="C286" s="17" t="s">
        <v>39</v>
      </c>
      <c r="D286" s="17" t="s">
        <v>39</v>
      </c>
      <c r="E286" s="17" t="s">
        <v>39</v>
      </c>
      <c r="F286" s="17" t="s">
        <v>10565</v>
      </c>
      <c r="G286" s="17" t="s">
        <v>39</v>
      </c>
      <c r="H286" s="17"/>
      <c r="I286" s="17" t="s">
        <v>39</v>
      </c>
      <c r="J286" s="12">
        <v>45022</v>
      </c>
      <c r="K286" s="17" t="s">
        <v>39</v>
      </c>
    </row>
    <row r="287" spans="1:11" x14ac:dyDescent="0.25">
      <c r="A287" s="17" t="s">
        <v>11406</v>
      </c>
      <c r="B287" s="17" t="s">
        <v>10562</v>
      </c>
      <c r="C287" s="17" t="s">
        <v>39</v>
      </c>
      <c r="D287" s="17" t="s">
        <v>39</v>
      </c>
      <c r="E287" s="17" t="s">
        <v>39</v>
      </c>
      <c r="F287" s="17" t="s">
        <v>10563</v>
      </c>
      <c r="G287" s="17" t="s">
        <v>39</v>
      </c>
      <c r="H287" s="17"/>
      <c r="I287" s="17" t="s">
        <v>39</v>
      </c>
      <c r="J287" s="12">
        <v>45025</v>
      </c>
      <c r="K287" s="17" t="s">
        <v>39</v>
      </c>
    </row>
    <row r="288" spans="1:11" x14ac:dyDescent="0.25">
      <c r="A288" s="17" t="s">
        <v>11405</v>
      </c>
      <c r="B288" s="17" t="s">
        <v>10560</v>
      </c>
      <c r="C288" s="17" t="s">
        <v>39</v>
      </c>
      <c r="D288" s="17" t="s">
        <v>39</v>
      </c>
      <c r="E288" s="17" t="s">
        <v>39</v>
      </c>
      <c r="F288" s="17" t="s">
        <v>10561</v>
      </c>
      <c r="G288" s="17" t="s">
        <v>39</v>
      </c>
      <c r="H288" s="17"/>
      <c r="I288" s="17" t="s">
        <v>39</v>
      </c>
      <c r="J288" s="12">
        <v>45026</v>
      </c>
      <c r="K288" s="17" t="s">
        <v>39</v>
      </c>
    </row>
    <row r="289" spans="1:11" x14ac:dyDescent="0.25">
      <c r="A289" s="17" t="s">
        <v>11404</v>
      </c>
      <c r="B289" s="17" t="s">
        <v>10558</v>
      </c>
      <c r="C289" s="17" t="s">
        <v>39</v>
      </c>
      <c r="D289" s="17" t="s">
        <v>39</v>
      </c>
      <c r="E289" s="17" t="s">
        <v>39</v>
      </c>
      <c r="F289" s="17" t="s">
        <v>10559</v>
      </c>
      <c r="G289" s="17" t="s">
        <v>39</v>
      </c>
      <c r="H289" s="17"/>
      <c r="I289" s="17" t="s">
        <v>39</v>
      </c>
      <c r="J289" s="12">
        <v>45027</v>
      </c>
      <c r="K289" s="17" t="s">
        <v>39</v>
      </c>
    </row>
    <row r="290" spans="1:11" x14ac:dyDescent="0.25">
      <c r="A290" s="17" t="s">
        <v>11403</v>
      </c>
      <c r="B290" s="17" t="s">
        <v>10224</v>
      </c>
      <c r="C290" s="17" t="s">
        <v>39</v>
      </c>
      <c r="D290" s="17" t="s">
        <v>39</v>
      </c>
      <c r="E290" s="17" t="s">
        <v>39</v>
      </c>
      <c r="F290" s="17" t="s">
        <v>10557</v>
      </c>
      <c r="G290" s="17" t="s">
        <v>39</v>
      </c>
      <c r="H290" s="17"/>
      <c r="I290" s="17" t="s">
        <v>39</v>
      </c>
      <c r="J290" s="12">
        <v>45027</v>
      </c>
      <c r="K290" s="17" t="s">
        <v>39</v>
      </c>
    </row>
    <row r="291" spans="1:11" x14ac:dyDescent="0.25">
      <c r="A291" s="17" t="s">
        <v>11402</v>
      </c>
      <c r="B291" s="17" t="s">
        <v>10555</v>
      </c>
      <c r="C291" s="17" t="s">
        <v>39</v>
      </c>
      <c r="D291" s="17" t="s">
        <v>39</v>
      </c>
      <c r="E291" s="17" t="s">
        <v>39</v>
      </c>
      <c r="F291" s="17" t="s">
        <v>10556</v>
      </c>
      <c r="G291" s="17" t="s">
        <v>39</v>
      </c>
      <c r="H291" s="17"/>
      <c r="I291" s="17" t="s">
        <v>39</v>
      </c>
      <c r="J291" s="12">
        <v>45027</v>
      </c>
      <c r="K291" s="17" t="s">
        <v>39</v>
      </c>
    </row>
    <row r="292" spans="1:11" x14ac:dyDescent="0.25">
      <c r="A292" s="17" t="s">
        <v>11401</v>
      </c>
      <c r="B292" s="17" t="s">
        <v>10553</v>
      </c>
      <c r="C292" s="17" t="s">
        <v>39</v>
      </c>
      <c r="D292" s="17" t="s">
        <v>39</v>
      </c>
      <c r="E292" s="17" t="s">
        <v>39</v>
      </c>
      <c r="F292" s="17" t="s">
        <v>10554</v>
      </c>
      <c r="G292" s="17" t="s">
        <v>39</v>
      </c>
      <c r="H292" s="17"/>
      <c r="I292" s="17" t="s">
        <v>39</v>
      </c>
      <c r="J292" s="12">
        <v>45027</v>
      </c>
      <c r="K292" s="17" t="s">
        <v>39</v>
      </c>
    </row>
    <row r="293" spans="1:11" x14ac:dyDescent="0.25">
      <c r="A293" s="17" t="s">
        <v>11400</v>
      </c>
      <c r="B293" s="17" t="s">
        <v>10551</v>
      </c>
      <c r="C293" s="17" t="s">
        <v>39</v>
      </c>
      <c r="D293" s="17" t="s">
        <v>39</v>
      </c>
      <c r="E293" s="17" t="s">
        <v>39</v>
      </c>
      <c r="F293" s="17" t="s">
        <v>10552</v>
      </c>
      <c r="G293" s="17" t="s">
        <v>39</v>
      </c>
      <c r="H293" s="17"/>
      <c r="I293" s="17" t="s">
        <v>39</v>
      </c>
      <c r="J293" s="12">
        <v>45027</v>
      </c>
      <c r="K293" s="17" t="s">
        <v>39</v>
      </c>
    </row>
    <row r="294" spans="1:11" x14ac:dyDescent="0.25">
      <c r="A294" s="17" t="s">
        <v>11399</v>
      </c>
      <c r="B294" s="17" t="s">
        <v>10549</v>
      </c>
      <c r="C294" s="17" t="s">
        <v>39</v>
      </c>
      <c r="D294" s="17" t="s">
        <v>39</v>
      </c>
      <c r="E294" s="17" t="s">
        <v>39</v>
      </c>
      <c r="F294" s="17" t="s">
        <v>10550</v>
      </c>
      <c r="G294" s="17" t="s">
        <v>39</v>
      </c>
      <c r="H294" s="17"/>
      <c r="I294" s="17" t="s">
        <v>39</v>
      </c>
      <c r="J294" s="12">
        <v>45028</v>
      </c>
      <c r="K294" s="17" t="s">
        <v>39</v>
      </c>
    </row>
    <row r="295" spans="1:11" x14ac:dyDescent="0.25">
      <c r="A295" s="17" t="s">
        <v>11398</v>
      </c>
      <c r="B295" s="17" t="s">
        <v>10547</v>
      </c>
      <c r="C295" s="17" t="s">
        <v>39</v>
      </c>
      <c r="D295" s="17" t="s">
        <v>39</v>
      </c>
      <c r="E295" s="17" t="s">
        <v>39</v>
      </c>
      <c r="F295" s="17" t="s">
        <v>10548</v>
      </c>
      <c r="G295" s="17" t="s">
        <v>39</v>
      </c>
      <c r="H295" s="17"/>
      <c r="I295" s="17" t="s">
        <v>39</v>
      </c>
      <c r="J295" s="12">
        <v>45028</v>
      </c>
      <c r="K295" s="17" t="s">
        <v>39</v>
      </c>
    </row>
    <row r="296" spans="1:11" x14ac:dyDescent="0.25">
      <c r="A296" s="17" t="s">
        <v>11397</v>
      </c>
      <c r="B296" s="17" t="s">
        <v>10545</v>
      </c>
      <c r="C296" s="17" t="s">
        <v>39</v>
      </c>
      <c r="D296" s="17" t="s">
        <v>39</v>
      </c>
      <c r="E296" s="17" t="s">
        <v>39</v>
      </c>
      <c r="F296" s="17" t="s">
        <v>10546</v>
      </c>
      <c r="G296" s="17" t="s">
        <v>39</v>
      </c>
      <c r="H296" s="17"/>
      <c r="I296" s="17" t="s">
        <v>39</v>
      </c>
      <c r="J296" s="12">
        <v>45028</v>
      </c>
      <c r="K296" s="17" t="s">
        <v>39</v>
      </c>
    </row>
    <row r="297" spans="1:11" x14ac:dyDescent="0.25">
      <c r="A297" s="17" t="s">
        <v>11396</v>
      </c>
      <c r="B297" s="17" t="s">
        <v>10543</v>
      </c>
      <c r="C297" s="17" t="s">
        <v>39</v>
      </c>
      <c r="D297" s="17" t="s">
        <v>39</v>
      </c>
      <c r="E297" s="17" t="s">
        <v>39</v>
      </c>
      <c r="F297" s="17" t="s">
        <v>10544</v>
      </c>
      <c r="G297" s="17" t="s">
        <v>39</v>
      </c>
      <c r="H297" s="17"/>
      <c r="I297" s="17" t="s">
        <v>39</v>
      </c>
      <c r="J297" s="12">
        <v>45028</v>
      </c>
      <c r="K297" s="17" t="s">
        <v>39</v>
      </c>
    </row>
    <row r="298" spans="1:11" x14ac:dyDescent="0.25">
      <c r="A298" s="17" t="s">
        <v>11395</v>
      </c>
      <c r="B298" s="17" t="s">
        <v>10541</v>
      </c>
      <c r="C298" s="17" t="s">
        <v>39</v>
      </c>
      <c r="D298" s="17" t="s">
        <v>39</v>
      </c>
      <c r="E298" s="17" t="s">
        <v>39</v>
      </c>
      <c r="F298" s="17" t="s">
        <v>10542</v>
      </c>
      <c r="G298" s="17" t="s">
        <v>39</v>
      </c>
      <c r="H298" s="17"/>
      <c r="I298" s="17" t="s">
        <v>39</v>
      </c>
      <c r="J298" s="12">
        <v>45028</v>
      </c>
      <c r="K298" s="17" t="s">
        <v>39</v>
      </c>
    </row>
    <row r="299" spans="1:11" x14ac:dyDescent="0.25">
      <c r="A299" s="17" t="s">
        <v>11394</v>
      </c>
      <c r="B299" s="17" t="s">
        <v>10539</v>
      </c>
      <c r="C299" s="17" t="s">
        <v>39</v>
      </c>
      <c r="D299" s="17" t="s">
        <v>39</v>
      </c>
      <c r="E299" s="17" t="s">
        <v>39</v>
      </c>
      <c r="F299" s="17" t="s">
        <v>10540</v>
      </c>
      <c r="G299" s="17" t="s">
        <v>39</v>
      </c>
      <c r="H299" s="17"/>
      <c r="I299" s="17" t="s">
        <v>39</v>
      </c>
      <c r="J299" s="12">
        <v>45028</v>
      </c>
      <c r="K299" s="17" t="s">
        <v>39</v>
      </c>
    </row>
    <row r="300" spans="1:11" x14ac:dyDescent="0.25">
      <c r="A300" s="17" t="s">
        <v>11393</v>
      </c>
      <c r="B300" s="17" t="s">
        <v>10537</v>
      </c>
      <c r="C300" s="17" t="s">
        <v>39</v>
      </c>
      <c r="D300" s="17" t="s">
        <v>39</v>
      </c>
      <c r="E300" s="17" t="s">
        <v>39</v>
      </c>
      <c r="F300" s="17" t="s">
        <v>10538</v>
      </c>
      <c r="G300" s="17" t="s">
        <v>39</v>
      </c>
      <c r="H300" s="17"/>
      <c r="I300" s="17" t="s">
        <v>39</v>
      </c>
      <c r="J300" s="12">
        <v>45028</v>
      </c>
      <c r="K300" s="17" t="s">
        <v>39</v>
      </c>
    </row>
    <row r="301" spans="1:11" x14ac:dyDescent="0.25">
      <c r="A301" s="17" t="s">
        <v>11392</v>
      </c>
      <c r="B301" s="17" t="s">
        <v>10535</v>
      </c>
      <c r="C301" s="17" t="s">
        <v>39</v>
      </c>
      <c r="D301" s="17" t="s">
        <v>39</v>
      </c>
      <c r="E301" s="17" t="s">
        <v>39</v>
      </c>
      <c r="F301" s="17" t="s">
        <v>10536</v>
      </c>
      <c r="G301" s="17" t="s">
        <v>39</v>
      </c>
      <c r="H301" s="17"/>
      <c r="I301" s="17" t="s">
        <v>39</v>
      </c>
      <c r="J301" s="12">
        <v>45029</v>
      </c>
      <c r="K301" s="17" t="s">
        <v>39</v>
      </c>
    </row>
    <row r="302" spans="1:11" x14ac:dyDescent="0.25">
      <c r="A302" s="17" t="s">
        <v>11391</v>
      </c>
      <c r="B302" s="17" t="s">
        <v>10533</v>
      </c>
      <c r="C302" s="17" t="s">
        <v>39</v>
      </c>
      <c r="D302" s="17" t="s">
        <v>39</v>
      </c>
      <c r="E302" s="17" t="s">
        <v>39</v>
      </c>
      <c r="F302" s="17" t="s">
        <v>10534</v>
      </c>
      <c r="G302" s="17" t="s">
        <v>39</v>
      </c>
      <c r="H302" s="17"/>
      <c r="I302" s="17" t="s">
        <v>39</v>
      </c>
      <c r="J302" s="12">
        <v>45029</v>
      </c>
      <c r="K302" s="17" t="s">
        <v>39</v>
      </c>
    </row>
    <row r="303" spans="1:11" x14ac:dyDescent="0.25">
      <c r="A303" s="17" t="s">
        <v>11390</v>
      </c>
      <c r="B303" s="17" t="s">
        <v>10531</v>
      </c>
      <c r="C303" s="17" t="s">
        <v>39</v>
      </c>
      <c r="D303" s="17" t="s">
        <v>39</v>
      </c>
      <c r="E303" s="17" t="s">
        <v>39</v>
      </c>
      <c r="F303" s="17" t="s">
        <v>10532</v>
      </c>
      <c r="G303" s="17" t="s">
        <v>39</v>
      </c>
      <c r="H303" s="17"/>
      <c r="I303" s="17" t="s">
        <v>39</v>
      </c>
      <c r="J303" s="12">
        <v>45029</v>
      </c>
      <c r="K303" s="17" t="s">
        <v>39</v>
      </c>
    </row>
    <row r="304" spans="1:11" x14ac:dyDescent="0.25">
      <c r="A304" s="17" t="s">
        <v>11389</v>
      </c>
      <c r="B304" s="17" t="s">
        <v>10529</v>
      </c>
      <c r="C304" s="17" t="s">
        <v>39</v>
      </c>
      <c r="D304" s="17" t="s">
        <v>39</v>
      </c>
      <c r="E304" s="17" t="s">
        <v>39</v>
      </c>
      <c r="F304" s="17" t="s">
        <v>10530</v>
      </c>
      <c r="G304" s="17" t="s">
        <v>39</v>
      </c>
      <c r="H304" s="17"/>
      <c r="I304" s="17" t="s">
        <v>39</v>
      </c>
      <c r="J304" s="12">
        <v>45029</v>
      </c>
      <c r="K304" s="17" t="s">
        <v>39</v>
      </c>
    </row>
    <row r="305" spans="1:11" x14ac:dyDescent="0.25">
      <c r="A305" s="17" t="s">
        <v>11388</v>
      </c>
      <c r="B305" s="17" t="s">
        <v>10527</v>
      </c>
      <c r="C305" s="17" t="s">
        <v>39</v>
      </c>
      <c r="D305" s="17" t="s">
        <v>39</v>
      </c>
      <c r="E305" s="17" t="s">
        <v>39</v>
      </c>
      <c r="F305" s="17" t="s">
        <v>10528</v>
      </c>
      <c r="G305" s="17" t="s">
        <v>39</v>
      </c>
      <c r="H305" s="17"/>
      <c r="I305" s="17" t="s">
        <v>39</v>
      </c>
      <c r="J305" s="12">
        <v>45030</v>
      </c>
      <c r="K305" s="17" t="s">
        <v>39</v>
      </c>
    </row>
    <row r="306" spans="1:11" x14ac:dyDescent="0.25">
      <c r="A306" s="17" t="s">
        <v>11387</v>
      </c>
      <c r="B306" s="17" t="s">
        <v>10525</v>
      </c>
      <c r="C306" s="17" t="s">
        <v>39</v>
      </c>
      <c r="D306" s="17" t="s">
        <v>39</v>
      </c>
      <c r="E306" s="17" t="s">
        <v>39</v>
      </c>
      <c r="F306" s="17" t="s">
        <v>10526</v>
      </c>
      <c r="G306" s="17" t="s">
        <v>39</v>
      </c>
      <c r="H306" s="17"/>
      <c r="I306" s="17" t="s">
        <v>39</v>
      </c>
      <c r="J306" s="12">
        <v>45030</v>
      </c>
      <c r="K306" s="17" t="s">
        <v>39</v>
      </c>
    </row>
    <row r="307" spans="1:11" x14ac:dyDescent="0.25">
      <c r="A307" s="17" t="s">
        <v>11386</v>
      </c>
      <c r="B307" s="17" t="s">
        <v>10524</v>
      </c>
      <c r="C307" s="17" t="s">
        <v>39</v>
      </c>
      <c r="D307" s="17" t="s">
        <v>39</v>
      </c>
      <c r="E307" s="17" t="s">
        <v>39</v>
      </c>
      <c r="F307" s="17" t="s">
        <v>39</v>
      </c>
      <c r="G307" s="17" t="s">
        <v>39</v>
      </c>
      <c r="H307" s="17"/>
      <c r="I307" s="17" t="s">
        <v>39</v>
      </c>
      <c r="J307" s="12">
        <v>45031</v>
      </c>
      <c r="K307" s="17" t="s">
        <v>39</v>
      </c>
    </row>
    <row r="308" spans="1:11" x14ac:dyDescent="0.25">
      <c r="A308" s="17" t="s">
        <v>11385</v>
      </c>
      <c r="B308" s="17" t="s">
        <v>10522</v>
      </c>
      <c r="C308" s="17" t="s">
        <v>220</v>
      </c>
      <c r="D308" s="17" t="s">
        <v>39</v>
      </c>
      <c r="E308" s="17" t="s">
        <v>39</v>
      </c>
      <c r="F308" s="17" t="s">
        <v>10523</v>
      </c>
      <c r="G308" s="17" t="s">
        <v>11701</v>
      </c>
      <c r="H308" s="17"/>
      <c r="I308" s="17" t="s">
        <v>39</v>
      </c>
      <c r="J308" s="12">
        <v>45031</v>
      </c>
      <c r="K308" s="17" t="s">
        <v>39</v>
      </c>
    </row>
    <row r="309" spans="1:11" x14ac:dyDescent="0.25">
      <c r="A309" s="17" t="s">
        <v>11384</v>
      </c>
      <c r="B309" s="17" t="s">
        <v>10519</v>
      </c>
      <c r="C309" s="17" t="s">
        <v>10520</v>
      </c>
      <c r="D309" s="17" t="s">
        <v>39</v>
      </c>
      <c r="E309" s="17" t="s">
        <v>39</v>
      </c>
      <c r="F309" s="17" t="s">
        <v>10521</v>
      </c>
      <c r="G309" s="17" t="s">
        <v>39</v>
      </c>
      <c r="H309" s="17"/>
      <c r="I309" s="17" t="s">
        <v>39</v>
      </c>
      <c r="J309" s="12">
        <v>45031</v>
      </c>
      <c r="K309" s="17" t="s">
        <v>39</v>
      </c>
    </row>
    <row r="310" spans="1:11" x14ac:dyDescent="0.25">
      <c r="A310" s="17" t="s">
        <v>11383</v>
      </c>
      <c r="B310" s="17" t="s">
        <v>10518</v>
      </c>
      <c r="C310" s="17" t="s">
        <v>39</v>
      </c>
      <c r="D310" s="17" t="s">
        <v>39</v>
      </c>
      <c r="E310" s="17" t="s">
        <v>39</v>
      </c>
      <c r="F310" s="17" t="s">
        <v>10464</v>
      </c>
      <c r="G310" s="17" t="s">
        <v>39</v>
      </c>
      <c r="H310" s="17"/>
      <c r="I310" s="17" t="s">
        <v>39</v>
      </c>
      <c r="J310" s="12">
        <v>45031</v>
      </c>
      <c r="K310" s="17" t="s">
        <v>39</v>
      </c>
    </row>
    <row r="311" spans="1:11" x14ac:dyDescent="0.25">
      <c r="A311" s="17" t="s">
        <v>11382</v>
      </c>
      <c r="B311" s="17" t="s">
        <v>10516</v>
      </c>
      <c r="C311" s="17" t="s">
        <v>39</v>
      </c>
      <c r="D311" s="17" t="s">
        <v>39</v>
      </c>
      <c r="E311" s="17" t="s">
        <v>39</v>
      </c>
      <c r="F311" s="17" t="s">
        <v>10517</v>
      </c>
      <c r="G311" s="17" t="s">
        <v>39</v>
      </c>
      <c r="H311" s="17"/>
      <c r="I311" s="17" t="s">
        <v>39</v>
      </c>
      <c r="J311" s="12">
        <v>45031</v>
      </c>
      <c r="K311" s="17" t="s">
        <v>39</v>
      </c>
    </row>
    <row r="312" spans="1:11" x14ac:dyDescent="0.25">
      <c r="A312" s="17" t="s">
        <v>11381</v>
      </c>
      <c r="B312" s="17" t="s">
        <v>10514</v>
      </c>
      <c r="C312" s="17" t="s">
        <v>39</v>
      </c>
      <c r="D312" s="17" t="s">
        <v>39</v>
      </c>
      <c r="E312" s="17" t="s">
        <v>39</v>
      </c>
      <c r="F312" s="17" t="s">
        <v>10515</v>
      </c>
      <c r="G312" s="17" t="s">
        <v>39</v>
      </c>
      <c r="H312" s="17"/>
      <c r="I312" s="17" t="s">
        <v>39</v>
      </c>
      <c r="J312" s="12">
        <v>45031</v>
      </c>
      <c r="K312" s="17" t="s">
        <v>39</v>
      </c>
    </row>
    <row r="313" spans="1:11" x14ac:dyDescent="0.25">
      <c r="A313" s="17" t="s">
        <v>11380</v>
      </c>
      <c r="B313" s="17" t="s">
        <v>10510</v>
      </c>
      <c r="C313" s="17" t="s">
        <v>10511</v>
      </c>
      <c r="D313" s="17" t="s">
        <v>10512</v>
      </c>
      <c r="E313" s="17" t="s">
        <v>39</v>
      </c>
      <c r="F313" s="17" t="s">
        <v>10513</v>
      </c>
      <c r="G313" s="17" t="s">
        <v>39</v>
      </c>
      <c r="H313" s="17"/>
      <c r="I313" s="17" t="s">
        <v>39</v>
      </c>
      <c r="J313" s="12">
        <v>45032</v>
      </c>
      <c r="K313" s="17" t="s">
        <v>39</v>
      </c>
    </row>
    <row r="314" spans="1:11" x14ac:dyDescent="0.25">
      <c r="A314" s="17" t="s">
        <v>11379</v>
      </c>
      <c r="B314" s="17" t="s">
        <v>10505</v>
      </c>
      <c r="C314" s="17" t="s">
        <v>10506</v>
      </c>
      <c r="D314" s="17" t="s">
        <v>10507</v>
      </c>
      <c r="E314" s="17" t="s">
        <v>10508</v>
      </c>
      <c r="F314" s="17" t="s">
        <v>10509</v>
      </c>
      <c r="G314" s="17" t="s">
        <v>39</v>
      </c>
      <c r="H314" s="17"/>
      <c r="I314" s="17" t="s">
        <v>39</v>
      </c>
      <c r="J314" s="12">
        <v>45032</v>
      </c>
      <c r="K314" s="17" t="s">
        <v>2117</v>
      </c>
    </row>
    <row r="315" spans="1:11" x14ac:dyDescent="0.25">
      <c r="A315" s="17" t="s">
        <v>11378</v>
      </c>
      <c r="B315" s="17" t="s">
        <v>10503</v>
      </c>
      <c r="C315" s="17" t="s">
        <v>39</v>
      </c>
      <c r="D315" s="17" t="s">
        <v>39</v>
      </c>
      <c r="E315" s="17" t="s">
        <v>39</v>
      </c>
      <c r="F315" s="17" t="s">
        <v>10504</v>
      </c>
      <c r="G315" s="17" t="s">
        <v>39</v>
      </c>
      <c r="H315" s="17"/>
      <c r="I315" s="17" t="s">
        <v>39</v>
      </c>
      <c r="J315" s="12">
        <v>45033</v>
      </c>
      <c r="K315" s="17" t="s">
        <v>39</v>
      </c>
    </row>
    <row r="316" spans="1:11" x14ac:dyDescent="0.25">
      <c r="A316" s="17" t="s">
        <v>11377</v>
      </c>
      <c r="B316" s="17" t="s">
        <v>10501</v>
      </c>
      <c r="C316" s="17" t="s">
        <v>39</v>
      </c>
      <c r="D316" s="17" t="s">
        <v>39</v>
      </c>
      <c r="E316" s="17" t="s">
        <v>39</v>
      </c>
      <c r="F316" s="17" t="s">
        <v>10502</v>
      </c>
      <c r="G316" s="17" t="s">
        <v>39</v>
      </c>
      <c r="H316" s="17"/>
      <c r="I316" s="17" t="s">
        <v>39</v>
      </c>
      <c r="J316" s="12">
        <v>45033</v>
      </c>
      <c r="K316" s="17" t="s">
        <v>39</v>
      </c>
    </row>
    <row r="317" spans="1:11" x14ac:dyDescent="0.25">
      <c r="A317" s="17" t="s">
        <v>11376</v>
      </c>
      <c r="B317" s="17" t="s">
        <v>10499</v>
      </c>
      <c r="C317" s="17" t="s">
        <v>39</v>
      </c>
      <c r="D317" s="17" t="s">
        <v>39</v>
      </c>
      <c r="E317" s="17" t="s">
        <v>39</v>
      </c>
      <c r="F317" s="17" t="s">
        <v>10500</v>
      </c>
      <c r="G317" s="17" t="s">
        <v>39</v>
      </c>
      <c r="H317" s="17"/>
      <c r="I317" s="17" t="s">
        <v>39</v>
      </c>
      <c r="J317" s="12">
        <v>45033</v>
      </c>
      <c r="K317" s="17" t="s">
        <v>39</v>
      </c>
    </row>
    <row r="318" spans="1:11" x14ac:dyDescent="0.25">
      <c r="A318" s="17" t="s">
        <v>11375</v>
      </c>
      <c r="B318" s="17" t="s">
        <v>10496</v>
      </c>
      <c r="C318" s="17" t="s">
        <v>7273</v>
      </c>
      <c r="D318" s="17" t="s">
        <v>10497</v>
      </c>
      <c r="E318" s="17" t="s">
        <v>39</v>
      </c>
      <c r="F318" s="17" t="s">
        <v>10498</v>
      </c>
      <c r="G318" s="17" t="s">
        <v>39</v>
      </c>
      <c r="H318" s="17"/>
      <c r="I318" s="17" t="s">
        <v>39</v>
      </c>
      <c r="J318" s="12">
        <v>45033</v>
      </c>
      <c r="K318" s="17" t="s">
        <v>39</v>
      </c>
    </row>
    <row r="319" spans="1:11" x14ac:dyDescent="0.25">
      <c r="A319" s="17" t="s">
        <v>11374</v>
      </c>
      <c r="B319" s="17" t="s">
        <v>6795</v>
      </c>
      <c r="C319" s="17" t="s">
        <v>10492</v>
      </c>
      <c r="D319" s="17" t="s">
        <v>10493</v>
      </c>
      <c r="E319" s="17" t="s">
        <v>10494</v>
      </c>
      <c r="F319" s="17" t="s">
        <v>10495</v>
      </c>
      <c r="G319" s="17" t="s">
        <v>11702</v>
      </c>
      <c r="H319" s="17"/>
      <c r="I319" s="17" t="s">
        <v>39</v>
      </c>
      <c r="J319" s="12">
        <v>45034</v>
      </c>
      <c r="K319" s="17" t="s">
        <v>39</v>
      </c>
    </row>
    <row r="320" spans="1:11" x14ac:dyDescent="0.25">
      <c r="A320" s="17" t="s">
        <v>11373</v>
      </c>
      <c r="B320" s="17" t="s">
        <v>10490</v>
      </c>
      <c r="C320" s="17" t="s">
        <v>39</v>
      </c>
      <c r="D320" s="17" t="s">
        <v>39</v>
      </c>
      <c r="E320" s="17" t="s">
        <v>39</v>
      </c>
      <c r="F320" s="17" t="s">
        <v>10491</v>
      </c>
      <c r="G320" s="17" t="s">
        <v>39</v>
      </c>
      <c r="H320" s="17"/>
      <c r="I320" s="17" t="s">
        <v>39</v>
      </c>
      <c r="J320" s="12">
        <v>45035</v>
      </c>
      <c r="K320" s="17" t="s">
        <v>39</v>
      </c>
    </row>
    <row r="321" spans="1:11" x14ac:dyDescent="0.25">
      <c r="A321" s="17" t="s">
        <v>11372</v>
      </c>
      <c r="B321" s="17" t="s">
        <v>10488</v>
      </c>
      <c r="C321" s="17" t="s">
        <v>39</v>
      </c>
      <c r="D321" s="17" t="s">
        <v>39</v>
      </c>
      <c r="E321" s="17" t="s">
        <v>39</v>
      </c>
      <c r="F321" s="17" t="s">
        <v>10489</v>
      </c>
      <c r="G321" s="17" t="s">
        <v>39</v>
      </c>
      <c r="H321" s="17"/>
      <c r="I321" s="17" t="s">
        <v>39</v>
      </c>
      <c r="J321" s="12">
        <v>45035</v>
      </c>
      <c r="K321" s="17" t="s">
        <v>39</v>
      </c>
    </row>
    <row r="322" spans="1:11" x14ac:dyDescent="0.25">
      <c r="A322" s="17" t="s">
        <v>11371</v>
      </c>
      <c r="B322" s="17" t="s">
        <v>10485</v>
      </c>
      <c r="C322" s="17" t="s">
        <v>10486</v>
      </c>
      <c r="D322" s="17" t="s">
        <v>39</v>
      </c>
      <c r="E322" s="17" t="s">
        <v>39</v>
      </c>
      <c r="F322" s="17" t="s">
        <v>10487</v>
      </c>
      <c r="G322" s="17" t="s">
        <v>39</v>
      </c>
      <c r="H322" s="17"/>
      <c r="I322" s="17" t="s">
        <v>39</v>
      </c>
      <c r="J322" s="12">
        <v>45035</v>
      </c>
      <c r="K322" s="17" t="s">
        <v>39</v>
      </c>
    </row>
    <row r="323" spans="1:11" x14ac:dyDescent="0.25">
      <c r="A323" s="17" t="s">
        <v>11370</v>
      </c>
      <c r="B323" s="17" t="s">
        <v>10224</v>
      </c>
      <c r="C323" s="17" t="s">
        <v>39</v>
      </c>
      <c r="D323" s="17" t="s">
        <v>39</v>
      </c>
      <c r="E323" s="17" t="s">
        <v>39</v>
      </c>
      <c r="F323" s="17" t="s">
        <v>39</v>
      </c>
      <c r="G323" s="17" t="s">
        <v>39</v>
      </c>
      <c r="H323" s="17"/>
      <c r="I323" s="17" t="s">
        <v>39</v>
      </c>
      <c r="J323" s="12">
        <v>45035</v>
      </c>
      <c r="K323" s="17" t="s">
        <v>39</v>
      </c>
    </row>
    <row r="324" spans="1:11" x14ac:dyDescent="0.25">
      <c r="A324" s="17" t="s">
        <v>11369</v>
      </c>
      <c r="B324" s="17" t="s">
        <v>10483</v>
      </c>
      <c r="C324" s="17" t="s">
        <v>39</v>
      </c>
      <c r="D324" s="17" t="s">
        <v>39</v>
      </c>
      <c r="E324" s="17" t="s">
        <v>39</v>
      </c>
      <c r="F324" s="17" t="s">
        <v>10484</v>
      </c>
      <c r="G324" s="17" t="s">
        <v>39</v>
      </c>
      <c r="H324" s="17"/>
      <c r="I324" s="17" t="s">
        <v>39</v>
      </c>
      <c r="J324" s="12">
        <v>45035</v>
      </c>
      <c r="K324" s="17" t="s">
        <v>39</v>
      </c>
    </row>
    <row r="325" spans="1:11" x14ac:dyDescent="0.25">
      <c r="A325" s="17" t="s">
        <v>11368</v>
      </c>
      <c r="B325" s="17" t="s">
        <v>10481</v>
      </c>
      <c r="C325" s="17" t="s">
        <v>39</v>
      </c>
      <c r="D325" s="17" t="s">
        <v>39</v>
      </c>
      <c r="E325" s="17" t="s">
        <v>39</v>
      </c>
      <c r="F325" s="17" t="s">
        <v>10482</v>
      </c>
      <c r="G325" s="17" t="s">
        <v>39</v>
      </c>
      <c r="H325" s="17"/>
      <c r="I325" s="17" t="s">
        <v>39</v>
      </c>
      <c r="J325" s="12">
        <v>45035</v>
      </c>
      <c r="K325" s="17" t="s">
        <v>39</v>
      </c>
    </row>
    <row r="326" spans="1:11" x14ac:dyDescent="0.25">
      <c r="A326" s="17" t="s">
        <v>11367</v>
      </c>
      <c r="B326" s="17" t="s">
        <v>10478</v>
      </c>
      <c r="C326" s="17" t="s">
        <v>39</v>
      </c>
      <c r="D326" s="17" t="s">
        <v>10479</v>
      </c>
      <c r="E326" s="17" t="s">
        <v>39</v>
      </c>
      <c r="F326" s="17" t="s">
        <v>10480</v>
      </c>
      <c r="G326" s="17" t="s">
        <v>39</v>
      </c>
      <c r="H326" s="17"/>
      <c r="I326" s="17" t="s">
        <v>39</v>
      </c>
      <c r="J326" s="12">
        <v>45035</v>
      </c>
      <c r="K326" s="17" t="s">
        <v>39</v>
      </c>
    </row>
    <row r="327" spans="1:11" x14ac:dyDescent="0.25">
      <c r="A327" s="17" t="s">
        <v>11366</v>
      </c>
      <c r="B327" s="17" t="s">
        <v>10476</v>
      </c>
      <c r="C327" s="17" t="s">
        <v>39</v>
      </c>
      <c r="D327" s="17" t="s">
        <v>39</v>
      </c>
      <c r="E327" s="17" t="s">
        <v>39</v>
      </c>
      <c r="F327" s="17" t="s">
        <v>10477</v>
      </c>
      <c r="G327" s="17" t="s">
        <v>11703</v>
      </c>
      <c r="H327" s="17"/>
      <c r="I327" s="17" t="s">
        <v>39</v>
      </c>
      <c r="J327" s="12">
        <v>45035</v>
      </c>
      <c r="K327" s="17" t="s">
        <v>39</v>
      </c>
    </row>
    <row r="328" spans="1:11" x14ac:dyDescent="0.25">
      <c r="A328" s="17" t="s">
        <v>11365</v>
      </c>
      <c r="B328" s="17" t="s">
        <v>10473</v>
      </c>
      <c r="C328" s="17" t="s">
        <v>39</v>
      </c>
      <c r="D328" s="17" t="s">
        <v>10474</v>
      </c>
      <c r="E328" s="17" t="s">
        <v>39</v>
      </c>
      <c r="F328" s="17" t="s">
        <v>10475</v>
      </c>
      <c r="G328" s="17" t="s">
        <v>3503</v>
      </c>
      <c r="H328" s="17"/>
      <c r="I328" s="17" t="s">
        <v>39</v>
      </c>
      <c r="J328" s="12">
        <v>45035</v>
      </c>
      <c r="K328" s="17" t="s">
        <v>39</v>
      </c>
    </row>
    <row r="329" spans="1:11" x14ac:dyDescent="0.25">
      <c r="A329" s="17" t="s">
        <v>11364</v>
      </c>
      <c r="B329" s="17" t="s">
        <v>10471</v>
      </c>
      <c r="C329" s="17" t="s">
        <v>39</v>
      </c>
      <c r="D329" s="17" t="s">
        <v>39</v>
      </c>
      <c r="E329" s="17" t="s">
        <v>39</v>
      </c>
      <c r="F329" s="17" t="s">
        <v>10472</v>
      </c>
      <c r="G329" s="17" t="s">
        <v>39</v>
      </c>
      <c r="H329" s="17"/>
      <c r="I329" s="17" t="s">
        <v>39</v>
      </c>
      <c r="J329" s="12">
        <v>45035</v>
      </c>
      <c r="K329" s="17" t="s">
        <v>39</v>
      </c>
    </row>
    <row r="330" spans="1:11" x14ac:dyDescent="0.25">
      <c r="A330" s="17" t="s">
        <v>11363</v>
      </c>
      <c r="B330" s="17" t="s">
        <v>10467</v>
      </c>
      <c r="C330" s="17" t="s">
        <v>10468</v>
      </c>
      <c r="D330" s="17" t="s">
        <v>10469</v>
      </c>
      <c r="E330" s="17" t="s">
        <v>39</v>
      </c>
      <c r="F330" s="17" t="s">
        <v>10470</v>
      </c>
      <c r="G330" s="17" t="s">
        <v>39</v>
      </c>
      <c r="H330" s="17"/>
      <c r="I330" s="17" t="s">
        <v>39</v>
      </c>
      <c r="J330" s="12">
        <v>45036</v>
      </c>
      <c r="K330" s="17" t="s">
        <v>39</v>
      </c>
    </row>
    <row r="331" spans="1:11" x14ac:dyDescent="0.25">
      <c r="A331" s="17" t="s">
        <v>11362</v>
      </c>
      <c r="B331" s="17" t="s">
        <v>10465</v>
      </c>
      <c r="C331" s="17" t="s">
        <v>39</v>
      </c>
      <c r="D331" s="17" t="s">
        <v>39</v>
      </c>
      <c r="E331" s="17" t="s">
        <v>39</v>
      </c>
      <c r="F331" s="17" t="s">
        <v>10466</v>
      </c>
      <c r="G331" s="17" t="s">
        <v>39</v>
      </c>
      <c r="H331" s="17"/>
      <c r="I331" s="17" t="s">
        <v>39</v>
      </c>
      <c r="J331" s="12">
        <v>45038</v>
      </c>
      <c r="K331" s="17" t="s">
        <v>39</v>
      </c>
    </row>
    <row r="332" spans="1:11" x14ac:dyDescent="0.25">
      <c r="A332" s="17" t="s">
        <v>11361</v>
      </c>
      <c r="B332" s="17" t="s">
        <v>10463</v>
      </c>
      <c r="C332" s="17" t="s">
        <v>39</v>
      </c>
      <c r="D332" s="17" t="s">
        <v>39</v>
      </c>
      <c r="E332" s="17" t="s">
        <v>39</v>
      </c>
      <c r="F332" s="17" t="s">
        <v>10464</v>
      </c>
      <c r="G332" s="17" t="s">
        <v>39</v>
      </c>
      <c r="H332" s="17"/>
      <c r="I332" s="17" t="s">
        <v>39</v>
      </c>
      <c r="J332" s="12">
        <v>45038</v>
      </c>
      <c r="K332" s="17" t="s">
        <v>39</v>
      </c>
    </row>
    <row r="333" spans="1:11" x14ac:dyDescent="0.25">
      <c r="A333" s="17" t="s">
        <v>11360</v>
      </c>
      <c r="B333" s="17" t="s">
        <v>10461</v>
      </c>
      <c r="C333" s="17" t="s">
        <v>39</v>
      </c>
      <c r="D333" s="17" t="s">
        <v>39</v>
      </c>
      <c r="E333" s="17" t="s">
        <v>39</v>
      </c>
      <c r="F333" s="17" t="s">
        <v>10462</v>
      </c>
      <c r="G333" s="17" t="s">
        <v>39</v>
      </c>
      <c r="H333" s="17"/>
      <c r="I333" s="17" t="s">
        <v>39</v>
      </c>
      <c r="J333" s="12">
        <v>45040</v>
      </c>
      <c r="K333" s="17" t="s">
        <v>39</v>
      </c>
    </row>
    <row r="334" spans="1:11" x14ac:dyDescent="0.25">
      <c r="A334" s="17" t="s">
        <v>11359</v>
      </c>
      <c r="B334" s="17" t="s">
        <v>10459</v>
      </c>
      <c r="C334" s="17" t="s">
        <v>39</v>
      </c>
      <c r="D334" s="17" t="s">
        <v>39</v>
      </c>
      <c r="E334" s="17" t="s">
        <v>39</v>
      </c>
      <c r="F334" s="17" t="s">
        <v>10460</v>
      </c>
      <c r="G334" s="17" t="s">
        <v>39</v>
      </c>
      <c r="H334" s="17"/>
      <c r="I334" s="17" t="s">
        <v>39</v>
      </c>
      <c r="J334" s="12">
        <v>45041</v>
      </c>
      <c r="K334" s="17" t="s">
        <v>39</v>
      </c>
    </row>
    <row r="335" spans="1:11" x14ac:dyDescent="0.25">
      <c r="A335" s="17" t="s">
        <v>11358</v>
      </c>
      <c r="B335" s="17" t="s">
        <v>10457</v>
      </c>
      <c r="C335" s="17" t="s">
        <v>39</v>
      </c>
      <c r="D335" s="17" t="s">
        <v>39</v>
      </c>
      <c r="E335" s="17" t="s">
        <v>39</v>
      </c>
      <c r="F335" s="17" t="s">
        <v>10458</v>
      </c>
      <c r="G335" s="17" t="s">
        <v>39</v>
      </c>
      <c r="H335" s="17"/>
      <c r="I335" s="17" t="s">
        <v>39</v>
      </c>
      <c r="J335" s="12">
        <v>45041</v>
      </c>
      <c r="K335" s="17" t="s">
        <v>39</v>
      </c>
    </row>
    <row r="336" spans="1:11" x14ac:dyDescent="0.25">
      <c r="A336" s="17" t="s">
        <v>11357</v>
      </c>
      <c r="B336" s="17" t="s">
        <v>10455</v>
      </c>
      <c r="C336" s="17" t="s">
        <v>39</v>
      </c>
      <c r="D336" s="17" t="s">
        <v>39</v>
      </c>
      <c r="E336" s="17" t="s">
        <v>39</v>
      </c>
      <c r="F336" s="17" t="s">
        <v>10456</v>
      </c>
      <c r="G336" s="17" t="s">
        <v>39</v>
      </c>
      <c r="H336" s="17"/>
      <c r="I336" s="17" t="s">
        <v>39</v>
      </c>
      <c r="J336" s="12">
        <v>45041</v>
      </c>
      <c r="K336" s="17" t="s">
        <v>39</v>
      </c>
    </row>
    <row r="337" spans="1:11" x14ac:dyDescent="0.25">
      <c r="A337" s="17" t="s">
        <v>11356</v>
      </c>
      <c r="B337" s="17" t="s">
        <v>10449</v>
      </c>
      <c r="C337" s="17" t="s">
        <v>10450</v>
      </c>
      <c r="D337" s="17" t="s">
        <v>10451</v>
      </c>
      <c r="E337" s="17" t="s">
        <v>10452</v>
      </c>
      <c r="F337" s="17" t="s">
        <v>10453</v>
      </c>
      <c r="G337" s="17" t="s">
        <v>11704</v>
      </c>
      <c r="H337" s="17"/>
      <c r="I337" s="17" t="s">
        <v>10450</v>
      </c>
      <c r="J337" s="12">
        <v>45042</v>
      </c>
      <c r="K337" s="17" t="s">
        <v>10454</v>
      </c>
    </row>
    <row r="338" spans="1:11" x14ac:dyDescent="0.25">
      <c r="A338" s="17" t="s">
        <v>11355</v>
      </c>
      <c r="B338" s="17" t="s">
        <v>10444</v>
      </c>
      <c r="C338" s="17" t="s">
        <v>10445</v>
      </c>
      <c r="D338" s="17" t="s">
        <v>10446</v>
      </c>
      <c r="E338" s="17" t="s">
        <v>10447</v>
      </c>
      <c r="F338" s="17" t="s">
        <v>10448</v>
      </c>
      <c r="G338" s="17" t="s">
        <v>481</v>
      </c>
      <c r="H338" s="17"/>
      <c r="I338" s="17" t="s">
        <v>39</v>
      </c>
      <c r="J338" s="12">
        <v>45042</v>
      </c>
      <c r="K338" s="17" t="s">
        <v>39</v>
      </c>
    </row>
    <row r="339" spans="1:11" x14ac:dyDescent="0.25">
      <c r="A339" s="17" t="s">
        <v>11354</v>
      </c>
      <c r="B339" s="17" t="s">
        <v>10442</v>
      </c>
      <c r="C339" s="17" t="s">
        <v>39</v>
      </c>
      <c r="D339" s="17" t="s">
        <v>39</v>
      </c>
      <c r="E339" s="17" t="s">
        <v>39</v>
      </c>
      <c r="F339" s="17" t="s">
        <v>10443</v>
      </c>
      <c r="G339" s="17" t="s">
        <v>39</v>
      </c>
      <c r="H339" s="17"/>
      <c r="I339" s="17" t="s">
        <v>39</v>
      </c>
      <c r="J339" s="12">
        <v>45044</v>
      </c>
      <c r="K339" s="17" t="s">
        <v>39</v>
      </c>
    </row>
    <row r="340" spans="1:11" x14ac:dyDescent="0.25">
      <c r="A340" s="17" t="s">
        <v>11353</v>
      </c>
      <c r="B340" s="17" t="s">
        <v>10440</v>
      </c>
      <c r="C340" s="17" t="s">
        <v>39</v>
      </c>
      <c r="D340" s="17" t="s">
        <v>39</v>
      </c>
      <c r="E340" s="17" t="s">
        <v>39</v>
      </c>
      <c r="F340" s="17" t="s">
        <v>10441</v>
      </c>
      <c r="G340" s="17" t="s">
        <v>39</v>
      </c>
      <c r="H340" s="17"/>
      <c r="I340" s="17" t="s">
        <v>39</v>
      </c>
      <c r="J340" s="12">
        <v>45045</v>
      </c>
      <c r="K340" s="17" t="s">
        <v>39</v>
      </c>
    </row>
    <row r="341" spans="1:11" x14ac:dyDescent="0.25">
      <c r="A341" s="17" t="s">
        <v>11352</v>
      </c>
      <c r="B341" s="17" t="s">
        <v>10438</v>
      </c>
      <c r="C341" s="17" t="s">
        <v>39</v>
      </c>
      <c r="D341" s="17" t="s">
        <v>39</v>
      </c>
      <c r="E341" s="17" t="s">
        <v>39</v>
      </c>
      <c r="F341" s="17" t="s">
        <v>10439</v>
      </c>
      <c r="G341" s="17" t="s">
        <v>39</v>
      </c>
      <c r="H341" s="17"/>
      <c r="I341" s="17" t="s">
        <v>39</v>
      </c>
      <c r="J341" s="12">
        <v>45049</v>
      </c>
      <c r="K341" s="17" t="s">
        <v>39</v>
      </c>
    </row>
    <row r="342" spans="1:11" x14ac:dyDescent="0.25">
      <c r="A342" s="17" t="s">
        <v>11351</v>
      </c>
      <c r="B342" s="17" t="s">
        <v>10436</v>
      </c>
      <c r="C342" s="17" t="s">
        <v>39</v>
      </c>
      <c r="D342" s="17" t="s">
        <v>39</v>
      </c>
      <c r="E342" s="17" t="s">
        <v>39</v>
      </c>
      <c r="F342" s="17" t="s">
        <v>10437</v>
      </c>
      <c r="G342" s="17" t="s">
        <v>39</v>
      </c>
      <c r="H342" s="17"/>
      <c r="I342" s="17" t="s">
        <v>39</v>
      </c>
      <c r="J342" s="12">
        <v>45050</v>
      </c>
      <c r="K342" s="17" t="s">
        <v>39</v>
      </c>
    </row>
    <row r="343" spans="1:11" x14ac:dyDescent="0.25">
      <c r="A343" s="17" t="s">
        <v>11350</v>
      </c>
      <c r="B343" s="17" t="s">
        <v>10434</v>
      </c>
      <c r="C343" s="17" t="s">
        <v>39</v>
      </c>
      <c r="D343" s="17" t="s">
        <v>39</v>
      </c>
      <c r="E343" s="17" t="s">
        <v>39</v>
      </c>
      <c r="F343" s="17" t="s">
        <v>10435</v>
      </c>
      <c r="G343" s="17" t="s">
        <v>39</v>
      </c>
      <c r="H343" s="17"/>
      <c r="I343" s="17" t="s">
        <v>39</v>
      </c>
      <c r="J343" s="12">
        <v>45055</v>
      </c>
      <c r="K343" s="17" t="s">
        <v>39</v>
      </c>
    </row>
    <row r="344" spans="1:11" x14ac:dyDescent="0.25">
      <c r="A344" s="17" t="s">
        <v>11349</v>
      </c>
      <c r="B344" s="17" t="s">
        <v>10432</v>
      </c>
      <c r="C344" s="17" t="s">
        <v>39</v>
      </c>
      <c r="D344" s="17" t="s">
        <v>39</v>
      </c>
      <c r="E344" s="17" t="s">
        <v>39</v>
      </c>
      <c r="F344" s="17" t="s">
        <v>10433</v>
      </c>
      <c r="G344" s="17" t="s">
        <v>39</v>
      </c>
      <c r="H344" s="17"/>
      <c r="I344" s="17" t="s">
        <v>39</v>
      </c>
      <c r="J344" s="12">
        <v>45055</v>
      </c>
      <c r="K344" s="17" t="s">
        <v>39</v>
      </c>
    </row>
    <row r="345" spans="1:11" x14ac:dyDescent="0.25">
      <c r="A345" s="17" t="s">
        <v>11348</v>
      </c>
      <c r="B345" s="17" t="s">
        <v>10430</v>
      </c>
      <c r="C345" s="17" t="s">
        <v>39</v>
      </c>
      <c r="D345" s="17" t="s">
        <v>39</v>
      </c>
      <c r="E345" s="17" t="s">
        <v>39</v>
      </c>
      <c r="F345" s="17" t="s">
        <v>10431</v>
      </c>
      <c r="G345" s="17" t="s">
        <v>39</v>
      </c>
      <c r="H345" s="17"/>
      <c r="I345" s="17" t="s">
        <v>39</v>
      </c>
      <c r="J345" s="12">
        <v>45055</v>
      </c>
      <c r="K345" s="17" t="s">
        <v>39</v>
      </c>
    </row>
    <row r="346" spans="1:11" x14ac:dyDescent="0.25">
      <c r="A346" s="17" t="s">
        <v>11347</v>
      </c>
      <c r="B346" s="17" t="s">
        <v>10428</v>
      </c>
      <c r="C346" s="17" t="s">
        <v>39</v>
      </c>
      <c r="D346" s="17" t="s">
        <v>39</v>
      </c>
      <c r="E346" s="17" t="s">
        <v>39</v>
      </c>
      <c r="F346" s="17" t="s">
        <v>10429</v>
      </c>
      <c r="G346" s="17" t="s">
        <v>39</v>
      </c>
      <c r="H346" s="17"/>
      <c r="I346" s="17" t="s">
        <v>39</v>
      </c>
      <c r="J346" s="12">
        <v>45056</v>
      </c>
      <c r="K346" s="17" t="s">
        <v>39</v>
      </c>
    </row>
    <row r="347" spans="1:11" x14ac:dyDescent="0.25">
      <c r="A347" s="17" t="s">
        <v>11346</v>
      </c>
      <c r="B347" s="17" t="s">
        <v>10426</v>
      </c>
      <c r="C347" s="17" t="s">
        <v>39</v>
      </c>
      <c r="D347" s="17" t="s">
        <v>39</v>
      </c>
      <c r="E347" s="17" t="s">
        <v>39</v>
      </c>
      <c r="F347" s="17" t="s">
        <v>10427</v>
      </c>
      <c r="G347" s="17" t="s">
        <v>39</v>
      </c>
      <c r="H347" s="17"/>
      <c r="I347" s="17" t="s">
        <v>39</v>
      </c>
      <c r="J347" s="12">
        <v>45057</v>
      </c>
      <c r="K347" s="17" t="s">
        <v>39</v>
      </c>
    </row>
    <row r="348" spans="1:11" x14ac:dyDescent="0.25">
      <c r="A348" s="17" t="s">
        <v>11345</v>
      </c>
      <c r="B348" s="17" t="s">
        <v>10425</v>
      </c>
      <c r="C348" s="17" t="s">
        <v>39</v>
      </c>
      <c r="D348" s="17" t="s">
        <v>39</v>
      </c>
      <c r="E348" s="17" t="s">
        <v>39</v>
      </c>
      <c r="F348" s="17" t="s">
        <v>8503</v>
      </c>
      <c r="G348" s="17" t="s">
        <v>39</v>
      </c>
      <c r="H348" s="17"/>
      <c r="I348" s="17" t="s">
        <v>39</v>
      </c>
      <c r="J348" s="12">
        <v>45059</v>
      </c>
      <c r="K348" s="17" t="s">
        <v>39</v>
      </c>
    </row>
    <row r="349" spans="1:11" x14ac:dyDescent="0.25">
      <c r="A349" s="17" t="s">
        <v>11344</v>
      </c>
      <c r="B349" s="17" t="s">
        <v>10423</v>
      </c>
      <c r="C349" s="17" t="s">
        <v>39</v>
      </c>
      <c r="D349" s="17" t="s">
        <v>39</v>
      </c>
      <c r="E349" s="17" t="s">
        <v>39</v>
      </c>
      <c r="F349" s="17" t="s">
        <v>10424</v>
      </c>
      <c r="G349" s="17" t="s">
        <v>39</v>
      </c>
      <c r="H349" s="17"/>
      <c r="I349" s="17" t="s">
        <v>39</v>
      </c>
      <c r="J349" s="12">
        <v>45060</v>
      </c>
      <c r="K349" s="17" t="s">
        <v>39</v>
      </c>
    </row>
    <row r="350" spans="1:11" x14ac:dyDescent="0.25">
      <c r="A350" s="17" t="s">
        <v>11343</v>
      </c>
      <c r="B350" s="17" t="s">
        <v>10421</v>
      </c>
      <c r="C350" s="17" t="s">
        <v>39</v>
      </c>
      <c r="D350" s="17" t="s">
        <v>39</v>
      </c>
      <c r="E350" s="17" t="s">
        <v>39</v>
      </c>
      <c r="F350" s="17" t="s">
        <v>10422</v>
      </c>
      <c r="G350" s="17" t="s">
        <v>39</v>
      </c>
      <c r="H350" s="17"/>
      <c r="I350" s="17" t="s">
        <v>39</v>
      </c>
      <c r="J350" s="12">
        <v>45068</v>
      </c>
      <c r="K350" s="17" t="s">
        <v>39</v>
      </c>
    </row>
    <row r="351" spans="1:11" x14ac:dyDescent="0.25">
      <c r="A351" s="17" t="s">
        <v>11342</v>
      </c>
      <c r="B351" s="17" t="s">
        <v>10419</v>
      </c>
      <c r="C351" s="17" t="s">
        <v>39</v>
      </c>
      <c r="D351" s="17" t="s">
        <v>39</v>
      </c>
      <c r="E351" s="17" t="s">
        <v>39</v>
      </c>
      <c r="F351" s="17" t="s">
        <v>10420</v>
      </c>
      <c r="G351" s="17" t="s">
        <v>39</v>
      </c>
      <c r="H351" s="17"/>
      <c r="I351" s="17" t="s">
        <v>39</v>
      </c>
      <c r="J351" s="12">
        <v>45068</v>
      </c>
      <c r="K351" s="17" t="s">
        <v>39</v>
      </c>
    </row>
    <row r="352" spans="1:11" x14ac:dyDescent="0.25">
      <c r="A352" s="17" t="s">
        <v>11341</v>
      </c>
      <c r="B352" s="17" t="s">
        <v>10417</v>
      </c>
      <c r="C352" s="17" t="s">
        <v>39</v>
      </c>
      <c r="D352" s="17" t="s">
        <v>39</v>
      </c>
      <c r="E352" s="17" t="s">
        <v>39</v>
      </c>
      <c r="F352" s="17" t="s">
        <v>10418</v>
      </c>
      <c r="G352" s="17" t="s">
        <v>39</v>
      </c>
      <c r="H352" s="17"/>
      <c r="I352" s="17" t="s">
        <v>39</v>
      </c>
      <c r="J352" s="12">
        <v>45069</v>
      </c>
      <c r="K352" s="17" t="s">
        <v>39</v>
      </c>
    </row>
    <row r="353" spans="1:11" x14ac:dyDescent="0.25">
      <c r="A353" s="17" t="s">
        <v>11340</v>
      </c>
      <c r="B353" s="17" t="s">
        <v>10415</v>
      </c>
      <c r="C353" s="17" t="s">
        <v>39</v>
      </c>
      <c r="D353" s="17" t="s">
        <v>39</v>
      </c>
      <c r="E353" s="17" t="s">
        <v>39</v>
      </c>
      <c r="F353" s="17" t="s">
        <v>10416</v>
      </c>
      <c r="G353" s="17" t="s">
        <v>39</v>
      </c>
      <c r="H353" s="17"/>
      <c r="I353" s="17" t="s">
        <v>39</v>
      </c>
      <c r="J353" s="12">
        <v>45070</v>
      </c>
      <c r="K353" s="17" t="s">
        <v>39</v>
      </c>
    </row>
    <row r="354" spans="1:11" x14ac:dyDescent="0.25">
      <c r="A354" s="17" t="s">
        <v>11339</v>
      </c>
      <c r="B354" s="17" t="s">
        <v>10413</v>
      </c>
      <c r="C354" s="17" t="s">
        <v>39</v>
      </c>
      <c r="D354" s="17" t="s">
        <v>39</v>
      </c>
      <c r="E354" s="17" t="s">
        <v>39</v>
      </c>
      <c r="F354" s="17" t="s">
        <v>10414</v>
      </c>
      <c r="G354" s="17" t="s">
        <v>39</v>
      </c>
      <c r="H354" s="17"/>
      <c r="I354" s="17" t="s">
        <v>39</v>
      </c>
      <c r="J354" s="12">
        <v>45070</v>
      </c>
      <c r="K354" s="17" t="s">
        <v>39</v>
      </c>
    </row>
    <row r="355" spans="1:11" x14ac:dyDescent="0.25">
      <c r="A355" s="17" t="s">
        <v>11338</v>
      </c>
      <c r="B355" s="17" t="s">
        <v>10411</v>
      </c>
      <c r="C355" s="17" t="s">
        <v>39</v>
      </c>
      <c r="D355" s="17" t="s">
        <v>39</v>
      </c>
      <c r="E355" s="17" t="s">
        <v>39</v>
      </c>
      <c r="F355" s="17" t="s">
        <v>10412</v>
      </c>
      <c r="G355" s="17" t="s">
        <v>39</v>
      </c>
      <c r="H355" s="17"/>
      <c r="I355" s="17" t="s">
        <v>39</v>
      </c>
      <c r="J355" s="12">
        <v>45071</v>
      </c>
      <c r="K355" s="17" t="s">
        <v>39</v>
      </c>
    </row>
    <row r="356" spans="1:11" x14ac:dyDescent="0.25">
      <c r="A356" s="17" t="s">
        <v>11337</v>
      </c>
      <c r="B356" s="17" t="s">
        <v>10409</v>
      </c>
      <c r="C356" s="17" t="s">
        <v>39</v>
      </c>
      <c r="D356" s="17" t="s">
        <v>39</v>
      </c>
      <c r="E356" s="17" t="s">
        <v>39</v>
      </c>
      <c r="F356" s="17" t="s">
        <v>10410</v>
      </c>
      <c r="G356" s="17" t="s">
        <v>39</v>
      </c>
      <c r="H356" s="17"/>
      <c r="I356" s="17" t="s">
        <v>39</v>
      </c>
      <c r="J356" s="12">
        <v>45071</v>
      </c>
      <c r="K356" s="17" t="s">
        <v>39</v>
      </c>
    </row>
    <row r="357" spans="1:11" x14ac:dyDescent="0.25">
      <c r="A357" s="17" t="s">
        <v>11336</v>
      </c>
      <c r="B357" s="17" t="s">
        <v>10407</v>
      </c>
      <c r="C357" s="17" t="s">
        <v>39</v>
      </c>
      <c r="D357" s="17" t="s">
        <v>39</v>
      </c>
      <c r="E357" s="17" t="s">
        <v>39</v>
      </c>
      <c r="F357" s="17" t="s">
        <v>10408</v>
      </c>
      <c r="G357" s="17" t="s">
        <v>39</v>
      </c>
      <c r="H357" s="17"/>
      <c r="I357" s="17" t="s">
        <v>39</v>
      </c>
      <c r="J357" s="12">
        <v>45072</v>
      </c>
      <c r="K357" s="17" t="s">
        <v>39</v>
      </c>
    </row>
    <row r="358" spans="1:11" x14ac:dyDescent="0.25">
      <c r="A358" s="17" t="s">
        <v>11335</v>
      </c>
      <c r="B358" s="17" t="s">
        <v>10405</v>
      </c>
      <c r="C358" s="17" t="s">
        <v>39</v>
      </c>
      <c r="D358" s="17" t="s">
        <v>39</v>
      </c>
      <c r="E358" s="17" t="s">
        <v>39</v>
      </c>
      <c r="F358" s="17" t="s">
        <v>10406</v>
      </c>
      <c r="G358" s="17" t="s">
        <v>39</v>
      </c>
      <c r="H358" s="17"/>
      <c r="I358" s="17" t="s">
        <v>39</v>
      </c>
      <c r="J358" s="12">
        <v>45072</v>
      </c>
      <c r="K358" s="17" t="s">
        <v>39</v>
      </c>
    </row>
    <row r="359" spans="1:11" x14ac:dyDescent="0.25">
      <c r="A359" s="17" t="s">
        <v>11334</v>
      </c>
      <c r="B359" s="17" t="s">
        <v>10403</v>
      </c>
      <c r="C359" s="17" t="s">
        <v>39</v>
      </c>
      <c r="D359" s="17" t="s">
        <v>39</v>
      </c>
      <c r="E359" s="17" t="s">
        <v>39</v>
      </c>
      <c r="F359" s="17" t="s">
        <v>10404</v>
      </c>
      <c r="G359" s="17" t="s">
        <v>39</v>
      </c>
      <c r="H359" s="17"/>
      <c r="I359" s="17" t="s">
        <v>39</v>
      </c>
      <c r="J359" s="12">
        <v>45072</v>
      </c>
      <c r="K359" s="17" t="s">
        <v>39</v>
      </c>
    </row>
    <row r="360" spans="1:11" x14ac:dyDescent="0.25">
      <c r="A360" s="17" t="s">
        <v>11333</v>
      </c>
      <c r="B360" s="17" t="s">
        <v>10224</v>
      </c>
      <c r="C360" s="17" t="s">
        <v>39</v>
      </c>
      <c r="D360" s="17" t="s">
        <v>39</v>
      </c>
      <c r="E360" s="17" t="s">
        <v>39</v>
      </c>
      <c r="F360" s="17" t="s">
        <v>10391</v>
      </c>
      <c r="G360" s="17" t="s">
        <v>39</v>
      </c>
      <c r="H360" s="17"/>
      <c r="I360" s="17" t="s">
        <v>39</v>
      </c>
      <c r="J360" s="12">
        <v>45073</v>
      </c>
      <c r="K360" s="17" t="s">
        <v>39</v>
      </c>
    </row>
    <row r="361" spans="1:11" x14ac:dyDescent="0.25">
      <c r="A361" s="17" t="s">
        <v>11332</v>
      </c>
      <c r="B361" s="17" t="s">
        <v>10224</v>
      </c>
      <c r="C361" s="17" t="s">
        <v>39</v>
      </c>
      <c r="D361" s="17" t="s">
        <v>39</v>
      </c>
      <c r="E361" s="17" t="s">
        <v>39</v>
      </c>
      <c r="F361" s="17" t="s">
        <v>10402</v>
      </c>
      <c r="G361" s="17" t="s">
        <v>39</v>
      </c>
      <c r="H361" s="17"/>
      <c r="I361" s="17" t="s">
        <v>39</v>
      </c>
      <c r="J361" s="12">
        <v>45073</v>
      </c>
      <c r="K361" s="17" t="s">
        <v>39</v>
      </c>
    </row>
    <row r="362" spans="1:11" x14ac:dyDescent="0.25">
      <c r="A362" s="17" t="s">
        <v>11331</v>
      </c>
      <c r="B362" s="17" t="s">
        <v>10224</v>
      </c>
      <c r="C362" s="17" t="s">
        <v>39</v>
      </c>
      <c r="D362" s="17" t="s">
        <v>39</v>
      </c>
      <c r="E362" s="17" t="s">
        <v>39</v>
      </c>
      <c r="F362" s="17" t="s">
        <v>10401</v>
      </c>
      <c r="G362" s="17" t="s">
        <v>39</v>
      </c>
      <c r="H362" s="17"/>
      <c r="I362" s="17" t="s">
        <v>39</v>
      </c>
      <c r="J362" s="12">
        <v>45073</v>
      </c>
      <c r="K362" s="17" t="s">
        <v>39</v>
      </c>
    </row>
    <row r="363" spans="1:11" x14ac:dyDescent="0.25">
      <c r="A363" s="17" t="s">
        <v>11330</v>
      </c>
      <c r="B363" s="17" t="s">
        <v>10399</v>
      </c>
      <c r="C363" s="17" t="s">
        <v>39</v>
      </c>
      <c r="D363" s="17" t="s">
        <v>39</v>
      </c>
      <c r="E363" s="17" t="s">
        <v>39</v>
      </c>
      <c r="F363" s="17" t="s">
        <v>10400</v>
      </c>
      <c r="G363" s="17" t="s">
        <v>39</v>
      </c>
      <c r="H363" s="17"/>
      <c r="I363" s="17" t="s">
        <v>39</v>
      </c>
      <c r="J363" s="12">
        <v>45073</v>
      </c>
      <c r="K363" s="17" t="s">
        <v>39</v>
      </c>
    </row>
    <row r="364" spans="1:11" x14ac:dyDescent="0.25">
      <c r="A364" s="17" t="s">
        <v>11329</v>
      </c>
      <c r="B364" s="17" t="s">
        <v>10224</v>
      </c>
      <c r="C364" s="17" t="s">
        <v>39</v>
      </c>
      <c r="D364" s="17" t="s">
        <v>39</v>
      </c>
      <c r="E364" s="17" t="s">
        <v>39</v>
      </c>
      <c r="F364" s="17" t="s">
        <v>10398</v>
      </c>
      <c r="G364" s="17" t="s">
        <v>39</v>
      </c>
      <c r="H364" s="17"/>
      <c r="I364" s="17" t="s">
        <v>39</v>
      </c>
      <c r="J364" s="12">
        <v>45073</v>
      </c>
      <c r="K364" s="17" t="s">
        <v>39</v>
      </c>
    </row>
    <row r="365" spans="1:11" x14ac:dyDescent="0.25">
      <c r="A365" s="17" t="s">
        <v>11328</v>
      </c>
      <c r="B365" s="17" t="s">
        <v>10396</v>
      </c>
      <c r="C365" s="17" t="s">
        <v>39</v>
      </c>
      <c r="D365" s="17" t="s">
        <v>39</v>
      </c>
      <c r="E365" s="17" t="s">
        <v>39</v>
      </c>
      <c r="F365" s="17" t="s">
        <v>10397</v>
      </c>
      <c r="G365" s="17" t="s">
        <v>39</v>
      </c>
      <c r="H365" s="17"/>
      <c r="I365" s="17" t="s">
        <v>39</v>
      </c>
      <c r="J365" s="12">
        <v>45073</v>
      </c>
      <c r="K365" s="17" t="s">
        <v>39</v>
      </c>
    </row>
    <row r="366" spans="1:11" x14ac:dyDescent="0.25">
      <c r="A366" s="17" t="s">
        <v>11327</v>
      </c>
      <c r="B366" s="17" t="s">
        <v>10394</v>
      </c>
      <c r="C366" s="17" t="s">
        <v>39</v>
      </c>
      <c r="D366" s="17" t="s">
        <v>39</v>
      </c>
      <c r="E366" s="17" t="s">
        <v>39</v>
      </c>
      <c r="F366" s="17" t="s">
        <v>10395</v>
      </c>
      <c r="G366" s="17" t="s">
        <v>39</v>
      </c>
      <c r="H366" s="17"/>
      <c r="I366" s="17" t="s">
        <v>39</v>
      </c>
      <c r="J366" s="12">
        <v>45073</v>
      </c>
      <c r="K366" s="17" t="s">
        <v>39</v>
      </c>
    </row>
    <row r="367" spans="1:11" x14ac:dyDescent="0.25">
      <c r="A367" s="17" t="s">
        <v>11326</v>
      </c>
      <c r="B367" s="17" t="s">
        <v>10392</v>
      </c>
      <c r="C367" s="17" t="s">
        <v>39</v>
      </c>
      <c r="D367" s="17" t="s">
        <v>39</v>
      </c>
      <c r="E367" s="17" t="s">
        <v>39</v>
      </c>
      <c r="F367" s="17" t="s">
        <v>10393</v>
      </c>
      <c r="G367" s="17" t="s">
        <v>39</v>
      </c>
      <c r="H367" s="17"/>
      <c r="I367" s="17" t="s">
        <v>39</v>
      </c>
      <c r="J367" s="12">
        <v>45073</v>
      </c>
      <c r="K367" s="17" t="s">
        <v>39</v>
      </c>
    </row>
    <row r="368" spans="1:11" x14ac:dyDescent="0.25">
      <c r="A368" s="17" t="s">
        <v>11325</v>
      </c>
      <c r="B368" s="17" t="s">
        <v>10390</v>
      </c>
      <c r="C368" s="17" t="s">
        <v>39</v>
      </c>
      <c r="D368" s="17" t="s">
        <v>39</v>
      </c>
      <c r="E368" s="17" t="s">
        <v>39</v>
      </c>
      <c r="F368" s="17" t="s">
        <v>10391</v>
      </c>
      <c r="G368" s="17" t="s">
        <v>39</v>
      </c>
      <c r="H368" s="17"/>
      <c r="I368" s="17" t="s">
        <v>39</v>
      </c>
      <c r="J368" s="12">
        <v>45073</v>
      </c>
      <c r="K368" s="17" t="s">
        <v>39</v>
      </c>
    </row>
    <row r="369" spans="1:11" x14ac:dyDescent="0.25">
      <c r="A369" s="17" t="s">
        <v>11324</v>
      </c>
      <c r="B369" s="17" t="s">
        <v>10224</v>
      </c>
      <c r="C369" s="17" t="s">
        <v>39</v>
      </c>
      <c r="D369" s="17" t="s">
        <v>39</v>
      </c>
      <c r="E369" s="17" t="s">
        <v>39</v>
      </c>
      <c r="F369" s="17" t="s">
        <v>10389</v>
      </c>
      <c r="G369" s="17" t="s">
        <v>39</v>
      </c>
      <c r="H369" s="17"/>
      <c r="I369" s="17" t="s">
        <v>39</v>
      </c>
      <c r="J369" s="12">
        <v>45074</v>
      </c>
      <c r="K369" s="17" t="s">
        <v>39</v>
      </c>
    </row>
    <row r="370" spans="1:11" x14ac:dyDescent="0.25">
      <c r="A370" s="17" t="s">
        <v>11323</v>
      </c>
      <c r="B370" s="17" t="s">
        <v>10387</v>
      </c>
      <c r="C370" s="17" t="s">
        <v>39</v>
      </c>
      <c r="D370" s="17" t="s">
        <v>39</v>
      </c>
      <c r="E370" s="17" t="s">
        <v>39</v>
      </c>
      <c r="F370" s="17" t="s">
        <v>10388</v>
      </c>
      <c r="G370" s="17" t="s">
        <v>39</v>
      </c>
      <c r="H370" s="17"/>
      <c r="I370" s="17" t="s">
        <v>39</v>
      </c>
      <c r="J370" s="12">
        <v>45074</v>
      </c>
      <c r="K370" s="17" t="s">
        <v>39</v>
      </c>
    </row>
    <row r="371" spans="1:11" x14ac:dyDescent="0.25">
      <c r="A371" s="17" t="s">
        <v>11322</v>
      </c>
      <c r="B371" s="17" t="s">
        <v>10385</v>
      </c>
      <c r="C371" s="17" t="s">
        <v>39</v>
      </c>
      <c r="D371" s="17" t="s">
        <v>39</v>
      </c>
      <c r="E371" s="17" t="s">
        <v>39</v>
      </c>
      <c r="F371" s="17" t="s">
        <v>10386</v>
      </c>
      <c r="G371" s="17" t="s">
        <v>39</v>
      </c>
      <c r="H371" s="17"/>
      <c r="I371" s="17" t="s">
        <v>39</v>
      </c>
      <c r="J371" s="12">
        <v>45076</v>
      </c>
      <c r="K371" s="17" t="s">
        <v>39</v>
      </c>
    </row>
    <row r="372" spans="1:11" x14ac:dyDescent="0.25">
      <c r="A372" s="17" t="s">
        <v>11321</v>
      </c>
      <c r="B372" s="17" t="s">
        <v>10383</v>
      </c>
      <c r="C372" s="17" t="s">
        <v>39</v>
      </c>
      <c r="D372" s="17" t="s">
        <v>39</v>
      </c>
      <c r="E372" s="17" t="s">
        <v>39</v>
      </c>
      <c r="F372" s="17" t="s">
        <v>10384</v>
      </c>
      <c r="G372" s="17" t="s">
        <v>39</v>
      </c>
      <c r="H372" s="17"/>
      <c r="I372" s="17" t="s">
        <v>39</v>
      </c>
      <c r="J372" s="12">
        <v>45086</v>
      </c>
      <c r="K372" s="17" t="s">
        <v>39</v>
      </c>
    </row>
    <row r="373" spans="1:11" x14ac:dyDescent="0.25">
      <c r="A373" s="17" t="s">
        <v>11320</v>
      </c>
      <c r="B373" s="17" t="s">
        <v>10224</v>
      </c>
      <c r="C373" s="17" t="s">
        <v>39</v>
      </c>
      <c r="D373" s="17" t="s">
        <v>39</v>
      </c>
      <c r="E373" s="17" t="s">
        <v>39</v>
      </c>
      <c r="F373" s="17" t="s">
        <v>10382</v>
      </c>
      <c r="G373" s="17" t="s">
        <v>39</v>
      </c>
      <c r="H373" s="17"/>
      <c r="I373" s="17" t="s">
        <v>39</v>
      </c>
      <c r="J373" s="12">
        <v>45086</v>
      </c>
      <c r="K373" s="17" t="s">
        <v>39</v>
      </c>
    </row>
    <row r="374" spans="1:11" x14ac:dyDescent="0.25">
      <c r="A374" s="17" t="s">
        <v>11319</v>
      </c>
      <c r="B374" s="17" t="s">
        <v>10380</v>
      </c>
      <c r="C374" s="17" t="s">
        <v>39</v>
      </c>
      <c r="D374" s="17" t="s">
        <v>39</v>
      </c>
      <c r="E374" s="17" t="s">
        <v>39</v>
      </c>
      <c r="F374" s="17" t="s">
        <v>10381</v>
      </c>
      <c r="G374" s="17" t="s">
        <v>39</v>
      </c>
      <c r="H374" s="17"/>
      <c r="I374" s="17" t="s">
        <v>39</v>
      </c>
      <c r="J374" s="12">
        <v>45087</v>
      </c>
      <c r="K374" s="17" t="s">
        <v>39</v>
      </c>
    </row>
    <row r="375" spans="1:11" x14ac:dyDescent="0.25">
      <c r="A375" s="17" t="s">
        <v>11318</v>
      </c>
      <c r="B375" s="17" t="s">
        <v>10378</v>
      </c>
      <c r="C375" s="17" t="s">
        <v>39</v>
      </c>
      <c r="D375" s="17" t="s">
        <v>39</v>
      </c>
      <c r="E375" s="17" t="s">
        <v>39</v>
      </c>
      <c r="F375" s="17" t="s">
        <v>10379</v>
      </c>
      <c r="G375" s="17" t="s">
        <v>39</v>
      </c>
      <c r="H375" s="17"/>
      <c r="I375" s="17" t="s">
        <v>39</v>
      </c>
      <c r="J375" s="12">
        <v>45088</v>
      </c>
      <c r="K375" s="17" t="s">
        <v>39</v>
      </c>
    </row>
    <row r="376" spans="1:11" x14ac:dyDescent="0.25">
      <c r="A376" s="17" t="s">
        <v>11317</v>
      </c>
      <c r="B376" s="17" t="s">
        <v>10376</v>
      </c>
      <c r="C376" s="17" t="s">
        <v>39</v>
      </c>
      <c r="D376" s="17" t="s">
        <v>39</v>
      </c>
      <c r="E376" s="17" t="s">
        <v>39</v>
      </c>
      <c r="F376" s="17" t="s">
        <v>10377</v>
      </c>
      <c r="G376" s="17" t="s">
        <v>39</v>
      </c>
      <c r="H376" s="17"/>
      <c r="I376" s="17" t="s">
        <v>39</v>
      </c>
      <c r="J376" s="12">
        <v>45088</v>
      </c>
      <c r="K376" s="17" t="s">
        <v>39</v>
      </c>
    </row>
    <row r="377" spans="1:11" x14ac:dyDescent="0.25">
      <c r="A377" s="17" t="s">
        <v>11316</v>
      </c>
      <c r="B377" s="17" t="s">
        <v>10374</v>
      </c>
      <c r="C377" s="17" t="s">
        <v>39</v>
      </c>
      <c r="D377" s="17" t="s">
        <v>39</v>
      </c>
      <c r="E377" s="17" t="s">
        <v>39</v>
      </c>
      <c r="F377" s="17" t="s">
        <v>10375</v>
      </c>
      <c r="G377" s="17" t="s">
        <v>39</v>
      </c>
      <c r="H377" s="17"/>
      <c r="I377" s="17" t="s">
        <v>39</v>
      </c>
      <c r="J377" s="12">
        <v>45089</v>
      </c>
      <c r="K377" s="17" t="s">
        <v>39</v>
      </c>
    </row>
    <row r="378" spans="1:11" x14ac:dyDescent="0.25">
      <c r="A378" s="17" t="s">
        <v>11315</v>
      </c>
      <c r="B378" s="17" t="s">
        <v>10372</v>
      </c>
      <c r="C378" s="17" t="s">
        <v>39</v>
      </c>
      <c r="D378" s="17" t="s">
        <v>39</v>
      </c>
      <c r="E378" s="17" t="s">
        <v>39</v>
      </c>
      <c r="F378" s="17" t="s">
        <v>10373</v>
      </c>
      <c r="G378" s="17" t="s">
        <v>39</v>
      </c>
      <c r="H378" s="17"/>
      <c r="I378" s="17" t="s">
        <v>39</v>
      </c>
      <c r="J378" s="12">
        <v>45092</v>
      </c>
      <c r="K378" s="17" t="s">
        <v>39</v>
      </c>
    </row>
    <row r="379" spans="1:11" x14ac:dyDescent="0.25">
      <c r="A379" s="17" t="s">
        <v>11314</v>
      </c>
      <c r="B379" s="17" t="s">
        <v>10370</v>
      </c>
      <c r="C379" s="17" t="s">
        <v>39</v>
      </c>
      <c r="D379" s="17" t="s">
        <v>39</v>
      </c>
      <c r="E379" s="17" t="s">
        <v>39</v>
      </c>
      <c r="F379" s="17" t="s">
        <v>10371</v>
      </c>
      <c r="G379" s="17" t="s">
        <v>39</v>
      </c>
      <c r="H379" s="17"/>
      <c r="I379" s="17" t="s">
        <v>39</v>
      </c>
      <c r="J379" s="12">
        <v>45092</v>
      </c>
      <c r="K379" s="17" t="s">
        <v>39</v>
      </c>
    </row>
    <row r="380" spans="1:11" x14ac:dyDescent="0.25">
      <c r="A380" s="17" t="s">
        <v>11313</v>
      </c>
      <c r="B380" s="17" t="s">
        <v>10368</v>
      </c>
      <c r="C380" s="17" t="s">
        <v>39</v>
      </c>
      <c r="D380" s="17" t="s">
        <v>39</v>
      </c>
      <c r="E380" s="17" t="s">
        <v>39</v>
      </c>
      <c r="F380" s="17" t="s">
        <v>10369</v>
      </c>
      <c r="G380" s="17" t="s">
        <v>39</v>
      </c>
      <c r="H380" s="17"/>
      <c r="I380" s="17" t="s">
        <v>39</v>
      </c>
      <c r="J380" s="12">
        <v>45092</v>
      </c>
      <c r="K380" s="17" t="s">
        <v>39</v>
      </c>
    </row>
    <row r="381" spans="1:11" x14ac:dyDescent="0.25">
      <c r="A381" s="17" t="s">
        <v>11312</v>
      </c>
      <c r="B381" s="17" t="s">
        <v>10366</v>
      </c>
      <c r="C381" s="17" t="s">
        <v>39</v>
      </c>
      <c r="D381" s="17" t="s">
        <v>39</v>
      </c>
      <c r="E381" s="17" t="s">
        <v>39</v>
      </c>
      <c r="F381" s="17" t="s">
        <v>10367</v>
      </c>
      <c r="G381" s="17" t="s">
        <v>39</v>
      </c>
      <c r="H381" s="17"/>
      <c r="I381" s="17" t="s">
        <v>39</v>
      </c>
      <c r="J381" s="12">
        <v>45093</v>
      </c>
      <c r="K381" s="17" t="s">
        <v>39</v>
      </c>
    </row>
    <row r="382" spans="1:11" x14ac:dyDescent="0.25">
      <c r="A382" s="17" t="s">
        <v>11311</v>
      </c>
      <c r="B382" s="17" t="s">
        <v>10364</v>
      </c>
      <c r="C382" s="17" t="s">
        <v>39</v>
      </c>
      <c r="D382" s="17" t="s">
        <v>39</v>
      </c>
      <c r="E382" s="17" t="s">
        <v>39</v>
      </c>
      <c r="F382" s="17" t="s">
        <v>10365</v>
      </c>
      <c r="G382" s="17" t="s">
        <v>39</v>
      </c>
      <c r="H382" s="17"/>
      <c r="I382" s="17" t="s">
        <v>39</v>
      </c>
      <c r="J382" s="12">
        <v>45096</v>
      </c>
      <c r="K382" s="17" t="s">
        <v>39</v>
      </c>
    </row>
    <row r="383" spans="1:11" x14ac:dyDescent="0.25">
      <c r="A383" s="17" t="s">
        <v>11310</v>
      </c>
      <c r="B383" s="17" t="s">
        <v>10362</v>
      </c>
      <c r="C383" s="17" t="s">
        <v>39</v>
      </c>
      <c r="D383" s="17" t="s">
        <v>39</v>
      </c>
      <c r="E383" s="17" t="s">
        <v>39</v>
      </c>
      <c r="F383" s="17" t="s">
        <v>10363</v>
      </c>
      <c r="G383" s="17" t="s">
        <v>39</v>
      </c>
      <c r="H383" s="17"/>
      <c r="I383" s="17" t="s">
        <v>39</v>
      </c>
      <c r="J383" s="12">
        <v>45096</v>
      </c>
      <c r="K383" s="17" t="s">
        <v>39</v>
      </c>
    </row>
    <row r="384" spans="1:11" x14ac:dyDescent="0.25">
      <c r="A384" s="17" t="s">
        <v>11309</v>
      </c>
      <c r="B384" s="17" t="s">
        <v>10360</v>
      </c>
      <c r="C384" s="17" t="s">
        <v>39</v>
      </c>
      <c r="D384" s="17" t="s">
        <v>39</v>
      </c>
      <c r="E384" s="17" t="s">
        <v>39</v>
      </c>
      <c r="F384" s="17" t="s">
        <v>10361</v>
      </c>
      <c r="G384" s="17" t="s">
        <v>39</v>
      </c>
      <c r="H384" s="17"/>
      <c r="I384" s="17" t="s">
        <v>39</v>
      </c>
      <c r="J384" s="12">
        <v>45097</v>
      </c>
      <c r="K384" s="17" t="s">
        <v>39</v>
      </c>
    </row>
    <row r="385" spans="1:11" x14ac:dyDescent="0.25">
      <c r="A385" s="17" t="s">
        <v>11308</v>
      </c>
      <c r="B385" s="17" t="s">
        <v>10358</v>
      </c>
      <c r="C385" s="17" t="s">
        <v>39</v>
      </c>
      <c r="D385" s="17" t="s">
        <v>39</v>
      </c>
      <c r="E385" s="17" t="s">
        <v>39</v>
      </c>
      <c r="F385" s="17" t="s">
        <v>10359</v>
      </c>
      <c r="G385" s="17" t="s">
        <v>39</v>
      </c>
      <c r="H385" s="17"/>
      <c r="I385" s="17" t="s">
        <v>39</v>
      </c>
      <c r="J385" s="12">
        <v>45099</v>
      </c>
      <c r="K385" s="17" t="s">
        <v>39</v>
      </c>
    </row>
    <row r="386" spans="1:11" x14ac:dyDescent="0.25">
      <c r="A386" s="17" t="s">
        <v>11307</v>
      </c>
      <c r="B386" s="17" t="s">
        <v>10356</v>
      </c>
      <c r="C386" s="17" t="s">
        <v>39</v>
      </c>
      <c r="D386" s="17" t="s">
        <v>39</v>
      </c>
      <c r="E386" s="17" t="s">
        <v>39</v>
      </c>
      <c r="F386" s="17" t="s">
        <v>10357</v>
      </c>
      <c r="G386" s="17" t="s">
        <v>39</v>
      </c>
      <c r="H386" s="17"/>
      <c r="I386" s="17" t="s">
        <v>39</v>
      </c>
      <c r="J386" s="12">
        <v>45100</v>
      </c>
      <c r="K386" s="17" t="s">
        <v>39</v>
      </c>
    </row>
    <row r="387" spans="1:11" x14ac:dyDescent="0.25">
      <c r="A387" s="17" t="s">
        <v>11306</v>
      </c>
      <c r="B387" s="17" t="s">
        <v>10354</v>
      </c>
      <c r="C387" s="17" t="s">
        <v>39</v>
      </c>
      <c r="D387" s="17" t="s">
        <v>39</v>
      </c>
      <c r="E387" s="17" t="s">
        <v>39</v>
      </c>
      <c r="F387" s="17" t="s">
        <v>10355</v>
      </c>
      <c r="G387" s="17" t="s">
        <v>39</v>
      </c>
      <c r="H387" s="17"/>
      <c r="I387" s="17" t="s">
        <v>39</v>
      </c>
      <c r="J387" s="12">
        <v>45101</v>
      </c>
      <c r="K387" s="17" t="s">
        <v>39</v>
      </c>
    </row>
    <row r="388" spans="1:11" x14ac:dyDescent="0.25">
      <c r="A388" s="17" t="s">
        <v>11305</v>
      </c>
      <c r="B388" s="17" t="s">
        <v>10352</v>
      </c>
      <c r="C388" s="17" t="s">
        <v>39</v>
      </c>
      <c r="D388" s="17" t="s">
        <v>39</v>
      </c>
      <c r="E388" s="17" t="s">
        <v>39</v>
      </c>
      <c r="F388" s="17" t="s">
        <v>10353</v>
      </c>
      <c r="G388" s="17" t="s">
        <v>39</v>
      </c>
      <c r="H388" s="17"/>
      <c r="I388" s="17" t="s">
        <v>39</v>
      </c>
      <c r="J388" s="12">
        <v>45102</v>
      </c>
      <c r="K388" s="17" t="s">
        <v>39</v>
      </c>
    </row>
    <row r="389" spans="1:11" x14ac:dyDescent="0.25">
      <c r="A389" s="17" t="s">
        <v>11304</v>
      </c>
      <c r="B389" s="17" t="s">
        <v>10350</v>
      </c>
      <c r="C389" s="17" t="s">
        <v>39</v>
      </c>
      <c r="D389" s="17" t="s">
        <v>39</v>
      </c>
      <c r="E389" s="17" t="s">
        <v>39</v>
      </c>
      <c r="F389" s="17" t="s">
        <v>10351</v>
      </c>
      <c r="G389" s="17" t="s">
        <v>39</v>
      </c>
      <c r="H389" s="17"/>
      <c r="I389" s="17" t="s">
        <v>39</v>
      </c>
      <c r="J389" s="12">
        <v>45105</v>
      </c>
      <c r="K389" s="17" t="s">
        <v>39</v>
      </c>
    </row>
    <row r="390" spans="1:11" x14ac:dyDescent="0.25">
      <c r="A390" s="17" t="s">
        <v>11303</v>
      </c>
      <c r="B390" s="17" t="s">
        <v>10348</v>
      </c>
      <c r="C390" s="17" t="s">
        <v>39</v>
      </c>
      <c r="D390" s="17" t="s">
        <v>39</v>
      </c>
      <c r="E390" s="17" t="s">
        <v>39</v>
      </c>
      <c r="F390" s="17" t="s">
        <v>10349</v>
      </c>
      <c r="G390" s="17" t="s">
        <v>39</v>
      </c>
      <c r="H390" s="17"/>
      <c r="I390" s="17" t="s">
        <v>39</v>
      </c>
      <c r="J390" s="12">
        <v>45105</v>
      </c>
      <c r="K390" s="17" t="s">
        <v>39</v>
      </c>
    </row>
    <row r="391" spans="1:11" x14ac:dyDescent="0.25">
      <c r="A391" s="17" t="s">
        <v>11302</v>
      </c>
      <c r="B391" s="17" t="s">
        <v>10343</v>
      </c>
      <c r="C391" s="17" t="s">
        <v>10344</v>
      </c>
      <c r="D391" s="17" t="s">
        <v>10345</v>
      </c>
      <c r="E391" s="17" t="s">
        <v>39</v>
      </c>
      <c r="F391" s="17" t="s">
        <v>10346</v>
      </c>
      <c r="G391" s="17" t="s">
        <v>11705</v>
      </c>
      <c r="H391" s="17"/>
      <c r="I391" s="17" t="s">
        <v>39</v>
      </c>
      <c r="J391" s="12">
        <v>45111</v>
      </c>
      <c r="K391" s="17" t="s">
        <v>10347</v>
      </c>
    </row>
    <row r="392" spans="1:11" x14ac:dyDescent="0.25">
      <c r="A392" s="17" t="s">
        <v>11301</v>
      </c>
      <c r="B392" s="17" t="s">
        <v>10338</v>
      </c>
      <c r="C392" s="17" t="s">
        <v>10339</v>
      </c>
      <c r="D392" s="17" t="s">
        <v>10340</v>
      </c>
      <c r="E392" s="17" t="s">
        <v>39</v>
      </c>
      <c r="F392" s="17" t="s">
        <v>10341</v>
      </c>
      <c r="G392" s="17" t="s">
        <v>39</v>
      </c>
      <c r="H392" s="17"/>
      <c r="I392" s="17" t="s">
        <v>39</v>
      </c>
      <c r="J392" s="12">
        <v>45112</v>
      </c>
      <c r="K392" s="17" t="s">
        <v>10342</v>
      </c>
    </row>
    <row r="393" spans="1:11" x14ac:dyDescent="0.25">
      <c r="A393" s="17" t="s">
        <v>11300</v>
      </c>
      <c r="B393" s="17" t="s">
        <v>10335</v>
      </c>
      <c r="C393" s="17" t="s">
        <v>39</v>
      </c>
      <c r="D393" s="17" t="s">
        <v>10336</v>
      </c>
      <c r="E393" s="17" t="s">
        <v>39</v>
      </c>
      <c r="F393" s="17" t="s">
        <v>10337</v>
      </c>
      <c r="G393" s="17" t="s">
        <v>39</v>
      </c>
      <c r="H393" s="17"/>
      <c r="I393" s="17" t="s">
        <v>39</v>
      </c>
      <c r="J393" s="12">
        <v>45112</v>
      </c>
      <c r="K393" s="17" t="s">
        <v>39</v>
      </c>
    </row>
    <row r="394" spans="1:11" x14ac:dyDescent="0.25">
      <c r="A394" s="17" t="s">
        <v>11299</v>
      </c>
      <c r="B394" s="17" t="s">
        <v>10331</v>
      </c>
      <c r="C394" s="17" t="s">
        <v>10332</v>
      </c>
      <c r="D394" s="17" t="s">
        <v>10333</v>
      </c>
      <c r="E394" s="17" t="s">
        <v>39</v>
      </c>
      <c r="F394" s="17" t="s">
        <v>10334</v>
      </c>
      <c r="G394" s="17" t="s">
        <v>39</v>
      </c>
      <c r="H394" s="17"/>
      <c r="I394" s="17" t="s">
        <v>39</v>
      </c>
      <c r="J394" s="12">
        <v>45113</v>
      </c>
      <c r="K394" s="17" t="s">
        <v>39</v>
      </c>
    </row>
    <row r="395" spans="1:11" x14ac:dyDescent="0.25">
      <c r="A395" s="17" t="s">
        <v>11298</v>
      </c>
      <c r="B395" s="17" t="s">
        <v>10329</v>
      </c>
      <c r="C395" s="17" t="s">
        <v>39</v>
      </c>
      <c r="D395" s="17" t="s">
        <v>39</v>
      </c>
      <c r="E395" s="17" t="s">
        <v>39</v>
      </c>
      <c r="F395" s="17" t="s">
        <v>10330</v>
      </c>
      <c r="G395" s="17" t="s">
        <v>39</v>
      </c>
      <c r="H395" s="17"/>
      <c r="I395" s="17" t="s">
        <v>39</v>
      </c>
      <c r="J395" s="12">
        <v>45114</v>
      </c>
      <c r="K395" s="17" t="s">
        <v>39</v>
      </c>
    </row>
    <row r="396" spans="1:11" x14ac:dyDescent="0.25">
      <c r="A396" s="17" t="s">
        <v>11297</v>
      </c>
      <c r="B396" s="17" t="s">
        <v>10326</v>
      </c>
      <c r="C396" s="17" t="s">
        <v>39</v>
      </c>
      <c r="D396" s="17" t="s">
        <v>39</v>
      </c>
      <c r="E396" s="17" t="s">
        <v>39</v>
      </c>
      <c r="F396" s="17" t="s">
        <v>10327</v>
      </c>
      <c r="G396" s="17" t="s">
        <v>39</v>
      </c>
      <c r="H396" s="17"/>
      <c r="I396" s="17" t="s">
        <v>39</v>
      </c>
      <c r="J396" s="12">
        <v>45114</v>
      </c>
      <c r="K396" s="17" t="s">
        <v>10328</v>
      </c>
    </row>
    <row r="397" spans="1:11" x14ac:dyDescent="0.25">
      <c r="A397" s="17" t="s">
        <v>11296</v>
      </c>
      <c r="B397" s="17" t="s">
        <v>10324</v>
      </c>
      <c r="C397" s="17" t="s">
        <v>39</v>
      </c>
      <c r="D397" s="17" t="s">
        <v>39</v>
      </c>
      <c r="E397" s="17" t="s">
        <v>39</v>
      </c>
      <c r="F397" s="17" t="s">
        <v>10325</v>
      </c>
      <c r="G397" s="17" t="s">
        <v>39</v>
      </c>
      <c r="H397" s="17"/>
      <c r="I397" s="17" t="s">
        <v>39</v>
      </c>
      <c r="J397" s="12">
        <v>45115</v>
      </c>
      <c r="K397" s="17" t="s">
        <v>39</v>
      </c>
    </row>
    <row r="398" spans="1:11" x14ac:dyDescent="0.25">
      <c r="A398" s="17" t="s">
        <v>11295</v>
      </c>
      <c r="B398" s="17" t="s">
        <v>10322</v>
      </c>
      <c r="C398" s="17" t="s">
        <v>39</v>
      </c>
      <c r="D398" s="17" t="s">
        <v>39</v>
      </c>
      <c r="E398" s="17" t="s">
        <v>39</v>
      </c>
      <c r="F398" s="17" t="s">
        <v>10323</v>
      </c>
      <c r="G398" s="17" t="s">
        <v>39</v>
      </c>
      <c r="H398" s="17"/>
      <c r="I398" s="17" t="s">
        <v>39</v>
      </c>
      <c r="J398" s="12">
        <v>45116</v>
      </c>
      <c r="K398" s="17" t="s">
        <v>39</v>
      </c>
    </row>
    <row r="399" spans="1:11" x14ac:dyDescent="0.25">
      <c r="A399" s="17" t="s">
        <v>11294</v>
      </c>
      <c r="B399" s="17" t="s">
        <v>10320</v>
      </c>
      <c r="C399" s="17" t="s">
        <v>39</v>
      </c>
      <c r="D399" s="17" t="s">
        <v>39</v>
      </c>
      <c r="E399" s="17" t="s">
        <v>39</v>
      </c>
      <c r="F399" s="17" t="s">
        <v>10321</v>
      </c>
      <c r="G399" s="17" t="s">
        <v>39</v>
      </c>
      <c r="H399" s="17"/>
      <c r="I399" s="17" t="s">
        <v>39</v>
      </c>
      <c r="J399" s="12">
        <v>45116</v>
      </c>
      <c r="K399" s="17" t="s">
        <v>39</v>
      </c>
    </row>
    <row r="400" spans="1:11" x14ac:dyDescent="0.25">
      <c r="A400" s="17" t="s">
        <v>11293</v>
      </c>
      <c r="B400" s="17" t="s">
        <v>10318</v>
      </c>
      <c r="C400" s="17" t="s">
        <v>39</v>
      </c>
      <c r="D400" s="17" t="s">
        <v>39</v>
      </c>
      <c r="E400" s="17" t="s">
        <v>39</v>
      </c>
      <c r="F400" s="17" t="s">
        <v>10319</v>
      </c>
      <c r="G400" s="17" t="s">
        <v>39</v>
      </c>
      <c r="H400" s="17"/>
      <c r="I400" s="17" t="s">
        <v>39</v>
      </c>
      <c r="J400" s="12">
        <v>45117</v>
      </c>
      <c r="K400" s="17" t="s">
        <v>39</v>
      </c>
    </row>
    <row r="401" spans="1:11" x14ac:dyDescent="0.25">
      <c r="A401" s="17" t="s">
        <v>11292</v>
      </c>
      <c r="B401" s="17" t="s">
        <v>10316</v>
      </c>
      <c r="C401" s="17" t="s">
        <v>39</v>
      </c>
      <c r="D401" s="17" t="s">
        <v>39</v>
      </c>
      <c r="E401" s="17" t="s">
        <v>39</v>
      </c>
      <c r="F401" s="17" t="s">
        <v>10317</v>
      </c>
      <c r="G401" s="17" t="s">
        <v>39</v>
      </c>
      <c r="H401" s="17"/>
      <c r="I401" s="17" t="s">
        <v>39</v>
      </c>
      <c r="J401" s="12">
        <v>45117</v>
      </c>
      <c r="K401" s="17" t="s">
        <v>39</v>
      </c>
    </row>
    <row r="402" spans="1:11" x14ac:dyDescent="0.25">
      <c r="A402" s="17" t="s">
        <v>11291</v>
      </c>
      <c r="B402" s="17" t="s">
        <v>10314</v>
      </c>
      <c r="C402" s="17" t="s">
        <v>39</v>
      </c>
      <c r="D402" s="17" t="s">
        <v>39</v>
      </c>
      <c r="E402" s="17" t="s">
        <v>39</v>
      </c>
      <c r="F402" s="17" t="s">
        <v>10315</v>
      </c>
      <c r="G402" s="17" t="s">
        <v>39</v>
      </c>
      <c r="H402" s="17"/>
      <c r="I402" s="17" t="s">
        <v>39</v>
      </c>
      <c r="J402" s="12">
        <v>45117</v>
      </c>
      <c r="K402" s="17" t="s">
        <v>39</v>
      </c>
    </row>
    <row r="403" spans="1:11" x14ac:dyDescent="0.25">
      <c r="A403" s="17" t="s">
        <v>11290</v>
      </c>
      <c r="B403" s="17" t="s">
        <v>10312</v>
      </c>
      <c r="C403" s="17" t="s">
        <v>39</v>
      </c>
      <c r="D403" s="17" t="s">
        <v>39</v>
      </c>
      <c r="E403" s="17" t="s">
        <v>39</v>
      </c>
      <c r="F403" s="17" t="s">
        <v>10313</v>
      </c>
      <c r="G403" s="17" t="s">
        <v>39</v>
      </c>
      <c r="H403" s="17"/>
      <c r="I403" s="17" t="s">
        <v>39</v>
      </c>
      <c r="J403" s="12">
        <v>45118</v>
      </c>
      <c r="K403" s="17" t="s">
        <v>39</v>
      </c>
    </row>
    <row r="404" spans="1:11" x14ac:dyDescent="0.25">
      <c r="A404" s="17" t="s">
        <v>11289</v>
      </c>
      <c r="B404" s="17" t="s">
        <v>10309</v>
      </c>
      <c r="C404" s="17" t="s">
        <v>39</v>
      </c>
      <c r="D404" s="17" t="s">
        <v>39</v>
      </c>
      <c r="E404" s="17" t="s">
        <v>39</v>
      </c>
      <c r="F404" s="17" t="s">
        <v>10310</v>
      </c>
      <c r="G404" s="17" t="s">
        <v>39</v>
      </c>
      <c r="H404" s="17"/>
      <c r="I404" s="17" t="s">
        <v>39</v>
      </c>
      <c r="J404" s="12">
        <v>45121</v>
      </c>
      <c r="K404" s="17" t="s">
        <v>10311</v>
      </c>
    </row>
    <row r="405" spans="1:11" x14ac:dyDescent="0.25">
      <c r="A405" s="17" t="s">
        <v>11288</v>
      </c>
      <c r="B405" s="17" t="s">
        <v>10307</v>
      </c>
      <c r="C405" s="17" t="s">
        <v>39</v>
      </c>
      <c r="D405" s="17" t="s">
        <v>39</v>
      </c>
      <c r="E405" s="17" t="s">
        <v>39</v>
      </c>
      <c r="F405" s="17" t="s">
        <v>10308</v>
      </c>
      <c r="G405" s="17" t="s">
        <v>39</v>
      </c>
      <c r="H405" s="17"/>
      <c r="I405" s="17" t="s">
        <v>39</v>
      </c>
      <c r="J405" s="12">
        <v>45122</v>
      </c>
      <c r="K405" s="17" t="s">
        <v>39</v>
      </c>
    </row>
    <row r="406" spans="1:11" x14ac:dyDescent="0.25">
      <c r="A406" s="17" t="s">
        <v>11287</v>
      </c>
      <c r="B406" s="17" t="s">
        <v>10305</v>
      </c>
      <c r="C406" s="17" t="s">
        <v>39</v>
      </c>
      <c r="D406" s="17" t="s">
        <v>39</v>
      </c>
      <c r="E406" s="17" t="s">
        <v>39</v>
      </c>
      <c r="F406" s="17" t="s">
        <v>10306</v>
      </c>
      <c r="G406" s="17" t="s">
        <v>39</v>
      </c>
      <c r="H406" s="17"/>
      <c r="I406" s="17" t="s">
        <v>39</v>
      </c>
      <c r="J406" s="12">
        <v>45122</v>
      </c>
      <c r="K406" s="17" t="s">
        <v>39</v>
      </c>
    </row>
    <row r="407" spans="1:11" x14ac:dyDescent="0.25">
      <c r="A407" s="17" t="s">
        <v>11286</v>
      </c>
      <c r="B407" s="17" t="s">
        <v>10303</v>
      </c>
      <c r="C407" s="17" t="s">
        <v>39</v>
      </c>
      <c r="D407" s="17" t="s">
        <v>39</v>
      </c>
      <c r="E407" s="17" t="s">
        <v>39</v>
      </c>
      <c r="F407" s="17" t="s">
        <v>10304</v>
      </c>
      <c r="G407" s="17" t="s">
        <v>39</v>
      </c>
      <c r="H407" s="17"/>
      <c r="I407" s="17" t="s">
        <v>39</v>
      </c>
      <c r="J407" s="12">
        <v>45122</v>
      </c>
      <c r="K407" s="17" t="s">
        <v>39</v>
      </c>
    </row>
    <row r="408" spans="1:11" x14ac:dyDescent="0.25">
      <c r="A408" s="17" t="s">
        <v>11285</v>
      </c>
      <c r="B408" s="17" t="s">
        <v>10224</v>
      </c>
      <c r="C408" s="17" t="s">
        <v>39</v>
      </c>
      <c r="D408" s="17" t="s">
        <v>39</v>
      </c>
      <c r="E408" s="17" t="s">
        <v>39</v>
      </c>
      <c r="F408" s="17" t="s">
        <v>10302</v>
      </c>
      <c r="G408" s="17" t="s">
        <v>39</v>
      </c>
      <c r="H408" s="17"/>
      <c r="I408" s="17" t="s">
        <v>39</v>
      </c>
      <c r="J408" s="12">
        <v>45125</v>
      </c>
      <c r="K408" s="17" t="s">
        <v>39</v>
      </c>
    </row>
    <row r="409" spans="1:11" x14ac:dyDescent="0.25">
      <c r="A409" s="17" t="s">
        <v>11284</v>
      </c>
      <c r="B409" s="17" t="s">
        <v>10297</v>
      </c>
      <c r="C409" s="17" t="s">
        <v>10298</v>
      </c>
      <c r="D409" s="17" t="s">
        <v>10299</v>
      </c>
      <c r="E409" s="17" t="s">
        <v>39</v>
      </c>
      <c r="F409" s="17" t="s">
        <v>10300</v>
      </c>
      <c r="G409" s="17" t="s">
        <v>39</v>
      </c>
      <c r="H409" s="17"/>
      <c r="I409" s="17" t="s">
        <v>39</v>
      </c>
      <c r="J409" s="12">
        <v>45125</v>
      </c>
      <c r="K409" s="17" t="s">
        <v>10301</v>
      </c>
    </row>
    <row r="410" spans="1:11" x14ac:dyDescent="0.25">
      <c r="A410" s="17" t="s">
        <v>11283</v>
      </c>
      <c r="B410" s="17" t="s">
        <v>10292</v>
      </c>
      <c r="C410" s="17" t="s">
        <v>10293</v>
      </c>
      <c r="D410" s="17" t="s">
        <v>10294</v>
      </c>
      <c r="E410" s="17" t="s">
        <v>39</v>
      </c>
      <c r="F410" s="17" t="s">
        <v>10295</v>
      </c>
      <c r="G410" s="17" t="s">
        <v>11706</v>
      </c>
      <c r="H410" s="17"/>
      <c r="I410" s="17" t="s">
        <v>39</v>
      </c>
      <c r="J410" s="12">
        <v>45125</v>
      </c>
      <c r="K410" s="17" t="s">
        <v>10296</v>
      </c>
    </row>
    <row r="411" spans="1:11" x14ac:dyDescent="0.25">
      <c r="A411" s="17" t="s">
        <v>11282</v>
      </c>
      <c r="B411" s="17" t="s">
        <v>10290</v>
      </c>
      <c r="C411" s="17" t="s">
        <v>39</v>
      </c>
      <c r="D411" s="17" t="s">
        <v>39</v>
      </c>
      <c r="E411" s="17" t="s">
        <v>39</v>
      </c>
      <c r="F411" s="17" t="s">
        <v>10291</v>
      </c>
      <c r="G411" s="17" t="s">
        <v>39</v>
      </c>
      <c r="H411" s="17"/>
      <c r="I411" s="17" t="s">
        <v>39</v>
      </c>
      <c r="J411" s="12">
        <v>45126</v>
      </c>
      <c r="K411" s="17" t="s">
        <v>39</v>
      </c>
    </row>
    <row r="412" spans="1:11" x14ac:dyDescent="0.25">
      <c r="A412" s="17" t="s">
        <v>11281</v>
      </c>
      <c r="B412" s="17" t="s">
        <v>10286</v>
      </c>
      <c r="C412" s="17" t="s">
        <v>10287</v>
      </c>
      <c r="D412" s="17" t="s">
        <v>10288</v>
      </c>
      <c r="E412" s="17" t="s">
        <v>39</v>
      </c>
      <c r="F412" s="17" t="s">
        <v>10289</v>
      </c>
      <c r="G412" s="17" t="s">
        <v>11707</v>
      </c>
      <c r="H412" s="17"/>
      <c r="I412" s="17" t="s">
        <v>39</v>
      </c>
      <c r="J412" s="12">
        <v>45126</v>
      </c>
      <c r="K412" s="17" t="s">
        <v>4445</v>
      </c>
    </row>
    <row r="413" spans="1:11" x14ac:dyDescent="0.25">
      <c r="A413" s="17" t="s">
        <v>11280</v>
      </c>
      <c r="B413" s="17" t="s">
        <v>10284</v>
      </c>
      <c r="C413" s="17" t="s">
        <v>39</v>
      </c>
      <c r="D413" s="17" t="s">
        <v>39</v>
      </c>
      <c r="E413" s="17" t="s">
        <v>39</v>
      </c>
      <c r="F413" s="17" t="s">
        <v>10285</v>
      </c>
      <c r="G413" s="17" t="s">
        <v>39</v>
      </c>
      <c r="H413" s="17"/>
      <c r="I413" s="17" t="s">
        <v>39</v>
      </c>
      <c r="J413" s="12">
        <v>45126</v>
      </c>
      <c r="K413" s="17" t="s">
        <v>39</v>
      </c>
    </row>
    <row r="414" spans="1:11" x14ac:dyDescent="0.25">
      <c r="A414" s="17" t="s">
        <v>11279</v>
      </c>
      <c r="B414" s="17" t="s">
        <v>10283</v>
      </c>
      <c r="C414" s="17" t="s">
        <v>39</v>
      </c>
      <c r="D414" s="17" t="s">
        <v>39</v>
      </c>
      <c r="E414" s="17" t="s">
        <v>39</v>
      </c>
      <c r="F414" s="17" t="s">
        <v>39</v>
      </c>
      <c r="G414" s="17" t="s">
        <v>11708</v>
      </c>
      <c r="H414" s="17"/>
      <c r="I414" s="17" t="s">
        <v>39</v>
      </c>
      <c r="J414" s="12">
        <v>45126</v>
      </c>
      <c r="K414" s="17" t="s">
        <v>39</v>
      </c>
    </row>
    <row r="415" spans="1:11" x14ac:dyDescent="0.25">
      <c r="A415" s="17" t="s">
        <v>11278</v>
      </c>
      <c r="B415" s="17" t="s">
        <v>10224</v>
      </c>
      <c r="C415" s="17" t="s">
        <v>39</v>
      </c>
      <c r="D415" s="17" t="s">
        <v>39</v>
      </c>
      <c r="E415" s="17" t="s">
        <v>39</v>
      </c>
      <c r="F415" s="17" t="s">
        <v>10282</v>
      </c>
      <c r="G415" s="17" t="s">
        <v>39</v>
      </c>
      <c r="H415" s="17"/>
      <c r="I415" s="17" t="s">
        <v>39</v>
      </c>
      <c r="J415" s="12">
        <v>45127</v>
      </c>
      <c r="K415" s="17" t="s">
        <v>39</v>
      </c>
    </row>
    <row r="416" spans="1:11" x14ac:dyDescent="0.25">
      <c r="A416" s="17" t="s">
        <v>11277</v>
      </c>
      <c r="B416" s="17" t="s">
        <v>10277</v>
      </c>
      <c r="C416" s="17" t="s">
        <v>10278</v>
      </c>
      <c r="D416" s="17" t="s">
        <v>10279</v>
      </c>
      <c r="E416" s="17" t="s">
        <v>39</v>
      </c>
      <c r="F416" s="17" t="s">
        <v>10280</v>
      </c>
      <c r="G416" s="17" t="s">
        <v>39</v>
      </c>
      <c r="H416" s="17"/>
      <c r="I416" s="17" t="s">
        <v>39</v>
      </c>
      <c r="J416" s="12">
        <v>45128</v>
      </c>
      <c r="K416" s="17" t="s">
        <v>10281</v>
      </c>
    </row>
    <row r="417" spans="1:11" x14ac:dyDescent="0.25">
      <c r="A417" s="17" t="s">
        <v>11276</v>
      </c>
      <c r="B417" s="17" t="s">
        <v>10274</v>
      </c>
      <c r="C417" s="17" t="s">
        <v>39</v>
      </c>
      <c r="D417" s="17" t="s">
        <v>39</v>
      </c>
      <c r="E417" s="17" t="s">
        <v>39</v>
      </c>
      <c r="F417" s="17" t="s">
        <v>10276</v>
      </c>
      <c r="G417" s="17" t="s">
        <v>39</v>
      </c>
      <c r="H417" s="17"/>
      <c r="I417" s="17" t="s">
        <v>39</v>
      </c>
      <c r="J417" s="12">
        <v>45129</v>
      </c>
      <c r="K417" s="17" t="s">
        <v>39</v>
      </c>
    </row>
    <row r="418" spans="1:11" x14ac:dyDescent="0.25">
      <c r="A418" s="17" t="s">
        <v>11275</v>
      </c>
      <c r="B418" s="17" t="s">
        <v>10271</v>
      </c>
      <c r="C418" s="17" t="s">
        <v>10272</v>
      </c>
      <c r="D418" s="17" t="s">
        <v>10273</v>
      </c>
      <c r="E418" s="17" t="s">
        <v>39</v>
      </c>
      <c r="F418" s="17" t="s">
        <v>10274</v>
      </c>
      <c r="G418" s="17" t="s">
        <v>39</v>
      </c>
      <c r="H418" s="17"/>
      <c r="I418" s="17" t="s">
        <v>39</v>
      </c>
      <c r="J418" s="12">
        <v>45132</v>
      </c>
      <c r="K418" s="17" t="s">
        <v>10275</v>
      </c>
    </row>
    <row r="419" spans="1:11" x14ac:dyDescent="0.25">
      <c r="A419" s="17" t="s">
        <v>11274</v>
      </c>
      <c r="B419" s="17" t="s">
        <v>10266</v>
      </c>
      <c r="C419" s="17" t="s">
        <v>10267</v>
      </c>
      <c r="D419" s="17" t="s">
        <v>39</v>
      </c>
      <c r="E419" s="17" t="s">
        <v>10268</v>
      </c>
      <c r="F419" s="17" t="s">
        <v>10269</v>
      </c>
      <c r="G419" s="17" t="s">
        <v>11176</v>
      </c>
      <c r="H419" s="17" t="s">
        <v>31</v>
      </c>
      <c r="I419" s="17" t="s">
        <v>39</v>
      </c>
      <c r="J419" s="12">
        <v>45143</v>
      </c>
      <c r="K419" s="17" t="s">
        <v>10270</v>
      </c>
    </row>
    <row r="420" spans="1:11" x14ac:dyDescent="0.25">
      <c r="A420" s="17" t="s">
        <v>11273</v>
      </c>
      <c r="B420" s="17" t="s">
        <v>10265</v>
      </c>
      <c r="C420" s="17" t="s">
        <v>11171</v>
      </c>
      <c r="D420" s="17" t="s">
        <v>11172</v>
      </c>
      <c r="E420" s="20" t="s">
        <v>11173</v>
      </c>
      <c r="F420" s="20" t="s">
        <v>11158</v>
      </c>
      <c r="G420" s="17" t="s">
        <v>11174</v>
      </c>
      <c r="H420" s="17" t="s">
        <v>225</v>
      </c>
      <c r="I420" s="17" t="s">
        <v>39</v>
      </c>
      <c r="J420" s="12">
        <v>45150</v>
      </c>
      <c r="K420" s="16" t="s">
        <v>11175</v>
      </c>
    </row>
    <row r="421" spans="1:11" x14ac:dyDescent="0.25">
      <c r="A421" s="17" t="s">
        <v>11272</v>
      </c>
      <c r="B421" s="17" t="s">
        <v>10263</v>
      </c>
      <c r="C421" s="17" t="s">
        <v>39</v>
      </c>
      <c r="D421" s="17" t="s">
        <v>39</v>
      </c>
      <c r="E421" s="17" t="s">
        <v>39</v>
      </c>
      <c r="F421" s="17" t="s">
        <v>10264</v>
      </c>
      <c r="G421" s="17" t="s">
        <v>39</v>
      </c>
      <c r="H421" s="17"/>
      <c r="I421" s="17" t="s">
        <v>39</v>
      </c>
      <c r="J421" s="12">
        <v>45154</v>
      </c>
      <c r="K421" s="17" t="s">
        <v>39</v>
      </c>
    </row>
    <row r="422" spans="1:11" x14ac:dyDescent="0.25">
      <c r="A422" s="17" t="s">
        <v>11271</v>
      </c>
      <c r="B422" s="17" t="s">
        <v>10261</v>
      </c>
      <c r="C422" s="17" t="s">
        <v>39</v>
      </c>
      <c r="D422" s="17" t="s">
        <v>39</v>
      </c>
      <c r="E422" s="17" t="s">
        <v>39</v>
      </c>
      <c r="F422" s="17" t="s">
        <v>10262</v>
      </c>
      <c r="G422" s="17" t="s">
        <v>39</v>
      </c>
      <c r="H422" s="17"/>
      <c r="I422" s="17" t="s">
        <v>39</v>
      </c>
      <c r="J422" s="12">
        <v>45154</v>
      </c>
      <c r="K422" s="17" t="s">
        <v>39</v>
      </c>
    </row>
    <row r="423" spans="1:11" x14ac:dyDescent="0.25">
      <c r="A423" s="17" t="s">
        <v>11270</v>
      </c>
      <c r="B423" s="17" t="s">
        <v>10256</v>
      </c>
      <c r="C423" s="17" t="s">
        <v>10257</v>
      </c>
      <c r="D423" s="17" t="s">
        <v>10258</v>
      </c>
      <c r="E423" s="17" t="s">
        <v>10259</v>
      </c>
      <c r="F423" s="17" t="s">
        <v>10260</v>
      </c>
      <c r="G423" s="17" t="s">
        <v>11709</v>
      </c>
      <c r="H423" s="17" t="s">
        <v>225</v>
      </c>
      <c r="I423" s="17" t="s">
        <v>39</v>
      </c>
      <c r="J423" s="12">
        <v>45156</v>
      </c>
      <c r="K423" s="17" t="s">
        <v>659</v>
      </c>
    </row>
    <row r="424" spans="1:11" x14ac:dyDescent="0.25">
      <c r="A424" s="17" t="s">
        <v>11269</v>
      </c>
      <c r="B424" s="17" t="s">
        <v>10252</v>
      </c>
      <c r="C424" s="17" t="s">
        <v>10253</v>
      </c>
      <c r="D424" s="17" t="s">
        <v>39</v>
      </c>
      <c r="E424" s="17" t="s">
        <v>39</v>
      </c>
      <c r="F424" s="17" t="s">
        <v>10254</v>
      </c>
      <c r="G424" s="17" t="s">
        <v>11170</v>
      </c>
      <c r="H424" s="17" t="s">
        <v>225</v>
      </c>
      <c r="I424" s="17" t="s">
        <v>39</v>
      </c>
      <c r="J424" s="12">
        <v>45159</v>
      </c>
      <c r="K424" s="17" t="s">
        <v>10255</v>
      </c>
    </row>
    <row r="425" spans="1:11" x14ac:dyDescent="0.25">
      <c r="A425" s="17" t="s">
        <v>11268</v>
      </c>
      <c r="B425" s="17" t="s">
        <v>10251</v>
      </c>
      <c r="C425" t="s">
        <v>11167</v>
      </c>
      <c r="D425" t="s">
        <v>11168</v>
      </c>
      <c r="E425" s="17" t="s">
        <v>39</v>
      </c>
      <c r="F425" s="17" t="s">
        <v>10251</v>
      </c>
      <c r="G425" s="17" t="s">
        <v>11710</v>
      </c>
      <c r="H425" s="17" t="s">
        <v>225</v>
      </c>
      <c r="I425" s="17" t="s">
        <v>39</v>
      </c>
      <c r="J425" s="12">
        <v>45159</v>
      </c>
      <c r="K425" s="22" t="s">
        <v>11169</v>
      </c>
    </row>
    <row r="426" spans="1:11" x14ac:dyDescent="0.25">
      <c r="A426" s="17" t="s">
        <v>11267</v>
      </c>
      <c r="B426" s="17" t="s">
        <v>10250</v>
      </c>
      <c r="C426" s="17" t="s">
        <v>11164</v>
      </c>
      <c r="D426" s="17" t="s">
        <v>11165</v>
      </c>
      <c r="E426" s="17" t="s">
        <v>39</v>
      </c>
      <c r="F426" s="20" t="s">
        <v>11157</v>
      </c>
      <c r="G426" s="17" t="s">
        <v>11166</v>
      </c>
      <c r="H426" s="17" t="s">
        <v>225</v>
      </c>
      <c r="I426" s="17" t="s">
        <v>39</v>
      </c>
      <c r="J426" s="12">
        <v>45162</v>
      </c>
      <c r="K426" s="16" t="s">
        <v>11085</v>
      </c>
    </row>
    <row r="427" spans="1:11" x14ac:dyDescent="0.25">
      <c r="A427" s="17" t="s">
        <v>11266</v>
      </c>
      <c r="B427" s="17" t="s">
        <v>10248</v>
      </c>
      <c r="C427" s="17" t="s">
        <v>39</v>
      </c>
      <c r="D427" s="17" t="s">
        <v>39</v>
      </c>
      <c r="E427" s="17" t="s">
        <v>39</v>
      </c>
      <c r="F427" s="17" t="s">
        <v>10249</v>
      </c>
      <c r="G427" s="17" t="s">
        <v>39</v>
      </c>
      <c r="H427" s="17"/>
      <c r="I427" s="17" t="s">
        <v>39</v>
      </c>
      <c r="J427" s="12">
        <v>45167</v>
      </c>
      <c r="K427" s="17" t="s">
        <v>39</v>
      </c>
    </row>
    <row r="428" spans="1:11" x14ac:dyDescent="0.25">
      <c r="A428" s="17" t="s">
        <v>11265</v>
      </c>
      <c r="B428" s="17" t="s">
        <v>39</v>
      </c>
      <c r="C428" s="17" t="s">
        <v>39</v>
      </c>
      <c r="D428" s="17" t="s">
        <v>39</v>
      </c>
      <c r="E428" s="17" t="s">
        <v>39</v>
      </c>
      <c r="F428" s="17" t="s">
        <v>10247</v>
      </c>
      <c r="G428" s="17" t="s">
        <v>39</v>
      </c>
      <c r="H428" s="17"/>
      <c r="I428" s="17" t="s">
        <v>39</v>
      </c>
      <c r="J428" s="12">
        <v>45167</v>
      </c>
      <c r="K428" s="17" t="s">
        <v>39</v>
      </c>
    </row>
    <row r="429" spans="1:11" x14ac:dyDescent="0.25">
      <c r="A429" s="17" t="s">
        <v>11264</v>
      </c>
      <c r="B429" s="17" t="s">
        <v>10244</v>
      </c>
      <c r="C429" s="17" t="s">
        <v>39</v>
      </c>
      <c r="D429" s="17" t="s">
        <v>39</v>
      </c>
      <c r="E429" s="17" t="s">
        <v>39</v>
      </c>
      <c r="F429" s="17" t="s">
        <v>10245</v>
      </c>
      <c r="G429" s="17" t="s">
        <v>39</v>
      </c>
      <c r="H429" s="17"/>
      <c r="I429" s="17" t="s">
        <v>39</v>
      </c>
      <c r="J429" s="12">
        <v>45168</v>
      </c>
      <c r="K429" s="17" t="s">
        <v>10246</v>
      </c>
    </row>
    <row r="430" spans="1:11" x14ac:dyDescent="0.25">
      <c r="A430" s="17" t="s">
        <v>11263</v>
      </c>
      <c r="B430" s="17" t="s">
        <v>10239</v>
      </c>
      <c r="C430" s="17" t="s">
        <v>10240</v>
      </c>
      <c r="D430" s="17" t="s">
        <v>10241</v>
      </c>
      <c r="E430" s="17" t="s">
        <v>39</v>
      </c>
      <c r="F430" s="17" t="s">
        <v>10242</v>
      </c>
      <c r="G430" s="17" t="s">
        <v>11711</v>
      </c>
      <c r="H430" s="17" t="s">
        <v>225</v>
      </c>
      <c r="I430" s="17" t="s">
        <v>39</v>
      </c>
      <c r="J430" s="12">
        <v>45170</v>
      </c>
      <c r="K430" s="17" t="s">
        <v>10243</v>
      </c>
    </row>
    <row r="431" spans="1:11" x14ac:dyDescent="0.25">
      <c r="A431" s="17" t="s">
        <v>11262</v>
      </c>
      <c r="B431" s="17" t="s">
        <v>10237</v>
      </c>
      <c r="C431" s="17" t="s">
        <v>39</v>
      </c>
      <c r="D431" s="17" t="s">
        <v>39</v>
      </c>
      <c r="E431" s="17" t="s">
        <v>39</v>
      </c>
      <c r="F431" s="17" t="s">
        <v>10238</v>
      </c>
      <c r="G431" s="17" t="s">
        <v>39</v>
      </c>
      <c r="H431" s="17"/>
      <c r="I431" s="17" t="s">
        <v>39</v>
      </c>
      <c r="J431" s="12">
        <v>45177</v>
      </c>
      <c r="K431" s="17" t="s">
        <v>39</v>
      </c>
    </row>
    <row r="432" spans="1:11" x14ac:dyDescent="0.25">
      <c r="A432" s="17" t="s">
        <v>11261</v>
      </c>
      <c r="B432" s="17" t="s">
        <v>10236</v>
      </c>
      <c r="C432" s="17" t="s">
        <v>11160</v>
      </c>
      <c r="D432" s="17" t="s">
        <v>11161</v>
      </c>
      <c r="E432" s="17" t="s">
        <v>11159</v>
      </c>
      <c r="F432" s="20" t="s">
        <v>11156</v>
      </c>
      <c r="G432" s="17" t="s">
        <v>11162</v>
      </c>
      <c r="H432" s="17" t="s">
        <v>225</v>
      </c>
      <c r="I432" s="17" t="s">
        <v>39</v>
      </c>
      <c r="J432" s="12">
        <v>45177</v>
      </c>
      <c r="K432" s="22" t="s">
        <v>11163</v>
      </c>
    </row>
    <row r="433" spans="1:11" x14ac:dyDescent="0.25">
      <c r="A433" s="17" t="s">
        <v>11260</v>
      </c>
      <c r="B433" s="17" t="s">
        <v>11148</v>
      </c>
      <c r="C433" s="17" t="s">
        <v>11149</v>
      </c>
      <c r="D433" s="17" t="s">
        <v>11151</v>
      </c>
      <c r="E433" s="17" t="s">
        <v>11153</v>
      </c>
      <c r="F433" t="s">
        <v>11152</v>
      </c>
      <c r="G433" s="17" t="s">
        <v>11154</v>
      </c>
      <c r="H433" s="17" t="s">
        <v>225</v>
      </c>
      <c r="I433" s="17" t="s">
        <v>39</v>
      </c>
      <c r="J433" s="12">
        <v>45177</v>
      </c>
      <c r="K433" s="22" t="s">
        <v>11150</v>
      </c>
    </row>
    <row r="434" spans="1:11" ht="210" x14ac:dyDescent="0.25">
      <c r="A434" s="17" t="s">
        <v>11259</v>
      </c>
      <c r="B434" s="17" t="s">
        <v>11147</v>
      </c>
      <c r="C434" s="17" t="s">
        <v>11146</v>
      </c>
      <c r="D434" s="23" t="s">
        <v>11145</v>
      </c>
      <c r="E434" s="17" t="s">
        <v>39</v>
      </c>
      <c r="F434" s="17" t="s">
        <v>10235</v>
      </c>
      <c r="G434" s="17" t="s">
        <v>11155</v>
      </c>
      <c r="H434" s="17" t="s">
        <v>31</v>
      </c>
      <c r="I434" s="17" t="s">
        <v>39</v>
      </c>
      <c r="J434" s="12">
        <v>45178</v>
      </c>
      <c r="K434" s="22" t="s">
        <v>5476</v>
      </c>
    </row>
    <row r="435" spans="1:11" x14ac:dyDescent="0.25">
      <c r="A435" s="17" t="s">
        <v>11258</v>
      </c>
      <c r="B435" s="17" t="s">
        <v>10234</v>
      </c>
      <c r="C435" s="17" t="s">
        <v>11142</v>
      </c>
      <c r="D435" s="17" t="s">
        <v>11141</v>
      </c>
      <c r="E435" s="22" t="s">
        <v>11140</v>
      </c>
      <c r="F435" s="20" t="s">
        <v>11139</v>
      </c>
      <c r="G435" s="17" t="s">
        <v>11143</v>
      </c>
      <c r="H435" s="17" t="s">
        <v>9005</v>
      </c>
      <c r="I435" s="17" t="s">
        <v>39</v>
      </c>
      <c r="J435" s="12">
        <v>45181</v>
      </c>
      <c r="K435" s="22" t="s">
        <v>4998</v>
      </c>
    </row>
    <row r="436" spans="1:11" x14ac:dyDescent="0.25">
      <c r="A436" s="17" t="s">
        <v>11257</v>
      </c>
      <c r="B436" s="17" t="s">
        <v>10230</v>
      </c>
      <c r="C436" s="17" t="s">
        <v>10231</v>
      </c>
      <c r="D436" s="17" t="s">
        <v>10232</v>
      </c>
      <c r="E436" s="20" t="s">
        <v>11144</v>
      </c>
      <c r="F436" s="17" t="s">
        <v>10233</v>
      </c>
      <c r="G436" s="17" t="s">
        <v>11712</v>
      </c>
      <c r="H436" s="17" t="s">
        <v>225</v>
      </c>
      <c r="I436" s="17" t="s">
        <v>39</v>
      </c>
      <c r="J436" s="12">
        <v>45181</v>
      </c>
      <c r="K436" s="16" t="s">
        <v>11084</v>
      </c>
    </row>
    <row r="437" spans="1:11" x14ac:dyDescent="0.25">
      <c r="A437" s="17" t="s">
        <v>11256</v>
      </c>
      <c r="B437" s="17" t="s">
        <v>5595</v>
      </c>
      <c r="C437" s="17" t="s">
        <v>10227</v>
      </c>
      <c r="D437" s="17" t="s">
        <v>10228</v>
      </c>
      <c r="E437" s="20" t="s">
        <v>11138</v>
      </c>
      <c r="F437" s="17" t="s">
        <v>10229</v>
      </c>
      <c r="G437" s="17" t="s">
        <v>11713</v>
      </c>
      <c r="H437" s="17" t="s">
        <v>225</v>
      </c>
      <c r="I437" s="17" t="s">
        <v>39</v>
      </c>
      <c r="J437" s="12">
        <v>45181</v>
      </c>
      <c r="K437" s="16" t="s">
        <v>8841</v>
      </c>
    </row>
    <row r="438" spans="1:11" x14ac:dyDescent="0.25">
      <c r="A438" s="17" t="s">
        <v>11255</v>
      </c>
      <c r="B438" s="17" t="s">
        <v>11133</v>
      </c>
      <c r="C438" s="17" t="s">
        <v>11134</v>
      </c>
      <c r="D438" s="17" t="s">
        <v>11135</v>
      </c>
      <c r="E438" s="17" t="s">
        <v>11136</v>
      </c>
      <c r="F438" s="17" t="s">
        <v>10226</v>
      </c>
      <c r="G438" s="17" t="s">
        <v>11714</v>
      </c>
      <c r="H438" s="17" t="s">
        <v>31</v>
      </c>
      <c r="I438" s="17" t="s">
        <v>39</v>
      </c>
      <c r="J438" s="12">
        <v>45192</v>
      </c>
      <c r="K438" s="22" t="s">
        <v>11132</v>
      </c>
    </row>
    <row r="439" spans="1:11" x14ac:dyDescent="0.25">
      <c r="A439" s="17" t="s">
        <v>11254</v>
      </c>
      <c r="B439" s="17" t="s">
        <v>11129</v>
      </c>
      <c r="C439" s="22" t="s">
        <v>11130</v>
      </c>
      <c r="D439" s="17" t="s">
        <v>39</v>
      </c>
      <c r="E439" s="17" t="s">
        <v>11131</v>
      </c>
      <c r="F439" s="17" t="s">
        <v>10225</v>
      </c>
      <c r="G439" s="17" t="s">
        <v>595</v>
      </c>
      <c r="H439" s="17" t="s">
        <v>31</v>
      </c>
      <c r="I439" s="17" t="s">
        <v>39</v>
      </c>
      <c r="J439" s="12">
        <v>45192</v>
      </c>
      <c r="K439" s="22" t="s">
        <v>11132</v>
      </c>
    </row>
    <row r="440" spans="1:11" x14ac:dyDescent="0.25">
      <c r="A440" s="17" t="s">
        <v>11253</v>
      </c>
      <c r="B440" s="17" t="s">
        <v>10222</v>
      </c>
      <c r="C440" s="17" t="s">
        <v>11128</v>
      </c>
      <c r="D440" s="17" t="s">
        <v>11127</v>
      </c>
      <c r="E440" s="17" t="s">
        <v>39</v>
      </c>
      <c r="F440" s="17" t="s">
        <v>10223</v>
      </c>
      <c r="G440" s="17" t="s">
        <v>11126</v>
      </c>
      <c r="H440" s="17" t="s">
        <v>225</v>
      </c>
      <c r="I440" s="17" t="s">
        <v>39</v>
      </c>
      <c r="J440" s="12">
        <v>45194</v>
      </c>
      <c r="K440" s="22" t="s">
        <v>11083</v>
      </c>
    </row>
    <row r="441" spans="1:11" ht="45" x14ac:dyDescent="0.25">
      <c r="A441" s="17" t="s">
        <v>11252</v>
      </c>
      <c r="B441" s="17" t="s">
        <v>10220</v>
      </c>
      <c r="C441" s="17" t="s">
        <v>11123</v>
      </c>
      <c r="D441" s="23" t="s">
        <v>11125</v>
      </c>
      <c r="E441" s="20" t="s">
        <v>11124</v>
      </c>
      <c r="F441" s="17" t="s">
        <v>10221</v>
      </c>
      <c r="G441" s="17" t="s">
        <v>11122</v>
      </c>
      <c r="H441" s="17" t="s">
        <v>31</v>
      </c>
      <c r="I441" s="17" t="s">
        <v>39</v>
      </c>
      <c r="J441" s="12">
        <v>45195</v>
      </c>
      <c r="K441" s="22" t="s">
        <v>11082</v>
      </c>
    </row>
    <row r="442" spans="1:11" x14ac:dyDescent="0.25">
      <c r="A442" s="17" t="s">
        <v>11251</v>
      </c>
      <c r="B442" s="17" t="s">
        <v>10219</v>
      </c>
      <c r="C442" s="17" t="s">
        <v>11120</v>
      </c>
      <c r="D442" s="17" t="s">
        <v>11121</v>
      </c>
      <c r="E442" s="17" t="s">
        <v>39</v>
      </c>
      <c r="F442" s="17" t="s">
        <v>11119</v>
      </c>
      <c r="G442" s="17" t="s">
        <v>11715</v>
      </c>
      <c r="H442" s="17" t="s">
        <v>563</v>
      </c>
      <c r="I442" s="17" t="s">
        <v>39</v>
      </c>
      <c r="J442" s="12">
        <v>45195</v>
      </c>
      <c r="K442" s="22" t="s">
        <v>11083</v>
      </c>
    </row>
    <row r="443" spans="1:11" x14ac:dyDescent="0.25">
      <c r="A443" s="17" t="s">
        <v>11250</v>
      </c>
      <c r="B443" s="17" t="s">
        <v>10217</v>
      </c>
      <c r="C443" s="17" t="s">
        <v>11117</v>
      </c>
      <c r="D443" s="17" t="s">
        <v>10218</v>
      </c>
      <c r="E443" s="17" t="s">
        <v>39</v>
      </c>
      <c r="F443" s="17" t="s">
        <v>11118</v>
      </c>
      <c r="G443" s="17" t="s">
        <v>11716</v>
      </c>
      <c r="H443" s="17" t="s">
        <v>225</v>
      </c>
      <c r="I443" s="17" t="s">
        <v>39</v>
      </c>
      <c r="J443" s="12">
        <v>45196</v>
      </c>
      <c r="K443" s="22" t="s">
        <v>11082</v>
      </c>
    </row>
    <row r="444" spans="1:11" x14ac:dyDescent="0.25">
      <c r="A444" s="17" t="s">
        <v>11249</v>
      </c>
      <c r="B444" s="17" t="s">
        <v>10214</v>
      </c>
      <c r="C444" s="17" t="s">
        <v>5316</v>
      </c>
      <c r="D444" s="17" t="s">
        <v>10215</v>
      </c>
      <c r="E444" s="17" t="s">
        <v>39</v>
      </c>
      <c r="F444" s="17" t="s">
        <v>10216</v>
      </c>
      <c r="G444" s="17" t="s">
        <v>11717</v>
      </c>
      <c r="H444" s="17" t="s">
        <v>31</v>
      </c>
      <c r="I444" s="17" t="s">
        <v>39</v>
      </c>
      <c r="J444" s="12">
        <v>45197</v>
      </c>
      <c r="K444" s="17" t="s">
        <v>10213</v>
      </c>
    </row>
    <row r="445" spans="1:11" x14ac:dyDescent="0.25">
      <c r="A445" s="17" t="s">
        <v>11248</v>
      </c>
      <c r="B445" s="17" t="s">
        <v>10211</v>
      </c>
      <c r="C445" s="17" t="s">
        <v>11114</v>
      </c>
      <c r="D445" s="17" t="s">
        <v>10212</v>
      </c>
      <c r="E445" s="17" t="s">
        <v>11116</v>
      </c>
      <c r="F445" s="17" t="s">
        <v>11115</v>
      </c>
      <c r="G445" s="17" t="s">
        <v>11718</v>
      </c>
      <c r="H445" s="17" t="s">
        <v>225</v>
      </c>
      <c r="I445" s="17" t="s">
        <v>39</v>
      </c>
      <c r="J445" s="12">
        <v>45198</v>
      </c>
      <c r="K445" s="17" t="s">
        <v>10213</v>
      </c>
    </row>
    <row r="446" spans="1:11" ht="75" x14ac:dyDescent="0.25">
      <c r="A446" s="17" t="s">
        <v>11247</v>
      </c>
      <c r="B446" s="17" t="s">
        <v>10205</v>
      </c>
      <c r="C446" s="17" t="s">
        <v>10206</v>
      </c>
      <c r="D446" s="23" t="s">
        <v>11113</v>
      </c>
      <c r="E446" s="17" t="s">
        <v>39</v>
      </c>
      <c r="F446" s="17" t="s">
        <v>10210</v>
      </c>
      <c r="G446" s="17" t="s">
        <v>8951</v>
      </c>
      <c r="H446" s="17" t="s">
        <v>31</v>
      </c>
      <c r="I446" s="17" t="s">
        <v>39</v>
      </c>
      <c r="J446" s="12">
        <v>45207</v>
      </c>
      <c r="K446" s="17" t="s">
        <v>10209</v>
      </c>
    </row>
    <row r="447" spans="1:11" x14ac:dyDescent="0.25">
      <c r="A447" s="17" t="s">
        <v>11246</v>
      </c>
      <c r="B447" s="17" t="s">
        <v>10205</v>
      </c>
      <c r="C447" s="17" t="s">
        <v>10206</v>
      </c>
      <c r="D447" s="17" t="s">
        <v>10207</v>
      </c>
      <c r="E447" s="17" t="s">
        <v>39</v>
      </c>
      <c r="F447" s="17" t="s">
        <v>10208</v>
      </c>
      <c r="G447" s="17" t="s">
        <v>8951</v>
      </c>
      <c r="H447" s="17" t="s">
        <v>31</v>
      </c>
      <c r="I447" s="17" t="s">
        <v>39</v>
      </c>
      <c r="J447" s="12">
        <v>45207</v>
      </c>
      <c r="K447" s="17" t="s">
        <v>10209</v>
      </c>
    </row>
    <row r="448" spans="1:11" x14ac:dyDescent="0.25">
      <c r="A448" s="17" t="s">
        <v>11245</v>
      </c>
      <c r="B448" s="17" t="s">
        <v>10204</v>
      </c>
      <c r="C448" s="17" t="s">
        <v>777</v>
      </c>
      <c r="D448" s="17" t="s">
        <v>11112</v>
      </c>
      <c r="E448" s="17" t="s">
        <v>39</v>
      </c>
      <c r="F448" s="20" t="s">
        <v>11137</v>
      </c>
      <c r="G448" s="17" t="s">
        <v>11719</v>
      </c>
      <c r="H448" s="17" t="s">
        <v>225</v>
      </c>
      <c r="I448" s="17" t="s">
        <v>39</v>
      </c>
      <c r="J448" s="12">
        <v>45225</v>
      </c>
      <c r="K448" s="22" t="s">
        <v>11081</v>
      </c>
    </row>
    <row r="449" spans="1:11" x14ac:dyDescent="0.25">
      <c r="A449" s="17" t="s">
        <v>11244</v>
      </c>
      <c r="B449" s="17" t="s">
        <v>10203</v>
      </c>
      <c r="C449" s="17" t="s">
        <v>11108</v>
      </c>
      <c r="D449" s="17" t="s">
        <v>11107</v>
      </c>
      <c r="E449" s="20" t="s">
        <v>11110</v>
      </c>
      <c r="F449" s="17" t="s">
        <v>11109</v>
      </c>
      <c r="G449" s="17" t="s">
        <v>11111</v>
      </c>
      <c r="H449" s="17" t="s">
        <v>225</v>
      </c>
      <c r="I449" s="17" t="s">
        <v>39</v>
      </c>
      <c r="J449" s="12">
        <v>45225</v>
      </c>
      <c r="K449" s="22" t="s">
        <v>11081</v>
      </c>
    </row>
    <row r="450" spans="1:11" x14ac:dyDescent="0.25">
      <c r="A450" s="17" t="s">
        <v>11243</v>
      </c>
      <c r="B450" s="17" t="s">
        <v>10202</v>
      </c>
      <c r="C450" s="17" t="s">
        <v>11105</v>
      </c>
      <c r="D450" s="17" t="s">
        <v>11106</v>
      </c>
      <c r="E450" s="17" t="s">
        <v>39</v>
      </c>
      <c r="F450" s="17" t="s">
        <v>11102</v>
      </c>
      <c r="G450" s="17" t="s">
        <v>11720</v>
      </c>
      <c r="H450" s="17" t="s">
        <v>225</v>
      </c>
      <c r="I450" s="17" t="s">
        <v>39</v>
      </c>
      <c r="J450" s="12">
        <v>45232</v>
      </c>
      <c r="K450" s="22" t="s">
        <v>11103</v>
      </c>
    </row>
    <row r="451" spans="1:11" x14ac:dyDescent="0.25">
      <c r="A451" s="17" t="s">
        <v>11242</v>
      </c>
      <c r="B451" s="17" t="s">
        <v>10198</v>
      </c>
      <c r="C451" s="20" t="s">
        <v>11104</v>
      </c>
      <c r="D451" s="17" t="s">
        <v>10199</v>
      </c>
      <c r="E451" s="20" t="s">
        <v>11101</v>
      </c>
      <c r="F451" s="17" t="s">
        <v>10200</v>
      </c>
      <c r="G451" s="17" t="s">
        <v>11721</v>
      </c>
      <c r="H451" s="17" t="s">
        <v>225</v>
      </c>
      <c r="I451" s="17" t="s">
        <v>39</v>
      </c>
      <c r="J451" s="12">
        <v>45243</v>
      </c>
      <c r="K451" s="17" t="s">
        <v>10201</v>
      </c>
    </row>
    <row r="452" spans="1:11" x14ac:dyDescent="0.25">
      <c r="A452" s="17" t="s">
        <v>11241</v>
      </c>
      <c r="B452" s="17" t="s">
        <v>10195</v>
      </c>
      <c r="C452" s="17" t="s">
        <v>10185</v>
      </c>
      <c r="D452" s="17" t="s">
        <v>10196</v>
      </c>
      <c r="E452" s="20" t="s">
        <v>11101</v>
      </c>
      <c r="F452" s="17" t="s">
        <v>10197</v>
      </c>
      <c r="G452" s="17" t="s">
        <v>11722</v>
      </c>
      <c r="H452" s="17" t="s">
        <v>225</v>
      </c>
      <c r="I452" s="17" t="s">
        <v>39</v>
      </c>
      <c r="J452" s="12">
        <v>45249</v>
      </c>
      <c r="K452" s="17" t="s">
        <v>10188</v>
      </c>
    </row>
    <row r="453" spans="1:11" x14ac:dyDescent="0.25">
      <c r="A453" s="17" t="s">
        <v>11240</v>
      </c>
      <c r="B453" s="17" t="s">
        <v>10193</v>
      </c>
      <c r="C453" s="17" t="s">
        <v>10185</v>
      </c>
      <c r="D453" s="17" t="s">
        <v>11100</v>
      </c>
      <c r="E453" s="20" t="s">
        <v>11101</v>
      </c>
      <c r="F453" s="17" t="s">
        <v>10194</v>
      </c>
      <c r="G453" s="17" t="s">
        <v>11723</v>
      </c>
      <c r="H453" s="17" t="s">
        <v>225</v>
      </c>
      <c r="I453" s="17" t="s">
        <v>39</v>
      </c>
      <c r="J453" s="12">
        <v>45249</v>
      </c>
      <c r="K453" s="17" t="s">
        <v>10188</v>
      </c>
    </row>
    <row r="454" spans="1:11" x14ac:dyDescent="0.25">
      <c r="A454" s="17" t="s">
        <v>11239</v>
      </c>
      <c r="B454" s="17" t="s">
        <v>10189</v>
      </c>
      <c r="C454" s="17" t="s">
        <v>10190</v>
      </c>
      <c r="D454" s="17" t="s">
        <v>10191</v>
      </c>
      <c r="E454" s="17" t="s">
        <v>39</v>
      </c>
      <c r="F454" s="17" t="s">
        <v>10192</v>
      </c>
      <c r="G454" s="17" t="s">
        <v>11724</v>
      </c>
      <c r="H454" s="17" t="s">
        <v>225</v>
      </c>
      <c r="I454" s="17" t="s">
        <v>39</v>
      </c>
      <c r="J454" s="12">
        <v>45249</v>
      </c>
      <c r="K454" s="17" t="s">
        <v>659</v>
      </c>
    </row>
    <row r="455" spans="1:11" x14ac:dyDescent="0.25">
      <c r="A455" s="17" t="s">
        <v>11238</v>
      </c>
      <c r="B455" s="17" t="s">
        <v>10184</v>
      </c>
      <c r="C455" s="17" t="s">
        <v>11096</v>
      </c>
      <c r="D455" s="17" t="s">
        <v>10186</v>
      </c>
      <c r="E455" s="20" t="s">
        <v>11099</v>
      </c>
      <c r="F455" s="17" t="s">
        <v>10187</v>
      </c>
      <c r="G455" s="17" t="s">
        <v>11725</v>
      </c>
      <c r="H455" s="17" t="s">
        <v>225</v>
      </c>
      <c r="I455" s="17" t="s">
        <v>39</v>
      </c>
      <c r="J455" s="12">
        <v>45249</v>
      </c>
      <c r="K455" s="17" t="s">
        <v>10188</v>
      </c>
    </row>
    <row r="456" spans="1:11" x14ac:dyDescent="0.25">
      <c r="A456" s="17" t="s">
        <v>11237</v>
      </c>
      <c r="B456" s="17" t="s">
        <v>10182</v>
      </c>
      <c r="C456" s="17" t="s">
        <v>11096</v>
      </c>
      <c r="D456" s="17" t="s">
        <v>11095</v>
      </c>
      <c r="E456" s="20" t="s">
        <v>11098</v>
      </c>
      <c r="F456" s="20" t="s">
        <v>10183</v>
      </c>
      <c r="G456" s="17" t="s">
        <v>11726</v>
      </c>
      <c r="H456" s="17" t="s">
        <v>225</v>
      </c>
      <c r="I456" s="17" t="s">
        <v>39</v>
      </c>
      <c r="J456" s="12">
        <v>45249</v>
      </c>
      <c r="K456" s="17" t="s">
        <v>659</v>
      </c>
    </row>
    <row r="457" spans="1:11" x14ac:dyDescent="0.25">
      <c r="A457" s="17" t="s">
        <v>11236</v>
      </c>
      <c r="B457" s="17" t="s">
        <v>10180</v>
      </c>
      <c r="C457" s="17" t="s">
        <v>10185</v>
      </c>
      <c r="D457" s="17" t="s">
        <v>11092</v>
      </c>
      <c r="E457" s="20" t="s">
        <v>11093</v>
      </c>
      <c r="F457" s="17" t="s">
        <v>10181</v>
      </c>
      <c r="G457" s="17" t="s">
        <v>11097</v>
      </c>
      <c r="H457" s="17" t="s">
        <v>225</v>
      </c>
      <c r="I457" s="17" t="s">
        <v>39</v>
      </c>
      <c r="J457" s="12">
        <v>45249</v>
      </c>
      <c r="K457" s="22" t="s">
        <v>11094</v>
      </c>
    </row>
    <row r="458" spans="1:11" ht="75" x14ac:dyDescent="0.25">
      <c r="A458" s="17" t="s">
        <v>11235</v>
      </c>
      <c r="B458" s="17" t="s">
        <v>10177</v>
      </c>
      <c r="C458" s="17" t="s">
        <v>11091</v>
      </c>
      <c r="D458" s="23" t="s">
        <v>10178</v>
      </c>
      <c r="E458" s="20" t="s">
        <v>11089</v>
      </c>
      <c r="F458" s="20" t="s">
        <v>11090</v>
      </c>
      <c r="G458" s="17" t="s">
        <v>11727</v>
      </c>
      <c r="H458" s="17" t="s">
        <v>563</v>
      </c>
      <c r="I458" s="17" t="s">
        <v>39</v>
      </c>
      <c r="J458" s="12">
        <v>45260</v>
      </c>
      <c r="K458" s="17" t="s">
        <v>10179</v>
      </c>
    </row>
    <row r="459" spans="1:11" x14ac:dyDescent="0.25">
      <c r="A459" s="17" t="s">
        <v>11234</v>
      </c>
      <c r="B459" s="17" t="s">
        <v>10176</v>
      </c>
      <c r="C459" s="17" t="s">
        <v>11086</v>
      </c>
      <c r="D459" s="17" t="s">
        <v>11087</v>
      </c>
      <c r="E459" s="20" t="s">
        <v>11088</v>
      </c>
      <c r="F459" s="20" t="s">
        <v>11078</v>
      </c>
      <c r="G459" s="17" t="s">
        <v>11079</v>
      </c>
      <c r="H459" s="17" t="s">
        <v>225</v>
      </c>
      <c r="I459" s="17" t="s">
        <v>39</v>
      </c>
      <c r="J459" s="12">
        <v>45265</v>
      </c>
      <c r="K459" s="22" t="s">
        <v>11080</v>
      </c>
    </row>
    <row r="460" spans="1:11" x14ac:dyDescent="0.25">
      <c r="A460" s="17" t="s">
        <v>11233</v>
      </c>
      <c r="B460" s="17" t="s">
        <v>10174</v>
      </c>
      <c r="C460" s="17" t="s">
        <v>11076</v>
      </c>
      <c r="D460" s="17" t="s">
        <v>11075</v>
      </c>
      <c r="E460" s="20" t="s">
        <v>11077</v>
      </c>
      <c r="F460" s="20" t="s">
        <v>10175</v>
      </c>
      <c r="G460" s="17" t="s">
        <v>11728</v>
      </c>
      <c r="H460" s="17" t="s">
        <v>225</v>
      </c>
      <c r="I460" s="17" t="s">
        <v>39</v>
      </c>
      <c r="J460" s="12">
        <v>45277</v>
      </c>
      <c r="K460" s="22" t="s">
        <v>4998</v>
      </c>
    </row>
    <row r="461" spans="1:11" x14ac:dyDescent="0.25">
      <c r="A461" s="17" t="s">
        <v>11232</v>
      </c>
      <c r="B461" s="17" t="s">
        <v>10172</v>
      </c>
      <c r="C461" s="17" t="s">
        <v>11069</v>
      </c>
      <c r="D461" s="17" t="s">
        <v>11072</v>
      </c>
      <c r="E461" s="20" t="s">
        <v>11073</v>
      </c>
      <c r="F461" s="20" t="s">
        <v>10173</v>
      </c>
      <c r="G461" s="17" t="s">
        <v>158</v>
      </c>
      <c r="H461" s="17" t="s">
        <v>225</v>
      </c>
      <c r="I461" s="17" t="s">
        <v>39</v>
      </c>
      <c r="J461" s="12">
        <v>45281</v>
      </c>
      <c r="K461" s="16" t="s">
        <v>11074</v>
      </c>
    </row>
    <row r="462" spans="1:11" x14ac:dyDescent="0.25">
      <c r="A462" s="17" t="s">
        <v>11231</v>
      </c>
      <c r="B462" s="17" t="s">
        <v>10170</v>
      </c>
      <c r="C462" s="17" t="s">
        <v>11068</v>
      </c>
      <c r="D462" s="17" t="s">
        <v>11070</v>
      </c>
      <c r="E462" s="20" t="s">
        <v>11071</v>
      </c>
      <c r="F462" s="20" t="s">
        <v>10171</v>
      </c>
      <c r="G462" s="17" t="s">
        <v>11729</v>
      </c>
      <c r="H462" s="17" t="s">
        <v>1089</v>
      </c>
      <c r="I462" s="20" t="s">
        <v>10171</v>
      </c>
      <c r="J462" s="12">
        <v>45282</v>
      </c>
      <c r="K462" s="16" t="s">
        <v>11074</v>
      </c>
    </row>
    <row r="463" spans="1:11" x14ac:dyDescent="0.25">
      <c r="A463" s="17" t="s">
        <v>11230</v>
      </c>
      <c r="B463" s="17" t="s">
        <v>10165</v>
      </c>
      <c r="C463" s="17" t="s">
        <v>10166</v>
      </c>
      <c r="D463" s="17" t="s">
        <v>10167</v>
      </c>
      <c r="E463" s="17" t="s">
        <v>39</v>
      </c>
      <c r="F463" s="17" t="s">
        <v>10168</v>
      </c>
      <c r="G463" s="17" t="s">
        <v>11730</v>
      </c>
      <c r="H463" s="17" t="s">
        <v>1089</v>
      </c>
      <c r="I463" s="17" t="s">
        <v>39</v>
      </c>
      <c r="J463" s="12">
        <v>45294</v>
      </c>
      <c r="K463" s="17" t="s">
        <v>10169</v>
      </c>
    </row>
    <row r="464" spans="1:11" x14ac:dyDescent="0.25">
      <c r="A464" s="17" t="s">
        <v>11229</v>
      </c>
      <c r="B464" s="17" t="s">
        <v>10159</v>
      </c>
      <c r="C464" s="17" t="s">
        <v>10160</v>
      </c>
      <c r="D464" s="17" t="s">
        <v>10161</v>
      </c>
      <c r="E464" s="17" t="s">
        <v>10162</v>
      </c>
      <c r="F464" s="17" t="s">
        <v>10163</v>
      </c>
      <c r="G464" s="17" t="s">
        <v>11731</v>
      </c>
      <c r="H464" s="17" t="s">
        <v>225</v>
      </c>
      <c r="I464" s="17" t="s">
        <v>39</v>
      </c>
      <c r="J464" s="12">
        <v>45297</v>
      </c>
      <c r="K464" s="17" t="s">
        <v>10164</v>
      </c>
    </row>
  </sheetData>
  <phoneticPr fontId="2" type="noConversion"/>
  <hyperlinks>
    <hyperlink ref="F462" r:id="rId1" xr:uid="{018A17EE-05ED-41F5-A44C-720859204547}"/>
    <hyperlink ref="E462" r:id="rId2" xr:uid="{1A7A0EB5-AC8D-4CB0-964D-2EC5F8E7F939}"/>
    <hyperlink ref="I462" r:id="rId3" xr:uid="{D404C485-9567-4406-A2E2-955C587261A1}"/>
    <hyperlink ref="F461" r:id="rId4" xr:uid="{4A09F77E-6F0C-4299-86B7-289F32A5F527}"/>
    <hyperlink ref="E461" r:id="rId5" xr:uid="{2FB185FB-CAC0-4D5E-BE7F-9291B7B9BA01}"/>
    <hyperlink ref="F460" r:id="rId6" xr:uid="{137FDD92-AEA7-43BD-B625-CD36B7384A68}"/>
    <hyperlink ref="E460" r:id="rId7" xr:uid="{CDFC93DF-2EE3-4720-967B-D0F818524CA5}"/>
    <hyperlink ref="F459" r:id="rId8" xr:uid="{460C9356-26B2-49D4-A7DA-865E03CAE67C}"/>
    <hyperlink ref="E459" r:id="rId9" xr:uid="{2E274672-2BCC-4A90-8892-0B944ABDD94B}"/>
    <hyperlink ref="F458" r:id="rId10" xr:uid="{310F9BD6-74F7-431B-A432-3A95783240FA}"/>
    <hyperlink ref="E458" r:id="rId11" xr:uid="{4D17ABD2-D8E3-441E-8D30-917D5DBD6D57}"/>
    <hyperlink ref="E457" r:id="rId12" xr:uid="{4D75DE37-565E-4166-B43E-B3561529B66A}"/>
    <hyperlink ref="F456" r:id="rId13" xr:uid="{B3AE666B-6F26-4EFD-AE12-4242114FB4F5}"/>
    <hyperlink ref="E456" r:id="rId14" xr:uid="{6AD0C22D-9236-4B3C-8DA7-B3533376EB5D}"/>
    <hyperlink ref="E455" r:id="rId15" xr:uid="{6CDA2C7F-A99D-4428-A4EB-BFAEE56A6922}"/>
    <hyperlink ref="E453" r:id="rId16" xr:uid="{4CFD0408-0977-46D4-95C0-5CD87E62F1A6}"/>
    <hyperlink ref="E452" r:id="rId17" xr:uid="{20A32C7E-F347-4F46-9A90-EF8B7121BB04}"/>
    <hyperlink ref="E451" r:id="rId18" xr:uid="{09CA102E-3784-4A98-887D-1FDCD103FBDE}"/>
    <hyperlink ref="C451" r:id="rId19" display="https://unstats.un.org/wiki/display/~gonzalezmorales" xr:uid="{AFD35E75-8D1C-418D-9566-F8D34CED55FA}"/>
    <hyperlink ref="E449" r:id="rId20" xr:uid="{64FE01DA-4931-41CE-B93D-38541DCC5F8C}"/>
    <hyperlink ref="E441" r:id="rId21" xr:uid="{EB25091D-BFFC-4067-9E05-33727AAE4CA3}"/>
    <hyperlink ref="F448" r:id="rId22" xr:uid="{0996293C-A231-4497-BCBC-11D8A2435F99}"/>
    <hyperlink ref="E437" r:id="rId23" xr:uid="{0B273A7D-3AF3-4762-B7DD-E0025D33D2CE}"/>
    <hyperlink ref="F435" r:id="rId24" xr:uid="{87F8347E-AF16-41AD-A3FE-F3E46B460565}"/>
    <hyperlink ref="E436" r:id="rId25" xr:uid="{A17731BC-C2DF-40C4-B3C2-E99B3A9D72D2}"/>
    <hyperlink ref="F432" r:id="rId26" xr:uid="{D57EBE87-0C78-4DCF-B571-85C3FD940400}"/>
    <hyperlink ref="F426" r:id="rId27" xr:uid="{431C7B7B-02D5-4F20-82EC-D01338C59DDA}"/>
    <hyperlink ref="F420" r:id="rId28" xr:uid="{484CA608-739E-4C3A-9689-AF2928E343E0}"/>
    <hyperlink ref="E420" r:id="rId29" xr:uid="{6E82E86B-FFC5-4D44-B22E-A8F349CE48B9}"/>
    <hyperlink ref="F4" r:id="rId30" xr:uid="{EB4D5DF0-B99C-4CBD-9699-CF2E067885EF}"/>
    <hyperlink ref="E4" r:id="rId31" xr:uid="{27B2AF30-E903-4AC9-83CE-4A7EF4FC5825}"/>
    <hyperlink ref="E5" r:id="rId32" xr:uid="{BE52F8DF-F348-482A-A331-EF7D8D84905C}"/>
    <hyperlink ref="F6" r:id="rId33" xr:uid="{EF14BF82-0030-4C18-B857-F5FFC3A58281}"/>
    <hyperlink ref="E6" r:id="rId34" xr:uid="{461F4082-AEE5-4C39-9EE0-C9730940DF71}"/>
    <hyperlink ref="E7" r:id="rId35" xr:uid="{FF772BCC-FCA0-4FF1-81B8-D4D25B4D92FA}"/>
    <hyperlink ref="E9" r:id="rId36" xr:uid="{70C20525-64FC-4C52-9261-ACA8618CF314}"/>
    <hyperlink ref="E10" r:id="rId37" xr:uid="{612E0CFA-6FCB-4872-AE5B-9CD1A5880758}"/>
    <hyperlink ref="F11" r:id="rId38" xr:uid="{69E08960-E5AA-48B1-AA79-D8BF4EF832FF}"/>
    <hyperlink ref="F14" r:id="rId39" xr:uid="{90890482-644D-4DCC-84B6-AFA49B6D3CB5}"/>
    <hyperlink ref="F15" r:id="rId40" xr:uid="{034269C1-B6F2-420D-9EAE-E9BF3B11929A}"/>
    <hyperlink ref="E15" r:id="rId41" xr:uid="{B18916ED-05DA-4AA0-BBDC-63F4124E3E35}"/>
  </hyperlinks>
  <pageMargins left="0.7" right="0.7" top="0.75" bottom="0.75" header="0.3" footer="0.3"/>
  <pageSetup orientation="portrait" horizontalDpi="300" verticalDpi="300" r:id="rId42"/>
  <tableParts count="1">
    <tablePart r:id="rId4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1765D-9AB9-4323-8211-4DFCA0463903}">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AA231-7C02-4217-AD86-E5DA62712BDC}">
  <dimension ref="A1:C396"/>
  <sheetViews>
    <sheetView workbookViewId="0">
      <selection activeCell="B2" sqref="B2:B396"/>
    </sheetView>
  </sheetViews>
  <sheetFormatPr defaultRowHeight="15" x14ac:dyDescent="0.25"/>
  <cols>
    <col min="1" max="1" width="11.42578125" bestFit="1" customWidth="1"/>
    <col min="2" max="2" width="23.7109375" bestFit="1" customWidth="1"/>
    <col min="3" max="3" width="11" bestFit="1" customWidth="1"/>
  </cols>
  <sheetData>
    <row r="1" spans="1:3" x14ac:dyDescent="0.25">
      <c r="A1" t="s">
        <v>9112</v>
      </c>
      <c r="B1" t="s">
        <v>9113</v>
      </c>
      <c r="C1" t="s">
        <v>9100</v>
      </c>
    </row>
    <row r="2" spans="1:3" x14ac:dyDescent="0.25">
      <c r="A2" t="s">
        <v>9011</v>
      </c>
      <c r="B2" t="s">
        <v>2912</v>
      </c>
      <c r="C2">
        <f>COUNTIFS(source_data[concatenate],"*"&amp;B2&amp;"*")</f>
        <v>3</v>
      </c>
    </row>
    <row r="3" spans="1:3" x14ac:dyDescent="0.25">
      <c r="A3" t="s">
        <v>9011</v>
      </c>
      <c r="B3" t="s">
        <v>1328</v>
      </c>
      <c r="C3">
        <f>COUNTIFS(source_data[concatenate],"*"&amp;B3&amp;"*")</f>
        <v>1</v>
      </c>
    </row>
    <row r="4" spans="1:3" x14ac:dyDescent="0.25">
      <c r="A4" t="s">
        <v>9011</v>
      </c>
      <c r="B4" t="s">
        <v>1264</v>
      </c>
      <c r="C4">
        <f>COUNTIFS(source_data[concatenate],"*"&amp;B4&amp;"*")</f>
        <v>1</v>
      </c>
    </row>
    <row r="5" spans="1:3" x14ac:dyDescent="0.25">
      <c r="A5" t="s">
        <v>9011</v>
      </c>
      <c r="B5" t="s">
        <v>1064</v>
      </c>
      <c r="C5">
        <f>COUNTIFS(source_data[concatenate],"*"&amp;B5&amp;"*")</f>
        <v>26</v>
      </c>
    </row>
    <row r="6" spans="1:3" x14ac:dyDescent="0.25">
      <c r="A6" t="s">
        <v>9011</v>
      </c>
      <c r="B6" t="s">
        <v>8906</v>
      </c>
      <c r="C6">
        <f>COUNTIFS(source_data[concatenate],"*"&amp;B6&amp;"*")</f>
        <v>3</v>
      </c>
    </row>
    <row r="7" spans="1:3" x14ac:dyDescent="0.25">
      <c r="A7" t="s">
        <v>9011</v>
      </c>
      <c r="B7" t="s">
        <v>8907</v>
      </c>
      <c r="C7">
        <f>COUNTIFS(source_data[concatenate],"*"&amp;B7&amp;"*")</f>
        <v>42</v>
      </c>
    </row>
    <row r="8" spans="1:3" x14ac:dyDescent="0.25">
      <c r="A8" t="s">
        <v>9011</v>
      </c>
      <c r="B8" t="s">
        <v>988</v>
      </c>
      <c r="C8">
        <f>COUNTIFS(source_data[concatenate],"*"&amp;B8&amp;"*")</f>
        <v>2</v>
      </c>
    </row>
    <row r="9" spans="1:3" x14ac:dyDescent="0.25">
      <c r="A9" t="s">
        <v>9011</v>
      </c>
      <c r="B9" t="s">
        <v>980</v>
      </c>
      <c r="C9">
        <f>COUNTIFS(source_data[concatenate],"*"&amp;B9&amp;"*")</f>
        <v>9</v>
      </c>
    </row>
    <row r="10" spans="1:3" x14ac:dyDescent="0.25">
      <c r="A10" t="s">
        <v>9011</v>
      </c>
      <c r="B10" t="s">
        <v>5288</v>
      </c>
      <c r="C10">
        <f>COUNTIFS(source_data[concatenate],"*"&amp;B10&amp;"*")</f>
        <v>4</v>
      </c>
    </row>
    <row r="11" spans="1:3" x14ac:dyDescent="0.25">
      <c r="A11" t="s">
        <v>9011</v>
      </c>
      <c r="B11" t="s">
        <v>8909</v>
      </c>
      <c r="C11">
        <f>COUNTIFS(source_data[concatenate],"*"&amp;B11&amp;"*")</f>
        <v>1</v>
      </c>
    </row>
    <row r="12" spans="1:3" x14ac:dyDescent="0.25">
      <c r="A12" t="s">
        <v>9011</v>
      </c>
      <c r="B12" t="s">
        <v>1072</v>
      </c>
      <c r="C12">
        <f>COUNTIFS(source_data[concatenate],"*"&amp;B12&amp;"*")</f>
        <v>3</v>
      </c>
    </row>
    <row r="13" spans="1:3" x14ac:dyDescent="0.25">
      <c r="A13" t="s">
        <v>9011</v>
      </c>
      <c r="B13" t="s">
        <v>8910</v>
      </c>
      <c r="C13">
        <f>COUNTIFS(source_data[concatenate],"*"&amp;B13&amp;"*")</f>
        <v>0</v>
      </c>
    </row>
    <row r="14" spans="1:3" x14ac:dyDescent="0.25">
      <c r="A14" t="s">
        <v>9011</v>
      </c>
      <c r="B14" t="s">
        <v>2354</v>
      </c>
      <c r="C14">
        <f>COUNTIFS(source_data[concatenate],"*"&amp;B14&amp;"*")</f>
        <v>3</v>
      </c>
    </row>
    <row r="15" spans="1:3" x14ac:dyDescent="0.25">
      <c r="A15" t="s">
        <v>9011</v>
      </c>
      <c r="B15" t="s">
        <v>8915</v>
      </c>
      <c r="C15">
        <f>COUNTIFS(source_data[concatenate],"*"&amp;B15&amp;"*")</f>
        <v>3</v>
      </c>
    </row>
    <row r="16" spans="1:3" x14ac:dyDescent="0.25">
      <c r="A16" t="s">
        <v>9011</v>
      </c>
      <c r="B16" t="s">
        <v>2078</v>
      </c>
      <c r="C16">
        <f>COUNTIFS(source_data[concatenate],"*"&amp;B16&amp;"*")</f>
        <v>1</v>
      </c>
    </row>
    <row r="17" spans="1:3" x14ac:dyDescent="0.25">
      <c r="A17" t="s">
        <v>9011</v>
      </c>
      <c r="B17" t="s">
        <v>8912</v>
      </c>
      <c r="C17">
        <f>COUNTIFS(source_data[concatenate],"*"&amp;B17&amp;"*")</f>
        <v>7</v>
      </c>
    </row>
    <row r="18" spans="1:3" x14ac:dyDescent="0.25">
      <c r="A18" t="s">
        <v>9011</v>
      </c>
      <c r="B18" t="s">
        <v>2517</v>
      </c>
      <c r="C18">
        <f>COUNTIFS(source_data[concatenate],"*"&amp;B18&amp;"*")</f>
        <v>1</v>
      </c>
    </row>
    <row r="19" spans="1:3" x14ac:dyDescent="0.25">
      <c r="A19" t="s">
        <v>9011</v>
      </c>
      <c r="B19" t="s">
        <v>8911</v>
      </c>
      <c r="C19">
        <f>COUNTIFS(source_data[concatenate],"*"&amp;B19&amp;"*")</f>
        <v>3</v>
      </c>
    </row>
    <row r="20" spans="1:3" x14ac:dyDescent="0.25">
      <c r="A20" t="s">
        <v>9011</v>
      </c>
      <c r="B20" t="s">
        <v>1608</v>
      </c>
      <c r="C20">
        <f>COUNTIFS(source_data[concatenate],"*"&amp;B20&amp;"*")</f>
        <v>6</v>
      </c>
    </row>
    <row r="21" spans="1:3" x14ac:dyDescent="0.25">
      <c r="A21" t="s">
        <v>9011</v>
      </c>
      <c r="B21" t="s">
        <v>8908</v>
      </c>
      <c r="C21">
        <f>COUNTIFS(source_data[concatenate],"*"&amp;B21&amp;"*")</f>
        <v>0</v>
      </c>
    </row>
    <row r="22" spans="1:3" x14ac:dyDescent="0.25">
      <c r="A22" t="s">
        <v>9011</v>
      </c>
      <c r="B22" t="s">
        <v>1597</v>
      </c>
      <c r="C22">
        <f>COUNTIFS(source_data[concatenate],"*"&amp;B22&amp;"*")</f>
        <v>6</v>
      </c>
    </row>
    <row r="23" spans="1:3" x14ac:dyDescent="0.25">
      <c r="A23" t="s">
        <v>9011</v>
      </c>
      <c r="B23" t="s">
        <v>4055</v>
      </c>
      <c r="C23">
        <f>COUNTIFS(source_data[concatenate],"*"&amp;B23&amp;"*")</f>
        <v>1</v>
      </c>
    </row>
    <row r="24" spans="1:3" x14ac:dyDescent="0.25">
      <c r="A24" t="s">
        <v>9011</v>
      </c>
      <c r="B24" t="s">
        <v>1808</v>
      </c>
      <c r="C24">
        <f>COUNTIFS(source_data[concatenate],"*"&amp;B24&amp;"*")</f>
        <v>4</v>
      </c>
    </row>
    <row r="25" spans="1:3" x14ac:dyDescent="0.25">
      <c r="A25" t="s">
        <v>9011</v>
      </c>
      <c r="B25" t="s">
        <v>1700</v>
      </c>
      <c r="C25">
        <f>COUNTIFS(source_data[concatenate],"*"&amp;B25&amp;"*")</f>
        <v>8</v>
      </c>
    </row>
    <row r="26" spans="1:3" x14ac:dyDescent="0.25">
      <c r="A26" t="s">
        <v>9011</v>
      </c>
      <c r="B26" t="s">
        <v>594</v>
      </c>
      <c r="C26">
        <f>COUNTIFS(source_data[concatenate],"*"&amp;B26&amp;"*")</f>
        <v>2</v>
      </c>
    </row>
    <row r="27" spans="1:3" x14ac:dyDescent="0.25">
      <c r="A27" t="s">
        <v>9011</v>
      </c>
      <c r="B27" t="s">
        <v>8918</v>
      </c>
      <c r="C27">
        <f>COUNTIFS(source_data[concatenate],"*"&amp;B27&amp;"*")</f>
        <v>7</v>
      </c>
    </row>
    <row r="28" spans="1:3" x14ac:dyDescent="0.25">
      <c r="A28" t="s">
        <v>9011</v>
      </c>
      <c r="B28" t="s">
        <v>6503</v>
      </c>
      <c r="C28">
        <f>COUNTIFS(source_data[concatenate],"*"&amp;B28&amp;"*")</f>
        <v>6</v>
      </c>
    </row>
    <row r="29" spans="1:3" x14ac:dyDescent="0.25">
      <c r="A29" t="s">
        <v>9011</v>
      </c>
      <c r="B29" t="s">
        <v>8917</v>
      </c>
      <c r="C29">
        <f>COUNTIFS(source_data[concatenate],"*"&amp;B29&amp;"*")</f>
        <v>1</v>
      </c>
    </row>
    <row r="30" spans="1:3" x14ac:dyDescent="0.25">
      <c r="A30" t="s">
        <v>9011</v>
      </c>
      <c r="B30" t="s">
        <v>810</v>
      </c>
      <c r="C30">
        <f>COUNTIFS(source_data[concatenate],"*"&amp;B30&amp;"*")</f>
        <v>10</v>
      </c>
    </row>
    <row r="31" spans="1:3" x14ac:dyDescent="0.25">
      <c r="A31" t="s">
        <v>9011</v>
      </c>
      <c r="B31" t="s">
        <v>865</v>
      </c>
      <c r="C31">
        <f>COUNTIFS(source_data[concatenate],"*"&amp;B31&amp;"*")</f>
        <v>48</v>
      </c>
    </row>
    <row r="32" spans="1:3" x14ac:dyDescent="0.25">
      <c r="A32" t="s">
        <v>9011</v>
      </c>
      <c r="B32" t="s">
        <v>4735</v>
      </c>
      <c r="C32">
        <f>COUNTIFS(source_data[concatenate],"*"&amp;B32&amp;"*")</f>
        <v>10</v>
      </c>
    </row>
    <row r="33" spans="1:3" x14ac:dyDescent="0.25">
      <c r="A33" t="s">
        <v>9011</v>
      </c>
      <c r="B33" t="s">
        <v>8043</v>
      </c>
      <c r="C33">
        <f>COUNTIFS(source_data[concatenate],"*"&amp;B33&amp;"*")</f>
        <v>2</v>
      </c>
    </row>
    <row r="34" spans="1:3" x14ac:dyDescent="0.25">
      <c r="A34" t="s">
        <v>9011</v>
      </c>
      <c r="B34" t="s">
        <v>6380</v>
      </c>
      <c r="C34">
        <f>COUNTIFS(source_data[concatenate],"*"&amp;B34&amp;"*")</f>
        <v>3</v>
      </c>
    </row>
    <row r="35" spans="1:3" x14ac:dyDescent="0.25">
      <c r="A35" t="s">
        <v>9011</v>
      </c>
      <c r="B35" t="s">
        <v>1397</v>
      </c>
      <c r="C35">
        <f>COUNTIFS(source_data[concatenate],"*"&amp;B35&amp;"*")</f>
        <v>8</v>
      </c>
    </row>
    <row r="36" spans="1:3" x14ac:dyDescent="0.25">
      <c r="A36" t="s">
        <v>9011</v>
      </c>
      <c r="B36" t="s">
        <v>5169</v>
      </c>
      <c r="C36">
        <f>COUNTIFS(source_data[concatenate],"*"&amp;B36&amp;"*")</f>
        <v>56</v>
      </c>
    </row>
    <row r="37" spans="1:3" x14ac:dyDescent="0.25">
      <c r="A37" t="s">
        <v>9011</v>
      </c>
      <c r="B37" t="s">
        <v>3319</v>
      </c>
      <c r="C37">
        <f>COUNTIFS(source_data[concatenate],"*"&amp;B37&amp;"*")</f>
        <v>3</v>
      </c>
    </row>
    <row r="38" spans="1:3" x14ac:dyDescent="0.25">
      <c r="A38" t="s">
        <v>9011</v>
      </c>
      <c r="B38" t="s">
        <v>8236</v>
      </c>
      <c r="C38">
        <f>COUNTIFS(source_data[concatenate],"*"&amp;B38&amp;"*")</f>
        <v>3</v>
      </c>
    </row>
    <row r="39" spans="1:3" x14ac:dyDescent="0.25">
      <c r="A39" t="s">
        <v>9011</v>
      </c>
      <c r="B39" t="s">
        <v>203</v>
      </c>
      <c r="C39">
        <f>COUNTIFS(source_data[concatenate],"*"&amp;B39&amp;"*")</f>
        <v>5</v>
      </c>
    </row>
    <row r="40" spans="1:3" x14ac:dyDescent="0.25">
      <c r="A40" t="s">
        <v>9011</v>
      </c>
      <c r="B40" t="s">
        <v>8920</v>
      </c>
      <c r="C40">
        <f>COUNTIFS(source_data[concatenate],"*"&amp;B40&amp;"*")</f>
        <v>2</v>
      </c>
    </row>
    <row r="41" spans="1:3" x14ac:dyDescent="0.25">
      <c r="A41" t="s">
        <v>9011</v>
      </c>
      <c r="B41" t="s">
        <v>4396</v>
      </c>
      <c r="C41">
        <f>COUNTIFS(source_data[concatenate],"*"&amp;B41&amp;"*")</f>
        <v>5</v>
      </c>
    </row>
    <row r="42" spans="1:3" x14ac:dyDescent="0.25">
      <c r="A42" t="s">
        <v>9011</v>
      </c>
      <c r="B42" t="s">
        <v>554</v>
      </c>
      <c r="C42">
        <f>COUNTIFS(source_data[concatenate],"*"&amp;B42&amp;"*")</f>
        <v>4</v>
      </c>
    </row>
    <row r="43" spans="1:3" x14ac:dyDescent="0.25">
      <c r="A43" t="s">
        <v>9011</v>
      </c>
      <c r="B43" t="s">
        <v>5050</v>
      </c>
      <c r="C43">
        <f>COUNTIFS(source_data[concatenate],"*"&amp;B43&amp;"*")</f>
        <v>4</v>
      </c>
    </row>
    <row r="44" spans="1:3" x14ac:dyDescent="0.25">
      <c r="A44" t="s">
        <v>9011</v>
      </c>
      <c r="B44" t="s">
        <v>8919</v>
      </c>
      <c r="C44">
        <f>COUNTIFS(source_data[concatenate],"*"&amp;B44&amp;"*")</f>
        <v>1</v>
      </c>
    </row>
    <row r="45" spans="1:3" x14ac:dyDescent="0.25">
      <c r="A45" t="s">
        <v>9011</v>
      </c>
      <c r="B45" t="s">
        <v>216</v>
      </c>
      <c r="C45">
        <f>COUNTIFS(source_data[concatenate],"*"&amp;B45&amp;"*")</f>
        <v>19</v>
      </c>
    </row>
    <row r="46" spans="1:3" x14ac:dyDescent="0.25">
      <c r="A46" t="s">
        <v>9011</v>
      </c>
      <c r="B46" t="s">
        <v>8926</v>
      </c>
      <c r="C46">
        <f>COUNTIFS(source_data[concatenate],"*"&amp;B46&amp;"*")</f>
        <v>2</v>
      </c>
    </row>
    <row r="47" spans="1:3" x14ac:dyDescent="0.25">
      <c r="A47" t="s">
        <v>9011</v>
      </c>
      <c r="B47" t="s">
        <v>40</v>
      </c>
      <c r="C47">
        <f>COUNTIFS(source_data[concatenate],"*"&amp;B47&amp;"*")</f>
        <v>58</v>
      </c>
    </row>
    <row r="48" spans="1:3" x14ac:dyDescent="0.25">
      <c r="A48" t="s">
        <v>9011</v>
      </c>
      <c r="B48" t="s">
        <v>307</v>
      </c>
      <c r="C48">
        <f>COUNTIFS(source_data[concatenate],"*"&amp;B48&amp;"*")</f>
        <v>51</v>
      </c>
    </row>
    <row r="49" spans="1:3" x14ac:dyDescent="0.25">
      <c r="A49" t="s">
        <v>9011</v>
      </c>
      <c r="B49" t="s">
        <v>830</v>
      </c>
      <c r="C49">
        <f>COUNTIFS(source_data[concatenate],"*"&amp;B49&amp;"*")</f>
        <v>10</v>
      </c>
    </row>
    <row r="50" spans="1:3" x14ac:dyDescent="0.25">
      <c r="A50" t="s">
        <v>9011</v>
      </c>
      <c r="B50" t="s">
        <v>104</v>
      </c>
      <c r="C50">
        <f>COUNTIFS(source_data[concatenate],"*"&amp;B50&amp;"*")</f>
        <v>23</v>
      </c>
    </row>
    <row r="51" spans="1:3" x14ac:dyDescent="0.25">
      <c r="A51" t="s">
        <v>9011</v>
      </c>
      <c r="B51" t="s">
        <v>4440</v>
      </c>
      <c r="C51">
        <f>COUNTIFS(source_data[concatenate],"*"&amp;B51&amp;"*")</f>
        <v>2</v>
      </c>
    </row>
    <row r="52" spans="1:3" x14ac:dyDescent="0.25">
      <c r="A52" t="s">
        <v>9011</v>
      </c>
      <c r="B52" t="s">
        <v>8922</v>
      </c>
      <c r="C52">
        <f>COUNTIFS(source_data[concatenate],"*"&amp;B52&amp;"*")</f>
        <v>1</v>
      </c>
    </row>
    <row r="53" spans="1:3" x14ac:dyDescent="0.25">
      <c r="A53" t="s">
        <v>9011</v>
      </c>
      <c r="B53" t="s">
        <v>4249</v>
      </c>
      <c r="C53">
        <f>COUNTIFS(source_data[concatenate],"*"&amp;B53&amp;"*")</f>
        <v>1</v>
      </c>
    </row>
    <row r="54" spans="1:3" x14ac:dyDescent="0.25">
      <c r="A54" t="s">
        <v>9011</v>
      </c>
      <c r="B54" t="s">
        <v>4532</v>
      </c>
      <c r="C54">
        <f>COUNTIFS(source_data[concatenate],"*"&amp;B54&amp;"*")</f>
        <v>1</v>
      </c>
    </row>
    <row r="55" spans="1:3" x14ac:dyDescent="0.25">
      <c r="A55" t="s">
        <v>9011</v>
      </c>
      <c r="B55" t="s">
        <v>4524</v>
      </c>
      <c r="C55">
        <f>COUNTIFS(source_data[concatenate],"*"&amp;B55&amp;"*")</f>
        <v>1</v>
      </c>
    </row>
    <row r="56" spans="1:3" x14ac:dyDescent="0.25">
      <c r="A56" t="s">
        <v>9011</v>
      </c>
      <c r="B56" t="s">
        <v>4506</v>
      </c>
      <c r="C56">
        <f>COUNTIFS(source_data[concatenate],"*"&amp;B56&amp;"*")</f>
        <v>1</v>
      </c>
    </row>
    <row r="57" spans="1:3" x14ac:dyDescent="0.25">
      <c r="A57" t="s">
        <v>9011</v>
      </c>
      <c r="B57" t="s">
        <v>3863</v>
      </c>
      <c r="C57">
        <f>COUNTIFS(source_data[concatenate],"*"&amp;B57&amp;"*")</f>
        <v>1</v>
      </c>
    </row>
    <row r="58" spans="1:3" x14ac:dyDescent="0.25">
      <c r="A58" t="s">
        <v>9011</v>
      </c>
      <c r="B58" t="s">
        <v>8923</v>
      </c>
      <c r="C58">
        <f>COUNTIFS(source_data[concatenate],"*"&amp;B58&amp;"*")</f>
        <v>1</v>
      </c>
    </row>
    <row r="59" spans="1:3" x14ac:dyDescent="0.25">
      <c r="A59" t="s">
        <v>9011</v>
      </c>
      <c r="B59" t="s">
        <v>3755</v>
      </c>
      <c r="C59">
        <f>COUNTIFS(source_data[concatenate],"*"&amp;B59&amp;"*")</f>
        <v>1</v>
      </c>
    </row>
    <row r="60" spans="1:3" x14ac:dyDescent="0.25">
      <c r="A60" t="s">
        <v>9011</v>
      </c>
      <c r="B60" t="s">
        <v>8924</v>
      </c>
      <c r="C60">
        <f>COUNTIFS(source_data[concatenate],"*"&amp;B60&amp;"*")</f>
        <v>1</v>
      </c>
    </row>
    <row r="61" spans="1:3" x14ac:dyDescent="0.25">
      <c r="A61" t="s">
        <v>9011</v>
      </c>
      <c r="B61" t="s">
        <v>4134</v>
      </c>
      <c r="C61">
        <f>COUNTIFS(source_data[concatenate],"*"&amp;B61&amp;"*")</f>
        <v>1</v>
      </c>
    </row>
    <row r="62" spans="1:3" x14ac:dyDescent="0.25">
      <c r="A62" t="s">
        <v>9011</v>
      </c>
      <c r="B62" t="s">
        <v>4030</v>
      </c>
      <c r="C62">
        <f>COUNTIFS(source_data[concatenate],"*"&amp;B62&amp;"*")</f>
        <v>2</v>
      </c>
    </row>
    <row r="63" spans="1:3" x14ac:dyDescent="0.25">
      <c r="A63" t="s">
        <v>9011</v>
      </c>
      <c r="B63" t="s">
        <v>8925</v>
      </c>
      <c r="C63">
        <f>COUNTIFS(source_data[concatenate],"*"&amp;B63&amp;"*")</f>
        <v>2</v>
      </c>
    </row>
    <row r="64" spans="1:3" x14ac:dyDescent="0.25">
      <c r="A64" t="s">
        <v>9011</v>
      </c>
      <c r="B64" t="s">
        <v>5274</v>
      </c>
      <c r="C64">
        <f>COUNTIFS(source_data[concatenate],"*"&amp;B64&amp;"*")</f>
        <v>1</v>
      </c>
    </row>
    <row r="65" spans="1:3" x14ac:dyDescent="0.25">
      <c r="A65" t="s">
        <v>9011</v>
      </c>
      <c r="B65" t="s">
        <v>8929</v>
      </c>
      <c r="C65">
        <f>COUNTIFS(source_data[concatenate],"*"&amp;B65&amp;"*")</f>
        <v>2</v>
      </c>
    </row>
    <row r="66" spans="1:3" x14ac:dyDescent="0.25">
      <c r="A66" t="s">
        <v>9011</v>
      </c>
      <c r="B66" t="s">
        <v>8927</v>
      </c>
      <c r="C66">
        <f>COUNTIFS(source_data[concatenate],"*"&amp;B66&amp;"*")</f>
        <v>1</v>
      </c>
    </row>
    <row r="67" spans="1:3" x14ac:dyDescent="0.25">
      <c r="A67" t="s">
        <v>9011</v>
      </c>
      <c r="B67" t="s">
        <v>8422</v>
      </c>
      <c r="C67">
        <f>COUNTIFS(source_data[concatenate],"*"&amp;B67&amp;"*")</f>
        <v>1</v>
      </c>
    </row>
    <row r="68" spans="1:3" x14ac:dyDescent="0.25">
      <c r="A68" t="s">
        <v>9011</v>
      </c>
      <c r="B68" t="s">
        <v>5379</v>
      </c>
      <c r="C68">
        <f>COUNTIFS(source_data[concatenate],"*"&amp;B68&amp;"*")</f>
        <v>1</v>
      </c>
    </row>
    <row r="69" spans="1:3" x14ac:dyDescent="0.25">
      <c r="A69" t="s">
        <v>9011</v>
      </c>
      <c r="B69" t="s">
        <v>8928</v>
      </c>
      <c r="C69">
        <f>COUNTIFS(source_data[concatenate],"*"&amp;B69&amp;"*")</f>
        <v>1</v>
      </c>
    </row>
    <row r="70" spans="1:3" x14ac:dyDescent="0.25">
      <c r="A70" t="s">
        <v>9011</v>
      </c>
      <c r="B70" t="s">
        <v>4752</v>
      </c>
      <c r="C70">
        <f>COUNTIFS(source_data[concatenate],"*"&amp;B70&amp;"*")</f>
        <v>1</v>
      </c>
    </row>
    <row r="71" spans="1:3" x14ac:dyDescent="0.25">
      <c r="A71" t="s">
        <v>9011</v>
      </c>
      <c r="B71" t="s">
        <v>4554</v>
      </c>
      <c r="C71">
        <f>COUNTIFS(source_data[concatenate],"*"&amp;B71&amp;"*")</f>
        <v>1</v>
      </c>
    </row>
    <row r="72" spans="1:3" x14ac:dyDescent="0.25">
      <c r="A72" t="s">
        <v>9011</v>
      </c>
      <c r="B72" t="s">
        <v>8930</v>
      </c>
      <c r="C72">
        <f>COUNTIFS(source_data[concatenate],"*"&amp;B72&amp;"*")</f>
        <v>2</v>
      </c>
    </row>
    <row r="73" spans="1:3" x14ac:dyDescent="0.25">
      <c r="A73" t="s">
        <v>9011</v>
      </c>
      <c r="B73" t="s">
        <v>17</v>
      </c>
      <c r="C73">
        <f>COUNTIFS(source_data[concatenate],"*"&amp;B73&amp;"*")</f>
        <v>1</v>
      </c>
    </row>
    <row r="74" spans="1:3" x14ac:dyDescent="0.25">
      <c r="A74" t="s">
        <v>9011</v>
      </c>
      <c r="B74" t="s">
        <v>4942</v>
      </c>
      <c r="C74">
        <f>COUNTIFS(source_data[concatenate],"*"&amp;B74&amp;"*")</f>
        <v>1</v>
      </c>
    </row>
    <row r="75" spans="1:3" x14ac:dyDescent="0.25">
      <c r="A75" t="s">
        <v>9011</v>
      </c>
      <c r="B75" t="s">
        <v>3690</v>
      </c>
      <c r="C75">
        <f>COUNTIFS(source_data[concatenate],"*"&amp;B75&amp;"*")</f>
        <v>2</v>
      </c>
    </row>
    <row r="76" spans="1:3" x14ac:dyDescent="0.25">
      <c r="A76" t="s">
        <v>9011</v>
      </c>
      <c r="B76" t="s">
        <v>5869</v>
      </c>
      <c r="C76">
        <f>COUNTIFS(source_data[concatenate],"*"&amp;B76&amp;"*")</f>
        <v>5</v>
      </c>
    </row>
    <row r="77" spans="1:3" x14ac:dyDescent="0.25">
      <c r="A77" t="s">
        <v>9011</v>
      </c>
      <c r="B77" t="s">
        <v>3114</v>
      </c>
      <c r="C77">
        <f>COUNTIFS(source_data[concatenate],"*"&amp;B77&amp;"*")</f>
        <v>1</v>
      </c>
    </row>
    <row r="78" spans="1:3" x14ac:dyDescent="0.25">
      <c r="A78" t="s">
        <v>9011</v>
      </c>
      <c r="B78" t="s">
        <v>3077</v>
      </c>
      <c r="C78">
        <f>COUNTIFS(source_data[concatenate],"*"&amp;B78&amp;"*")</f>
        <v>3</v>
      </c>
    </row>
    <row r="79" spans="1:3" x14ac:dyDescent="0.25">
      <c r="A79" t="s">
        <v>9011</v>
      </c>
      <c r="B79" t="s">
        <v>8936</v>
      </c>
      <c r="C79">
        <f>COUNTIFS(source_data[concatenate],"*"&amp;B79&amp;"*")</f>
        <v>1</v>
      </c>
    </row>
    <row r="80" spans="1:3" x14ac:dyDescent="0.25">
      <c r="A80" t="s">
        <v>9011</v>
      </c>
      <c r="B80" t="s">
        <v>8933</v>
      </c>
      <c r="C80">
        <f>COUNTIFS(source_data[concatenate],"*"&amp;B80&amp;"*")</f>
        <v>1</v>
      </c>
    </row>
    <row r="81" spans="1:3" x14ac:dyDescent="0.25">
      <c r="A81" t="s">
        <v>9011</v>
      </c>
      <c r="B81" t="s">
        <v>3040</v>
      </c>
      <c r="C81">
        <f>COUNTIFS(source_data[concatenate],"*"&amp;B81&amp;"*")</f>
        <v>1</v>
      </c>
    </row>
    <row r="82" spans="1:3" x14ac:dyDescent="0.25">
      <c r="A82" t="s">
        <v>9011</v>
      </c>
      <c r="B82" t="s">
        <v>8913</v>
      </c>
      <c r="C82">
        <f>COUNTIFS(source_data[concatenate],"*"&amp;B82&amp;"*")</f>
        <v>2</v>
      </c>
    </row>
    <row r="83" spans="1:3" x14ac:dyDescent="0.25">
      <c r="A83" t="s">
        <v>9011</v>
      </c>
      <c r="B83" t="s">
        <v>8914</v>
      </c>
      <c r="C83">
        <f>COUNTIFS(source_data[concatenate],"*"&amp;B83&amp;"*")</f>
        <v>1</v>
      </c>
    </row>
    <row r="84" spans="1:3" x14ac:dyDescent="0.25">
      <c r="A84" t="s">
        <v>9011</v>
      </c>
      <c r="B84" t="s">
        <v>5724</v>
      </c>
      <c r="C84">
        <f>COUNTIFS(source_data[concatenate],"*"&amp;B84&amp;"*")</f>
        <v>3</v>
      </c>
    </row>
    <row r="85" spans="1:3" x14ac:dyDescent="0.25">
      <c r="A85" t="s">
        <v>9011</v>
      </c>
      <c r="B85" t="s">
        <v>8932</v>
      </c>
      <c r="C85">
        <f>COUNTIFS(source_data[concatenate],"*"&amp;B85&amp;"*")</f>
        <v>3</v>
      </c>
    </row>
    <row r="86" spans="1:3" x14ac:dyDescent="0.25">
      <c r="A86" t="s">
        <v>9011</v>
      </c>
      <c r="B86" t="s">
        <v>3503</v>
      </c>
      <c r="C86">
        <f>COUNTIFS(source_data[concatenate],"*"&amp;B86&amp;"*")</f>
        <v>4</v>
      </c>
    </row>
    <row r="87" spans="1:3" x14ac:dyDescent="0.25">
      <c r="A87" t="s">
        <v>9011</v>
      </c>
      <c r="B87" t="s">
        <v>8921</v>
      </c>
      <c r="C87">
        <f>COUNTIFS(source_data[concatenate],"*"&amp;B87&amp;"*")</f>
        <v>9</v>
      </c>
    </row>
    <row r="88" spans="1:3" x14ac:dyDescent="0.25">
      <c r="A88" t="s">
        <v>9011</v>
      </c>
      <c r="B88" t="s">
        <v>8939</v>
      </c>
      <c r="C88">
        <f>COUNTIFS(source_data[concatenate],"*"&amp;B88&amp;"*")</f>
        <v>3</v>
      </c>
    </row>
    <row r="89" spans="1:3" x14ac:dyDescent="0.25">
      <c r="A89" t="s">
        <v>9011</v>
      </c>
      <c r="B89" t="s">
        <v>2609</v>
      </c>
      <c r="C89">
        <f>COUNTIFS(source_data[concatenate],"*"&amp;B89&amp;"*")</f>
        <v>1</v>
      </c>
    </row>
    <row r="90" spans="1:3" x14ac:dyDescent="0.25">
      <c r="A90" t="s">
        <v>9011</v>
      </c>
      <c r="B90" t="s">
        <v>2584</v>
      </c>
      <c r="C90">
        <f>COUNTIFS(source_data[concatenate],"*"&amp;B90&amp;"*")</f>
        <v>1</v>
      </c>
    </row>
    <row r="91" spans="1:3" x14ac:dyDescent="0.25">
      <c r="A91" t="s">
        <v>9011</v>
      </c>
      <c r="B91" t="s">
        <v>8904</v>
      </c>
      <c r="C91">
        <f>COUNTIFS(source_data[concatenate],"*"&amp;B91&amp;"*")</f>
        <v>1</v>
      </c>
    </row>
    <row r="92" spans="1:3" x14ac:dyDescent="0.25">
      <c r="A92" t="s">
        <v>9011</v>
      </c>
      <c r="B92" t="s">
        <v>8938</v>
      </c>
      <c r="C92">
        <f>COUNTIFS(source_data[concatenate],"*"&amp;B92&amp;"*")</f>
        <v>1</v>
      </c>
    </row>
    <row r="93" spans="1:3" x14ac:dyDescent="0.25">
      <c r="A93" t="s">
        <v>9011</v>
      </c>
      <c r="B93" t="s">
        <v>8935</v>
      </c>
      <c r="C93">
        <f>COUNTIFS(source_data[concatenate],"*"&amp;B93&amp;"*")</f>
        <v>42</v>
      </c>
    </row>
    <row r="94" spans="1:3" x14ac:dyDescent="0.25">
      <c r="A94" t="s">
        <v>9011</v>
      </c>
      <c r="B94" t="s">
        <v>3403</v>
      </c>
      <c r="C94">
        <f>COUNTIFS(source_data[concatenate],"*"&amp;B94&amp;"*")</f>
        <v>1</v>
      </c>
    </row>
    <row r="95" spans="1:3" x14ac:dyDescent="0.25">
      <c r="A95" t="s">
        <v>9011</v>
      </c>
      <c r="B95" t="s">
        <v>3330</v>
      </c>
      <c r="C95">
        <f>COUNTIFS(source_data[concatenate],"*"&amp;B95&amp;"*")</f>
        <v>1</v>
      </c>
    </row>
    <row r="96" spans="1:3" x14ac:dyDescent="0.25">
      <c r="A96" t="s">
        <v>9011</v>
      </c>
      <c r="B96" t="s">
        <v>8934</v>
      </c>
      <c r="C96">
        <f>COUNTIFS(source_data[concatenate],"*"&amp;B96&amp;"*")</f>
        <v>1</v>
      </c>
    </row>
    <row r="97" spans="1:3" x14ac:dyDescent="0.25">
      <c r="A97" t="s">
        <v>9011</v>
      </c>
      <c r="B97" t="s">
        <v>3451</v>
      </c>
      <c r="C97">
        <f>COUNTIFS(source_data[concatenate],"*"&amp;B97&amp;"*")</f>
        <v>1</v>
      </c>
    </row>
    <row r="98" spans="1:3" x14ac:dyDescent="0.25">
      <c r="A98" t="s">
        <v>9011</v>
      </c>
      <c r="B98" t="s">
        <v>8931</v>
      </c>
      <c r="C98">
        <f>COUNTIFS(source_data[concatenate],"*"&amp;B98&amp;"*")</f>
        <v>1</v>
      </c>
    </row>
    <row r="99" spans="1:3" x14ac:dyDescent="0.25">
      <c r="A99" t="s">
        <v>9011</v>
      </c>
      <c r="B99" t="s">
        <v>3383</v>
      </c>
      <c r="C99">
        <f>COUNTIFS(source_data[concatenate],"*"&amp;B99&amp;"*")</f>
        <v>1</v>
      </c>
    </row>
    <row r="100" spans="1:3" x14ac:dyDescent="0.25">
      <c r="A100" t="s">
        <v>9011</v>
      </c>
      <c r="B100" t="s">
        <v>4516</v>
      </c>
      <c r="C100">
        <f>COUNTIFS(source_data[concatenate],"*"&amp;B100&amp;"*")</f>
        <v>1</v>
      </c>
    </row>
    <row r="101" spans="1:3" x14ac:dyDescent="0.25">
      <c r="A101" t="s">
        <v>9011</v>
      </c>
      <c r="B101" t="s">
        <v>5740</v>
      </c>
      <c r="C101">
        <f>COUNTIFS(source_data[concatenate],"*"&amp;B101&amp;"*")</f>
        <v>14</v>
      </c>
    </row>
    <row r="102" spans="1:3" x14ac:dyDescent="0.25">
      <c r="A102" t="s">
        <v>9011</v>
      </c>
      <c r="B102" t="s">
        <v>317</v>
      </c>
      <c r="C102">
        <f>COUNTIFS(source_data[concatenate],"*"&amp;B102&amp;"*")</f>
        <v>32</v>
      </c>
    </row>
    <row r="103" spans="1:3" x14ac:dyDescent="0.25">
      <c r="A103" t="s">
        <v>9011</v>
      </c>
      <c r="B103" t="s">
        <v>2722</v>
      </c>
      <c r="C103">
        <f>COUNTIFS(source_data[concatenate],"*"&amp;B103&amp;"*")</f>
        <v>12</v>
      </c>
    </row>
    <row r="104" spans="1:3" x14ac:dyDescent="0.25">
      <c r="A104" t="s">
        <v>9011</v>
      </c>
      <c r="B104" t="s">
        <v>6581</v>
      </c>
      <c r="C104">
        <f>COUNTIFS(source_data[concatenate],"*"&amp;B104&amp;"*")</f>
        <v>10</v>
      </c>
    </row>
    <row r="105" spans="1:3" x14ac:dyDescent="0.25">
      <c r="A105" t="s">
        <v>9011</v>
      </c>
      <c r="B105" t="s">
        <v>1185</v>
      </c>
      <c r="C105">
        <f>COUNTIFS(source_data[concatenate],"*"&amp;B105&amp;"*")</f>
        <v>120</v>
      </c>
    </row>
    <row r="106" spans="1:3" x14ac:dyDescent="0.25">
      <c r="A106" t="s">
        <v>9011</v>
      </c>
      <c r="B106" t="s">
        <v>8937</v>
      </c>
      <c r="C106">
        <f>COUNTIFS(source_data[concatenate],"*"&amp;B106&amp;"*")</f>
        <v>256</v>
      </c>
    </row>
    <row r="107" spans="1:3" x14ac:dyDescent="0.25">
      <c r="A107" t="s">
        <v>9011</v>
      </c>
      <c r="B107" t="s">
        <v>295</v>
      </c>
      <c r="C107">
        <f>COUNTIFS(source_data[concatenate],"*"&amp;B107&amp;"*")</f>
        <v>31</v>
      </c>
    </row>
    <row r="108" spans="1:3" x14ac:dyDescent="0.25">
      <c r="A108" t="s">
        <v>9011</v>
      </c>
      <c r="B108" t="s">
        <v>8916</v>
      </c>
      <c r="C108">
        <f>COUNTIFS(source_data[concatenate],"*"&amp;B108&amp;"*")</f>
        <v>4</v>
      </c>
    </row>
    <row r="109" spans="1:3" x14ac:dyDescent="0.25">
      <c r="A109" t="s">
        <v>9011</v>
      </c>
      <c r="B109" t="s">
        <v>4258</v>
      </c>
      <c r="C109">
        <f>COUNTIFS(source_data[concatenate],"*"&amp;B109&amp;"*")</f>
        <v>12</v>
      </c>
    </row>
    <row r="110" spans="1:3" x14ac:dyDescent="0.25">
      <c r="A110" t="s">
        <v>9011</v>
      </c>
      <c r="B110" t="s">
        <v>96</v>
      </c>
      <c r="C110">
        <f>COUNTIFS(source_data[concatenate],"*"&amp;B110&amp;"*")</f>
        <v>153</v>
      </c>
    </row>
    <row r="111" spans="1:3" x14ac:dyDescent="0.25">
      <c r="A111" t="s">
        <v>9011</v>
      </c>
      <c r="B111" t="s">
        <v>257</v>
      </c>
      <c r="C111">
        <f>COUNTIFS(source_data[concatenate],"*"&amp;B111&amp;"*")</f>
        <v>33</v>
      </c>
    </row>
    <row r="112" spans="1:3" x14ac:dyDescent="0.25">
      <c r="A112" t="s">
        <v>9109</v>
      </c>
      <c r="B112" t="s">
        <v>8944</v>
      </c>
      <c r="C112">
        <f>COUNTIFS(source_data[concatenate],"*"&amp;B112&amp;"*")</f>
        <v>1</v>
      </c>
    </row>
    <row r="113" spans="1:3" x14ac:dyDescent="0.25">
      <c r="A113" t="s">
        <v>9109</v>
      </c>
      <c r="B113" t="s">
        <v>4387</v>
      </c>
      <c r="C113">
        <f>COUNTIFS(source_data[concatenate],"*"&amp;B113&amp;"*")</f>
        <v>9</v>
      </c>
    </row>
    <row r="114" spans="1:3" x14ac:dyDescent="0.25">
      <c r="A114" t="s">
        <v>9109</v>
      </c>
      <c r="B114" t="s">
        <v>4115</v>
      </c>
      <c r="C114">
        <f>COUNTIFS(source_data[concatenate],"*"&amp;B114&amp;"*")</f>
        <v>1</v>
      </c>
    </row>
    <row r="115" spans="1:3" x14ac:dyDescent="0.25">
      <c r="A115" t="s">
        <v>9109</v>
      </c>
      <c r="B115" t="s">
        <v>8941</v>
      </c>
      <c r="C115">
        <f>COUNTIFS(source_data[concatenate],"*"&amp;B115&amp;"*")</f>
        <v>5</v>
      </c>
    </row>
    <row r="116" spans="1:3" x14ac:dyDescent="0.25">
      <c r="A116" t="s">
        <v>9109</v>
      </c>
      <c r="B116" t="s">
        <v>8948</v>
      </c>
      <c r="C116">
        <f>COUNTIFS(source_data[concatenate],"*"&amp;B116&amp;"*")</f>
        <v>3</v>
      </c>
    </row>
    <row r="117" spans="1:3" x14ac:dyDescent="0.25">
      <c r="A117" t="s">
        <v>9109</v>
      </c>
      <c r="B117" t="s">
        <v>8942</v>
      </c>
      <c r="C117">
        <f>COUNTIFS(source_data[concatenate],"*"&amp;B117&amp;"*")</f>
        <v>4</v>
      </c>
    </row>
    <row r="118" spans="1:3" x14ac:dyDescent="0.25">
      <c r="A118" t="s">
        <v>9109</v>
      </c>
      <c r="B118" t="s">
        <v>8946</v>
      </c>
      <c r="C118">
        <f>COUNTIFS(source_data[concatenate],"*"&amp;B118&amp;"*")</f>
        <v>1</v>
      </c>
    </row>
    <row r="119" spans="1:3" x14ac:dyDescent="0.25">
      <c r="A119" t="s">
        <v>9109</v>
      </c>
      <c r="B119" t="s">
        <v>5128</v>
      </c>
      <c r="C119">
        <f>COUNTIFS(source_data[concatenate],"*"&amp;B119&amp;"*")</f>
        <v>2</v>
      </c>
    </row>
    <row r="120" spans="1:3" x14ac:dyDescent="0.25">
      <c r="A120" t="s">
        <v>9109</v>
      </c>
      <c r="B120" t="s">
        <v>2478</v>
      </c>
      <c r="C120">
        <f>COUNTIFS(source_data[concatenate],"*"&amp;B120&amp;"*")</f>
        <v>2</v>
      </c>
    </row>
    <row r="121" spans="1:3" x14ac:dyDescent="0.25">
      <c r="A121" t="s">
        <v>9109</v>
      </c>
      <c r="B121" t="s">
        <v>6739</v>
      </c>
      <c r="C121">
        <f>COUNTIFS(source_data[concatenate],"*"&amp;B121&amp;"*")</f>
        <v>2</v>
      </c>
    </row>
    <row r="122" spans="1:3" x14ac:dyDescent="0.25">
      <c r="A122" t="s">
        <v>9109</v>
      </c>
      <c r="B122" t="s">
        <v>1857</v>
      </c>
      <c r="C122">
        <f>COUNTIFS(source_data[concatenate],"*"&amp;B122&amp;"*")</f>
        <v>1</v>
      </c>
    </row>
    <row r="123" spans="1:3" x14ac:dyDescent="0.25">
      <c r="A123" t="s">
        <v>9109</v>
      </c>
      <c r="B123" t="s">
        <v>690</v>
      </c>
      <c r="C123">
        <f>COUNTIFS(source_data[concatenate],"*"&amp;B123&amp;"*")</f>
        <v>2</v>
      </c>
    </row>
    <row r="124" spans="1:3" x14ac:dyDescent="0.25">
      <c r="A124" t="s">
        <v>9109</v>
      </c>
      <c r="B124" t="s">
        <v>2194</v>
      </c>
      <c r="C124">
        <f>COUNTIFS(source_data[concatenate],"*"&amp;B124&amp;"*")</f>
        <v>11</v>
      </c>
    </row>
    <row r="125" spans="1:3" x14ac:dyDescent="0.25">
      <c r="A125" t="s">
        <v>9109</v>
      </c>
      <c r="B125" t="s">
        <v>4239</v>
      </c>
      <c r="C125">
        <f>COUNTIFS(source_data[concatenate],"*"&amp;B125&amp;"*")</f>
        <v>3</v>
      </c>
    </row>
    <row r="126" spans="1:3" x14ac:dyDescent="0.25">
      <c r="A126" t="s">
        <v>9109</v>
      </c>
      <c r="B126" t="s">
        <v>523</v>
      </c>
      <c r="C126">
        <f>COUNTIFS(source_data[concatenate],"*"&amp;B126&amp;"*")</f>
        <v>40</v>
      </c>
    </row>
    <row r="127" spans="1:3" x14ac:dyDescent="0.25">
      <c r="A127" t="s">
        <v>9109</v>
      </c>
      <c r="B127" t="s">
        <v>3329</v>
      </c>
      <c r="C127">
        <f>COUNTIFS(source_data[concatenate],"*"&amp;B127&amp;"*")</f>
        <v>2</v>
      </c>
    </row>
    <row r="128" spans="1:3" x14ac:dyDescent="0.25">
      <c r="A128" t="s">
        <v>9109</v>
      </c>
      <c r="B128" t="s">
        <v>53</v>
      </c>
      <c r="C128">
        <f>COUNTIFS(source_data[concatenate],"*"&amp;B128&amp;"*")</f>
        <v>28</v>
      </c>
    </row>
    <row r="129" spans="1:3" x14ac:dyDescent="0.25">
      <c r="A129" t="s">
        <v>9109</v>
      </c>
      <c r="B129" t="s">
        <v>3318</v>
      </c>
      <c r="C129">
        <f>COUNTIFS(source_data[concatenate],"*"&amp;B129&amp;"*")</f>
        <v>1</v>
      </c>
    </row>
    <row r="130" spans="1:3" x14ac:dyDescent="0.25">
      <c r="A130" t="s">
        <v>9109</v>
      </c>
      <c r="B130" t="s">
        <v>1954</v>
      </c>
      <c r="C130">
        <f>COUNTIFS(source_data[concatenate],"*"&amp;B130&amp;"*")</f>
        <v>569</v>
      </c>
    </row>
    <row r="131" spans="1:3" x14ac:dyDescent="0.25">
      <c r="A131" t="s">
        <v>9109</v>
      </c>
      <c r="B131" t="s">
        <v>7452</v>
      </c>
      <c r="C131">
        <f>COUNTIFS(source_data[concatenate],"*"&amp;B131&amp;"*")</f>
        <v>2</v>
      </c>
    </row>
    <row r="132" spans="1:3" x14ac:dyDescent="0.25">
      <c r="A132" t="s">
        <v>9109</v>
      </c>
      <c r="B132" t="s">
        <v>7203</v>
      </c>
      <c r="C132">
        <f>COUNTIFS(source_data[concatenate],"*"&amp;B132&amp;"*")</f>
        <v>5</v>
      </c>
    </row>
    <row r="133" spans="1:3" x14ac:dyDescent="0.25">
      <c r="A133" t="s">
        <v>9109</v>
      </c>
      <c r="B133" t="s">
        <v>8019</v>
      </c>
      <c r="C133">
        <f>COUNTIFS(source_data[concatenate],"*"&amp;B133&amp;"*")</f>
        <v>1</v>
      </c>
    </row>
    <row r="134" spans="1:3" x14ac:dyDescent="0.25">
      <c r="A134" t="s">
        <v>9109</v>
      </c>
      <c r="B134" t="s">
        <v>4505</v>
      </c>
      <c r="C134">
        <f>COUNTIFS(source_data[concatenate],"*"&amp;B134&amp;"*")</f>
        <v>40</v>
      </c>
    </row>
    <row r="135" spans="1:3" x14ac:dyDescent="0.25">
      <c r="A135" t="s">
        <v>9109</v>
      </c>
      <c r="B135" t="s">
        <v>4489</v>
      </c>
      <c r="C135">
        <f>COUNTIFS(source_data[concatenate],"*"&amp;B135&amp;"*")</f>
        <v>6</v>
      </c>
    </row>
    <row r="136" spans="1:3" x14ac:dyDescent="0.25">
      <c r="A136" t="s">
        <v>9109</v>
      </c>
      <c r="B136" t="s">
        <v>20</v>
      </c>
      <c r="C136">
        <f>COUNTIFS(source_data[concatenate],"*"&amp;B136&amp;"*")</f>
        <v>456</v>
      </c>
    </row>
    <row r="137" spans="1:3" x14ac:dyDescent="0.25">
      <c r="A137" t="s">
        <v>9109</v>
      </c>
      <c r="B137" t="s">
        <v>947</v>
      </c>
      <c r="C137">
        <f>COUNTIFS(source_data[concatenate],"*"&amp;B137&amp;"*")</f>
        <v>10</v>
      </c>
    </row>
    <row r="138" spans="1:3" x14ac:dyDescent="0.25">
      <c r="A138" t="s">
        <v>9109</v>
      </c>
      <c r="B138" t="s">
        <v>168</v>
      </c>
      <c r="C138">
        <f>COUNTIFS(source_data[concatenate],"*"&amp;B138&amp;"*")</f>
        <v>110</v>
      </c>
    </row>
    <row r="139" spans="1:3" x14ac:dyDescent="0.25">
      <c r="A139" t="s">
        <v>9109</v>
      </c>
      <c r="B139" t="s">
        <v>8945</v>
      </c>
      <c r="C139">
        <f>COUNTIFS(source_data[concatenate],"*"&amp;B139&amp;"*")</f>
        <v>0</v>
      </c>
    </row>
    <row r="140" spans="1:3" x14ac:dyDescent="0.25">
      <c r="A140" t="s">
        <v>9109</v>
      </c>
      <c r="B140" t="s">
        <v>19</v>
      </c>
      <c r="C140">
        <f>COUNTIFS(source_data[concatenate],"*"&amp;B140&amp;"*")</f>
        <v>228</v>
      </c>
    </row>
    <row r="141" spans="1:3" x14ac:dyDescent="0.25">
      <c r="A141" t="s">
        <v>9109</v>
      </c>
      <c r="B141" t="s">
        <v>409</v>
      </c>
      <c r="C141">
        <f>COUNTIFS(source_data[concatenate],"*"&amp;B141&amp;"*")</f>
        <v>65</v>
      </c>
    </row>
    <row r="142" spans="1:3" x14ac:dyDescent="0.25">
      <c r="A142" t="s">
        <v>9109</v>
      </c>
      <c r="B142" t="s">
        <v>8119</v>
      </c>
      <c r="C142">
        <f>COUNTIFS(source_data[concatenate],"*"&amp;B142&amp;"*")</f>
        <v>2</v>
      </c>
    </row>
    <row r="143" spans="1:3" x14ac:dyDescent="0.25">
      <c r="A143" t="s">
        <v>9109</v>
      </c>
      <c r="B143" t="s">
        <v>8943</v>
      </c>
      <c r="C143">
        <f>COUNTIFS(source_data[concatenate],"*"&amp;B143&amp;"*")</f>
        <v>0</v>
      </c>
    </row>
    <row r="144" spans="1:3" x14ac:dyDescent="0.25">
      <c r="A144" t="s">
        <v>9109</v>
      </c>
      <c r="B144" t="s">
        <v>1183</v>
      </c>
      <c r="C144">
        <f>COUNTIFS(source_data[concatenate],"*"&amp;B144&amp;"*")</f>
        <v>22</v>
      </c>
    </row>
    <row r="145" spans="1:3" x14ac:dyDescent="0.25">
      <c r="A145" t="s">
        <v>9109</v>
      </c>
      <c r="B145" t="s">
        <v>157</v>
      </c>
      <c r="C145">
        <f>COUNTIFS(source_data[concatenate],"*"&amp;B145&amp;"*")</f>
        <v>79</v>
      </c>
    </row>
    <row r="146" spans="1:3" x14ac:dyDescent="0.25">
      <c r="A146" t="s">
        <v>9109</v>
      </c>
      <c r="B146" t="s">
        <v>87</v>
      </c>
      <c r="C146">
        <f>COUNTIFS(source_data[concatenate],"*"&amp;B146&amp;"*")</f>
        <v>27</v>
      </c>
    </row>
    <row r="147" spans="1:3" x14ac:dyDescent="0.25">
      <c r="A147" t="s">
        <v>9109</v>
      </c>
      <c r="B147" t="s">
        <v>8947</v>
      </c>
      <c r="C147">
        <f>COUNTIFS(source_data[concatenate],"*"&amp;B147&amp;"*")</f>
        <v>1</v>
      </c>
    </row>
    <row r="148" spans="1:3" x14ac:dyDescent="0.25">
      <c r="A148" t="s">
        <v>14</v>
      </c>
      <c r="B148" t="s">
        <v>256</v>
      </c>
      <c r="C148">
        <f>COUNTIFS(source_data[concatenate],"*"&amp;B148&amp;"*")</f>
        <v>93</v>
      </c>
    </row>
    <row r="149" spans="1:3" x14ac:dyDescent="0.25">
      <c r="A149" t="s">
        <v>14</v>
      </c>
      <c r="B149" t="s">
        <v>94</v>
      </c>
      <c r="C149">
        <f>COUNTIFS(source_data[concatenate],"*"&amp;B149&amp;"*")</f>
        <v>31</v>
      </c>
    </row>
    <row r="150" spans="1:3" x14ac:dyDescent="0.25">
      <c r="A150" t="s">
        <v>14</v>
      </c>
      <c r="B150" t="s">
        <v>37</v>
      </c>
      <c r="C150">
        <f>COUNTIFS(source_data[concatenate],"*"&amp;B150&amp;"*")</f>
        <v>68</v>
      </c>
    </row>
    <row r="151" spans="1:3" x14ac:dyDescent="0.25">
      <c r="A151" t="s">
        <v>14</v>
      </c>
      <c r="B151" t="s">
        <v>1759</v>
      </c>
      <c r="C151">
        <f>COUNTIFS(source_data[concatenate],"*"&amp;B151&amp;"*")</f>
        <v>1</v>
      </c>
    </row>
    <row r="152" spans="1:3" x14ac:dyDescent="0.25">
      <c r="A152" t="s">
        <v>14</v>
      </c>
      <c r="B152" t="s">
        <v>157</v>
      </c>
      <c r="C152">
        <f>COUNTIFS(source_data[concatenate],"*"&amp;B152&amp;"*")</f>
        <v>79</v>
      </c>
    </row>
    <row r="153" spans="1:3" x14ac:dyDescent="0.25">
      <c r="A153" t="s">
        <v>14</v>
      </c>
      <c r="B153" t="s">
        <v>77</v>
      </c>
      <c r="C153">
        <f>COUNTIFS(source_data[concatenate],"*"&amp;B153&amp;"*")</f>
        <v>31</v>
      </c>
    </row>
    <row r="154" spans="1:3" x14ac:dyDescent="0.25">
      <c r="A154" t="s">
        <v>14</v>
      </c>
      <c r="B154" t="s">
        <v>1946</v>
      </c>
      <c r="C154">
        <f>COUNTIFS(source_data[concatenate],"*"&amp;B154&amp;"*")</f>
        <v>2</v>
      </c>
    </row>
    <row r="155" spans="1:3" x14ac:dyDescent="0.25">
      <c r="A155" t="s">
        <v>14</v>
      </c>
      <c r="B155" t="s">
        <v>5024</v>
      </c>
      <c r="C155">
        <f>COUNTIFS(source_data[concatenate],"*"&amp;B155&amp;"*")</f>
        <v>14</v>
      </c>
    </row>
    <row r="156" spans="1:3" x14ac:dyDescent="0.25">
      <c r="A156" t="s">
        <v>14</v>
      </c>
      <c r="B156" t="s">
        <v>1989</v>
      </c>
      <c r="C156">
        <f>COUNTIFS(source_data[concatenate],"*"&amp;B156&amp;"*")</f>
        <v>1</v>
      </c>
    </row>
    <row r="157" spans="1:3" x14ac:dyDescent="0.25">
      <c r="A157" t="s">
        <v>14</v>
      </c>
      <c r="B157" t="s">
        <v>8954</v>
      </c>
      <c r="C157">
        <f>COUNTIFS(source_data[concatenate],"*"&amp;B157&amp;"*")</f>
        <v>1</v>
      </c>
    </row>
    <row r="158" spans="1:3" x14ac:dyDescent="0.25">
      <c r="A158" t="s">
        <v>14</v>
      </c>
      <c r="B158" t="s">
        <v>8950</v>
      </c>
      <c r="C158">
        <f>COUNTIFS(source_data[concatenate],"*"&amp;B158&amp;"*")</f>
        <v>0</v>
      </c>
    </row>
    <row r="159" spans="1:3" x14ac:dyDescent="0.25">
      <c r="A159" t="s">
        <v>14</v>
      </c>
      <c r="B159" t="s">
        <v>8953</v>
      </c>
      <c r="C159">
        <f>COUNTIFS(source_data[concatenate],"*"&amp;B159&amp;"*")</f>
        <v>0</v>
      </c>
    </row>
    <row r="160" spans="1:3" x14ac:dyDescent="0.25">
      <c r="A160" t="s">
        <v>14</v>
      </c>
      <c r="B160" t="s">
        <v>1071</v>
      </c>
      <c r="C160">
        <f>COUNTIFS(source_data[concatenate],"*"&amp;B160&amp;"*")</f>
        <v>8</v>
      </c>
    </row>
    <row r="161" spans="1:3" x14ac:dyDescent="0.25">
      <c r="A161" t="s">
        <v>14</v>
      </c>
      <c r="B161" t="s">
        <v>8951</v>
      </c>
      <c r="C161">
        <f>COUNTIFS(source_data[concatenate],"*"&amp;B161&amp;"*")</f>
        <v>1</v>
      </c>
    </row>
    <row r="162" spans="1:3" x14ac:dyDescent="0.25">
      <c r="A162" t="s">
        <v>14</v>
      </c>
      <c r="B162" t="s">
        <v>399</v>
      </c>
      <c r="C162">
        <f>COUNTIFS(source_data[concatenate],"*"&amp;B162&amp;"*")</f>
        <v>15</v>
      </c>
    </row>
    <row r="163" spans="1:3" x14ac:dyDescent="0.25">
      <c r="A163" t="s">
        <v>14</v>
      </c>
      <c r="B163" t="s">
        <v>225</v>
      </c>
      <c r="C163">
        <f>COUNTIFS(source_data[concatenate],"*"&amp;B163&amp;"*")</f>
        <v>0</v>
      </c>
    </row>
    <row r="164" spans="1:3" x14ac:dyDescent="0.25">
      <c r="A164" t="s">
        <v>14</v>
      </c>
      <c r="B164" t="s">
        <v>2885</v>
      </c>
      <c r="C164">
        <f>COUNTIFS(source_data[concatenate],"*"&amp;B164&amp;"*")</f>
        <v>1</v>
      </c>
    </row>
    <row r="165" spans="1:3" x14ac:dyDescent="0.25">
      <c r="A165" t="s">
        <v>14</v>
      </c>
      <c r="B165" t="s">
        <v>3031</v>
      </c>
      <c r="C165">
        <f>COUNTIFS(source_data[concatenate],"*"&amp;B165&amp;"*")</f>
        <v>4</v>
      </c>
    </row>
    <row r="166" spans="1:3" x14ac:dyDescent="0.25">
      <c r="A166" t="s">
        <v>14</v>
      </c>
      <c r="B166" t="s">
        <v>8952</v>
      </c>
      <c r="C166">
        <f>COUNTIFS(source_data[concatenate],"*"&amp;B166&amp;"*")</f>
        <v>15</v>
      </c>
    </row>
    <row r="167" spans="1:3" x14ac:dyDescent="0.25">
      <c r="A167" t="s">
        <v>14</v>
      </c>
      <c r="B167" t="s">
        <v>3058</v>
      </c>
      <c r="C167">
        <f>COUNTIFS(source_data[concatenate],"*"&amp;B167&amp;"*")</f>
        <v>13</v>
      </c>
    </row>
    <row r="168" spans="1:3" x14ac:dyDescent="0.25">
      <c r="A168" t="s">
        <v>14</v>
      </c>
      <c r="B168" t="s">
        <v>7596</v>
      </c>
      <c r="C168">
        <f>COUNTIFS(source_data[concatenate],"*"&amp;B168&amp;"*")</f>
        <v>6</v>
      </c>
    </row>
    <row r="169" spans="1:3" x14ac:dyDescent="0.25">
      <c r="A169" t="s">
        <v>14</v>
      </c>
      <c r="B169" t="s">
        <v>3821</v>
      </c>
      <c r="C169">
        <f>COUNTIFS(source_data[concatenate],"*"&amp;B169&amp;"*")</f>
        <v>7</v>
      </c>
    </row>
    <row r="170" spans="1:3" x14ac:dyDescent="0.25">
      <c r="A170" t="s">
        <v>14</v>
      </c>
      <c r="B170" t="s">
        <v>1089</v>
      </c>
      <c r="C170">
        <f>COUNTIFS(source_data[concatenate],"*"&amp;B170&amp;"*")</f>
        <v>9</v>
      </c>
    </row>
    <row r="171" spans="1:3" x14ac:dyDescent="0.25">
      <c r="A171" t="s">
        <v>14</v>
      </c>
      <c r="B171" t="s">
        <v>854</v>
      </c>
      <c r="C171">
        <f>COUNTIFS(source_data[concatenate],"*"&amp;B171&amp;"*")</f>
        <v>53</v>
      </c>
    </row>
    <row r="172" spans="1:3" x14ac:dyDescent="0.25">
      <c r="A172" t="s">
        <v>14</v>
      </c>
      <c r="B172" t="s">
        <v>5127</v>
      </c>
      <c r="C172">
        <f>COUNTIFS(source_data[concatenate],"*"&amp;B172&amp;"*")</f>
        <v>12</v>
      </c>
    </row>
    <row r="173" spans="1:3" x14ac:dyDescent="0.25">
      <c r="A173" t="s">
        <v>14</v>
      </c>
      <c r="B173" t="s">
        <v>102</v>
      </c>
      <c r="C173">
        <f>COUNTIFS(source_data[concatenate],"*"&amp;B173&amp;"*")</f>
        <v>28</v>
      </c>
    </row>
    <row r="174" spans="1:3" x14ac:dyDescent="0.25">
      <c r="A174" t="s">
        <v>14</v>
      </c>
      <c r="B174" t="s">
        <v>51</v>
      </c>
      <c r="C174">
        <f>COUNTIFS(source_data[concatenate],"*"&amp;B174&amp;"*")</f>
        <v>560</v>
      </c>
    </row>
    <row r="175" spans="1:3" x14ac:dyDescent="0.25">
      <c r="A175" t="s">
        <v>14</v>
      </c>
      <c r="B175" t="s">
        <v>426</v>
      </c>
      <c r="C175">
        <f>COUNTIFS(source_data[concatenate],"*"&amp;B175&amp;"*")</f>
        <v>18</v>
      </c>
    </row>
    <row r="176" spans="1:3" x14ac:dyDescent="0.25">
      <c r="A176" t="s">
        <v>14</v>
      </c>
      <c r="B176" t="s">
        <v>225</v>
      </c>
      <c r="C176">
        <f>COUNTIFS(source_data[concatenate],"*"&amp;B176&amp;"*")</f>
        <v>0</v>
      </c>
    </row>
    <row r="177" spans="1:3" x14ac:dyDescent="0.25">
      <c r="A177" t="s">
        <v>16</v>
      </c>
      <c r="B177" t="s">
        <v>1530</v>
      </c>
      <c r="C177">
        <f>COUNTIFS(source_data[concatenate],"*"&amp;B177&amp;"*")</f>
        <v>14</v>
      </c>
    </row>
    <row r="178" spans="1:3" x14ac:dyDescent="0.25">
      <c r="A178" t="s">
        <v>16</v>
      </c>
      <c r="B178" t="s">
        <v>3436</v>
      </c>
      <c r="C178">
        <f>COUNTIFS(source_data[concatenate],"*"&amp;B178&amp;"*")</f>
        <v>6</v>
      </c>
    </row>
    <row r="179" spans="1:3" x14ac:dyDescent="0.25">
      <c r="A179" t="s">
        <v>16</v>
      </c>
      <c r="B179" t="s">
        <v>8956</v>
      </c>
      <c r="C179">
        <f>COUNTIFS(source_data[concatenate],"*"&amp;B179&amp;"*")</f>
        <v>0</v>
      </c>
    </row>
    <row r="180" spans="1:3" x14ac:dyDescent="0.25">
      <c r="A180" t="s">
        <v>16</v>
      </c>
      <c r="B180" t="s">
        <v>653</v>
      </c>
      <c r="C180">
        <f>COUNTIFS(source_data[concatenate],"*"&amp;B180&amp;"*")</f>
        <v>38</v>
      </c>
    </row>
    <row r="181" spans="1:3" x14ac:dyDescent="0.25">
      <c r="A181" t="s">
        <v>16</v>
      </c>
      <c r="B181" t="s">
        <v>512</v>
      </c>
      <c r="C181">
        <f>COUNTIFS(source_data[concatenate],"*"&amp;B181&amp;"*")</f>
        <v>7</v>
      </c>
    </row>
    <row r="182" spans="1:3" x14ac:dyDescent="0.25">
      <c r="A182" t="s">
        <v>16</v>
      </c>
      <c r="B182" t="s">
        <v>593</v>
      </c>
      <c r="C182">
        <f>COUNTIFS(source_data[concatenate],"*"&amp;B182&amp;"*")</f>
        <v>30</v>
      </c>
    </row>
    <row r="183" spans="1:3" x14ac:dyDescent="0.25">
      <c r="A183" t="s">
        <v>16</v>
      </c>
      <c r="B183" t="s">
        <v>522</v>
      </c>
      <c r="C183">
        <f>COUNTIFS(source_data[concatenate],"*"&amp;B183&amp;"*")</f>
        <v>84</v>
      </c>
    </row>
    <row r="184" spans="1:3" x14ac:dyDescent="0.25">
      <c r="A184" t="s">
        <v>16</v>
      </c>
      <c r="B184" t="s">
        <v>613</v>
      </c>
      <c r="C184">
        <f>COUNTIFS(source_data[concatenate],"*"&amp;B184&amp;"*")</f>
        <v>71</v>
      </c>
    </row>
    <row r="185" spans="1:3" x14ac:dyDescent="0.25">
      <c r="A185" t="s">
        <v>16</v>
      </c>
      <c r="B185" t="s">
        <v>2184</v>
      </c>
      <c r="C185">
        <f>COUNTIFS(source_data[concatenate],"*"&amp;B185&amp;"*")</f>
        <v>4</v>
      </c>
    </row>
    <row r="186" spans="1:3" x14ac:dyDescent="0.25">
      <c r="A186" t="s">
        <v>16</v>
      </c>
      <c r="B186" t="s">
        <v>829</v>
      </c>
      <c r="C186">
        <f>COUNTIFS(source_data[concatenate],"*"&amp;B186&amp;"*")</f>
        <v>10</v>
      </c>
    </row>
    <row r="187" spans="1:3" x14ac:dyDescent="0.25">
      <c r="A187" t="s">
        <v>16</v>
      </c>
      <c r="B187" t="s">
        <v>5227</v>
      </c>
      <c r="C187">
        <f>COUNTIFS(source_data[concatenate],"*"&amp;B187&amp;"*")</f>
        <v>1</v>
      </c>
    </row>
    <row r="188" spans="1:3" x14ac:dyDescent="0.25">
      <c r="A188" t="s">
        <v>16</v>
      </c>
      <c r="B188" t="s">
        <v>276</v>
      </c>
      <c r="C188">
        <f>COUNTIFS(source_data[concatenate],"*"&amp;B188&amp;"*")</f>
        <v>42</v>
      </c>
    </row>
    <row r="189" spans="1:3" x14ac:dyDescent="0.25">
      <c r="A189" t="s">
        <v>21</v>
      </c>
      <c r="B189" t="s">
        <v>2849</v>
      </c>
      <c r="C189">
        <f>COUNTIFS(source_data[concatenate],"*"&amp;B189&amp;"*")</f>
        <v>1</v>
      </c>
    </row>
    <row r="190" spans="1:3" x14ac:dyDescent="0.25">
      <c r="A190" t="s">
        <v>21</v>
      </c>
      <c r="B190" t="s">
        <v>6413</v>
      </c>
      <c r="C190">
        <f>COUNTIFS(source_data[concatenate],"*"&amp;B190&amp;"*")</f>
        <v>1</v>
      </c>
    </row>
    <row r="191" spans="1:3" x14ac:dyDescent="0.25">
      <c r="A191" t="s">
        <v>21</v>
      </c>
      <c r="B191" t="s">
        <v>8963</v>
      </c>
      <c r="C191">
        <f>COUNTIFS(source_data[concatenate],"*"&amp;B191&amp;"*")</f>
        <v>1</v>
      </c>
    </row>
    <row r="192" spans="1:3" x14ac:dyDescent="0.25">
      <c r="A192" t="s">
        <v>21</v>
      </c>
      <c r="B192" t="s">
        <v>8492</v>
      </c>
      <c r="C192">
        <f>COUNTIFS(source_data[concatenate],"*"&amp;B192&amp;"*")</f>
        <v>1</v>
      </c>
    </row>
    <row r="193" spans="1:3" x14ac:dyDescent="0.25">
      <c r="A193" t="s">
        <v>21</v>
      </c>
      <c r="B193" t="s">
        <v>5002</v>
      </c>
      <c r="C193">
        <f>COUNTIFS(source_data[concatenate],"*"&amp;B193&amp;"*")</f>
        <v>1</v>
      </c>
    </row>
    <row r="194" spans="1:3" x14ac:dyDescent="0.25">
      <c r="A194" t="s">
        <v>21</v>
      </c>
      <c r="B194" t="s">
        <v>6639</v>
      </c>
      <c r="C194">
        <f>COUNTIFS(source_data[concatenate],"*"&amp;B194&amp;"*")</f>
        <v>115</v>
      </c>
    </row>
    <row r="195" spans="1:3" x14ac:dyDescent="0.25">
      <c r="A195" t="s">
        <v>21</v>
      </c>
      <c r="B195" t="s">
        <v>5518</v>
      </c>
      <c r="C195">
        <f>COUNTIFS(source_data[concatenate],"*"&amp;B195&amp;"*")</f>
        <v>1</v>
      </c>
    </row>
    <row r="196" spans="1:3" x14ac:dyDescent="0.25">
      <c r="A196" t="s">
        <v>21</v>
      </c>
      <c r="B196" t="s">
        <v>7221</v>
      </c>
      <c r="C196">
        <f>COUNTIFS(source_data[concatenate],"*"&amp;B196&amp;"*")</f>
        <v>1</v>
      </c>
    </row>
    <row r="197" spans="1:3" x14ac:dyDescent="0.25">
      <c r="A197" t="s">
        <v>21</v>
      </c>
      <c r="B197" t="s">
        <v>5304</v>
      </c>
      <c r="C197">
        <f>COUNTIFS(source_data[concatenate],"*"&amp;B197&amp;"*")</f>
        <v>1</v>
      </c>
    </row>
    <row r="198" spans="1:3" x14ac:dyDescent="0.25">
      <c r="A198" t="s">
        <v>21</v>
      </c>
      <c r="B198" t="s">
        <v>2744</v>
      </c>
      <c r="C198">
        <f>COUNTIFS(source_data[concatenate],"*"&amp;B198&amp;"*")</f>
        <v>1</v>
      </c>
    </row>
    <row r="199" spans="1:3" x14ac:dyDescent="0.25">
      <c r="A199" t="s">
        <v>21</v>
      </c>
      <c r="B199" t="s">
        <v>2831</v>
      </c>
      <c r="C199">
        <f>COUNTIFS(source_data[concatenate],"*"&amp;B199&amp;"*")</f>
        <v>2</v>
      </c>
    </row>
    <row r="200" spans="1:3" x14ac:dyDescent="0.25">
      <c r="A200" t="s">
        <v>21</v>
      </c>
      <c r="B200" t="s">
        <v>1576</v>
      </c>
      <c r="C200">
        <f>COUNTIFS(source_data[concatenate],"*"&amp;B200&amp;"*")</f>
        <v>2</v>
      </c>
    </row>
    <row r="201" spans="1:3" x14ac:dyDescent="0.25">
      <c r="A201" t="s">
        <v>21</v>
      </c>
      <c r="B201" t="s">
        <v>188</v>
      </c>
      <c r="C201">
        <f>COUNTIFS(source_data[concatenate],"*"&amp;B201&amp;"*")</f>
        <v>3</v>
      </c>
    </row>
    <row r="202" spans="1:3" x14ac:dyDescent="0.25">
      <c r="A202" t="s">
        <v>21</v>
      </c>
      <c r="B202" t="s">
        <v>5119</v>
      </c>
      <c r="C202">
        <f>COUNTIFS(source_data[concatenate],"*"&amp;B202&amp;"*")</f>
        <v>1</v>
      </c>
    </row>
    <row r="203" spans="1:3" x14ac:dyDescent="0.25">
      <c r="A203" t="s">
        <v>21</v>
      </c>
      <c r="B203" t="s">
        <v>1318</v>
      </c>
      <c r="C203">
        <f>COUNTIFS(source_data[concatenate],"*"&amp;B203&amp;"*")</f>
        <v>1</v>
      </c>
    </row>
    <row r="204" spans="1:3" x14ac:dyDescent="0.25">
      <c r="A204" t="s">
        <v>21</v>
      </c>
      <c r="B204" t="s">
        <v>3727</v>
      </c>
      <c r="C204">
        <f>COUNTIFS(source_data[concatenate],"*"&amp;B204&amp;"*")</f>
        <v>1</v>
      </c>
    </row>
    <row r="205" spans="1:3" x14ac:dyDescent="0.25">
      <c r="A205" t="s">
        <v>21</v>
      </c>
      <c r="B205" t="s">
        <v>8960</v>
      </c>
      <c r="C205">
        <f>COUNTIFS(source_data[concatenate],"*"&amp;B205&amp;"*")</f>
        <v>1</v>
      </c>
    </row>
    <row r="206" spans="1:3" x14ac:dyDescent="0.25">
      <c r="A206" t="s">
        <v>21</v>
      </c>
      <c r="B206" t="s">
        <v>1046</v>
      </c>
      <c r="C206">
        <f>COUNTIFS(source_data[concatenate],"*"&amp;B206&amp;"*")</f>
        <v>1</v>
      </c>
    </row>
    <row r="207" spans="1:3" x14ac:dyDescent="0.25">
      <c r="A207" t="s">
        <v>21</v>
      </c>
      <c r="B207" t="s">
        <v>8815</v>
      </c>
      <c r="C207">
        <f>COUNTIFS(source_data[concatenate],"*"&amp;B207&amp;"*")</f>
        <v>3</v>
      </c>
    </row>
    <row r="208" spans="1:3" x14ac:dyDescent="0.25">
      <c r="A208" t="s">
        <v>21</v>
      </c>
      <c r="B208" t="s">
        <v>8964</v>
      </c>
      <c r="C208">
        <f>COUNTIFS(source_data[concatenate],"*"&amp;B208&amp;"*")</f>
        <v>1</v>
      </c>
    </row>
    <row r="209" spans="1:3" x14ac:dyDescent="0.25">
      <c r="A209" t="s">
        <v>21</v>
      </c>
      <c r="B209" t="s">
        <v>3681</v>
      </c>
      <c r="C209">
        <f>COUNTIFS(source_data[concatenate],"*"&amp;B209&amp;"*")</f>
        <v>1</v>
      </c>
    </row>
    <row r="210" spans="1:3" x14ac:dyDescent="0.25">
      <c r="A210" t="s">
        <v>21</v>
      </c>
      <c r="B210" t="s">
        <v>3718</v>
      </c>
      <c r="C210">
        <f>COUNTIFS(source_data[concatenate],"*"&amp;B210&amp;"*")</f>
        <v>1</v>
      </c>
    </row>
    <row r="211" spans="1:3" x14ac:dyDescent="0.25">
      <c r="A211" t="s">
        <v>21</v>
      </c>
      <c r="B211" t="s">
        <v>1979</v>
      </c>
      <c r="C211">
        <f>COUNTIFS(source_data[concatenate],"*"&amp;B211&amp;"*")</f>
        <v>1</v>
      </c>
    </row>
    <row r="212" spans="1:3" x14ac:dyDescent="0.25">
      <c r="A212" t="s">
        <v>21</v>
      </c>
      <c r="B212" t="s">
        <v>1090</v>
      </c>
      <c r="C212">
        <f>COUNTIFS(source_data[concatenate],"*"&amp;B212&amp;"*")</f>
        <v>5</v>
      </c>
    </row>
    <row r="213" spans="1:3" x14ac:dyDescent="0.25">
      <c r="A213" t="s">
        <v>21</v>
      </c>
      <c r="B213" t="s">
        <v>8962</v>
      </c>
      <c r="C213">
        <f>COUNTIFS(source_data[concatenate],"*"&amp;B213&amp;"*")</f>
        <v>4</v>
      </c>
    </row>
    <row r="214" spans="1:3" x14ac:dyDescent="0.25">
      <c r="A214" t="s">
        <v>21</v>
      </c>
      <c r="B214" t="s">
        <v>8959</v>
      </c>
      <c r="C214">
        <f>COUNTIFS(source_data[concatenate],"*"&amp;B214&amp;"*")</f>
        <v>1</v>
      </c>
    </row>
    <row r="215" spans="1:3" x14ac:dyDescent="0.25">
      <c r="A215" t="s">
        <v>21</v>
      </c>
      <c r="B215" t="s">
        <v>2974</v>
      </c>
      <c r="C215">
        <f>COUNTIFS(source_data[concatenate],"*"&amp;B215&amp;"*")</f>
        <v>1</v>
      </c>
    </row>
    <row r="216" spans="1:3" x14ac:dyDescent="0.25">
      <c r="A216" t="s">
        <v>21</v>
      </c>
      <c r="B216" t="s">
        <v>4611</v>
      </c>
      <c r="C216">
        <f>COUNTIFS(source_data[concatenate],"*"&amp;B216&amp;"*")</f>
        <v>1</v>
      </c>
    </row>
    <row r="217" spans="1:3" x14ac:dyDescent="0.25">
      <c r="A217" t="s">
        <v>21</v>
      </c>
      <c r="B217" t="s">
        <v>7514</v>
      </c>
      <c r="C217">
        <f>COUNTIFS(source_data[concatenate],"*"&amp;B217&amp;"*")</f>
        <v>2</v>
      </c>
    </row>
    <row r="218" spans="1:3" x14ac:dyDescent="0.25">
      <c r="A218" t="s">
        <v>21</v>
      </c>
      <c r="B218" t="s">
        <v>3404</v>
      </c>
      <c r="C218">
        <f>COUNTIFS(source_data[concatenate],"*"&amp;B218&amp;"*")</f>
        <v>1</v>
      </c>
    </row>
    <row r="219" spans="1:3" x14ac:dyDescent="0.25">
      <c r="A219" t="s">
        <v>21</v>
      </c>
      <c r="B219" t="s">
        <v>8961</v>
      </c>
      <c r="C219">
        <f>COUNTIFS(source_data[concatenate],"*"&amp;B219&amp;"*")</f>
        <v>1</v>
      </c>
    </row>
    <row r="220" spans="1:3" x14ac:dyDescent="0.25">
      <c r="A220" t="s">
        <v>21</v>
      </c>
      <c r="B220" t="s">
        <v>4207</v>
      </c>
      <c r="C220">
        <f>COUNTIFS(source_data[concatenate],"*"&amp;B220&amp;"*")</f>
        <v>1</v>
      </c>
    </row>
    <row r="221" spans="1:3" x14ac:dyDescent="0.25">
      <c r="A221" t="s">
        <v>21</v>
      </c>
      <c r="B221" t="s">
        <v>3331</v>
      </c>
      <c r="C221">
        <f>COUNTIFS(source_data[concatenate],"*"&amp;B221&amp;"*")</f>
        <v>1</v>
      </c>
    </row>
    <row r="222" spans="1:3" x14ac:dyDescent="0.25">
      <c r="A222" t="s">
        <v>21</v>
      </c>
      <c r="B222" t="s">
        <v>428</v>
      </c>
      <c r="C222">
        <f>COUNTIFS(source_data[concatenate],"*"&amp;B222&amp;"*")</f>
        <v>90</v>
      </c>
    </row>
    <row r="223" spans="1:3" x14ac:dyDescent="0.25">
      <c r="A223" t="s">
        <v>21</v>
      </c>
      <c r="B223" t="s">
        <v>497</v>
      </c>
      <c r="C223">
        <f>COUNTIFS(source_data[concatenate],"*"&amp;B223&amp;"*")</f>
        <v>1</v>
      </c>
    </row>
    <row r="224" spans="1:3" x14ac:dyDescent="0.25">
      <c r="A224" t="s">
        <v>21</v>
      </c>
      <c r="B224" t="s">
        <v>7309</v>
      </c>
      <c r="C224">
        <f>COUNTIFS(source_data[concatenate],"*"&amp;B224&amp;"*")</f>
        <v>1</v>
      </c>
    </row>
    <row r="225" spans="1:3" x14ac:dyDescent="0.25">
      <c r="A225" t="s">
        <v>21</v>
      </c>
      <c r="B225" t="s">
        <v>8966</v>
      </c>
      <c r="C225">
        <f>COUNTIFS(source_data[concatenate],"*"&amp;B225&amp;"*")</f>
        <v>2</v>
      </c>
    </row>
    <row r="226" spans="1:3" x14ac:dyDescent="0.25">
      <c r="A226" t="s">
        <v>21</v>
      </c>
      <c r="B226" t="s">
        <v>308</v>
      </c>
      <c r="C226">
        <f>COUNTIFS(source_data[concatenate],"*"&amp;B226&amp;"*")</f>
        <v>1</v>
      </c>
    </row>
    <row r="227" spans="1:3" x14ac:dyDescent="0.25">
      <c r="A227" t="s">
        <v>21</v>
      </c>
      <c r="B227" t="s">
        <v>4108</v>
      </c>
      <c r="C227">
        <f>COUNTIFS(source_data[concatenate],"*"&amp;B227&amp;"*")</f>
        <v>6</v>
      </c>
    </row>
    <row r="228" spans="1:3" x14ac:dyDescent="0.25">
      <c r="A228" t="s">
        <v>21</v>
      </c>
      <c r="B228" t="s">
        <v>1293</v>
      </c>
      <c r="C228">
        <f>COUNTIFS(source_data[concatenate],"*"&amp;B228&amp;"*")</f>
        <v>3</v>
      </c>
    </row>
    <row r="229" spans="1:3" x14ac:dyDescent="0.25">
      <c r="A229" t="s">
        <v>21</v>
      </c>
      <c r="B229" t="s">
        <v>2859</v>
      </c>
      <c r="C229">
        <f>COUNTIFS(source_data[concatenate],"*"&amp;B229&amp;"*")</f>
        <v>1</v>
      </c>
    </row>
    <row r="230" spans="1:3" x14ac:dyDescent="0.25">
      <c r="A230" t="s">
        <v>21</v>
      </c>
      <c r="B230" t="s">
        <v>634</v>
      </c>
      <c r="C230">
        <f>COUNTIFS(source_data[concatenate],"*"&amp;B230&amp;"*")</f>
        <v>2</v>
      </c>
    </row>
    <row r="231" spans="1:3" x14ac:dyDescent="0.25">
      <c r="A231" t="s">
        <v>21</v>
      </c>
      <c r="B231" t="s">
        <v>1505</v>
      </c>
      <c r="C231">
        <f>COUNTIFS(source_data[concatenate],"*"&amp;B231&amp;"*")</f>
        <v>14</v>
      </c>
    </row>
    <row r="232" spans="1:3" x14ac:dyDescent="0.25">
      <c r="A232" t="s">
        <v>21</v>
      </c>
      <c r="B232" t="s">
        <v>595</v>
      </c>
      <c r="C232">
        <f>COUNTIFS(source_data[concatenate],"*"&amp;B232&amp;"*")</f>
        <v>123</v>
      </c>
    </row>
    <row r="233" spans="1:3" x14ac:dyDescent="0.25">
      <c r="A233" t="s">
        <v>21</v>
      </c>
      <c r="B233" t="s">
        <v>2875</v>
      </c>
      <c r="C233">
        <f>COUNTIFS(source_data[concatenate],"*"&amp;B233&amp;"*")</f>
        <v>2</v>
      </c>
    </row>
    <row r="234" spans="1:3" x14ac:dyDescent="0.25">
      <c r="A234" t="s">
        <v>21</v>
      </c>
      <c r="B234" t="s">
        <v>2069</v>
      </c>
      <c r="C234">
        <f>COUNTIFS(source_data[concatenate],"*"&amp;B234&amp;"*")</f>
        <v>3</v>
      </c>
    </row>
    <row r="235" spans="1:3" x14ac:dyDescent="0.25">
      <c r="A235" t="s">
        <v>21</v>
      </c>
      <c r="B235" t="s">
        <v>8967</v>
      </c>
      <c r="C235">
        <f>COUNTIFS(source_data[concatenate],"*"&amp;B235&amp;"*")</f>
        <v>2</v>
      </c>
    </row>
    <row r="236" spans="1:3" x14ac:dyDescent="0.25">
      <c r="A236" t="s">
        <v>21</v>
      </c>
      <c r="B236" t="s">
        <v>8965</v>
      </c>
      <c r="C236">
        <f>COUNTIFS(source_data[concatenate],"*"&amp;B236&amp;"*")</f>
        <v>1</v>
      </c>
    </row>
    <row r="237" spans="1:3" x14ac:dyDescent="0.25">
      <c r="A237" t="s">
        <v>21</v>
      </c>
      <c r="B237" t="s">
        <v>1560</v>
      </c>
      <c r="C237">
        <f>COUNTIFS(source_data[concatenate],"*"&amp;B237&amp;"*")</f>
        <v>6</v>
      </c>
    </row>
    <row r="238" spans="1:3" x14ac:dyDescent="0.25">
      <c r="A238" t="s">
        <v>21</v>
      </c>
      <c r="B238" t="s">
        <v>6357</v>
      </c>
      <c r="C238">
        <f>COUNTIFS(source_data[concatenate],"*"&amp;B238&amp;"*")</f>
        <v>2</v>
      </c>
    </row>
    <row r="239" spans="1:3" x14ac:dyDescent="0.25">
      <c r="A239" t="s">
        <v>21</v>
      </c>
      <c r="B239" t="s">
        <v>338</v>
      </c>
      <c r="C239">
        <f>COUNTIFS(source_data[concatenate],"*"&amp;B239&amp;"*")</f>
        <v>1</v>
      </c>
    </row>
    <row r="240" spans="1:3" x14ac:dyDescent="0.25">
      <c r="A240" t="s">
        <v>21</v>
      </c>
      <c r="B240" t="s">
        <v>8863</v>
      </c>
      <c r="C240">
        <f>COUNTIFS(source_data[concatenate],"*"&amp;B240&amp;"*")</f>
        <v>0</v>
      </c>
    </row>
    <row r="241" spans="1:3" x14ac:dyDescent="0.25">
      <c r="A241" t="s">
        <v>21</v>
      </c>
      <c r="B241" t="s">
        <v>1484</v>
      </c>
      <c r="C241">
        <f>COUNTIFS(source_data[concatenate],"*"&amp;B241&amp;"*")</f>
        <v>1</v>
      </c>
    </row>
    <row r="242" spans="1:3" x14ac:dyDescent="0.25">
      <c r="A242" t="s">
        <v>21</v>
      </c>
      <c r="B242" t="s">
        <v>1495</v>
      </c>
      <c r="C242">
        <f>COUNTIFS(source_data[concatenate],"*"&amp;B242&amp;"*")</f>
        <v>3</v>
      </c>
    </row>
    <row r="243" spans="1:3" x14ac:dyDescent="0.25">
      <c r="A243" t="s">
        <v>21</v>
      </c>
      <c r="B243" t="s">
        <v>8958</v>
      </c>
      <c r="C243">
        <f>COUNTIFS(source_data[concatenate],"*"&amp;B243&amp;"*")</f>
        <v>0</v>
      </c>
    </row>
    <row r="244" spans="1:3" x14ac:dyDescent="0.25">
      <c r="A244" t="s">
        <v>21</v>
      </c>
      <c r="B244" t="s">
        <v>267</v>
      </c>
      <c r="C244">
        <f>COUNTIFS(source_data[concatenate],"*"&amp;B244&amp;"*")</f>
        <v>1</v>
      </c>
    </row>
    <row r="245" spans="1:3" x14ac:dyDescent="0.25">
      <c r="A245" t="s">
        <v>21</v>
      </c>
      <c r="B245" t="s">
        <v>604</v>
      </c>
      <c r="C245">
        <f>COUNTIFS(source_data[concatenate],"*"&amp;B245&amp;"*")</f>
        <v>24</v>
      </c>
    </row>
    <row r="246" spans="1:3" x14ac:dyDescent="0.25">
      <c r="A246" t="s">
        <v>17</v>
      </c>
      <c r="B246" t="s">
        <v>3460</v>
      </c>
      <c r="C246">
        <f>COUNTIFS(source_data[concatenate],"*"&amp;B246&amp;"*")</f>
        <v>1</v>
      </c>
    </row>
    <row r="247" spans="1:3" x14ac:dyDescent="0.25">
      <c r="A247" t="s">
        <v>17</v>
      </c>
      <c r="B247" t="s">
        <v>1183</v>
      </c>
      <c r="C247">
        <f>COUNTIFS(source_data[concatenate],"*"&amp;B247&amp;"*")</f>
        <v>22</v>
      </c>
    </row>
    <row r="248" spans="1:3" x14ac:dyDescent="0.25">
      <c r="A248" t="s">
        <v>17</v>
      </c>
      <c r="B248" t="s">
        <v>4892</v>
      </c>
      <c r="C248">
        <f>COUNTIFS(source_data[concatenate],"*"&amp;B248&amp;"*")</f>
        <v>4</v>
      </c>
    </row>
    <row r="249" spans="1:3" x14ac:dyDescent="0.25">
      <c r="A249" t="s">
        <v>17</v>
      </c>
      <c r="B249" t="s">
        <v>8135</v>
      </c>
      <c r="C249">
        <f>COUNTIFS(source_data[concatenate],"*"&amp;B249&amp;"*")</f>
        <v>2</v>
      </c>
    </row>
    <row r="250" spans="1:3" x14ac:dyDescent="0.25">
      <c r="A250" t="s">
        <v>17</v>
      </c>
      <c r="B250" t="s">
        <v>8969</v>
      </c>
      <c r="C250">
        <f>COUNTIFS(source_data[concatenate],"*"&amp;B250&amp;"*")</f>
        <v>1</v>
      </c>
    </row>
    <row r="251" spans="1:3" x14ac:dyDescent="0.25">
      <c r="A251" t="s">
        <v>17</v>
      </c>
      <c r="B251" t="s">
        <v>4777</v>
      </c>
      <c r="C251">
        <f>COUNTIFS(source_data[concatenate],"*"&amp;B251&amp;"*")</f>
        <v>13</v>
      </c>
    </row>
    <row r="252" spans="1:3" x14ac:dyDescent="0.25">
      <c r="A252" t="s">
        <v>17</v>
      </c>
      <c r="B252" t="s">
        <v>1056</v>
      </c>
      <c r="C252">
        <f>COUNTIFS(source_data[concatenate],"*"&amp;B252&amp;"*")</f>
        <v>23</v>
      </c>
    </row>
    <row r="253" spans="1:3" x14ac:dyDescent="0.25">
      <c r="A253" t="s">
        <v>17</v>
      </c>
      <c r="B253" t="s">
        <v>3897</v>
      </c>
      <c r="C253">
        <f>COUNTIFS(source_data[concatenate],"*"&amp;B253&amp;"*")</f>
        <v>1</v>
      </c>
    </row>
    <row r="254" spans="1:3" x14ac:dyDescent="0.25">
      <c r="A254" t="s">
        <v>20</v>
      </c>
      <c r="B254" t="s">
        <v>922</v>
      </c>
      <c r="C254">
        <f>COUNTIFS(source_data[concatenate],"*"&amp;B254&amp;"*")</f>
        <v>3</v>
      </c>
    </row>
    <row r="255" spans="1:3" x14ac:dyDescent="0.25">
      <c r="A255" t="s">
        <v>20</v>
      </c>
      <c r="B255" t="s">
        <v>4827</v>
      </c>
      <c r="C255">
        <f>COUNTIFS(source_data[concatenate],"*"&amp;B255&amp;"*")</f>
        <v>1</v>
      </c>
    </row>
    <row r="256" spans="1:3" x14ac:dyDescent="0.25">
      <c r="A256" t="s">
        <v>20</v>
      </c>
      <c r="B256" t="s">
        <v>8971</v>
      </c>
      <c r="C256">
        <f>COUNTIFS(source_data[concatenate],"*"&amp;B256&amp;"*")</f>
        <v>36</v>
      </c>
    </row>
    <row r="257" spans="1:3" x14ac:dyDescent="0.25">
      <c r="A257" t="s">
        <v>20</v>
      </c>
      <c r="B257" t="s">
        <v>8973</v>
      </c>
      <c r="C257">
        <f>COUNTIFS(source_data[concatenate],"*"&amp;B257&amp;"*")</f>
        <v>0</v>
      </c>
    </row>
    <row r="258" spans="1:3" x14ac:dyDescent="0.25">
      <c r="A258" t="s">
        <v>20</v>
      </c>
      <c r="B258" t="s">
        <v>5218</v>
      </c>
      <c r="C258">
        <f>COUNTIFS(source_data[concatenate],"*"&amp;B258&amp;"*")</f>
        <v>1</v>
      </c>
    </row>
    <row r="259" spans="1:3" x14ac:dyDescent="0.25">
      <c r="A259" t="s">
        <v>20</v>
      </c>
      <c r="B259" t="s">
        <v>2874</v>
      </c>
      <c r="C259">
        <f>COUNTIFS(source_data[concatenate],"*"&amp;B259&amp;"*")</f>
        <v>1</v>
      </c>
    </row>
    <row r="260" spans="1:3" x14ac:dyDescent="0.25">
      <c r="A260" t="s">
        <v>20</v>
      </c>
      <c r="B260" t="s">
        <v>4854</v>
      </c>
      <c r="C260">
        <f>COUNTIFS(source_data[concatenate],"*"&amp;B260&amp;"*")</f>
        <v>1</v>
      </c>
    </row>
    <row r="261" spans="1:3" x14ac:dyDescent="0.25">
      <c r="A261" t="s">
        <v>20</v>
      </c>
      <c r="B261" t="s">
        <v>114</v>
      </c>
      <c r="C261">
        <f>COUNTIFS(source_data[concatenate],"*"&amp;B261&amp;"*")</f>
        <v>66</v>
      </c>
    </row>
    <row r="262" spans="1:3" x14ac:dyDescent="0.25">
      <c r="A262" t="s">
        <v>20</v>
      </c>
      <c r="B262" t="s">
        <v>8986</v>
      </c>
      <c r="C262">
        <f>COUNTIFS(source_data[concatenate],"*"&amp;B262&amp;"*")</f>
        <v>0</v>
      </c>
    </row>
    <row r="263" spans="1:3" x14ac:dyDescent="0.25">
      <c r="A263" t="s">
        <v>20</v>
      </c>
      <c r="B263" t="s">
        <v>8982</v>
      </c>
      <c r="C263">
        <f>COUNTIFS(source_data[concatenate],"*"&amp;B263&amp;"*")</f>
        <v>0</v>
      </c>
    </row>
    <row r="264" spans="1:3" x14ac:dyDescent="0.25">
      <c r="A264" t="s">
        <v>20</v>
      </c>
      <c r="B264" t="s">
        <v>3485</v>
      </c>
      <c r="C264">
        <f>COUNTIFS(source_data[concatenate],"*"&amp;B264&amp;"*")</f>
        <v>1</v>
      </c>
    </row>
    <row r="265" spans="1:3" x14ac:dyDescent="0.25">
      <c r="A265" t="s">
        <v>20</v>
      </c>
      <c r="B265" t="s">
        <v>3469</v>
      </c>
      <c r="C265">
        <f>COUNTIFS(source_data[concatenate],"*"&amp;B265&amp;"*")</f>
        <v>1</v>
      </c>
    </row>
    <row r="266" spans="1:3" x14ac:dyDescent="0.25">
      <c r="A266" t="s">
        <v>20</v>
      </c>
      <c r="B266" t="s">
        <v>912</v>
      </c>
      <c r="C266">
        <f>COUNTIFS(source_data[concatenate],"*"&amp;B266&amp;"*")</f>
        <v>28</v>
      </c>
    </row>
    <row r="267" spans="1:3" x14ac:dyDescent="0.25">
      <c r="A267" t="s">
        <v>20</v>
      </c>
      <c r="B267" t="s">
        <v>8975</v>
      </c>
      <c r="C267">
        <f>COUNTIFS(source_data[concatenate],"*"&amp;B267&amp;"*")</f>
        <v>1</v>
      </c>
    </row>
    <row r="268" spans="1:3" x14ac:dyDescent="0.25">
      <c r="A268" t="s">
        <v>20</v>
      </c>
      <c r="B268" t="s">
        <v>4156</v>
      </c>
      <c r="C268">
        <f>COUNTIFS(source_data[concatenate],"*"&amp;B268&amp;"*")</f>
        <v>1</v>
      </c>
    </row>
    <row r="269" spans="1:3" x14ac:dyDescent="0.25">
      <c r="A269" t="s">
        <v>20</v>
      </c>
      <c r="B269" t="s">
        <v>8994</v>
      </c>
      <c r="C269">
        <f>COUNTIFS(source_data[concatenate],"*"&amp;B269&amp;"*")</f>
        <v>4</v>
      </c>
    </row>
    <row r="270" spans="1:3" x14ac:dyDescent="0.25">
      <c r="A270" t="s">
        <v>20</v>
      </c>
      <c r="B270" t="s">
        <v>8979</v>
      </c>
      <c r="C270">
        <f>COUNTIFS(source_data[concatenate],"*"&amp;B270&amp;"*")</f>
        <v>1</v>
      </c>
    </row>
    <row r="271" spans="1:3" x14ac:dyDescent="0.25">
      <c r="A271" t="s">
        <v>20</v>
      </c>
      <c r="B271" t="s">
        <v>901</v>
      </c>
      <c r="C271">
        <f>COUNTIFS(source_data[concatenate],"*"&amp;B271&amp;"*")</f>
        <v>11</v>
      </c>
    </row>
    <row r="272" spans="1:3" x14ac:dyDescent="0.25">
      <c r="A272" t="s">
        <v>20</v>
      </c>
      <c r="B272" t="s">
        <v>287</v>
      </c>
      <c r="C272">
        <f>COUNTIFS(source_data[concatenate],"*"&amp;B272&amp;"*")</f>
        <v>50</v>
      </c>
    </row>
    <row r="273" spans="1:3" x14ac:dyDescent="0.25">
      <c r="A273" t="s">
        <v>20</v>
      </c>
      <c r="B273" t="s">
        <v>8977</v>
      </c>
      <c r="C273">
        <f>COUNTIFS(source_data[concatenate],"*"&amp;B273&amp;"*")</f>
        <v>1</v>
      </c>
    </row>
    <row r="274" spans="1:3" x14ac:dyDescent="0.25">
      <c r="A274" t="s">
        <v>20</v>
      </c>
      <c r="B274" t="s">
        <v>8978</v>
      </c>
      <c r="C274">
        <f>COUNTIFS(source_data[concatenate],"*"&amp;B274&amp;"*")</f>
        <v>1</v>
      </c>
    </row>
    <row r="275" spans="1:3" x14ac:dyDescent="0.25">
      <c r="A275" t="s">
        <v>20</v>
      </c>
      <c r="B275" t="s">
        <v>5031</v>
      </c>
      <c r="C275">
        <f>COUNTIFS(source_data[concatenate],"*"&amp;B275&amp;"*")</f>
        <v>24</v>
      </c>
    </row>
    <row r="276" spans="1:3" x14ac:dyDescent="0.25">
      <c r="A276" t="s">
        <v>20</v>
      </c>
      <c r="B276" t="s">
        <v>8983</v>
      </c>
      <c r="C276">
        <f>COUNTIFS(source_data[concatenate],"*"&amp;B276&amp;"*")</f>
        <v>3</v>
      </c>
    </row>
    <row r="277" spans="1:3" x14ac:dyDescent="0.25">
      <c r="A277" t="s">
        <v>20</v>
      </c>
      <c r="B277" t="s">
        <v>390</v>
      </c>
      <c r="C277">
        <f>COUNTIFS(source_data[concatenate],"*"&amp;B277&amp;"*")</f>
        <v>1</v>
      </c>
    </row>
    <row r="278" spans="1:3" x14ac:dyDescent="0.25">
      <c r="A278" t="s">
        <v>20</v>
      </c>
      <c r="B278" t="s">
        <v>3828</v>
      </c>
      <c r="C278">
        <f>COUNTIFS(source_data[concatenate],"*"&amp;B278&amp;"*")</f>
        <v>1</v>
      </c>
    </row>
    <row r="279" spans="1:3" x14ac:dyDescent="0.25">
      <c r="A279" t="s">
        <v>20</v>
      </c>
      <c r="B279" t="s">
        <v>8972</v>
      </c>
      <c r="C279">
        <f>COUNTIFS(source_data[concatenate],"*"&amp;B279&amp;"*")</f>
        <v>1</v>
      </c>
    </row>
    <row r="280" spans="1:3" x14ac:dyDescent="0.25">
      <c r="A280" t="s">
        <v>20</v>
      </c>
      <c r="B280" t="s">
        <v>8989</v>
      </c>
      <c r="C280">
        <f>COUNTIFS(source_data[concatenate],"*"&amp;B280&amp;"*")</f>
        <v>1</v>
      </c>
    </row>
    <row r="281" spans="1:3" x14ac:dyDescent="0.25">
      <c r="A281" t="s">
        <v>20</v>
      </c>
      <c r="B281" t="s">
        <v>159</v>
      </c>
      <c r="C281">
        <f>COUNTIFS(source_data[concatenate],"*"&amp;B281&amp;"*")</f>
        <v>256</v>
      </c>
    </row>
    <row r="282" spans="1:3" x14ac:dyDescent="0.25">
      <c r="A282" t="s">
        <v>20</v>
      </c>
      <c r="B282" t="s">
        <v>3940</v>
      </c>
      <c r="C282">
        <f>COUNTIFS(source_data[concatenate],"*"&amp;B282&amp;"*")</f>
        <v>2</v>
      </c>
    </row>
    <row r="283" spans="1:3" x14ac:dyDescent="0.25">
      <c r="A283" t="s">
        <v>20</v>
      </c>
      <c r="B283" t="s">
        <v>8995</v>
      </c>
      <c r="C283">
        <f>COUNTIFS(source_data[concatenate],"*"&amp;B283&amp;"*")</f>
        <v>1</v>
      </c>
    </row>
    <row r="284" spans="1:3" x14ac:dyDescent="0.25">
      <c r="A284" t="s">
        <v>20</v>
      </c>
      <c r="B284" t="s">
        <v>4584</v>
      </c>
      <c r="C284">
        <f>COUNTIFS(source_data[concatenate],"*"&amp;B284&amp;"*")</f>
        <v>1</v>
      </c>
    </row>
    <row r="285" spans="1:3" x14ac:dyDescent="0.25">
      <c r="A285" t="s">
        <v>20</v>
      </c>
      <c r="B285" t="s">
        <v>4497</v>
      </c>
      <c r="C285">
        <f>COUNTIFS(source_data[concatenate],"*"&amp;B285&amp;"*")</f>
        <v>1</v>
      </c>
    </row>
    <row r="286" spans="1:3" x14ac:dyDescent="0.25">
      <c r="A286" t="s">
        <v>20</v>
      </c>
      <c r="B286" t="s">
        <v>8985</v>
      </c>
      <c r="C286">
        <f>COUNTIFS(source_data[concatenate],"*"&amp;B286&amp;"*")</f>
        <v>2</v>
      </c>
    </row>
    <row r="287" spans="1:3" x14ac:dyDescent="0.25">
      <c r="A287" t="s">
        <v>20</v>
      </c>
      <c r="B287" t="s">
        <v>8993</v>
      </c>
      <c r="C287">
        <f>COUNTIFS(source_data[concatenate],"*"&amp;B287&amp;"*")</f>
        <v>1</v>
      </c>
    </row>
    <row r="288" spans="1:3" x14ac:dyDescent="0.25">
      <c r="A288" t="s">
        <v>20</v>
      </c>
      <c r="B288" t="s">
        <v>8988</v>
      </c>
      <c r="C288">
        <f>COUNTIFS(source_data[concatenate],"*"&amp;B288&amp;"*")</f>
        <v>1</v>
      </c>
    </row>
    <row r="289" spans="1:3" x14ac:dyDescent="0.25">
      <c r="A289" t="s">
        <v>20</v>
      </c>
      <c r="B289" t="s">
        <v>8996</v>
      </c>
      <c r="C289">
        <f>COUNTIFS(source_data[concatenate],"*"&amp;B289&amp;"*")</f>
        <v>2</v>
      </c>
    </row>
    <row r="290" spans="1:3" x14ac:dyDescent="0.25">
      <c r="A290" t="s">
        <v>20</v>
      </c>
      <c r="B290" t="s">
        <v>671</v>
      </c>
      <c r="C290">
        <f>COUNTIFS(source_data[concatenate],"*"&amp;B290&amp;"*")</f>
        <v>6</v>
      </c>
    </row>
    <row r="291" spans="1:3" x14ac:dyDescent="0.25">
      <c r="A291" t="s">
        <v>20</v>
      </c>
      <c r="B291" t="s">
        <v>8992</v>
      </c>
      <c r="C291">
        <f>COUNTIFS(source_data[concatenate],"*"&amp;B291&amp;"*")</f>
        <v>1</v>
      </c>
    </row>
    <row r="292" spans="1:3" x14ac:dyDescent="0.25">
      <c r="A292" t="s">
        <v>20</v>
      </c>
      <c r="B292" t="s">
        <v>7670</v>
      </c>
      <c r="C292">
        <f>COUNTIFS(source_data[concatenate],"*"&amp;B292&amp;"*")</f>
        <v>5</v>
      </c>
    </row>
    <row r="293" spans="1:3" x14ac:dyDescent="0.25">
      <c r="A293" t="s">
        <v>20</v>
      </c>
      <c r="B293" t="s">
        <v>8990</v>
      </c>
      <c r="C293">
        <f>COUNTIFS(source_data[concatenate],"*"&amp;B293&amp;"*")</f>
        <v>1</v>
      </c>
    </row>
    <row r="294" spans="1:3" x14ac:dyDescent="0.25">
      <c r="A294" t="s">
        <v>20</v>
      </c>
      <c r="B294" t="s">
        <v>8991</v>
      </c>
      <c r="C294">
        <f>COUNTIFS(source_data[concatenate],"*"&amp;B294&amp;"*")</f>
        <v>1</v>
      </c>
    </row>
    <row r="295" spans="1:3" x14ac:dyDescent="0.25">
      <c r="A295" t="s">
        <v>20</v>
      </c>
      <c r="B295" t="s">
        <v>8980</v>
      </c>
      <c r="C295">
        <f>COUNTIFS(source_data[concatenate],"*"&amp;B295&amp;"*")</f>
        <v>17</v>
      </c>
    </row>
    <row r="296" spans="1:3" x14ac:dyDescent="0.25">
      <c r="A296" t="s">
        <v>20</v>
      </c>
      <c r="B296" t="s">
        <v>8998</v>
      </c>
      <c r="C296">
        <f>COUNTIFS(source_data[concatenate],"*"&amp;B296&amp;"*")</f>
        <v>1</v>
      </c>
    </row>
    <row r="297" spans="1:3" x14ac:dyDescent="0.25">
      <c r="A297" t="s">
        <v>20</v>
      </c>
      <c r="B297" t="s">
        <v>2251</v>
      </c>
      <c r="C297">
        <f>COUNTIFS(source_data[concatenate],"*"&amp;B297&amp;"*")</f>
        <v>6</v>
      </c>
    </row>
    <row r="298" spans="1:3" x14ac:dyDescent="0.25">
      <c r="A298" t="s">
        <v>20</v>
      </c>
      <c r="B298" t="s">
        <v>2137</v>
      </c>
      <c r="C298">
        <f>COUNTIFS(source_data[concatenate],"*"&amp;B298&amp;"*")</f>
        <v>5</v>
      </c>
    </row>
    <row r="299" spans="1:3" x14ac:dyDescent="0.25">
      <c r="A299" t="s">
        <v>20</v>
      </c>
      <c r="B299" t="s">
        <v>8974</v>
      </c>
      <c r="C299">
        <f>COUNTIFS(source_data[concatenate],"*"&amp;B299&amp;"*")</f>
        <v>2</v>
      </c>
    </row>
    <row r="300" spans="1:3" x14ac:dyDescent="0.25">
      <c r="A300" t="s">
        <v>20</v>
      </c>
      <c r="B300" t="s">
        <v>866</v>
      </c>
      <c r="C300">
        <f>COUNTIFS(source_data[concatenate],"*"&amp;B300&amp;"*")</f>
        <v>3</v>
      </c>
    </row>
    <row r="301" spans="1:3" x14ac:dyDescent="0.25">
      <c r="A301" t="s">
        <v>20</v>
      </c>
      <c r="B301" t="s">
        <v>1292</v>
      </c>
      <c r="C301">
        <f>COUNTIFS(source_data[concatenate],"*"&amp;B301&amp;"*")</f>
        <v>1</v>
      </c>
    </row>
    <row r="302" spans="1:3" x14ac:dyDescent="0.25">
      <c r="A302" t="s">
        <v>20</v>
      </c>
      <c r="B302" t="s">
        <v>6302</v>
      </c>
      <c r="C302">
        <f>COUNTIFS(source_data[concatenate],"*"&amp;B302&amp;"*")</f>
        <v>4</v>
      </c>
    </row>
    <row r="303" spans="1:3" x14ac:dyDescent="0.25">
      <c r="A303" t="s">
        <v>20</v>
      </c>
      <c r="B303" t="s">
        <v>6338</v>
      </c>
      <c r="C303">
        <f>COUNTIFS(source_data[concatenate],"*"&amp;B303&amp;"*")</f>
        <v>6</v>
      </c>
    </row>
    <row r="304" spans="1:3" x14ac:dyDescent="0.25">
      <c r="A304" t="s">
        <v>20</v>
      </c>
      <c r="B304" t="s">
        <v>845</v>
      </c>
      <c r="C304">
        <f>COUNTIFS(source_data[concatenate],"*"&amp;B304&amp;"*")</f>
        <v>2</v>
      </c>
    </row>
    <row r="305" spans="1:3" x14ac:dyDescent="0.25">
      <c r="A305" t="s">
        <v>20</v>
      </c>
      <c r="B305" t="s">
        <v>3923</v>
      </c>
      <c r="C305">
        <f>COUNTIFS(source_data[concatenate],"*"&amp;B305&amp;"*")</f>
        <v>5</v>
      </c>
    </row>
    <row r="306" spans="1:3" x14ac:dyDescent="0.25">
      <c r="A306" t="s">
        <v>20</v>
      </c>
      <c r="B306" t="s">
        <v>9000</v>
      </c>
      <c r="C306">
        <f>COUNTIFS(source_data[concatenate],"*"&amp;B306&amp;"*")</f>
        <v>1</v>
      </c>
    </row>
    <row r="307" spans="1:3" x14ac:dyDescent="0.25">
      <c r="A307" t="s">
        <v>20</v>
      </c>
      <c r="B307" t="s">
        <v>792</v>
      </c>
      <c r="C307">
        <f>COUNTIFS(source_data[concatenate],"*"&amp;B307&amp;"*")</f>
        <v>1</v>
      </c>
    </row>
    <row r="308" spans="1:3" x14ac:dyDescent="0.25">
      <c r="A308" t="s">
        <v>20</v>
      </c>
      <c r="B308" t="s">
        <v>8987</v>
      </c>
      <c r="C308">
        <f>COUNTIFS(source_data[concatenate],"*"&amp;B308&amp;"*")</f>
        <v>1</v>
      </c>
    </row>
    <row r="309" spans="1:3" x14ac:dyDescent="0.25">
      <c r="A309" t="s">
        <v>20</v>
      </c>
      <c r="B309" t="s">
        <v>123</v>
      </c>
      <c r="C309">
        <f>COUNTIFS(source_data[concatenate],"*"&amp;B309&amp;"*")</f>
        <v>5</v>
      </c>
    </row>
    <row r="310" spans="1:3" x14ac:dyDescent="0.25">
      <c r="A310" t="s">
        <v>20</v>
      </c>
      <c r="B310" t="s">
        <v>8981</v>
      </c>
      <c r="C310">
        <f>COUNTIFS(source_data[concatenate],"*"&amp;B310&amp;"*")</f>
        <v>1</v>
      </c>
    </row>
    <row r="311" spans="1:3" x14ac:dyDescent="0.25">
      <c r="A311" t="s">
        <v>20</v>
      </c>
      <c r="B311" t="s">
        <v>8997</v>
      </c>
      <c r="C311">
        <f>COUNTIFS(source_data[concatenate],"*"&amp;B311&amp;"*")</f>
        <v>1</v>
      </c>
    </row>
    <row r="312" spans="1:3" x14ac:dyDescent="0.25">
      <c r="A312" t="s">
        <v>20</v>
      </c>
      <c r="B312" t="s">
        <v>8999</v>
      </c>
      <c r="C312">
        <f>COUNTIFS(source_data[concatenate],"*"&amp;B312&amp;"*")</f>
        <v>2</v>
      </c>
    </row>
    <row r="313" spans="1:3" x14ac:dyDescent="0.25">
      <c r="A313" t="s">
        <v>20</v>
      </c>
      <c r="B313" t="s">
        <v>8976</v>
      </c>
      <c r="C313">
        <f>COUNTIFS(source_data[concatenate],"*"&amp;B313&amp;"*")</f>
        <v>2</v>
      </c>
    </row>
    <row r="314" spans="1:3" x14ac:dyDescent="0.25">
      <c r="A314" t="s">
        <v>20</v>
      </c>
      <c r="B314" t="s">
        <v>8984</v>
      </c>
      <c r="C314">
        <f>COUNTIFS(source_data[concatenate],"*"&amp;B314&amp;"*")</f>
        <v>1</v>
      </c>
    </row>
    <row r="315" spans="1:3" x14ac:dyDescent="0.25">
      <c r="A315" t="s">
        <v>18</v>
      </c>
      <c r="B315" t="s">
        <v>7728</v>
      </c>
      <c r="C315">
        <f>COUNTIFS(source_data[concatenate],"*"&amp;B315&amp;"*")</f>
        <v>7</v>
      </c>
    </row>
    <row r="316" spans="1:3" x14ac:dyDescent="0.25">
      <c r="A316" t="s">
        <v>18</v>
      </c>
      <c r="B316" t="s">
        <v>214</v>
      </c>
      <c r="C316">
        <f>COUNTIFS(source_data[concatenate],"*"&amp;B316&amp;"*")</f>
        <v>52</v>
      </c>
    </row>
    <row r="317" spans="1:3" x14ac:dyDescent="0.25">
      <c r="A317" t="s">
        <v>18</v>
      </c>
      <c r="B317" t="s">
        <v>158</v>
      </c>
      <c r="C317">
        <f>COUNTIFS(source_data[concatenate],"*"&amp;B317&amp;"*")</f>
        <v>104</v>
      </c>
    </row>
    <row r="318" spans="1:3" x14ac:dyDescent="0.25">
      <c r="A318" t="s">
        <v>18</v>
      </c>
      <c r="B318" t="s">
        <v>2009</v>
      </c>
      <c r="C318">
        <f>COUNTIFS(source_data[concatenate],"*"&amp;B318&amp;"*")</f>
        <v>6</v>
      </c>
    </row>
    <row r="319" spans="1:3" x14ac:dyDescent="0.25">
      <c r="A319" t="s">
        <v>18</v>
      </c>
      <c r="B319" t="s">
        <v>1184</v>
      </c>
      <c r="C319">
        <f>COUNTIFS(source_data[concatenate],"*"&amp;B319&amp;"*")</f>
        <v>33</v>
      </c>
    </row>
    <row r="320" spans="1:3" x14ac:dyDescent="0.25">
      <c r="A320" t="s">
        <v>18</v>
      </c>
      <c r="B320" t="s">
        <v>52</v>
      </c>
      <c r="C320">
        <f>COUNTIFS(source_data[concatenate],"*"&amp;B320&amp;"*")</f>
        <v>366</v>
      </c>
    </row>
    <row r="321" spans="1:3" x14ac:dyDescent="0.25">
      <c r="A321" t="s">
        <v>9097</v>
      </c>
      <c r="B321" t="s">
        <v>4489</v>
      </c>
      <c r="C321">
        <f>COUNTIFS(source_data[concatenate],"*"&amp;B321&amp;"*")</f>
        <v>6</v>
      </c>
    </row>
    <row r="322" spans="1:3" x14ac:dyDescent="0.25">
      <c r="A322" t="s">
        <v>9097</v>
      </c>
      <c r="B322" t="s">
        <v>4505</v>
      </c>
      <c r="C322">
        <f>COUNTIFS(source_data[concatenate],"*"&amp;B322&amp;"*")</f>
        <v>40</v>
      </c>
    </row>
    <row r="323" spans="1:3" x14ac:dyDescent="0.25">
      <c r="A323" t="s">
        <v>9097</v>
      </c>
      <c r="B323" t="s">
        <v>4239</v>
      </c>
      <c r="C323">
        <f>COUNTIFS(source_data[concatenate],"*"&amp;B323&amp;"*")</f>
        <v>3</v>
      </c>
    </row>
    <row r="324" spans="1:3" x14ac:dyDescent="0.25">
      <c r="A324" t="s">
        <v>9097</v>
      </c>
      <c r="B324" t="s">
        <v>3318</v>
      </c>
      <c r="C324">
        <f>COUNTIFS(source_data[concatenate],"*"&amp;B324&amp;"*")</f>
        <v>1</v>
      </c>
    </row>
    <row r="325" spans="1:3" x14ac:dyDescent="0.25">
      <c r="A325" t="s">
        <v>9097</v>
      </c>
      <c r="B325" t="s">
        <v>7452</v>
      </c>
      <c r="C325">
        <f>COUNTIFS(source_data[concatenate],"*"&amp;B325&amp;"*")</f>
        <v>2</v>
      </c>
    </row>
    <row r="326" spans="1:3" x14ac:dyDescent="0.25">
      <c r="A326" t="s">
        <v>9097</v>
      </c>
      <c r="B326" t="s">
        <v>2478</v>
      </c>
      <c r="C326">
        <f>COUNTIFS(source_data[concatenate],"*"&amp;B326&amp;"*")</f>
        <v>2</v>
      </c>
    </row>
    <row r="327" spans="1:3" x14ac:dyDescent="0.25">
      <c r="A327" t="s">
        <v>9097</v>
      </c>
      <c r="B327" t="s">
        <v>947</v>
      </c>
      <c r="C327">
        <f>COUNTIFS(source_data[concatenate],"*"&amp;B327&amp;"*")</f>
        <v>10</v>
      </c>
    </row>
    <row r="328" spans="1:3" x14ac:dyDescent="0.25">
      <c r="A328" t="s">
        <v>9097</v>
      </c>
      <c r="B328" t="s">
        <v>8947</v>
      </c>
      <c r="C328">
        <f>COUNTIFS(source_data[concatenate],"*"&amp;B328&amp;"*")</f>
        <v>1</v>
      </c>
    </row>
    <row r="329" spans="1:3" x14ac:dyDescent="0.25">
      <c r="A329" t="s">
        <v>9097</v>
      </c>
      <c r="B329" t="s">
        <v>3329</v>
      </c>
      <c r="C329">
        <f>COUNTIFS(source_data[concatenate],"*"&amp;B329&amp;"*")</f>
        <v>2</v>
      </c>
    </row>
    <row r="330" spans="1:3" x14ac:dyDescent="0.25">
      <c r="A330" t="s">
        <v>9097</v>
      </c>
      <c r="B330" t="s">
        <v>1954</v>
      </c>
      <c r="C330">
        <f>COUNTIFS(source_data[concatenate],"*"&amp;B330&amp;"*")</f>
        <v>569</v>
      </c>
    </row>
    <row r="331" spans="1:3" x14ac:dyDescent="0.25">
      <c r="A331" t="s">
        <v>9097</v>
      </c>
      <c r="B331" t="s">
        <v>19</v>
      </c>
      <c r="C331">
        <f>COUNTIFS(source_data[concatenate],"*"&amp;B331&amp;"*")</f>
        <v>228</v>
      </c>
    </row>
    <row r="332" spans="1:3" x14ac:dyDescent="0.25">
      <c r="A332" t="s">
        <v>9097</v>
      </c>
      <c r="B332" t="s">
        <v>8119</v>
      </c>
      <c r="C332">
        <f>COUNTIFS(source_data[concatenate],"*"&amp;B332&amp;"*")</f>
        <v>2</v>
      </c>
    </row>
    <row r="333" spans="1:3" x14ac:dyDescent="0.25">
      <c r="A333" t="s">
        <v>9097</v>
      </c>
      <c r="B333" t="s">
        <v>8948</v>
      </c>
      <c r="C333">
        <f>COUNTIFS(source_data[concatenate],"*"&amp;B333&amp;"*")</f>
        <v>3</v>
      </c>
    </row>
    <row r="334" spans="1:3" x14ac:dyDescent="0.25">
      <c r="A334" t="s">
        <v>9097</v>
      </c>
      <c r="B334" t="s">
        <v>2194</v>
      </c>
      <c r="C334">
        <f>COUNTIFS(source_data[concatenate],"*"&amp;B334&amp;"*")</f>
        <v>11</v>
      </c>
    </row>
    <row r="335" spans="1:3" x14ac:dyDescent="0.25">
      <c r="A335" t="s">
        <v>9097</v>
      </c>
      <c r="B335" t="s">
        <v>690</v>
      </c>
      <c r="C335">
        <f>COUNTIFS(source_data[concatenate],"*"&amp;B335&amp;"*")</f>
        <v>2</v>
      </c>
    </row>
    <row r="336" spans="1:3" x14ac:dyDescent="0.25">
      <c r="A336" t="s">
        <v>9097</v>
      </c>
      <c r="B336" t="s">
        <v>409</v>
      </c>
      <c r="C336">
        <f>COUNTIFS(source_data[concatenate],"*"&amp;B336&amp;"*")</f>
        <v>65</v>
      </c>
    </row>
    <row r="337" spans="1:3" x14ac:dyDescent="0.25">
      <c r="A337" t="s">
        <v>9097</v>
      </c>
      <c r="B337" t="s">
        <v>6739</v>
      </c>
      <c r="C337">
        <f>COUNTIFS(source_data[concatenate],"*"&amp;B337&amp;"*")</f>
        <v>2</v>
      </c>
    </row>
    <row r="338" spans="1:3" x14ac:dyDescent="0.25">
      <c r="A338" t="s">
        <v>9097</v>
      </c>
      <c r="B338" t="s">
        <v>168</v>
      </c>
      <c r="C338">
        <f>COUNTIFS(source_data[concatenate],"*"&amp;B338&amp;"*")</f>
        <v>110</v>
      </c>
    </row>
    <row r="339" spans="1:3" x14ac:dyDescent="0.25">
      <c r="A339" t="s">
        <v>9097</v>
      </c>
      <c r="B339" t="s">
        <v>8945</v>
      </c>
      <c r="C339">
        <f>COUNTIFS(source_data[concatenate],"*"&amp;B339&amp;"*")</f>
        <v>0</v>
      </c>
    </row>
    <row r="340" spans="1:3" x14ac:dyDescent="0.25">
      <c r="A340" t="s">
        <v>9097</v>
      </c>
      <c r="B340" t="s">
        <v>1857</v>
      </c>
      <c r="C340">
        <f>COUNTIFS(source_data[concatenate],"*"&amp;B340&amp;"*")</f>
        <v>1</v>
      </c>
    </row>
    <row r="341" spans="1:3" x14ac:dyDescent="0.25">
      <c r="A341" t="s">
        <v>9097</v>
      </c>
      <c r="B341" t="s">
        <v>7203</v>
      </c>
      <c r="C341">
        <f>COUNTIFS(source_data[concatenate],"*"&amp;B341&amp;"*")</f>
        <v>5</v>
      </c>
    </row>
    <row r="342" spans="1:3" x14ac:dyDescent="0.25">
      <c r="A342" t="s">
        <v>9097</v>
      </c>
      <c r="B342" t="s">
        <v>8941</v>
      </c>
      <c r="C342">
        <f>COUNTIFS(source_data[concatenate],"*"&amp;B342&amp;"*")</f>
        <v>5</v>
      </c>
    </row>
    <row r="343" spans="1:3" x14ac:dyDescent="0.25">
      <c r="A343" t="s">
        <v>9097</v>
      </c>
      <c r="B343" t="s">
        <v>4115</v>
      </c>
      <c r="C343">
        <f>COUNTIFS(source_data[concatenate],"*"&amp;B343&amp;"*")</f>
        <v>1</v>
      </c>
    </row>
    <row r="344" spans="1:3" x14ac:dyDescent="0.25">
      <c r="A344" t="s">
        <v>9097</v>
      </c>
      <c r="B344" t="s">
        <v>8019</v>
      </c>
      <c r="C344">
        <f>COUNTIFS(source_data[concatenate],"*"&amp;B344&amp;"*")</f>
        <v>1</v>
      </c>
    </row>
    <row r="345" spans="1:3" x14ac:dyDescent="0.25">
      <c r="A345" t="s">
        <v>9097</v>
      </c>
      <c r="B345" t="s">
        <v>523</v>
      </c>
      <c r="C345">
        <f>COUNTIFS(source_data[concatenate],"*"&amp;B345&amp;"*")</f>
        <v>40</v>
      </c>
    </row>
    <row r="346" spans="1:3" x14ac:dyDescent="0.25">
      <c r="A346" t="s">
        <v>9097</v>
      </c>
      <c r="B346" t="s">
        <v>8946</v>
      </c>
      <c r="C346">
        <f>COUNTIFS(source_data[concatenate],"*"&amp;B346&amp;"*")</f>
        <v>1</v>
      </c>
    </row>
    <row r="347" spans="1:3" x14ac:dyDescent="0.25">
      <c r="A347" t="s">
        <v>9097</v>
      </c>
      <c r="B347" t="s">
        <v>8944</v>
      </c>
      <c r="C347">
        <f>COUNTIFS(source_data[concatenate],"*"&amp;B347&amp;"*")</f>
        <v>1</v>
      </c>
    </row>
    <row r="348" spans="1:3" x14ac:dyDescent="0.25">
      <c r="A348" t="s">
        <v>9097</v>
      </c>
      <c r="B348" t="s">
        <v>53</v>
      </c>
      <c r="C348">
        <f>COUNTIFS(source_data[concatenate],"*"&amp;B348&amp;"*")</f>
        <v>28</v>
      </c>
    </row>
    <row r="349" spans="1:3" x14ac:dyDescent="0.25">
      <c r="A349" t="s">
        <v>9097</v>
      </c>
      <c r="B349" t="s">
        <v>4387</v>
      </c>
      <c r="C349">
        <f>COUNTIFS(source_data[concatenate],"*"&amp;B349&amp;"*")</f>
        <v>9</v>
      </c>
    </row>
    <row r="350" spans="1:3" x14ac:dyDescent="0.25">
      <c r="A350" t="s">
        <v>9097</v>
      </c>
      <c r="B350" t="s">
        <v>20</v>
      </c>
      <c r="C350">
        <f>COUNTIFS(source_data[concatenate],"*"&amp;B350&amp;"*")</f>
        <v>456</v>
      </c>
    </row>
    <row r="351" spans="1:3" x14ac:dyDescent="0.25">
      <c r="A351" t="s">
        <v>9097</v>
      </c>
      <c r="B351" t="s">
        <v>5128</v>
      </c>
      <c r="C351">
        <f>COUNTIFS(source_data[concatenate],"*"&amp;B351&amp;"*")</f>
        <v>2</v>
      </c>
    </row>
    <row r="352" spans="1:3" x14ac:dyDescent="0.25">
      <c r="A352" t="s">
        <v>9097</v>
      </c>
      <c r="B352" t="s">
        <v>8942</v>
      </c>
      <c r="C352">
        <f>COUNTIFS(source_data[concatenate],"*"&amp;B352&amp;"*")</f>
        <v>4</v>
      </c>
    </row>
    <row r="353" spans="1:3" x14ac:dyDescent="0.25">
      <c r="A353" t="s">
        <v>9097</v>
      </c>
      <c r="B353" t="s">
        <v>87</v>
      </c>
      <c r="C353">
        <f>COUNTIFS(source_data[concatenate],"*"&amp;B353&amp;"*")</f>
        <v>27</v>
      </c>
    </row>
    <row r="354" spans="1:3" x14ac:dyDescent="0.25">
      <c r="A354" t="s">
        <v>9097</v>
      </c>
      <c r="B354" t="s">
        <v>8943</v>
      </c>
      <c r="C354">
        <f>COUNTIFS(source_data[concatenate],"*"&amp;B354&amp;"*")</f>
        <v>0</v>
      </c>
    </row>
    <row r="355" spans="1:3" x14ac:dyDescent="0.25">
      <c r="A355" t="s">
        <v>15</v>
      </c>
      <c r="B355" t="s">
        <v>9007</v>
      </c>
      <c r="C355">
        <f>COUNTIFS(source_data[concatenate],"*"&amp;B355&amp;"*")</f>
        <v>1</v>
      </c>
    </row>
    <row r="356" spans="1:3" x14ac:dyDescent="0.25">
      <c r="A356" t="s">
        <v>15</v>
      </c>
      <c r="B356" t="s">
        <v>9004</v>
      </c>
      <c r="C356">
        <f>COUNTIFS(source_data[concatenate],"*"&amp;B356&amp;"*")</f>
        <v>1</v>
      </c>
    </row>
    <row r="357" spans="1:3" x14ac:dyDescent="0.25">
      <c r="A357" t="s">
        <v>15</v>
      </c>
      <c r="B357" t="s">
        <v>2112</v>
      </c>
      <c r="C357">
        <f>COUNTIFS(source_data[concatenate],"*"&amp;B357&amp;"*")</f>
        <v>16</v>
      </c>
    </row>
    <row r="358" spans="1:3" x14ac:dyDescent="0.25">
      <c r="A358" t="s">
        <v>15</v>
      </c>
      <c r="B358" t="s">
        <v>772</v>
      </c>
      <c r="C358">
        <f>COUNTIFS(source_data[concatenate],"*"&amp;B358&amp;"*")</f>
        <v>19</v>
      </c>
    </row>
    <row r="359" spans="1:3" x14ac:dyDescent="0.25">
      <c r="A359" t="s">
        <v>15</v>
      </c>
      <c r="B359" t="s">
        <v>9010</v>
      </c>
      <c r="C359">
        <f>COUNTIFS(source_data[concatenate],"*"&amp;B359&amp;"*")</f>
        <v>20</v>
      </c>
    </row>
    <row r="360" spans="1:3" x14ac:dyDescent="0.25">
      <c r="A360" t="s">
        <v>15</v>
      </c>
      <c r="B360" t="s">
        <v>782</v>
      </c>
      <c r="C360">
        <f>COUNTIFS(source_data[concatenate],"*"&amp;B360&amp;"*")</f>
        <v>1</v>
      </c>
    </row>
    <row r="361" spans="1:3" x14ac:dyDescent="0.25">
      <c r="A361" t="s">
        <v>15</v>
      </c>
      <c r="B361" t="s">
        <v>9009</v>
      </c>
      <c r="C361">
        <f>COUNTIFS(source_data[concatenate],"*"&amp;B361&amp;"*")</f>
        <v>1</v>
      </c>
    </row>
    <row r="362" spans="1:3" x14ac:dyDescent="0.25">
      <c r="A362" t="s">
        <v>15</v>
      </c>
      <c r="B362" t="s">
        <v>9008</v>
      </c>
      <c r="C362">
        <f>COUNTIFS(source_data[concatenate],"*"&amp;B362&amp;"*")</f>
        <v>1</v>
      </c>
    </row>
    <row r="363" spans="1:3" x14ac:dyDescent="0.25">
      <c r="A363" t="s">
        <v>15</v>
      </c>
      <c r="B363" t="s">
        <v>1551</v>
      </c>
      <c r="C363">
        <f>COUNTIFS(source_data[concatenate],"*"&amp;B363&amp;"*")</f>
        <v>1</v>
      </c>
    </row>
    <row r="364" spans="1:3" x14ac:dyDescent="0.25">
      <c r="A364" t="s">
        <v>15</v>
      </c>
      <c r="B364" t="s">
        <v>481</v>
      </c>
      <c r="C364">
        <f>COUNTIFS(source_data[concatenate],"*"&amp;B364&amp;"*")</f>
        <v>22</v>
      </c>
    </row>
    <row r="365" spans="1:3" x14ac:dyDescent="0.25">
      <c r="A365" t="s">
        <v>15</v>
      </c>
      <c r="B365" t="s">
        <v>1396</v>
      </c>
      <c r="C365">
        <f>COUNTIFS(source_data[concatenate],"*"&amp;B365&amp;"*")</f>
        <v>6</v>
      </c>
    </row>
    <row r="366" spans="1:3" x14ac:dyDescent="0.25">
      <c r="A366" t="s">
        <v>15</v>
      </c>
      <c r="B366" t="s">
        <v>141</v>
      </c>
      <c r="C366">
        <f>COUNTIFS(source_data[concatenate],"*"&amp;B366&amp;"*")</f>
        <v>21</v>
      </c>
    </row>
    <row r="367" spans="1:3" x14ac:dyDescent="0.25">
      <c r="A367" t="s">
        <v>15</v>
      </c>
      <c r="B367" t="s">
        <v>1055</v>
      </c>
      <c r="C367">
        <f>COUNTIFS(source_data[concatenate],"*"&amp;B367&amp;"*")</f>
        <v>100</v>
      </c>
    </row>
    <row r="368" spans="1:3" x14ac:dyDescent="0.25">
      <c r="A368" t="s">
        <v>15</v>
      </c>
      <c r="B368" t="s">
        <v>4488</v>
      </c>
      <c r="C368">
        <f>COUNTIFS(source_data[concatenate],"*"&amp;B368&amp;"*")</f>
        <v>11</v>
      </c>
    </row>
    <row r="369" spans="1:3" x14ac:dyDescent="0.25">
      <c r="A369" t="s">
        <v>15</v>
      </c>
      <c r="B369" t="s">
        <v>874</v>
      </c>
      <c r="C369">
        <f>COUNTIFS(source_data[concatenate],"*"&amp;B369&amp;"*")</f>
        <v>42</v>
      </c>
    </row>
    <row r="370" spans="1:3" x14ac:dyDescent="0.25">
      <c r="A370" t="s">
        <v>15</v>
      </c>
      <c r="B370" t="s">
        <v>2896</v>
      </c>
      <c r="C370">
        <f>COUNTIFS(source_data[concatenate],"*"&amp;B370&amp;"*")</f>
        <v>1</v>
      </c>
    </row>
    <row r="371" spans="1:3" x14ac:dyDescent="0.25">
      <c r="A371" t="s">
        <v>15</v>
      </c>
      <c r="B371" t="s">
        <v>177</v>
      </c>
      <c r="C371">
        <f>COUNTIFS(source_data[concatenate],"*"&amp;B371&amp;"*")</f>
        <v>68</v>
      </c>
    </row>
    <row r="372" spans="1:3" x14ac:dyDescent="0.25">
      <c r="A372" t="s">
        <v>15</v>
      </c>
      <c r="B372" t="s">
        <v>2735</v>
      </c>
      <c r="C372">
        <f>COUNTIFS(source_data[concatenate],"*"&amp;B372&amp;"*")</f>
        <v>5</v>
      </c>
    </row>
    <row r="373" spans="1:3" x14ac:dyDescent="0.25">
      <c r="A373" t="s">
        <v>15</v>
      </c>
      <c r="B373" t="s">
        <v>3680</v>
      </c>
      <c r="C373">
        <f>COUNTIFS(source_data[concatenate],"*"&amp;B373&amp;"*")</f>
        <v>3</v>
      </c>
    </row>
    <row r="374" spans="1:3" x14ac:dyDescent="0.25">
      <c r="A374" t="s">
        <v>15</v>
      </c>
      <c r="B374" t="s">
        <v>4704</v>
      </c>
      <c r="C374">
        <f>COUNTIFS(source_data[concatenate],"*"&amp;B374&amp;"*")</f>
        <v>1</v>
      </c>
    </row>
    <row r="375" spans="1:3" x14ac:dyDescent="0.25">
      <c r="A375" t="s">
        <v>15</v>
      </c>
      <c r="B375" t="s">
        <v>78</v>
      </c>
      <c r="C375">
        <f>COUNTIFS(source_data[concatenate],"*"&amp;B375&amp;"*")</f>
        <v>124</v>
      </c>
    </row>
    <row r="376" spans="1:3" x14ac:dyDescent="0.25">
      <c r="A376" t="s">
        <v>15</v>
      </c>
      <c r="B376" t="s">
        <v>9005</v>
      </c>
      <c r="C376">
        <f>COUNTIFS(source_data[concatenate],"*"&amp;B376&amp;"*")</f>
        <v>4</v>
      </c>
    </row>
    <row r="377" spans="1:3" x14ac:dyDescent="0.25">
      <c r="A377" t="s">
        <v>15</v>
      </c>
      <c r="B377" t="s">
        <v>266</v>
      </c>
      <c r="C377">
        <f>COUNTIFS(source_data[concatenate],"*"&amp;B377&amp;"*")</f>
        <v>135</v>
      </c>
    </row>
    <row r="378" spans="1:3" x14ac:dyDescent="0.25">
      <c r="A378" t="s">
        <v>15</v>
      </c>
      <c r="B378" t="s">
        <v>2030</v>
      </c>
      <c r="C378">
        <f>COUNTIFS(source_data[concatenate],"*"&amp;B378&amp;"*")</f>
        <v>15</v>
      </c>
    </row>
    <row r="379" spans="1:3" x14ac:dyDescent="0.25">
      <c r="A379" t="s">
        <v>15</v>
      </c>
      <c r="B379" t="s">
        <v>103</v>
      </c>
      <c r="C379">
        <f>COUNTIFS(source_data[concatenate],"*"&amp;B379&amp;"*")</f>
        <v>41</v>
      </c>
    </row>
    <row r="380" spans="1:3" x14ac:dyDescent="0.25">
      <c r="A380" t="s">
        <v>15</v>
      </c>
      <c r="B380" t="s">
        <v>4776</v>
      </c>
      <c r="C380">
        <f>COUNTIFS(source_data[concatenate],"*"&amp;B380&amp;"*")</f>
        <v>1</v>
      </c>
    </row>
    <row r="381" spans="1:3" x14ac:dyDescent="0.25">
      <c r="A381" t="s">
        <v>15</v>
      </c>
      <c r="B381" t="s">
        <v>1999</v>
      </c>
      <c r="C381">
        <f>COUNTIFS(source_data[concatenate],"*"&amp;B381&amp;"*")</f>
        <v>36</v>
      </c>
    </row>
    <row r="382" spans="1:3" x14ac:dyDescent="0.25">
      <c r="A382" t="s">
        <v>15</v>
      </c>
      <c r="B382" t="s">
        <v>1159</v>
      </c>
      <c r="C382">
        <f>COUNTIFS(source_data[concatenate],"*"&amp;B382&amp;"*")</f>
        <v>10</v>
      </c>
    </row>
    <row r="383" spans="1:3" x14ac:dyDescent="0.25">
      <c r="A383" t="s">
        <v>15</v>
      </c>
      <c r="B383" t="s">
        <v>95</v>
      </c>
      <c r="C383">
        <f>COUNTIFS(source_data[concatenate],"*"&amp;B383&amp;"*")</f>
        <v>82</v>
      </c>
    </row>
    <row r="384" spans="1:3" x14ac:dyDescent="0.25">
      <c r="A384" t="s">
        <v>15</v>
      </c>
      <c r="B384" t="s">
        <v>4336</v>
      </c>
      <c r="C384">
        <f>COUNTIFS(source_data[concatenate],"*"&amp;B384&amp;"*")</f>
        <v>8</v>
      </c>
    </row>
    <row r="385" spans="1:3" x14ac:dyDescent="0.25">
      <c r="A385" t="s">
        <v>15</v>
      </c>
      <c r="B385" t="s">
        <v>38</v>
      </c>
      <c r="C385">
        <f>COUNTIFS(source_data[concatenate],"*"&amp;B385&amp;"*")</f>
        <v>8</v>
      </c>
    </row>
    <row r="386" spans="1:3" x14ac:dyDescent="0.25">
      <c r="A386" t="s">
        <v>15</v>
      </c>
      <c r="B386" t="s">
        <v>1274</v>
      </c>
      <c r="C386">
        <f>COUNTIFS(source_data[concatenate],"*"&amp;B386&amp;"*")</f>
        <v>4</v>
      </c>
    </row>
    <row r="387" spans="1:3" x14ac:dyDescent="0.25">
      <c r="A387" t="s">
        <v>15</v>
      </c>
      <c r="B387" t="s">
        <v>187</v>
      </c>
      <c r="C387">
        <f>COUNTIFS(source_data[concatenate],"*"&amp;B387&amp;"*")</f>
        <v>53</v>
      </c>
    </row>
    <row r="388" spans="1:3" x14ac:dyDescent="0.25">
      <c r="A388" t="s">
        <v>15</v>
      </c>
      <c r="B388" t="s">
        <v>6648</v>
      </c>
      <c r="C388">
        <f>COUNTIFS(source_data[concatenate],"*"&amp;B388&amp;"*")</f>
        <v>2</v>
      </c>
    </row>
    <row r="389" spans="1:3" x14ac:dyDescent="0.25">
      <c r="A389" t="s">
        <v>15</v>
      </c>
      <c r="B389" t="s">
        <v>1962</v>
      </c>
      <c r="C389">
        <f>COUNTIFS(source_data[concatenate],"*"&amp;B389&amp;"*")</f>
        <v>5</v>
      </c>
    </row>
    <row r="390" spans="1:3" x14ac:dyDescent="0.25">
      <c r="A390" t="s">
        <v>15</v>
      </c>
      <c r="B390" t="s">
        <v>2680</v>
      </c>
      <c r="C390">
        <f>COUNTIFS(source_data[concatenate],"*"&amp;B390&amp;"*")</f>
        <v>18</v>
      </c>
    </row>
    <row r="391" spans="1:3" x14ac:dyDescent="0.25">
      <c r="A391" t="s">
        <v>15</v>
      </c>
      <c r="B391" t="s">
        <v>4162</v>
      </c>
      <c r="C391">
        <f>COUNTIFS(source_data[concatenate],"*"&amp;B391&amp;"*")</f>
        <v>5</v>
      </c>
    </row>
    <row r="392" spans="1:3" x14ac:dyDescent="0.25">
      <c r="A392" t="s">
        <v>15</v>
      </c>
      <c r="B392" t="s">
        <v>1366</v>
      </c>
      <c r="C392">
        <f>COUNTIFS(source_data[concatenate],"*"&amp;B392&amp;"*")</f>
        <v>2</v>
      </c>
    </row>
    <row r="393" spans="1:3" x14ac:dyDescent="0.25">
      <c r="A393" t="s">
        <v>15</v>
      </c>
      <c r="B393" t="s">
        <v>5488</v>
      </c>
      <c r="C393">
        <f>COUNTIFS(source_data[concatenate],"*"&amp;B393&amp;"*")</f>
        <v>1</v>
      </c>
    </row>
    <row r="394" spans="1:3" x14ac:dyDescent="0.25">
      <c r="A394" t="s">
        <v>15</v>
      </c>
      <c r="B394" t="s">
        <v>2167</v>
      </c>
      <c r="C394">
        <f>COUNTIFS(source_data[concatenate],"*"&amp;B394&amp;"*")</f>
        <v>16</v>
      </c>
    </row>
    <row r="395" spans="1:3" x14ac:dyDescent="0.25">
      <c r="A395" t="s">
        <v>15</v>
      </c>
      <c r="B395" t="s">
        <v>9006</v>
      </c>
      <c r="C395">
        <f>COUNTIFS(source_data[concatenate],"*"&amp;B395&amp;"*")</f>
        <v>4</v>
      </c>
    </row>
    <row r="396" spans="1:3" x14ac:dyDescent="0.25">
      <c r="A396" t="s">
        <v>15</v>
      </c>
      <c r="B396" t="s">
        <v>63</v>
      </c>
      <c r="C396">
        <f>COUNTIFS(source_data[concatenate],"*"&amp;B396&amp;"*")</f>
        <v>9</v>
      </c>
    </row>
  </sheetData>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89E9-4952-4511-AF6C-83D21C14757B}">
  <dimension ref="A1:Z113"/>
  <sheetViews>
    <sheetView topLeftCell="I26" workbookViewId="0">
      <selection activeCell="G28" sqref="G28"/>
    </sheetView>
  </sheetViews>
  <sheetFormatPr defaultRowHeight="18.75" x14ac:dyDescent="0.3"/>
  <cols>
    <col min="1" max="1" width="18.5703125" bestFit="1" customWidth="1"/>
    <col min="2" max="2" width="22.42578125" customWidth="1"/>
    <col min="3" max="3" width="16.5703125" bestFit="1" customWidth="1"/>
    <col min="4" max="4" width="17" bestFit="1" customWidth="1"/>
    <col min="5" max="5" width="30.140625" customWidth="1"/>
    <col min="6" max="6" width="17.85546875" bestFit="1" customWidth="1"/>
    <col min="7" max="7" width="22.5703125" bestFit="1" customWidth="1"/>
    <col min="8" max="8" width="16" customWidth="1"/>
    <col min="9" max="9" width="24.140625" bestFit="1" customWidth="1"/>
    <col min="10" max="10" width="29.140625" bestFit="1" customWidth="1"/>
    <col min="13" max="13" width="18.140625" style="4" bestFit="1" customWidth="1"/>
    <col min="14" max="14" width="16" style="4" bestFit="1" customWidth="1"/>
    <col min="15" max="15" width="27.5703125" style="4" bestFit="1" customWidth="1"/>
    <col min="16" max="16" width="72.7109375" style="4" bestFit="1" customWidth="1"/>
    <col min="17" max="17" width="4" bestFit="1" customWidth="1"/>
    <col min="20" max="20" width="18.140625" style="4" bestFit="1" customWidth="1"/>
    <col min="23" max="23" width="26.7109375" style="4" bestFit="1" customWidth="1"/>
    <col min="24" max="24" width="44.28515625" bestFit="1" customWidth="1"/>
    <col min="26" max="26" width="15.5703125" bestFit="1" customWidth="1"/>
  </cols>
  <sheetData>
    <row r="1" spans="1:26" x14ac:dyDescent="0.3">
      <c r="A1" s="1" t="s">
        <v>14</v>
      </c>
      <c r="B1" s="1" t="s">
        <v>15</v>
      </c>
      <c r="C1" s="2" t="s">
        <v>16</v>
      </c>
      <c r="D1" s="2" t="s">
        <v>17</v>
      </c>
      <c r="E1" s="2" t="s">
        <v>18</v>
      </c>
      <c r="F1" s="2" t="s">
        <v>9097</v>
      </c>
      <c r="G1" s="2" t="s">
        <v>9011</v>
      </c>
      <c r="H1" s="2" t="s">
        <v>20</v>
      </c>
      <c r="I1" s="2" t="s">
        <v>21</v>
      </c>
      <c r="J1" s="2" t="s">
        <v>9109</v>
      </c>
      <c r="M1" s="4" t="s">
        <v>8940</v>
      </c>
      <c r="N1" s="4" t="s">
        <v>9069</v>
      </c>
      <c r="O1" s="4" t="s">
        <v>9071</v>
      </c>
      <c r="P1" s="4" t="s">
        <v>9098</v>
      </c>
      <c r="Q1" s="4" t="s">
        <v>9032</v>
      </c>
      <c r="R1" s="4" t="s">
        <v>9099</v>
      </c>
      <c r="T1" s="4" t="s">
        <v>8940</v>
      </c>
      <c r="U1" s="4" t="s">
        <v>9100</v>
      </c>
      <c r="W1" s="4" t="s">
        <v>9001</v>
      </c>
      <c r="X1" s="4" t="s">
        <v>9098</v>
      </c>
      <c r="Y1" s="4" t="s">
        <v>9032</v>
      </c>
      <c r="Z1" s="4" t="s">
        <v>9099</v>
      </c>
    </row>
    <row r="2" spans="1:26" x14ac:dyDescent="0.3">
      <c r="A2" s="3" t="s">
        <v>157</v>
      </c>
      <c r="B2" s="4" t="s">
        <v>141</v>
      </c>
      <c r="C2" s="4" t="s">
        <v>593</v>
      </c>
      <c r="D2" s="3" t="s">
        <v>1056</v>
      </c>
      <c r="E2" s="4" t="s">
        <v>52</v>
      </c>
      <c r="F2" s="4" t="s">
        <v>168</v>
      </c>
      <c r="G2" s="4" t="s">
        <v>257</v>
      </c>
      <c r="H2" s="4" t="s">
        <v>912</v>
      </c>
      <c r="I2" s="4" t="s">
        <v>595</v>
      </c>
      <c r="J2" s="4" t="str">
        <f>all_tags[[#This Row],[topic]]</f>
        <v>tool</v>
      </c>
      <c r="M2" s="4" t="s">
        <v>9070</v>
      </c>
      <c r="N2" s="4" t="s">
        <v>9070</v>
      </c>
      <c r="O2" s="4" t="s">
        <v>9070</v>
      </c>
      <c r="P2" s="4" t="s">
        <v>9085</v>
      </c>
      <c r="Q2">
        <v>200</v>
      </c>
      <c r="R2">
        <f>COUNTA(source_data[link_id])</f>
        <v>1098</v>
      </c>
      <c r="T2" s="4" t="s">
        <v>9070</v>
      </c>
      <c r="U2">
        <f t="shared" ref="U2:U13" si="0">SUMIF($M$2:$M$46,T2,$R$2:$R$46)</f>
        <v>1098</v>
      </c>
      <c r="W2" s="4" t="s">
        <v>9070</v>
      </c>
      <c r="X2" s="4" t="s">
        <v>9085</v>
      </c>
      <c r="Y2">
        <v>100</v>
      </c>
      <c r="Z2">
        <f>COUNTA(source_data[link_id])</f>
        <v>1098</v>
      </c>
    </row>
    <row r="3" spans="1:26" x14ac:dyDescent="0.3">
      <c r="A3" s="3" t="s">
        <v>1759</v>
      </c>
      <c r="B3" s="3" t="s">
        <v>1055</v>
      </c>
      <c r="C3" s="3" t="s">
        <v>829</v>
      </c>
      <c r="D3" s="3" t="s">
        <v>1183</v>
      </c>
      <c r="E3" s="3" t="s">
        <v>7728</v>
      </c>
      <c r="F3" s="3" t="s">
        <v>19</v>
      </c>
      <c r="G3" s="3" t="s">
        <v>295</v>
      </c>
      <c r="H3" s="3" t="s">
        <v>8973</v>
      </c>
      <c r="I3" s="3" t="s">
        <v>6357</v>
      </c>
      <c r="J3" s="4" t="str">
        <f>all_tags[[#This Row],[topic]]</f>
        <v>technique</v>
      </c>
      <c r="M3" s="4" t="s">
        <v>159</v>
      </c>
      <c r="N3" s="4" t="s">
        <v>159</v>
      </c>
      <c r="O3" s="4" t="s">
        <v>159</v>
      </c>
      <c r="P3" s="4" t="s">
        <v>9086</v>
      </c>
      <c r="Q3">
        <f>IF(M3=M2,Q2,Q2+5)</f>
        <v>205</v>
      </c>
      <c r="R3">
        <f>COUNTIFS(source_data[concatenate],"*"&amp;N3&amp;"*")</f>
        <v>256</v>
      </c>
      <c r="T3" s="4" t="s">
        <v>159</v>
      </c>
      <c r="U3">
        <f t="shared" si="0"/>
        <v>256</v>
      </c>
      <c r="W3" s="7" t="s">
        <v>52</v>
      </c>
      <c r="X3" t="s">
        <v>9091</v>
      </c>
      <c r="Y3">
        <f>IF(W3=W2,Y2,Y2+10)</f>
        <v>110</v>
      </c>
      <c r="Z3">
        <f>COUNTIFS(source_data[theme],tags!W3)</f>
        <v>273</v>
      </c>
    </row>
    <row r="4" spans="1:26" x14ac:dyDescent="0.3">
      <c r="A4" s="3" t="s">
        <v>37</v>
      </c>
      <c r="B4" s="3" t="s">
        <v>772</v>
      </c>
      <c r="C4" s="3" t="s">
        <v>512</v>
      </c>
      <c r="D4" s="3" t="s">
        <v>4777</v>
      </c>
      <c r="E4" s="3" t="s">
        <v>214</v>
      </c>
      <c r="F4" s="3" t="s">
        <v>409</v>
      </c>
      <c r="G4" s="3" t="s">
        <v>96</v>
      </c>
      <c r="H4" s="3" t="s">
        <v>159</v>
      </c>
      <c r="I4" s="3" t="s">
        <v>1505</v>
      </c>
      <c r="J4" s="4" t="str">
        <f>all_tags[[#This Row],[topic]]</f>
        <v>method</v>
      </c>
      <c r="M4" s="4" t="s">
        <v>287</v>
      </c>
      <c r="N4" s="4" t="s">
        <v>287</v>
      </c>
      <c r="O4" s="4" t="s">
        <v>287</v>
      </c>
      <c r="P4" s="4" t="s">
        <v>9087</v>
      </c>
      <c r="Q4">
        <f t="shared" ref="Q4:Q46" si="1">IF(M4=M3,Q3,Q3+10)</f>
        <v>215</v>
      </c>
      <c r="R4">
        <f>COUNTIFS(source_data[concatenate],"*"&amp;N4&amp;"*")</f>
        <v>50</v>
      </c>
      <c r="T4" s="4" t="s">
        <v>287</v>
      </c>
      <c r="U4">
        <f t="shared" si="0"/>
        <v>50</v>
      </c>
      <c r="W4" s="8" t="s">
        <v>7728</v>
      </c>
      <c r="X4" t="s">
        <v>9092</v>
      </c>
      <c r="Y4">
        <f t="shared" ref="Y4:Y10" si="2">IF(W4=W3,Y3,Y3+10)</f>
        <v>120</v>
      </c>
      <c r="Z4">
        <f>COUNTIFS(source_data[theme],tags!W4)</f>
        <v>4</v>
      </c>
    </row>
    <row r="5" spans="1:26" x14ac:dyDescent="0.3">
      <c r="A5" s="3" t="s">
        <v>399</v>
      </c>
      <c r="B5" s="3" t="s">
        <v>2167</v>
      </c>
      <c r="C5" s="3" t="s">
        <v>1530</v>
      </c>
      <c r="D5" s="3" t="s">
        <v>8135</v>
      </c>
      <c r="E5" s="3" t="s">
        <v>158</v>
      </c>
      <c r="F5" s="3" t="s">
        <v>4505</v>
      </c>
      <c r="G5" s="3" t="s">
        <v>8937</v>
      </c>
      <c r="H5" s="3" t="s">
        <v>114</v>
      </c>
      <c r="I5" s="3" t="s">
        <v>2859</v>
      </c>
      <c r="J5" s="4" t="str">
        <f>all_tags[[#This Row],[topic]]</f>
        <v>process</v>
      </c>
      <c r="M5" s="4" t="s">
        <v>8941</v>
      </c>
      <c r="N5" s="4" t="s">
        <v>4505</v>
      </c>
      <c r="O5" s="4" t="s">
        <v>9077</v>
      </c>
      <c r="P5" s="10" t="s">
        <v>9082</v>
      </c>
      <c r="Q5">
        <f t="shared" si="1"/>
        <v>225</v>
      </c>
      <c r="R5">
        <f>COUNTIFS(source_data[concatenate],"*"&amp;N5&amp;"*")</f>
        <v>40</v>
      </c>
      <c r="T5" s="4" t="s">
        <v>8941</v>
      </c>
      <c r="U5">
        <f t="shared" si="0"/>
        <v>83</v>
      </c>
      <c r="W5" s="9" t="s">
        <v>214</v>
      </c>
      <c r="X5" t="s">
        <v>9093</v>
      </c>
      <c r="Y5">
        <f t="shared" si="2"/>
        <v>130</v>
      </c>
      <c r="Z5">
        <f>COUNTIFS(source_data[theme],tags!W5)</f>
        <v>37</v>
      </c>
    </row>
    <row r="6" spans="1:26" x14ac:dyDescent="0.3">
      <c r="A6" s="3" t="s">
        <v>94</v>
      </c>
      <c r="B6" s="3" t="s">
        <v>266</v>
      </c>
      <c r="C6" s="3" t="s">
        <v>653</v>
      </c>
      <c r="D6" s="3" t="s">
        <v>8969</v>
      </c>
      <c r="E6" s="3" t="s">
        <v>1184</v>
      </c>
      <c r="F6" s="3" t="s">
        <v>947</v>
      </c>
      <c r="G6" s="3" t="s">
        <v>1185</v>
      </c>
      <c r="H6" s="3" t="s">
        <v>287</v>
      </c>
      <c r="I6" s="3" t="s">
        <v>604</v>
      </c>
      <c r="J6" s="4" t="str">
        <f>all_tags[[#This Row],[topic]]</f>
        <v>workflow</v>
      </c>
      <c r="M6" s="4" t="s">
        <v>8941</v>
      </c>
      <c r="N6" s="4" t="s">
        <v>8941</v>
      </c>
      <c r="O6" s="4" t="s">
        <v>9077</v>
      </c>
      <c r="P6" s="10" t="s">
        <v>9082</v>
      </c>
      <c r="Q6">
        <f t="shared" si="1"/>
        <v>225</v>
      </c>
      <c r="R6">
        <f>COUNTIFS(source_data[concatenate],"*"&amp;N6&amp;"*")</f>
        <v>5</v>
      </c>
      <c r="T6" s="4" t="s">
        <v>409</v>
      </c>
      <c r="U6">
        <f t="shared" si="0"/>
        <v>333</v>
      </c>
      <c r="W6" s="8" t="s">
        <v>158</v>
      </c>
      <c r="X6" t="s">
        <v>9095</v>
      </c>
      <c r="Y6">
        <f t="shared" si="2"/>
        <v>140</v>
      </c>
      <c r="Z6">
        <f>COUNTIFS(source_data[theme],tags!W6)</f>
        <v>87</v>
      </c>
    </row>
    <row r="7" spans="1:26" x14ac:dyDescent="0.3">
      <c r="A7" s="3" t="s">
        <v>8953</v>
      </c>
      <c r="B7" s="3" t="s">
        <v>103</v>
      </c>
      <c r="C7" s="3" t="s">
        <v>613</v>
      </c>
      <c r="D7" s="3" t="s">
        <v>3460</v>
      </c>
      <c r="E7" s="3" t="s">
        <v>2009</v>
      </c>
      <c r="F7" s="3" t="s">
        <v>20</v>
      </c>
      <c r="G7" s="3" t="s">
        <v>317</v>
      </c>
      <c r="H7" s="3" t="s">
        <v>5031</v>
      </c>
      <c r="I7" s="3" t="s">
        <v>6639</v>
      </c>
      <c r="J7" s="4" t="str">
        <f>all_tags[[#This Row],[topic]]</f>
        <v>technology</v>
      </c>
      <c r="M7" s="4" t="s">
        <v>8941</v>
      </c>
      <c r="N7" s="4" t="s">
        <v>87</v>
      </c>
      <c r="O7" s="4" t="s">
        <v>9077</v>
      </c>
      <c r="P7" s="10" t="s">
        <v>9082</v>
      </c>
      <c r="Q7">
        <f t="shared" si="1"/>
        <v>225</v>
      </c>
      <c r="R7">
        <f>COUNTIFS(source_data[concatenate],"*"&amp;N7&amp;"*")</f>
        <v>27</v>
      </c>
      <c r="T7" s="4" t="s">
        <v>9072</v>
      </c>
      <c r="U7">
        <f t="shared" si="0"/>
        <v>224</v>
      </c>
      <c r="W7" s="9" t="s">
        <v>1184</v>
      </c>
      <c r="X7" s="6" t="s">
        <v>9084</v>
      </c>
      <c r="Y7">
        <f t="shared" si="2"/>
        <v>150</v>
      </c>
      <c r="Z7">
        <f>COUNTIFS(source_data[theme],tags!W7)</f>
        <v>24</v>
      </c>
    </row>
    <row r="8" spans="1:26" x14ac:dyDescent="0.3">
      <c r="A8" s="3" t="s">
        <v>8954</v>
      </c>
      <c r="B8" s="3" t="s">
        <v>78</v>
      </c>
      <c r="C8" s="3" t="s">
        <v>8956</v>
      </c>
      <c r="D8" s="3" t="s">
        <v>3897</v>
      </c>
      <c r="E8" s="3"/>
      <c r="F8" s="3" t="s">
        <v>87</v>
      </c>
      <c r="G8" s="3" t="s">
        <v>5740</v>
      </c>
      <c r="H8" s="3" t="s">
        <v>8982</v>
      </c>
      <c r="I8" s="3" t="s">
        <v>1090</v>
      </c>
      <c r="J8" s="4" t="str">
        <f>all_tags[[#This Row],[topic]]</f>
        <v>methodology</v>
      </c>
      <c r="M8" s="4" t="s">
        <v>8941</v>
      </c>
      <c r="N8" s="4" t="s">
        <v>947</v>
      </c>
      <c r="O8" s="4" t="s">
        <v>9077</v>
      </c>
      <c r="P8" s="10" t="s">
        <v>9082</v>
      </c>
      <c r="Q8">
        <f t="shared" si="1"/>
        <v>225</v>
      </c>
      <c r="R8">
        <f>COUNTIFS(source_data[concatenate],"*"&amp;N8&amp;"*")</f>
        <v>10</v>
      </c>
      <c r="T8" s="4" t="s">
        <v>20</v>
      </c>
      <c r="U8">
        <f t="shared" si="0"/>
        <v>28</v>
      </c>
      <c r="W8" s="8" t="s">
        <v>2009</v>
      </c>
      <c r="X8" t="s">
        <v>9094</v>
      </c>
      <c r="Y8">
        <f t="shared" si="2"/>
        <v>160</v>
      </c>
      <c r="Z8">
        <f>COUNTIFS(source_data[theme],tags!W8)</f>
        <v>6</v>
      </c>
    </row>
    <row r="9" spans="1:26" x14ac:dyDescent="0.3">
      <c r="A9" s="3" t="s">
        <v>225</v>
      </c>
      <c r="B9" s="3" t="s">
        <v>1366</v>
      </c>
      <c r="C9" s="3" t="s">
        <v>276</v>
      </c>
      <c r="D9" s="3" t="s">
        <v>4892</v>
      </c>
      <c r="E9" s="3"/>
      <c r="F9" s="3" t="s">
        <v>8941</v>
      </c>
      <c r="G9" s="3" t="s">
        <v>4258</v>
      </c>
      <c r="H9" s="3" t="s">
        <v>7670</v>
      </c>
      <c r="I9" s="3" t="s">
        <v>7514</v>
      </c>
      <c r="J9" s="4" t="str">
        <f>all_tags[[#This Row],[topic]]</f>
        <v>organization</v>
      </c>
      <c r="M9" s="4" t="s">
        <v>8941</v>
      </c>
      <c r="N9" s="4" t="s">
        <v>3318</v>
      </c>
      <c r="O9" s="4" t="s">
        <v>9077</v>
      </c>
      <c r="P9" s="10" t="s">
        <v>9082</v>
      </c>
      <c r="Q9">
        <f t="shared" si="1"/>
        <v>225</v>
      </c>
      <c r="R9">
        <f>COUNTIFS(source_data[concatenate],"*"&amp;N9&amp;"*")</f>
        <v>1</v>
      </c>
      <c r="T9" s="4" t="s">
        <v>1183</v>
      </c>
      <c r="U9">
        <f t="shared" si="0"/>
        <v>79</v>
      </c>
      <c r="W9" s="4" t="s">
        <v>9076</v>
      </c>
      <c r="X9" t="s">
        <v>9083</v>
      </c>
      <c r="Y9">
        <f t="shared" si="2"/>
        <v>170</v>
      </c>
      <c r="Z9">
        <f>COUNTIFS(source_data[theme],tags!W9)</f>
        <v>13</v>
      </c>
    </row>
    <row r="10" spans="1:26" x14ac:dyDescent="0.3">
      <c r="A10" s="3" t="s">
        <v>8952</v>
      </c>
      <c r="B10" s="3" t="s">
        <v>6648</v>
      </c>
      <c r="C10" s="3" t="s">
        <v>522</v>
      </c>
      <c r="D10" s="3" t="s">
        <v>10151</v>
      </c>
      <c r="E10" s="3"/>
      <c r="F10" s="3" t="s">
        <v>523</v>
      </c>
      <c r="G10" s="3" t="s">
        <v>6581</v>
      </c>
      <c r="H10" s="3" t="s">
        <v>6338</v>
      </c>
      <c r="I10" s="3" t="s">
        <v>7309</v>
      </c>
      <c r="J10" s="4" t="str">
        <f>all_tags[[#This Row],[topic]]</f>
        <v>design</v>
      </c>
      <c r="M10" s="4" t="s">
        <v>409</v>
      </c>
      <c r="N10" s="4" t="s">
        <v>409</v>
      </c>
      <c r="O10" s="4" t="s">
        <v>9073</v>
      </c>
      <c r="P10" s="10" t="s">
        <v>9081</v>
      </c>
      <c r="Q10">
        <f t="shared" si="1"/>
        <v>235</v>
      </c>
      <c r="R10">
        <f>COUNTIFS(source_data[concatenate],"*"&amp;N10&amp;"*")</f>
        <v>65</v>
      </c>
      <c r="T10" s="4" t="s">
        <v>157</v>
      </c>
      <c r="U10">
        <f t="shared" si="0"/>
        <v>79</v>
      </c>
      <c r="W10" s="4" t="s">
        <v>8815</v>
      </c>
      <c r="X10" s="4" t="s">
        <v>9096</v>
      </c>
      <c r="Y10">
        <f t="shared" si="2"/>
        <v>180</v>
      </c>
      <c r="Z10">
        <f>COUNTIFS(source_data[theme],tags!W10)</f>
        <v>0</v>
      </c>
    </row>
    <row r="11" spans="1:26" x14ac:dyDescent="0.3">
      <c r="A11" s="3" t="s">
        <v>256</v>
      </c>
      <c r="B11" s="3" t="s">
        <v>4488</v>
      </c>
      <c r="C11" s="3" t="s">
        <v>2184</v>
      </c>
      <c r="E11" s="3"/>
      <c r="F11" s="3" t="s">
        <v>8948</v>
      </c>
      <c r="G11" s="3" t="s">
        <v>2722</v>
      </c>
      <c r="H11" s="3" t="s">
        <v>6302</v>
      </c>
      <c r="I11" s="3" t="s">
        <v>6413</v>
      </c>
      <c r="J11" s="4" t="str">
        <f>all_tags[[#This Row],[topic]]</f>
        <v>framework</v>
      </c>
      <c r="M11" s="4" t="s">
        <v>409</v>
      </c>
      <c r="N11" s="4" t="s">
        <v>19</v>
      </c>
      <c r="O11" s="4" t="s">
        <v>9073</v>
      </c>
      <c r="P11" s="10" t="s">
        <v>9081</v>
      </c>
      <c r="Q11">
        <f t="shared" si="1"/>
        <v>235</v>
      </c>
      <c r="R11">
        <f>COUNTIFS(source_data[concatenate],"*"&amp;N11&amp;"*")</f>
        <v>228</v>
      </c>
      <c r="T11" s="4" t="s">
        <v>9074</v>
      </c>
      <c r="U11">
        <f t="shared" si="0"/>
        <v>172</v>
      </c>
    </row>
    <row r="12" spans="1:26" x14ac:dyDescent="0.3">
      <c r="A12" s="3" t="s">
        <v>5127</v>
      </c>
      <c r="B12" s="3" t="s">
        <v>1551</v>
      </c>
      <c r="C12" s="3" t="s">
        <v>3436</v>
      </c>
      <c r="E12" s="3"/>
      <c r="F12" s="3" t="s">
        <v>8945</v>
      </c>
      <c r="G12" s="3" t="s">
        <v>4516</v>
      </c>
      <c r="H12" s="3" t="s">
        <v>8986</v>
      </c>
      <c r="I12" s="3" t="s">
        <v>2069</v>
      </c>
      <c r="J12" s="4" t="str">
        <f>all_tags[[#This Row],[topic]]</f>
        <v>toolbox</v>
      </c>
      <c r="M12" s="4" t="s">
        <v>409</v>
      </c>
      <c r="N12" s="4" t="s">
        <v>523</v>
      </c>
      <c r="O12" s="4" t="s">
        <v>9073</v>
      </c>
      <c r="P12" s="10" t="s">
        <v>9081</v>
      </c>
      <c r="Q12">
        <f t="shared" si="1"/>
        <v>235</v>
      </c>
      <c r="R12">
        <f>COUNTIFS(source_data[concatenate],"*"&amp;N12&amp;"*")</f>
        <v>40</v>
      </c>
      <c r="T12" s="4" t="s">
        <v>428</v>
      </c>
      <c r="U12">
        <f t="shared" si="0"/>
        <v>129</v>
      </c>
    </row>
    <row r="13" spans="1:26" x14ac:dyDescent="0.3">
      <c r="A13" s="3" t="s">
        <v>3821</v>
      </c>
      <c r="B13" s="3" t="s">
        <v>2735</v>
      </c>
      <c r="C13" s="3" t="s">
        <v>5227</v>
      </c>
      <c r="D13" s="3"/>
      <c r="E13" s="3"/>
      <c r="F13" s="3" t="s">
        <v>8119</v>
      </c>
      <c r="G13" s="3" t="s">
        <v>1397</v>
      </c>
      <c r="H13" s="3" t="s">
        <v>922</v>
      </c>
      <c r="I13" s="3" t="s">
        <v>1560</v>
      </c>
      <c r="J13" s="4" t="str">
        <f>all_tags[[#This Row],[topic]]</f>
        <v>standard</v>
      </c>
      <c r="M13" s="4" t="s">
        <v>9072</v>
      </c>
      <c r="N13" s="4" t="s">
        <v>8945</v>
      </c>
      <c r="O13" s="4" t="s">
        <v>9072</v>
      </c>
      <c r="P13" s="4" t="s">
        <v>9088</v>
      </c>
      <c r="Q13">
        <f t="shared" si="1"/>
        <v>245</v>
      </c>
      <c r="R13">
        <f>COUNTIFS(source_data[concatenate],"*"&amp;N13&amp;"*")</f>
        <v>0</v>
      </c>
      <c r="T13" s="4" t="s">
        <v>8815</v>
      </c>
      <c r="U13">
        <f t="shared" si="0"/>
        <v>3</v>
      </c>
    </row>
    <row r="14" spans="1:26" x14ac:dyDescent="0.3">
      <c r="A14" s="3" t="s">
        <v>7596</v>
      </c>
      <c r="B14" s="3" t="s">
        <v>187</v>
      </c>
      <c r="C14" s="3"/>
      <c r="D14" s="3"/>
      <c r="E14" s="3"/>
      <c r="F14" s="3" t="s">
        <v>4489</v>
      </c>
      <c r="G14" s="3" t="s">
        <v>6380</v>
      </c>
      <c r="H14" s="3" t="s">
        <v>901</v>
      </c>
      <c r="I14" s="3" t="s">
        <v>4108</v>
      </c>
      <c r="J14" s="4" t="str">
        <f>all_tags[[#This Row],[topic]]</f>
        <v>principle</v>
      </c>
      <c r="M14" s="4" t="s">
        <v>9072</v>
      </c>
      <c r="N14" s="4" t="s">
        <v>168</v>
      </c>
      <c r="O14" s="4" t="s">
        <v>9072</v>
      </c>
      <c r="P14" s="4" t="s">
        <v>9088</v>
      </c>
      <c r="Q14">
        <f t="shared" ref="Q14" si="3">IF(M14=M13,Q13,Q13+10)</f>
        <v>245</v>
      </c>
      <c r="R14">
        <f>COUNTIFS(source_data[concatenate],"*"&amp;N14&amp;"*")</f>
        <v>110</v>
      </c>
    </row>
    <row r="15" spans="1:26" x14ac:dyDescent="0.3">
      <c r="A15" s="3" t="s">
        <v>854</v>
      </c>
      <c r="B15" s="3" t="s">
        <v>1999</v>
      </c>
      <c r="C15" s="3"/>
      <c r="D15" s="3"/>
      <c r="E15" s="3"/>
      <c r="F15" s="3" t="s">
        <v>8943</v>
      </c>
      <c r="G15" s="3" t="s">
        <v>8043</v>
      </c>
      <c r="H15" s="3" t="s">
        <v>8975</v>
      </c>
      <c r="I15" s="3" t="s">
        <v>8815</v>
      </c>
      <c r="J15" s="4" t="str">
        <f>all_tags[[#This Row],[topic]]</f>
        <v>guideline</v>
      </c>
      <c r="M15" s="4" t="s">
        <v>9072</v>
      </c>
      <c r="N15" s="4" t="s">
        <v>8948</v>
      </c>
      <c r="O15" s="4" t="s">
        <v>9072</v>
      </c>
      <c r="P15" s="4" t="s">
        <v>9088</v>
      </c>
      <c r="Q15">
        <f>IF(M15=M13,Q13,Q13+10)</f>
        <v>245</v>
      </c>
      <c r="R15">
        <f>COUNTIFS(source_data[concatenate],"*"&amp;N15&amp;"*")</f>
        <v>3</v>
      </c>
    </row>
    <row r="16" spans="1:26" x14ac:dyDescent="0.3">
      <c r="A16" s="3" t="s">
        <v>102</v>
      </c>
      <c r="B16" s="3" t="s">
        <v>874</v>
      </c>
      <c r="C16" s="3"/>
      <c r="D16" s="3"/>
      <c r="E16" s="3"/>
      <c r="F16" s="3" t="s">
        <v>7203</v>
      </c>
      <c r="G16" s="3" t="s">
        <v>8236</v>
      </c>
      <c r="H16" s="3" t="s">
        <v>123</v>
      </c>
      <c r="I16" s="3" t="s">
        <v>428</v>
      </c>
      <c r="J16" s="4" t="str">
        <f>all_tags[[#This Row],[topic]]</f>
        <v>theory</v>
      </c>
      <c r="M16" s="4" t="s">
        <v>9072</v>
      </c>
      <c r="N16" s="4" t="s">
        <v>7452</v>
      </c>
      <c r="O16" s="4" t="s">
        <v>9072</v>
      </c>
      <c r="P16" s="4" t="s">
        <v>9088</v>
      </c>
      <c r="Q16">
        <f t="shared" si="1"/>
        <v>245</v>
      </c>
      <c r="R16">
        <f>COUNTIFS(source_data[concatenate],"*"&amp;N16&amp;"*")</f>
        <v>2</v>
      </c>
      <c r="T16"/>
    </row>
    <row r="17" spans="1:20" x14ac:dyDescent="0.3">
      <c r="A17" s="3" t="s">
        <v>51</v>
      </c>
      <c r="B17" s="3" t="s">
        <v>481</v>
      </c>
      <c r="C17" s="3"/>
      <c r="D17" s="3"/>
      <c r="E17" s="3"/>
      <c r="F17" s="3" t="s">
        <v>8942</v>
      </c>
      <c r="G17" s="3" t="s">
        <v>3319</v>
      </c>
      <c r="H17" s="3" t="s">
        <v>8980</v>
      </c>
      <c r="I17" s="3" t="s">
        <v>188</v>
      </c>
      <c r="J17" s="4" t="str">
        <f>all_tags[[#This Row],[topic]]</f>
        <v>practice</v>
      </c>
      <c r="M17" s="4" t="s">
        <v>9072</v>
      </c>
      <c r="N17" s="4" t="s">
        <v>256</v>
      </c>
      <c r="O17" s="4" t="s">
        <v>9072</v>
      </c>
      <c r="P17" s="4" t="s">
        <v>9088</v>
      </c>
      <c r="Q17">
        <f t="shared" si="1"/>
        <v>245</v>
      </c>
      <c r="R17">
        <f>COUNTIFS(source_data[concatenate],"*"&amp;N17&amp;"*")</f>
        <v>93</v>
      </c>
      <c r="T17"/>
    </row>
    <row r="18" spans="1:20" x14ac:dyDescent="0.3">
      <c r="A18" s="3" t="s">
        <v>3058</v>
      </c>
      <c r="B18" s="3" t="s">
        <v>38</v>
      </c>
      <c r="C18" s="3"/>
      <c r="D18" s="3"/>
      <c r="E18" s="3"/>
      <c r="F18" s="3" t="s">
        <v>53</v>
      </c>
      <c r="G18" s="3" t="s">
        <v>5169</v>
      </c>
      <c r="H18" s="3" t="s">
        <v>671</v>
      </c>
      <c r="I18" s="3" t="s">
        <v>267</v>
      </c>
      <c r="J18" s="4" t="str">
        <f>all_tags[[#This Row],[topic]]</f>
        <v>concept</v>
      </c>
      <c r="M18" s="4" t="s">
        <v>9072</v>
      </c>
      <c r="N18" s="4" t="s">
        <v>2194</v>
      </c>
      <c r="O18" s="4" t="s">
        <v>9072</v>
      </c>
      <c r="P18" s="4" t="s">
        <v>9088</v>
      </c>
      <c r="Q18">
        <f t="shared" si="1"/>
        <v>245</v>
      </c>
      <c r="R18">
        <f>COUNTIFS(source_data[concatenate],"*"&amp;N18&amp;"*")</f>
        <v>11</v>
      </c>
      <c r="T18"/>
    </row>
    <row r="19" spans="1:20" x14ac:dyDescent="0.3">
      <c r="A19" s="3" t="s">
        <v>426</v>
      </c>
      <c r="B19" s="3" t="s">
        <v>95</v>
      </c>
      <c r="C19" s="3"/>
      <c r="D19" s="3"/>
      <c r="E19" s="3"/>
      <c r="F19" s="3" t="s">
        <v>7452</v>
      </c>
      <c r="G19" s="3" t="s">
        <v>8917</v>
      </c>
      <c r="H19" s="3" t="s">
        <v>845</v>
      </c>
      <c r="I19" s="3" t="s">
        <v>308</v>
      </c>
      <c r="J19" s="4" t="str">
        <f>all_tags[[#This Row],[topic]]</f>
        <v>toolkit</v>
      </c>
      <c r="M19" s="4" t="s">
        <v>9072</v>
      </c>
      <c r="N19" s="4" t="s">
        <v>4239</v>
      </c>
      <c r="O19" s="4" t="s">
        <v>9072</v>
      </c>
      <c r="P19" s="4" t="s">
        <v>9088</v>
      </c>
      <c r="Q19">
        <f t="shared" si="1"/>
        <v>245</v>
      </c>
      <c r="R19">
        <f>COUNTIFS(source_data[concatenate],"*"&amp;N19&amp;"*")</f>
        <v>3</v>
      </c>
      <c r="T19"/>
    </row>
    <row r="20" spans="1:20" x14ac:dyDescent="0.3">
      <c r="A20" s="3" t="s">
        <v>225</v>
      </c>
      <c r="B20" s="3" t="s">
        <v>1274</v>
      </c>
      <c r="C20" s="3"/>
      <c r="D20" s="3"/>
      <c r="E20" s="3"/>
      <c r="F20" s="3" t="s">
        <v>6739</v>
      </c>
      <c r="G20" s="3" t="s">
        <v>6503</v>
      </c>
      <c r="H20" s="3" t="s">
        <v>2137</v>
      </c>
      <c r="I20" s="3" t="s">
        <v>338</v>
      </c>
      <c r="J20" s="4" t="str">
        <f>all_tags[[#This Row],[topic]]</f>
        <v>platform</v>
      </c>
      <c r="M20" s="4" t="s">
        <v>9072</v>
      </c>
      <c r="N20" s="4" t="s">
        <v>690</v>
      </c>
      <c r="O20" s="4" t="s">
        <v>9072</v>
      </c>
      <c r="P20" s="4" t="s">
        <v>9088</v>
      </c>
      <c r="Q20">
        <f t="shared" si="1"/>
        <v>245</v>
      </c>
      <c r="R20">
        <f>COUNTIFS(source_data[concatenate],"*"&amp;N20&amp;"*")</f>
        <v>2</v>
      </c>
      <c r="T20"/>
    </row>
    <row r="21" spans="1:20" x14ac:dyDescent="0.3">
      <c r="A21" s="3" t="s">
        <v>1089</v>
      </c>
      <c r="B21" s="3" t="s">
        <v>782</v>
      </c>
      <c r="C21" s="3"/>
      <c r="D21" s="3"/>
      <c r="E21" s="3"/>
      <c r="F21" s="3" t="s">
        <v>2194</v>
      </c>
      <c r="G21" s="3" t="s">
        <v>8918</v>
      </c>
      <c r="H21" s="3" t="s">
        <v>866</v>
      </c>
      <c r="I21" s="3" t="s">
        <v>497</v>
      </c>
      <c r="J21" s="4" t="str">
        <f>all_tags[[#This Row],[topic]]</f>
        <v>feature</v>
      </c>
      <c r="M21" s="4" t="s">
        <v>20</v>
      </c>
      <c r="N21" s="4" t="s">
        <v>912</v>
      </c>
      <c r="O21" s="4" t="s">
        <v>20</v>
      </c>
      <c r="P21" s="4" t="s">
        <v>9089</v>
      </c>
      <c r="Q21">
        <f t="shared" si="1"/>
        <v>255</v>
      </c>
      <c r="R21">
        <f>COUNTIFS(source_data[concatenate],"*"&amp;N21&amp;"*")</f>
        <v>28</v>
      </c>
      <c r="T21"/>
    </row>
    <row r="22" spans="1:20" x14ac:dyDescent="0.3">
      <c r="A22" s="3" t="s">
        <v>5024</v>
      </c>
      <c r="B22" s="3" t="s">
        <v>1396</v>
      </c>
      <c r="C22" s="3"/>
      <c r="D22" s="3"/>
      <c r="E22" s="3"/>
      <c r="F22" s="3" t="s">
        <v>4239</v>
      </c>
      <c r="G22" s="3" t="s">
        <v>4735</v>
      </c>
      <c r="H22" s="3" t="s">
        <v>1292</v>
      </c>
      <c r="I22" s="3" t="s">
        <v>8967</v>
      </c>
      <c r="J22" s="4" t="str">
        <f>all_tags[[#This Row],[topic]]</f>
        <v>function</v>
      </c>
      <c r="M22" s="4" t="s">
        <v>1183</v>
      </c>
      <c r="N22" s="4" t="str">
        <f>D2</f>
        <v>dubious</v>
      </c>
      <c r="O22" s="4" t="s">
        <v>9078</v>
      </c>
      <c r="P22" s="10" t="s">
        <v>9084</v>
      </c>
      <c r="Q22">
        <f t="shared" si="1"/>
        <v>265</v>
      </c>
      <c r="R22">
        <f>COUNTIFS(source_data[concatenate],"*"&amp;N22&amp;"*")</f>
        <v>23</v>
      </c>
      <c r="T22"/>
    </row>
    <row r="23" spans="1:20" x14ac:dyDescent="0.3">
      <c r="A23" s="3" t="s">
        <v>77</v>
      </c>
      <c r="B23" s="3" t="s">
        <v>177</v>
      </c>
      <c r="C23" s="3"/>
      <c r="D23" s="3"/>
      <c r="E23" s="3"/>
      <c r="F23" s="3" t="s">
        <v>690</v>
      </c>
      <c r="G23" s="3" t="s">
        <v>865</v>
      </c>
      <c r="H23" s="3" t="s">
        <v>8974</v>
      </c>
      <c r="I23" s="3" t="s">
        <v>2875</v>
      </c>
      <c r="J23" s="4" t="str">
        <f>all_tags[[#This Row],[topic]]</f>
        <v>component</v>
      </c>
      <c r="M23" s="4" t="s">
        <v>1183</v>
      </c>
      <c r="N23" s="4" t="str">
        <f>D4</f>
        <v>peril</v>
      </c>
      <c r="O23" s="4" t="s">
        <v>9078</v>
      </c>
      <c r="P23" s="10" t="s">
        <v>9084</v>
      </c>
      <c r="Q23">
        <f t="shared" si="1"/>
        <v>265</v>
      </c>
      <c r="R23">
        <f>COUNTIFS(source_data[concatenate],"*"&amp;N23&amp;"*")</f>
        <v>13</v>
      </c>
      <c r="T23"/>
    </row>
    <row r="24" spans="1:20" x14ac:dyDescent="0.3">
      <c r="A24" s="3" t="s">
        <v>1946</v>
      </c>
      <c r="B24" s="3" t="s">
        <v>2112</v>
      </c>
      <c r="C24" s="3"/>
      <c r="D24" s="3"/>
      <c r="E24" s="3"/>
      <c r="F24" s="3" t="s">
        <v>1857</v>
      </c>
      <c r="G24" s="3" t="s">
        <v>810</v>
      </c>
      <c r="H24" s="3" t="s">
        <v>2251</v>
      </c>
      <c r="I24" s="3" t="s">
        <v>8965</v>
      </c>
      <c r="J24" s="4" t="str">
        <f>all_tags[[#This Row],[topic]]</f>
        <v>use-case</v>
      </c>
      <c r="M24" s="4" t="s">
        <v>1183</v>
      </c>
      <c r="N24" s="4" t="str">
        <f>D5</f>
        <v>punditry</v>
      </c>
      <c r="O24" s="4" t="s">
        <v>9078</v>
      </c>
      <c r="P24" s="10" t="s">
        <v>9084</v>
      </c>
      <c r="Q24">
        <f t="shared" si="1"/>
        <v>265</v>
      </c>
      <c r="R24">
        <f>COUNTIFS(source_data[concatenate],"*"&amp;N24&amp;"*")</f>
        <v>2</v>
      </c>
      <c r="T24"/>
    </row>
    <row r="25" spans="1:20" x14ac:dyDescent="0.3">
      <c r="A25" s="3" t="s">
        <v>1989</v>
      </c>
      <c r="B25" s="3" t="s">
        <v>2680</v>
      </c>
      <c r="C25" s="3"/>
      <c r="D25" s="3"/>
      <c r="E25" s="3"/>
      <c r="F25" s="3" t="s">
        <v>1954</v>
      </c>
      <c r="G25" s="3" t="s">
        <v>40</v>
      </c>
      <c r="H25" s="3" t="s">
        <v>3923</v>
      </c>
      <c r="I25" s="3" t="s">
        <v>8966</v>
      </c>
      <c r="J25" s="4" t="str">
        <f>all_tags[[#This Row],[topic]]</f>
        <v>data</v>
      </c>
      <c r="M25" s="4" t="s">
        <v>1183</v>
      </c>
      <c r="N25" s="4" t="str">
        <f>D7</f>
        <v>mistake</v>
      </c>
      <c r="O25" s="4" t="s">
        <v>9078</v>
      </c>
      <c r="P25" s="10" t="s">
        <v>9084</v>
      </c>
      <c r="Q25">
        <f t="shared" si="1"/>
        <v>265</v>
      </c>
      <c r="R25">
        <f>COUNTIFS(source_data[concatenate],"*"&amp;N25&amp;"*")</f>
        <v>1</v>
      </c>
      <c r="T25"/>
    </row>
    <row r="26" spans="1:20" x14ac:dyDescent="0.3">
      <c r="A26" s="3" t="s">
        <v>2885</v>
      </c>
      <c r="B26" s="3" t="s">
        <v>63</v>
      </c>
      <c r="C26" s="3"/>
      <c r="D26" s="3"/>
      <c r="E26" s="3"/>
      <c r="F26" s="3" t="s">
        <v>3318</v>
      </c>
      <c r="G26" s="3" t="s">
        <v>8916</v>
      </c>
      <c r="H26" s="3" t="s">
        <v>9000</v>
      </c>
      <c r="I26" s="3" t="s">
        <v>634</v>
      </c>
      <c r="J26" s="4" t="str">
        <f>all_tags[[#This Row],[topic]]</f>
        <v>ecosystem</v>
      </c>
      <c r="M26" s="4" t="s">
        <v>1183</v>
      </c>
      <c r="N26" s="4" t="str">
        <f>D8</f>
        <v>dystopian</v>
      </c>
      <c r="O26" s="4" t="s">
        <v>9078</v>
      </c>
      <c r="P26" s="10" t="s">
        <v>9084</v>
      </c>
      <c r="Q26">
        <f t="shared" si="1"/>
        <v>265</v>
      </c>
      <c r="R26">
        <f>COUNTIFS(source_data[concatenate],"*"&amp;N26&amp;"*")</f>
        <v>1</v>
      </c>
      <c r="T26"/>
    </row>
    <row r="27" spans="1:20" x14ac:dyDescent="0.3">
      <c r="A27" s="3" t="s">
        <v>3031</v>
      </c>
      <c r="B27" s="3" t="s">
        <v>2030</v>
      </c>
      <c r="C27" s="3"/>
      <c r="D27" s="3"/>
      <c r="E27" s="3"/>
      <c r="F27" s="3" t="s">
        <v>3329</v>
      </c>
      <c r="G27" s="3" t="s">
        <v>216</v>
      </c>
      <c r="H27" s="3" t="s">
        <v>8998</v>
      </c>
      <c r="I27" s="3" t="s">
        <v>1293</v>
      </c>
      <c r="J27" s="4" t="str">
        <f>all_tags[[#This Row],[topic]]</f>
        <v>health</v>
      </c>
      <c r="M27" s="4" t="s">
        <v>1183</v>
      </c>
      <c r="N27" s="4" t="str">
        <f>D9</f>
        <v>challenge</v>
      </c>
      <c r="O27" s="4" t="s">
        <v>9078</v>
      </c>
      <c r="P27" s="10" t="s">
        <v>9084</v>
      </c>
      <c r="Q27">
        <f t="shared" si="1"/>
        <v>265</v>
      </c>
      <c r="R27">
        <f>COUNTIFS(source_data[concatenate],"*"&amp;N27&amp;"*")</f>
        <v>4</v>
      </c>
      <c r="T27"/>
    </row>
    <row r="28" spans="1:20" x14ac:dyDescent="0.3">
      <c r="A28" s="3" t="s">
        <v>8950</v>
      </c>
      <c r="B28" s="3" t="s">
        <v>4336</v>
      </c>
      <c r="C28" s="3"/>
      <c r="D28" s="3"/>
      <c r="E28" s="3"/>
      <c r="F28" s="3" t="s">
        <v>2478</v>
      </c>
      <c r="G28" s="3" t="s">
        <v>104</v>
      </c>
      <c r="H28" s="3" t="s">
        <v>8996</v>
      </c>
      <c r="I28" s="3" t="s">
        <v>1495</v>
      </c>
      <c r="J28" s="4" t="str">
        <f>all_tags[[#This Row],[topic]]</f>
        <v>data-art</v>
      </c>
      <c r="M28" s="4" t="s">
        <v>1183</v>
      </c>
      <c r="N28" s="4" t="str">
        <f>C8</f>
        <v>speculation</v>
      </c>
      <c r="O28" s="4" t="s">
        <v>9078</v>
      </c>
      <c r="P28" s="10" t="s">
        <v>9084</v>
      </c>
      <c r="Q28">
        <f t="shared" si="1"/>
        <v>265</v>
      </c>
      <c r="R28">
        <f>COUNTIFS(source_data[concatenate],"*"&amp;N28&amp;"*")</f>
        <v>0</v>
      </c>
      <c r="T28"/>
    </row>
    <row r="29" spans="1:20" x14ac:dyDescent="0.3">
      <c r="A29" s="3" t="s">
        <v>8951</v>
      </c>
      <c r="B29" s="3" t="s">
        <v>1159</v>
      </c>
      <c r="C29" s="3"/>
      <c r="D29" s="3"/>
      <c r="E29" s="3"/>
      <c r="F29" s="3" t="s">
        <v>4115</v>
      </c>
      <c r="G29" s="3" t="s">
        <v>830</v>
      </c>
      <c r="H29" s="3" t="s">
        <v>8988</v>
      </c>
      <c r="I29" s="3" t="s">
        <v>1484</v>
      </c>
      <c r="J29" s="4" t="str">
        <f>all_tags[[#This Row],[topic]]</f>
        <v>infrastructure</v>
      </c>
      <c r="M29" s="4" t="s">
        <v>1183</v>
      </c>
      <c r="N29" s="4" t="str">
        <f>E6</f>
        <v>pitfall</v>
      </c>
      <c r="O29" s="4" t="s">
        <v>9078</v>
      </c>
      <c r="P29" s="10" t="s">
        <v>9084</v>
      </c>
      <c r="Q29">
        <f t="shared" si="1"/>
        <v>265</v>
      </c>
      <c r="R29">
        <f>COUNTIFS(source_data[concatenate],"*"&amp;N29&amp;"*")</f>
        <v>33</v>
      </c>
      <c r="T29"/>
    </row>
    <row r="30" spans="1:20" x14ac:dyDescent="0.3">
      <c r="A30" s="3" t="s">
        <v>1071</v>
      </c>
      <c r="B30" s="3" t="s">
        <v>4162</v>
      </c>
      <c r="C30" s="3"/>
      <c r="D30" s="3"/>
      <c r="E30" s="3"/>
      <c r="F30" s="3" t="s">
        <v>4387</v>
      </c>
      <c r="G30" s="3" t="s">
        <v>307</v>
      </c>
      <c r="H30" s="3" t="s">
        <v>8985</v>
      </c>
      <c r="I30" s="3" t="s">
        <v>1576</v>
      </c>
      <c r="J30" s="4" t="str">
        <f>all_tags[[#This Row],[topic]]</f>
        <v>open</v>
      </c>
      <c r="M30" s="4" t="s">
        <v>1183</v>
      </c>
      <c r="N30" s="4" t="s">
        <v>6357</v>
      </c>
      <c r="O30" s="4" t="s">
        <v>9078</v>
      </c>
      <c r="P30" s="10" t="s">
        <v>9084</v>
      </c>
      <c r="Q30">
        <f t="shared" si="1"/>
        <v>265</v>
      </c>
      <c r="R30">
        <f>COUNTIFS(source_data[concatenate],"*"&amp;N30&amp;"*")</f>
        <v>2</v>
      </c>
      <c r="T30"/>
    </row>
    <row r="31" spans="1:20" x14ac:dyDescent="0.3">
      <c r="A31" s="3"/>
      <c r="B31" s="3" t="s">
        <v>1962</v>
      </c>
      <c r="C31" s="3"/>
      <c r="D31" s="3"/>
      <c r="E31" s="3"/>
      <c r="F31" s="3" t="s">
        <v>5128</v>
      </c>
      <c r="G31" s="3" t="s">
        <v>4396</v>
      </c>
      <c r="H31" s="3" t="s">
        <v>8993</v>
      </c>
      <c r="I31" s="3" t="s">
        <v>2744</v>
      </c>
      <c r="J31" s="4" t="str">
        <f>all_tags[[#This Row],[topic]]</f>
        <v>benefit</v>
      </c>
      <c r="M31" s="4" t="s">
        <v>157</v>
      </c>
      <c r="N31" s="4" t="s">
        <v>157</v>
      </c>
      <c r="O31" s="4" t="s">
        <v>9079</v>
      </c>
      <c r="P31" s="10" t="s">
        <v>9075</v>
      </c>
      <c r="Q31">
        <f t="shared" si="1"/>
        <v>275</v>
      </c>
      <c r="R31">
        <f>COUNTIFS(source_data[concatenate],"*"&amp;N31&amp;"*")</f>
        <v>79</v>
      </c>
      <c r="T31"/>
    </row>
    <row r="32" spans="1:20" x14ac:dyDescent="0.3">
      <c r="A32" s="3"/>
      <c r="B32" s="3" t="s">
        <v>9010</v>
      </c>
      <c r="C32" s="3"/>
      <c r="D32" s="3"/>
      <c r="E32" s="3"/>
      <c r="F32" s="3" t="s">
        <v>8946</v>
      </c>
      <c r="G32" s="3" t="s">
        <v>8920</v>
      </c>
      <c r="H32" s="3" t="s">
        <v>8991</v>
      </c>
      <c r="I32" s="3" t="s">
        <v>2831</v>
      </c>
      <c r="J32" s="4" t="str">
        <f>all_tags[[#This Row],[topic]]</f>
        <v>root-cause</v>
      </c>
      <c r="M32" s="4" t="s">
        <v>157</v>
      </c>
      <c r="N32" s="4" t="s">
        <v>8950</v>
      </c>
      <c r="O32" s="4" t="s">
        <v>9079</v>
      </c>
      <c r="P32" s="10" t="s">
        <v>9075</v>
      </c>
      <c r="Q32">
        <f t="shared" si="1"/>
        <v>275</v>
      </c>
      <c r="R32">
        <f>COUNTIFS(source_data[concatenate],"*"&amp;N32&amp;"*")</f>
        <v>0</v>
      </c>
      <c r="T32"/>
    </row>
    <row r="33" spans="1:20" x14ac:dyDescent="0.3">
      <c r="A33" s="3"/>
      <c r="B33" s="3" t="s">
        <v>2896</v>
      </c>
      <c r="C33" s="3"/>
      <c r="D33" s="3"/>
      <c r="E33" s="3"/>
      <c r="F33" s="3" t="s">
        <v>8019</v>
      </c>
      <c r="G33" s="3" t="s">
        <v>203</v>
      </c>
      <c r="H33" s="3" t="s">
        <v>8990</v>
      </c>
      <c r="I33" s="3" t="s">
        <v>2849</v>
      </c>
      <c r="J33" s="4" t="str">
        <f>all_tags[[#This Row],[topic]]</f>
        <v>privacy</v>
      </c>
      <c r="M33" s="4" t="s">
        <v>9074</v>
      </c>
      <c r="N33" s="4" t="str">
        <f>F13</f>
        <v>standard</v>
      </c>
      <c r="O33" s="4" t="s">
        <v>9074</v>
      </c>
      <c r="P33" s="4" t="s">
        <v>9090</v>
      </c>
      <c r="Q33">
        <f t="shared" si="1"/>
        <v>285</v>
      </c>
      <c r="R33">
        <f>COUNTIFS(source_data[concatenate],"*"&amp;N33&amp;"*")</f>
        <v>2</v>
      </c>
      <c r="T33"/>
    </row>
    <row r="34" spans="1:20" x14ac:dyDescent="0.3">
      <c r="A34" s="3"/>
      <c r="B34" s="3" t="s">
        <v>9009</v>
      </c>
      <c r="C34" s="3"/>
      <c r="D34" s="3"/>
      <c r="E34" s="3"/>
      <c r="F34" s="3" t="s">
        <v>8944</v>
      </c>
      <c r="G34" s="3" t="s">
        <v>8919</v>
      </c>
      <c r="H34" s="3" t="s">
        <v>8992</v>
      </c>
      <c r="I34" s="3" t="s">
        <v>2974</v>
      </c>
      <c r="J34" s="4" t="str">
        <f>all_tags[[#This Row],[topic]]</f>
        <v>knowledge-management</v>
      </c>
      <c r="M34" s="4" t="s">
        <v>9074</v>
      </c>
      <c r="N34" s="4" t="str">
        <f>F14</f>
        <v>principle</v>
      </c>
      <c r="O34" s="4" t="s">
        <v>9074</v>
      </c>
      <c r="P34" s="4" t="s">
        <v>9090</v>
      </c>
      <c r="Q34">
        <f t="shared" si="1"/>
        <v>285</v>
      </c>
      <c r="R34">
        <f>COUNTIFS(source_data[concatenate],"*"&amp;N34&amp;"*")</f>
        <v>6</v>
      </c>
      <c r="T34"/>
    </row>
    <row r="35" spans="1:20" x14ac:dyDescent="0.3">
      <c r="A35" s="3"/>
      <c r="B35" s="3" t="s">
        <v>3680</v>
      </c>
      <c r="C35" s="3"/>
      <c r="D35" s="3"/>
      <c r="E35" s="3"/>
      <c r="F35" s="3" t="s">
        <v>8947</v>
      </c>
      <c r="G35" s="3" t="s">
        <v>5050</v>
      </c>
      <c r="H35" s="3" t="s">
        <v>8984</v>
      </c>
      <c r="I35" s="3" t="s">
        <v>3331</v>
      </c>
      <c r="J35" s="4" t="str">
        <f>all_tags[[#This Row],[topic]]</f>
        <v>roadmap</v>
      </c>
      <c r="M35" s="4" t="s">
        <v>9074</v>
      </c>
      <c r="N35" s="4" t="str">
        <f>F16</f>
        <v>theory</v>
      </c>
      <c r="O35" s="4" t="s">
        <v>9074</v>
      </c>
      <c r="P35" s="4" t="s">
        <v>9090</v>
      </c>
      <c r="Q35">
        <f t="shared" si="1"/>
        <v>285</v>
      </c>
      <c r="R35">
        <f>COUNTIFS(source_data[concatenate],"*"&amp;N35&amp;"*")</f>
        <v>5</v>
      </c>
      <c r="T35"/>
    </row>
    <row r="36" spans="1:20" x14ac:dyDescent="0.3">
      <c r="A36" s="3"/>
      <c r="B36" s="3" t="s">
        <v>9005</v>
      </c>
      <c r="C36" s="3"/>
      <c r="D36" s="3"/>
      <c r="E36" s="3"/>
      <c r="G36" s="3" t="s">
        <v>554</v>
      </c>
      <c r="H36" s="3" t="s">
        <v>8987</v>
      </c>
      <c r="I36" s="3" t="s">
        <v>3404</v>
      </c>
      <c r="J36" s="4" t="s">
        <v>157</v>
      </c>
      <c r="M36" s="4" t="s">
        <v>9074</v>
      </c>
      <c r="N36" s="4" t="str">
        <f>F17</f>
        <v>practice</v>
      </c>
      <c r="O36" s="4" t="s">
        <v>9074</v>
      </c>
      <c r="P36" s="4" t="s">
        <v>9090</v>
      </c>
      <c r="Q36">
        <f t="shared" si="1"/>
        <v>285</v>
      </c>
      <c r="R36">
        <f>COUNTIFS(source_data[concatenate],"*"&amp;N36&amp;"*")</f>
        <v>4</v>
      </c>
      <c r="T36"/>
    </row>
    <row r="37" spans="1:20" x14ac:dyDescent="0.3">
      <c r="A37" s="3"/>
      <c r="B37" s="3" t="s">
        <v>9004</v>
      </c>
      <c r="C37" s="3"/>
      <c r="D37" s="3"/>
      <c r="E37" s="3"/>
      <c r="G37" s="3" t="s">
        <v>594</v>
      </c>
      <c r="H37" s="3" t="s">
        <v>792</v>
      </c>
      <c r="I37" s="3" t="s">
        <v>1046</v>
      </c>
      <c r="J37" s="4" t="s">
        <v>1183</v>
      </c>
      <c r="M37" s="4" t="s">
        <v>9074</v>
      </c>
      <c r="N37" s="4" t="str">
        <f>F18</f>
        <v>concept</v>
      </c>
      <c r="O37" s="4" t="s">
        <v>9074</v>
      </c>
      <c r="P37" s="4" t="s">
        <v>9090</v>
      </c>
      <c r="Q37">
        <f t="shared" si="1"/>
        <v>285</v>
      </c>
      <c r="R37">
        <f>COUNTIFS(source_data[concatenate],"*"&amp;N37&amp;"*")</f>
        <v>28</v>
      </c>
      <c r="T37"/>
    </row>
    <row r="38" spans="1:20" x14ac:dyDescent="0.3">
      <c r="A38" s="3"/>
      <c r="B38" s="3" t="s">
        <v>4776</v>
      </c>
      <c r="C38" s="3"/>
      <c r="D38" s="3"/>
      <c r="E38" s="3"/>
      <c r="F38" s="3"/>
      <c r="G38" s="3" t="s">
        <v>5288</v>
      </c>
      <c r="H38" s="3" t="s">
        <v>8981</v>
      </c>
      <c r="I38" s="3" t="s">
        <v>1318</v>
      </c>
      <c r="J38" s="4"/>
      <c r="M38" s="4" t="s">
        <v>9074</v>
      </c>
      <c r="N38" s="4" t="str">
        <f>C7</f>
        <v>explainer</v>
      </c>
      <c r="O38" s="4" t="s">
        <v>9074</v>
      </c>
      <c r="P38" s="4" t="s">
        <v>9090</v>
      </c>
      <c r="Q38">
        <f t="shared" si="1"/>
        <v>285</v>
      </c>
      <c r="R38">
        <f>COUNTIFS(source_data[concatenate],"*"&amp;N38&amp;"*")</f>
        <v>71</v>
      </c>
      <c r="T38"/>
    </row>
    <row r="39" spans="1:20" x14ac:dyDescent="0.3">
      <c r="A39" s="3"/>
      <c r="B39" s="3" t="s">
        <v>4704</v>
      </c>
      <c r="C39" s="3"/>
      <c r="D39" s="3"/>
      <c r="E39" s="3"/>
      <c r="F39" s="3"/>
      <c r="G39" s="3" t="s">
        <v>980</v>
      </c>
      <c r="H39" s="3" t="s">
        <v>8999</v>
      </c>
      <c r="I39" s="3" t="s">
        <v>1979</v>
      </c>
      <c r="J39" s="4"/>
      <c r="M39" s="4" t="s">
        <v>9074</v>
      </c>
      <c r="N39" s="4" t="str">
        <f>C9</f>
        <v>overview</v>
      </c>
      <c r="O39" s="4" t="s">
        <v>9074</v>
      </c>
      <c r="P39" s="4" t="s">
        <v>9090</v>
      </c>
      <c r="Q39">
        <f t="shared" si="1"/>
        <v>285</v>
      </c>
      <c r="R39">
        <f>COUNTIFS(source_data[concatenate],"*"&amp;N39&amp;"*")</f>
        <v>42</v>
      </c>
      <c r="T39"/>
    </row>
    <row r="40" spans="1:20" x14ac:dyDescent="0.3">
      <c r="A40" s="3"/>
      <c r="B40" s="3" t="s">
        <v>5488</v>
      </c>
      <c r="C40" s="3"/>
      <c r="D40" s="3"/>
      <c r="E40" s="3"/>
      <c r="F40" s="3"/>
      <c r="G40" s="3" t="s">
        <v>988</v>
      </c>
      <c r="H40" s="3" t="s">
        <v>8997</v>
      </c>
      <c r="I40" s="3" t="s">
        <v>8964</v>
      </c>
      <c r="J40" s="4"/>
      <c r="M40" s="4" t="s">
        <v>9074</v>
      </c>
      <c r="N40" s="4" t="str">
        <f>C5</f>
        <v>fundamentals</v>
      </c>
      <c r="O40" s="4" t="s">
        <v>9074</v>
      </c>
      <c r="P40" s="4" t="s">
        <v>9090</v>
      </c>
      <c r="Q40">
        <f t="shared" si="1"/>
        <v>285</v>
      </c>
      <c r="R40">
        <f>COUNTIFS(source_data[concatenate],"*"&amp;N40&amp;"*")</f>
        <v>14</v>
      </c>
      <c r="T40"/>
    </row>
    <row r="41" spans="1:20" x14ac:dyDescent="0.3">
      <c r="A41" s="3"/>
      <c r="B41" s="3" t="s">
        <v>9007</v>
      </c>
      <c r="C41" s="3"/>
      <c r="D41" s="3"/>
      <c r="E41" s="3"/>
      <c r="F41" s="3"/>
      <c r="G41" s="3" t="s">
        <v>8910</v>
      </c>
      <c r="H41" s="3" t="s">
        <v>8976</v>
      </c>
      <c r="I41" s="3" t="s">
        <v>3681</v>
      </c>
      <c r="J41" s="4"/>
      <c r="M41" s="4" t="s">
        <v>428</v>
      </c>
      <c r="N41" s="4" t="str">
        <f>A29</f>
        <v>poetry</v>
      </c>
      <c r="O41" s="4" t="s">
        <v>428</v>
      </c>
      <c r="P41" s="10" t="s">
        <v>9083</v>
      </c>
      <c r="Q41">
        <f t="shared" si="1"/>
        <v>295</v>
      </c>
      <c r="R41">
        <f>COUNTIFS(source_data[concatenate],"*"&amp;N41&amp;"*")</f>
        <v>1</v>
      </c>
      <c r="T41"/>
    </row>
    <row r="42" spans="1:20" x14ac:dyDescent="0.3">
      <c r="A42" s="3"/>
      <c r="B42" s="3" t="s">
        <v>9008</v>
      </c>
      <c r="C42" s="3"/>
      <c r="D42" s="3"/>
      <c r="E42" s="3"/>
      <c r="F42" s="3"/>
      <c r="G42" s="3" t="s">
        <v>1072</v>
      </c>
      <c r="H42" s="3" t="s">
        <v>2874</v>
      </c>
      <c r="I42" s="3" t="s">
        <v>3718</v>
      </c>
      <c r="J42" s="4"/>
      <c r="M42" s="4" t="s">
        <v>428</v>
      </c>
      <c r="N42" s="4" t="str">
        <f>I2</f>
        <v>art</v>
      </c>
      <c r="O42" s="4" t="s">
        <v>428</v>
      </c>
      <c r="P42" s="10" t="s">
        <v>9083</v>
      </c>
      <c r="Q42">
        <f t="shared" si="1"/>
        <v>295</v>
      </c>
      <c r="R42">
        <f>COUNTIFS(source_data[concatenate],"*"&amp;N42&amp;"*")</f>
        <v>123</v>
      </c>
      <c r="T42"/>
    </row>
    <row r="43" spans="1:20" x14ac:dyDescent="0.3">
      <c r="A43" s="3"/>
      <c r="B43" s="3" t="s">
        <v>9006</v>
      </c>
      <c r="C43" s="3"/>
      <c r="D43" s="3"/>
      <c r="E43" s="3"/>
      <c r="F43" s="3"/>
      <c r="G43" s="3" t="s">
        <v>8909</v>
      </c>
      <c r="H43" s="3" t="s">
        <v>3469</v>
      </c>
      <c r="I43" s="3" t="s">
        <v>3727</v>
      </c>
      <c r="J43" s="4"/>
      <c r="M43" s="4" t="s">
        <v>428</v>
      </c>
      <c r="N43" s="4" t="str">
        <f>I22</f>
        <v>award</v>
      </c>
      <c r="O43" s="4" t="s">
        <v>428</v>
      </c>
      <c r="P43" s="10" t="s">
        <v>9083</v>
      </c>
      <c r="Q43">
        <f t="shared" si="1"/>
        <v>295</v>
      </c>
      <c r="R43">
        <f>COUNTIFS(source_data[concatenate],"*"&amp;N43&amp;"*")</f>
        <v>2</v>
      </c>
      <c r="T43"/>
    </row>
    <row r="44" spans="1:20" x14ac:dyDescent="0.3">
      <c r="A44" s="3"/>
      <c r="B44" s="3"/>
      <c r="C44" s="3"/>
      <c r="D44" s="3"/>
      <c r="E44" s="3"/>
      <c r="F44" s="3"/>
      <c r="G44" s="3" t="s">
        <v>1264</v>
      </c>
      <c r="H44" s="3" t="s">
        <v>3485</v>
      </c>
      <c r="I44" s="3" t="s">
        <v>8960</v>
      </c>
      <c r="J44" s="4"/>
      <c r="M44" s="4" t="s">
        <v>428</v>
      </c>
      <c r="N44" s="4" t="str">
        <f>I47</f>
        <v>digital-art</v>
      </c>
      <c r="O44" s="4" t="s">
        <v>428</v>
      </c>
      <c r="P44" s="10" t="s">
        <v>9083</v>
      </c>
      <c r="Q44">
        <f t="shared" si="1"/>
        <v>295</v>
      </c>
      <c r="R44">
        <f>COUNTIFS(source_data[concatenate],"*"&amp;N44&amp;"*")</f>
        <v>1</v>
      </c>
      <c r="T44"/>
    </row>
    <row r="45" spans="1:20" x14ac:dyDescent="0.3">
      <c r="A45" s="3"/>
      <c r="B45" s="3"/>
      <c r="C45" s="3"/>
      <c r="D45" s="3"/>
      <c r="E45" s="3"/>
      <c r="F45" s="3"/>
      <c r="G45" s="3" t="s">
        <v>1328</v>
      </c>
      <c r="H45" s="3" t="s">
        <v>8971</v>
      </c>
      <c r="I45" s="3" t="s">
        <v>8961</v>
      </c>
      <c r="J45" s="4"/>
      <c r="M45" s="4" t="s">
        <v>428</v>
      </c>
      <c r="N45" s="4" t="str">
        <f>F28</f>
        <v>data-art</v>
      </c>
      <c r="O45" s="4" t="s">
        <v>428</v>
      </c>
      <c r="P45" s="10" t="s">
        <v>9083</v>
      </c>
      <c r="Q45">
        <f t="shared" si="1"/>
        <v>295</v>
      </c>
      <c r="R45">
        <f>COUNTIFS(source_data[concatenate],"*"&amp;N45&amp;"*")</f>
        <v>2</v>
      </c>
      <c r="T45"/>
    </row>
    <row r="46" spans="1:20" x14ac:dyDescent="0.3">
      <c r="A46" s="3"/>
      <c r="B46" s="3"/>
      <c r="C46" s="3"/>
      <c r="D46" s="3"/>
      <c r="E46" s="3"/>
      <c r="F46" s="3"/>
      <c r="G46" s="3" t="s">
        <v>2912</v>
      </c>
      <c r="H46" s="3" t="s">
        <v>8972</v>
      </c>
      <c r="I46" s="3" t="s">
        <v>4207</v>
      </c>
      <c r="J46" s="4"/>
      <c r="M46" s="4" t="s">
        <v>8815</v>
      </c>
      <c r="N46" s="4" t="s">
        <v>8815</v>
      </c>
      <c r="O46" s="4" t="s">
        <v>9080</v>
      </c>
      <c r="P46" s="4" t="s">
        <v>9096</v>
      </c>
      <c r="Q46">
        <f t="shared" si="1"/>
        <v>305</v>
      </c>
      <c r="R46">
        <f>COUNTIFS(source_data[concatenate],"*"&amp;N46&amp;"*")</f>
        <v>3</v>
      </c>
      <c r="T46"/>
    </row>
    <row r="47" spans="1:20" x14ac:dyDescent="0.3">
      <c r="A47" s="3"/>
      <c r="B47" s="3"/>
      <c r="C47" s="3"/>
      <c r="D47" s="3"/>
      <c r="E47" s="3"/>
      <c r="F47" s="3"/>
      <c r="G47" s="3" t="s">
        <v>8907</v>
      </c>
      <c r="H47" s="3" t="s">
        <v>3828</v>
      </c>
      <c r="I47" s="3" t="s">
        <v>8959</v>
      </c>
      <c r="J47" s="4"/>
      <c r="T47"/>
    </row>
    <row r="48" spans="1:20" x14ac:dyDescent="0.3">
      <c r="A48" s="3"/>
      <c r="B48" s="3"/>
      <c r="C48" s="3"/>
      <c r="D48" s="3"/>
      <c r="E48" s="3"/>
      <c r="F48" s="3"/>
      <c r="G48" s="3" t="s">
        <v>8906</v>
      </c>
      <c r="H48" s="3" t="s">
        <v>3940</v>
      </c>
      <c r="I48" s="3" t="s">
        <v>8962</v>
      </c>
      <c r="J48" s="4"/>
      <c r="T48"/>
    </row>
    <row r="49" spans="1:20" x14ac:dyDescent="0.3">
      <c r="A49" s="3"/>
      <c r="B49" s="3"/>
      <c r="C49" s="3"/>
      <c r="D49" s="3"/>
      <c r="E49" s="3"/>
      <c r="F49" s="3"/>
      <c r="G49" s="3" t="s">
        <v>1064</v>
      </c>
      <c r="H49" s="3" t="s">
        <v>8983</v>
      </c>
      <c r="I49" s="3" t="s">
        <v>4611</v>
      </c>
      <c r="J49" s="4"/>
      <c r="T49"/>
    </row>
    <row r="50" spans="1:20" x14ac:dyDescent="0.3">
      <c r="A50" s="3"/>
      <c r="B50" s="3"/>
      <c r="C50" s="3"/>
      <c r="D50" s="3"/>
      <c r="E50" s="3"/>
      <c r="F50" s="3"/>
      <c r="G50" s="3" t="s">
        <v>1597</v>
      </c>
      <c r="H50" s="3" t="s">
        <v>4156</v>
      </c>
      <c r="I50" s="3" t="s">
        <v>8963</v>
      </c>
      <c r="J50" s="4"/>
      <c r="T50"/>
    </row>
    <row r="51" spans="1:20" x14ac:dyDescent="0.3">
      <c r="A51" s="3"/>
      <c r="B51" s="3"/>
      <c r="C51" s="3"/>
      <c r="D51" s="3"/>
      <c r="E51" s="3"/>
      <c r="F51" s="3"/>
      <c r="G51" s="3" t="s">
        <v>8908</v>
      </c>
      <c r="H51" s="3" t="s">
        <v>8978</v>
      </c>
      <c r="I51" s="3" t="s">
        <v>5002</v>
      </c>
      <c r="J51" s="4"/>
      <c r="T51"/>
    </row>
    <row r="52" spans="1:20" x14ac:dyDescent="0.3">
      <c r="A52" s="3"/>
      <c r="B52" s="3"/>
      <c r="C52" s="3"/>
      <c r="D52" s="3"/>
      <c r="E52" s="3"/>
      <c r="F52" s="3"/>
      <c r="G52" s="3" t="s">
        <v>1608</v>
      </c>
      <c r="H52" s="3" t="s">
        <v>8977</v>
      </c>
      <c r="I52" s="3" t="s">
        <v>5119</v>
      </c>
      <c r="J52" s="4"/>
      <c r="T52"/>
    </row>
    <row r="53" spans="1:20" x14ac:dyDescent="0.3">
      <c r="A53" s="3"/>
      <c r="B53" s="3"/>
      <c r="C53" s="3"/>
      <c r="D53" s="3"/>
      <c r="E53" s="3"/>
      <c r="F53" s="3"/>
      <c r="G53" s="3" t="s">
        <v>1700</v>
      </c>
      <c r="H53" s="3" t="s">
        <v>8979</v>
      </c>
      <c r="I53" s="3" t="s">
        <v>5304</v>
      </c>
      <c r="J53" s="4"/>
      <c r="T53"/>
    </row>
    <row r="54" spans="1:20" x14ac:dyDescent="0.3">
      <c r="A54" s="3"/>
      <c r="B54" s="3"/>
      <c r="C54" s="3"/>
      <c r="D54" s="3"/>
      <c r="E54" s="3"/>
      <c r="F54" s="3"/>
      <c r="G54" s="3" t="s">
        <v>1808</v>
      </c>
      <c r="H54" s="3" t="s">
        <v>4497</v>
      </c>
      <c r="I54" s="3" t="s">
        <v>5518</v>
      </c>
      <c r="J54" s="4"/>
      <c r="T54"/>
    </row>
    <row r="55" spans="1:20" x14ac:dyDescent="0.3">
      <c r="A55" s="3"/>
      <c r="B55" s="3"/>
      <c r="C55" s="3"/>
      <c r="D55" s="3"/>
      <c r="E55" s="3"/>
      <c r="F55" s="3"/>
      <c r="G55" s="3" t="s">
        <v>4055</v>
      </c>
      <c r="H55" s="3" t="s">
        <v>4584</v>
      </c>
      <c r="I55" s="3" t="s">
        <v>7221</v>
      </c>
      <c r="J55" s="4"/>
      <c r="T55"/>
    </row>
    <row r="56" spans="1:20" x14ac:dyDescent="0.3">
      <c r="A56" s="3"/>
      <c r="B56" s="3"/>
      <c r="C56" s="3"/>
      <c r="D56" s="3"/>
      <c r="E56" s="3"/>
      <c r="F56" s="3"/>
      <c r="G56" s="3" t="s">
        <v>2078</v>
      </c>
      <c r="H56" s="3" t="s">
        <v>4827</v>
      </c>
      <c r="I56" s="3" t="s">
        <v>8492</v>
      </c>
      <c r="J56" s="4"/>
      <c r="T56"/>
    </row>
    <row r="57" spans="1:20" x14ac:dyDescent="0.3">
      <c r="A57" s="3"/>
      <c r="B57" s="3"/>
      <c r="C57" s="3"/>
      <c r="D57" s="3"/>
      <c r="E57" s="3"/>
      <c r="F57" s="3"/>
      <c r="G57" s="3" t="s">
        <v>8915</v>
      </c>
      <c r="H57" s="3" t="s">
        <v>4854</v>
      </c>
      <c r="I57" s="3" t="s">
        <v>8863</v>
      </c>
      <c r="J57" s="4"/>
      <c r="T57"/>
    </row>
    <row r="58" spans="1:20" x14ac:dyDescent="0.3">
      <c r="A58" s="3"/>
      <c r="B58" s="3"/>
      <c r="C58" s="3"/>
      <c r="D58" s="3"/>
      <c r="E58" s="3"/>
      <c r="F58" s="3"/>
      <c r="G58" s="3" t="s">
        <v>2354</v>
      </c>
      <c r="H58" s="3" t="s">
        <v>5218</v>
      </c>
      <c r="I58" s="3" t="s">
        <v>8958</v>
      </c>
      <c r="J58" s="4"/>
      <c r="T58"/>
    </row>
    <row r="59" spans="1:20" x14ac:dyDescent="0.3">
      <c r="A59" s="3"/>
      <c r="B59" s="3"/>
      <c r="C59" s="3"/>
      <c r="D59" s="3"/>
      <c r="E59" s="3"/>
      <c r="F59" s="3"/>
      <c r="G59" s="3" t="s">
        <v>8911</v>
      </c>
      <c r="H59" s="3" t="s">
        <v>8989</v>
      </c>
      <c r="J59" s="4"/>
      <c r="T59"/>
    </row>
    <row r="60" spans="1:20" x14ac:dyDescent="0.3">
      <c r="A60" s="3"/>
      <c r="B60" s="3"/>
      <c r="C60" s="3"/>
      <c r="D60" s="3"/>
      <c r="E60" s="3"/>
      <c r="F60" s="3"/>
      <c r="G60" s="3" t="s">
        <v>2517</v>
      </c>
      <c r="H60" s="3" t="s">
        <v>8995</v>
      </c>
      <c r="J60" s="4"/>
      <c r="T60"/>
    </row>
    <row r="61" spans="1:20" x14ac:dyDescent="0.3">
      <c r="A61" s="3"/>
      <c r="B61" s="3"/>
      <c r="C61" s="3"/>
      <c r="D61" s="3"/>
      <c r="E61" s="3"/>
      <c r="F61" s="3"/>
      <c r="G61" s="3" t="s">
        <v>8912</v>
      </c>
      <c r="H61" s="3" t="s">
        <v>8994</v>
      </c>
      <c r="J61" s="4"/>
      <c r="T61"/>
    </row>
    <row r="62" spans="1:20" x14ac:dyDescent="0.3">
      <c r="A62" s="3"/>
      <c r="B62" s="3"/>
      <c r="C62" s="3"/>
      <c r="D62" s="3"/>
      <c r="E62" s="3"/>
      <c r="F62" s="3"/>
      <c r="G62" s="3" t="s">
        <v>5724</v>
      </c>
      <c r="H62" s="3" t="s">
        <v>390</v>
      </c>
      <c r="I62" s="3"/>
      <c r="J62" s="4"/>
      <c r="T62"/>
    </row>
    <row r="63" spans="1:20" x14ac:dyDescent="0.3">
      <c r="A63" s="3"/>
      <c r="B63" s="3"/>
      <c r="C63" s="3"/>
      <c r="D63" s="3"/>
      <c r="E63" s="3"/>
      <c r="F63" s="3"/>
      <c r="G63" s="3" t="s">
        <v>8914</v>
      </c>
      <c r="I63" s="3"/>
      <c r="J63" s="4"/>
      <c r="T63"/>
    </row>
    <row r="64" spans="1:20" x14ac:dyDescent="0.3">
      <c r="A64" s="3"/>
      <c r="B64" s="3"/>
      <c r="C64" s="3"/>
      <c r="D64" s="3"/>
      <c r="E64" s="3"/>
      <c r="F64" s="3"/>
      <c r="G64" s="3" t="s">
        <v>8913</v>
      </c>
      <c r="H64" s="3"/>
      <c r="I64" s="3"/>
      <c r="J64" s="4"/>
      <c r="T64"/>
    </row>
    <row r="65" spans="1:20" x14ac:dyDescent="0.3">
      <c r="A65" s="3"/>
      <c r="B65" s="3"/>
      <c r="C65" s="3"/>
      <c r="D65" s="3"/>
      <c r="E65" s="3"/>
      <c r="F65" s="3"/>
      <c r="G65" s="3" t="s">
        <v>8921</v>
      </c>
      <c r="H65" s="3"/>
      <c r="I65" s="3"/>
      <c r="J65" s="4"/>
      <c r="T65"/>
    </row>
    <row r="66" spans="1:20" x14ac:dyDescent="0.3">
      <c r="A66" s="3"/>
      <c r="B66" s="3"/>
      <c r="C66" s="3"/>
      <c r="D66" s="3"/>
      <c r="E66" s="3"/>
      <c r="F66" s="3"/>
      <c r="G66" s="3" t="s">
        <v>3503</v>
      </c>
      <c r="H66" s="3"/>
      <c r="I66" s="3"/>
      <c r="J66" s="4"/>
      <c r="T66"/>
    </row>
    <row r="67" spans="1:20" x14ac:dyDescent="0.3">
      <c r="A67" s="3"/>
      <c r="B67" s="3"/>
      <c r="C67" s="3"/>
      <c r="D67" s="3"/>
      <c r="E67" s="3"/>
      <c r="F67" s="3"/>
      <c r="G67" s="3" t="s">
        <v>8932</v>
      </c>
      <c r="H67" s="3"/>
      <c r="I67" s="3"/>
      <c r="J67" s="4"/>
      <c r="T67"/>
    </row>
    <row r="68" spans="1:20" x14ac:dyDescent="0.3">
      <c r="A68" s="3"/>
      <c r="B68" s="3"/>
      <c r="C68" s="3"/>
      <c r="D68" s="3"/>
      <c r="E68" s="3"/>
      <c r="F68" s="3"/>
      <c r="G68" s="3" t="s">
        <v>3077</v>
      </c>
      <c r="H68" s="3"/>
      <c r="I68" s="3"/>
      <c r="J68" s="4"/>
      <c r="T68"/>
    </row>
    <row r="69" spans="1:20" x14ac:dyDescent="0.3">
      <c r="A69" s="3"/>
      <c r="B69" s="3"/>
      <c r="C69" s="3"/>
      <c r="D69" s="3"/>
      <c r="E69" s="3"/>
      <c r="F69" s="3"/>
      <c r="G69" s="3" t="s">
        <v>3114</v>
      </c>
      <c r="H69" s="3"/>
      <c r="I69" s="3"/>
      <c r="J69" s="4"/>
      <c r="T69"/>
    </row>
    <row r="70" spans="1:20" x14ac:dyDescent="0.3">
      <c r="A70" s="3"/>
      <c r="B70" s="3"/>
      <c r="C70" s="3"/>
      <c r="D70" s="3"/>
      <c r="E70" s="3"/>
      <c r="F70" s="3"/>
      <c r="G70" s="3" t="s">
        <v>5869</v>
      </c>
      <c r="H70" s="3"/>
      <c r="I70" s="3"/>
      <c r="J70" s="4"/>
      <c r="T70"/>
    </row>
    <row r="71" spans="1:20" x14ac:dyDescent="0.3">
      <c r="A71" s="3"/>
      <c r="B71" s="3"/>
      <c r="C71" s="3"/>
      <c r="D71" s="3"/>
      <c r="E71" s="3"/>
      <c r="F71" s="3"/>
      <c r="G71" s="3" t="s">
        <v>3040</v>
      </c>
      <c r="H71" s="3"/>
      <c r="I71" s="3"/>
      <c r="J71" s="4"/>
      <c r="T71"/>
    </row>
    <row r="72" spans="1:20" x14ac:dyDescent="0.3">
      <c r="A72" s="3"/>
      <c r="B72" s="3"/>
      <c r="C72" s="3"/>
      <c r="D72" s="3"/>
      <c r="E72" s="3"/>
      <c r="F72" s="3"/>
      <c r="G72" s="3" t="s">
        <v>8933</v>
      </c>
      <c r="H72" s="3"/>
      <c r="I72" s="3"/>
      <c r="J72" s="4"/>
      <c r="T72"/>
    </row>
    <row r="73" spans="1:20" x14ac:dyDescent="0.3">
      <c r="A73" s="3"/>
      <c r="B73" s="3"/>
      <c r="C73" s="3"/>
      <c r="D73" s="3"/>
      <c r="E73" s="3"/>
      <c r="F73" s="3"/>
      <c r="G73" s="3" t="s">
        <v>8936</v>
      </c>
      <c r="H73" s="3"/>
      <c r="I73" s="3"/>
      <c r="J73" s="4"/>
      <c r="T73"/>
    </row>
    <row r="74" spans="1:20" x14ac:dyDescent="0.3">
      <c r="A74" s="3"/>
      <c r="B74" s="3"/>
      <c r="C74" s="3"/>
      <c r="D74" s="3"/>
      <c r="E74" s="3"/>
      <c r="F74" s="3"/>
      <c r="G74" s="3" t="s">
        <v>8934</v>
      </c>
      <c r="H74" s="3"/>
      <c r="I74" s="3"/>
      <c r="J74" s="4"/>
      <c r="T74"/>
    </row>
    <row r="75" spans="1:20" x14ac:dyDescent="0.3">
      <c r="A75" s="3"/>
      <c r="B75" s="3"/>
      <c r="C75" s="3"/>
      <c r="D75" s="3"/>
      <c r="E75" s="3"/>
      <c r="F75" s="3"/>
      <c r="G75" s="3" t="s">
        <v>3330</v>
      </c>
      <c r="H75" s="3"/>
      <c r="I75" s="3"/>
      <c r="J75" s="4"/>
      <c r="T75"/>
    </row>
    <row r="76" spans="1:20" x14ac:dyDescent="0.3">
      <c r="A76" s="3"/>
      <c r="B76" s="3"/>
      <c r="C76" s="3"/>
      <c r="D76" s="3"/>
      <c r="E76" s="3"/>
      <c r="F76" s="3"/>
      <c r="G76" s="3" t="s">
        <v>3403</v>
      </c>
      <c r="H76" s="3"/>
      <c r="I76" s="3"/>
      <c r="J76" s="4"/>
      <c r="T76"/>
    </row>
    <row r="77" spans="1:20" x14ac:dyDescent="0.3">
      <c r="A77" s="3"/>
      <c r="B77" s="3"/>
      <c r="C77" s="3"/>
      <c r="D77" s="3"/>
      <c r="E77" s="3"/>
      <c r="F77" s="3"/>
      <c r="G77" s="3" t="s">
        <v>3383</v>
      </c>
      <c r="H77" s="3"/>
      <c r="I77" s="3"/>
      <c r="J77" s="4"/>
      <c r="T77"/>
    </row>
    <row r="78" spans="1:20" x14ac:dyDescent="0.3">
      <c r="A78" s="3"/>
      <c r="B78" s="3"/>
      <c r="C78" s="3"/>
      <c r="D78" s="3"/>
      <c r="E78" s="3"/>
      <c r="F78" s="3"/>
      <c r="G78" s="3" t="s">
        <v>8931</v>
      </c>
      <c r="H78" s="3"/>
      <c r="I78" s="3"/>
      <c r="J78" s="4"/>
      <c r="T78"/>
    </row>
    <row r="79" spans="1:20" x14ac:dyDescent="0.3">
      <c r="A79" s="3"/>
      <c r="B79" s="3"/>
      <c r="C79" s="3"/>
      <c r="D79" s="3"/>
      <c r="E79" s="3"/>
      <c r="F79" s="3"/>
      <c r="G79" s="3" t="s">
        <v>3451</v>
      </c>
      <c r="H79" s="3"/>
      <c r="I79" s="3"/>
      <c r="J79" s="4"/>
      <c r="T79"/>
    </row>
    <row r="80" spans="1:20" x14ac:dyDescent="0.3">
      <c r="A80" s="3"/>
      <c r="B80" s="3"/>
      <c r="C80" s="3"/>
      <c r="D80" s="3"/>
      <c r="E80" s="3"/>
      <c r="F80" s="3"/>
      <c r="G80" s="3" t="s">
        <v>2584</v>
      </c>
      <c r="H80" s="3"/>
      <c r="I80" s="3"/>
      <c r="J80" s="4"/>
      <c r="T80"/>
    </row>
    <row r="81" spans="1:20" x14ac:dyDescent="0.3">
      <c r="A81" s="3"/>
      <c r="B81" s="3"/>
      <c r="C81" s="3"/>
      <c r="D81" s="3"/>
      <c r="E81" s="3"/>
      <c r="F81" s="3"/>
      <c r="G81" s="3" t="s">
        <v>2609</v>
      </c>
      <c r="H81" s="3"/>
      <c r="I81" s="3"/>
      <c r="J81" s="4"/>
      <c r="T81"/>
    </row>
    <row r="82" spans="1:20" x14ac:dyDescent="0.3">
      <c r="A82" s="3"/>
      <c r="B82" s="3"/>
      <c r="C82" s="3"/>
      <c r="D82" s="3"/>
      <c r="E82" s="3"/>
      <c r="F82" s="3"/>
      <c r="G82" s="3" t="s">
        <v>8939</v>
      </c>
      <c r="H82" s="3"/>
      <c r="I82" s="3"/>
      <c r="J82" s="4"/>
      <c r="T82"/>
    </row>
    <row r="83" spans="1:20" x14ac:dyDescent="0.3">
      <c r="A83" s="3"/>
      <c r="B83" s="3"/>
      <c r="C83" s="3"/>
      <c r="D83" s="3"/>
      <c r="E83" s="3"/>
      <c r="F83" s="3"/>
      <c r="G83" s="3" t="s">
        <v>8935</v>
      </c>
      <c r="H83" s="3"/>
      <c r="I83" s="3"/>
      <c r="J83" s="4"/>
      <c r="T83"/>
    </row>
    <row r="84" spans="1:20" x14ac:dyDescent="0.3">
      <c r="A84" s="3"/>
      <c r="B84" s="3"/>
      <c r="C84" s="3"/>
      <c r="D84" s="3"/>
      <c r="E84" s="3"/>
      <c r="F84" s="3"/>
      <c r="G84" s="3" t="s">
        <v>8938</v>
      </c>
      <c r="H84" s="3"/>
      <c r="I84" s="3"/>
      <c r="J84" s="4"/>
      <c r="T84"/>
    </row>
    <row r="85" spans="1:20" x14ac:dyDescent="0.3">
      <c r="A85" s="3"/>
      <c r="B85" s="3"/>
      <c r="C85" s="3"/>
      <c r="D85" s="3"/>
      <c r="E85" s="3"/>
      <c r="F85" s="3"/>
      <c r="G85" s="3" t="s">
        <v>8904</v>
      </c>
      <c r="H85" s="3"/>
      <c r="I85" s="3"/>
      <c r="J85" s="4"/>
      <c r="T85"/>
    </row>
    <row r="86" spans="1:20" x14ac:dyDescent="0.3">
      <c r="A86" s="3"/>
      <c r="B86" s="3"/>
      <c r="C86" s="3"/>
      <c r="D86" s="3"/>
      <c r="E86" s="3"/>
      <c r="F86" s="3"/>
      <c r="G86" s="3" t="s">
        <v>3690</v>
      </c>
      <c r="H86" s="3"/>
      <c r="I86" s="3"/>
      <c r="J86" s="4"/>
      <c r="T86"/>
    </row>
    <row r="87" spans="1:20" x14ac:dyDescent="0.3">
      <c r="A87" s="3"/>
      <c r="B87" s="3"/>
      <c r="C87" s="3"/>
      <c r="D87" s="3"/>
      <c r="E87" s="3"/>
      <c r="F87" s="3"/>
      <c r="G87" s="3" t="s">
        <v>3755</v>
      </c>
      <c r="H87" s="3"/>
      <c r="I87" s="3"/>
      <c r="J87" s="4"/>
      <c r="T87"/>
    </row>
    <row r="88" spans="1:20" x14ac:dyDescent="0.3">
      <c r="A88" s="3"/>
      <c r="B88" s="3"/>
      <c r="C88" s="3"/>
      <c r="D88" s="3"/>
      <c r="E88" s="3"/>
      <c r="F88" s="3"/>
      <c r="G88" s="3" t="s">
        <v>8923</v>
      </c>
      <c r="H88" s="3"/>
      <c r="I88" s="3"/>
      <c r="J88" s="4"/>
      <c r="T88"/>
    </row>
    <row r="89" spans="1:20" x14ac:dyDescent="0.3">
      <c r="A89" s="3"/>
      <c r="B89" s="3"/>
      <c r="C89" s="3"/>
      <c r="D89" s="3"/>
      <c r="E89" s="3"/>
      <c r="F89" s="3"/>
      <c r="G89" s="3" t="s">
        <v>3863</v>
      </c>
      <c r="H89" s="3"/>
      <c r="I89" s="3"/>
      <c r="J89" s="4"/>
      <c r="T89"/>
    </row>
    <row r="90" spans="1:20" x14ac:dyDescent="0.3">
      <c r="A90" s="3"/>
      <c r="B90" s="3"/>
      <c r="C90" s="3"/>
      <c r="D90" s="3"/>
      <c r="E90" s="3"/>
      <c r="F90" s="3"/>
      <c r="G90" s="3" t="s">
        <v>4030</v>
      </c>
      <c r="H90" s="3"/>
      <c r="I90" s="3"/>
      <c r="J90" s="4"/>
      <c r="T90"/>
    </row>
    <row r="91" spans="1:20" x14ac:dyDescent="0.3">
      <c r="A91" s="3"/>
      <c r="B91" s="3"/>
      <c r="C91" s="3"/>
      <c r="D91" s="3"/>
      <c r="E91" s="3"/>
      <c r="F91" s="3"/>
      <c r="G91" s="3" t="s">
        <v>4134</v>
      </c>
      <c r="H91" s="3"/>
      <c r="I91" s="3"/>
      <c r="J91" s="4"/>
      <c r="T91"/>
    </row>
    <row r="92" spans="1:20" x14ac:dyDescent="0.3">
      <c r="A92" s="3"/>
      <c r="B92" s="3"/>
      <c r="C92" s="3"/>
      <c r="D92" s="3"/>
      <c r="E92" s="3"/>
      <c r="F92" s="3"/>
      <c r="G92" s="3" t="s">
        <v>8924</v>
      </c>
      <c r="H92" s="3"/>
      <c r="I92" s="3"/>
      <c r="J92" s="4"/>
      <c r="T92"/>
    </row>
    <row r="93" spans="1:20" x14ac:dyDescent="0.3">
      <c r="A93" s="3"/>
      <c r="B93" s="3"/>
      <c r="C93" s="3"/>
      <c r="D93" s="3"/>
      <c r="E93" s="3"/>
      <c r="F93" s="3"/>
      <c r="G93" s="3" t="s">
        <v>4249</v>
      </c>
      <c r="H93" s="3"/>
      <c r="I93" s="3"/>
      <c r="J93" s="4"/>
      <c r="T93"/>
    </row>
    <row r="94" spans="1:20" x14ac:dyDescent="0.3">
      <c r="A94" s="3"/>
      <c r="B94" s="3"/>
      <c r="C94" s="3"/>
      <c r="D94" s="3"/>
      <c r="E94" s="3"/>
      <c r="F94" s="3"/>
      <c r="G94" s="3" t="s">
        <v>8922</v>
      </c>
      <c r="H94" s="3"/>
      <c r="I94" s="3"/>
      <c r="J94" s="4"/>
      <c r="T94"/>
    </row>
    <row r="95" spans="1:20" x14ac:dyDescent="0.3">
      <c r="A95" s="3"/>
      <c r="B95" s="3"/>
      <c r="C95" s="3"/>
      <c r="D95" s="3"/>
      <c r="E95" s="3"/>
      <c r="F95" s="3"/>
      <c r="G95" s="3" t="s">
        <v>4440</v>
      </c>
      <c r="H95" s="3"/>
      <c r="I95" s="3"/>
      <c r="J95" s="4"/>
      <c r="T95"/>
    </row>
    <row r="96" spans="1:20" x14ac:dyDescent="0.3">
      <c r="A96" s="3"/>
      <c r="B96" s="3"/>
      <c r="C96" s="3"/>
      <c r="D96" s="3"/>
      <c r="E96" s="3"/>
      <c r="F96" s="3"/>
      <c r="G96" s="3" t="s">
        <v>4506</v>
      </c>
      <c r="H96" s="3"/>
      <c r="I96" s="3"/>
      <c r="J96" s="4"/>
      <c r="T96"/>
    </row>
    <row r="97" spans="1:20" x14ac:dyDescent="0.3">
      <c r="A97" s="3"/>
      <c r="B97" s="3"/>
      <c r="C97" s="3"/>
      <c r="D97" s="3"/>
      <c r="E97" s="3"/>
      <c r="F97" s="3"/>
      <c r="G97" s="3" t="s">
        <v>4524</v>
      </c>
      <c r="H97" s="3"/>
      <c r="I97" s="3"/>
      <c r="J97" s="4"/>
      <c r="T97"/>
    </row>
    <row r="98" spans="1:20" x14ac:dyDescent="0.3">
      <c r="A98" s="3"/>
      <c r="B98" s="3"/>
      <c r="C98" s="3"/>
      <c r="D98" s="3"/>
      <c r="E98" s="3"/>
      <c r="F98" s="3"/>
      <c r="G98" s="3" t="s">
        <v>4532</v>
      </c>
      <c r="H98" s="3"/>
      <c r="I98" s="3"/>
      <c r="J98" s="4"/>
      <c r="T98"/>
    </row>
    <row r="99" spans="1:20" x14ac:dyDescent="0.3">
      <c r="A99" s="3"/>
      <c r="B99" s="3"/>
      <c r="C99" s="3"/>
      <c r="D99" s="3"/>
      <c r="E99" s="3"/>
      <c r="F99" s="3"/>
      <c r="G99" s="3" t="s">
        <v>4554</v>
      </c>
      <c r="H99" s="3"/>
      <c r="I99" s="3"/>
      <c r="J99" s="4"/>
      <c r="T99"/>
    </row>
    <row r="100" spans="1:20" x14ac:dyDescent="0.3">
      <c r="A100" s="3"/>
      <c r="B100" s="3"/>
      <c r="C100" s="3"/>
      <c r="D100" s="3"/>
      <c r="E100" s="3"/>
      <c r="F100" s="3"/>
      <c r="G100" s="3" t="s">
        <v>4752</v>
      </c>
      <c r="H100" s="3"/>
      <c r="I100" s="3"/>
      <c r="J100" s="4"/>
      <c r="T100"/>
    </row>
    <row r="101" spans="1:20" x14ac:dyDescent="0.3">
      <c r="A101" s="3"/>
      <c r="B101" s="3"/>
      <c r="C101" s="3"/>
      <c r="D101" s="3"/>
      <c r="E101" s="3"/>
      <c r="F101" s="3"/>
      <c r="G101" s="3" t="s">
        <v>8928</v>
      </c>
      <c r="H101" s="3"/>
      <c r="I101" s="3"/>
      <c r="J101" s="4"/>
      <c r="T101"/>
    </row>
    <row r="102" spans="1:20" x14ac:dyDescent="0.3">
      <c r="A102" s="3"/>
      <c r="B102" s="3"/>
      <c r="C102" s="3"/>
      <c r="D102" s="3"/>
      <c r="E102" s="3"/>
      <c r="F102" s="3"/>
      <c r="G102" s="3" t="s">
        <v>4942</v>
      </c>
      <c r="H102" s="3"/>
      <c r="I102" s="3"/>
      <c r="J102" s="4"/>
      <c r="T102"/>
    </row>
    <row r="103" spans="1:20" x14ac:dyDescent="0.3">
      <c r="A103" s="3"/>
      <c r="B103" s="3"/>
      <c r="C103" s="3"/>
      <c r="D103" s="3"/>
      <c r="E103" s="3"/>
      <c r="F103" s="3"/>
      <c r="G103" s="3" t="s">
        <v>17</v>
      </c>
      <c r="H103" s="3"/>
      <c r="I103" s="3"/>
      <c r="J103" s="4"/>
      <c r="T103"/>
    </row>
    <row r="104" spans="1:20" x14ac:dyDescent="0.3">
      <c r="A104" s="3"/>
      <c r="B104" s="3"/>
      <c r="C104" s="3"/>
      <c r="D104" s="3"/>
      <c r="E104" s="3"/>
      <c r="F104" s="3"/>
      <c r="G104" s="3" t="s">
        <v>8930</v>
      </c>
      <c r="H104" s="3"/>
      <c r="I104" s="3"/>
      <c r="J104" s="4"/>
      <c r="T104"/>
    </row>
    <row r="105" spans="1:20" x14ac:dyDescent="0.3">
      <c r="A105" s="3"/>
      <c r="B105" s="3"/>
      <c r="C105" s="3"/>
      <c r="D105" s="3"/>
      <c r="E105" s="3"/>
      <c r="F105" s="3"/>
      <c r="G105" s="3" t="s">
        <v>8929</v>
      </c>
      <c r="H105" s="3"/>
      <c r="I105" s="3"/>
      <c r="J105" s="4"/>
      <c r="T105"/>
    </row>
    <row r="106" spans="1:20" x14ac:dyDescent="0.3">
      <c r="A106" s="3"/>
      <c r="B106" s="3"/>
      <c r="C106" s="3"/>
      <c r="D106" s="3"/>
      <c r="E106" s="3"/>
      <c r="F106" s="3"/>
      <c r="G106" s="3" t="s">
        <v>5274</v>
      </c>
      <c r="H106" s="3"/>
      <c r="I106" s="3"/>
      <c r="J106" s="4"/>
      <c r="T106"/>
    </row>
    <row r="107" spans="1:20" x14ac:dyDescent="0.3">
      <c r="A107" s="3"/>
      <c r="B107" s="3"/>
      <c r="C107" s="3"/>
      <c r="D107" s="3"/>
      <c r="E107" s="3"/>
      <c r="F107" s="3"/>
      <c r="G107" s="3" t="s">
        <v>8925</v>
      </c>
      <c r="H107" s="3"/>
      <c r="I107" s="3"/>
      <c r="J107" s="4"/>
      <c r="T107"/>
    </row>
    <row r="108" spans="1:20" x14ac:dyDescent="0.3">
      <c r="A108" s="3"/>
      <c r="B108" s="3"/>
      <c r="C108" s="3"/>
      <c r="D108" s="3"/>
      <c r="E108" s="3"/>
      <c r="F108" s="3"/>
      <c r="G108" s="3" t="s">
        <v>5379</v>
      </c>
      <c r="H108" s="3"/>
      <c r="I108" s="3"/>
      <c r="J108" s="4"/>
      <c r="T108"/>
    </row>
    <row r="109" spans="1:20" x14ac:dyDescent="0.3">
      <c r="A109" s="3"/>
      <c r="B109" s="3"/>
      <c r="C109" s="3"/>
      <c r="D109" s="3"/>
      <c r="E109" s="3"/>
      <c r="F109" s="3"/>
      <c r="G109" s="3" t="s">
        <v>8422</v>
      </c>
      <c r="H109" s="3"/>
      <c r="I109" s="3"/>
      <c r="J109" s="4"/>
      <c r="T109"/>
    </row>
    <row r="110" spans="1:20" x14ac:dyDescent="0.3">
      <c r="A110" s="3"/>
      <c r="B110" s="3"/>
      <c r="C110" s="3"/>
      <c r="D110" s="3"/>
      <c r="E110" s="3"/>
      <c r="F110" s="3"/>
      <c r="G110" s="4" t="s">
        <v>8927</v>
      </c>
      <c r="H110" s="3"/>
      <c r="I110" s="3"/>
      <c r="J110" s="4"/>
      <c r="T110"/>
    </row>
    <row r="111" spans="1:20" x14ac:dyDescent="0.3">
      <c r="A111" s="3"/>
      <c r="B111" s="3"/>
      <c r="C111" s="3"/>
      <c r="D111" s="3"/>
      <c r="E111" s="3"/>
      <c r="F111" s="3"/>
      <c r="G111" s="4" t="s">
        <v>8926</v>
      </c>
      <c r="H111" s="3"/>
      <c r="I111" s="3"/>
      <c r="J111" s="4"/>
      <c r="T111"/>
    </row>
    <row r="112" spans="1:20" x14ac:dyDescent="0.3">
      <c r="G112" s="4"/>
      <c r="J112" s="4"/>
      <c r="T112"/>
    </row>
    <row r="113" spans="1:20" x14ac:dyDescent="0.3">
      <c r="A113" s="3"/>
      <c r="B113" s="3"/>
      <c r="C113" s="3"/>
      <c r="D113" s="3"/>
      <c r="E113" s="3"/>
      <c r="F113" s="3"/>
      <c r="G113" s="4"/>
      <c r="H113" s="3"/>
      <c r="I113" s="3"/>
      <c r="J113" s="4"/>
      <c r="T113"/>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8C6A-FB6B-45DF-8214-5A224178FADA}">
  <dimension ref="A1:G46"/>
  <sheetViews>
    <sheetView workbookViewId="0">
      <selection activeCell="D41" sqref="D41"/>
    </sheetView>
  </sheetViews>
  <sheetFormatPr defaultRowHeight="18.75" x14ac:dyDescent="0.3"/>
  <cols>
    <col min="1" max="1" width="15.140625" style="4" bestFit="1" customWidth="1"/>
    <col min="2" max="2" width="18" style="4" customWidth="1"/>
    <col min="3" max="3" width="27.5703125" style="4" bestFit="1" customWidth="1"/>
    <col min="4" max="4" width="72.7109375" style="4" bestFit="1" customWidth="1"/>
    <col min="5" max="5" width="5.5703125" style="4" bestFit="1" customWidth="1"/>
    <col min="6" max="6" width="17.85546875" style="4" customWidth="1"/>
    <col min="7" max="7" width="9.140625" style="4"/>
  </cols>
  <sheetData>
    <row r="1" spans="1:6" x14ac:dyDescent="0.3">
      <c r="A1" s="4" t="s">
        <v>9109</v>
      </c>
      <c r="B1" s="4" t="s">
        <v>9110</v>
      </c>
      <c r="C1" s="4" t="s">
        <v>9107</v>
      </c>
      <c r="D1" s="4" t="s">
        <v>9098</v>
      </c>
      <c r="E1" s="4" t="s">
        <v>9032</v>
      </c>
      <c r="F1" s="4" t="s">
        <v>9099</v>
      </c>
    </row>
    <row r="2" spans="1:6" x14ac:dyDescent="0.3">
      <c r="A2" s="4" t="s">
        <v>9070</v>
      </c>
      <c r="B2" s="4" t="s">
        <v>9070</v>
      </c>
      <c r="C2" s="4" t="s">
        <v>9070</v>
      </c>
      <c r="D2" s="4" t="s">
        <v>9085</v>
      </c>
      <c r="E2" s="4">
        <v>200</v>
      </c>
      <c r="F2" s="4">
        <f>COUNTA(source_data[link_id])</f>
        <v>1098</v>
      </c>
    </row>
    <row r="3" spans="1:6" x14ac:dyDescent="0.3">
      <c r="A3" s="4" t="s">
        <v>159</v>
      </c>
      <c r="B3" s="4" t="s">
        <v>159</v>
      </c>
      <c r="C3" s="4" t="s">
        <v>159</v>
      </c>
      <c r="D3" s="4" t="s">
        <v>9086</v>
      </c>
      <c r="E3" s="4">
        <f>IF(A3=A2,E2,E2+5)</f>
        <v>205</v>
      </c>
      <c r="F3" s="4">
        <f>COUNTIFS(source_data[concatenate],"*"&amp;B3&amp;"*")</f>
        <v>256</v>
      </c>
    </row>
    <row r="4" spans="1:6" x14ac:dyDescent="0.3">
      <c r="A4" s="4" t="s">
        <v>287</v>
      </c>
      <c r="B4" s="4" t="s">
        <v>287</v>
      </c>
      <c r="C4" s="4" t="s">
        <v>287</v>
      </c>
      <c r="D4" s="4" t="s">
        <v>9087</v>
      </c>
      <c r="E4" s="4">
        <f t="shared" ref="E4:E46" si="0">IF(A4=A3,E3,E3+5)</f>
        <v>210</v>
      </c>
      <c r="F4" s="4">
        <f>COUNTIFS(source_data[concatenate],"*"&amp;B4&amp;"*")</f>
        <v>50</v>
      </c>
    </row>
    <row r="5" spans="1:6" x14ac:dyDescent="0.3">
      <c r="A5" s="4" t="s">
        <v>8941</v>
      </c>
      <c r="B5" s="4" t="s">
        <v>4505</v>
      </c>
      <c r="C5" s="4" t="s">
        <v>9077</v>
      </c>
      <c r="D5" s="10" t="s">
        <v>9082</v>
      </c>
      <c r="E5" s="4">
        <f t="shared" si="0"/>
        <v>215</v>
      </c>
      <c r="F5" s="4">
        <f>COUNTIFS(source_data[concatenate],"*"&amp;B5&amp;"*")</f>
        <v>40</v>
      </c>
    </row>
    <row r="6" spans="1:6" x14ac:dyDescent="0.3">
      <c r="A6" s="4" t="s">
        <v>8941</v>
      </c>
      <c r="B6" s="4" t="s">
        <v>8941</v>
      </c>
      <c r="C6" s="4" t="s">
        <v>9077</v>
      </c>
      <c r="D6" s="10" t="s">
        <v>9082</v>
      </c>
      <c r="E6" s="4">
        <f t="shared" si="0"/>
        <v>215</v>
      </c>
      <c r="F6" s="4">
        <f>COUNTIFS(source_data[concatenate],"*"&amp;B6&amp;"*")</f>
        <v>5</v>
      </c>
    </row>
    <row r="7" spans="1:6" x14ac:dyDescent="0.3">
      <c r="A7" s="4" t="s">
        <v>8941</v>
      </c>
      <c r="B7" s="4" t="s">
        <v>87</v>
      </c>
      <c r="C7" s="4" t="s">
        <v>9077</v>
      </c>
      <c r="D7" s="10" t="s">
        <v>9082</v>
      </c>
      <c r="E7" s="4">
        <f t="shared" si="0"/>
        <v>215</v>
      </c>
      <c r="F7" s="4">
        <f>COUNTIFS(source_data[concatenate],"*"&amp;B7&amp;"*")</f>
        <v>27</v>
      </c>
    </row>
    <row r="8" spans="1:6" x14ac:dyDescent="0.3">
      <c r="A8" s="4" t="s">
        <v>8941</v>
      </c>
      <c r="B8" s="4" t="s">
        <v>947</v>
      </c>
      <c r="C8" s="4" t="s">
        <v>9077</v>
      </c>
      <c r="D8" s="10" t="s">
        <v>9082</v>
      </c>
      <c r="E8" s="4">
        <f t="shared" si="0"/>
        <v>215</v>
      </c>
      <c r="F8" s="4">
        <f>COUNTIFS(source_data[concatenate],"*"&amp;B8&amp;"*")</f>
        <v>10</v>
      </c>
    </row>
    <row r="9" spans="1:6" x14ac:dyDescent="0.3">
      <c r="A9" s="4" t="s">
        <v>8941</v>
      </c>
      <c r="B9" s="4" t="s">
        <v>3318</v>
      </c>
      <c r="C9" s="4" t="s">
        <v>9077</v>
      </c>
      <c r="D9" s="10" t="s">
        <v>9082</v>
      </c>
      <c r="E9" s="4">
        <f t="shared" si="0"/>
        <v>215</v>
      </c>
      <c r="F9" s="4">
        <f>COUNTIFS(source_data[concatenate],"*"&amp;B9&amp;"*")</f>
        <v>1</v>
      </c>
    </row>
    <row r="10" spans="1:6" x14ac:dyDescent="0.3">
      <c r="A10" s="4" t="s">
        <v>409</v>
      </c>
      <c r="B10" s="4" t="s">
        <v>409</v>
      </c>
      <c r="C10" s="4" t="s">
        <v>9073</v>
      </c>
      <c r="D10" s="10" t="s">
        <v>9081</v>
      </c>
      <c r="E10" s="4">
        <f t="shared" si="0"/>
        <v>220</v>
      </c>
      <c r="F10" s="4">
        <f>COUNTIFS(source_data[concatenate],"*"&amp;B10&amp;"*")</f>
        <v>65</v>
      </c>
    </row>
    <row r="11" spans="1:6" x14ac:dyDescent="0.3">
      <c r="A11" s="4" t="s">
        <v>409</v>
      </c>
      <c r="B11" s="4" t="s">
        <v>19</v>
      </c>
      <c r="C11" s="4" t="s">
        <v>9073</v>
      </c>
      <c r="D11" s="10" t="s">
        <v>9081</v>
      </c>
      <c r="E11" s="4">
        <f t="shared" si="0"/>
        <v>220</v>
      </c>
      <c r="F11" s="4">
        <f>COUNTIFS(source_data[concatenate],"*"&amp;B11&amp;"*")</f>
        <v>228</v>
      </c>
    </row>
    <row r="12" spans="1:6" x14ac:dyDescent="0.3">
      <c r="A12" s="4" t="s">
        <v>409</v>
      </c>
      <c r="B12" s="4" t="s">
        <v>523</v>
      </c>
      <c r="C12" s="4" t="s">
        <v>9073</v>
      </c>
      <c r="D12" s="10" t="s">
        <v>9081</v>
      </c>
      <c r="E12" s="4">
        <f t="shared" si="0"/>
        <v>220</v>
      </c>
      <c r="F12" s="4">
        <f>COUNTIFS(source_data[concatenate],"*"&amp;B12&amp;"*")</f>
        <v>40</v>
      </c>
    </row>
    <row r="13" spans="1:6" x14ac:dyDescent="0.3">
      <c r="A13" s="4" t="s">
        <v>9072</v>
      </c>
      <c r="B13" s="4" t="s">
        <v>8945</v>
      </c>
      <c r="C13" s="4" t="s">
        <v>9072</v>
      </c>
      <c r="D13" s="4" t="s">
        <v>9088</v>
      </c>
      <c r="E13" s="4">
        <f t="shared" si="0"/>
        <v>225</v>
      </c>
      <c r="F13" s="4">
        <f>COUNTIFS(source_data[concatenate],"*"&amp;B13&amp;"*")</f>
        <v>0</v>
      </c>
    </row>
    <row r="14" spans="1:6" x14ac:dyDescent="0.3">
      <c r="A14" s="4" t="s">
        <v>9072</v>
      </c>
      <c r="B14" s="4" t="s">
        <v>168</v>
      </c>
      <c r="C14" s="4" t="s">
        <v>9072</v>
      </c>
      <c r="D14" s="4" t="s">
        <v>9088</v>
      </c>
      <c r="E14" s="4">
        <f t="shared" si="0"/>
        <v>225</v>
      </c>
      <c r="F14" s="4">
        <f>COUNTIFS(source_data[concatenate],"*"&amp;B14&amp;"*")</f>
        <v>110</v>
      </c>
    </row>
    <row r="15" spans="1:6" x14ac:dyDescent="0.3">
      <c r="A15" s="4" t="s">
        <v>9072</v>
      </c>
      <c r="B15" s="4" t="s">
        <v>8948</v>
      </c>
      <c r="C15" s="4" t="s">
        <v>9072</v>
      </c>
      <c r="D15" s="4" t="s">
        <v>9088</v>
      </c>
      <c r="E15" s="4">
        <f t="shared" si="0"/>
        <v>225</v>
      </c>
      <c r="F15" s="4">
        <f>COUNTIFS(source_data[concatenate],"*"&amp;B15&amp;"*")</f>
        <v>3</v>
      </c>
    </row>
    <row r="16" spans="1:6" x14ac:dyDescent="0.3">
      <c r="A16" s="4" t="s">
        <v>9072</v>
      </c>
      <c r="B16" s="4" t="s">
        <v>7452</v>
      </c>
      <c r="C16" s="4" t="s">
        <v>9072</v>
      </c>
      <c r="D16" s="4" t="s">
        <v>9088</v>
      </c>
      <c r="E16" s="4">
        <f t="shared" si="0"/>
        <v>225</v>
      </c>
      <c r="F16" s="4">
        <f>COUNTIFS(source_data[concatenate],"*"&amp;B16&amp;"*")</f>
        <v>2</v>
      </c>
    </row>
    <row r="17" spans="1:6" x14ac:dyDescent="0.3">
      <c r="A17" s="4" t="s">
        <v>9072</v>
      </c>
      <c r="B17" s="4" t="s">
        <v>256</v>
      </c>
      <c r="C17" s="4" t="s">
        <v>9072</v>
      </c>
      <c r="D17" s="4" t="s">
        <v>9088</v>
      </c>
      <c r="E17" s="4">
        <f t="shared" si="0"/>
        <v>225</v>
      </c>
      <c r="F17" s="4">
        <f>COUNTIFS(source_data[concatenate],"*"&amp;B17&amp;"*")</f>
        <v>93</v>
      </c>
    </row>
    <row r="18" spans="1:6" x14ac:dyDescent="0.3">
      <c r="A18" s="4" t="s">
        <v>9072</v>
      </c>
      <c r="B18" s="4" t="s">
        <v>2194</v>
      </c>
      <c r="C18" s="4" t="s">
        <v>9072</v>
      </c>
      <c r="D18" s="4" t="s">
        <v>9088</v>
      </c>
      <c r="E18" s="4">
        <f t="shared" si="0"/>
        <v>225</v>
      </c>
      <c r="F18" s="4">
        <f>COUNTIFS(source_data[concatenate],"*"&amp;B18&amp;"*")</f>
        <v>11</v>
      </c>
    </row>
    <row r="19" spans="1:6" x14ac:dyDescent="0.3">
      <c r="A19" s="4" t="s">
        <v>9072</v>
      </c>
      <c r="B19" s="4" t="s">
        <v>4239</v>
      </c>
      <c r="C19" s="4" t="s">
        <v>9072</v>
      </c>
      <c r="D19" s="4" t="s">
        <v>9088</v>
      </c>
      <c r="E19" s="4">
        <f t="shared" si="0"/>
        <v>225</v>
      </c>
      <c r="F19" s="4">
        <f>COUNTIFS(source_data[concatenate],"*"&amp;B19&amp;"*")</f>
        <v>3</v>
      </c>
    </row>
    <row r="20" spans="1:6" x14ac:dyDescent="0.3">
      <c r="A20" s="4" t="s">
        <v>9072</v>
      </c>
      <c r="B20" s="4" t="s">
        <v>690</v>
      </c>
      <c r="C20" s="4" t="s">
        <v>9072</v>
      </c>
      <c r="D20" s="4" t="s">
        <v>9088</v>
      </c>
      <c r="E20" s="4">
        <f t="shared" si="0"/>
        <v>225</v>
      </c>
      <c r="F20" s="4">
        <f>COUNTIFS(source_data[concatenate],"*"&amp;B20&amp;"*")</f>
        <v>2</v>
      </c>
    </row>
    <row r="21" spans="1:6" x14ac:dyDescent="0.3">
      <c r="A21" s="4" t="s">
        <v>20</v>
      </c>
      <c r="B21" s="4" t="s">
        <v>912</v>
      </c>
      <c r="C21" s="4" t="s">
        <v>20</v>
      </c>
      <c r="D21" s="4" t="s">
        <v>9089</v>
      </c>
      <c r="E21" s="4">
        <f t="shared" si="0"/>
        <v>230</v>
      </c>
      <c r="F21" s="4">
        <f>COUNTIFS(source_data[concatenate],"*"&amp;B21&amp;"*")</f>
        <v>28</v>
      </c>
    </row>
    <row r="22" spans="1:6" x14ac:dyDescent="0.3">
      <c r="A22" s="4" t="s">
        <v>1183</v>
      </c>
      <c r="B22" s="4" t="s">
        <v>1056</v>
      </c>
      <c r="C22" s="4" t="s">
        <v>9078</v>
      </c>
      <c r="D22" s="10" t="s">
        <v>9084</v>
      </c>
      <c r="E22" s="4">
        <f t="shared" si="0"/>
        <v>235</v>
      </c>
      <c r="F22" s="4">
        <f>COUNTIFS(source_data[concatenate],"*"&amp;B22&amp;"*")</f>
        <v>23</v>
      </c>
    </row>
    <row r="23" spans="1:6" x14ac:dyDescent="0.3">
      <c r="A23" s="4" t="s">
        <v>1183</v>
      </c>
      <c r="B23" s="4" t="s">
        <v>4777</v>
      </c>
      <c r="C23" s="4" t="s">
        <v>9078</v>
      </c>
      <c r="D23" s="10" t="s">
        <v>9084</v>
      </c>
      <c r="E23" s="4">
        <f t="shared" si="0"/>
        <v>235</v>
      </c>
      <c r="F23" s="4">
        <f>COUNTIFS(source_data[concatenate],"*"&amp;B23&amp;"*")</f>
        <v>13</v>
      </c>
    </row>
    <row r="24" spans="1:6" x14ac:dyDescent="0.3">
      <c r="A24" s="4" t="s">
        <v>1183</v>
      </c>
      <c r="B24" s="4" t="s">
        <v>8135</v>
      </c>
      <c r="C24" s="4" t="s">
        <v>9078</v>
      </c>
      <c r="D24" s="10" t="s">
        <v>9084</v>
      </c>
      <c r="E24" s="4">
        <f t="shared" si="0"/>
        <v>235</v>
      </c>
      <c r="F24" s="4">
        <f>COUNTIFS(source_data[concatenate],"*"&amp;B24&amp;"*")</f>
        <v>2</v>
      </c>
    </row>
    <row r="25" spans="1:6" x14ac:dyDescent="0.3">
      <c r="A25" s="4" t="s">
        <v>1183</v>
      </c>
      <c r="B25" s="4" t="s">
        <v>3460</v>
      </c>
      <c r="C25" s="4" t="s">
        <v>9078</v>
      </c>
      <c r="D25" s="10" t="s">
        <v>9084</v>
      </c>
      <c r="E25" s="4">
        <f t="shared" si="0"/>
        <v>235</v>
      </c>
      <c r="F25" s="4">
        <f>COUNTIFS(source_data[concatenate],"*"&amp;B25&amp;"*")</f>
        <v>1</v>
      </c>
    </row>
    <row r="26" spans="1:6" x14ac:dyDescent="0.3">
      <c r="A26" s="4" t="s">
        <v>1183</v>
      </c>
      <c r="B26" s="4" t="s">
        <v>3897</v>
      </c>
      <c r="C26" s="4" t="s">
        <v>9078</v>
      </c>
      <c r="D26" s="10" t="s">
        <v>9084</v>
      </c>
      <c r="E26" s="4">
        <f t="shared" si="0"/>
        <v>235</v>
      </c>
      <c r="F26" s="4">
        <f>COUNTIFS(source_data[concatenate],"*"&amp;B26&amp;"*")</f>
        <v>1</v>
      </c>
    </row>
    <row r="27" spans="1:6" x14ac:dyDescent="0.3">
      <c r="A27" s="4" t="s">
        <v>1183</v>
      </c>
      <c r="B27" s="4" t="s">
        <v>4892</v>
      </c>
      <c r="C27" s="4" t="s">
        <v>9078</v>
      </c>
      <c r="D27" s="10" t="s">
        <v>9084</v>
      </c>
      <c r="E27" s="4">
        <f t="shared" si="0"/>
        <v>235</v>
      </c>
      <c r="F27" s="4">
        <f>COUNTIFS(source_data[concatenate],"*"&amp;B27&amp;"*")</f>
        <v>4</v>
      </c>
    </row>
    <row r="28" spans="1:6" x14ac:dyDescent="0.3">
      <c r="A28" s="4" t="s">
        <v>1183</v>
      </c>
      <c r="B28" s="4" t="s">
        <v>8956</v>
      </c>
      <c r="C28" s="4" t="s">
        <v>9078</v>
      </c>
      <c r="D28" s="10" t="s">
        <v>9084</v>
      </c>
      <c r="E28" s="4">
        <f t="shared" si="0"/>
        <v>235</v>
      </c>
      <c r="F28" s="4">
        <f>COUNTIFS(source_data[concatenate],"*"&amp;B28&amp;"*")</f>
        <v>0</v>
      </c>
    </row>
    <row r="29" spans="1:6" x14ac:dyDescent="0.3">
      <c r="A29" s="4" t="s">
        <v>1183</v>
      </c>
      <c r="B29" s="4" t="s">
        <v>1184</v>
      </c>
      <c r="C29" s="4" t="s">
        <v>9078</v>
      </c>
      <c r="D29" s="10" t="s">
        <v>9084</v>
      </c>
      <c r="E29" s="4">
        <f t="shared" si="0"/>
        <v>235</v>
      </c>
      <c r="F29" s="4">
        <f>COUNTIFS(source_data[concatenate],"*"&amp;B29&amp;"*")</f>
        <v>33</v>
      </c>
    </row>
    <row r="30" spans="1:6" x14ac:dyDescent="0.3">
      <c r="A30" s="4" t="s">
        <v>1183</v>
      </c>
      <c r="B30" s="4" t="s">
        <v>6357</v>
      </c>
      <c r="C30" s="4" t="s">
        <v>9078</v>
      </c>
      <c r="D30" s="10" t="s">
        <v>9084</v>
      </c>
      <c r="E30" s="4">
        <f t="shared" si="0"/>
        <v>235</v>
      </c>
      <c r="F30" s="4">
        <f>COUNTIFS(source_data[concatenate],"*"&amp;B30&amp;"*")</f>
        <v>2</v>
      </c>
    </row>
    <row r="31" spans="1:6" x14ac:dyDescent="0.3">
      <c r="A31" s="4" t="s">
        <v>157</v>
      </c>
      <c r="B31" s="4" t="s">
        <v>157</v>
      </c>
      <c r="C31" s="4" t="s">
        <v>9079</v>
      </c>
      <c r="D31" s="10" t="s">
        <v>9075</v>
      </c>
      <c r="E31" s="4">
        <f t="shared" si="0"/>
        <v>240</v>
      </c>
      <c r="F31" s="4">
        <f>COUNTIFS(source_data[concatenate],"*"&amp;B31&amp;"*")</f>
        <v>79</v>
      </c>
    </row>
    <row r="32" spans="1:6" x14ac:dyDescent="0.3">
      <c r="A32" s="4" t="s">
        <v>157</v>
      </c>
      <c r="B32" s="4" t="s">
        <v>8950</v>
      </c>
      <c r="C32" s="4" t="s">
        <v>9079</v>
      </c>
      <c r="D32" s="10" t="s">
        <v>9075</v>
      </c>
      <c r="E32" s="4">
        <f t="shared" si="0"/>
        <v>240</v>
      </c>
      <c r="F32" s="4">
        <f>COUNTIFS(source_data[concatenate],"*"&amp;B32&amp;"*")</f>
        <v>0</v>
      </c>
    </row>
    <row r="33" spans="1:6" x14ac:dyDescent="0.3">
      <c r="A33" s="4" t="s">
        <v>9074</v>
      </c>
      <c r="B33" s="4" t="s">
        <v>8119</v>
      </c>
      <c r="C33" s="4" t="s">
        <v>9074</v>
      </c>
      <c r="D33" s="4" t="s">
        <v>9090</v>
      </c>
      <c r="E33" s="4">
        <f t="shared" si="0"/>
        <v>245</v>
      </c>
      <c r="F33" s="4">
        <f>COUNTIFS(source_data[concatenate],"*"&amp;B33&amp;"*")</f>
        <v>2</v>
      </c>
    </row>
    <row r="34" spans="1:6" x14ac:dyDescent="0.3">
      <c r="A34" s="4" t="s">
        <v>9074</v>
      </c>
      <c r="B34" s="4" t="s">
        <v>4489</v>
      </c>
      <c r="C34" s="4" t="s">
        <v>9074</v>
      </c>
      <c r="D34" s="4" t="s">
        <v>9090</v>
      </c>
      <c r="E34" s="4">
        <f t="shared" si="0"/>
        <v>245</v>
      </c>
      <c r="F34" s="4">
        <f>COUNTIFS(source_data[concatenate],"*"&amp;B34&amp;"*")</f>
        <v>6</v>
      </c>
    </row>
    <row r="35" spans="1:6" x14ac:dyDescent="0.3">
      <c r="A35" s="4" t="s">
        <v>9074</v>
      </c>
      <c r="B35" s="4" t="s">
        <v>7203</v>
      </c>
      <c r="C35" s="4" t="s">
        <v>9074</v>
      </c>
      <c r="D35" s="4" t="s">
        <v>9090</v>
      </c>
      <c r="E35" s="4">
        <f t="shared" si="0"/>
        <v>245</v>
      </c>
      <c r="F35" s="4">
        <f>COUNTIFS(source_data[concatenate],"*"&amp;B35&amp;"*")</f>
        <v>5</v>
      </c>
    </row>
    <row r="36" spans="1:6" x14ac:dyDescent="0.3">
      <c r="A36" s="4" t="s">
        <v>9074</v>
      </c>
      <c r="B36" s="4" t="s">
        <v>8942</v>
      </c>
      <c r="C36" s="4" t="s">
        <v>9074</v>
      </c>
      <c r="D36" s="4" t="s">
        <v>9090</v>
      </c>
      <c r="E36" s="4">
        <f t="shared" si="0"/>
        <v>245</v>
      </c>
      <c r="F36" s="4">
        <f>COUNTIFS(source_data[concatenate],"*"&amp;B36&amp;"*")</f>
        <v>4</v>
      </c>
    </row>
    <row r="37" spans="1:6" x14ac:dyDescent="0.3">
      <c r="A37" s="4" t="s">
        <v>9074</v>
      </c>
      <c r="B37" s="4" t="s">
        <v>53</v>
      </c>
      <c r="C37" s="4" t="s">
        <v>9074</v>
      </c>
      <c r="D37" s="4" t="s">
        <v>9090</v>
      </c>
      <c r="E37" s="4">
        <f t="shared" si="0"/>
        <v>245</v>
      </c>
      <c r="F37" s="4">
        <f>COUNTIFS(source_data[concatenate],"*"&amp;B37&amp;"*")</f>
        <v>28</v>
      </c>
    </row>
    <row r="38" spans="1:6" x14ac:dyDescent="0.3">
      <c r="A38" s="4" t="s">
        <v>9074</v>
      </c>
      <c r="B38" s="4" t="s">
        <v>613</v>
      </c>
      <c r="C38" s="4" t="s">
        <v>9074</v>
      </c>
      <c r="D38" s="4" t="s">
        <v>9090</v>
      </c>
      <c r="E38" s="4">
        <f t="shared" si="0"/>
        <v>245</v>
      </c>
      <c r="F38" s="4">
        <f>COUNTIFS(source_data[concatenate],"*"&amp;B38&amp;"*")</f>
        <v>71</v>
      </c>
    </row>
    <row r="39" spans="1:6" x14ac:dyDescent="0.3">
      <c r="A39" s="4" t="s">
        <v>9074</v>
      </c>
      <c r="B39" s="4" t="s">
        <v>276</v>
      </c>
      <c r="C39" s="4" t="s">
        <v>9074</v>
      </c>
      <c r="D39" s="4" t="s">
        <v>9090</v>
      </c>
      <c r="E39" s="4">
        <f t="shared" si="0"/>
        <v>245</v>
      </c>
      <c r="F39" s="4">
        <f>COUNTIFS(source_data[concatenate],"*"&amp;B39&amp;"*")</f>
        <v>42</v>
      </c>
    </row>
    <row r="40" spans="1:6" x14ac:dyDescent="0.3">
      <c r="A40" s="4" t="s">
        <v>9074</v>
      </c>
      <c r="B40" s="4" t="s">
        <v>1530</v>
      </c>
      <c r="C40" s="4" t="s">
        <v>9074</v>
      </c>
      <c r="D40" s="4" t="s">
        <v>9090</v>
      </c>
      <c r="E40" s="4">
        <f t="shared" si="0"/>
        <v>245</v>
      </c>
      <c r="F40" s="4">
        <f>COUNTIFS(source_data[concatenate],"*"&amp;B40&amp;"*")</f>
        <v>14</v>
      </c>
    </row>
    <row r="41" spans="1:6" x14ac:dyDescent="0.3">
      <c r="A41" s="4" t="s">
        <v>428</v>
      </c>
      <c r="B41" s="4" t="s">
        <v>8951</v>
      </c>
      <c r="C41" s="4" t="s">
        <v>428</v>
      </c>
      <c r="D41" s="10" t="s">
        <v>9083</v>
      </c>
      <c r="E41" s="4">
        <f t="shared" si="0"/>
        <v>250</v>
      </c>
      <c r="F41" s="4">
        <f>COUNTIFS(source_data[concatenate],"*"&amp;B41&amp;"*")</f>
        <v>1</v>
      </c>
    </row>
    <row r="42" spans="1:6" x14ac:dyDescent="0.3">
      <c r="A42" s="4" t="s">
        <v>428</v>
      </c>
      <c r="B42" s="4" t="s">
        <v>595</v>
      </c>
      <c r="C42" s="4" t="s">
        <v>428</v>
      </c>
      <c r="D42" s="10" t="s">
        <v>9083</v>
      </c>
      <c r="E42" s="4">
        <f t="shared" si="0"/>
        <v>250</v>
      </c>
      <c r="F42" s="4">
        <f>COUNTIFS(source_data[concatenate],"*"&amp;B42&amp;"*")</f>
        <v>123</v>
      </c>
    </row>
    <row r="43" spans="1:6" x14ac:dyDescent="0.3">
      <c r="A43" s="4" t="s">
        <v>428</v>
      </c>
      <c r="B43" s="4" t="s">
        <v>8967</v>
      </c>
      <c r="C43" s="4" t="s">
        <v>428</v>
      </c>
      <c r="D43" s="10" t="s">
        <v>9083</v>
      </c>
      <c r="E43" s="4">
        <f t="shared" si="0"/>
        <v>250</v>
      </c>
      <c r="F43" s="4">
        <f>COUNTIFS(source_data[concatenate],"*"&amp;B43&amp;"*")</f>
        <v>2</v>
      </c>
    </row>
    <row r="44" spans="1:6" x14ac:dyDescent="0.3">
      <c r="A44" s="4" t="s">
        <v>428</v>
      </c>
      <c r="B44" s="4" t="s">
        <v>8959</v>
      </c>
      <c r="C44" s="4" t="s">
        <v>428</v>
      </c>
      <c r="D44" s="10" t="s">
        <v>9083</v>
      </c>
      <c r="E44" s="4">
        <f t="shared" si="0"/>
        <v>250</v>
      </c>
      <c r="F44" s="4">
        <f>COUNTIFS(source_data[concatenate],"*"&amp;B44&amp;"*")</f>
        <v>1</v>
      </c>
    </row>
    <row r="45" spans="1:6" x14ac:dyDescent="0.3">
      <c r="A45" s="4" t="s">
        <v>428</v>
      </c>
      <c r="B45" s="4" t="s">
        <v>2478</v>
      </c>
      <c r="C45" s="4" t="s">
        <v>428</v>
      </c>
      <c r="D45" s="10" t="s">
        <v>9083</v>
      </c>
      <c r="E45" s="4">
        <f t="shared" si="0"/>
        <v>250</v>
      </c>
      <c r="F45" s="4">
        <f>COUNTIFS(source_data[concatenate],"*"&amp;B45&amp;"*")</f>
        <v>2</v>
      </c>
    </row>
    <row r="46" spans="1:6" x14ac:dyDescent="0.3">
      <c r="A46" s="4" t="s">
        <v>8815</v>
      </c>
      <c r="B46" s="4" t="s">
        <v>8815</v>
      </c>
      <c r="C46" s="4" t="s">
        <v>9080</v>
      </c>
      <c r="D46" s="4" t="s">
        <v>9096</v>
      </c>
      <c r="E46" s="4">
        <f t="shared" si="0"/>
        <v>255</v>
      </c>
      <c r="F46" s="4">
        <f>COUNTIFS(source_data[concatenate],"*"&amp;B46&amp;"*")</f>
        <v>3</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501CD-62D1-41FC-86B5-9D8F838A3302}">
  <dimension ref="A1:E13"/>
  <sheetViews>
    <sheetView workbookViewId="0">
      <selection activeCell="C8" sqref="C8"/>
    </sheetView>
  </sheetViews>
  <sheetFormatPr defaultRowHeight="18.75" x14ac:dyDescent="0.3"/>
  <cols>
    <col min="1" max="1" width="18.140625" style="4" bestFit="1" customWidth="1"/>
    <col min="2" max="2" width="27.140625" style="4" bestFit="1" customWidth="1"/>
    <col min="3" max="3" width="72.7109375" style="4" bestFit="1" customWidth="1"/>
    <col min="4" max="4" width="5.7109375" style="4" bestFit="1" customWidth="1"/>
    <col min="5" max="5" width="13.140625" style="4" customWidth="1"/>
  </cols>
  <sheetData>
    <row r="1" spans="1:5" x14ac:dyDescent="0.3">
      <c r="A1" s="4" t="s">
        <v>9109</v>
      </c>
      <c r="B1" s="4" t="s">
        <v>9107</v>
      </c>
      <c r="C1" s="4" t="s">
        <v>9108</v>
      </c>
      <c r="D1" s="4" t="s">
        <v>9032</v>
      </c>
      <c r="E1" s="4" t="s">
        <v>9111</v>
      </c>
    </row>
    <row r="2" spans="1:5" x14ac:dyDescent="0.3">
      <c r="A2" s="4" t="s">
        <v>9070</v>
      </c>
      <c r="B2" s="4" t="s">
        <v>9070</v>
      </c>
      <c r="C2" s="4" t="s">
        <v>9085</v>
      </c>
      <c r="D2" s="4">
        <v>200</v>
      </c>
      <c r="E2" s="4">
        <f>SUMIF(categories_detail[category],A2,categories_detail[num_articles])</f>
        <v>1098</v>
      </c>
    </row>
    <row r="3" spans="1:5" x14ac:dyDescent="0.3">
      <c r="A3" s="4" t="s">
        <v>159</v>
      </c>
      <c r="B3" s="4" t="s">
        <v>159</v>
      </c>
      <c r="C3" s="4" t="s">
        <v>9086</v>
      </c>
      <c r="D3" s="4">
        <v>205</v>
      </c>
      <c r="E3" s="4">
        <f>SUMIF(categories_detail[category],A3,categories_detail[num_articles])</f>
        <v>256</v>
      </c>
    </row>
    <row r="4" spans="1:5" x14ac:dyDescent="0.3">
      <c r="A4" s="4" t="s">
        <v>287</v>
      </c>
      <c r="B4" s="4" t="s">
        <v>287</v>
      </c>
      <c r="C4" s="4" t="s">
        <v>9087</v>
      </c>
      <c r="D4" s="4">
        <v>210</v>
      </c>
      <c r="E4" s="4">
        <f>SUMIF(categories_detail[category],A4,categories_detail[num_articles])</f>
        <v>50</v>
      </c>
    </row>
    <row r="5" spans="1:5" x14ac:dyDescent="0.3">
      <c r="A5" s="4" t="s">
        <v>8941</v>
      </c>
      <c r="B5" s="4" t="s">
        <v>9077</v>
      </c>
      <c r="C5" s="4" t="s">
        <v>9082</v>
      </c>
      <c r="D5" s="4">
        <v>215</v>
      </c>
      <c r="E5" s="4">
        <f>SUMIF(categories_detail[category],A5,categories_detail[num_articles])</f>
        <v>83</v>
      </c>
    </row>
    <row r="6" spans="1:5" x14ac:dyDescent="0.3">
      <c r="A6" s="4" t="s">
        <v>409</v>
      </c>
      <c r="B6" s="4" t="s">
        <v>9073</v>
      </c>
      <c r="C6" s="4" t="s">
        <v>9081</v>
      </c>
      <c r="D6" s="4">
        <v>220</v>
      </c>
      <c r="E6" s="4">
        <f>SUMIF(categories_detail[category],A6,categories_detail[num_articles])</f>
        <v>333</v>
      </c>
    </row>
    <row r="7" spans="1:5" x14ac:dyDescent="0.3">
      <c r="A7" s="4" t="s">
        <v>9072</v>
      </c>
      <c r="B7" s="4" t="s">
        <v>9072</v>
      </c>
      <c r="C7" s="4" t="s">
        <v>9088</v>
      </c>
      <c r="D7" s="4">
        <v>225</v>
      </c>
      <c r="E7" s="4">
        <f>SUMIF(categories_detail[category],A7,categories_detail[num_articles])</f>
        <v>224</v>
      </c>
    </row>
    <row r="8" spans="1:5" x14ac:dyDescent="0.3">
      <c r="A8" s="4" t="s">
        <v>20</v>
      </c>
      <c r="B8" s="4" t="s">
        <v>20</v>
      </c>
      <c r="C8" s="4" t="s">
        <v>9114</v>
      </c>
      <c r="D8" s="4">
        <v>230</v>
      </c>
      <c r="E8" s="4">
        <f>SUMIF(categories_detail[category],A8,categories_detail[num_articles])</f>
        <v>28</v>
      </c>
    </row>
    <row r="9" spans="1:5" x14ac:dyDescent="0.3">
      <c r="A9" s="4" t="s">
        <v>1183</v>
      </c>
      <c r="B9" s="4" t="s">
        <v>9078</v>
      </c>
      <c r="C9" s="4" t="s">
        <v>9084</v>
      </c>
      <c r="D9" s="4">
        <v>235</v>
      </c>
      <c r="E9" s="4">
        <f>SUMIF(categories_detail[category],A9,categories_detail[num_articles])</f>
        <v>79</v>
      </c>
    </row>
    <row r="10" spans="1:5" x14ac:dyDescent="0.3">
      <c r="A10" s="4" t="s">
        <v>157</v>
      </c>
      <c r="B10" s="4" t="s">
        <v>9079</v>
      </c>
      <c r="C10" s="4" t="s">
        <v>9075</v>
      </c>
      <c r="D10" s="4">
        <v>240</v>
      </c>
      <c r="E10" s="4">
        <f>SUMIF(categories_detail[category],A10,categories_detail[num_articles])</f>
        <v>79</v>
      </c>
    </row>
    <row r="11" spans="1:5" x14ac:dyDescent="0.3">
      <c r="A11" s="4" t="s">
        <v>9074</v>
      </c>
      <c r="B11" s="4" t="s">
        <v>9074</v>
      </c>
      <c r="C11" s="4" t="s">
        <v>9090</v>
      </c>
      <c r="D11" s="4">
        <v>245</v>
      </c>
      <c r="E11" s="4">
        <f>SUMIF(categories_detail[category],A11,categories_detail[num_articles])</f>
        <v>172</v>
      </c>
    </row>
    <row r="12" spans="1:5" x14ac:dyDescent="0.3">
      <c r="A12" s="4" t="s">
        <v>428</v>
      </c>
      <c r="B12" s="4" t="s">
        <v>428</v>
      </c>
      <c r="C12" s="4" t="s">
        <v>9083</v>
      </c>
      <c r="D12" s="4">
        <v>250</v>
      </c>
      <c r="E12" s="4">
        <f>SUMIF(categories_detail[category],A12,categories_detail[num_articles])</f>
        <v>129</v>
      </c>
    </row>
    <row r="13" spans="1:5" x14ac:dyDescent="0.3">
      <c r="A13" s="4" t="s">
        <v>8815</v>
      </c>
      <c r="B13" s="4" t="s">
        <v>9080</v>
      </c>
      <c r="C13" s="4" t="s">
        <v>9096</v>
      </c>
      <c r="D13" s="4">
        <v>255</v>
      </c>
      <c r="E13" s="4">
        <f>SUMIF(categories_detail[category],A13,categories_detail[num_articles])</f>
        <v>3</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BADED-DC75-481C-8C56-30DD73B57152}">
  <dimension ref="A1:D9"/>
  <sheetViews>
    <sheetView workbookViewId="0">
      <selection activeCell="D1" sqref="D1"/>
    </sheetView>
  </sheetViews>
  <sheetFormatPr defaultRowHeight="18.75" x14ac:dyDescent="0.3"/>
  <cols>
    <col min="1" max="1" width="26.7109375" style="4" bestFit="1" customWidth="1"/>
    <col min="2" max="2" width="60.140625" bestFit="1" customWidth="1"/>
    <col min="4" max="4" width="17.85546875" customWidth="1"/>
  </cols>
  <sheetData>
    <row r="1" spans="1:4" x14ac:dyDescent="0.3">
      <c r="A1" s="4" t="s">
        <v>18</v>
      </c>
      <c r="B1" s="4" t="s">
        <v>9108</v>
      </c>
      <c r="C1" s="4" t="s">
        <v>9032</v>
      </c>
      <c r="D1" s="4" t="s">
        <v>9111</v>
      </c>
    </row>
    <row r="2" spans="1:4" x14ac:dyDescent="0.3">
      <c r="A2" s="4" t="s">
        <v>9070</v>
      </c>
      <c r="B2" s="4" t="s">
        <v>9085</v>
      </c>
      <c r="C2" s="4">
        <v>100</v>
      </c>
      <c r="D2" s="4">
        <f>COUNTA(source_data[link_id])</f>
        <v>1098</v>
      </c>
    </row>
    <row r="3" spans="1:4" x14ac:dyDescent="0.3">
      <c r="A3" s="4" t="s">
        <v>52</v>
      </c>
      <c r="B3" s="4" t="s">
        <v>9091</v>
      </c>
      <c r="C3" s="4">
        <f>IF(A3=A2,C2,C2+5)</f>
        <v>105</v>
      </c>
      <c r="D3" s="4">
        <f>COUNTIFS(source_data[theme],_xlfn.CONCAT("*",themes!A3,"*"))</f>
        <v>366</v>
      </c>
    </row>
    <row r="4" spans="1:4" x14ac:dyDescent="0.3">
      <c r="A4" s="3" t="s">
        <v>7728</v>
      </c>
      <c r="B4" s="4" t="s">
        <v>9092</v>
      </c>
      <c r="C4" s="4">
        <f t="shared" ref="C4:C9" si="0">IF(A4=A3,C3,C3+5)</f>
        <v>110</v>
      </c>
      <c r="D4" s="4">
        <f>COUNTIFS(source_data[theme],_xlfn.CONCAT("*",themes!A4,"*"))</f>
        <v>7</v>
      </c>
    </row>
    <row r="5" spans="1:4" x14ac:dyDescent="0.3">
      <c r="A5" s="3" t="s">
        <v>214</v>
      </c>
      <c r="B5" s="4" t="s">
        <v>9093</v>
      </c>
      <c r="C5" s="4">
        <f t="shared" si="0"/>
        <v>115</v>
      </c>
      <c r="D5" s="4">
        <f>COUNTIFS(source_data[theme],_xlfn.CONCAT("*",themes!A5,"*"))</f>
        <v>52</v>
      </c>
    </row>
    <row r="6" spans="1:4" x14ac:dyDescent="0.3">
      <c r="A6" s="3" t="s">
        <v>158</v>
      </c>
      <c r="B6" s="4" t="s">
        <v>9095</v>
      </c>
      <c r="C6" s="4">
        <f t="shared" si="0"/>
        <v>120</v>
      </c>
      <c r="D6" s="4">
        <f>COUNTIFS(source_data[theme],_xlfn.CONCAT("*",themes!A6,"*"))</f>
        <v>104</v>
      </c>
    </row>
    <row r="7" spans="1:4" x14ac:dyDescent="0.3">
      <c r="A7" s="3" t="s">
        <v>1184</v>
      </c>
      <c r="B7" s="10" t="s">
        <v>9084</v>
      </c>
      <c r="C7" s="4">
        <f t="shared" si="0"/>
        <v>125</v>
      </c>
      <c r="D7" s="4">
        <f>COUNTIFS(source_data[theme],_xlfn.CONCAT("*",themes!A7,"*"))</f>
        <v>33</v>
      </c>
    </row>
    <row r="8" spans="1:4" x14ac:dyDescent="0.3">
      <c r="A8" s="3" t="s">
        <v>2009</v>
      </c>
      <c r="B8" s="4" t="s">
        <v>9094</v>
      </c>
      <c r="C8" s="4">
        <f t="shared" si="0"/>
        <v>130</v>
      </c>
      <c r="D8" s="4">
        <f>COUNTIFS(source_data[theme],_xlfn.CONCAT("*",themes!A8,"*"))</f>
        <v>6</v>
      </c>
    </row>
    <row r="9" spans="1:4" x14ac:dyDescent="0.3">
      <c r="A9" s="4" t="s">
        <v>428</v>
      </c>
      <c r="B9" s="4" t="s">
        <v>9083</v>
      </c>
      <c r="C9" s="4">
        <f t="shared" si="0"/>
        <v>135</v>
      </c>
      <c r="D9" s="4">
        <f>COUNTIFS(source_data[theme],_xlfn.CONCAT("*",themes!A9,"*"))</f>
        <v>90</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6E247-493E-4B52-993B-44A167434E5A}">
  <dimension ref="A1:AL1094"/>
  <sheetViews>
    <sheetView topLeftCell="A1061" workbookViewId="0">
      <selection activeCell="A1094" sqref="A1094"/>
    </sheetView>
  </sheetViews>
  <sheetFormatPr defaultColWidth="15.7109375" defaultRowHeight="15" x14ac:dyDescent="0.25"/>
  <cols>
    <col min="4" max="4" width="43.5703125" customWidth="1"/>
    <col min="34" max="34" width="36.5703125" customWidth="1"/>
    <col min="35" max="35" width="24.140625" customWidth="1"/>
    <col min="36" max="36" width="22.28515625" customWidth="1"/>
  </cols>
  <sheetData>
    <row r="1" spans="1:38" x14ac:dyDescent="0.25">
      <c r="A1" t="s">
        <v>0</v>
      </c>
      <c r="B1" t="s">
        <v>1</v>
      </c>
      <c r="C1" t="s">
        <v>2</v>
      </c>
      <c r="D1" t="s">
        <v>22</v>
      </c>
      <c r="E1" t="s">
        <v>23</v>
      </c>
      <c r="F1" t="s">
        <v>9012</v>
      </c>
      <c r="G1" t="s">
        <v>9013</v>
      </c>
      <c r="H1" t="s">
        <v>9014</v>
      </c>
      <c r="I1" t="s">
        <v>9015</v>
      </c>
      <c r="J1" t="s">
        <v>9016</v>
      </c>
      <c r="K1" t="s">
        <v>9017</v>
      </c>
      <c r="L1" t="s">
        <v>9018</v>
      </c>
      <c r="M1" t="s">
        <v>9019</v>
      </c>
      <c r="N1" t="s">
        <v>9020</v>
      </c>
      <c r="O1" t="s">
        <v>9021</v>
      </c>
      <c r="Q1" t="s">
        <v>9022</v>
      </c>
      <c r="R1" t="s">
        <v>9023</v>
      </c>
      <c r="S1" t="s">
        <v>9024</v>
      </c>
      <c r="T1" t="s">
        <v>9025</v>
      </c>
      <c r="U1" t="s">
        <v>9026</v>
      </c>
      <c r="V1" t="s">
        <v>9027</v>
      </c>
      <c r="W1" t="s">
        <v>9028</v>
      </c>
      <c r="X1" t="s">
        <v>9029</v>
      </c>
      <c r="Y1" t="s">
        <v>9030</v>
      </c>
      <c r="Z1" t="s">
        <v>9031</v>
      </c>
      <c r="AB1" t="s">
        <v>9032</v>
      </c>
      <c r="AC1" t="s">
        <v>8949</v>
      </c>
      <c r="AD1" t="s">
        <v>9003</v>
      </c>
      <c r="AE1" t="s">
        <v>8955</v>
      </c>
      <c r="AF1" t="s">
        <v>8968</v>
      </c>
      <c r="AG1" t="s">
        <v>9001</v>
      </c>
      <c r="AH1" t="s">
        <v>9002</v>
      </c>
      <c r="AI1" t="s">
        <v>8905</v>
      </c>
      <c r="AJ1" t="s">
        <v>8970</v>
      </c>
      <c r="AK1" t="s">
        <v>8957</v>
      </c>
      <c r="AL1" t="s">
        <v>22</v>
      </c>
    </row>
    <row r="2" spans="1:38" x14ac:dyDescent="0.25">
      <c r="A2" t="str">
        <f>source_data[[#This Row],[link_id]]</f>
        <v>L00010</v>
      </c>
      <c r="B2" t="str">
        <f>source_data[[#This Row],[link]]</f>
        <v>https://twitter.com/real7a/status/819658716421246977</v>
      </c>
      <c r="C2" t="str">
        <f>source_data[[#This Row],[article_title]]</f>
        <v>Split-second #data mapping https://t.co/6xFMXtyobP @MapD is a company to watch. Lightning fast #dataviz &amp;amp; #analytics w/ #geospatial built in</v>
      </c>
      <c r="D2" t="str">
        <f>source_data[[#This Row],[concatenate]]</f>
        <v>article;news;geospatial</v>
      </c>
      <c r="E2">
        <f>source_data[[#This Row],[tag_count]]</f>
        <v>4</v>
      </c>
      <c r="F2" t="str" cm="1">
        <f t="array" ref="F2:H2">_xlfn.TEXTSPLIT(Table5[[#This Row],[concatenate]],";")</f>
        <v>article</v>
      </c>
      <c r="G2" t="str">
        <v>news</v>
      </c>
      <c r="H2" t="str">
        <v>geospatial</v>
      </c>
      <c r="Q2">
        <f>IF(ISBLANK(F2),-1,COUNTIF(all_tags[],F2)-COUNTIF(all_tags[category],F2))</f>
        <v>1</v>
      </c>
      <c r="R2">
        <f>IF(ISBLANK(G2),-1,COUNTIF(all_tags[],G2)-COUNTIF(all_tags[category],G2))</f>
        <v>1</v>
      </c>
      <c r="S2">
        <f>IF(ISBLANK(H2),-1,COUNTIF(all_tags[],H2)-COUNTIF(all_tags[category],H2))</f>
        <v>1</v>
      </c>
      <c r="T2">
        <f>IF(ISBLANK(I2),-1,COUNTIF(all_tags[],I2)-COUNTIF(all_tags[category],I2))</f>
        <v>-1</v>
      </c>
      <c r="U2">
        <f>IF(ISBLANK(J2),-1,COUNTIF(all_tags[],J2)-COUNTIF(all_tags[category],J2))</f>
        <v>-1</v>
      </c>
      <c r="V2">
        <f>IF(ISBLANK(K2),-1,COUNTIF(all_tags[],K2)-COUNTIF(all_tags[category],K2))</f>
        <v>-1</v>
      </c>
      <c r="W2">
        <f>IF(ISBLANK(L2),-1,COUNTIF(all_tags[],L2)-COUNTIF(all_tags[category],L2))</f>
        <v>-1</v>
      </c>
      <c r="X2">
        <f>IF(ISBLANK(M2),-1,COUNTIF(all_tags[],M2)-COUNTIF(all_tags[category],M2))</f>
        <v>-1</v>
      </c>
      <c r="Y2">
        <f>IF(ISBLANK(N2),-1,COUNTIF(all_tags[],N2)-COUNTIF(all_tags[category],N2))</f>
        <v>-1</v>
      </c>
      <c r="Z2">
        <f>IF(ISBLANK(O2),-1,COUNTIF(all_tags[],O2)-COUNTIF(all_tags[category],O2))</f>
        <v>-1</v>
      </c>
      <c r="AB2" t="str">
        <f>Table5[[#This Row],[link_id]]</f>
        <v>L00010</v>
      </c>
      <c r="AC2" s="5" t="str">
        <f>_xlfn.TEXTJOIN("#",TRUE,
IFERROR(VLOOKUP($F2,all_tags[format],1,FALSE),""),
IFERROR(VLOOKUP($G2,all_tags[format],1,FALSE),""),
IFERROR(VLOOKUP($H2,all_tags[format],1,FALSE),""),
IFERROR(VLOOKUP($I2,all_tags[format],1,FALSE),""),
IFERROR(VLOOKUP($J2,all_tags[format],1,FALSE),""),
IFERROR(VLOOKUP($K2,all_tags[format],1,FALSE),""),
IFERROR(VLOOKUP($L2,all_tags[format],1,FALSE),""),
IFERROR(VLOOKUP($M2,all_tags[format],1,FALSE),""),
IFERROR(VLOOKUP($N2,all_tags[format],1,FALSE),""),
IFERROR(VLOOKUP($O2,all_tags[format],1,FALSE),"")
)</f>
        <v>article</v>
      </c>
      <c r="AD2" s="5" t="str">
        <f>_xlfn.TEXTJOIN("#",TRUE,
IFERROR(VLOOKUP($F2,all_tags[type],1,FALSE),""),
IFERROR(VLOOKUP($G2,all_tags[type],1,FALSE),""),
IFERROR(VLOOKUP($H2,all_tags[type],1,FALSE),""),
IFERROR(VLOOKUP($I2,all_tags[type],1,FALSE),""),
IFERROR(VLOOKUP($J2,all_tags[type],1,FALSE),""),
IFERROR(VLOOKUP($K2,all_tags[type],1,FALSE),""),
IFERROR(VLOOKUP($L2,all_tags[type],1,FALSE),""),
IFERROR(VLOOKUP($M2,all_tags[type],1,FALSE),""),
IFERROR(VLOOKUP($N2,all_tags[type],1,FALSE),""),
IFERROR(VLOOKUP($O2,all_tags[type],1,FALSE),"")
)</f>
        <v>news</v>
      </c>
      <c r="AE2" s="5" t="str">
        <f>_xlfn.TEXTJOIN("#",TRUE,
IFERROR(VLOOKUP($F2,all_tags[level],1,FALSE),""),
IFERROR(VLOOKUP($G2,all_tags[level],1,FALSE),""),
IFERROR(VLOOKUP($H2,all_tags[level],1,FALSE),""),
IFERROR(VLOOKUP($I2,all_tags[level],1,FALSE),""),
IFERROR(VLOOKUP($J2,all_tags[level],1,FALSE),""),
IFERROR(VLOOKUP($K2,all_tags[level],1,FALSE),""),
IFERROR(VLOOKUP($L2,all_tags[level],1,FALSE),""),
IFERROR(VLOOKUP($M2,all_tags[level],1,FALSE),""),
IFERROR(VLOOKUP($N2,all_tags[level],1,FALSE),""),
IFERROR(VLOOKUP($O2,all_tags[level],1,FALSE),"")
)</f>
        <v/>
      </c>
      <c r="AF2" s="5" t="str">
        <f>_xlfn.TEXTJOIN("#",TRUE,
IFERROR(VLOOKUP($F2,all_tags[style],1,FALSE),""),
IFERROR(VLOOKUP($G2,all_tags[style],1,FALSE),""),
IFERROR(VLOOKUP($H2,all_tags[style],1,FALSE),""),
IFERROR(VLOOKUP($I2,all_tags[style],1,FALSE),""),
IFERROR(VLOOKUP($J2,all_tags[style],1,FALSE),""),
IFERROR(VLOOKUP($K2,all_tags[style],1,FALSE),""),
IFERROR(VLOOKUP($L2,all_tags[style],1,FALSE),""),
IFERROR(VLOOKUP($M2,all_tags[style],1,FALSE),""),
IFERROR(VLOOKUP($N2,all_tags[style],1,FALSE),""),
IFERROR(VLOOKUP($O2,all_tags[style],1,FALSE),"")
)</f>
        <v/>
      </c>
      <c r="AG2" s="5" t="str">
        <f>_xlfn.TEXTJOIN("#",TRUE,
IFERROR(VLOOKUP($F2,all_tags[theme],1,FALSE),""),
IFERROR(VLOOKUP($G2,all_tags[theme],1,FALSE),""),
IFERROR(VLOOKUP($H2,all_tags[theme],1,FALSE),""),
IFERROR(VLOOKUP($I2,all_tags[theme],1,FALSE),""),
IFERROR(VLOOKUP($J2,all_tags[theme],1,FALSE),""),
IFERROR(VLOOKUP($K2,all_tags[theme],1,FALSE),""),
IFERROR(VLOOKUP($L2,all_tags[theme],1,FALSE),""),
IFERROR(VLOOKUP($M2,all_tags[theme],1,FALSE),""),
IFERROR(VLOOKUP($N2,all_tags[theme],1,FALSE),""),
IFERROR(VLOOKUP($O2,all_tags[theme],1,FALSE),"")
)</f>
        <v/>
      </c>
      <c r="AH2" s="5" t="str">
        <f>_xlfn.TEXTJOIN("#",TRUE,
IFERROR(VLOOKUP($F2,all_tags[topic],1,FALSE),""),
IFERROR(VLOOKUP($G2,all_tags[topic],1,FALSE),""),
IFERROR(VLOOKUP($H2,all_tags[topic],1,FALSE),""),
IFERROR(VLOOKUP($I2,all_tags[topic],1,FALSE),""),
IFERROR(VLOOKUP($J2,all_tags[topic],1,FALSE),""),
IFERROR(VLOOKUP($K2,all_tags[topic],1,FALSE),""),
IFERROR(VLOOKUP($L2,all_tags[topic],1,FALSE),""),
IFERROR(VLOOKUP($M2,all_tags[topic],1,FALSE),""),
IFERROR(VLOOKUP($N2,all_tags[topic],1,FALSE),""),
IFERROR(VLOOKUP($O2,all_tags[topic],1,FALSE),"")
)</f>
        <v/>
      </c>
      <c r="AI2" s="5" t="str">
        <f>_xlfn.TEXTJOIN("#",TRUE,
IFERROR(VLOOKUP($F2,all_tags[area],1,FALSE),""),
IFERROR(VLOOKUP($G2,all_tags[area],1,FALSE),""),
IFERROR(VLOOKUP($H2,all_tags[area],1,FALSE),""),
IFERROR(VLOOKUP($I2,all_tags[area],1,FALSE),""),
IFERROR(VLOOKUP($J2,all_tags[area],1,FALSE),""),
IFERROR(VLOOKUP($K2,all_tags[area],1,FALSE),""),
IFERROR(VLOOKUP($L2,all_tags[area],1,FALSE),""),
IFERROR(VLOOKUP($M2,all_tags[area],1,FALSE),""),
IFERROR(VLOOKUP($N2,all_tags[area],1,FALSE),""),
IFERROR(VLOOKUP($O2,all_tags[area],1,FALSE),"")
)</f>
        <v>geospatial</v>
      </c>
      <c r="AJ2" s="5" t="str">
        <f>_xlfn.TEXTJOIN("#",TRUE,
IFERROR(VLOOKUP($F2,all_tags[technology],1,FALSE),""),
IFERROR(VLOOKUP($G2,all_tags[technology],1,FALSE),""),
IFERROR(VLOOKUP($H2,all_tags[technology],1,FALSE),""),
IFERROR(VLOOKUP($I2,all_tags[technology],1,FALSE),""),
IFERROR(VLOOKUP($J2,all_tags[technology],1,FALSE),""),
IFERROR(VLOOKUP($K2,all_tags[technology],1,FALSE),""),
IFERROR(VLOOKUP($L2,all_tags[technology],1,FALSE),""),
IFERROR(VLOOKUP($M2,all_tags[technology],1,FALSE),""),
IFERROR(VLOOKUP($N2,all_tags[technology],1,FALSE),""),
IFERROR(VLOOKUP($O2,all_tags[technology],1,FALSE),"")
)</f>
        <v/>
      </c>
      <c r="AK2" s="5" t="str">
        <f>_xlfn.TEXTJOIN("#",TRUE,
IFERROR(VLOOKUP($F2,all_tags[other],1,FALSE),""),
IFERROR(VLOOKUP($G2,all_tags[other],1,FALSE),""),
IFERROR(VLOOKUP($H2,all_tags[other],1,FALSE),""),
IFERROR(VLOOKUP($I2,all_tags[other],1,FALSE),""),
IFERROR(VLOOKUP($J2,all_tags[other],1,FALSE),""),
IFERROR(VLOOKUP($K2,all_tags[other],1,FALSE),""),
IFERROR(VLOOKUP($L2,all_tags[other],1,FALSE),""),
IFERROR(VLOOKUP($M2,all_tags[other],1,FALSE),""),
IFERROR(VLOOKUP($N2,all_tags[other],1,FALSE),""),
IFERROR(VLOOKUP($O2,all_tags[other],1,FALSE),"")
)</f>
        <v/>
      </c>
      <c r="AL2" t="str">
        <f>SUBSTITUTE(_xlfn.TEXTJOIN(";",TRUE,AC2:AK2),"#",";")</f>
        <v>article;news;geospatial</v>
      </c>
    </row>
    <row r="3" spans="1:38" x14ac:dyDescent="0.25">
      <c r="A3" t="str">
        <f>source_data[[#This Row],[link_id]]</f>
        <v>L00014</v>
      </c>
      <c r="B3" t="str">
        <f>source_data[[#This Row],[link]]</f>
        <v>https://twitter.com/jamisnemo/status/817559586387460096</v>
      </c>
      <c r="C3" t="str">
        <f>source_data[[#This Row],[article_title]]</f>
        <v>Updated my @tableau JS API tree with v10 getData() features and added #d3js tree for fun... https://t.co/nyN1UmGLRA https://t.co/vhzUVU1Vz4</v>
      </c>
      <c r="D3" t="str">
        <f>source_data[[#This Row],[concatenate]]</f>
        <v>post;data-viz;concept;technology;tableau;radial-tree</v>
      </c>
      <c r="E3">
        <f>source_data[[#This Row],[tag_count]]</f>
        <v>5</v>
      </c>
      <c r="F3" t="str" cm="1">
        <f t="array" ref="F3:K3">_xlfn.TEXTSPLIT(Table5[[#This Row],[concatenate]],";")</f>
        <v>post</v>
      </c>
      <c r="G3" t="str">
        <v>data-viz</v>
      </c>
      <c r="H3" t="str">
        <v>concept</v>
      </c>
      <c r="I3" t="str">
        <v>technology</v>
      </c>
      <c r="J3" t="str">
        <v>tableau</v>
      </c>
      <c r="K3" t="str">
        <v>radial-tree</v>
      </c>
      <c r="Q3">
        <f>IF(ISBLANK(F3),-1,COUNTIF(all_tags[],F3)-COUNTIF(all_tags[category],F3))</f>
        <v>1</v>
      </c>
      <c r="R3">
        <f>IF(ISBLANK(G3),-1,COUNTIF(all_tags[],G3)-COUNTIF(all_tags[category],G3))</f>
        <v>1</v>
      </c>
      <c r="S3">
        <f>IF(ISBLANK(H3),-1,COUNTIF(all_tags[],H3)-COUNTIF(all_tags[category],H3))</f>
        <v>1</v>
      </c>
      <c r="T3">
        <f>IF(ISBLANK(I3),-1,COUNTIF(all_tags[],I3)-COUNTIF(all_tags[category],I3))</f>
        <v>1</v>
      </c>
      <c r="U3">
        <f>IF(ISBLANK(J3),-1,COUNTIF(all_tags[],J3)-COUNTIF(all_tags[category],J3))</f>
        <v>1</v>
      </c>
      <c r="V3">
        <f>IF(ISBLANK(K3),-1,COUNTIF(all_tags[],K3)-COUNTIF(all_tags[category],K3))</f>
        <v>1</v>
      </c>
      <c r="W3">
        <f>IF(ISBLANK(L3),-1,COUNTIF(all_tags[],L3)-COUNTIF(all_tags[category],L3))</f>
        <v>-1</v>
      </c>
      <c r="X3">
        <f>IF(ISBLANK(M3),-1,COUNTIF(all_tags[],M3)-COUNTIF(all_tags[category],M3))</f>
        <v>-1</v>
      </c>
      <c r="Y3">
        <f>IF(ISBLANK(N3),-1,COUNTIF(all_tags[],N3)-COUNTIF(all_tags[category],N3))</f>
        <v>-1</v>
      </c>
      <c r="Z3">
        <f>IF(ISBLANK(O3),-1,COUNTIF(all_tags[],O3)-COUNTIF(all_tags[category],O3))</f>
        <v>-1</v>
      </c>
      <c r="AB3" t="str">
        <f>Table5[[#This Row],[link_id]]</f>
        <v>L00014</v>
      </c>
      <c r="AC3" s="5" t="str">
        <f>_xlfn.TEXTJOIN("#",TRUE,
IFERROR(VLOOKUP($F3,all_tags[format],1,FALSE),""),
IFERROR(VLOOKUP($G3,all_tags[format],1,FALSE),""),
IFERROR(VLOOKUP($H3,all_tags[format],1,FALSE),""),
IFERROR(VLOOKUP($I3,all_tags[format],1,FALSE),""),
IFERROR(VLOOKUP($J3,all_tags[format],1,FALSE),""),
IFERROR(VLOOKUP($K3,all_tags[format],1,FALSE),""),
IFERROR(VLOOKUP($L3,all_tags[format],1,FALSE),""),
IFERROR(VLOOKUP($M3,all_tags[format],1,FALSE),""),
IFERROR(VLOOKUP($N3,all_tags[format],1,FALSE),""),
IFERROR(VLOOKUP($O3,all_tags[format],1,FALSE),"")
)</f>
        <v>post</v>
      </c>
      <c r="AD3" s="5" t="str">
        <f>_xlfn.TEXTJOIN("#",TRUE,
IFERROR(VLOOKUP($F3,all_tags[type],1,FALSE),""),
IFERROR(VLOOKUP($G3,all_tags[type],1,FALSE),""),
IFERROR(VLOOKUP($H3,all_tags[type],1,FALSE),""),
IFERROR(VLOOKUP($I3,all_tags[type],1,FALSE),""),
IFERROR(VLOOKUP($J3,all_tags[type],1,FALSE),""),
IFERROR(VLOOKUP($K3,all_tags[type],1,FALSE),""),
IFERROR(VLOOKUP($L3,all_tags[type],1,FALSE),""),
IFERROR(VLOOKUP($M3,all_tags[type],1,FALSE),""),
IFERROR(VLOOKUP($N3,all_tags[type],1,FALSE),""),
IFERROR(VLOOKUP($O3,all_tags[type],1,FALSE),"")
)</f>
        <v/>
      </c>
      <c r="AE3" s="5" t="str">
        <f>_xlfn.TEXTJOIN("#",TRUE,
IFERROR(VLOOKUP($F3,all_tags[level],1,FALSE),""),
IFERROR(VLOOKUP($G3,all_tags[level],1,FALSE),""),
IFERROR(VLOOKUP($H3,all_tags[level],1,FALSE),""),
IFERROR(VLOOKUP($I3,all_tags[level],1,FALSE),""),
IFERROR(VLOOKUP($J3,all_tags[level],1,FALSE),""),
IFERROR(VLOOKUP($K3,all_tags[level],1,FALSE),""),
IFERROR(VLOOKUP($L3,all_tags[level],1,FALSE),""),
IFERROR(VLOOKUP($M3,all_tags[level],1,FALSE),""),
IFERROR(VLOOKUP($N3,all_tags[level],1,FALSE),""),
IFERROR(VLOOKUP($O3,all_tags[level],1,FALSE),"")
)</f>
        <v/>
      </c>
      <c r="AF3" s="5" t="str">
        <f>_xlfn.TEXTJOIN("#",TRUE,
IFERROR(VLOOKUP($F3,all_tags[style],1,FALSE),""),
IFERROR(VLOOKUP($G3,all_tags[style],1,FALSE),""),
IFERROR(VLOOKUP($H3,all_tags[style],1,FALSE),""),
IFERROR(VLOOKUP($I3,all_tags[style],1,FALSE),""),
IFERROR(VLOOKUP($J3,all_tags[style],1,FALSE),""),
IFERROR(VLOOKUP($K3,all_tags[style],1,FALSE),""),
IFERROR(VLOOKUP($L3,all_tags[style],1,FALSE),""),
IFERROR(VLOOKUP($M3,all_tags[style],1,FALSE),""),
IFERROR(VLOOKUP($N3,all_tags[style],1,FALSE),""),
IFERROR(VLOOKUP($O3,all_tags[style],1,FALSE),"")
)</f>
        <v/>
      </c>
      <c r="AG3" s="5" t="str">
        <f>_xlfn.TEXTJOIN("#",TRUE,
IFERROR(VLOOKUP($F3,all_tags[theme],1,FALSE),""),
IFERROR(VLOOKUP($G3,all_tags[theme],1,FALSE),""),
IFERROR(VLOOKUP($H3,all_tags[theme],1,FALSE),""),
IFERROR(VLOOKUP($I3,all_tags[theme],1,FALSE),""),
IFERROR(VLOOKUP($J3,all_tags[theme],1,FALSE),""),
IFERROR(VLOOKUP($K3,all_tags[theme],1,FALSE),""),
IFERROR(VLOOKUP($L3,all_tags[theme],1,FALSE),""),
IFERROR(VLOOKUP($M3,all_tags[theme],1,FALSE),""),
IFERROR(VLOOKUP($N3,all_tags[theme],1,FALSE),""),
IFERROR(VLOOKUP($O3,all_tags[theme],1,FALSE),"")
)</f>
        <v>data-viz</v>
      </c>
      <c r="AH3" s="5" t="str">
        <f>_xlfn.TEXTJOIN("#",TRUE,
IFERROR(VLOOKUP($F3,all_tags[topic],1,FALSE),""),
IFERROR(VLOOKUP($G3,all_tags[topic],1,FALSE),""),
IFERROR(VLOOKUP($H3,all_tags[topic],1,FALSE),""),
IFERROR(VLOOKUP($I3,all_tags[topic],1,FALSE),""),
IFERROR(VLOOKUP($J3,all_tags[topic],1,FALSE),""),
IFERROR(VLOOKUP($K3,all_tags[topic],1,FALSE),""),
IFERROR(VLOOKUP($L3,all_tags[topic],1,FALSE),""),
IFERROR(VLOOKUP($M3,all_tags[topic],1,FALSE),""),
IFERROR(VLOOKUP($N3,all_tags[topic],1,FALSE),""),
IFERROR(VLOOKUP($O3,all_tags[topic],1,FALSE),"")
)</f>
        <v>concept#technology</v>
      </c>
      <c r="AI3" s="5" t="str">
        <f>_xlfn.TEXTJOIN("#",TRUE,
IFERROR(VLOOKUP($F3,all_tags[area],1,FALSE),""),
IFERROR(VLOOKUP($G3,all_tags[area],1,FALSE),""),
IFERROR(VLOOKUP($H3,all_tags[area],1,FALSE),""),
IFERROR(VLOOKUP($I3,all_tags[area],1,FALSE),""),
IFERROR(VLOOKUP($J3,all_tags[area],1,FALSE),""),
IFERROR(VLOOKUP($K3,all_tags[area],1,FALSE),""),
IFERROR(VLOOKUP($L3,all_tags[area],1,FALSE),""),
IFERROR(VLOOKUP($M3,all_tags[area],1,FALSE),""),
IFERROR(VLOOKUP($N3,all_tags[area],1,FALSE),""),
IFERROR(VLOOKUP($O3,all_tags[area],1,FALSE),"")
)</f>
        <v/>
      </c>
      <c r="AJ3" s="5" t="str">
        <f>_xlfn.TEXTJOIN("#",TRUE,
IFERROR(VLOOKUP($F3,all_tags[technology],1,FALSE),""),
IFERROR(VLOOKUP($G3,all_tags[technology],1,FALSE),""),
IFERROR(VLOOKUP($H3,all_tags[technology],1,FALSE),""),
IFERROR(VLOOKUP($I3,all_tags[technology],1,FALSE),""),
IFERROR(VLOOKUP($J3,all_tags[technology],1,FALSE),""),
IFERROR(VLOOKUP($K3,all_tags[technology],1,FALSE),""),
IFERROR(VLOOKUP($L3,all_tags[technology],1,FALSE),""),
IFERROR(VLOOKUP($M3,all_tags[technology],1,FALSE),""),
IFERROR(VLOOKUP($N3,all_tags[technology],1,FALSE),""),
IFERROR(VLOOKUP($O3,all_tags[technology],1,FALSE),"")
)</f>
        <v>tableau#radial-tree</v>
      </c>
      <c r="AK3" s="5" t="str">
        <f>_xlfn.TEXTJOIN("#",TRUE,
IFERROR(VLOOKUP($F3,all_tags[other],1,FALSE),""),
IFERROR(VLOOKUP($G3,all_tags[other],1,FALSE),""),
IFERROR(VLOOKUP($H3,all_tags[other],1,FALSE),""),
IFERROR(VLOOKUP($I3,all_tags[other],1,FALSE),""),
IFERROR(VLOOKUP($J3,all_tags[other],1,FALSE),""),
IFERROR(VLOOKUP($K3,all_tags[other],1,FALSE),""),
IFERROR(VLOOKUP($L3,all_tags[other],1,FALSE),""),
IFERROR(VLOOKUP($M3,all_tags[other],1,FALSE),""),
IFERROR(VLOOKUP($N3,all_tags[other],1,FALSE),""),
IFERROR(VLOOKUP($O3,all_tags[other],1,FALSE),"")
)</f>
        <v/>
      </c>
      <c r="AL3" t="str">
        <f t="shared" ref="AL3:AL66" si="0">SUBSTITUTE(_xlfn.TEXTJOIN(";",TRUE,AC3:AK3),"#",";")</f>
        <v>post;data-viz;concept;technology;tableau;radial-tree</v>
      </c>
    </row>
    <row r="4" spans="1:38" x14ac:dyDescent="0.25">
      <c r="A4" t="str">
        <f>source_data[[#This Row],[link_id]]</f>
        <v>L00015</v>
      </c>
      <c r="B4" t="str">
        <f>source_data[[#This Row],[link]]</f>
        <v>https://twitter.com/infogram/status/822959467587313666</v>
      </c>
      <c r="C4" t="str">
        <f>source_data[[#This Row],[article_title]]</f>
        <v>This map guides you through the early stages of data visualization, including cartoons of 75 key charts https://t.co/mNBDBDdzbe #dataviz https://t.co/wsypS3PZ7f</v>
      </c>
      <c r="D4" t="str">
        <f>source_data[[#This Row],[concatenate]]</f>
        <v>post;infographic;data-viz;concept</v>
      </c>
      <c r="E4">
        <f>source_data[[#This Row],[tag_count]]</f>
        <v>5</v>
      </c>
      <c r="F4" t="str" cm="1">
        <f t="array" ref="F4:I4">_xlfn.TEXTSPLIT(Table5[[#This Row],[concatenate]],";")</f>
        <v>post</v>
      </c>
      <c r="G4" t="str">
        <v>infographic</v>
      </c>
      <c r="H4" t="str">
        <v>data-viz</v>
      </c>
      <c r="I4" t="str">
        <v>concept</v>
      </c>
      <c r="Q4">
        <f>IF(ISBLANK(F4),-1,COUNTIF(all_tags[],F4)-COUNTIF(all_tags[category],F4))</f>
        <v>1</v>
      </c>
      <c r="R4">
        <f>IF(ISBLANK(G4),-1,COUNTIF(all_tags[],G4)-COUNTIF(all_tags[category],G4))</f>
        <v>1</v>
      </c>
      <c r="S4">
        <f>IF(ISBLANK(H4),-1,COUNTIF(all_tags[],H4)-COUNTIF(all_tags[category],H4))</f>
        <v>1</v>
      </c>
      <c r="T4">
        <f>IF(ISBLANK(I4),-1,COUNTIF(all_tags[],I4)-COUNTIF(all_tags[category],I4))</f>
        <v>1</v>
      </c>
      <c r="U4">
        <f>IF(ISBLANK(J4),-1,COUNTIF(all_tags[],J4)-COUNTIF(all_tags[category],J4))</f>
        <v>-1</v>
      </c>
      <c r="V4">
        <f>IF(ISBLANK(K4),-1,COUNTIF(all_tags[],K4)-COUNTIF(all_tags[category],K4))</f>
        <v>-1</v>
      </c>
      <c r="W4">
        <f>IF(ISBLANK(L4),-1,COUNTIF(all_tags[],L4)-COUNTIF(all_tags[category],L4))</f>
        <v>-1</v>
      </c>
      <c r="X4">
        <f>IF(ISBLANK(M4),-1,COUNTIF(all_tags[],M4)-COUNTIF(all_tags[category],M4))</f>
        <v>-1</v>
      </c>
      <c r="Y4">
        <f>IF(ISBLANK(N4),-1,COUNTIF(all_tags[],N4)-COUNTIF(all_tags[category],N4))</f>
        <v>-1</v>
      </c>
      <c r="Z4">
        <f>IF(ISBLANK(O4),-1,COUNTIF(all_tags[],O4)-COUNTIF(all_tags[category],O4))</f>
        <v>-1</v>
      </c>
      <c r="AB4" t="str">
        <f>Table5[[#This Row],[link_id]]</f>
        <v>L00015</v>
      </c>
      <c r="AC4" s="5" t="str">
        <f>_xlfn.TEXTJOIN("#",TRUE,
IFERROR(VLOOKUP($F4,all_tags[format],1,FALSE),""),
IFERROR(VLOOKUP($G4,all_tags[format],1,FALSE),""),
IFERROR(VLOOKUP($H4,all_tags[format],1,FALSE),""),
IFERROR(VLOOKUP($I4,all_tags[format],1,FALSE),""),
IFERROR(VLOOKUP($J4,all_tags[format],1,FALSE),""),
IFERROR(VLOOKUP($K4,all_tags[format],1,FALSE),""),
IFERROR(VLOOKUP($L4,all_tags[format],1,FALSE),""),
IFERROR(VLOOKUP($M4,all_tags[format],1,FALSE),""),
IFERROR(VLOOKUP($N4,all_tags[format],1,FALSE),""),
IFERROR(VLOOKUP($O4,all_tags[format],1,FALSE),"")
)</f>
        <v>post</v>
      </c>
      <c r="AD4" s="5" t="str">
        <f>_xlfn.TEXTJOIN("#",TRUE,
IFERROR(VLOOKUP($F4,all_tags[type],1,FALSE),""),
IFERROR(VLOOKUP($G4,all_tags[type],1,FALSE),""),
IFERROR(VLOOKUP($H4,all_tags[type],1,FALSE),""),
IFERROR(VLOOKUP($I4,all_tags[type],1,FALSE),""),
IFERROR(VLOOKUP($J4,all_tags[type],1,FALSE),""),
IFERROR(VLOOKUP($K4,all_tags[type],1,FALSE),""),
IFERROR(VLOOKUP($L4,all_tags[type],1,FALSE),""),
IFERROR(VLOOKUP($M4,all_tags[type],1,FALSE),""),
IFERROR(VLOOKUP($N4,all_tags[type],1,FALSE),""),
IFERROR(VLOOKUP($O4,all_tags[type],1,FALSE),"")
)</f>
        <v>infographic</v>
      </c>
      <c r="AE4" s="5" t="str">
        <f>_xlfn.TEXTJOIN("#",TRUE,
IFERROR(VLOOKUP($F4,all_tags[level],1,FALSE),""),
IFERROR(VLOOKUP($G4,all_tags[level],1,FALSE),""),
IFERROR(VLOOKUP($H4,all_tags[level],1,FALSE),""),
IFERROR(VLOOKUP($I4,all_tags[level],1,FALSE),""),
IFERROR(VLOOKUP($J4,all_tags[level],1,FALSE),""),
IFERROR(VLOOKUP($K4,all_tags[level],1,FALSE),""),
IFERROR(VLOOKUP($L4,all_tags[level],1,FALSE),""),
IFERROR(VLOOKUP($M4,all_tags[level],1,FALSE),""),
IFERROR(VLOOKUP($N4,all_tags[level],1,FALSE),""),
IFERROR(VLOOKUP($O4,all_tags[level],1,FALSE),"")
)</f>
        <v/>
      </c>
      <c r="AF4" s="5" t="str">
        <f>_xlfn.TEXTJOIN("#",TRUE,
IFERROR(VLOOKUP($F4,all_tags[style],1,FALSE),""),
IFERROR(VLOOKUP($G4,all_tags[style],1,FALSE),""),
IFERROR(VLOOKUP($H4,all_tags[style],1,FALSE),""),
IFERROR(VLOOKUP($I4,all_tags[style],1,FALSE),""),
IFERROR(VLOOKUP($J4,all_tags[style],1,FALSE),""),
IFERROR(VLOOKUP($K4,all_tags[style],1,FALSE),""),
IFERROR(VLOOKUP($L4,all_tags[style],1,FALSE),""),
IFERROR(VLOOKUP($M4,all_tags[style],1,FALSE),""),
IFERROR(VLOOKUP($N4,all_tags[style],1,FALSE),""),
IFERROR(VLOOKUP($O4,all_tags[style],1,FALSE),"")
)</f>
        <v/>
      </c>
      <c r="AG4" s="5" t="str">
        <f>_xlfn.TEXTJOIN("#",TRUE,
IFERROR(VLOOKUP($F4,all_tags[theme],1,FALSE),""),
IFERROR(VLOOKUP($G4,all_tags[theme],1,FALSE),""),
IFERROR(VLOOKUP($H4,all_tags[theme],1,FALSE),""),
IFERROR(VLOOKUP($I4,all_tags[theme],1,FALSE),""),
IFERROR(VLOOKUP($J4,all_tags[theme],1,FALSE),""),
IFERROR(VLOOKUP($K4,all_tags[theme],1,FALSE),""),
IFERROR(VLOOKUP($L4,all_tags[theme],1,FALSE),""),
IFERROR(VLOOKUP($M4,all_tags[theme],1,FALSE),""),
IFERROR(VLOOKUP($N4,all_tags[theme],1,FALSE),""),
IFERROR(VLOOKUP($O4,all_tags[theme],1,FALSE),"")
)</f>
        <v>data-viz</v>
      </c>
      <c r="AH4" s="5" t="str">
        <f>_xlfn.TEXTJOIN("#",TRUE,
IFERROR(VLOOKUP($F4,all_tags[topic],1,FALSE),""),
IFERROR(VLOOKUP($G4,all_tags[topic],1,FALSE),""),
IFERROR(VLOOKUP($H4,all_tags[topic],1,FALSE),""),
IFERROR(VLOOKUP($I4,all_tags[topic],1,FALSE),""),
IFERROR(VLOOKUP($J4,all_tags[topic],1,FALSE),""),
IFERROR(VLOOKUP($K4,all_tags[topic],1,FALSE),""),
IFERROR(VLOOKUP($L4,all_tags[topic],1,FALSE),""),
IFERROR(VLOOKUP($M4,all_tags[topic],1,FALSE),""),
IFERROR(VLOOKUP($N4,all_tags[topic],1,FALSE),""),
IFERROR(VLOOKUP($O4,all_tags[topic],1,FALSE),"")
)</f>
        <v>concept</v>
      </c>
      <c r="AI4" s="5" t="str">
        <f>_xlfn.TEXTJOIN("#",TRUE,
IFERROR(VLOOKUP($F4,all_tags[area],1,FALSE),""),
IFERROR(VLOOKUP($G4,all_tags[area],1,FALSE),""),
IFERROR(VLOOKUP($H4,all_tags[area],1,FALSE),""),
IFERROR(VLOOKUP($I4,all_tags[area],1,FALSE),""),
IFERROR(VLOOKUP($J4,all_tags[area],1,FALSE),""),
IFERROR(VLOOKUP($K4,all_tags[area],1,FALSE),""),
IFERROR(VLOOKUP($L4,all_tags[area],1,FALSE),""),
IFERROR(VLOOKUP($M4,all_tags[area],1,FALSE),""),
IFERROR(VLOOKUP($N4,all_tags[area],1,FALSE),""),
IFERROR(VLOOKUP($O4,all_tags[area],1,FALSE),"")
)</f>
        <v/>
      </c>
      <c r="AJ4" s="5" t="str">
        <f>_xlfn.TEXTJOIN("#",TRUE,
IFERROR(VLOOKUP($F4,all_tags[technology],1,FALSE),""),
IFERROR(VLOOKUP($G4,all_tags[technology],1,FALSE),""),
IFERROR(VLOOKUP($H4,all_tags[technology],1,FALSE),""),
IFERROR(VLOOKUP($I4,all_tags[technology],1,FALSE),""),
IFERROR(VLOOKUP($J4,all_tags[technology],1,FALSE),""),
IFERROR(VLOOKUP($K4,all_tags[technology],1,FALSE),""),
IFERROR(VLOOKUP($L4,all_tags[technology],1,FALSE),""),
IFERROR(VLOOKUP($M4,all_tags[technology],1,FALSE),""),
IFERROR(VLOOKUP($N4,all_tags[technology],1,FALSE),""),
IFERROR(VLOOKUP($O4,all_tags[technology],1,FALSE),"")
)</f>
        <v/>
      </c>
      <c r="AK4" s="5" t="str">
        <f>_xlfn.TEXTJOIN("#",TRUE,
IFERROR(VLOOKUP($F4,all_tags[other],1,FALSE),""),
IFERROR(VLOOKUP($G4,all_tags[other],1,FALSE),""),
IFERROR(VLOOKUP($H4,all_tags[other],1,FALSE),""),
IFERROR(VLOOKUP($I4,all_tags[other],1,FALSE),""),
IFERROR(VLOOKUP($J4,all_tags[other],1,FALSE),""),
IFERROR(VLOOKUP($K4,all_tags[other],1,FALSE),""),
IFERROR(VLOOKUP($L4,all_tags[other],1,FALSE),""),
IFERROR(VLOOKUP($M4,all_tags[other],1,FALSE),""),
IFERROR(VLOOKUP($N4,all_tags[other],1,FALSE),""),
IFERROR(VLOOKUP($O4,all_tags[other],1,FALSE),"")
)</f>
        <v/>
      </c>
      <c r="AL4" t="str">
        <f t="shared" si="0"/>
        <v>post;infographic;data-viz;concept</v>
      </c>
    </row>
    <row r="5" spans="1:38" x14ac:dyDescent="0.25">
      <c r="A5" t="str">
        <f>source_data[[#This Row],[link_id]]</f>
        <v>L00017</v>
      </c>
      <c r="B5" t="str">
        <f>source_data[[#This Row],[link]]</f>
        <v>https://twitter.com/alevergara78/status/824356368694050819</v>
      </c>
      <c r="C5" t="str">
        <f>source_data[[#This Row],[article_title]]</f>
        <v>Nice tableau map on political conflicts in Africa https://t.co/nDkGvUTThI #Tableau #Vizoftheday #dataviz https://t.co/JjBZ982wuV</v>
      </c>
      <c r="D5" t="str">
        <f>source_data[[#This Row],[concatenate]]</f>
        <v>post;infographic;data-viz;concept</v>
      </c>
      <c r="E5">
        <f>source_data[[#This Row],[tag_count]]</f>
        <v>5</v>
      </c>
      <c r="F5" t="str" cm="1">
        <f t="array" ref="F5:I5">_xlfn.TEXTSPLIT(Table5[[#This Row],[concatenate]],";")</f>
        <v>post</v>
      </c>
      <c r="G5" t="str">
        <v>infographic</v>
      </c>
      <c r="H5" t="str">
        <v>data-viz</v>
      </c>
      <c r="I5" t="str">
        <v>concept</v>
      </c>
      <c r="Q5">
        <f>IF(ISBLANK(F5),-1,COUNTIF(all_tags[],F5)-COUNTIF(all_tags[category],F5))</f>
        <v>1</v>
      </c>
      <c r="R5">
        <f>IF(ISBLANK(G5),-1,COUNTIF(all_tags[],G5)-COUNTIF(all_tags[category],G5))</f>
        <v>1</v>
      </c>
      <c r="S5">
        <f>IF(ISBLANK(H5),-1,COUNTIF(all_tags[],H5)-COUNTIF(all_tags[category],H5))</f>
        <v>1</v>
      </c>
      <c r="T5">
        <f>IF(ISBLANK(I5),-1,COUNTIF(all_tags[],I5)-COUNTIF(all_tags[category],I5))</f>
        <v>1</v>
      </c>
      <c r="U5">
        <f>IF(ISBLANK(J5),-1,COUNTIF(all_tags[],J5)-COUNTIF(all_tags[category],J5))</f>
        <v>-1</v>
      </c>
      <c r="V5">
        <f>IF(ISBLANK(K5),-1,COUNTIF(all_tags[],K5)-COUNTIF(all_tags[category],K5))</f>
        <v>-1</v>
      </c>
      <c r="W5">
        <f>IF(ISBLANK(L5),-1,COUNTIF(all_tags[],L5)-COUNTIF(all_tags[category],L5))</f>
        <v>-1</v>
      </c>
      <c r="X5">
        <f>IF(ISBLANK(M5),-1,COUNTIF(all_tags[],M5)-COUNTIF(all_tags[category],M5))</f>
        <v>-1</v>
      </c>
      <c r="Y5">
        <f>IF(ISBLANK(N5),-1,COUNTIF(all_tags[],N5)-COUNTIF(all_tags[category],N5))</f>
        <v>-1</v>
      </c>
      <c r="Z5">
        <f>IF(ISBLANK(O5),-1,COUNTIF(all_tags[],O5)-COUNTIF(all_tags[category],O5))</f>
        <v>-1</v>
      </c>
      <c r="AB5" t="str">
        <f>Table5[[#This Row],[link_id]]</f>
        <v>L00017</v>
      </c>
      <c r="AC5" s="5" t="str">
        <f>_xlfn.TEXTJOIN("#",TRUE,
IFERROR(VLOOKUP($F5,all_tags[format],1,FALSE),""),
IFERROR(VLOOKUP($G5,all_tags[format],1,FALSE),""),
IFERROR(VLOOKUP($H5,all_tags[format],1,FALSE),""),
IFERROR(VLOOKUP($I5,all_tags[format],1,FALSE),""),
IFERROR(VLOOKUP($J5,all_tags[format],1,FALSE),""),
IFERROR(VLOOKUP($K5,all_tags[format],1,FALSE),""),
IFERROR(VLOOKUP($L5,all_tags[format],1,FALSE),""),
IFERROR(VLOOKUP($M5,all_tags[format],1,FALSE),""),
IFERROR(VLOOKUP($N5,all_tags[format],1,FALSE),""),
IFERROR(VLOOKUP($O5,all_tags[format],1,FALSE),"")
)</f>
        <v>post</v>
      </c>
      <c r="AD5" s="5" t="str">
        <f>_xlfn.TEXTJOIN("#",TRUE,
IFERROR(VLOOKUP($F5,all_tags[type],1,FALSE),""),
IFERROR(VLOOKUP($G5,all_tags[type],1,FALSE),""),
IFERROR(VLOOKUP($H5,all_tags[type],1,FALSE),""),
IFERROR(VLOOKUP($I5,all_tags[type],1,FALSE),""),
IFERROR(VLOOKUP($J5,all_tags[type],1,FALSE),""),
IFERROR(VLOOKUP($K5,all_tags[type],1,FALSE),""),
IFERROR(VLOOKUP($L5,all_tags[type],1,FALSE),""),
IFERROR(VLOOKUP($M5,all_tags[type],1,FALSE),""),
IFERROR(VLOOKUP($N5,all_tags[type],1,FALSE),""),
IFERROR(VLOOKUP($O5,all_tags[type],1,FALSE),"")
)</f>
        <v>infographic</v>
      </c>
      <c r="AE5" s="5" t="str">
        <f>_xlfn.TEXTJOIN("#",TRUE,
IFERROR(VLOOKUP($F5,all_tags[level],1,FALSE),""),
IFERROR(VLOOKUP($G5,all_tags[level],1,FALSE),""),
IFERROR(VLOOKUP($H5,all_tags[level],1,FALSE),""),
IFERROR(VLOOKUP($I5,all_tags[level],1,FALSE),""),
IFERROR(VLOOKUP($J5,all_tags[level],1,FALSE),""),
IFERROR(VLOOKUP($K5,all_tags[level],1,FALSE),""),
IFERROR(VLOOKUP($L5,all_tags[level],1,FALSE),""),
IFERROR(VLOOKUP($M5,all_tags[level],1,FALSE),""),
IFERROR(VLOOKUP($N5,all_tags[level],1,FALSE),""),
IFERROR(VLOOKUP($O5,all_tags[level],1,FALSE),"")
)</f>
        <v/>
      </c>
      <c r="AF5" s="5" t="str">
        <f>_xlfn.TEXTJOIN("#",TRUE,
IFERROR(VLOOKUP($F5,all_tags[style],1,FALSE),""),
IFERROR(VLOOKUP($G5,all_tags[style],1,FALSE),""),
IFERROR(VLOOKUP($H5,all_tags[style],1,FALSE),""),
IFERROR(VLOOKUP($I5,all_tags[style],1,FALSE),""),
IFERROR(VLOOKUP($J5,all_tags[style],1,FALSE),""),
IFERROR(VLOOKUP($K5,all_tags[style],1,FALSE),""),
IFERROR(VLOOKUP($L5,all_tags[style],1,FALSE),""),
IFERROR(VLOOKUP($M5,all_tags[style],1,FALSE),""),
IFERROR(VLOOKUP($N5,all_tags[style],1,FALSE),""),
IFERROR(VLOOKUP($O5,all_tags[style],1,FALSE),"")
)</f>
        <v/>
      </c>
      <c r="AG5" s="5" t="str">
        <f>_xlfn.TEXTJOIN("#",TRUE,
IFERROR(VLOOKUP($F5,all_tags[theme],1,FALSE),""),
IFERROR(VLOOKUP($G5,all_tags[theme],1,FALSE),""),
IFERROR(VLOOKUP($H5,all_tags[theme],1,FALSE),""),
IFERROR(VLOOKUP($I5,all_tags[theme],1,FALSE),""),
IFERROR(VLOOKUP($J5,all_tags[theme],1,FALSE),""),
IFERROR(VLOOKUP($K5,all_tags[theme],1,FALSE),""),
IFERROR(VLOOKUP($L5,all_tags[theme],1,FALSE),""),
IFERROR(VLOOKUP($M5,all_tags[theme],1,FALSE),""),
IFERROR(VLOOKUP($N5,all_tags[theme],1,FALSE),""),
IFERROR(VLOOKUP($O5,all_tags[theme],1,FALSE),"")
)</f>
        <v>data-viz</v>
      </c>
      <c r="AH5" s="5" t="str">
        <f>_xlfn.TEXTJOIN("#",TRUE,
IFERROR(VLOOKUP($F5,all_tags[topic],1,FALSE),""),
IFERROR(VLOOKUP($G5,all_tags[topic],1,FALSE),""),
IFERROR(VLOOKUP($H5,all_tags[topic],1,FALSE),""),
IFERROR(VLOOKUP($I5,all_tags[topic],1,FALSE),""),
IFERROR(VLOOKUP($J5,all_tags[topic],1,FALSE),""),
IFERROR(VLOOKUP($K5,all_tags[topic],1,FALSE),""),
IFERROR(VLOOKUP($L5,all_tags[topic],1,FALSE),""),
IFERROR(VLOOKUP($M5,all_tags[topic],1,FALSE),""),
IFERROR(VLOOKUP($N5,all_tags[topic],1,FALSE),""),
IFERROR(VLOOKUP($O5,all_tags[topic],1,FALSE),"")
)</f>
        <v>concept</v>
      </c>
      <c r="AI5" s="5" t="str">
        <f>_xlfn.TEXTJOIN("#",TRUE,
IFERROR(VLOOKUP($F5,all_tags[area],1,FALSE),""),
IFERROR(VLOOKUP($G5,all_tags[area],1,FALSE),""),
IFERROR(VLOOKUP($H5,all_tags[area],1,FALSE),""),
IFERROR(VLOOKUP($I5,all_tags[area],1,FALSE),""),
IFERROR(VLOOKUP($J5,all_tags[area],1,FALSE),""),
IFERROR(VLOOKUP($K5,all_tags[area],1,FALSE),""),
IFERROR(VLOOKUP($L5,all_tags[area],1,FALSE),""),
IFERROR(VLOOKUP($M5,all_tags[area],1,FALSE),""),
IFERROR(VLOOKUP($N5,all_tags[area],1,FALSE),""),
IFERROR(VLOOKUP($O5,all_tags[area],1,FALSE),"")
)</f>
        <v/>
      </c>
      <c r="AJ5" s="5" t="str">
        <f>_xlfn.TEXTJOIN("#",TRUE,
IFERROR(VLOOKUP($F5,all_tags[technology],1,FALSE),""),
IFERROR(VLOOKUP($G5,all_tags[technology],1,FALSE),""),
IFERROR(VLOOKUP($H5,all_tags[technology],1,FALSE),""),
IFERROR(VLOOKUP($I5,all_tags[technology],1,FALSE),""),
IFERROR(VLOOKUP($J5,all_tags[technology],1,FALSE),""),
IFERROR(VLOOKUP($K5,all_tags[technology],1,FALSE),""),
IFERROR(VLOOKUP($L5,all_tags[technology],1,FALSE),""),
IFERROR(VLOOKUP($M5,all_tags[technology],1,FALSE),""),
IFERROR(VLOOKUP($N5,all_tags[technology],1,FALSE),""),
IFERROR(VLOOKUP($O5,all_tags[technology],1,FALSE),"")
)</f>
        <v/>
      </c>
      <c r="AK5" s="5" t="str">
        <f>_xlfn.TEXTJOIN("#",TRUE,
IFERROR(VLOOKUP($F5,all_tags[other],1,FALSE),""),
IFERROR(VLOOKUP($G5,all_tags[other],1,FALSE),""),
IFERROR(VLOOKUP($H5,all_tags[other],1,FALSE),""),
IFERROR(VLOOKUP($I5,all_tags[other],1,FALSE),""),
IFERROR(VLOOKUP($J5,all_tags[other],1,FALSE),""),
IFERROR(VLOOKUP($K5,all_tags[other],1,FALSE),""),
IFERROR(VLOOKUP($L5,all_tags[other],1,FALSE),""),
IFERROR(VLOOKUP($M5,all_tags[other],1,FALSE),""),
IFERROR(VLOOKUP($N5,all_tags[other],1,FALSE),""),
IFERROR(VLOOKUP($O5,all_tags[other],1,FALSE),"")
)</f>
        <v/>
      </c>
      <c r="AL5" t="str">
        <f t="shared" si="0"/>
        <v>post;infographic;data-viz;concept</v>
      </c>
    </row>
    <row r="6" spans="1:38" x14ac:dyDescent="0.25">
      <c r="A6" t="str">
        <f>source_data[[#This Row],[link_id]]</f>
        <v>L00019</v>
      </c>
      <c r="B6" t="str">
        <f>source_data[[#This Row],[link]]</f>
        <v>https://twitter.com/alevergara78/status/824223889135988737</v>
      </c>
      <c r="C6" t="str">
        <f>source_data[[#This Row],[article_title]]</f>
        <v>One to poke around - FT interactive github repos https://t.co/xpJyQwfbzK #ft #dataviz #ddj #repo</v>
      </c>
      <c r="D6" t="str">
        <f>source_data[[#This Row],[concatenate]]</f>
        <v>site;how-to;data-viz;technique</v>
      </c>
      <c r="E6">
        <f>source_data[[#This Row],[tag_count]]</f>
        <v>5</v>
      </c>
      <c r="F6" t="str" cm="1">
        <f t="array" ref="F6:I6">_xlfn.TEXTSPLIT(Table5[[#This Row],[concatenate]],";")</f>
        <v>site</v>
      </c>
      <c r="G6" t="str">
        <v>how-to</v>
      </c>
      <c r="H6" t="str">
        <v>data-viz</v>
      </c>
      <c r="I6" t="str">
        <v>technique</v>
      </c>
      <c r="Q6">
        <f>IF(ISBLANK(F6),-1,COUNTIF(all_tags[],F6)-COUNTIF(all_tags[category],F6))</f>
        <v>1</v>
      </c>
      <c r="R6">
        <f>IF(ISBLANK(G6),-1,COUNTIF(all_tags[],G6)-COUNTIF(all_tags[category],G6))</f>
        <v>1</v>
      </c>
      <c r="S6">
        <f>IF(ISBLANK(H6),-1,COUNTIF(all_tags[],H6)-COUNTIF(all_tags[category],H6))</f>
        <v>1</v>
      </c>
      <c r="T6">
        <f>IF(ISBLANK(I6),-1,COUNTIF(all_tags[],I6)-COUNTIF(all_tags[category],I6))</f>
        <v>1</v>
      </c>
      <c r="U6">
        <f>IF(ISBLANK(J6),-1,COUNTIF(all_tags[],J6)-COUNTIF(all_tags[category],J6))</f>
        <v>-1</v>
      </c>
      <c r="V6">
        <f>IF(ISBLANK(K6),-1,COUNTIF(all_tags[],K6)-COUNTIF(all_tags[category],K6))</f>
        <v>-1</v>
      </c>
      <c r="W6">
        <f>IF(ISBLANK(L6),-1,COUNTIF(all_tags[],L6)-COUNTIF(all_tags[category],L6))</f>
        <v>-1</v>
      </c>
      <c r="X6">
        <f>IF(ISBLANK(M6),-1,COUNTIF(all_tags[],M6)-COUNTIF(all_tags[category],M6))</f>
        <v>-1</v>
      </c>
      <c r="Y6">
        <f>IF(ISBLANK(N6),-1,COUNTIF(all_tags[],N6)-COUNTIF(all_tags[category],N6))</f>
        <v>-1</v>
      </c>
      <c r="Z6">
        <f>IF(ISBLANK(O6),-1,COUNTIF(all_tags[],O6)-COUNTIF(all_tags[category],O6))</f>
        <v>-1</v>
      </c>
      <c r="AB6" t="str">
        <f>Table5[[#This Row],[link_id]]</f>
        <v>L00019</v>
      </c>
      <c r="AC6" s="5" t="str">
        <f>_xlfn.TEXTJOIN("#",TRUE,
IFERROR(VLOOKUP($F6,all_tags[format],1,FALSE),""),
IFERROR(VLOOKUP($G6,all_tags[format],1,FALSE),""),
IFERROR(VLOOKUP($H6,all_tags[format],1,FALSE),""),
IFERROR(VLOOKUP($I6,all_tags[format],1,FALSE),""),
IFERROR(VLOOKUP($J6,all_tags[format],1,FALSE),""),
IFERROR(VLOOKUP($K6,all_tags[format],1,FALSE),""),
IFERROR(VLOOKUP($L6,all_tags[format],1,FALSE),""),
IFERROR(VLOOKUP($M6,all_tags[format],1,FALSE),""),
IFERROR(VLOOKUP($N6,all_tags[format],1,FALSE),""),
IFERROR(VLOOKUP($O6,all_tags[format],1,FALSE),"")
)</f>
        <v>site</v>
      </c>
      <c r="AD6" s="5" t="str">
        <f>_xlfn.TEXTJOIN("#",TRUE,
IFERROR(VLOOKUP($F6,all_tags[type],1,FALSE),""),
IFERROR(VLOOKUP($G6,all_tags[type],1,FALSE),""),
IFERROR(VLOOKUP($H6,all_tags[type],1,FALSE),""),
IFERROR(VLOOKUP($I6,all_tags[type],1,FALSE),""),
IFERROR(VLOOKUP($J6,all_tags[type],1,FALSE),""),
IFERROR(VLOOKUP($K6,all_tags[type],1,FALSE),""),
IFERROR(VLOOKUP($L6,all_tags[type],1,FALSE),""),
IFERROR(VLOOKUP($M6,all_tags[type],1,FALSE),""),
IFERROR(VLOOKUP($N6,all_tags[type],1,FALSE),""),
IFERROR(VLOOKUP($O6,all_tags[type],1,FALSE),"")
)</f>
        <v>how-to</v>
      </c>
      <c r="AE6" s="5" t="str">
        <f>_xlfn.TEXTJOIN("#",TRUE,
IFERROR(VLOOKUP($F6,all_tags[level],1,FALSE),""),
IFERROR(VLOOKUP($G6,all_tags[level],1,FALSE),""),
IFERROR(VLOOKUP($H6,all_tags[level],1,FALSE),""),
IFERROR(VLOOKUP($I6,all_tags[level],1,FALSE),""),
IFERROR(VLOOKUP($J6,all_tags[level],1,FALSE),""),
IFERROR(VLOOKUP($K6,all_tags[level],1,FALSE),""),
IFERROR(VLOOKUP($L6,all_tags[level],1,FALSE),""),
IFERROR(VLOOKUP($M6,all_tags[level],1,FALSE),""),
IFERROR(VLOOKUP($N6,all_tags[level],1,FALSE),""),
IFERROR(VLOOKUP($O6,all_tags[level],1,FALSE),"")
)</f>
        <v/>
      </c>
      <c r="AF6" s="5" t="str">
        <f>_xlfn.TEXTJOIN("#",TRUE,
IFERROR(VLOOKUP($F6,all_tags[style],1,FALSE),""),
IFERROR(VLOOKUP($G6,all_tags[style],1,FALSE),""),
IFERROR(VLOOKUP($H6,all_tags[style],1,FALSE),""),
IFERROR(VLOOKUP($I6,all_tags[style],1,FALSE),""),
IFERROR(VLOOKUP($J6,all_tags[style],1,FALSE),""),
IFERROR(VLOOKUP($K6,all_tags[style],1,FALSE),""),
IFERROR(VLOOKUP($L6,all_tags[style],1,FALSE),""),
IFERROR(VLOOKUP($M6,all_tags[style],1,FALSE),""),
IFERROR(VLOOKUP($N6,all_tags[style],1,FALSE),""),
IFERROR(VLOOKUP($O6,all_tags[style],1,FALSE),"")
)</f>
        <v/>
      </c>
      <c r="AG6" s="5" t="str">
        <f>_xlfn.TEXTJOIN("#",TRUE,
IFERROR(VLOOKUP($F6,all_tags[theme],1,FALSE),""),
IFERROR(VLOOKUP($G6,all_tags[theme],1,FALSE),""),
IFERROR(VLOOKUP($H6,all_tags[theme],1,FALSE),""),
IFERROR(VLOOKUP($I6,all_tags[theme],1,FALSE),""),
IFERROR(VLOOKUP($J6,all_tags[theme],1,FALSE),""),
IFERROR(VLOOKUP($K6,all_tags[theme],1,FALSE),""),
IFERROR(VLOOKUP($L6,all_tags[theme],1,FALSE),""),
IFERROR(VLOOKUP($M6,all_tags[theme],1,FALSE),""),
IFERROR(VLOOKUP($N6,all_tags[theme],1,FALSE),""),
IFERROR(VLOOKUP($O6,all_tags[theme],1,FALSE),"")
)</f>
        <v>data-viz</v>
      </c>
      <c r="AH6" s="5" t="str">
        <f>_xlfn.TEXTJOIN("#",TRUE,
IFERROR(VLOOKUP($F6,all_tags[topic],1,FALSE),""),
IFERROR(VLOOKUP($G6,all_tags[topic],1,FALSE),""),
IFERROR(VLOOKUP($H6,all_tags[topic],1,FALSE),""),
IFERROR(VLOOKUP($I6,all_tags[topic],1,FALSE),""),
IFERROR(VLOOKUP($J6,all_tags[topic],1,FALSE),""),
IFERROR(VLOOKUP($K6,all_tags[topic],1,FALSE),""),
IFERROR(VLOOKUP($L6,all_tags[topic],1,FALSE),""),
IFERROR(VLOOKUP($M6,all_tags[topic],1,FALSE),""),
IFERROR(VLOOKUP($N6,all_tags[topic],1,FALSE),""),
IFERROR(VLOOKUP($O6,all_tags[topic],1,FALSE),"")
)</f>
        <v>technique</v>
      </c>
      <c r="AI6" s="5" t="str">
        <f>_xlfn.TEXTJOIN("#",TRUE,
IFERROR(VLOOKUP($F6,all_tags[area],1,FALSE),""),
IFERROR(VLOOKUP($G6,all_tags[area],1,FALSE),""),
IFERROR(VLOOKUP($H6,all_tags[area],1,FALSE),""),
IFERROR(VLOOKUP($I6,all_tags[area],1,FALSE),""),
IFERROR(VLOOKUP($J6,all_tags[area],1,FALSE),""),
IFERROR(VLOOKUP($K6,all_tags[area],1,FALSE),""),
IFERROR(VLOOKUP($L6,all_tags[area],1,FALSE),""),
IFERROR(VLOOKUP($M6,all_tags[area],1,FALSE),""),
IFERROR(VLOOKUP($N6,all_tags[area],1,FALSE),""),
IFERROR(VLOOKUP($O6,all_tags[area],1,FALSE),"")
)</f>
        <v/>
      </c>
      <c r="AJ6" s="5" t="str">
        <f>_xlfn.TEXTJOIN("#",TRUE,
IFERROR(VLOOKUP($F6,all_tags[technology],1,FALSE),""),
IFERROR(VLOOKUP($G6,all_tags[technology],1,FALSE),""),
IFERROR(VLOOKUP($H6,all_tags[technology],1,FALSE),""),
IFERROR(VLOOKUP($I6,all_tags[technology],1,FALSE),""),
IFERROR(VLOOKUP($J6,all_tags[technology],1,FALSE),""),
IFERROR(VLOOKUP($K6,all_tags[technology],1,FALSE),""),
IFERROR(VLOOKUP($L6,all_tags[technology],1,FALSE),""),
IFERROR(VLOOKUP($M6,all_tags[technology],1,FALSE),""),
IFERROR(VLOOKUP($N6,all_tags[technology],1,FALSE),""),
IFERROR(VLOOKUP($O6,all_tags[technology],1,FALSE),"")
)</f>
        <v/>
      </c>
      <c r="AK6" s="5" t="str">
        <f>_xlfn.TEXTJOIN("#",TRUE,
IFERROR(VLOOKUP($F6,all_tags[other],1,FALSE),""),
IFERROR(VLOOKUP($G6,all_tags[other],1,FALSE),""),
IFERROR(VLOOKUP($H6,all_tags[other],1,FALSE),""),
IFERROR(VLOOKUP($I6,all_tags[other],1,FALSE),""),
IFERROR(VLOOKUP($J6,all_tags[other],1,FALSE),""),
IFERROR(VLOOKUP($K6,all_tags[other],1,FALSE),""),
IFERROR(VLOOKUP($L6,all_tags[other],1,FALSE),""),
IFERROR(VLOOKUP($M6,all_tags[other],1,FALSE),""),
IFERROR(VLOOKUP($N6,all_tags[other],1,FALSE),""),
IFERROR(VLOOKUP($O6,all_tags[other],1,FALSE),"")
)</f>
        <v/>
      </c>
      <c r="AL6" t="str">
        <f t="shared" si="0"/>
        <v>site;how-to;data-viz;technique</v>
      </c>
    </row>
    <row r="7" spans="1:38" x14ac:dyDescent="0.25">
      <c r="A7" t="str">
        <f>source_data[[#This Row],[link_id]]</f>
        <v>L00020</v>
      </c>
      <c r="B7" t="str">
        <f>source_data[[#This Row],[link]]</f>
        <v>https://twitter.com/DataSciNews/status/824796371509198852</v>
      </c>
      <c r="C7" t="str">
        <f>source_data[[#This Row],[article_title]]</f>
        <v>Roll Your Own Charting System Using Vega-Lite and Google Spreadsheets | @tpreusse https://t.co/v0hgRh07zs</v>
      </c>
      <c r="D7" t="str">
        <f>source_data[[#This Row],[concatenate]]</f>
        <v>post;how-to;data-viz;methodology;development</v>
      </c>
      <c r="E7">
        <f>source_data[[#This Row],[tag_count]]</f>
        <v>6</v>
      </c>
      <c r="F7" t="str" cm="1">
        <f t="array" ref="F7:J7">_xlfn.TEXTSPLIT(Table5[[#This Row],[concatenate]],";")</f>
        <v>post</v>
      </c>
      <c r="G7" t="str">
        <v>how-to</v>
      </c>
      <c r="H7" t="str">
        <v>data-viz</v>
      </c>
      <c r="I7" t="str">
        <v>methodology</v>
      </c>
      <c r="J7" t="str">
        <v>development</v>
      </c>
      <c r="Q7">
        <f>IF(ISBLANK(F7),-1,COUNTIF(all_tags[],F7)-COUNTIF(all_tags[category],F7))</f>
        <v>1</v>
      </c>
      <c r="R7">
        <f>IF(ISBLANK(G7),-1,COUNTIF(all_tags[],G7)-COUNTIF(all_tags[category],G7))</f>
        <v>1</v>
      </c>
      <c r="S7">
        <f>IF(ISBLANK(H7),-1,COUNTIF(all_tags[],H7)-COUNTIF(all_tags[category],H7))</f>
        <v>1</v>
      </c>
      <c r="T7">
        <f>IF(ISBLANK(I7),-1,COUNTIF(all_tags[],I7)-COUNTIF(all_tags[category],I7))</f>
        <v>1</v>
      </c>
      <c r="U7">
        <f>IF(ISBLANK(J7),-1,COUNTIF(all_tags[],J7)-COUNTIF(all_tags[category],J7))</f>
        <v>1</v>
      </c>
      <c r="V7">
        <f>IF(ISBLANK(K7),-1,COUNTIF(all_tags[],K7)-COUNTIF(all_tags[category],K7))</f>
        <v>-1</v>
      </c>
      <c r="W7">
        <f>IF(ISBLANK(L7),-1,COUNTIF(all_tags[],L7)-COUNTIF(all_tags[category],L7))</f>
        <v>-1</v>
      </c>
      <c r="X7">
        <f>IF(ISBLANK(M7),-1,COUNTIF(all_tags[],M7)-COUNTIF(all_tags[category],M7))</f>
        <v>-1</v>
      </c>
      <c r="Y7">
        <f>IF(ISBLANK(N7),-1,COUNTIF(all_tags[],N7)-COUNTIF(all_tags[category],N7))</f>
        <v>-1</v>
      </c>
      <c r="Z7">
        <f>IF(ISBLANK(O7),-1,COUNTIF(all_tags[],O7)-COUNTIF(all_tags[category],O7))</f>
        <v>-1</v>
      </c>
      <c r="AB7" t="str">
        <f>Table5[[#This Row],[link_id]]</f>
        <v>L00020</v>
      </c>
      <c r="AC7" s="5" t="str">
        <f>_xlfn.TEXTJOIN("#",TRUE,
IFERROR(VLOOKUP($F7,all_tags[format],1,FALSE),""),
IFERROR(VLOOKUP($G7,all_tags[format],1,FALSE),""),
IFERROR(VLOOKUP($H7,all_tags[format],1,FALSE),""),
IFERROR(VLOOKUP($I7,all_tags[format],1,FALSE),""),
IFERROR(VLOOKUP($J7,all_tags[format],1,FALSE),""),
IFERROR(VLOOKUP($K7,all_tags[format],1,FALSE),""),
IFERROR(VLOOKUP($L7,all_tags[format],1,FALSE),""),
IFERROR(VLOOKUP($M7,all_tags[format],1,FALSE),""),
IFERROR(VLOOKUP($N7,all_tags[format],1,FALSE),""),
IFERROR(VLOOKUP($O7,all_tags[format],1,FALSE),"")
)</f>
        <v>post</v>
      </c>
      <c r="AD7" s="5" t="str">
        <f>_xlfn.TEXTJOIN("#",TRUE,
IFERROR(VLOOKUP($F7,all_tags[type],1,FALSE),""),
IFERROR(VLOOKUP($G7,all_tags[type],1,FALSE),""),
IFERROR(VLOOKUP($H7,all_tags[type],1,FALSE),""),
IFERROR(VLOOKUP($I7,all_tags[type],1,FALSE),""),
IFERROR(VLOOKUP($J7,all_tags[type],1,FALSE),""),
IFERROR(VLOOKUP($K7,all_tags[type],1,FALSE),""),
IFERROR(VLOOKUP($L7,all_tags[type],1,FALSE),""),
IFERROR(VLOOKUP($M7,all_tags[type],1,FALSE),""),
IFERROR(VLOOKUP($N7,all_tags[type],1,FALSE),""),
IFERROR(VLOOKUP($O7,all_tags[type],1,FALSE),"")
)</f>
        <v>how-to</v>
      </c>
      <c r="AE7" s="5" t="str">
        <f>_xlfn.TEXTJOIN("#",TRUE,
IFERROR(VLOOKUP($F7,all_tags[level],1,FALSE),""),
IFERROR(VLOOKUP($G7,all_tags[level],1,FALSE),""),
IFERROR(VLOOKUP($H7,all_tags[level],1,FALSE),""),
IFERROR(VLOOKUP($I7,all_tags[level],1,FALSE),""),
IFERROR(VLOOKUP($J7,all_tags[level],1,FALSE),""),
IFERROR(VLOOKUP($K7,all_tags[level],1,FALSE),""),
IFERROR(VLOOKUP($L7,all_tags[level],1,FALSE),""),
IFERROR(VLOOKUP($M7,all_tags[level],1,FALSE),""),
IFERROR(VLOOKUP($N7,all_tags[level],1,FALSE),""),
IFERROR(VLOOKUP($O7,all_tags[level],1,FALSE),"")
)</f>
        <v/>
      </c>
      <c r="AF7" s="5" t="str">
        <f>_xlfn.TEXTJOIN("#",TRUE,
IFERROR(VLOOKUP($F7,all_tags[style],1,FALSE),""),
IFERROR(VLOOKUP($G7,all_tags[style],1,FALSE),""),
IFERROR(VLOOKUP($H7,all_tags[style],1,FALSE),""),
IFERROR(VLOOKUP($I7,all_tags[style],1,FALSE),""),
IFERROR(VLOOKUP($J7,all_tags[style],1,FALSE),""),
IFERROR(VLOOKUP($K7,all_tags[style],1,FALSE),""),
IFERROR(VLOOKUP($L7,all_tags[style],1,FALSE),""),
IFERROR(VLOOKUP($M7,all_tags[style],1,FALSE),""),
IFERROR(VLOOKUP($N7,all_tags[style],1,FALSE),""),
IFERROR(VLOOKUP($O7,all_tags[style],1,FALSE),"")
)</f>
        <v/>
      </c>
      <c r="AG7" s="5" t="str">
        <f>_xlfn.TEXTJOIN("#",TRUE,
IFERROR(VLOOKUP($F7,all_tags[theme],1,FALSE),""),
IFERROR(VLOOKUP($G7,all_tags[theme],1,FALSE),""),
IFERROR(VLOOKUP($H7,all_tags[theme],1,FALSE),""),
IFERROR(VLOOKUP($I7,all_tags[theme],1,FALSE),""),
IFERROR(VLOOKUP($J7,all_tags[theme],1,FALSE),""),
IFERROR(VLOOKUP($K7,all_tags[theme],1,FALSE),""),
IFERROR(VLOOKUP($L7,all_tags[theme],1,FALSE),""),
IFERROR(VLOOKUP($M7,all_tags[theme],1,FALSE),""),
IFERROR(VLOOKUP($N7,all_tags[theme],1,FALSE),""),
IFERROR(VLOOKUP($O7,all_tags[theme],1,FALSE),"")
)</f>
        <v>data-viz</v>
      </c>
      <c r="AH7" s="5" t="str">
        <f>_xlfn.TEXTJOIN("#",TRUE,
IFERROR(VLOOKUP($F7,all_tags[topic],1,FALSE),""),
IFERROR(VLOOKUP($G7,all_tags[topic],1,FALSE),""),
IFERROR(VLOOKUP($H7,all_tags[topic],1,FALSE),""),
IFERROR(VLOOKUP($I7,all_tags[topic],1,FALSE),""),
IFERROR(VLOOKUP($J7,all_tags[topic],1,FALSE),""),
IFERROR(VLOOKUP($K7,all_tags[topic],1,FALSE),""),
IFERROR(VLOOKUP($L7,all_tags[topic],1,FALSE),""),
IFERROR(VLOOKUP($M7,all_tags[topic],1,FALSE),""),
IFERROR(VLOOKUP($N7,all_tags[topic],1,FALSE),""),
IFERROR(VLOOKUP($O7,all_tags[topic],1,FALSE),"")
)</f>
        <v>methodology</v>
      </c>
      <c r="AI7" s="5" t="str">
        <f>_xlfn.TEXTJOIN("#",TRUE,
IFERROR(VLOOKUP($F7,all_tags[area],1,FALSE),""),
IFERROR(VLOOKUP($G7,all_tags[area],1,FALSE),""),
IFERROR(VLOOKUP($H7,all_tags[area],1,FALSE),""),
IFERROR(VLOOKUP($I7,all_tags[area],1,FALSE),""),
IFERROR(VLOOKUP($J7,all_tags[area],1,FALSE),""),
IFERROR(VLOOKUP($K7,all_tags[area],1,FALSE),""),
IFERROR(VLOOKUP($L7,all_tags[area],1,FALSE),""),
IFERROR(VLOOKUP($M7,all_tags[area],1,FALSE),""),
IFERROR(VLOOKUP($N7,all_tags[area],1,FALSE),""),
IFERROR(VLOOKUP($O7,all_tags[area],1,FALSE),"")
)</f>
        <v>development</v>
      </c>
      <c r="AJ7" s="5" t="str">
        <f>_xlfn.TEXTJOIN("#",TRUE,
IFERROR(VLOOKUP($F7,all_tags[technology],1,FALSE),""),
IFERROR(VLOOKUP($G7,all_tags[technology],1,FALSE),""),
IFERROR(VLOOKUP($H7,all_tags[technology],1,FALSE),""),
IFERROR(VLOOKUP($I7,all_tags[technology],1,FALSE),""),
IFERROR(VLOOKUP($J7,all_tags[technology],1,FALSE),""),
IFERROR(VLOOKUP($K7,all_tags[technology],1,FALSE),""),
IFERROR(VLOOKUP($L7,all_tags[technology],1,FALSE),""),
IFERROR(VLOOKUP($M7,all_tags[technology],1,FALSE),""),
IFERROR(VLOOKUP($N7,all_tags[technology],1,FALSE),""),
IFERROR(VLOOKUP($O7,all_tags[technology],1,FALSE),"")
)</f>
        <v/>
      </c>
      <c r="AK7" s="5" t="str">
        <f>_xlfn.TEXTJOIN("#",TRUE,
IFERROR(VLOOKUP($F7,all_tags[other],1,FALSE),""),
IFERROR(VLOOKUP($G7,all_tags[other],1,FALSE),""),
IFERROR(VLOOKUP($H7,all_tags[other],1,FALSE),""),
IFERROR(VLOOKUP($I7,all_tags[other],1,FALSE),""),
IFERROR(VLOOKUP($J7,all_tags[other],1,FALSE),""),
IFERROR(VLOOKUP($K7,all_tags[other],1,FALSE),""),
IFERROR(VLOOKUP($L7,all_tags[other],1,FALSE),""),
IFERROR(VLOOKUP($M7,all_tags[other],1,FALSE),""),
IFERROR(VLOOKUP($N7,all_tags[other],1,FALSE),""),
IFERROR(VLOOKUP($O7,all_tags[other],1,FALSE),"")
)</f>
        <v/>
      </c>
      <c r="AL7" t="str">
        <f t="shared" si="0"/>
        <v>post;how-to;data-viz;methodology;development</v>
      </c>
    </row>
    <row r="8" spans="1:38" x14ac:dyDescent="0.25">
      <c r="A8" t="str">
        <f>source_data[[#This Row],[link_id]]</f>
        <v>L00021</v>
      </c>
      <c r="B8" t="str">
        <f>source_data[[#This Row],[link]]</f>
        <v>https://twitter.com/DataSciNews/status/824796272498470912</v>
      </c>
      <c r="C8" t="str">
        <f>source_data[[#This Row],[article_title]]</f>
        <v>Awesome list of ML videos by @dustinvtran  https://t.co/6VWxtogMFk</v>
      </c>
      <c r="D8" t="str">
        <f>source_data[[#This Row],[concatenate]]</f>
        <v>video;list;technique;ml</v>
      </c>
      <c r="E8">
        <f>source_data[[#This Row],[tag_count]]</f>
        <v>5</v>
      </c>
      <c r="F8" t="str" cm="1">
        <f t="array" ref="F8:I8">_xlfn.TEXTSPLIT(Table5[[#This Row],[concatenate]],";")</f>
        <v>video</v>
      </c>
      <c r="G8" t="str">
        <v>list</v>
      </c>
      <c r="H8" t="str">
        <v>technique</v>
      </c>
      <c r="I8" t="str">
        <v>ml</v>
      </c>
      <c r="Q8">
        <f>IF(ISBLANK(F8),-1,COUNTIF(all_tags[],F8)-COUNTIF(all_tags[category],F8))</f>
        <v>1</v>
      </c>
      <c r="R8">
        <f>IF(ISBLANK(G8),-1,COUNTIF(all_tags[],G8)-COUNTIF(all_tags[category],G8))</f>
        <v>1</v>
      </c>
      <c r="S8">
        <f>IF(ISBLANK(H8),-1,COUNTIF(all_tags[],H8)-COUNTIF(all_tags[category],H8))</f>
        <v>1</v>
      </c>
      <c r="T8">
        <f>IF(ISBLANK(I8),-1,COUNTIF(all_tags[],I8)-COUNTIF(all_tags[category],I8))</f>
        <v>1</v>
      </c>
      <c r="U8">
        <f>IF(ISBLANK(J8),-1,COUNTIF(all_tags[],J8)-COUNTIF(all_tags[category],J8))</f>
        <v>-1</v>
      </c>
      <c r="V8">
        <f>IF(ISBLANK(K8),-1,COUNTIF(all_tags[],K8)-COUNTIF(all_tags[category],K8))</f>
        <v>-1</v>
      </c>
      <c r="W8">
        <f>IF(ISBLANK(L8),-1,COUNTIF(all_tags[],L8)-COUNTIF(all_tags[category],L8))</f>
        <v>-1</v>
      </c>
      <c r="X8">
        <f>IF(ISBLANK(M8),-1,COUNTIF(all_tags[],M8)-COUNTIF(all_tags[category],M8))</f>
        <v>-1</v>
      </c>
      <c r="Y8">
        <f>IF(ISBLANK(N8),-1,COUNTIF(all_tags[],N8)-COUNTIF(all_tags[category],N8))</f>
        <v>-1</v>
      </c>
      <c r="Z8">
        <f>IF(ISBLANK(O8),-1,COUNTIF(all_tags[],O8)-COUNTIF(all_tags[category],O8))</f>
        <v>-1</v>
      </c>
      <c r="AB8" t="str">
        <f>Table5[[#This Row],[link_id]]</f>
        <v>L00021</v>
      </c>
      <c r="AC8" s="5" t="str">
        <f>_xlfn.TEXTJOIN("#",TRUE,
IFERROR(VLOOKUP($F8,all_tags[format],1,FALSE),""),
IFERROR(VLOOKUP($G8,all_tags[format],1,FALSE),""),
IFERROR(VLOOKUP($H8,all_tags[format],1,FALSE),""),
IFERROR(VLOOKUP($I8,all_tags[format],1,FALSE),""),
IFERROR(VLOOKUP($J8,all_tags[format],1,FALSE),""),
IFERROR(VLOOKUP($K8,all_tags[format],1,FALSE),""),
IFERROR(VLOOKUP($L8,all_tags[format],1,FALSE),""),
IFERROR(VLOOKUP($M8,all_tags[format],1,FALSE),""),
IFERROR(VLOOKUP($N8,all_tags[format],1,FALSE),""),
IFERROR(VLOOKUP($O8,all_tags[format],1,FALSE),"")
)</f>
        <v>video</v>
      </c>
      <c r="AD8" s="5" t="str">
        <f>_xlfn.TEXTJOIN("#",TRUE,
IFERROR(VLOOKUP($F8,all_tags[type],1,FALSE),""),
IFERROR(VLOOKUP($G8,all_tags[type],1,FALSE),""),
IFERROR(VLOOKUP($H8,all_tags[type],1,FALSE),""),
IFERROR(VLOOKUP($I8,all_tags[type],1,FALSE),""),
IFERROR(VLOOKUP($J8,all_tags[type],1,FALSE),""),
IFERROR(VLOOKUP($K8,all_tags[type],1,FALSE),""),
IFERROR(VLOOKUP($L8,all_tags[type],1,FALSE),""),
IFERROR(VLOOKUP($M8,all_tags[type],1,FALSE),""),
IFERROR(VLOOKUP($N8,all_tags[type],1,FALSE),""),
IFERROR(VLOOKUP($O8,all_tags[type],1,FALSE),"")
)</f>
        <v>list</v>
      </c>
      <c r="AE8" s="5" t="str">
        <f>_xlfn.TEXTJOIN("#",TRUE,
IFERROR(VLOOKUP($F8,all_tags[level],1,FALSE),""),
IFERROR(VLOOKUP($G8,all_tags[level],1,FALSE),""),
IFERROR(VLOOKUP($H8,all_tags[level],1,FALSE),""),
IFERROR(VLOOKUP($I8,all_tags[level],1,FALSE),""),
IFERROR(VLOOKUP($J8,all_tags[level],1,FALSE),""),
IFERROR(VLOOKUP($K8,all_tags[level],1,FALSE),""),
IFERROR(VLOOKUP($L8,all_tags[level],1,FALSE),""),
IFERROR(VLOOKUP($M8,all_tags[level],1,FALSE),""),
IFERROR(VLOOKUP($N8,all_tags[level],1,FALSE),""),
IFERROR(VLOOKUP($O8,all_tags[level],1,FALSE),"")
)</f>
        <v/>
      </c>
      <c r="AF8" s="5" t="str">
        <f>_xlfn.TEXTJOIN("#",TRUE,
IFERROR(VLOOKUP($F8,all_tags[style],1,FALSE),""),
IFERROR(VLOOKUP($G8,all_tags[style],1,FALSE),""),
IFERROR(VLOOKUP($H8,all_tags[style],1,FALSE),""),
IFERROR(VLOOKUP($I8,all_tags[style],1,FALSE),""),
IFERROR(VLOOKUP($J8,all_tags[style],1,FALSE),""),
IFERROR(VLOOKUP($K8,all_tags[style],1,FALSE),""),
IFERROR(VLOOKUP($L8,all_tags[style],1,FALSE),""),
IFERROR(VLOOKUP($M8,all_tags[style],1,FALSE),""),
IFERROR(VLOOKUP($N8,all_tags[style],1,FALSE),""),
IFERROR(VLOOKUP($O8,all_tags[style],1,FALSE),"")
)</f>
        <v/>
      </c>
      <c r="AG8" s="5" t="str">
        <f>_xlfn.TEXTJOIN("#",TRUE,
IFERROR(VLOOKUP($F8,all_tags[theme],1,FALSE),""),
IFERROR(VLOOKUP($G8,all_tags[theme],1,FALSE),""),
IFERROR(VLOOKUP($H8,all_tags[theme],1,FALSE),""),
IFERROR(VLOOKUP($I8,all_tags[theme],1,FALSE),""),
IFERROR(VLOOKUP($J8,all_tags[theme],1,FALSE),""),
IFERROR(VLOOKUP($K8,all_tags[theme],1,FALSE),""),
IFERROR(VLOOKUP($L8,all_tags[theme],1,FALSE),""),
IFERROR(VLOOKUP($M8,all_tags[theme],1,FALSE),""),
IFERROR(VLOOKUP($N8,all_tags[theme],1,FALSE),""),
IFERROR(VLOOKUP($O8,all_tags[theme],1,FALSE),"")
)</f>
        <v/>
      </c>
      <c r="AH8" s="5" t="str">
        <f>_xlfn.TEXTJOIN("#",TRUE,
IFERROR(VLOOKUP($F8,all_tags[topic],1,FALSE),""),
IFERROR(VLOOKUP($G8,all_tags[topic],1,FALSE),""),
IFERROR(VLOOKUP($H8,all_tags[topic],1,FALSE),""),
IFERROR(VLOOKUP($I8,all_tags[topic],1,FALSE),""),
IFERROR(VLOOKUP($J8,all_tags[topic],1,FALSE),""),
IFERROR(VLOOKUP($K8,all_tags[topic],1,FALSE),""),
IFERROR(VLOOKUP($L8,all_tags[topic],1,FALSE),""),
IFERROR(VLOOKUP($M8,all_tags[topic],1,FALSE),""),
IFERROR(VLOOKUP($N8,all_tags[topic],1,FALSE),""),
IFERROR(VLOOKUP($O8,all_tags[topic],1,FALSE),"")
)</f>
        <v>technique</v>
      </c>
      <c r="AI8" s="5" t="str">
        <f>_xlfn.TEXTJOIN("#",TRUE,
IFERROR(VLOOKUP($F8,all_tags[area],1,FALSE),""),
IFERROR(VLOOKUP($G8,all_tags[area],1,FALSE),""),
IFERROR(VLOOKUP($H8,all_tags[area],1,FALSE),""),
IFERROR(VLOOKUP($I8,all_tags[area],1,FALSE),""),
IFERROR(VLOOKUP($J8,all_tags[area],1,FALSE),""),
IFERROR(VLOOKUP($K8,all_tags[area],1,FALSE),""),
IFERROR(VLOOKUP($L8,all_tags[area],1,FALSE),""),
IFERROR(VLOOKUP($M8,all_tags[area],1,FALSE),""),
IFERROR(VLOOKUP($N8,all_tags[area],1,FALSE),""),
IFERROR(VLOOKUP($O8,all_tags[area],1,FALSE),"")
)</f>
        <v>ml</v>
      </c>
      <c r="AJ8" s="5" t="str">
        <f>_xlfn.TEXTJOIN("#",TRUE,
IFERROR(VLOOKUP($F8,all_tags[technology],1,FALSE),""),
IFERROR(VLOOKUP($G8,all_tags[technology],1,FALSE),""),
IFERROR(VLOOKUP($H8,all_tags[technology],1,FALSE),""),
IFERROR(VLOOKUP($I8,all_tags[technology],1,FALSE),""),
IFERROR(VLOOKUP($J8,all_tags[technology],1,FALSE),""),
IFERROR(VLOOKUP($K8,all_tags[technology],1,FALSE),""),
IFERROR(VLOOKUP($L8,all_tags[technology],1,FALSE),""),
IFERROR(VLOOKUP($M8,all_tags[technology],1,FALSE),""),
IFERROR(VLOOKUP($N8,all_tags[technology],1,FALSE),""),
IFERROR(VLOOKUP($O8,all_tags[technology],1,FALSE),"")
)</f>
        <v/>
      </c>
      <c r="AK8" s="5" t="str">
        <f>_xlfn.TEXTJOIN("#",TRUE,
IFERROR(VLOOKUP($F8,all_tags[other],1,FALSE),""),
IFERROR(VLOOKUP($G8,all_tags[other],1,FALSE),""),
IFERROR(VLOOKUP($H8,all_tags[other],1,FALSE),""),
IFERROR(VLOOKUP($I8,all_tags[other],1,FALSE),""),
IFERROR(VLOOKUP($J8,all_tags[other],1,FALSE),""),
IFERROR(VLOOKUP($K8,all_tags[other],1,FALSE),""),
IFERROR(VLOOKUP($L8,all_tags[other],1,FALSE),""),
IFERROR(VLOOKUP($M8,all_tags[other],1,FALSE),""),
IFERROR(VLOOKUP($N8,all_tags[other],1,FALSE),""),
IFERROR(VLOOKUP($O8,all_tags[other],1,FALSE),"")
)</f>
        <v/>
      </c>
      <c r="AL8" t="str">
        <f t="shared" si="0"/>
        <v>video;list;technique;ml</v>
      </c>
    </row>
    <row r="9" spans="1:38" x14ac:dyDescent="0.25">
      <c r="A9" t="str">
        <f>source_data[[#This Row],[link_id]]</f>
        <v>L00022</v>
      </c>
      <c r="B9" t="str">
        <f>source_data[[#This Row],[link]]</f>
        <v>https://twitter.com/DataSciNews/status/824259135550226433</v>
      </c>
      <c r="C9" t="str">
        <f>source_data[[#This Row],[article_title]]</f>
        <v>Colleagues' new paper on using deep networks for guiding an automated theorem prover is up on Arxiv: https://t.co/VAVv9fDFQm</v>
      </c>
      <c r="D9" t="str">
        <f>source_data[[#This Row],[concatenate]]</f>
        <v>paper;research;technique;dl</v>
      </c>
      <c r="E9">
        <f>source_data[[#This Row],[tag_count]]</f>
        <v>5</v>
      </c>
      <c r="F9" t="str" cm="1">
        <f t="array" ref="F9:I9">_xlfn.TEXTSPLIT(Table5[[#This Row],[concatenate]],";")</f>
        <v>paper</v>
      </c>
      <c r="G9" t="str">
        <v>research</v>
      </c>
      <c r="H9" t="str">
        <v>technique</v>
      </c>
      <c r="I9" t="str">
        <v>dl</v>
      </c>
      <c r="Q9">
        <f>IF(ISBLANK(F9),-1,COUNTIF(all_tags[],F9)-COUNTIF(all_tags[category],F9))</f>
        <v>1</v>
      </c>
      <c r="R9">
        <f>IF(ISBLANK(G9),-1,COUNTIF(all_tags[],G9)-COUNTIF(all_tags[category],G9))</f>
        <v>1</v>
      </c>
      <c r="S9">
        <f>IF(ISBLANK(H9),-1,COUNTIF(all_tags[],H9)-COUNTIF(all_tags[category],H9))</f>
        <v>1</v>
      </c>
      <c r="T9">
        <f>IF(ISBLANK(I9),-1,COUNTIF(all_tags[],I9)-COUNTIF(all_tags[category],I9))</f>
        <v>1</v>
      </c>
      <c r="U9">
        <f>IF(ISBLANK(J9),-1,COUNTIF(all_tags[],J9)-COUNTIF(all_tags[category],J9))</f>
        <v>-1</v>
      </c>
      <c r="V9">
        <f>IF(ISBLANK(K9),-1,COUNTIF(all_tags[],K9)-COUNTIF(all_tags[category],K9))</f>
        <v>-1</v>
      </c>
      <c r="W9">
        <f>IF(ISBLANK(L9),-1,COUNTIF(all_tags[],L9)-COUNTIF(all_tags[category],L9))</f>
        <v>-1</v>
      </c>
      <c r="X9">
        <f>IF(ISBLANK(M9),-1,COUNTIF(all_tags[],M9)-COUNTIF(all_tags[category],M9))</f>
        <v>-1</v>
      </c>
      <c r="Y9">
        <f>IF(ISBLANK(N9),-1,COUNTIF(all_tags[],N9)-COUNTIF(all_tags[category],N9))</f>
        <v>-1</v>
      </c>
      <c r="Z9">
        <f>IF(ISBLANK(O9),-1,COUNTIF(all_tags[],O9)-COUNTIF(all_tags[category],O9))</f>
        <v>-1</v>
      </c>
      <c r="AB9" t="str">
        <f>Table5[[#This Row],[link_id]]</f>
        <v>L00022</v>
      </c>
      <c r="AC9" s="5" t="str">
        <f>_xlfn.TEXTJOIN("#",TRUE,
IFERROR(VLOOKUP($F9,all_tags[format],1,FALSE),""),
IFERROR(VLOOKUP($G9,all_tags[format],1,FALSE),""),
IFERROR(VLOOKUP($H9,all_tags[format],1,FALSE),""),
IFERROR(VLOOKUP($I9,all_tags[format],1,FALSE),""),
IFERROR(VLOOKUP($J9,all_tags[format],1,FALSE),""),
IFERROR(VLOOKUP($K9,all_tags[format],1,FALSE),""),
IFERROR(VLOOKUP($L9,all_tags[format],1,FALSE),""),
IFERROR(VLOOKUP($M9,all_tags[format],1,FALSE),""),
IFERROR(VLOOKUP($N9,all_tags[format],1,FALSE),""),
IFERROR(VLOOKUP($O9,all_tags[format],1,FALSE),"")
)</f>
        <v>paper</v>
      </c>
      <c r="AD9" s="5" t="str">
        <f>_xlfn.TEXTJOIN("#",TRUE,
IFERROR(VLOOKUP($F9,all_tags[type],1,FALSE),""),
IFERROR(VLOOKUP($G9,all_tags[type],1,FALSE),""),
IFERROR(VLOOKUP($H9,all_tags[type],1,FALSE),""),
IFERROR(VLOOKUP($I9,all_tags[type],1,FALSE),""),
IFERROR(VLOOKUP($J9,all_tags[type],1,FALSE),""),
IFERROR(VLOOKUP($K9,all_tags[type],1,FALSE),""),
IFERROR(VLOOKUP($L9,all_tags[type],1,FALSE),""),
IFERROR(VLOOKUP($M9,all_tags[type],1,FALSE),""),
IFERROR(VLOOKUP($N9,all_tags[type],1,FALSE),""),
IFERROR(VLOOKUP($O9,all_tags[type],1,FALSE),"")
)</f>
        <v>research</v>
      </c>
      <c r="AE9" s="5" t="str">
        <f>_xlfn.TEXTJOIN("#",TRUE,
IFERROR(VLOOKUP($F9,all_tags[level],1,FALSE),""),
IFERROR(VLOOKUP($G9,all_tags[level],1,FALSE),""),
IFERROR(VLOOKUP($H9,all_tags[level],1,FALSE),""),
IFERROR(VLOOKUP($I9,all_tags[level],1,FALSE),""),
IFERROR(VLOOKUP($J9,all_tags[level],1,FALSE),""),
IFERROR(VLOOKUP($K9,all_tags[level],1,FALSE),""),
IFERROR(VLOOKUP($L9,all_tags[level],1,FALSE),""),
IFERROR(VLOOKUP($M9,all_tags[level],1,FALSE),""),
IFERROR(VLOOKUP($N9,all_tags[level],1,FALSE),""),
IFERROR(VLOOKUP($O9,all_tags[level],1,FALSE),"")
)</f>
        <v/>
      </c>
      <c r="AF9" s="5" t="str">
        <f>_xlfn.TEXTJOIN("#",TRUE,
IFERROR(VLOOKUP($F9,all_tags[style],1,FALSE),""),
IFERROR(VLOOKUP($G9,all_tags[style],1,FALSE),""),
IFERROR(VLOOKUP($H9,all_tags[style],1,FALSE),""),
IFERROR(VLOOKUP($I9,all_tags[style],1,FALSE),""),
IFERROR(VLOOKUP($J9,all_tags[style],1,FALSE),""),
IFERROR(VLOOKUP($K9,all_tags[style],1,FALSE),""),
IFERROR(VLOOKUP($L9,all_tags[style],1,FALSE),""),
IFERROR(VLOOKUP($M9,all_tags[style],1,FALSE),""),
IFERROR(VLOOKUP($N9,all_tags[style],1,FALSE),""),
IFERROR(VLOOKUP($O9,all_tags[style],1,FALSE),"")
)</f>
        <v/>
      </c>
      <c r="AG9" s="5" t="str">
        <f>_xlfn.TEXTJOIN("#",TRUE,
IFERROR(VLOOKUP($F9,all_tags[theme],1,FALSE),""),
IFERROR(VLOOKUP($G9,all_tags[theme],1,FALSE),""),
IFERROR(VLOOKUP($H9,all_tags[theme],1,FALSE),""),
IFERROR(VLOOKUP($I9,all_tags[theme],1,FALSE),""),
IFERROR(VLOOKUP($J9,all_tags[theme],1,FALSE),""),
IFERROR(VLOOKUP($K9,all_tags[theme],1,FALSE),""),
IFERROR(VLOOKUP($L9,all_tags[theme],1,FALSE),""),
IFERROR(VLOOKUP($M9,all_tags[theme],1,FALSE),""),
IFERROR(VLOOKUP($N9,all_tags[theme],1,FALSE),""),
IFERROR(VLOOKUP($O9,all_tags[theme],1,FALSE),"")
)</f>
        <v/>
      </c>
      <c r="AH9" s="5" t="str">
        <f>_xlfn.TEXTJOIN("#",TRUE,
IFERROR(VLOOKUP($F9,all_tags[topic],1,FALSE),""),
IFERROR(VLOOKUP($G9,all_tags[topic],1,FALSE),""),
IFERROR(VLOOKUP($H9,all_tags[topic],1,FALSE),""),
IFERROR(VLOOKUP($I9,all_tags[topic],1,FALSE),""),
IFERROR(VLOOKUP($J9,all_tags[topic],1,FALSE),""),
IFERROR(VLOOKUP($K9,all_tags[topic],1,FALSE),""),
IFERROR(VLOOKUP($L9,all_tags[topic],1,FALSE),""),
IFERROR(VLOOKUP($M9,all_tags[topic],1,FALSE),""),
IFERROR(VLOOKUP($N9,all_tags[topic],1,FALSE),""),
IFERROR(VLOOKUP($O9,all_tags[topic],1,FALSE),"")
)</f>
        <v>technique</v>
      </c>
      <c r="AI9" s="5" t="str">
        <f>_xlfn.TEXTJOIN("#",TRUE,
IFERROR(VLOOKUP($F9,all_tags[area],1,FALSE),""),
IFERROR(VLOOKUP($G9,all_tags[area],1,FALSE),""),
IFERROR(VLOOKUP($H9,all_tags[area],1,FALSE),""),
IFERROR(VLOOKUP($I9,all_tags[area],1,FALSE),""),
IFERROR(VLOOKUP($J9,all_tags[area],1,FALSE),""),
IFERROR(VLOOKUP($K9,all_tags[area],1,FALSE),""),
IFERROR(VLOOKUP($L9,all_tags[area],1,FALSE),""),
IFERROR(VLOOKUP($M9,all_tags[area],1,FALSE),""),
IFERROR(VLOOKUP($N9,all_tags[area],1,FALSE),""),
IFERROR(VLOOKUP($O9,all_tags[area],1,FALSE),"")
)</f>
        <v>dl</v>
      </c>
      <c r="AJ9" s="5" t="str">
        <f>_xlfn.TEXTJOIN("#",TRUE,
IFERROR(VLOOKUP($F9,all_tags[technology],1,FALSE),""),
IFERROR(VLOOKUP($G9,all_tags[technology],1,FALSE),""),
IFERROR(VLOOKUP($H9,all_tags[technology],1,FALSE),""),
IFERROR(VLOOKUP($I9,all_tags[technology],1,FALSE),""),
IFERROR(VLOOKUP($J9,all_tags[technology],1,FALSE),""),
IFERROR(VLOOKUP($K9,all_tags[technology],1,FALSE),""),
IFERROR(VLOOKUP($L9,all_tags[technology],1,FALSE),""),
IFERROR(VLOOKUP($M9,all_tags[technology],1,FALSE),""),
IFERROR(VLOOKUP($N9,all_tags[technology],1,FALSE),""),
IFERROR(VLOOKUP($O9,all_tags[technology],1,FALSE),"")
)</f>
        <v/>
      </c>
      <c r="AK9" s="5" t="str">
        <f>_xlfn.TEXTJOIN("#",TRUE,
IFERROR(VLOOKUP($F9,all_tags[other],1,FALSE),""),
IFERROR(VLOOKUP($G9,all_tags[other],1,FALSE),""),
IFERROR(VLOOKUP($H9,all_tags[other],1,FALSE),""),
IFERROR(VLOOKUP($I9,all_tags[other],1,FALSE),""),
IFERROR(VLOOKUP($J9,all_tags[other],1,FALSE),""),
IFERROR(VLOOKUP($K9,all_tags[other],1,FALSE),""),
IFERROR(VLOOKUP($L9,all_tags[other],1,FALSE),""),
IFERROR(VLOOKUP($M9,all_tags[other],1,FALSE),""),
IFERROR(VLOOKUP($N9,all_tags[other],1,FALSE),""),
IFERROR(VLOOKUP($O9,all_tags[other],1,FALSE),"")
)</f>
        <v/>
      </c>
      <c r="AL9" t="str">
        <f t="shared" si="0"/>
        <v>paper;research;technique;dl</v>
      </c>
    </row>
    <row r="10" spans="1:38" x14ac:dyDescent="0.25">
      <c r="A10" t="str">
        <f>source_data[[#This Row],[link_id]]</f>
        <v>L00024</v>
      </c>
      <c r="B10" t="str">
        <f>source_data[[#This Row],[link]]</f>
        <v>https://twitter.com/alexmacy/status/822985104553222144</v>
      </c>
      <c r="C10" t="str">
        <f>source_data[[#This Row],[article_title]]</f>
        <v>v1.1 of the d3 plugin for #SublimeText. Now including the entire #d3js library in a context menu! https://t.co/g7167QY1Fl https://t.co/0qt3Ned90u</v>
      </c>
      <c r="D10" t="str">
        <f>source_data[[#This Row],[concatenate]]</f>
        <v>code;data-viz;tool;technique;feature;technology;development;d3js</v>
      </c>
      <c r="E10">
        <f>source_data[[#This Row],[tag_count]]</f>
        <v>6</v>
      </c>
      <c r="F10" t="str" cm="1">
        <f t="array" ref="F10:M10">_xlfn.TEXTSPLIT(Table5[[#This Row],[concatenate]],";")</f>
        <v>code</v>
      </c>
      <c r="G10" t="str">
        <v>data-viz</v>
      </c>
      <c r="H10" t="str">
        <v>tool</v>
      </c>
      <c r="I10" t="str">
        <v>technique</v>
      </c>
      <c r="J10" t="str">
        <v>feature</v>
      </c>
      <c r="K10" t="str">
        <v>technology</v>
      </c>
      <c r="L10" t="str">
        <v>development</v>
      </c>
      <c r="M10" t="str">
        <v>d3js</v>
      </c>
      <c r="Q10">
        <f>IF(ISBLANK(F10),-1,COUNTIF(all_tags[],F10)-COUNTIF(all_tags[category],F10))</f>
        <v>1</v>
      </c>
      <c r="R10">
        <f>IF(ISBLANK(G10),-1,COUNTIF(all_tags[],G10)-COUNTIF(all_tags[category],G10))</f>
        <v>1</v>
      </c>
      <c r="S10">
        <f>IF(ISBLANK(H10),-1,COUNTIF(all_tags[],H10)-COUNTIF(all_tags[category],H10))</f>
        <v>1</v>
      </c>
      <c r="T10">
        <f>IF(ISBLANK(I10),-1,COUNTIF(all_tags[],I10)-COUNTIF(all_tags[category],I10))</f>
        <v>1</v>
      </c>
      <c r="U10">
        <f>IF(ISBLANK(J10),-1,COUNTIF(all_tags[],J10)-COUNTIF(all_tags[category],J10))</f>
        <v>1</v>
      </c>
      <c r="V10">
        <f>IF(ISBLANK(K10),-1,COUNTIF(all_tags[],K10)-COUNTIF(all_tags[category],K10))</f>
        <v>1</v>
      </c>
      <c r="W10">
        <f>IF(ISBLANK(L10),-1,COUNTIF(all_tags[],L10)-COUNTIF(all_tags[category],L10))</f>
        <v>1</v>
      </c>
      <c r="X10">
        <f>IF(ISBLANK(M10),-1,COUNTIF(all_tags[],M10)-COUNTIF(all_tags[category],M10))</f>
        <v>1</v>
      </c>
      <c r="Y10">
        <f>IF(ISBLANK(N10),-1,COUNTIF(all_tags[],N10)-COUNTIF(all_tags[category],N10))</f>
        <v>-1</v>
      </c>
      <c r="Z10">
        <f>IF(ISBLANK(O10),-1,COUNTIF(all_tags[],O10)-COUNTIF(all_tags[category],O10))</f>
        <v>-1</v>
      </c>
      <c r="AB10" t="str">
        <f>Table5[[#This Row],[link_id]]</f>
        <v>L00024</v>
      </c>
      <c r="AC10" s="5" t="str">
        <f>_xlfn.TEXTJOIN("#",TRUE,
IFERROR(VLOOKUP($F10,all_tags[format],1,FALSE),""),
IFERROR(VLOOKUP($G10,all_tags[format],1,FALSE),""),
IFERROR(VLOOKUP($H10,all_tags[format],1,FALSE),""),
IFERROR(VLOOKUP($I10,all_tags[format],1,FALSE),""),
IFERROR(VLOOKUP($J10,all_tags[format],1,FALSE),""),
IFERROR(VLOOKUP($K10,all_tags[format],1,FALSE),""),
IFERROR(VLOOKUP($L10,all_tags[format],1,FALSE),""),
IFERROR(VLOOKUP($M10,all_tags[format],1,FALSE),""),
IFERROR(VLOOKUP($N10,all_tags[format],1,FALSE),""),
IFERROR(VLOOKUP($O10,all_tags[format],1,FALSE),"")
)</f>
        <v/>
      </c>
      <c r="AD10" s="5" t="str">
        <f>_xlfn.TEXTJOIN("#",TRUE,
IFERROR(VLOOKUP($F10,all_tags[type],1,FALSE),""),
IFERROR(VLOOKUP($G10,all_tags[type],1,FALSE),""),
IFERROR(VLOOKUP($H10,all_tags[type],1,FALSE),""),
IFERROR(VLOOKUP($I10,all_tags[type],1,FALSE),""),
IFERROR(VLOOKUP($J10,all_tags[type],1,FALSE),""),
IFERROR(VLOOKUP($K10,all_tags[type],1,FALSE),""),
IFERROR(VLOOKUP($L10,all_tags[type],1,FALSE),""),
IFERROR(VLOOKUP($M10,all_tags[type],1,FALSE),""),
IFERROR(VLOOKUP($N10,all_tags[type],1,FALSE),""),
IFERROR(VLOOKUP($O10,all_tags[type],1,FALSE),"")
)</f>
        <v>code</v>
      </c>
      <c r="AE10" s="5" t="str">
        <f>_xlfn.TEXTJOIN("#",TRUE,
IFERROR(VLOOKUP($F10,all_tags[level],1,FALSE),""),
IFERROR(VLOOKUP($G10,all_tags[level],1,FALSE),""),
IFERROR(VLOOKUP($H10,all_tags[level],1,FALSE),""),
IFERROR(VLOOKUP($I10,all_tags[level],1,FALSE),""),
IFERROR(VLOOKUP($J10,all_tags[level],1,FALSE),""),
IFERROR(VLOOKUP($K10,all_tags[level],1,FALSE),""),
IFERROR(VLOOKUP($L10,all_tags[level],1,FALSE),""),
IFERROR(VLOOKUP($M10,all_tags[level],1,FALSE),""),
IFERROR(VLOOKUP($N10,all_tags[level],1,FALSE),""),
IFERROR(VLOOKUP($O10,all_tags[level],1,FALSE),"")
)</f>
        <v/>
      </c>
      <c r="AF10" s="5" t="str">
        <f>_xlfn.TEXTJOIN("#",TRUE,
IFERROR(VLOOKUP($F10,all_tags[style],1,FALSE),""),
IFERROR(VLOOKUP($G10,all_tags[style],1,FALSE),""),
IFERROR(VLOOKUP($H10,all_tags[style],1,FALSE),""),
IFERROR(VLOOKUP($I10,all_tags[style],1,FALSE),""),
IFERROR(VLOOKUP($J10,all_tags[style],1,FALSE),""),
IFERROR(VLOOKUP($K10,all_tags[style],1,FALSE),""),
IFERROR(VLOOKUP($L10,all_tags[style],1,FALSE),""),
IFERROR(VLOOKUP($M10,all_tags[style],1,FALSE),""),
IFERROR(VLOOKUP($N10,all_tags[style],1,FALSE),""),
IFERROR(VLOOKUP($O10,all_tags[style],1,FALSE),"")
)</f>
        <v/>
      </c>
      <c r="AG10" s="5" t="str">
        <f>_xlfn.TEXTJOIN("#",TRUE,
IFERROR(VLOOKUP($F10,all_tags[theme],1,FALSE),""),
IFERROR(VLOOKUP($G10,all_tags[theme],1,FALSE),""),
IFERROR(VLOOKUP($H10,all_tags[theme],1,FALSE),""),
IFERROR(VLOOKUP($I10,all_tags[theme],1,FALSE),""),
IFERROR(VLOOKUP($J10,all_tags[theme],1,FALSE),""),
IFERROR(VLOOKUP($K10,all_tags[theme],1,FALSE),""),
IFERROR(VLOOKUP($L10,all_tags[theme],1,FALSE),""),
IFERROR(VLOOKUP($M10,all_tags[theme],1,FALSE),""),
IFERROR(VLOOKUP($N10,all_tags[theme],1,FALSE),""),
IFERROR(VLOOKUP($O10,all_tags[theme],1,FALSE),"")
)</f>
        <v>data-viz</v>
      </c>
      <c r="AH10" s="5" t="str">
        <f>_xlfn.TEXTJOIN("#",TRUE,
IFERROR(VLOOKUP($F10,all_tags[topic],1,FALSE),""),
IFERROR(VLOOKUP($G10,all_tags[topic],1,FALSE),""),
IFERROR(VLOOKUP($H10,all_tags[topic],1,FALSE),""),
IFERROR(VLOOKUP($I10,all_tags[topic],1,FALSE),""),
IFERROR(VLOOKUP($J10,all_tags[topic],1,FALSE),""),
IFERROR(VLOOKUP($K10,all_tags[topic],1,FALSE),""),
IFERROR(VLOOKUP($L10,all_tags[topic],1,FALSE),""),
IFERROR(VLOOKUP($M10,all_tags[topic],1,FALSE),""),
IFERROR(VLOOKUP($N10,all_tags[topic],1,FALSE),""),
IFERROR(VLOOKUP($O10,all_tags[topic],1,FALSE),"")
)</f>
        <v>tool#technique#feature#technology</v>
      </c>
      <c r="AI10" s="5" t="str">
        <f>_xlfn.TEXTJOIN("#",TRUE,
IFERROR(VLOOKUP($F10,all_tags[area],1,FALSE),""),
IFERROR(VLOOKUP($G10,all_tags[area],1,FALSE),""),
IFERROR(VLOOKUP($H10,all_tags[area],1,FALSE),""),
IFERROR(VLOOKUP($I10,all_tags[area],1,FALSE),""),
IFERROR(VLOOKUP($J10,all_tags[area],1,FALSE),""),
IFERROR(VLOOKUP($K10,all_tags[area],1,FALSE),""),
IFERROR(VLOOKUP($L10,all_tags[area],1,FALSE),""),
IFERROR(VLOOKUP($M10,all_tags[area],1,FALSE),""),
IFERROR(VLOOKUP($N10,all_tags[area],1,FALSE),""),
IFERROR(VLOOKUP($O10,all_tags[area],1,FALSE),"")
)</f>
        <v>development</v>
      </c>
      <c r="AJ10" s="5" t="str">
        <f>_xlfn.TEXTJOIN("#",TRUE,
IFERROR(VLOOKUP($F10,all_tags[technology],1,FALSE),""),
IFERROR(VLOOKUP($G10,all_tags[technology],1,FALSE),""),
IFERROR(VLOOKUP($H10,all_tags[technology],1,FALSE),""),
IFERROR(VLOOKUP($I10,all_tags[technology],1,FALSE),""),
IFERROR(VLOOKUP($J10,all_tags[technology],1,FALSE),""),
IFERROR(VLOOKUP($K10,all_tags[technology],1,FALSE),""),
IFERROR(VLOOKUP($L10,all_tags[technology],1,FALSE),""),
IFERROR(VLOOKUP($M10,all_tags[technology],1,FALSE),""),
IFERROR(VLOOKUP($N10,all_tags[technology],1,FALSE),""),
IFERROR(VLOOKUP($O10,all_tags[technology],1,FALSE),"")
)</f>
        <v>d3js</v>
      </c>
      <c r="AK10" s="5" t="str">
        <f>_xlfn.TEXTJOIN("#",TRUE,
IFERROR(VLOOKUP($F10,all_tags[other],1,FALSE),""),
IFERROR(VLOOKUP($G10,all_tags[other],1,FALSE),""),
IFERROR(VLOOKUP($H10,all_tags[other],1,FALSE),""),
IFERROR(VLOOKUP($I10,all_tags[other],1,FALSE),""),
IFERROR(VLOOKUP($J10,all_tags[other],1,FALSE),""),
IFERROR(VLOOKUP($K10,all_tags[other],1,FALSE),""),
IFERROR(VLOOKUP($L10,all_tags[other],1,FALSE),""),
IFERROR(VLOOKUP($M10,all_tags[other],1,FALSE),""),
IFERROR(VLOOKUP($N10,all_tags[other],1,FALSE),""),
IFERROR(VLOOKUP($O10,all_tags[other],1,FALSE),"")
)</f>
        <v/>
      </c>
      <c r="AL10" t="str">
        <f t="shared" si="0"/>
        <v>code;data-viz;tool;technique;feature;technology;development;d3js</v>
      </c>
    </row>
    <row r="11" spans="1:38" x14ac:dyDescent="0.25">
      <c r="A11" t="str">
        <f>source_data[[#This Row],[link_id]]</f>
        <v>L00025</v>
      </c>
      <c r="B11" t="str">
        <f>source_data[[#This Row],[link]]</f>
        <v>https://twitter.com/micahstubbs/status/825969151327952896</v>
      </c>
      <c r="C11" t="str">
        <f>source_data[[#This Row],[article_title]]</f>
        <v>this DataURL method to download SVGs works in Firefox 51.0.1 🎉
🎩 @currankelleher #d3js
👀 @JussiEkholm @dingfuus 
https://t.co/H24978KJgq https://t.co/JTtFHgsMuK</v>
      </c>
      <c r="D11" t="str">
        <f>source_data[[#This Row],[concatenate]]</f>
        <v>post;data-viz;technique;technology;svg</v>
      </c>
      <c r="E11">
        <f>source_data[[#This Row],[tag_count]]</f>
        <v>5</v>
      </c>
      <c r="F11" t="str" cm="1">
        <f t="array" ref="F11:J11">_xlfn.TEXTSPLIT(Table5[[#This Row],[concatenate]],";")</f>
        <v>post</v>
      </c>
      <c r="G11" t="str">
        <v>data-viz</v>
      </c>
      <c r="H11" t="str">
        <v>technique</v>
      </c>
      <c r="I11" t="str">
        <v>technology</v>
      </c>
      <c r="J11" t="str">
        <v>svg</v>
      </c>
      <c r="Q11">
        <f>IF(ISBLANK(F11),-1,COUNTIF(all_tags[],F11)-COUNTIF(all_tags[category],F11))</f>
        <v>1</v>
      </c>
      <c r="R11">
        <f>IF(ISBLANK(G11),-1,COUNTIF(all_tags[],G11)-COUNTIF(all_tags[category],G11))</f>
        <v>1</v>
      </c>
      <c r="S11">
        <f>IF(ISBLANK(H11),-1,COUNTIF(all_tags[],H11)-COUNTIF(all_tags[category],H11))</f>
        <v>1</v>
      </c>
      <c r="T11">
        <f>IF(ISBLANK(I11),-1,COUNTIF(all_tags[],I11)-COUNTIF(all_tags[category],I11))</f>
        <v>1</v>
      </c>
      <c r="U11">
        <f>IF(ISBLANK(J11),-1,COUNTIF(all_tags[],J11)-COUNTIF(all_tags[category],J11))</f>
        <v>1</v>
      </c>
      <c r="V11">
        <f>IF(ISBLANK(K11),-1,COUNTIF(all_tags[],K11)-COUNTIF(all_tags[category],K11))</f>
        <v>-1</v>
      </c>
      <c r="W11">
        <f>IF(ISBLANK(L11),-1,COUNTIF(all_tags[],L11)-COUNTIF(all_tags[category],L11))</f>
        <v>-1</v>
      </c>
      <c r="X11">
        <f>IF(ISBLANK(M11),-1,COUNTIF(all_tags[],M11)-COUNTIF(all_tags[category],M11))</f>
        <v>-1</v>
      </c>
      <c r="Y11">
        <f>IF(ISBLANK(N11),-1,COUNTIF(all_tags[],N11)-COUNTIF(all_tags[category],N11))</f>
        <v>-1</v>
      </c>
      <c r="Z11">
        <f>IF(ISBLANK(O11),-1,COUNTIF(all_tags[],O11)-COUNTIF(all_tags[category],O11))</f>
        <v>-1</v>
      </c>
      <c r="AB11" t="str">
        <f>Table5[[#This Row],[link_id]]</f>
        <v>L00025</v>
      </c>
      <c r="AC11" s="5" t="str">
        <f>_xlfn.TEXTJOIN("#",TRUE,
IFERROR(VLOOKUP($F11,all_tags[format],1,FALSE),""),
IFERROR(VLOOKUP($G11,all_tags[format],1,FALSE),""),
IFERROR(VLOOKUP($H11,all_tags[format],1,FALSE),""),
IFERROR(VLOOKUP($I11,all_tags[format],1,FALSE),""),
IFERROR(VLOOKUP($J11,all_tags[format],1,FALSE),""),
IFERROR(VLOOKUP($K11,all_tags[format],1,FALSE),""),
IFERROR(VLOOKUP($L11,all_tags[format],1,FALSE),""),
IFERROR(VLOOKUP($M11,all_tags[format],1,FALSE),""),
IFERROR(VLOOKUP($N11,all_tags[format],1,FALSE),""),
IFERROR(VLOOKUP($O11,all_tags[format],1,FALSE),"")
)</f>
        <v>post</v>
      </c>
      <c r="AD11" s="5" t="str">
        <f>_xlfn.TEXTJOIN("#",TRUE,
IFERROR(VLOOKUP($F11,all_tags[type],1,FALSE),""),
IFERROR(VLOOKUP($G11,all_tags[type],1,FALSE),""),
IFERROR(VLOOKUP($H11,all_tags[type],1,FALSE),""),
IFERROR(VLOOKUP($I11,all_tags[type],1,FALSE),""),
IFERROR(VLOOKUP($J11,all_tags[type],1,FALSE),""),
IFERROR(VLOOKUP($K11,all_tags[type],1,FALSE),""),
IFERROR(VLOOKUP($L11,all_tags[type],1,FALSE),""),
IFERROR(VLOOKUP($M11,all_tags[type],1,FALSE),""),
IFERROR(VLOOKUP($N11,all_tags[type],1,FALSE),""),
IFERROR(VLOOKUP($O11,all_tags[type],1,FALSE),"")
)</f>
        <v/>
      </c>
      <c r="AE11" s="5" t="str">
        <f>_xlfn.TEXTJOIN("#",TRUE,
IFERROR(VLOOKUP($F11,all_tags[level],1,FALSE),""),
IFERROR(VLOOKUP($G11,all_tags[level],1,FALSE),""),
IFERROR(VLOOKUP($H11,all_tags[level],1,FALSE),""),
IFERROR(VLOOKUP($I11,all_tags[level],1,FALSE),""),
IFERROR(VLOOKUP($J11,all_tags[level],1,FALSE),""),
IFERROR(VLOOKUP($K11,all_tags[level],1,FALSE),""),
IFERROR(VLOOKUP($L11,all_tags[level],1,FALSE),""),
IFERROR(VLOOKUP($M11,all_tags[level],1,FALSE),""),
IFERROR(VLOOKUP($N11,all_tags[level],1,FALSE),""),
IFERROR(VLOOKUP($O11,all_tags[level],1,FALSE),"")
)</f>
        <v/>
      </c>
      <c r="AF11" s="5" t="str">
        <f>_xlfn.TEXTJOIN("#",TRUE,
IFERROR(VLOOKUP($F11,all_tags[style],1,FALSE),""),
IFERROR(VLOOKUP($G11,all_tags[style],1,FALSE),""),
IFERROR(VLOOKUP($H11,all_tags[style],1,FALSE),""),
IFERROR(VLOOKUP($I11,all_tags[style],1,FALSE),""),
IFERROR(VLOOKUP($J11,all_tags[style],1,FALSE),""),
IFERROR(VLOOKUP($K11,all_tags[style],1,FALSE),""),
IFERROR(VLOOKUP($L11,all_tags[style],1,FALSE),""),
IFERROR(VLOOKUP($M11,all_tags[style],1,FALSE),""),
IFERROR(VLOOKUP($N11,all_tags[style],1,FALSE),""),
IFERROR(VLOOKUP($O11,all_tags[style],1,FALSE),"")
)</f>
        <v/>
      </c>
      <c r="AG11" s="5" t="str">
        <f>_xlfn.TEXTJOIN("#",TRUE,
IFERROR(VLOOKUP($F11,all_tags[theme],1,FALSE),""),
IFERROR(VLOOKUP($G11,all_tags[theme],1,FALSE),""),
IFERROR(VLOOKUP($H11,all_tags[theme],1,FALSE),""),
IFERROR(VLOOKUP($I11,all_tags[theme],1,FALSE),""),
IFERROR(VLOOKUP($J11,all_tags[theme],1,FALSE),""),
IFERROR(VLOOKUP($K11,all_tags[theme],1,FALSE),""),
IFERROR(VLOOKUP($L11,all_tags[theme],1,FALSE),""),
IFERROR(VLOOKUP($M11,all_tags[theme],1,FALSE),""),
IFERROR(VLOOKUP($N11,all_tags[theme],1,FALSE),""),
IFERROR(VLOOKUP($O11,all_tags[theme],1,FALSE),"")
)</f>
        <v>data-viz</v>
      </c>
      <c r="AH11" s="5" t="str">
        <f>_xlfn.TEXTJOIN("#",TRUE,
IFERROR(VLOOKUP($F11,all_tags[topic],1,FALSE),""),
IFERROR(VLOOKUP($G11,all_tags[topic],1,FALSE),""),
IFERROR(VLOOKUP($H11,all_tags[topic],1,FALSE),""),
IFERROR(VLOOKUP($I11,all_tags[topic],1,FALSE),""),
IFERROR(VLOOKUP($J11,all_tags[topic],1,FALSE),""),
IFERROR(VLOOKUP($K11,all_tags[topic],1,FALSE),""),
IFERROR(VLOOKUP($L11,all_tags[topic],1,FALSE),""),
IFERROR(VLOOKUP($M11,all_tags[topic],1,FALSE),""),
IFERROR(VLOOKUP($N11,all_tags[topic],1,FALSE),""),
IFERROR(VLOOKUP($O11,all_tags[topic],1,FALSE),"")
)</f>
        <v>technique#technology</v>
      </c>
      <c r="AI11" s="5" t="str">
        <f>_xlfn.TEXTJOIN("#",TRUE,
IFERROR(VLOOKUP($F11,all_tags[area],1,FALSE),""),
IFERROR(VLOOKUP($G11,all_tags[area],1,FALSE),""),
IFERROR(VLOOKUP($H11,all_tags[area],1,FALSE),""),
IFERROR(VLOOKUP($I11,all_tags[area],1,FALSE),""),
IFERROR(VLOOKUP($J11,all_tags[area],1,FALSE),""),
IFERROR(VLOOKUP($K11,all_tags[area],1,FALSE),""),
IFERROR(VLOOKUP($L11,all_tags[area],1,FALSE),""),
IFERROR(VLOOKUP($M11,all_tags[area],1,FALSE),""),
IFERROR(VLOOKUP($N11,all_tags[area],1,FALSE),""),
IFERROR(VLOOKUP($O11,all_tags[area],1,FALSE),"")
)</f>
        <v/>
      </c>
      <c r="AJ11" s="5" t="str">
        <f>_xlfn.TEXTJOIN("#",TRUE,
IFERROR(VLOOKUP($F11,all_tags[technology],1,FALSE),""),
IFERROR(VLOOKUP($G11,all_tags[technology],1,FALSE),""),
IFERROR(VLOOKUP($H11,all_tags[technology],1,FALSE),""),
IFERROR(VLOOKUP($I11,all_tags[technology],1,FALSE),""),
IFERROR(VLOOKUP($J11,all_tags[technology],1,FALSE),""),
IFERROR(VLOOKUP($K11,all_tags[technology],1,FALSE),""),
IFERROR(VLOOKUP($L11,all_tags[technology],1,FALSE),""),
IFERROR(VLOOKUP($M11,all_tags[technology],1,FALSE),""),
IFERROR(VLOOKUP($N11,all_tags[technology],1,FALSE),""),
IFERROR(VLOOKUP($O11,all_tags[technology],1,FALSE),"")
)</f>
        <v>svg</v>
      </c>
      <c r="AK11" s="5" t="str">
        <f>_xlfn.TEXTJOIN("#",TRUE,
IFERROR(VLOOKUP($F11,all_tags[other],1,FALSE),""),
IFERROR(VLOOKUP($G11,all_tags[other],1,FALSE),""),
IFERROR(VLOOKUP($H11,all_tags[other],1,FALSE),""),
IFERROR(VLOOKUP($I11,all_tags[other],1,FALSE),""),
IFERROR(VLOOKUP($J11,all_tags[other],1,FALSE),""),
IFERROR(VLOOKUP($K11,all_tags[other],1,FALSE),""),
IFERROR(VLOOKUP($L11,all_tags[other],1,FALSE),""),
IFERROR(VLOOKUP($M11,all_tags[other],1,FALSE),""),
IFERROR(VLOOKUP($N11,all_tags[other],1,FALSE),""),
IFERROR(VLOOKUP($O11,all_tags[other],1,FALSE),"")
)</f>
        <v/>
      </c>
      <c r="AL11" t="str">
        <f t="shared" si="0"/>
        <v>post;data-viz;technique;technology;svg</v>
      </c>
    </row>
    <row r="12" spans="1:38" x14ac:dyDescent="0.25">
      <c r="A12" t="str">
        <f>source_data[[#This Row],[link_id]]</f>
        <v>L00026</v>
      </c>
      <c r="B12" t="str">
        <f>source_data[[#This Row],[link]]</f>
        <v>https://twitter.com/enjalot/status/827673037503729664</v>
      </c>
      <c r="C12" t="str">
        <f>source_data[[#This Row],[article_title]]</f>
        <v>have your cake and eat it too: "D3 and Arrow Functions" by @yonester https://t.co/iyBZItFdrn</v>
      </c>
      <c r="D12" t="str">
        <f>source_data[[#This Row],[concatenate]]</f>
        <v>post;how-to;data-viz;technique;technology;development;d3js;javascript</v>
      </c>
      <c r="E12">
        <f>source_data[[#This Row],[tag_count]]</f>
        <v>7</v>
      </c>
      <c r="F12" t="str" cm="1">
        <f t="array" ref="F12:M12">_xlfn.TEXTSPLIT(Table5[[#This Row],[concatenate]],";")</f>
        <v>post</v>
      </c>
      <c r="G12" t="str">
        <v>how-to</v>
      </c>
      <c r="H12" t="str">
        <v>data-viz</v>
      </c>
      <c r="I12" t="str">
        <v>technique</v>
      </c>
      <c r="J12" t="str">
        <v>technology</v>
      </c>
      <c r="K12" t="str">
        <v>development</v>
      </c>
      <c r="L12" t="str">
        <v>d3js</v>
      </c>
      <c r="M12" t="str">
        <v>javascript</v>
      </c>
      <c r="Q12">
        <f>IF(ISBLANK(F12),-1,COUNTIF(all_tags[],F12)-COUNTIF(all_tags[category],F12))</f>
        <v>1</v>
      </c>
      <c r="R12">
        <f>IF(ISBLANK(G12),-1,COUNTIF(all_tags[],G12)-COUNTIF(all_tags[category],G12))</f>
        <v>1</v>
      </c>
      <c r="S12">
        <f>IF(ISBLANK(H12),-1,COUNTIF(all_tags[],H12)-COUNTIF(all_tags[category],H12))</f>
        <v>1</v>
      </c>
      <c r="T12">
        <f>IF(ISBLANK(I12),-1,COUNTIF(all_tags[],I12)-COUNTIF(all_tags[category],I12))</f>
        <v>1</v>
      </c>
      <c r="U12">
        <f>IF(ISBLANK(J12),-1,COUNTIF(all_tags[],J12)-COUNTIF(all_tags[category],J12))</f>
        <v>1</v>
      </c>
      <c r="V12">
        <f>IF(ISBLANK(K12),-1,COUNTIF(all_tags[],K12)-COUNTIF(all_tags[category],K12))</f>
        <v>1</v>
      </c>
      <c r="W12">
        <f>IF(ISBLANK(L12),-1,COUNTIF(all_tags[],L12)-COUNTIF(all_tags[category],L12))</f>
        <v>1</v>
      </c>
      <c r="X12">
        <f>IF(ISBLANK(M12),-1,COUNTIF(all_tags[],M12)-COUNTIF(all_tags[category],M12))</f>
        <v>1</v>
      </c>
      <c r="Y12">
        <f>IF(ISBLANK(N12),-1,COUNTIF(all_tags[],N12)-COUNTIF(all_tags[category],N12))</f>
        <v>-1</v>
      </c>
      <c r="Z12">
        <f>IF(ISBLANK(O12),-1,COUNTIF(all_tags[],O12)-COUNTIF(all_tags[category],O12))</f>
        <v>-1</v>
      </c>
      <c r="AB12" t="str">
        <f>Table5[[#This Row],[link_id]]</f>
        <v>L00026</v>
      </c>
      <c r="AC12" s="5" t="str">
        <f>_xlfn.TEXTJOIN("#",TRUE,
IFERROR(VLOOKUP($F12,all_tags[format],1,FALSE),""),
IFERROR(VLOOKUP($G12,all_tags[format],1,FALSE),""),
IFERROR(VLOOKUP($H12,all_tags[format],1,FALSE),""),
IFERROR(VLOOKUP($I12,all_tags[format],1,FALSE),""),
IFERROR(VLOOKUP($J12,all_tags[format],1,FALSE),""),
IFERROR(VLOOKUP($K12,all_tags[format],1,FALSE),""),
IFERROR(VLOOKUP($L12,all_tags[format],1,FALSE),""),
IFERROR(VLOOKUP($M12,all_tags[format],1,FALSE),""),
IFERROR(VLOOKUP($N12,all_tags[format],1,FALSE),""),
IFERROR(VLOOKUP($O12,all_tags[format],1,FALSE),"")
)</f>
        <v>post</v>
      </c>
      <c r="AD12" s="5" t="str">
        <f>_xlfn.TEXTJOIN("#",TRUE,
IFERROR(VLOOKUP($F12,all_tags[type],1,FALSE),""),
IFERROR(VLOOKUP($G12,all_tags[type],1,FALSE),""),
IFERROR(VLOOKUP($H12,all_tags[type],1,FALSE),""),
IFERROR(VLOOKUP($I12,all_tags[type],1,FALSE),""),
IFERROR(VLOOKUP($J12,all_tags[type],1,FALSE),""),
IFERROR(VLOOKUP($K12,all_tags[type],1,FALSE),""),
IFERROR(VLOOKUP($L12,all_tags[type],1,FALSE),""),
IFERROR(VLOOKUP($M12,all_tags[type],1,FALSE),""),
IFERROR(VLOOKUP($N12,all_tags[type],1,FALSE),""),
IFERROR(VLOOKUP($O12,all_tags[type],1,FALSE),"")
)</f>
        <v>how-to</v>
      </c>
      <c r="AE12" s="5" t="str">
        <f>_xlfn.TEXTJOIN("#",TRUE,
IFERROR(VLOOKUP($F12,all_tags[level],1,FALSE),""),
IFERROR(VLOOKUP($G12,all_tags[level],1,FALSE),""),
IFERROR(VLOOKUP($H12,all_tags[level],1,FALSE),""),
IFERROR(VLOOKUP($I12,all_tags[level],1,FALSE),""),
IFERROR(VLOOKUP($J12,all_tags[level],1,FALSE),""),
IFERROR(VLOOKUP($K12,all_tags[level],1,FALSE),""),
IFERROR(VLOOKUP($L12,all_tags[level],1,FALSE),""),
IFERROR(VLOOKUP($M12,all_tags[level],1,FALSE),""),
IFERROR(VLOOKUP($N12,all_tags[level],1,FALSE),""),
IFERROR(VLOOKUP($O12,all_tags[level],1,FALSE),"")
)</f>
        <v/>
      </c>
      <c r="AF12" s="5" t="str">
        <f>_xlfn.TEXTJOIN("#",TRUE,
IFERROR(VLOOKUP($F12,all_tags[style],1,FALSE),""),
IFERROR(VLOOKUP($G12,all_tags[style],1,FALSE),""),
IFERROR(VLOOKUP($H12,all_tags[style],1,FALSE),""),
IFERROR(VLOOKUP($I12,all_tags[style],1,FALSE),""),
IFERROR(VLOOKUP($J12,all_tags[style],1,FALSE),""),
IFERROR(VLOOKUP($K12,all_tags[style],1,FALSE),""),
IFERROR(VLOOKUP($L12,all_tags[style],1,FALSE),""),
IFERROR(VLOOKUP($M12,all_tags[style],1,FALSE),""),
IFERROR(VLOOKUP($N12,all_tags[style],1,FALSE),""),
IFERROR(VLOOKUP($O12,all_tags[style],1,FALSE),"")
)</f>
        <v/>
      </c>
      <c r="AG12" s="5" t="str">
        <f>_xlfn.TEXTJOIN("#",TRUE,
IFERROR(VLOOKUP($F12,all_tags[theme],1,FALSE),""),
IFERROR(VLOOKUP($G12,all_tags[theme],1,FALSE),""),
IFERROR(VLOOKUP($H12,all_tags[theme],1,FALSE),""),
IFERROR(VLOOKUP($I12,all_tags[theme],1,FALSE),""),
IFERROR(VLOOKUP($J12,all_tags[theme],1,FALSE),""),
IFERROR(VLOOKUP($K12,all_tags[theme],1,FALSE),""),
IFERROR(VLOOKUP($L12,all_tags[theme],1,FALSE),""),
IFERROR(VLOOKUP($M12,all_tags[theme],1,FALSE),""),
IFERROR(VLOOKUP($N12,all_tags[theme],1,FALSE),""),
IFERROR(VLOOKUP($O12,all_tags[theme],1,FALSE),"")
)</f>
        <v>data-viz</v>
      </c>
      <c r="AH12" s="5" t="str">
        <f>_xlfn.TEXTJOIN("#",TRUE,
IFERROR(VLOOKUP($F12,all_tags[topic],1,FALSE),""),
IFERROR(VLOOKUP($G12,all_tags[topic],1,FALSE),""),
IFERROR(VLOOKUP($H12,all_tags[topic],1,FALSE),""),
IFERROR(VLOOKUP($I12,all_tags[topic],1,FALSE),""),
IFERROR(VLOOKUP($J12,all_tags[topic],1,FALSE),""),
IFERROR(VLOOKUP($K12,all_tags[topic],1,FALSE),""),
IFERROR(VLOOKUP($L12,all_tags[topic],1,FALSE),""),
IFERROR(VLOOKUP($M12,all_tags[topic],1,FALSE),""),
IFERROR(VLOOKUP($N12,all_tags[topic],1,FALSE),""),
IFERROR(VLOOKUP($O12,all_tags[topic],1,FALSE),"")
)</f>
        <v>technique#technology</v>
      </c>
      <c r="AI12" s="5" t="str">
        <f>_xlfn.TEXTJOIN("#",TRUE,
IFERROR(VLOOKUP($F12,all_tags[area],1,FALSE),""),
IFERROR(VLOOKUP($G12,all_tags[area],1,FALSE),""),
IFERROR(VLOOKUP($H12,all_tags[area],1,FALSE),""),
IFERROR(VLOOKUP($I12,all_tags[area],1,FALSE),""),
IFERROR(VLOOKUP($J12,all_tags[area],1,FALSE),""),
IFERROR(VLOOKUP($K12,all_tags[area],1,FALSE),""),
IFERROR(VLOOKUP($L12,all_tags[area],1,FALSE),""),
IFERROR(VLOOKUP($M12,all_tags[area],1,FALSE),""),
IFERROR(VLOOKUP($N12,all_tags[area],1,FALSE),""),
IFERROR(VLOOKUP($O12,all_tags[area],1,FALSE),"")
)</f>
        <v>development</v>
      </c>
      <c r="AJ12" s="5" t="str">
        <f>_xlfn.TEXTJOIN("#",TRUE,
IFERROR(VLOOKUP($F12,all_tags[technology],1,FALSE),""),
IFERROR(VLOOKUP($G12,all_tags[technology],1,FALSE),""),
IFERROR(VLOOKUP($H12,all_tags[technology],1,FALSE),""),
IFERROR(VLOOKUP($I12,all_tags[technology],1,FALSE),""),
IFERROR(VLOOKUP($J12,all_tags[technology],1,FALSE),""),
IFERROR(VLOOKUP($K12,all_tags[technology],1,FALSE),""),
IFERROR(VLOOKUP($L12,all_tags[technology],1,FALSE),""),
IFERROR(VLOOKUP($M12,all_tags[technology],1,FALSE),""),
IFERROR(VLOOKUP($N12,all_tags[technology],1,FALSE),""),
IFERROR(VLOOKUP($O12,all_tags[technology],1,FALSE),"")
)</f>
        <v>d3js#javascript</v>
      </c>
      <c r="AK12" s="5" t="str">
        <f>_xlfn.TEXTJOIN("#",TRUE,
IFERROR(VLOOKUP($F12,all_tags[other],1,FALSE),""),
IFERROR(VLOOKUP($G12,all_tags[other],1,FALSE),""),
IFERROR(VLOOKUP($H12,all_tags[other],1,FALSE),""),
IFERROR(VLOOKUP($I12,all_tags[other],1,FALSE),""),
IFERROR(VLOOKUP($J12,all_tags[other],1,FALSE),""),
IFERROR(VLOOKUP($K12,all_tags[other],1,FALSE),""),
IFERROR(VLOOKUP($L12,all_tags[other],1,FALSE),""),
IFERROR(VLOOKUP($M12,all_tags[other],1,FALSE),""),
IFERROR(VLOOKUP($N12,all_tags[other],1,FALSE),""),
IFERROR(VLOOKUP($O12,all_tags[other],1,FALSE),"")
)</f>
        <v/>
      </c>
      <c r="AL12" t="str">
        <f t="shared" si="0"/>
        <v>post;how-to;data-viz;technique;technology;development;d3js;javascript</v>
      </c>
    </row>
    <row r="13" spans="1:38" x14ac:dyDescent="0.25">
      <c r="A13" t="str">
        <f>source_data[[#This Row],[link_id]]</f>
        <v>L00027</v>
      </c>
      <c r="B13" t="str">
        <f>source_data[[#This Row],[link]]</f>
        <v>https://twitter.com/lisacmuth/status/827603890086506501</v>
      </c>
      <c r="C13" t="str">
        <f>source_data[[#This Row],[article_title]]</f>
        <v>How (and why) to do #datavis in times of Trump. My two cents: https://t.co/vHcRNyaJ0c https://t.co/xulcuRmf4s</v>
      </c>
      <c r="D13" t="str">
        <f>source_data[[#This Row],[concatenate]]</f>
        <v>post;opinion;data-viz</v>
      </c>
      <c r="E13">
        <f>source_data[[#This Row],[tag_count]]</f>
        <v>4</v>
      </c>
      <c r="F13" t="str" cm="1">
        <f t="array" ref="F13:H13">_xlfn.TEXTSPLIT(Table5[[#This Row],[concatenate]],";")</f>
        <v>post</v>
      </c>
      <c r="G13" t="str">
        <v>opinion</v>
      </c>
      <c r="H13" t="str">
        <v>data-viz</v>
      </c>
      <c r="Q13">
        <f>IF(ISBLANK(F13),-1,COUNTIF(all_tags[],F13)-COUNTIF(all_tags[category],F13))</f>
        <v>1</v>
      </c>
      <c r="R13">
        <f>IF(ISBLANK(G13),-1,COUNTIF(all_tags[],G13)-COUNTIF(all_tags[category],G13))</f>
        <v>1</v>
      </c>
      <c r="S13">
        <f>IF(ISBLANK(H13),-1,COUNTIF(all_tags[],H13)-COUNTIF(all_tags[category],H13))</f>
        <v>1</v>
      </c>
      <c r="T13">
        <f>IF(ISBLANK(I13),-1,COUNTIF(all_tags[],I13)-COUNTIF(all_tags[category],I13))</f>
        <v>-1</v>
      </c>
      <c r="U13">
        <f>IF(ISBLANK(J13),-1,COUNTIF(all_tags[],J13)-COUNTIF(all_tags[category],J13))</f>
        <v>-1</v>
      </c>
      <c r="V13">
        <f>IF(ISBLANK(K13),-1,COUNTIF(all_tags[],K13)-COUNTIF(all_tags[category],K13))</f>
        <v>-1</v>
      </c>
      <c r="W13">
        <f>IF(ISBLANK(L13),-1,COUNTIF(all_tags[],L13)-COUNTIF(all_tags[category],L13))</f>
        <v>-1</v>
      </c>
      <c r="X13">
        <f>IF(ISBLANK(M13),-1,COUNTIF(all_tags[],M13)-COUNTIF(all_tags[category],M13))</f>
        <v>-1</v>
      </c>
      <c r="Y13">
        <f>IF(ISBLANK(N13),-1,COUNTIF(all_tags[],N13)-COUNTIF(all_tags[category],N13))</f>
        <v>-1</v>
      </c>
      <c r="Z13">
        <f>IF(ISBLANK(O13),-1,COUNTIF(all_tags[],O13)-COUNTIF(all_tags[category],O13))</f>
        <v>-1</v>
      </c>
      <c r="AB13" t="str">
        <f>Table5[[#This Row],[link_id]]</f>
        <v>L00027</v>
      </c>
      <c r="AC13" s="5" t="str">
        <f>_xlfn.TEXTJOIN("#",TRUE,
IFERROR(VLOOKUP($F13,all_tags[format],1,FALSE),""),
IFERROR(VLOOKUP($G13,all_tags[format],1,FALSE),""),
IFERROR(VLOOKUP($H13,all_tags[format],1,FALSE),""),
IFERROR(VLOOKUP($I13,all_tags[format],1,FALSE),""),
IFERROR(VLOOKUP($J13,all_tags[format],1,FALSE),""),
IFERROR(VLOOKUP($K13,all_tags[format],1,FALSE),""),
IFERROR(VLOOKUP($L13,all_tags[format],1,FALSE),""),
IFERROR(VLOOKUP($M13,all_tags[format],1,FALSE),""),
IFERROR(VLOOKUP($N13,all_tags[format],1,FALSE),""),
IFERROR(VLOOKUP($O13,all_tags[format],1,FALSE),"")
)</f>
        <v>post</v>
      </c>
      <c r="AD13" s="5" t="str">
        <f>_xlfn.TEXTJOIN("#",TRUE,
IFERROR(VLOOKUP($F13,all_tags[type],1,FALSE),""),
IFERROR(VLOOKUP($G13,all_tags[type],1,FALSE),""),
IFERROR(VLOOKUP($H13,all_tags[type],1,FALSE),""),
IFERROR(VLOOKUP($I13,all_tags[type],1,FALSE),""),
IFERROR(VLOOKUP($J13,all_tags[type],1,FALSE),""),
IFERROR(VLOOKUP($K13,all_tags[type],1,FALSE),""),
IFERROR(VLOOKUP($L13,all_tags[type],1,FALSE),""),
IFERROR(VLOOKUP($M13,all_tags[type],1,FALSE),""),
IFERROR(VLOOKUP($N13,all_tags[type],1,FALSE),""),
IFERROR(VLOOKUP($O13,all_tags[type],1,FALSE),"")
)</f>
        <v>opinion</v>
      </c>
      <c r="AE13" s="5" t="str">
        <f>_xlfn.TEXTJOIN("#",TRUE,
IFERROR(VLOOKUP($F13,all_tags[level],1,FALSE),""),
IFERROR(VLOOKUP($G13,all_tags[level],1,FALSE),""),
IFERROR(VLOOKUP($H13,all_tags[level],1,FALSE),""),
IFERROR(VLOOKUP($I13,all_tags[level],1,FALSE),""),
IFERROR(VLOOKUP($J13,all_tags[level],1,FALSE),""),
IFERROR(VLOOKUP($K13,all_tags[level],1,FALSE),""),
IFERROR(VLOOKUP($L13,all_tags[level],1,FALSE),""),
IFERROR(VLOOKUP($M13,all_tags[level],1,FALSE),""),
IFERROR(VLOOKUP($N13,all_tags[level],1,FALSE),""),
IFERROR(VLOOKUP($O13,all_tags[level],1,FALSE),"")
)</f>
        <v/>
      </c>
      <c r="AF13" s="5" t="str">
        <f>_xlfn.TEXTJOIN("#",TRUE,
IFERROR(VLOOKUP($F13,all_tags[style],1,FALSE),""),
IFERROR(VLOOKUP($G13,all_tags[style],1,FALSE),""),
IFERROR(VLOOKUP($H13,all_tags[style],1,FALSE),""),
IFERROR(VLOOKUP($I13,all_tags[style],1,FALSE),""),
IFERROR(VLOOKUP($J13,all_tags[style],1,FALSE),""),
IFERROR(VLOOKUP($K13,all_tags[style],1,FALSE),""),
IFERROR(VLOOKUP($L13,all_tags[style],1,FALSE),""),
IFERROR(VLOOKUP($M13,all_tags[style],1,FALSE),""),
IFERROR(VLOOKUP($N13,all_tags[style],1,FALSE),""),
IFERROR(VLOOKUP($O13,all_tags[style],1,FALSE),"")
)</f>
        <v/>
      </c>
      <c r="AG13" s="5" t="str">
        <f>_xlfn.TEXTJOIN("#",TRUE,
IFERROR(VLOOKUP($F13,all_tags[theme],1,FALSE),""),
IFERROR(VLOOKUP($G13,all_tags[theme],1,FALSE),""),
IFERROR(VLOOKUP($H13,all_tags[theme],1,FALSE),""),
IFERROR(VLOOKUP($I13,all_tags[theme],1,FALSE),""),
IFERROR(VLOOKUP($J13,all_tags[theme],1,FALSE),""),
IFERROR(VLOOKUP($K13,all_tags[theme],1,FALSE),""),
IFERROR(VLOOKUP($L13,all_tags[theme],1,FALSE),""),
IFERROR(VLOOKUP($M13,all_tags[theme],1,FALSE),""),
IFERROR(VLOOKUP($N13,all_tags[theme],1,FALSE),""),
IFERROR(VLOOKUP($O13,all_tags[theme],1,FALSE),"")
)</f>
        <v>data-viz</v>
      </c>
      <c r="AH13" s="5" t="str">
        <f>_xlfn.TEXTJOIN("#",TRUE,
IFERROR(VLOOKUP($F13,all_tags[topic],1,FALSE),""),
IFERROR(VLOOKUP($G13,all_tags[topic],1,FALSE),""),
IFERROR(VLOOKUP($H13,all_tags[topic],1,FALSE),""),
IFERROR(VLOOKUP($I13,all_tags[topic],1,FALSE),""),
IFERROR(VLOOKUP($J13,all_tags[topic],1,FALSE),""),
IFERROR(VLOOKUP($K13,all_tags[topic],1,FALSE),""),
IFERROR(VLOOKUP($L13,all_tags[topic],1,FALSE),""),
IFERROR(VLOOKUP($M13,all_tags[topic],1,FALSE),""),
IFERROR(VLOOKUP($N13,all_tags[topic],1,FALSE),""),
IFERROR(VLOOKUP($O13,all_tags[topic],1,FALSE),"")
)</f>
        <v/>
      </c>
      <c r="AI13" s="5" t="str">
        <f>_xlfn.TEXTJOIN("#",TRUE,
IFERROR(VLOOKUP($F13,all_tags[area],1,FALSE),""),
IFERROR(VLOOKUP($G13,all_tags[area],1,FALSE),""),
IFERROR(VLOOKUP($H13,all_tags[area],1,FALSE),""),
IFERROR(VLOOKUP($I13,all_tags[area],1,FALSE),""),
IFERROR(VLOOKUP($J13,all_tags[area],1,FALSE),""),
IFERROR(VLOOKUP($K13,all_tags[area],1,FALSE),""),
IFERROR(VLOOKUP($L13,all_tags[area],1,FALSE),""),
IFERROR(VLOOKUP($M13,all_tags[area],1,FALSE),""),
IFERROR(VLOOKUP($N13,all_tags[area],1,FALSE),""),
IFERROR(VLOOKUP($O13,all_tags[area],1,FALSE),"")
)</f>
        <v/>
      </c>
      <c r="AJ13" s="5" t="str">
        <f>_xlfn.TEXTJOIN("#",TRUE,
IFERROR(VLOOKUP($F13,all_tags[technology],1,FALSE),""),
IFERROR(VLOOKUP($G13,all_tags[technology],1,FALSE),""),
IFERROR(VLOOKUP($H13,all_tags[technology],1,FALSE),""),
IFERROR(VLOOKUP($I13,all_tags[technology],1,FALSE),""),
IFERROR(VLOOKUP($J13,all_tags[technology],1,FALSE),""),
IFERROR(VLOOKUP($K13,all_tags[technology],1,FALSE),""),
IFERROR(VLOOKUP($L13,all_tags[technology],1,FALSE),""),
IFERROR(VLOOKUP($M13,all_tags[technology],1,FALSE),""),
IFERROR(VLOOKUP($N13,all_tags[technology],1,FALSE),""),
IFERROR(VLOOKUP($O13,all_tags[technology],1,FALSE),"")
)</f>
        <v/>
      </c>
      <c r="AK13" s="5" t="str">
        <f>_xlfn.TEXTJOIN("#",TRUE,
IFERROR(VLOOKUP($F13,all_tags[other],1,FALSE),""),
IFERROR(VLOOKUP($G13,all_tags[other],1,FALSE),""),
IFERROR(VLOOKUP($H13,all_tags[other],1,FALSE),""),
IFERROR(VLOOKUP($I13,all_tags[other],1,FALSE),""),
IFERROR(VLOOKUP($J13,all_tags[other],1,FALSE),""),
IFERROR(VLOOKUP($K13,all_tags[other],1,FALSE),""),
IFERROR(VLOOKUP($L13,all_tags[other],1,FALSE),""),
IFERROR(VLOOKUP($M13,all_tags[other],1,FALSE),""),
IFERROR(VLOOKUP($N13,all_tags[other],1,FALSE),""),
IFERROR(VLOOKUP($O13,all_tags[other],1,FALSE),"")
)</f>
        <v/>
      </c>
      <c r="AL13" t="str">
        <f t="shared" si="0"/>
        <v>post;opinion;data-viz</v>
      </c>
    </row>
    <row r="14" spans="1:38" x14ac:dyDescent="0.25">
      <c r="A14" t="str">
        <f>source_data[[#This Row],[link_id]]</f>
        <v>L00028</v>
      </c>
      <c r="B14" t="str">
        <f>source_data[[#This Row],[link]]</f>
        <v>https://twitter.com/nmcholakov/status/822948994221481985</v>
      </c>
      <c r="C14" t="str">
        <f>source_data[[#This Row],[article_title]]</f>
        <v>📊📊 Building composable charts with #Angular2 and #D3js! https://t.co/a35st6App0 #angular #angularjs #javascript #dataviz</v>
      </c>
      <c r="D14" t="str">
        <f>source_data[[#This Row],[concatenate]]</f>
        <v>post;data-viz;methodology;technique;technology;d3js</v>
      </c>
      <c r="E14">
        <f>source_data[[#This Row],[tag_count]]</f>
        <v>5</v>
      </c>
      <c r="F14" t="str" cm="1">
        <f t="array" ref="F14:K14">_xlfn.TEXTSPLIT(Table5[[#This Row],[concatenate]],";")</f>
        <v>post</v>
      </c>
      <c r="G14" t="str">
        <v>data-viz</v>
      </c>
      <c r="H14" t="str">
        <v>methodology</v>
      </c>
      <c r="I14" t="str">
        <v>technique</v>
      </c>
      <c r="J14" t="str">
        <v>technology</v>
      </c>
      <c r="K14" t="str">
        <v>d3js</v>
      </c>
      <c r="Q14">
        <f>IF(ISBLANK(F14),-1,COUNTIF(all_tags[],F14)-COUNTIF(all_tags[category],F14))</f>
        <v>1</v>
      </c>
      <c r="R14">
        <f>IF(ISBLANK(G14),-1,COUNTIF(all_tags[],G14)-COUNTIF(all_tags[category],G14))</f>
        <v>1</v>
      </c>
      <c r="S14">
        <f>IF(ISBLANK(H14),-1,COUNTIF(all_tags[],H14)-COUNTIF(all_tags[category],H14))</f>
        <v>1</v>
      </c>
      <c r="T14">
        <f>IF(ISBLANK(I14),-1,COUNTIF(all_tags[],I14)-COUNTIF(all_tags[category],I14))</f>
        <v>1</v>
      </c>
      <c r="U14">
        <f>IF(ISBLANK(J14),-1,COUNTIF(all_tags[],J14)-COUNTIF(all_tags[category],J14))</f>
        <v>1</v>
      </c>
      <c r="V14">
        <f>IF(ISBLANK(K14),-1,COUNTIF(all_tags[],K14)-COUNTIF(all_tags[category],K14))</f>
        <v>1</v>
      </c>
      <c r="W14">
        <f>IF(ISBLANK(L14),-1,COUNTIF(all_tags[],L14)-COUNTIF(all_tags[category],L14))</f>
        <v>-1</v>
      </c>
      <c r="X14">
        <f>IF(ISBLANK(M14),-1,COUNTIF(all_tags[],M14)-COUNTIF(all_tags[category],M14))</f>
        <v>-1</v>
      </c>
      <c r="Y14">
        <f>IF(ISBLANK(N14),-1,COUNTIF(all_tags[],N14)-COUNTIF(all_tags[category],N14))</f>
        <v>-1</v>
      </c>
      <c r="Z14">
        <f>IF(ISBLANK(O14),-1,COUNTIF(all_tags[],O14)-COUNTIF(all_tags[category],O14))</f>
        <v>-1</v>
      </c>
      <c r="AB14" t="str">
        <f>Table5[[#This Row],[link_id]]</f>
        <v>L00028</v>
      </c>
      <c r="AC14" s="5" t="str">
        <f>_xlfn.TEXTJOIN("#",TRUE,
IFERROR(VLOOKUP($F14,all_tags[format],1,FALSE),""),
IFERROR(VLOOKUP($G14,all_tags[format],1,FALSE),""),
IFERROR(VLOOKUP($H14,all_tags[format],1,FALSE),""),
IFERROR(VLOOKUP($I14,all_tags[format],1,FALSE),""),
IFERROR(VLOOKUP($J14,all_tags[format],1,FALSE),""),
IFERROR(VLOOKUP($K14,all_tags[format],1,FALSE),""),
IFERROR(VLOOKUP($L14,all_tags[format],1,FALSE),""),
IFERROR(VLOOKUP($M14,all_tags[format],1,FALSE),""),
IFERROR(VLOOKUP($N14,all_tags[format],1,FALSE),""),
IFERROR(VLOOKUP($O14,all_tags[format],1,FALSE),"")
)</f>
        <v>post</v>
      </c>
      <c r="AD14" s="5" t="str">
        <f>_xlfn.TEXTJOIN("#",TRUE,
IFERROR(VLOOKUP($F14,all_tags[type],1,FALSE),""),
IFERROR(VLOOKUP($G14,all_tags[type],1,FALSE),""),
IFERROR(VLOOKUP($H14,all_tags[type],1,FALSE),""),
IFERROR(VLOOKUP($I14,all_tags[type],1,FALSE),""),
IFERROR(VLOOKUP($J14,all_tags[type],1,FALSE),""),
IFERROR(VLOOKUP($K14,all_tags[type],1,FALSE),""),
IFERROR(VLOOKUP($L14,all_tags[type],1,FALSE),""),
IFERROR(VLOOKUP($M14,all_tags[type],1,FALSE),""),
IFERROR(VLOOKUP($N14,all_tags[type],1,FALSE),""),
IFERROR(VLOOKUP($O14,all_tags[type],1,FALSE),"")
)</f>
        <v/>
      </c>
      <c r="AE14" s="5" t="str">
        <f>_xlfn.TEXTJOIN("#",TRUE,
IFERROR(VLOOKUP($F14,all_tags[level],1,FALSE),""),
IFERROR(VLOOKUP($G14,all_tags[level],1,FALSE),""),
IFERROR(VLOOKUP($H14,all_tags[level],1,FALSE),""),
IFERROR(VLOOKUP($I14,all_tags[level],1,FALSE),""),
IFERROR(VLOOKUP($J14,all_tags[level],1,FALSE),""),
IFERROR(VLOOKUP($K14,all_tags[level],1,FALSE),""),
IFERROR(VLOOKUP($L14,all_tags[level],1,FALSE),""),
IFERROR(VLOOKUP($M14,all_tags[level],1,FALSE),""),
IFERROR(VLOOKUP($N14,all_tags[level],1,FALSE),""),
IFERROR(VLOOKUP($O14,all_tags[level],1,FALSE),"")
)</f>
        <v/>
      </c>
      <c r="AF14" s="5" t="str">
        <f>_xlfn.TEXTJOIN("#",TRUE,
IFERROR(VLOOKUP($F14,all_tags[style],1,FALSE),""),
IFERROR(VLOOKUP($G14,all_tags[style],1,FALSE),""),
IFERROR(VLOOKUP($H14,all_tags[style],1,FALSE),""),
IFERROR(VLOOKUP($I14,all_tags[style],1,FALSE),""),
IFERROR(VLOOKUP($J14,all_tags[style],1,FALSE),""),
IFERROR(VLOOKUP($K14,all_tags[style],1,FALSE),""),
IFERROR(VLOOKUP($L14,all_tags[style],1,FALSE),""),
IFERROR(VLOOKUP($M14,all_tags[style],1,FALSE),""),
IFERROR(VLOOKUP($N14,all_tags[style],1,FALSE),""),
IFERROR(VLOOKUP($O14,all_tags[style],1,FALSE),"")
)</f>
        <v/>
      </c>
      <c r="AG14" s="5" t="str">
        <f>_xlfn.TEXTJOIN("#",TRUE,
IFERROR(VLOOKUP($F14,all_tags[theme],1,FALSE),""),
IFERROR(VLOOKUP($G14,all_tags[theme],1,FALSE),""),
IFERROR(VLOOKUP($H14,all_tags[theme],1,FALSE),""),
IFERROR(VLOOKUP($I14,all_tags[theme],1,FALSE),""),
IFERROR(VLOOKUP($J14,all_tags[theme],1,FALSE),""),
IFERROR(VLOOKUP($K14,all_tags[theme],1,FALSE),""),
IFERROR(VLOOKUP($L14,all_tags[theme],1,FALSE),""),
IFERROR(VLOOKUP($M14,all_tags[theme],1,FALSE),""),
IFERROR(VLOOKUP($N14,all_tags[theme],1,FALSE),""),
IFERROR(VLOOKUP($O14,all_tags[theme],1,FALSE),"")
)</f>
        <v>data-viz</v>
      </c>
      <c r="AH14" s="5" t="str">
        <f>_xlfn.TEXTJOIN("#",TRUE,
IFERROR(VLOOKUP($F14,all_tags[topic],1,FALSE),""),
IFERROR(VLOOKUP($G14,all_tags[topic],1,FALSE),""),
IFERROR(VLOOKUP($H14,all_tags[topic],1,FALSE),""),
IFERROR(VLOOKUP($I14,all_tags[topic],1,FALSE),""),
IFERROR(VLOOKUP($J14,all_tags[topic],1,FALSE),""),
IFERROR(VLOOKUP($K14,all_tags[topic],1,FALSE),""),
IFERROR(VLOOKUP($L14,all_tags[topic],1,FALSE),""),
IFERROR(VLOOKUP($M14,all_tags[topic],1,FALSE),""),
IFERROR(VLOOKUP($N14,all_tags[topic],1,FALSE),""),
IFERROR(VLOOKUP($O14,all_tags[topic],1,FALSE),"")
)</f>
        <v>methodology#technique#technology</v>
      </c>
      <c r="AI14" s="5" t="str">
        <f>_xlfn.TEXTJOIN("#",TRUE,
IFERROR(VLOOKUP($F14,all_tags[area],1,FALSE),""),
IFERROR(VLOOKUP($G14,all_tags[area],1,FALSE),""),
IFERROR(VLOOKUP($H14,all_tags[area],1,FALSE),""),
IFERROR(VLOOKUP($I14,all_tags[area],1,FALSE),""),
IFERROR(VLOOKUP($J14,all_tags[area],1,FALSE),""),
IFERROR(VLOOKUP($K14,all_tags[area],1,FALSE),""),
IFERROR(VLOOKUP($L14,all_tags[area],1,FALSE),""),
IFERROR(VLOOKUP($M14,all_tags[area],1,FALSE),""),
IFERROR(VLOOKUP($N14,all_tags[area],1,FALSE),""),
IFERROR(VLOOKUP($O14,all_tags[area],1,FALSE),"")
)</f>
        <v/>
      </c>
      <c r="AJ14" s="5" t="str">
        <f>_xlfn.TEXTJOIN("#",TRUE,
IFERROR(VLOOKUP($F14,all_tags[technology],1,FALSE),""),
IFERROR(VLOOKUP($G14,all_tags[technology],1,FALSE),""),
IFERROR(VLOOKUP($H14,all_tags[technology],1,FALSE),""),
IFERROR(VLOOKUP($I14,all_tags[technology],1,FALSE),""),
IFERROR(VLOOKUP($J14,all_tags[technology],1,FALSE),""),
IFERROR(VLOOKUP($K14,all_tags[technology],1,FALSE),""),
IFERROR(VLOOKUP($L14,all_tags[technology],1,FALSE),""),
IFERROR(VLOOKUP($M14,all_tags[technology],1,FALSE),""),
IFERROR(VLOOKUP($N14,all_tags[technology],1,FALSE),""),
IFERROR(VLOOKUP($O14,all_tags[technology],1,FALSE),"")
)</f>
        <v>d3js</v>
      </c>
      <c r="AK14" s="5" t="str">
        <f>_xlfn.TEXTJOIN("#",TRUE,
IFERROR(VLOOKUP($F14,all_tags[other],1,FALSE),""),
IFERROR(VLOOKUP($G14,all_tags[other],1,FALSE),""),
IFERROR(VLOOKUP($H14,all_tags[other],1,FALSE),""),
IFERROR(VLOOKUP($I14,all_tags[other],1,FALSE),""),
IFERROR(VLOOKUP($J14,all_tags[other],1,FALSE),""),
IFERROR(VLOOKUP($K14,all_tags[other],1,FALSE),""),
IFERROR(VLOOKUP($L14,all_tags[other],1,FALSE),""),
IFERROR(VLOOKUP($M14,all_tags[other],1,FALSE),""),
IFERROR(VLOOKUP($N14,all_tags[other],1,FALSE),""),
IFERROR(VLOOKUP($O14,all_tags[other],1,FALSE),"")
)</f>
        <v/>
      </c>
      <c r="AL14" t="str">
        <f t="shared" si="0"/>
        <v>post;data-viz;methodology;technique;technology;d3js</v>
      </c>
    </row>
    <row r="15" spans="1:38" x14ac:dyDescent="0.25">
      <c r="A15" t="str">
        <f>source_data[[#This Row],[link_id]]</f>
        <v>L00029</v>
      </c>
      <c r="B15" t="str">
        <f>source_data[[#This Row],[link]]</f>
        <v>https://twitter.com/askdrstats/status/828229888960241665</v>
      </c>
      <c r="C15" t="str">
        <f>source_data[[#This Row],[article_title]]</f>
        <v>Now available: Modern #DataScience with #Rstats by @BaumerBen, Daniel Kaplan &amp;amp; me: @CRC_MathStats https://t.co/7qoJzSJVMw #Statistics https://t.co/iOcYeoGhJl</v>
      </c>
      <c r="D15" t="str">
        <f>source_data[[#This Row],[concatenate]]</f>
        <v>book;data-science;technology;rstats</v>
      </c>
      <c r="E15">
        <f>source_data[[#This Row],[tag_count]]</f>
        <v>4</v>
      </c>
      <c r="F15" t="str" cm="1">
        <f t="array" ref="F15:I15">_xlfn.TEXTSPLIT(Table5[[#This Row],[concatenate]],";")</f>
        <v>book</v>
      </c>
      <c r="G15" t="str">
        <v>data-science</v>
      </c>
      <c r="H15" t="str">
        <v>technology</v>
      </c>
      <c r="I15" t="str">
        <v>rstats</v>
      </c>
      <c r="Q15">
        <f>IF(ISBLANK(F15),-1,COUNTIF(all_tags[],F15)-COUNTIF(all_tags[category],F15))</f>
        <v>1</v>
      </c>
      <c r="R15">
        <f>IF(ISBLANK(G15),-1,COUNTIF(all_tags[],G15)-COUNTIF(all_tags[category],G15))</f>
        <v>1</v>
      </c>
      <c r="S15">
        <f>IF(ISBLANK(H15),-1,COUNTIF(all_tags[],H15)-COUNTIF(all_tags[category],H15))</f>
        <v>1</v>
      </c>
      <c r="T15">
        <f>IF(ISBLANK(I15),-1,COUNTIF(all_tags[],I15)-COUNTIF(all_tags[category],I15))</f>
        <v>1</v>
      </c>
      <c r="U15">
        <f>IF(ISBLANK(J15),-1,COUNTIF(all_tags[],J15)-COUNTIF(all_tags[category],J15))</f>
        <v>-1</v>
      </c>
      <c r="V15">
        <f>IF(ISBLANK(K15),-1,COUNTIF(all_tags[],K15)-COUNTIF(all_tags[category],K15))</f>
        <v>-1</v>
      </c>
      <c r="W15">
        <f>IF(ISBLANK(L15),-1,COUNTIF(all_tags[],L15)-COUNTIF(all_tags[category],L15))</f>
        <v>-1</v>
      </c>
      <c r="X15">
        <f>IF(ISBLANK(M15),-1,COUNTIF(all_tags[],M15)-COUNTIF(all_tags[category],M15))</f>
        <v>-1</v>
      </c>
      <c r="Y15">
        <f>IF(ISBLANK(N15),-1,COUNTIF(all_tags[],N15)-COUNTIF(all_tags[category],N15))</f>
        <v>-1</v>
      </c>
      <c r="Z15">
        <f>IF(ISBLANK(O15),-1,COUNTIF(all_tags[],O15)-COUNTIF(all_tags[category],O15))</f>
        <v>-1</v>
      </c>
      <c r="AB15" t="str">
        <f>Table5[[#This Row],[link_id]]</f>
        <v>L00029</v>
      </c>
      <c r="AC15" s="5" t="str">
        <f>_xlfn.TEXTJOIN("#",TRUE,
IFERROR(VLOOKUP($F15,all_tags[format],1,FALSE),""),
IFERROR(VLOOKUP($G15,all_tags[format],1,FALSE),""),
IFERROR(VLOOKUP($H15,all_tags[format],1,FALSE),""),
IFERROR(VLOOKUP($I15,all_tags[format],1,FALSE),""),
IFERROR(VLOOKUP($J15,all_tags[format],1,FALSE),""),
IFERROR(VLOOKUP($K15,all_tags[format],1,FALSE),""),
IFERROR(VLOOKUP($L15,all_tags[format],1,FALSE),""),
IFERROR(VLOOKUP($M15,all_tags[format],1,FALSE),""),
IFERROR(VLOOKUP($N15,all_tags[format],1,FALSE),""),
IFERROR(VLOOKUP($O15,all_tags[format],1,FALSE),"")
)</f>
        <v>book</v>
      </c>
      <c r="AD15" s="5" t="str">
        <f>_xlfn.TEXTJOIN("#",TRUE,
IFERROR(VLOOKUP($F15,all_tags[type],1,FALSE),""),
IFERROR(VLOOKUP($G15,all_tags[type],1,FALSE),""),
IFERROR(VLOOKUP($H15,all_tags[type],1,FALSE),""),
IFERROR(VLOOKUP($I15,all_tags[type],1,FALSE),""),
IFERROR(VLOOKUP($J15,all_tags[type],1,FALSE),""),
IFERROR(VLOOKUP($K15,all_tags[type],1,FALSE),""),
IFERROR(VLOOKUP($L15,all_tags[type],1,FALSE),""),
IFERROR(VLOOKUP($M15,all_tags[type],1,FALSE),""),
IFERROR(VLOOKUP($N15,all_tags[type],1,FALSE),""),
IFERROR(VLOOKUP($O15,all_tags[type],1,FALSE),"")
)</f>
        <v/>
      </c>
      <c r="AE15" s="5" t="str">
        <f>_xlfn.TEXTJOIN("#",TRUE,
IFERROR(VLOOKUP($F15,all_tags[level],1,FALSE),""),
IFERROR(VLOOKUP($G15,all_tags[level],1,FALSE),""),
IFERROR(VLOOKUP($H15,all_tags[level],1,FALSE),""),
IFERROR(VLOOKUP($I15,all_tags[level],1,FALSE),""),
IFERROR(VLOOKUP($J15,all_tags[level],1,FALSE),""),
IFERROR(VLOOKUP($K15,all_tags[level],1,FALSE),""),
IFERROR(VLOOKUP($L15,all_tags[level],1,FALSE),""),
IFERROR(VLOOKUP($M15,all_tags[level],1,FALSE),""),
IFERROR(VLOOKUP($N15,all_tags[level],1,FALSE),""),
IFERROR(VLOOKUP($O15,all_tags[level],1,FALSE),"")
)</f>
        <v/>
      </c>
      <c r="AF15" s="5" t="str">
        <f>_xlfn.TEXTJOIN("#",TRUE,
IFERROR(VLOOKUP($F15,all_tags[style],1,FALSE),""),
IFERROR(VLOOKUP($G15,all_tags[style],1,FALSE),""),
IFERROR(VLOOKUP($H15,all_tags[style],1,FALSE),""),
IFERROR(VLOOKUP($I15,all_tags[style],1,FALSE),""),
IFERROR(VLOOKUP($J15,all_tags[style],1,FALSE),""),
IFERROR(VLOOKUP($K15,all_tags[style],1,FALSE),""),
IFERROR(VLOOKUP($L15,all_tags[style],1,FALSE),""),
IFERROR(VLOOKUP($M15,all_tags[style],1,FALSE),""),
IFERROR(VLOOKUP($N15,all_tags[style],1,FALSE),""),
IFERROR(VLOOKUP($O15,all_tags[style],1,FALSE),"")
)</f>
        <v/>
      </c>
      <c r="AG15" s="5" t="str">
        <f>_xlfn.TEXTJOIN("#",TRUE,
IFERROR(VLOOKUP($F15,all_tags[theme],1,FALSE),""),
IFERROR(VLOOKUP($G15,all_tags[theme],1,FALSE),""),
IFERROR(VLOOKUP($H15,all_tags[theme],1,FALSE),""),
IFERROR(VLOOKUP($I15,all_tags[theme],1,FALSE),""),
IFERROR(VLOOKUP($J15,all_tags[theme],1,FALSE),""),
IFERROR(VLOOKUP($K15,all_tags[theme],1,FALSE),""),
IFERROR(VLOOKUP($L15,all_tags[theme],1,FALSE),""),
IFERROR(VLOOKUP($M15,all_tags[theme],1,FALSE),""),
IFERROR(VLOOKUP($N15,all_tags[theme],1,FALSE),""),
IFERROR(VLOOKUP($O15,all_tags[theme],1,FALSE),"")
)</f>
        <v>data-science</v>
      </c>
      <c r="AH15" s="5" t="str">
        <f>_xlfn.TEXTJOIN("#",TRUE,
IFERROR(VLOOKUP($F15,all_tags[topic],1,FALSE),""),
IFERROR(VLOOKUP($G15,all_tags[topic],1,FALSE),""),
IFERROR(VLOOKUP($H15,all_tags[topic],1,FALSE),""),
IFERROR(VLOOKUP($I15,all_tags[topic],1,FALSE),""),
IFERROR(VLOOKUP($J15,all_tags[topic],1,FALSE),""),
IFERROR(VLOOKUP($K15,all_tags[topic],1,FALSE),""),
IFERROR(VLOOKUP($L15,all_tags[topic],1,FALSE),""),
IFERROR(VLOOKUP($M15,all_tags[topic],1,FALSE),""),
IFERROR(VLOOKUP($N15,all_tags[topic],1,FALSE),""),
IFERROR(VLOOKUP($O15,all_tags[topic],1,FALSE),"")
)</f>
        <v>technology</v>
      </c>
      <c r="AI15" s="5" t="str">
        <f>_xlfn.TEXTJOIN("#",TRUE,
IFERROR(VLOOKUP($F15,all_tags[area],1,FALSE),""),
IFERROR(VLOOKUP($G15,all_tags[area],1,FALSE),""),
IFERROR(VLOOKUP($H15,all_tags[area],1,FALSE),""),
IFERROR(VLOOKUP($I15,all_tags[area],1,FALSE),""),
IFERROR(VLOOKUP($J15,all_tags[area],1,FALSE),""),
IFERROR(VLOOKUP($K15,all_tags[area],1,FALSE),""),
IFERROR(VLOOKUP($L15,all_tags[area],1,FALSE),""),
IFERROR(VLOOKUP($M15,all_tags[area],1,FALSE),""),
IFERROR(VLOOKUP($N15,all_tags[area],1,FALSE),""),
IFERROR(VLOOKUP($O15,all_tags[area],1,FALSE),"")
)</f>
        <v/>
      </c>
      <c r="AJ15" s="5" t="str">
        <f>_xlfn.TEXTJOIN("#",TRUE,
IFERROR(VLOOKUP($F15,all_tags[technology],1,FALSE),""),
IFERROR(VLOOKUP($G15,all_tags[technology],1,FALSE),""),
IFERROR(VLOOKUP($H15,all_tags[technology],1,FALSE),""),
IFERROR(VLOOKUP($I15,all_tags[technology],1,FALSE),""),
IFERROR(VLOOKUP($J15,all_tags[technology],1,FALSE),""),
IFERROR(VLOOKUP($K15,all_tags[technology],1,FALSE),""),
IFERROR(VLOOKUP($L15,all_tags[technology],1,FALSE),""),
IFERROR(VLOOKUP($M15,all_tags[technology],1,FALSE),""),
IFERROR(VLOOKUP($N15,all_tags[technology],1,FALSE),""),
IFERROR(VLOOKUP($O15,all_tags[technology],1,FALSE),"")
)</f>
        <v>rstats</v>
      </c>
      <c r="AK15" s="5" t="str">
        <f>_xlfn.TEXTJOIN("#",TRUE,
IFERROR(VLOOKUP($F15,all_tags[other],1,FALSE),""),
IFERROR(VLOOKUP($G15,all_tags[other],1,FALSE),""),
IFERROR(VLOOKUP($H15,all_tags[other],1,FALSE),""),
IFERROR(VLOOKUP($I15,all_tags[other],1,FALSE),""),
IFERROR(VLOOKUP($J15,all_tags[other],1,FALSE),""),
IFERROR(VLOOKUP($K15,all_tags[other],1,FALSE),""),
IFERROR(VLOOKUP($L15,all_tags[other],1,FALSE),""),
IFERROR(VLOOKUP($M15,all_tags[other],1,FALSE),""),
IFERROR(VLOOKUP($N15,all_tags[other],1,FALSE),""),
IFERROR(VLOOKUP($O15,all_tags[other],1,FALSE),"")
)</f>
        <v/>
      </c>
      <c r="AL15" t="str">
        <f t="shared" si="0"/>
        <v>book;data-science;technology;rstats</v>
      </c>
    </row>
    <row r="16" spans="1:38" x14ac:dyDescent="0.25">
      <c r="A16" t="str">
        <f>source_data[[#This Row],[link_id]]</f>
        <v>L00031</v>
      </c>
      <c r="B16" t="str">
        <f>source_data[[#This Row],[link]]</f>
        <v>https://twitter.com/swathisprasad/status/819986713699348482</v>
      </c>
      <c r="C16" t="str">
        <f>source_data[[#This Row],[article_title]]</f>
        <v>Canvas Based Plotting Plugin With jQuery And D3.js - CanvasPlot https://t.co/rDXhclRL2Z #jQuery #d3js</v>
      </c>
      <c r="D16" t="str">
        <f>source_data[[#This Row],[concatenate]]</f>
        <v>package;data-viz;tool;technology;d3js</v>
      </c>
      <c r="E16">
        <f>source_data[[#This Row],[tag_count]]</f>
        <v>5</v>
      </c>
      <c r="F16" t="str" cm="1">
        <f t="array" ref="F16:J16">_xlfn.TEXTSPLIT(Table5[[#This Row],[concatenate]],";")</f>
        <v>package</v>
      </c>
      <c r="G16" t="str">
        <v>data-viz</v>
      </c>
      <c r="H16" t="str">
        <v>tool</v>
      </c>
      <c r="I16" t="str">
        <v>technology</v>
      </c>
      <c r="J16" t="str">
        <v>d3js</v>
      </c>
      <c r="Q16">
        <f>IF(ISBLANK(F16),-1,COUNTIF(all_tags[],F16)-COUNTIF(all_tags[category],F16))</f>
        <v>1</v>
      </c>
      <c r="R16">
        <f>IF(ISBLANK(G16),-1,COUNTIF(all_tags[],G16)-COUNTIF(all_tags[category],G16))</f>
        <v>1</v>
      </c>
      <c r="S16">
        <f>IF(ISBLANK(H16),-1,COUNTIF(all_tags[],H16)-COUNTIF(all_tags[category],H16))</f>
        <v>1</v>
      </c>
      <c r="T16">
        <f>IF(ISBLANK(I16),-1,COUNTIF(all_tags[],I16)-COUNTIF(all_tags[category],I16))</f>
        <v>1</v>
      </c>
      <c r="U16">
        <f>IF(ISBLANK(J16),-1,COUNTIF(all_tags[],J16)-COUNTIF(all_tags[category],J16))</f>
        <v>1</v>
      </c>
      <c r="V16">
        <f>IF(ISBLANK(K16),-1,COUNTIF(all_tags[],K16)-COUNTIF(all_tags[category],K16))</f>
        <v>-1</v>
      </c>
      <c r="W16">
        <f>IF(ISBLANK(L16),-1,COUNTIF(all_tags[],L16)-COUNTIF(all_tags[category],L16))</f>
        <v>-1</v>
      </c>
      <c r="X16">
        <f>IF(ISBLANK(M16),-1,COUNTIF(all_tags[],M16)-COUNTIF(all_tags[category],M16))</f>
        <v>-1</v>
      </c>
      <c r="Y16">
        <f>IF(ISBLANK(N16),-1,COUNTIF(all_tags[],N16)-COUNTIF(all_tags[category],N16))</f>
        <v>-1</v>
      </c>
      <c r="Z16">
        <f>IF(ISBLANK(O16),-1,COUNTIF(all_tags[],O16)-COUNTIF(all_tags[category],O16))</f>
        <v>-1</v>
      </c>
      <c r="AB16" t="str">
        <f>Table5[[#This Row],[link_id]]</f>
        <v>L00031</v>
      </c>
      <c r="AC16" s="5" t="str">
        <f>_xlfn.TEXTJOIN("#",TRUE,
IFERROR(VLOOKUP($F16,all_tags[format],1,FALSE),""),
IFERROR(VLOOKUP($G16,all_tags[format],1,FALSE),""),
IFERROR(VLOOKUP($H16,all_tags[format],1,FALSE),""),
IFERROR(VLOOKUP($I16,all_tags[format],1,FALSE),""),
IFERROR(VLOOKUP($J16,all_tags[format],1,FALSE),""),
IFERROR(VLOOKUP($K16,all_tags[format],1,FALSE),""),
IFERROR(VLOOKUP($L16,all_tags[format],1,FALSE),""),
IFERROR(VLOOKUP($M16,all_tags[format],1,FALSE),""),
IFERROR(VLOOKUP($N16,all_tags[format],1,FALSE),""),
IFERROR(VLOOKUP($O16,all_tags[format],1,FALSE),"")
)</f>
        <v>package</v>
      </c>
      <c r="AD16" s="5" t="str">
        <f>_xlfn.TEXTJOIN("#",TRUE,
IFERROR(VLOOKUP($F16,all_tags[type],1,FALSE),""),
IFERROR(VLOOKUP($G16,all_tags[type],1,FALSE),""),
IFERROR(VLOOKUP($H16,all_tags[type],1,FALSE),""),
IFERROR(VLOOKUP($I16,all_tags[type],1,FALSE),""),
IFERROR(VLOOKUP($J16,all_tags[type],1,FALSE),""),
IFERROR(VLOOKUP($K16,all_tags[type],1,FALSE),""),
IFERROR(VLOOKUP($L16,all_tags[type],1,FALSE),""),
IFERROR(VLOOKUP($M16,all_tags[type],1,FALSE),""),
IFERROR(VLOOKUP($N16,all_tags[type],1,FALSE),""),
IFERROR(VLOOKUP($O16,all_tags[type],1,FALSE),"")
)</f>
        <v/>
      </c>
      <c r="AE16" s="5" t="str">
        <f>_xlfn.TEXTJOIN("#",TRUE,
IFERROR(VLOOKUP($F16,all_tags[level],1,FALSE),""),
IFERROR(VLOOKUP($G16,all_tags[level],1,FALSE),""),
IFERROR(VLOOKUP($H16,all_tags[level],1,FALSE),""),
IFERROR(VLOOKUP($I16,all_tags[level],1,FALSE),""),
IFERROR(VLOOKUP($J16,all_tags[level],1,FALSE),""),
IFERROR(VLOOKUP($K16,all_tags[level],1,FALSE),""),
IFERROR(VLOOKUP($L16,all_tags[level],1,FALSE),""),
IFERROR(VLOOKUP($M16,all_tags[level],1,FALSE),""),
IFERROR(VLOOKUP($N16,all_tags[level],1,FALSE),""),
IFERROR(VLOOKUP($O16,all_tags[level],1,FALSE),"")
)</f>
        <v/>
      </c>
      <c r="AF16" s="5" t="str">
        <f>_xlfn.TEXTJOIN("#",TRUE,
IFERROR(VLOOKUP($F16,all_tags[style],1,FALSE),""),
IFERROR(VLOOKUP($G16,all_tags[style],1,FALSE),""),
IFERROR(VLOOKUP($H16,all_tags[style],1,FALSE),""),
IFERROR(VLOOKUP($I16,all_tags[style],1,FALSE),""),
IFERROR(VLOOKUP($J16,all_tags[style],1,FALSE),""),
IFERROR(VLOOKUP($K16,all_tags[style],1,FALSE),""),
IFERROR(VLOOKUP($L16,all_tags[style],1,FALSE),""),
IFERROR(VLOOKUP($M16,all_tags[style],1,FALSE),""),
IFERROR(VLOOKUP($N16,all_tags[style],1,FALSE),""),
IFERROR(VLOOKUP($O16,all_tags[style],1,FALSE),"")
)</f>
        <v/>
      </c>
      <c r="AG16" s="5" t="str">
        <f>_xlfn.TEXTJOIN("#",TRUE,
IFERROR(VLOOKUP($F16,all_tags[theme],1,FALSE),""),
IFERROR(VLOOKUP($G16,all_tags[theme],1,FALSE),""),
IFERROR(VLOOKUP($H16,all_tags[theme],1,FALSE),""),
IFERROR(VLOOKUP($I16,all_tags[theme],1,FALSE),""),
IFERROR(VLOOKUP($J16,all_tags[theme],1,FALSE),""),
IFERROR(VLOOKUP($K16,all_tags[theme],1,FALSE),""),
IFERROR(VLOOKUP($L16,all_tags[theme],1,FALSE),""),
IFERROR(VLOOKUP($M16,all_tags[theme],1,FALSE),""),
IFERROR(VLOOKUP($N16,all_tags[theme],1,FALSE),""),
IFERROR(VLOOKUP($O16,all_tags[theme],1,FALSE),"")
)</f>
        <v>data-viz</v>
      </c>
      <c r="AH16" s="5" t="str">
        <f>_xlfn.TEXTJOIN("#",TRUE,
IFERROR(VLOOKUP($F16,all_tags[topic],1,FALSE),""),
IFERROR(VLOOKUP($G16,all_tags[topic],1,FALSE),""),
IFERROR(VLOOKUP($H16,all_tags[topic],1,FALSE),""),
IFERROR(VLOOKUP($I16,all_tags[topic],1,FALSE),""),
IFERROR(VLOOKUP($J16,all_tags[topic],1,FALSE),""),
IFERROR(VLOOKUP($K16,all_tags[topic],1,FALSE),""),
IFERROR(VLOOKUP($L16,all_tags[topic],1,FALSE),""),
IFERROR(VLOOKUP($M16,all_tags[topic],1,FALSE),""),
IFERROR(VLOOKUP($N16,all_tags[topic],1,FALSE),""),
IFERROR(VLOOKUP($O16,all_tags[topic],1,FALSE),"")
)</f>
        <v>tool#technology</v>
      </c>
      <c r="AI16" s="5" t="str">
        <f>_xlfn.TEXTJOIN("#",TRUE,
IFERROR(VLOOKUP($F16,all_tags[area],1,FALSE),""),
IFERROR(VLOOKUP($G16,all_tags[area],1,FALSE),""),
IFERROR(VLOOKUP($H16,all_tags[area],1,FALSE),""),
IFERROR(VLOOKUP($I16,all_tags[area],1,FALSE),""),
IFERROR(VLOOKUP($J16,all_tags[area],1,FALSE),""),
IFERROR(VLOOKUP($K16,all_tags[area],1,FALSE),""),
IFERROR(VLOOKUP($L16,all_tags[area],1,FALSE),""),
IFERROR(VLOOKUP($M16,all_tags[area],1,FALSE),""),
IFERROR(VLOOKUP($N16,all_tags[area],1,FALSE),""),
IFERROR(VLOOKUP($O16,all_tags[area],1,FALSE),"")
)</f>
        <v/>
      </c>
      <c r="AJ16" s="5" t="str">
        <f>_xlfn.TEXTJOIN("#",TRUE,
IFERROR(VLOOKUP($F16,all_tags[technology],1,FALSE),""),
IFERROR(VLOOKUP($G16,all_tags[technology],1,FALSE),""),
IFERROR(VLOOKUP($H16,all_tags[technology],1,FALSE),""),
IFERROR(VLOOKUP($I16,all_tags[technology],1,FALSE),""),
IFERROR(VLOOKUP($J16,all_tags[technology],1,FALSE),""),
IFERROR(VLOOKUP($K16,all_tags[technology],1,FALSE),""),
IFERROR(VLOOKUP($L16,all_tags[technology],1,FALSE),""),
IFERROR(VLOOKUP($M16,all_tags[technology],1,FALSE),""),
IFERROR(VLOOKUP($N16,all_tags[technology],1,FALSE),""),
IFERROR(VLOOKUP($O16,all_tags[technology],1,FALSE),"")
)</f>
        <v>d3js</v>
      </c>
      <c r="AK16" s="5" t="str">
        <f>_xlfn.TEXTJOIN("#",TRUE,
IFERROR(VLOOKUP($F16,all_tags[other],1,FALSE),""),
IFERROR(VLOOKUP($G16,all_tags[other],1,FALSE),""),
IFERROR(VLOOKUP($H16,all_tags[other],1,FALSE),""),
IFERROR(VLOOKUP($I16,all_tags[other],1,FALSE),""),
IFERROR(VLOOKUP($J16,all_tags[other],1,FALSE),""),
IFERROR(VLOOKUP($K16,all_tags[other],1,FALSE),""),
IFERROR(VLOOKUP($L16,all_tags[other],1,FALSE),""),
IFERROR(VLOOKUP($M16,all_tags[other],1,FALSE),""),
IFERROR(VLOOKUP($N16,all_tags[other],1,FALSE),""),
IFERROR(VLOOKUP($O16,all_tags[other],1,FALSE),"")
)</f>
        <v/>
      </c>
      <c r="AL16" t="str">
        <f t="shared" si="0"/>
        <v>package;data-viz;tool;technology;d3js</v>
      </c>
    </row>
    <row r="17" spans="1:38" x14ac:dyDescent="0.25">
      <c r="A17" t="str">
        <f>source_data[[#This Row],[link_id]]</f>
        <v>L00038</v>
      </c>
      <c r="B17" t="str">
        <f>source_data[[#This Row],[link]]</f>
        <v>https://twitter.com/anildash/status/841723793806655488</v>
      </c>
      <c r="C17" t="str">
        <f>source_data[[#This Row],[article_title]]</f>
        <v>Always appreciate when people cover our work, but @Glitch is a team effort that began long before I even joined @FogCreek, headlines aside. https://t.co/Y7gmGSwNNc</v>
      </c>
      <c r="D17" t="str">
        <f>source_data[[#This Row],[concatenate]]</f>
        <v>post;general;coding;development</v>
      </c>
      <c r="E17">
        <f>source_data[[#This Row],[tag_count]]</f>
        <v>4</v>
      </c>
      <c r="F17" t="str" cm="1">
        <f t="array" ref="F17:I17">_xlfn.TEXTSPLIT(Table5[[#This Row],[concatenate]],";")</f>
        <v>post</v>
      </c>
      <c r="G17" t="str">
        <v>general</v>
      </c>
      <c r="H17" t="str">
        <v>coding</v>
      </c>
      <c r="I17" t="str">
        <v>development</v>
      </c>
      <c r="Q17">
        <f>IF(ISBLANK(F17),-1,COUNTIF(all_tags[],F17)-COUNTIF(all_tags[category],F17))</f>
        <v>1</v>
      </c>
      <c r="R17">
        <f>IF(ISBLANK(G17),-1,COUNTIF(all_tags[],G17)-COUNTIF(all_tags[category],G17))</f>
        <v>1</v>
      </c>
      <c r="S17">
        <f>IF(ISBLANK(H17),-1,COUNTIF(all_tags[],H17)-COUNTIF(all_tags[category],H17))</f>
        <v>1</v>
      </c>
      <c r="T17">
        <f>IF(ISBLANK(I17),-1,COUNTIF(all_tags[],I17)-COUNTIF(all_tags[category],I17))</f>
        <v>1</v>
      </c>
      <c r="U17">
        <f>IF(ISBLANK(J17),-1,COUNTIF(all_tags[],J17)-COUNTIF(all_tags[category],J17))</f>
        <v>-1</v>
      </c>
      <c r="V17">
        <f>IF(ISBLANK(K17),-1,COUNTIF(all_tags[],K17)-COUNTIF(all_tags[category],K17))</f>
        <v>-1</v>
      </c>
      <c r="W17">
        <f>IF(ISBLANK(L17),-1,COUNTIF(all_tags[],L17)-COUNTIF(all_tags[category],L17))</f>
        <v>-1</v>
      </c>
      <c r="X17">
        <f>IF(ISBLANK(M17),-1,COUNTIF(all_tags[],M17)-COUNTIF(all_tags[category],M17))</f>
        <v>-1</v>
      </c>
      <c r="Y17">
        <f>IF(ISBLANK(N17),-1,COUNTIF(all_tags[],N17)-COUNTIF(all_tags[category],N17))</f>
        <v>-1</v>
      </c>
      <c r="Z17">
        <f>IF(ISBLANK(O17),-1,COUNTIF(all_tags[],O17)-COUNTIF(all_tags[category],O17))</f>
        <v>-1</v>
      </c>
      <c r="AB17" t="str">
        <f>Table5[[#This Row],[link_id]]</f>
        <v>L00038</v>
      </c>
      <c r="AC17" s="5" t="str">
        <f>_xlfn.TEXTJOIN("#",TRUE,
IFERROR(VLOOKUP($F17,all_tags[format],1,FALSE),""),
IFERROR(VLOOKUP($G17,all_tags[format],1,FALSE),""),
IFERROR(VLOOKUP($H17,all_tags[format],1,FALSE),""),
IFERROR(VLOOKUP($I17,all_tags[format],1,FALSE),""),
IFERROR(VLOOKUP($J17,all_tags[format],1,FALSE),""),
IFERROR(VLOOKUP($K17,all_tags[format],1,FALSE),""),
IFERROR(VLOOKUP($L17,all_tags[format],1,FALSE),""),
IFERROR(VLOOKUP($M17,all_tags[format],1,FALSE),""),
IFERROR(VLOOKUP($N17,all_tags[format],1,FALSE),""),
IFERROR(VLOOKUP($O17,all_tags[format],1,FALSE),"")
)</f>
        <v>post</v>
      </c>
      <c r="AD17" s="5" t="str">
        <f>_xlfn.TEXTJOIN("#",TRUE,
IFERROR(VLOOKUP($F17,all_tags[type],1,FALSE),""),
IFERROR(VLOOKUP($G17,all_tags[type],1,FALSE),""),
IFERROR(VLOOKUP($H17,all_tags[type],1,FALSE),""),
IFERROR(VLOOKUP($I17,all_tags[type],1,FALSE),""),
IFERROR(VLOOKUP($J17,all_tags[type],1,FALSE),""),
IFERROR(VLOOKUP($K17,all_tags[type],1,FALSE),""),
IFERROR(VLOOKUP($L17,all_tags[type],1,FALSE),""),
IFERROR(VLOOKUP($M17,all_tags[type],1,FALSE),""),
IFERROR(VLOOKUP($N17,all_tags[type],1,FALSE),""),
IFERROR(VLOOKUP($O17,all_tags[type],1,FALSE),"")
)</f>
        <v>general</v>
      </c>
      <c r="AE17" s="5" t="str">
        <f>_xlfn.TEXTJOIN("#",TRUE,
IFERROR(VLOOKUP($F17,all_tags[level],1,FALSE),""),
IFERROR(VLOOKUP($G17,all_tags[level],1,FALSE),""),
IFERROR(VLOOKUP($H17,all_tags[level],1,FALSE),""),
IFERROR(VLOOKUP($I17,all_tags[level],1,FALSE),""),
IFERROR(VLOOKUP($J17,all_tags[level],1,FALSE),""),
IFERROR(VLOOKUP($K17,all_tags[level],1,FALSE),""),
IFERROR(VLOOKUP($L17,all_tags[level],1,FALSE),""),
IFERROR(VLOOKUP($M17,all_tags[level],1,FALSE),""),
IFERROR(VLOOKUP($N17,all_tags[level],1,FALSE),""),
IFERROR(VLOOKUP($O17,all_tags[level],1,FALSE),"")
)</f>
        <v/>
      </c>
      <c r="AF17" s="5" t="str">
        <f>_xlfn.TEXTJOIN("#",TRUE,
IFERROR(VLOOKUP($F17,all_tags[style],1,FALSE),""),
IFERROR(VLOOKUP($G17,all_tags[style],1,FALSE),""),
IFERROR(VLOOKUP($H17,all_tags[style],1,FALSE),""),
IFERROR(VLOOKUP($I17,all_tags[style],1,FALSE),""),
IFERROR(VLOOKUP($J17,all_tags[style],1,FALSE),""),
IFERROR(VLOOKUP($K17,all_tags[style],1,FALSE),""),
IFERROR(VLOOKUP($L17,all_tags[style],1,FALSE),""),
IFERROR(VLOOKUP($M17,all_tags[style],1,FALSE),""),
IFERROR(VLOOKUP($N17,all_tags[style],1,FALSE),""),
IFERROR(VLOOKUP($O17,all_tags[style],1,FALSE),"")
)</f>
        <v/>
      </c>
      <c r="AG17" s="5" t="str">
        <f>_xlfn.TEXTJOIN("#",TRUE,
IFERROR(VLOOKUP($F17,all_tags[theme],1,FALSE),""),
IFERROR(VLOOKUP($G17,all_tags[theme],1,FALSE),""),
IFERROR(VLOOKUP($H17,all_tags[theme],1,FALSE),""),
IFERROR(VLOOKUP($I17,all_tags[theme],1,FALSE),""),
IFERROR(VLOOKUP($J17,all_tags[theme],1,FALSE),""),
IFERROR(VLOOKUP($K17,all_tags[theme],1,FALSE),""),
IFERROR(VLOOKUP($L17,all_tags[theme],1,FALSE),""),
IFERROR(VLOOKUP($M17,all_tags[theme],1,FALSE),""),
IFERROR(VLOOKUP($N17,all_tags[theme],1,FALSE),""),
IFERROR(VLOOKUP($O17,all_tags[theme],1,FALSE),"")
)</f>
        <v/>
      </c>
      <c r="AH17" s="5" t="str">
        <f>_xlfn.TEXTJOIN("#",TRUE,
IFERROR(VLOOKUP($F17,all_tags[topic],1,FALSE),""),
IFERROR(VLOOKUP($G17,all_tags[topic],1,FALSE),""),
IFERROR(VLOOKUP($H17,all_tags[topic],1,FALSE),""),
IFERROR(VLOOKUP($I17,all_tags[topic],1,FALSE),""),
IFERROR(VLOOKUP($J17,all_tags[topic],1,FALSE),""),
IFERROR(VLOOKUP($K17,all_tags[topic],1,FALSE),""),
IFERROR(VLOOKUP($L17,all_tags[topic],1,FALSE),""),
IFERROR(VLOOKUP($M17,all_tags[topic],1,FALSE),""),
IFERROR(VLOOKUP($N17,all_tags[topic],1,FALSE),""),
IFERROR(VLOOKUP($O17,all_tags[topic],1,FALSE),"")
)</f>
        <v/>
      </c>
      <c r="AI17" s="5" t="str">
        <f>_xlfn.TEXTJOIN("#",TRUE,
IFERROR(VLOOKUP($F17,all_tags[area],1,FALSE),""),
IFERROR(VLOOKUP($G17,all_tags[area],1,FALSE),""),
IFERROR(VLOOKUP($H17,all_tags[area],1,FALSE),""),
IFERROR(VLOOKUP($I17,all_tags[area],1,FALSE),""),
IFERROR(VLOOKUP($J17,all_tags[area],1,FALSE),""),
IFERROR(VLOOKUP($K17,all_tags[area],1,FALSE),""),
IFERROR(VLOOKUP($L17,all_tags[area],1,FALSE),""),
IFERROR(VLOOKUP($M17,all_tags[area],1,FALSE),""),
IFERROR(VLOOKUP($N17,all_tags[area],1,FALSE),""),
IFERROR(VLOOKUP($O17,all_tags[area],1,FALSE),"")
)</f>
        <v>coding#development</v>
      </c>
      <c r="AJ17" s="5" t="str">
        <f>_xlfn.TEXTJOIN("#",TRUE,
IFERROR(VLOOKUP($F17,all_tags[technology],1,FALSE),""),
IFERROR(VLOOKUP($G17,all_tags[technology],1,FALSE),""),
IFERROR(VLOOKUP($H17,all_tags[technology],1,FALSE),""),
IFERROR(VLOOKUP($I17,all_tags[technology],1,FALSE),""),
IFERROR(VLOOKUP($J17,all_tags[technology],1,FALSE),""),
IFERROR(VLOOKUP($K17,all_tags[technology],1,FALSE),""),
IFERROR(VLOOKUP($L17,all_tags[technology],1,FALSE),""),
IFERROR(VLOOKUP($M17,all_tags[technology],1,FALSE),""),
IFERROR(VLOOKUP($N17,all_tags[technology],1,FALSE),""),
IFERROR(VLOOKUP($O17,all_tags[technology],1,FALSE),"")
)</f>
        <v/>
      </c>
      <c r="AK17" s="5" t="str">
        <f>_xlfn.TEXTJOIN("#",TRUE,
IFERROR(VLOOKUP($F17,all_tags[other],1,FALSE),""),
IFERROR(VLOOKUP($G17,all_tags[other],1,FALSE),""),
IFERROR(VLOOKUP($H17,all_tags[other],1,FALSE),""),
IFERROR(VLOOKUP($I17,all_tags[other],1,FALSE),""),
IFERROR(VLOOKUP($J17,all_tags[other],1,FALSE),""),
IFERROR(VLOOKUP($K17,all_tags[other],1,FALSE),""),
IFERROR(VLOOKUP($L17,all_tags[other],1,FALSE),""),
IFERROR(VLOOKUP($M17,all_tags[other],1,FALSE),""),
IFERROR(VLOOKUP($N17,all_tags[other],1,FALSE),""),
IFERROR(VLOOKUP($O17,all_tags[other],1,FALSE),"")
)</f>
        <v/>
      </c>
      <c r="AL17" t="str">
        <f t="shared" si="0"/>
        <v>post;general;coding;development</v>
      </c>
    </row>
    <row r="18" spans="1:38" x14ac:dyDescent="0.25">
      <c r="A18" t="str">
        <f>source_data[[#This Row],[link_id]]</f>
        <v>L00039</v>
      </c>
      <c r="B18" t="str">
        <f>source_data[[#This Row],[link]]</f>
        <v>https://twitter.com/visualisingdata/status/841744878849667073</v>
      </c>
      <c r="C18" t="str">
        <f>source_data[[#This Row],[article_title]]</f>
        <v>Perfect use-case of a Sankey, part 2 https://t.co/IxWUiSexwt</v>
      </c>
      <c r="D18" t="str">
        <f>source_data[[#This Row],[concatenate]]</f>
        <v>post;article;visual;data-viz;technique;sankey</v>
      </c>
      <c r="E18">
        <f>source_data[[#This Row],[tag_count]]</f>
        <v>6</v>
      </c>
      <c r="F18" t="str" cm="1">
        <f t="array" ref="F18:K18">_xlfn.TEXTSPLIT(Table5[[#This Row],[concatenate]],";")</f>
        <v>post</v>
      </c>
      <c r="G18" t="str">
        <v>article</v>
      </c>
      <c r="H18" t="str">
        <v>visual</v>
      </c>
      <c r="I18" t="str">
        <v>data-viz</v>
      </c>
      <c r="J18" t="str">
        <v>technique</v>
      </c>
      <c r="K18" t="str">
        <v>sankey</v>
      </c>
      <c r="Q18">
        <f>IF(ISBLANK(F18),-1,COUNTIF(all_tags[],F18)-COUNTIF(all_tags[category],F18))</f>
        <v>1</v>
      </c>
      <c r="R18">
        <f>IF(ISBLANK(G18),-1,COUNTIF(all_tags[],G18)-COUNTIF(all_tags[category],G18))</f>
        <v>1</v>
      </c>
      <c r="S18">
        <f>IF(ISBLANK(H18),-1,COUNTIF(all_tags[],H18)-COUNTIF(all_tags[category],H18))</f>
        <v>1</v>
      </c>
      <c r="T18">
        <f>IF(ISBLANK(I18),-1,COUNTIF(all_tags[],I18)-COUNTIF(all_tags[category],I18))</f>
        <v>1</v>
      </c>
      <c r="U18">
        <f>IF(ISBLANK(J18),-1,COUNTIF(all_tags[],J18)-COUNTIF(all_tags[category],J18))</f>
        <v>1</v>
      </c>
      <c r="V18">
        <f>IF(ISBLANK(K18),-1,COUNTIF(all_tags[],K18)-COUNTIF(all_tags[category],K18))</f>
        <v>1</v>
      </c>
      <c r="W18">
        <f>IF(ISBLANK(L18),-1,COUNTIF(all_tags[],L18)-COUNTIF(all_tags[category],L18))</f>
        <v>-1</v>
      </c>
      <c r="X18">
        <f>IF(ISBLANK(M18),-1,COUNTIF(all_tags[],M18)-COUNTIF(all_tags[category],M18))</f>
        <v>-1</v>
      </c>
      <c r="Y18">
        <f>IF(ISBLANK(N18),-1,COUNTIF(all_tags[],N18)-COUNTIF(all_tags[category],N18))</f>
        <v>-1</v>
      </c>
      <c r="Z18">
        <f>IF(ISBLANK(O18),-1,COUNTIF(all_tags[],O18)-COUNTIF(all_tags[category],O18))</f>
        <v>-1</v>
      </c>
      <c r="AB18" t="str">
        <f>Table5[[#This Row],[link_id]]</f>
        <v>L00039</v>
      </c>
      <c r="AC18" s="5" t="str">
        <f>_xlfn.TEXTJOIN("#",TRUE,
IFERROR(VLOOKUP($F18,all_tags[format],1,FALSE),""),
IFERROR(VLOOKUP($G18,all_tags[format],1,FALSE),""),
IFERROR(VLOOKUP($H18,all_tags[format],1,FALSE),""),
IFERROR(VLOOKUP($I18,all_tags[format],1,FALSE),""),
IFERROR(VLOOKUP($J18,all_tags[format],1,FALSE),""),
IFERROR(VLOOKUP($K18,all_tags[format],1,FALSE),""),
IFERROR(VLOOKUP($L18,all_tags[format],1,FALSE),""),
IFERROR(VLOOKUP($M18,all_tags[format],1,FALSE),""),
IFERROR(VLOOKUP($N18,all_tags[format],1,FALSE),""),
IFERROR(VLOOKUP($O18,all_tags[format],1,FALSE),"")
)</f>
        <v>post#article</v>
      </c>
      <c r="AD18" s="5" t="str">
        <f>_xlfn.TEXTJOIN("#",TRUE,
IFERROR(VLOOKUP($F18,all_tags[type],1,FALSE),""),
IFERROR(VLOOKUP($G18,all_tags[type],1,FALSE),""),
IFERROR(VLOOKUP($H18,all_tags[type],1,FALSE),""),
IFERROR(VLOOKUP($I18,all_tags[type],1,FALSE),""),
IFERROR(VLOOKUP($J18,all_tags[type],1,FALSE),""),
IFERROR(VLOOKUP($K18,all_tags[type],1,FALSE),""),
IFERROR(VLOOKUP($L18,all_tags[type],1,FALSE),""),
IFERROR(VLOOKUP($M18,all_tags[type],1,FALSE),""),
IFERROR(VLOOKUP($N18,all_tags[type],1,FALSE),""),
IFERROR(VLOOKUP($O18,all_tags[type],1,FALSE),"")
)</f>
        <v>visual</v>
      </c>
      <c r="AE18" s="5" t="str">
        <f>_xlfn.TEXTJOIN("#",TRUE,
IFERROR(VLOOKUP($F18,all_tags[level],1,FALSE),""),
IFERROR(VLOOKUP($G18,all_tags[level],1,FALSE),""),
IFERROR(VLOOKUP($H18,all_tags[level],1,FALSE),""),
IFERROR(VLOOKUP($I18,all_tags[level],1,FALSE),""),
IFERROR(VLOOKUP($J18,all_tags[level],1,FALSE),""),
IFERROR(VLOOKUP($K18,all_tags[level],1,FALSE),""),
IFERROR(VLOOKUP($L18,all_tags[level],1,FALSE),""),
IFERROR(VLOOKUP($M18,all_tags[level],1,FALSE),""),
IFERROR(VLOOKUP($N18,all_tags[level],1,FALSE),""),
IFERROR(VLOOKUP($O18,all_tags[level],1,FALSE),"")
)</f>
        <v/>
      </c>
      <c r="AF18" s="5" t="str">
        <f>_xlfn.TEXTJOIN("#",TRUE,
IFERROR(VLOOKUP($F18,all_tags[style],1,FALSE),""),
IFERROR(VLOOKUP($G18,all_tags[style],1,FALSE),""),
IFERROR(VLOOKUP($H18,all_tags[style],1,FALSE),""),
IFERROR(VLOOKUP($I18,all_tags[style],1,FALSE),""),
IFERROR(VLOOKUP($J18,all_tags[style],1,FALSE),""),
IFERROR(VLOOKUP($K18,all_tags[style],1,FALSE),""),
IFERROR(VLOOKUP($L18,all_tags[style],1,FALSE),""),
IFERROR(VLOOKUP($M18,all_tags[style],1,FALSE),""),
IFERROR(VLOOKUP($N18,all_tags[style],1,FALSE),""),
IFERROR(VLOOKUP($O18,all_tags[style],1,FALSE),"")
)</f>
        <v/>
      </c>
      <c r="AG18" s="5" t="str">
        <f>_xlfn.TEXTJOIN("#",TRUE,
IFERROR(VLOOKUP($F18,all_tags[theme],1,FALSE),""),
IFERROR(VLOOKUP($G18,all_tags[theme],1,FALSE),""),
IFERROR(VLOOKUP($H18,all_tags[theme],1,FALSE),""),
IFERROR(VLOOKUP($I18,all_tags[theme],1,FALSE),""),
IFERROR(VLOOKUP($J18,all_tags[theme],1,FALSE),""),
IFERROR(VLOOKUP($K18,all_tags[theme],1,FALSE),""),
IFERROR(VLOOKUP($L18,all_tags[theme],1,FALSE),""),
IFERROR(VLOOKUP($M18,all_tags[theme],1,FALSE),""),
IFERROR(VLOOKUP($N18,all_tags[theme],1,FALSE),""),
IFERROR(VLOOKUP($O18,all_tags[theme],1,FALSE),"")
)</f>
        <v>data-viz</v>
      </c>
      <c r="AH18" s="5" t="str">
        <f>_xlfn.TEXTJOIN("#",TRUE,
IFERROR(VLOOKUP($F18,all_tags[topic],1,FALSE),""),
IFERROR(VLOOKUP($G18,all_tags[topic],1,FALSE),""),
IFERROR(VLOOKUP($H18,all_tags[topic],1,FALSE),""),
IFERROR(VLOOKUP($I18,all_tags[topic],1,FALSE),""),
IFERROR(VLOOKUP($J18,all_tags[topic],1,FALSE),""),
IFERROR(VLOOKUP($K18,all_tags[topic],1,FALSE),""),
IFERROR(VLOOKUP($L18,all_tags[topic],1,FALSE),""),
IFERROR(VLOOKUP($M18,all_tags[topic],1,FALSE),""),
IFERROR(VLOOKUP($N18,all_tags[topic],1,FALSE),""),
IFERROR(VLOOKUP($O18,all_tags[topic],1,FALSE),"")
)</f>
        <v>technique</v>
      </c>
      <c r="AI18" s="5" t="str">
        <f>_xlfn.TEXTJOIN("#",TRUE,
IFERROR(VLOOKUP($F18,all_tags[area],1,FALSE),""),
IFERROR(VLOOKUP($G18,all_tags[area],1,FALSE),""),
IFERROR(VLOOKUP($H18,all_tags[area],1,FALSE),""),
IFERROR(VLOOKUP($I18,all_tags[area],1,FALSE),""),
IFERROR(VLOOKUP($J18,all_tags[area],1,FALSE),""),
IFERROR(VLOOKUP($K18,all_tags[area],1,FALSE),""),
IFERROR(VLOOKUP($L18,all_tags[area],1,FALSE),""),
IFERROR(VLOOKUP($M18,all_tags[area],1,FALSE),""),
IFERROR(VLOOKUP($N18,all_tags[area],1,FALSE),""),
IFERROR(VLOOKUP($O18,all_tags[area],1,FALSE),"")
)</f>
        <v/>
      </c>
      <c r="AJ18" s="5" t="str">
        <f>_xlfn.TEXTJOIN("#",TRUE,
IFERROR(VLOOKUP($F18,all_tags[technology],1,FALSE),""),
IFERROR(VLOOKUP($G18,all_tags[technology],1,FALSE),""),
IFERROR(VLOOKUP($H18,all_tags[technology],1,FALSE),""),
IFERROR(VLOOKUP($I18,all_tags[technology],1,FALSE),""),
IFERROR(VLOOKUP($J18,all_tags[technology],1,FALSE),""),
IFERROR(VLOOKUP($K18,all_tags[technology],1,FALSE),""),
IFERROR(VLOOKUP($L18,all_tags[technology],1,FALSE),""),
IFERROR(VLOOKUP($M18,all_tags[technology],1,FALSE),""),
IFERROR(VLOOKUP($N18,all_tags[technology],1,FALSE),""),
IFERROR(VLOOKUP($O18,all_tags[technology],1,FALSE),"")
)</f>
        <v/>
      </c>
      <c r="AK18" s="5" t="str">
        <f>_xlfn.TEXTJOIN("#",TRUE,
IFERROR(VLOOKUP($F18,all_tags[other],1,FALSE),""),
IFERROR(VLOOKUP($G18,all_tags[other],1,FALSE),""),
IFERROR(VLOOKUP($H18,all_tags[other],1,FALSE),""),
IFERROR(VLOOKUP($I18,all_tags[other],1,FALSE),""),
IFERROR(VLOOKUP($J18,all_tags[other],1,FALSE),""),
IFERROR(VLOOKUP($K18,all_tags[other],1,FALSE),""),
IFERROR(VLOOKUP($L18,all_tags[other],1,FALSE),""),
IFERROR(VLOOKUP($M18,all_tags[other],1,FALSE),""),
IFERROR(VLOOKUP($N18,all_tags[other],1,FALSE),""),
IFERROR(VLOOKUP($O18,all_tags[other],1,FALSE),"")
)</f>
        <v>sankey</v>
      </c>
      <c r="AL18" t="str">
        <f t="shared" si="0"/>
        <v>post;article;visual;data-viz;technique;sankey</v>
      </c>
    </row>
    <row r="19" spans="1:38" x14ac:dyDescent="0.25">
      <c r="A19" t="str">
        <f>source_data[[#This Row],[link_id]]</f>
        <v>L00040</v>
      </c>
      <c r="B19" t="str">
        <f>source_data[[#This Row],[link]]</f>
        <v>https://twitter.com/DaveRubal/status/842489652737003520</v>
      </c>
      <c r="C19" t="str">
        <f>source_data[[#This Row],[article_title]]</f>
        <v>Our favorite Free Data Science EBooks https://t.co/WwgnyrOeZf #datascience #dataanalysis #bigdata</v>
      </c>
      <c r="D19" t="str">
        <f>source_data[[#This Row],[concatenate]]</f>
        <v>book;list;data-science</v>
      </c>
      <c r="E19">
        <f>source_data[[#This Row],[tag_count]]</f>
        <v>4</v>
      </c>
      <c r="F19" t="str" cm="1">
        <f t="array" ref="F19:H19">_xlfn.TEXTSPLIT(Table5[[#This Row],[concatenate]],";")</f>
        <v>book</v>
      </c>
      <c r="G19" t="str">
        <v>list</v>
      </c>
      <c r="H19" t="str">
        <v>data-science</v>
      </c>
      <c r="Q19">
        <f>IF(ISBLANK(F19),-1,COUNTIF(all_tags[],F19)-COUNTIF(all_tags[category],F19))</f>
        <v>1</v>
      </c>
      <c r="R19">
        <f>IF(ISBLANK(G19),-1,COUNTIF(all_tags[],G19)-COUNTIF(all_tags[category],G19))</f>
        <v>1</v>
      </c>
      <c r="S19">
        <f>IF(ISBLANK(H19),-1,COUNTIF(all_tags[],H19)-COUNTIF(all_tags[category],H19))</f>
        <v>1</v>
      </c>
      <c r="T19">
        <f>IF(ISBLANK(I19),-1,COUNTIF(all_tags[],I19)-COUNTIF(all_tags[category],I19))</f>
        <v>-1</v>
      </c>
      <c r="U19">
        <f>IF(ISBLANK(J19),-1,COUNTIF(all_tags[],J19)-COUNTIF(all_tags[category],J19))</f>
        <v>-1</v>
      </c>
      <c r="V19">
        <f>IF(ISBLANK(K19),-1,COUNTIF(all_tags[],K19)-COUNTIF(all_tags[category],K19))</f>
        <v>-1</v>
      </c>
      <c r="W19">
        <f>IF(ISBLANK(L19),-1,COUNTIF(all_tags[],L19)-COUNTIF(all_tags[category],L19))</f>
        <v>-1</v>
      </c>
      <c r="X19">
        <f>IF(ISBLANK(M19),-1,COUNTIF(all_tags[],M19)-COUNTIF(all_tags[category],M19))</f>
        <v>-1</v>
      </c>
      <c r="Y19">
        <f>IF(ISBLANK(N19),-1,COUNTIF(all_tags[],N19)-COUNTIF(all_tags[category],N19))</f>
        <v>-1</v>
      </c>
      <c r="Z19">
        <f>IF(ISBLANK(O19),-1,COUNTIF(all_tags[],O19)-COUNTIF(all_tags[category],O19))</f>
        <v>-1</v>
      </c>
      <c r="AB19" t="str">
        <f>Table5[[#This Row],[link_id]]</f>
        <v>L00040</v>
      </c>
      <c r="AC19" s="5" t="str">
        <f>_xlfn.TEXTJOIN("#",TRUE,
IFERROR(VLOOKUP($F19,all_tags[format],1,FALSE),""),
IFERROR(VLOOKUP($G19,all_tags[format],1,FALSE),""),
IFERROR(VLOOKUP($H19,all_tags[format],1,FALSE),""),
IFERROR(VLOOKUP($I19,all_tags[format],1,FALSE),""),
IFERROR(VLOOKUP($J19,all_tags[format],1,FALSE),""),
IFERROR(VLOOKUP($K19,all_tags[format],1,FALSE),""),
IFERROR(VLOOKUP($L19,all_tags[format],1,FALSE),""),
IFERROR(VLOOKUP($M19,all_tags[format],1,FALSE),""),
IFERROR(VLOOKUP($N19,all_tags[format],1,FALSE),""),
IFERROR(VLOOKUP($O19,all_tags[format],1,FALSE),"")
)</f>
        <v>book</v>
      </c>
      <c r="AD19" s="5" t="str">
        <f>_xlfn.TEXTJOIN("#",TRUE,
IFERROR(VLOOKUP($F19,all_tags[type],1,FALSE),""),
IFERROR(VLOOKUP($G19,all_tags[type],1,FALSE),""),
IFERROR(VLOOKUP($H19,all_tags[type],1,FALSE),""),
IFERROR(VLOOKUP($I19,all_tags[type],1,FALSE),""),
IFERROR(VLOOKUP($J19,all_tags[type],1,FALSE),""),
IFERROR(VLOOKUP($K19,all_tags[type],1,FALSE),""),
IFERROR(VLOOKUP($L19,all_tags[type],1,FALSE),""),
IFERROR(VLOOKUP($M19,all_tags[type],1,FALSE),""),
IFERROR(VLOOKUP($N19,all_tags[type],1,FALSE),""),
IFERROR(VLOOKUP($O19,all_tags[type],1,FALSE),"")
)</f>
        <v>list</v>
      </c>
      <c r="AE19" s="5" t="str">
        <f>_xlfn.TEXTJOIN("#",TRUE,
IFERROR(VLOOKUP($F19,all_tags[level],1,FALSE),""),
IFERROR(VLOOKUP($G19,all_tags[level],1,FALSE),""),
IFERROR(VLOOKUP($H19,all_tags[level],1,FALSE),""),
IFERROR(VLOOKUP($I19,all_tags[level],1,FALSE),""),
IFERROR(VLOOKUP($J19,all_tags[level],1,FALSE),""),
IFERROR(VLOOKUP($K19,all_tags[level],1,FALSE),""),
IFERROR(VLOOKUP($L19,all_tags[level],1,FALSE),""),
IFERROR(VLOOKUP($M19,all_tags[level],1,FALSE),""),
IFERROR(VLOOKUP($N19,all_tags[level],1,FALSE),""),
IFERROR(VLOOKUP($O19,all_tags[level],1,FALSE),"")
)</f>
        <v/>
      </c>
      <c r="AF19" s="5" t="str">
        <f>_xlfn.TEXTJOIN("#",TRUE,
IFERROR(VLOOKUP($F19,all_tags[style],1,FALSE),""),
IFERROR(VLOOKUP($G19,all_tags[style],1,FALSE),""),
IFERROR(VLOOKUP($H19,all_tags[style],1,FALSE),""),
IFERROR(VLOOKUP($I19,all_tags[style],1,FALSE),""),
IFERROR(VLOOKUP($J19,all_tags[style],1,FALSE),""),
IFERROR(VLOOKUP($K19,all_tags[style],1,FALSE),""),
IFERROR(VLOOKUP($L19,all_tags[style],1,FALSE),""),
IFERROR(VLOOKUP($M19,all_tags[style],1,FALSE),""),
IFERROR(VLOOKUP($N19,all_tags[style],1,FALSE),""),
IFERROR(VLOOKUP($O19,all_tags[style],1,FALSE),"")
)</f>
        <v/>
      </c>
      <c r="AG19" s="5" t="str">
        <f>_xlfn.TEXTJOIN("#",TRUE,
IFERROR(VLOOKUP($F19,all_tags[theme],1,FALSE),""),
IFERROR(VLOOKUP($G19,all_tags[theme],1,FALSE),""),
IFERROR(VLOOKUP($H19,all_tags[theme],1,FALSE),""),
IFERROR(VLOOKUP($I19,all_tags[theme],1,FALSE),""),
IFERROR(VLOOKUP($J19,all_tags[theme],1,FALSE),""),
IFERROR(VLOOKUP($K19,all_tags[theme],1,FALSE),""),
IFERROR(VLOOKUP($L19,all_tags[theme],1,FALSE),""),
IFERROR(VLOOKUP($M19,all_tags[theme],1,FALSE),""),
IFERROR(VLOOKUP($N19,all_tags[theme],1,FALSE),""),
IFERROR(VLOOKUP($O19,all_tags[theme],1,FALSE),"")
)</f>
        <v>data-science</v>
      </c>
      <c r="AH19" s="5" t="str">
        <f>_xlfn.TEXTJOIN("#",TRUE,
IFERROR(VLOOKUP($F19,all_tags[topic],1,FALSE),""),
IFERROR(VLOOKUP($G19,all_tags[topic],1,FALSE),""),
IFERROR(VLOOKUP($H19,all_tags[topic],1,FALSE),""),
IFERROR(VLOOKUP($I19,all_tags[topic],1,FALSE),""),
IFERROR(VLOOKUP($J19,all_tags[topic],1,FALSE),""),
IFERROR(VLOOKUP($K19,all_tags[topic],1,FALSE),""),
IFERROR(VLOOKUP($L19,all_tags[topic],1,FALSE),""),
IFERROR(VLOOKUP($M19,all_tags[topic],1,FALSE),""),
IFERROR(VLOOKUP($N19,all_tags[topic],1,FALSE),""),
IFERROR(VLOOKUP($O19,all_tags[topic],1,FALSE),"")
)</f>
        <v/>
      </c>
      <c r="AI19" s="5" t="str">
        <f>_xlfn.TEXTJOIN("#",TRUE,
IFERROR(VLOOKUP($F19,all_tags[area],1,FALSE),""),
IFERROR(VLOOKUP($G19,all_tags[area],1,FALSE),""),
IFERROR(VLOOKUP($H19,all_tags[area],1,FALSE),""),
IFERROR(VLOOKUP($I19,all_tags[area],1,FALSE),""),
IFERROR(VLOOKUP($J19,all_tags[area],1,FALSE),""),
IFERROR(VLOOKUP($K19,all_tags[area],1,FALSE),""),
IFERROR(VLOOKUP($L19,all_tags[area],1,FALSE),""),
IFERROR(VLOOKUP($M19,all_tags[area],1,FALSE),""),
IFERROR(VLOOKUP($N19,all_tags[area],1,FALSE),""),
IFERROR(VLOOKUP($O19,all_tags[area],1,FALSE),"")
)</f>
        <v/>
      </c>
      <c r="AJ19" s="5" t="str">
        <f>_xlfn.TEXTJOIN("#",TRUE,
IFERROR(VLOOKUP($F19,all_tags[technology],1,FALSE),""),
IFERROR(VLOOKUP($G19,all_tags[technology],1,FALSE),""),
IFERROR(VLOOKUP($H19,all_tags[technology],1,FALSE),""),
IFERROR(VLOOKUP($I19,all_tags[technology],1,FALSE),""),
IFERROR(VLOOKUP($J19,all_tags[technology],1,FALSE),""),
IFERROR(VLOOKUP($K19,all_tags[technology],1,FALSE),""),
IFERROR(VLOOKUP($L19,all_tags[technology],1,FALSE),""),
IFERROR(VLOOKUP($M19,all_tags[technology],1,FALSE),""),
IFERROR(VLOOKUP($N19,all_tags[technology],1,FALSE),""),
IFERROR(VLOOKUP($O19,all_tags[technology],1,FALSE),"")
)</f>
        <v/>
      </c>
      <c r="AK19" s="5" t="str">
        <f>_xlfn.TEXTJOIN("#",TRUE,
IFERROR(VLOOKUP($F19,all_tags[other],1,FALSE),""),
IFERROR(VLOOKUP($G19,all_tags[other],1,FALSE),""),
IFERROR(VLOOKUP($H19,all_tags[other],1,FALSE),""),
IFERROR(VLOOKUP($I19,all_tags[other],1,FALSE),""),
IFERROR(VLOOKUP($J19,all_tags[other],1,FALSE),""),
IFERROR(VLOOKUP($K19,all_tags[other],1,FALSE),""),
IFERROR(VLOOKUP($L19,all_tags[other],1,FALSE),""),
IFERROR(VLOOKUP($M19,all_tags[other],1,FALSE),""),
IFERROR(VLOOKUP($N19,all_tags[other],1,FALSE),""),
IFERROR(VLOOKUP($O19,all_tags[other],1,FALSE),"")
)</f>
        <v/>
      </c>
      <c r="AL19" t="str">
        <f t="shared" si="0"/>
        <v>book;list;data-science</v>
      </c>
    </row>
    <row r="20" spans="1:38" x14ac:dyDescent="0.25">
      <c r="A20" t="str">
        <f>source_data[[#This Row],[link_id]]</f>
        <v>L00042</v>
      </c>
      <c r="B20" t="str">
        <f>source_data[[#This Row],[link]]</f>
        <v>https://twitter.com/DataSciNews/status/835300364509409282</v>
      </c>
      <c r="C20" t="str">
        <f>source_data[[#This Row],[article_title]]</f>
        <v>Beginner's Guide to Customer Segmentation | https://t.co/nZYzPMFg9j | 
How to use K-Means clustering to analyze customer base #python https://t.co/EVodhywye4</v>
      </c>
      <c r="D20" t="str">
        <f>source_data[[#This Row],[concatenate]]</f>
        <v>post;data-science;technique;clustering</v>
      </c>
      <c r="E20">
        <f>source_data[[#This Row],[tag_count]]</f>
        <v>5</v>
      </c>
      <c r="F20" t="str" cm="1">
        <f t="array" ref="F20:I20">_xlfn.TEXTSPLIT(Table5[[#This Row],[concatenate]],";")</f>
        <v>post</v>
      </c>
      <c r="G20" t="str">
        <v>data-science</v>
      </c>
      <c r="H20" t="str">
        <v>technique</v>
      </c>
      <c r="I20" t="str">
        <v>clustering</v>
      </c>
      <c r="Q20">
        <f>IF(ISBLANK(F20),-1,COUNTIF(all_tags[],F20)-COUNTIF(all_tags[category],F20))</f>
        <v>1</v>
      </c>
      <c r="R20">
        <f>IF(ISBLANK(G20),-1,COUNTIF(all_tags[],G20)-COUNTIF(all_tags[category],G20))</f>
        <v>1</v>
      </c>
      <c r="S20">
        <f>IF(ISBLANK(H20),-1,COUNTIF(all_tags[],H20)-COUNTIF(all_tags[category],H20))</f>
        <v>1</v>
      </c>
      <c r="T20">
        <f>IF(ISBLANK(I20),-1,COUNTIF(all_tags[],I20)-COUNTIF(all_tags[category],I20))</f>
        <v>1</v>
      </c>
      <c r="U20">
        <f>IF(ISBLANK(J20),-1,COUNTIF(all_tags[],J20)-COUNTIF(all_tags[category],J20))</f>
        <v>-1</v>
      </c>
      <c r="V20">
        <f>IF(ISBLANK(K20),-1,COUNTIF(all_tags[],K20)-COUNTIF(all_tags[category],K20))</f>
        <v>-1</v>
      </c>
      <c r="W20">
        <f>IF(ISBLANK(L20),-1,COUNTIF(all_tags[],L20)-COUNTIF(all_tags[category],L20))</f>
        <v>-1</v>
      </c>
      <c r="X20">
        <f>IF(ISBLANK(M20),-1,COUNTIF(all_tags[],M20)-COUNTIF(all_tags[category],M20))</f>
        <v>-1</v>
      </c>
      <c r="Y20">
        <f>IF(ISBLANK(N20),-1,COUNTIF(all_tags[],N20)-COUNTIF(all_tags[category],N20))</f>
        <v>-1</v>
      </c>
      <c r="Z20">
        <f>IF(ISBLANK(O20),-1,COUNTIF(all_tags[],O20)-COUNTIF(all_tags[category],O20))</f>
        <v>-1</v>
      </c>
      <c r="AB20" t="str">
        <f>Table5[[#This Row],[link_id]]</f>
        <v>L00042</v>
      </c>
      <c r="AC20" s="5" t="str">
        <f>_xlfn.TEXTJOIN("#",TRUE,
IFERROR(VLOOKUP($F20,all_tags[format],1,FALSE),""),
IFERROR(VLOOKUP($G20,all_tags[format],1,FALSE),""),
IFERROR(VLOOKUP($H20,all_tags[format],1,FALSE),""),
IFERROR(VLOOKUP($I20,all_tags[format],1,FALSE),""),
IFERROR(VLOOKUP($J20,all_tags[format],1,FALSE),""),
IFERROR(VLOOKUP($K20,all_tags[format],1,FALSE),""),
IFERROR(VLOOKUP($L20,all_tags[format],1,FALSE),""),
IFERROR(VLOOKUP($M20,all_tags[format],1,FALSE),""),
IFERROR(VLOOKUP($N20,all_tags[format],1,FALSE),""),
IFERROR(VLOOKUP($O20,all_tags[format],1,FALSE),"")
)</f>
        <v>post</v>
      </c>
      <c r="AD20" s="5" t="str">
        <f>_xlfn.TEXTJOIN("#",TRUE,
IFERROR(VLOOKUP($F20,all_tags[type],1,FALSE),""),
IFERROR(VLOOKUP($G20,all_tags[type],1,FALSE),""),
IFERROR(VLOOKUP($H20,all_tags[type],1,FALSE),""),
IFERROR(VLOOKUP($I20,all_tags[type],1,FALSE),""),
IFERROR(VLOOKUP($J20,all_tags[type],1,FALSE),""),
IFERROR(VLOOKUP($K20,all_tags[type],1,FALSE),""),
IFERROR(VLOOKUP($L20,all_tags[type],1,FALSE),""),
IFERROR(VLOOKUP($M20,all_tags[type],1,FALSE),""),
IFERROR(VLOOKUP($N20,all_tags[type],1,FALSE),""),
IFERROR(VLOOKUP($O20,all_tags[type],1,FALSE),"")
)</f>
        <v/>
      </c>
      <c r="AE20" s="5" t="str">
        <f>_xlfn.TEXTJOIN("#",TRUE,
IFERROR(VLOOKUP($F20,all_tags[level],1,FALSE),""),
IFERROR(VLOOKUP($G20,all_tags[level],1,FALSE),""),
IFERROR(VLOOKUP($H20,all_tags[level],1,FALSE),""),
IFERROR(VLOOKUP($I20,all_tags[level],1,FALSE),""),
IFERROR(VLOOKUP($J20,all_tags[level],1,FALSE),""),
IFERROR(VLOOKUP($K20,all_tags[level],1,FALSE),""),
IFERROR(VLOOKUP($L20,all_tags[level],1,FALSE),""),
IFERROR(VLOOKUP($M20,all_tags[level],1,FALSE),""),
IFERROR(VLOOKUP($N20,all_tags[level],1,FALSE),""),
IFERROR(VLOOKUP($O20,all_tags[level],1,FALSE),"")
)</f>
        <v/>
      </c>
      <c r="AF20" s="5" t="str">
        <f>_xlfn.TEXTJOIN("#",TRUE,
IFERROR(VLOOKUP($F20,all_tags[style],1,FALSE),""),
IFERROR(VLOOKUP($G20,all_tags[style],1,FALSE),""),
IFERROR(VLOOKUP($H20,all_tags[style],1,FALSE),""),
IFERROR(VLOOKUP($I20,all_tags[style],1,FALSE),""),
IFERROR(VLOOKUP($J20,all_tags[style],1,FALSE),""),
IFERROR(VLOOKUP($K20,all_tags[style],1,FALSE),""),
IFERROR(VLOOKUP($L20,all_tags[style],1,FALSE),""),
IFERROR(VLOOKUP($M20,all_tags[style],1,FALSE),""),
IFERROR(VLOOKUP($N20,all_tags[style],1,FALSE),""),
IFERROR(VLOOKUP($O20,all_tags[style],1,FALSE),"")
)</f>
        <v/>
      </c>
      <c r="AG20" s="5" t="str">
        <f>_xlfn.TEXTJOIN("#",TRUE,
IFERROR(VLOOKUP($F20,all_tags[theme],1,FALSE),""),
IFERROR(VLOOKUP($G20,all_tags[theme],1,FALSE),""),
IFERROR(VLOOKUP($H20,all_tags[theme],1,FALSE),""),
IFERROR(VLOOKUP($I20,all_tags[theme],1,FALSE),""),
IFERROR(VLOOKUP($J20,all_tags[theme],1,FALSE),""),
IFERROR(VLOOKUP($K20,all_tags[theme],1,FALSE),""),
IFERROR(VLOOKUP($L20,all_tags[theme],1,FALSE),""),
IFERROR(VLOOKUP($M20,all_tags[theme],1,FALSE),""),
IFERROR(VLOOKUP($N20,all_tags[theme],1,FALSE),""),
IFERROR(VLOOKUP($O20,all_tags[theme],1,FALSE),"")
)</f>
        <v>data-science</v>
      </c>
      <c r="AH20" s="5" t="str">
        <f>_xlfn.TEXTJOIN("#",TRUE,
IFERROR(VLOOKUP($F20,all_tags[topic],1,FALSE),""),
IFERROR(VLOOKUP($G20,all_tags[topic],1,FALSE),""),
IFERROR(VLOOKUP($H20,all_tags[topic],1,FALSE),""),
IFERROR(VLOOKUP($I20,all_tags[topic],1,FALSE),""),
IFERROR(VLOOKUP($J20,all_tags[topic],1,FALSE),""),
IFERROR(VLOOKUP($K20,all_tags[topic],1,FALSE),""),
IFERROR(VLOOKUP($L20,all_tags[topic],1,FALSE),""),
IFERROR(VLOOKUP($M20,all_tags[topic],1,FALSE),""),
IFERROR(VLOOKUP($N20,all_tags[topic],1,FALSE),""),
IFERROR(VLOOKUP($O20,all_tags[topic],1,FALSE),"")
)</f>
        <v>technique</v>
      </c>
      <c r="AI20" s="5" t="str">
        <f>_xlfn.TEXTJOIN("#",TRUE,
IFERROR(VLOOKUP($F20,all_tags[area],1,FALSE),""),
IFERROR(VLOOKUP($G20,all_tags[area],1,FALSE),""),
IFERROR(VLOOKUP($H20,all_tags[area],1,FALSE),""),
IFERROR(VLOOKUP($I20,all_tags[area],1,FALSE),""),
IFERROR(VLOOKUP($J20,all_tags[area],1,FALSE),""),
IFERROR(VLOOKUP($K20,all_tags[area],1,FALSE),""),
IFERROR(VLOOKUP($L20,all_tags[area],1,FALSE),""),
IFERROR(VLOOKUP($M20,all_tags[area],1,FALSE),""),
IFERROR(VLOOKUP($N20,all_tags[area],1,FALSE),""),
IFERROR(VLOOKUP($O20,all_tags[area],1,FALSE),"")
)</f>
        <v>clustering</v>
      </c>
      <c r="AJ20" s="5" t="str">
        <f>_xlfn.TEXTJOIN("#",TRUE,
IFERROR(VLOOKUP($F20,all_tags[technology],1,FALSE),""),
IFERROR(VLOOKUP($G20,all_tags[technology],1,FALSE),""),
IFERROR(VLOOKUP($H20,all_tags[technology],1,FALSE),""),
IFERROR(VLOOKUP($I20,all_tags[technology],1,FALSE),""),
IFERROR(VLOOKUP($J20,all_tags[technology],1,FALSE),""),
IFERROR(VLOOKUP($K20,all_tags[technology],1,FALSE),""),
IFERROR(VLOOKUP($L20,all_tags[technology],1,FALSE),""),
IFERROR(VLOOKUP($M20,all_tags[technology],1,FALSE),""),
IFERROR(VLOOKUP($N20,all_tags[technology],1,FALSE),""),
IFERROR(VLOOKUP($O20,all_tags[technology],1,FALSE),"")
)</f>
        <v/>
      </c>
      <c r="AK20" s="5" t="str">
        <f>_xlfn.TEXTJOIN("#",TRUE,
IFERROR(VLOOKUP($F20,all_tags[other],1,FALSE),""),
IFERROR(VLOOKUP($G20,all_tags[other],1,FALSE),""),
IFERROR(VLOOKUP($H20,all_tags[other],1,FALSE),""),
IFERROR(VLOOKUP($I20,all_tags[other],1,FALSE),""),
IFERROR(VLOOKUP($J20,all_tags[other],1,FALSE),""),
IFERROR(VLOOKUP($K20,all_tags[other],1,FALSE),""),
IFERROR(VLOOKUP($L20,all_tags[other],1,FALSE),""),
IFERROR(VLOOKUP($M20,all_tags[other],1,FALSE),""),
IFERROR(VLOOKUP($N20,all_tags[other],1,FALSE),""),
IFERROR(VLOOKUP($O20,all_tags[other],1,FALSE),"")
)</f>
        <v/>
      </c>
      <c r="AL20" t="str">
        <f t="shared" si="0"/>
        <v>post;data-science;technique;clustering</v>
      </c>
    </row>
    <row r="21" spans="1:38" x14ac:dyDescent="0.25">
      <c r="A21" t="str">
        <f>source_data[[#This Row],[link_id]]</f>
        <v>L00050</v>
      </c>
      <c r="B21" t="str">
        <f>source_data[[#This Row],[link]]</f>
        <v>https://winvector.github.io/FluidData/RowsAndColumns.html</v>
      </c>
      <c r="C21" t="str">
        <f>source_data[[#This Row],[article_title]]</f>
        <v>Coordinatized Data: A Fluid Data Specification</v>
      </c>
      <c r="D21" t="str">
        <f>source_data[[#This Row],[concatenate]]</f>
        <v>post;data-analysis;methodology;technique;process;data-preparation</v>
      </c>
      <c r="E21">
        <f>source_data[[#This Row],[tag_count]]</f>
        <v>5</v>
      </c>
      <c r="F21" t="str" cm="1">
        <f t="array" ref="F21:K21">_xlfn.TEXTSPLIT(Table5[[#This Row],[concatenate]],";")</f>
        <v>post</v>
      </c>
      <c r="G21" t="str">
        <v>data-analysis</v>
      </c>
      <c r="H21" t="str">
        <v>methodology</v>
      </c>
      <c r="I21" t="str">
        <v>technique</v>
      </c>
      <c r="J21" t="str">
        <v>process</v>
      </c>
      <c r="K21" t="str">
        <v>data-preparation</v>
      </c>
      <c r="Q21">
        <f>IF(ISBLANK(F21),-1,COUNTIF(all_tags[],F21)-COUNTIF(all_tags[category],F21))</f>
        <v>1</v>
      </c>
      <c r="R21">
        <f>IF(ISBLANK(G21),-1,COUNTIF(all_tags[],G21)-COUNTIF(all_tags[category],G21))</f>
        <v>1</v>
      </c>
      <c r="S21">
        <f>IF(ISBLANK(H21),-1,COUNTIF(all_tags[],H21)-COUNTIF(all_tags[category],H21))</f>
        <v>1</v>
      </c>
      <c r="T21">
        <f>IF(ISBLANK(I21),-1,COUNTIF(all_tags[],I21)-COUNTIF(all_tags[category],I21))</f>
        <v>1</v>
      </c>
      <c r="U21">
        <f>IF(ISBLANK(J21),-1,COUNTIF(all_tags[],J21)-COUNTIF(all_tags[category],J21))</f>
        <v>1</v>
      </c>
      <c r="V21">
        <f>IF(ISBLANK(K21),-1,COUNTIF(all_tags[],K21)-COUNTIF(all_tags[category],K21))</f>
        <v>1</v>
      </c>
      <c r="W21">
        <f>IF(ISBLANK(L21),-1,COUNTIF(all_tags[],L21)-COUNTIF(all_tags[category],L21))</f>
        <v>-1</v>
      </c>
      <c r="X21">
        <f>IF(ISBLANK(M21),-1,COUNTIF(all_tags[],M21)-COUNTIF(all_tags[category],M21))</f>
        <v>-1</v>
      </c>
      <c r="Y21">
        <f>IF(ISBLANK(N21),-1,COUNTIF(all_tags[],N21)-COUNTIF(all_tags[category],N21))</f>
        <v>-1</v>
      </c>
      <c r="Z21">
        <f>IF(ISBLANK(O21),-1,COUNTIF(all_tags[],O21)-COUNTIF(all_tags[category],O21))</f>
        <v>-1</v>
      </c>
      <c r="AB21" t="str">
        <f>Table5[[#This Row],[link_id]]</f>
        <v>L00050</v>
      </c>
      <c r="AC21" s="5" t="str">
        <f>_xlfn.TEXTJOIN("#",TRUE,
IFERROR(VLOOKUP($F21,all_tags[format],1,FALSE),""),
IFERROR(VLOOKUP($G21,all_tags[format],1,FALSE),""),
IFERROR(VLOOKUP($H21,all_tags[format],1,FALSE),""),
IFERROR(VLOOKUP($I21,all_tags[format],1,FALSE),""),
IFERROR(VLOOKUP($J21,all_tags[format],1,FALSE),""),
IFERROR(VLOOKUP($K21,all_tags[format],1,FALSE),""),
IFERROR(VLOOKUP($L21,all_tags[format],1,FALSE),""),
IFERROR(VLOOKUP($M21,all_tags[format],1,FALSE),""),
IFERROR(VLOOKUP($N21,all_tags[format],1,FALSE),""),
IFERROR(VLOOKUP($O21,all_tags[format],1,FALSE),"")
)</f>
        <v>post</v>
      </c>
      <c r="AD21" s="5" t="str">
        <f>_xlfn.TEXTJOIN("#",TRUE,
IFERROR(VLOOKUP($F21,all_tags[type],1,FALSE),""),
IFERROR(VLOOKUP($G21,all_tags[type],1,FALSE),""),
IFERROR(VLOOKUP($H21,all_tags[type],1,FALSE),""),
IFERROR(VLOOKUP($I21,all_tags[type],1,FALSE),""),
IFERROR(VLOOKUP($J21,all_tags[type],1,FALSE),""),
IFERROR(VLOOKUP($K21,all_tags[type],1,FALSE),""),
IFERROR(VLOOKUP($L21,all_tags[type],1,FALSE),""),
IFERROR(VLOOKUP($M21,all_tags[type],1,FALSE),""),
IFERROR(VLOOKUP($N21,all_tags[type],1,FALSE),""),
IFERROR(VLOOKUP($O21,all_tags[type],1,FALSE),"")
)</f>
        <v/>
      </c>
      <c r="AE21" s="5" t="str">
        <f>_xlfn.TEXTJOIN("#",TRUE,
IFERROR(VLOOKUP($F21,all_tags[level],1,FALSE),""),
IFERROR(VLOOKUP($G21,all_tags[level],1,FALSE),""),
IFERROR(VLOOKUP($H21,all_tags[level],1,FALSE),""),
IFERROR(VLOOKUP($I21,all_tags[level],1,FALSE),""),
IFERROR(VLOOKUP($J21,all_tags[level],1,FALSE),""),
IFERROR(VLOOKUP($K21,all_tags[level],1,FALSE),""),
IFERROR(VLOOKUP($L21,all_tags[level],1,FALSE),""),
IFERROR(VLOOKUP($M21,all_tags[level],1,FALSE),""),
IFERROR(VLOOKUP($N21,all_tags[level],1,FALSE),""),
IFERROR(VLOOKUP($O21,all_tags[level],1,FALSE),"")
)</f>
        <v/>
      </c>
      <c r="AF21" s="5" t="str">
        <f>_xlfn.TEXTJOIN("#",TRUE,
IFERROR(VLOOKUP($F21,all_tags[style],1,FALSE),""),
IFERROR(VLOOKUP($G21,all_tags[style],1,FALSE),""),
IFERROR(VLOOKUP($H21,all_tags[style],1,FALSE),""),
IFERROR(VLOOKUP($I21,all_tags[style],1,FALSE),""),
IFERROR(VLOOKUP($J21,all_tags[style],1,FALSE),""),
IFERROR(VLOOKUP($K21,all_tags[style],1,FALSE),""),
IFERROR(VLOOKUP($L21,all_tags[style],1,FALSE),""),
IFERROR(VLOOKUP($M21,all_tags[style],1,FALSE),""),
IFERROR(VLOOKUP($N21,all_tags[style],1,FALSE),""),
IFERROR(VLOOKUP($O21,all_tags[style],1,FALSE),"")
)</f>
        <v/>
      </c>
      <c r="AG21" s="5" t="str">
        <f>_xlfn.TEXTJOIN("#",TRUE,
IFERROR(VLOOKUP($F21,all_tags[theme],1,FALSE),""),
IFERROR(VLOOKUP($G21,all_tags[theme],1,FALSE),""),
IFERROR(VLOOKUP($H21,all_tags[theme],1,FALSE),""),
IFERROR(VLOOKUP($I21,all_tags[theme],1,FALSE),""),
IFERROR(VLOOKUP($J21,all_tags[theme],1,FALSE),""),
IFERROR(VLOOKUP($K21,all_tags[theme],1,FALSE),""),
IFERROR(VLOOKUP($L21,all_tags[theme],1,FALSE),""),
IFERROR(VLOOKUP($M21,all_tags[theme],1,FALSE),""),
IFERROR(VLOOKUP($N21,all_tags[theme],1,FALSE),""),
IFERROR(VLOOKUP($O21,all_tags[theme],1,FALSE),"")
)</f>
        <v>data-analysis</v>
      </c>
      <c r="AH21" s="5" t="str">
        <f>_xlfn.TEXTJOIN("#",TRUE,
IFERROR(VLOOKUP($F21,all_tags[topic],1,FALSE),""),
IFERROR(VLOOKUP($G21,all_tags[topic],1,FALSE),""),
IFERROR(VLOOKUP($H21,all_tags[topic],1,FALSE),""),
IFERROR(VLOOKUP($I21,all_tags[topic],1,FALSE),""),
IFERROR(VLOOKUP($J21,all_tags[topic],1,FALSE),""),
IFERROR(VLOOKUP($K21,all_tags[topic],1,FALSE),""),
IFERROR(VLOOKUP($L21,all_tags[topic],1,FALSE),""),
IFERROR(VLOOKUP($M21,all_tags[topic],1,FALSE),""),
IFERROR(VLOOKUP($N21,all_tags[topic],1,FALSE),""),
IFERROR(VLOOKUP($O21,all_tags[topic],1,FALSE),"")
)</f>
        <v>methodology#technique#process</v>
      </c>
      <c r="AI21" s="5" t="str">
        <f>_xlfn.TEXTJOIN("#",TRUE,
IFERROR(VLOOKUP($F21,all_tags[area],1,FALSE),""),
IFERROR(VLOOKUP($G21,all_tags[area],1,FALSE),""),
IFERROR(VLOOKUP($H21,all_tags[area],1,FALSE),""),
IFERROR(VLOOKUP($I21,all_tags[area],1,FALSE),""),
IFERROR(VLOOKUP($J21,all_tags[area],1,FALSE),""),
IFERROR(VLOOKUP($K21,all_tags[area],1,FALSE),""),
IFERROR(VLOOKUP($L21,all_tags[area],1,FALSE),""),
IFERROR(VLOOKUP($M21,all_tags[area],1,FALSE),""),
IFERROR(VLOOKUP($N21,all_tags[area],1,FALSE),""),
IFERROR(VLOOKUP($O21,all_tags[area],1,FALSE),"")
)</f>
        <v>data-preparation</v>
      </c>
      <c r="AJ21" s="5" t="str">
        <f>_xlfn.TEXTJOIN("#",TRUE,
IFERROR(VLOOKUP($F21,all_tags[technology],1,FALSE),""),
IFERROR(VLOOKUP($G21,all_tags[technology],1,FALSE),""),
IFERROR(VLOOKUP($H21,all_tags[technology],1,FALSE),""),
IFERROR(VLOOKUP($I21,all_tags[technology],1,FALSE),""),
IFERROR(VLOOKUP($J21,all_tags[technology],1,FALSE),""),
IFERROR(VLOOKUP($K21,all_tags[technology],1,FALSE),""),
IFERROR(VLOOKUP($L21,all_tags[technology],1,FALSE),""),
IFERROR(VLOOKUP($M21,all_tags[technology],1,FALSE),""),
IFERROR(VLOOKUP($N21,all_tags[technology],1,FALSE),""),
IFERROR(VLOOKUP($O21,all_tags[technology],1,FALSE),"")
)</f>
        <v/>
      </c>
      <c r="AK21" s="5" t="str">
        <f>_xlfn.TEXTJOIN("#",TRUE,
IFERROR(VLOOKUP($F21,all_tags[other],1,FALSE),""),
IFERROR(VLOOKUP($G21,all_tags[other],1,FALSE),""),
IFERROR(VLOOKUP($H21,all_tags[other],1,FALSE),""),
IFERROR(VLOOKUP($I21,all_tags[other],1,FALSE),""),
IFERROR(VLOOKUP($J21,all_tags[other],1,FALSE),""),
IFERROR(VLOOKUP($K21,all_tags[other],1,FALSE),""),
IFERROR(VLOOKUP($L21,all_tags[other],1,FALSE),""),
IFERROR(VLOOKUP($M21,all_tags[other],1,FALSE),""),
IFERROR(VLOOKUP($N21,all_tags[other],1,FALSE),""),
IFERROR(VLOOKUP($O21,all_tags[other],1,FALSE),"")
)</f>
        <v/>
      </c>
      <c r="AL21" t="str">
        <f t="shared" si="0"/>
        <v>post;data-analysis;methodology;technique;process;data-preparation</v>
      </c>
    </row>
    <row r="22" spans="1:38" x14ac:dyDescent="0.25">
      <c r="A22" t="str">
        <f>source_data[[#This Row],[link_id]]</f>
        <v>L00052</v>
      </c>
      <c r="B22" t="str">
        <f>source_data[[#This Row],[link]]</f>
        <v>https://statmodeling.stat.columbia.edu/wp-content/uploads/2017/03/Hetereogeneity-of-Effect-Sizes.pdf</v>
      </c>
      <c r="C22" t="str">
        <f>source_data[[#This Row],[article_title]]</f>
        <v>Beyond Heterogeneity of Effect Sizes</v>
      </c>
      <c r="D22" t="str">
        <f>source_data[[#This Row],[concatenate]]</f>
        <v>paper;technique;statistics;effect</v>
      </c>
      <c r="E22">
        <f>source_data[[#This Row],[tag_count]]</f>
        <v>4</v>
      </c>
      <c r="F22" t="str" cm="1">
        <f t="array" ref="F22:I22">_xlfn.TEXTSPLIT(Table5[[#This Row],[concatenate]],";")</f>
        <v>paper</v>
      </c>
      <c r="G22" t="str">
        <v>technique</v>
      </c>
      <c r="H22" t="str">
        <v>statistics</v>
      </c>
      <c r="I22" t="str">
        <v>effect</v>
      </c>
      <c r="Q22">
        <f>IF(ISBLANK(F22),-1,COUNTIF(all_tags[],F22)-COUNTIF(all_tags[category],F22))</f>
        <v>1</v>
      </c>
      <c r="R22">
        <f>IF(ISBLANK(G22),-1,COUNTIF(all_tags[],G22)-COUNTIF(all_tags[category],G22))</f>
        <v>1</v>
      </c>
      <c r="S22">
        <f>IF(ISBLANK(H22),-1,COUNTIF(all_tags[],H22)-COUNTIF(all_tags[category],H22))</f>
        <v>1</v>
      </c>
      <c r="T22">
        <f>IF(ISBLANK(I22),-1,COUNTIF(all_tags[],I22)-COUNTIF(all_tags[category],I22))</f>
        <v>1</v>
      </c>
      <c r="U22">
        <f>IF(ISBLANK(J22),-1,COUNTIF(all_tags[],J22)-COUNTIF(all_tags[category],J22))</f>
        <v>-1</v>
      </c>
      <c r="V22">
        <f>IF(ISBLANK(K22),-1,COUNTIF(all_tags[],K22)-COUNTIF(all_tags[category],K22))</f>
        <v>-1</v>
      </c>
      <c r="W22">
        <f>IF(ISBLANK(L22),-1,COUNTIF(all_tags[],L22)-COUNTIF(all_tags[category],L22))</f>
        <v>-1</v>
      </c>
      <c r="X22">
        <f>IF(ISBLANK(M22),-1,COUNTIF(all_tags[],M22)-COUNTIF(all_tags[category],M22))</f>
        <v>-1</v>
      </c>
      <c r="Y22">
        <f>IF(ISBLANK(N22),-1,COUNTIF(all_tags[],N22)-COUNTIF(all_tags[category],N22))</f>
        <v>-1</v>
      </c>
      <c r="Z22">
        <f>IF(ISBLANK(O22),-1,COUNTIF(all_tags[],O22)-COUNTIF(all_tags[category],O22))</f>
        <v>-1</v>
      </c>
      <c r="AB22" t="str">
        <f>Table5[[#This Row],[link_id]]</f>
        <v>L00052</v>
      </c>
      <c r="AC22" s="5" t="str">
        <f>_xlfn.TEXTJOIN("#",TRUE,
IFERROR(VLOOKUP($F22,all_tags[format],1,FALSE),""),
IFERROR(VLOOKUP($G22,all_tags[format],1,FALSE),""),
IFERROR(VLOOKUP($H22,all_tags[format],1,FALSE),""),
IFERROR(VLOOKUP($I22,all_tags[format],1,FALSE),""),
IFERROR(VLOOKUP($J22,all_tags[format],1,FALSE),""),
IFERROR(VLOOKUP($K22,all_tags[format],1,FALSE),""),
IFERROR(VLOOKUP($L22,all_tags[format],1,FALSE),""),
IFERROR(VLOOKUP($M22,all_tags[format],1,FALSE),""),
IFERROR(VLOOKUP($N22,all_tags[format],1,FALSE),""),
IFERROR(VLOOKUP($O22,all_tags[format],1,FALSE),"")
)</f>
        <v>paper</v>
      </c>
      <c r="AD22" s="5" t="str">
        <f>_xlfn.TEXTJOIN("#",TRUE,
IFERROR(VLOOKUP($F22,all_tags[type],1,FALSE),""),
IFERROR(VLOOKUP($G22,all_tags[type],1,FALSE),""),
IFERROR(VLOOKUP($H22,all_tags[type],1,FALSE),""),
IFERROR(VLOOKUP($I22,all_tags[type],1,FALSE),""),
IFERROR(VLOOKUP($J22,all_tags[type],1,FALSE),""),
IFERROR(VLOOKUP($K22,all_tags[type],1,FALSE),""),
IFERROR(VLOOKUP($L22,all_tags[type],1,FALSE),""),
IFERROR(VLOOKUP($M22,all_tags[type],1,FALSE),""),
IFERROR(VLOOKUP($N22,all_tags[type],1,FALSE),""),
IFERROR(VLOOKUP($O22,all_tags[type],1,FALSE),"")
)</f>
        <v/>
      </c>
      <c r="AE22" s="5" t="str">
        <f>_xlfn.TEXTJOIN("#",TRUE,
IFERROR(VLOOKUP($F22,all_tags[level],1,FALSE),""),
IFERROR(VLOOKUP($G22,all_tags[level],1,FALSE),""),
IFERROR(VLOOKUP($H22,all_tags[level],1,FALSE),""),
IFERROR(VLOOKUP($I22,all_tags[level],1,FALSE),""),
IFERROR(VLOOKUP($J22,all_tags[level],1,FALSE),""),
IFERROR(VLOOKUP($K22,all_tags[level],1,FALSE),""),
IFERROR(VLOOKUP($L22,all_tags[level],1,FALSE),""),
IFERROR(VLOOKUP($M22,all_tags[level],1,FALSE),""),
IFERROR(VLOOKUP($N22,all_tags[level],1,FALSE),""),
IFERROR(VLOOKUP($O22,all_tags[level],1,FALSE),"")
)</f>
        <v/>
      </c>
      <c r="AF22" s="5" t="str">
        <f>_xlfn.TEXTJOIN("#",TRUE,
IFERROR(VLOOKUP($F22,all_tags[style],1,FALSE),""),
IFERROR(VLOOKUP($G22,all_tags[style],1,FALSE),""),
IFERROR(VLOOKUP($H22,all_tags[style],1,FALSE),""),
IFERROR(VLOOKUP($I22,all_tags[style],1,FALSE),""),
IFERROR(VLOOKUP($J22,all_tags[style],1,FALSE),""),
IFERROR(VLOOKUP($K22,all_tags[style],1,FALSE),""),
IFERROR(VLOOKUP($L22,all_tags[style],1,FALSE),""),
IFERROR(VLOOKUP($M22,all_tags[style],1,FALSE),""),
IFERROR(VLOOKUP($N22,all_tags[style],1,FALSE),""),
IFERROR(VLOOKUP($O22,all_tags[style],1,FALSE),"")
)</f>
        <v/>
      </c>
      <c r="AG22" s="5" t="str">
        <f>_xlfn.TEXTJOIN("#",TRUE,
IFERROR(VLOOKUP($F22,all_tags[theme],1,FALSE),""),
IFERROR(VLOOKUP($G22,all_tags[theme],1,FALSE),""),
IFERROR(VLOOKUP($H22,all_tags[theme],1,FALSE),""),
IFERROR(VLOOKUP($I22,all_tags[theme],1,FALSE),""),
IFERROR(VLOOKUP($J22,all_tags[theme],1,FALSE),""),
IFERROR(VLOOKUP($K22,all_tags[theme],1,FALSE),""),
IFERROR(VLOOKUP($L22,all_tags[theme],1,FALSE),""),
IFERROR(VLOOKUP($M22,all_tags[theme],1,FALSE),""),
IFERROR(VLOOKUP($N22,all_tags[theme],1,FALSE),""),
IFERROR(VLOOKUP($O22,all_tags[theme],1,FALSE),"")
)</f>
        <v/>
      </c>
      <c r="AH22" s="5" t="str">
        <f>_xlfn.TEXTJOIN("#",TRUE,
IFERROR(VLOOKUP($F22,all_tags[topic],1,FALSE),""),
IFERROR(VLOOKUP($G22,all_tags[topic],1,FALSE),""),
IFERROR(VLOOKUP($H22,all_tags[topic],1,FALSE),""),
IFERROR(VLOOKUP($I22,all_tags[topic],1,FALSE),""),
IFERROR(VLOOKUP($J22,all_tags[topic],1,FALSE),""),
IFERROR(VLOOKUP($K22,all_tags[topic],1,FALSE),""),
IFERROR(VLOOKUP($L22,all_tags[topic],1,FALSE),""),
IFERROR(VLOOKUP($M22,all_tags[topic],1,FALSE),""),
IFERROR(VLOOKUP($N22,all_tags[topic],1,FALSE),""),
IFERROR(VLOOKUP($O22,all_tags[topic],1,FALSE),"")
)</f>
        <v>technique</v>
      </c>
      <c r="AI22" s="5" t="str">
        <f>_xlfn.TEXTJOIN("#",TRUE,
IFERROR(VLOOKUP($F22,all_tags[area],1,FALSE),""),
IFERROR(VLOOKUP($G22,all_tags[area],1,FALSE),""),
IFERROR(VLOOKUP($H22,all_tags[area],1,FALSE),""),
IFERROR(VLOOKUP($I22,all_tags[area],1,FALSE),""),
IFERROR(VLOOKUP($J22,all_tags[area],1,FALSE),""),
IFERROR(VLOOKUP($K22,all_tags[area],1,FALSE),""),
IFERROR(VLOOKUP($L22,all_tags[area],1,FALSE),""),
IFERROR(VLOOKUP($M22,all_tags[area],1,FALSE),""),
IFERROR(VLOOKUP($N22,all_tags[area],1,FALSE),""),
IFERROR(VLOOKUP($O22,all_tags[area],1,FALSE),"")
)</f>
        <v>statistics#effect</v>
      </c>
      <c r="AJ22" s="5" t="str">
        <f>_xlfn.TEXTJOIN("#",TRUE,
IFERROR(VLOOKUP($F22,all_tags[technology],1,FALSE),""),
IFERROR(VLOOKUP($G22,all_tags[technology],1,FALSE),""),
IFERROR(VLOOKUP($H22,all_tags[technology],1,FALSE),""),
IFERROR(VLOOKUP($I22,all_tags[technology],1,FALSE),""),
IFERROR(VLOOKUP($J22,all_tags[technology],1,FALSE),""),
IFERROR(VLOOKUP($K22,all_tags[technology],1,FALSE),""),
IFERROR(VLOOKUP($L22,all_tags[technology],1,FALSE),""),
IFERROR(VLOOKUP($M22,all_tags[technology],1,FALSE),""),
IFERROR(VLOOKUP($N22,all_tags[technology],1,FALSE),""),
IFERROR(VLOOKUP($O22,all_tags[technology],1,FALSE),"")
)</f>
        <v/>
      </c>
      <c r="AK22" s="5" t="str">
        <f>_xlfn.TEXTJOIN("#",TRUE,
IFERROR(VLOOKUP($F22,all_tags[other],1,FALSE),""),
IFERROR(VLOOKUP($G22,all_tags[other],1,FALSE),""),
IFERROR(VLOOKUP($H22,all_tags[other],1,FALSE),""),
IFERROR(VLOOKUP($I22,all_tags[other],1,FALSE),""),
IFERROR(VLOOKUP($J22,all_tags[other],1,FALSE),""),
IFERROR(VLOOKUP($K22,all_tags[other],1,FALSE),""),
IFERROR(VLOOKUP($L22,all_tags[other],1,FALSE),""),
IFERROR(VLOOKUP($M22,all_tags[other],1,FALSE),""),
IFERROR(VLOOKUP($N22,all_tags[other],1,FALSE),""),
IFERROR(VLOOKUP($O22,all_tags[other],1,FALSE),"")
)</f>
        <v/>
      </c>
      <c r="AL22" t="str">
        <f t="shared" si="0"/>
        <v>paper;technique;statistics;effect</v>
      </c>
    </row>
    <row r="23" spans="1:38" x14ac:dyDescent="0.25">
      <c r="A23" t="str">
        <f>source_data[[#This Row],[link_id]]</f>
        <v>L00061</v>
      </c>
      <c r="B23" t="str">
        <f>source_data[[#This Row],[link]]</f>
        <v>https://twitter.com/AirbnbEng/status/862356825324138496</v>
      </c>
      <c r="C23" t="str">
        <f>source_data[[#This Row],[article_title]]</f>
        <v>"Automated Machine Learning — A Paradigm Shift That Accelerates Data Scientist Productivity @ Airbnb" https://t.co/ulnY543gsR</v>
      </c>
      <c r="D23" t="str">
        <f>source_data[[#This Row],[concatenate]]</f>
        <v>post;methodology;ml;automation</v>
      </c>
      <c r="E23">
        <f>source_data[[#This Row],[tag_count]]</f>
        <v>4</v>
      </c>
      <c r="F23" t="str" cm="1">
        <f t="array" ref="F23:I23">_xlfn.TEXTSPLIT(Table5[[#This Row],[concatenate]],";")</f>
        <v>post</v>
      </c>
      <c r="G23" t="str">
        <v>methodology</v>
      </c>
      <c r="H23" t="str">
        <v>ml</v>
      </c>
      <c r="I23" t="str">
        <v>automation</v>
      </c>
      <c r="Q23">
        <f>IF(ISBLANK(F23),-1,COUNTIF(all_tags[],F23)-COUNTIF(all_tags[category],F23))</f>
        <v>1</v>
      </c>
      <c r="R23">
        <f>IF(ISBLANK(G23),-1,COUNTIF(all_tags[],G23)-COUNTIF(all_tags[category],G23))</f>
        <v>1</v>
      </c>
      <c r="S23">
        <f>IF(ISBLANK(H23),-1,COUNTIF(all_tags[],H23)-COUNTIF(all_tags[category],H23))</f>
        <v>1</v>
      </c>
      <c r="T23">
        <f>IF(ISBLANK(I23),-1,COUNTIF(all_tags[],I23)-COUNTIF(all_tags[category],I23))</f>
        <v>1</v>
      </c>
      <c r="U23">
        <f>IF(ISBLANK(J23),-1,COUNTIF(all_tags[],J23)-COUNTIF(all_tags[category],J23))</f>
        <v>-1</v>
      </c>
      <c r="V23">
        <f>IF(ISBLANK(K23),-1,COUNTIF(all_tags[],K23)-COUNTIF(all_tags[category],K23))</f>
        <v>-1</v>
      </c>
      <c r="W23">
        <f>IF(ISBLANK(L23),-1,COUNTIF(all_tags[],L23)-COUNTIF(all_tags[category],L23))</f>
        <v>-1</v>
      </c>
      <c r="X23">
        <f>IF(ISBLANK(M23),-1,COUNTIF(all_tags[],M23)-COUNTIF(all_tags[category],M23))</f>
        <v>-1</v>
      </c>
      <c r="Y23">
        <f>IF(ISBLANK(N23),-1,COUNTIF(all_tags[],N23)-COUNTIF(all_tags[category],N23))</f>
        <v>-1</v>
      </c>
      <c r="Z23">
        <f>IF(ISBLANK(O23),-1,COUNTIF(all_tags[],O23)-COUNTIF(all_tags[category],O23))</f>
        <v>-1</v>
      </c>
      <c r="AB23" t="str">
        <f>Table5[[#This Row],[link_id]]</f>
        <v>L00061</v>
      </c>
      <c r="AC23" s="5" t="str">
        <f>_xlfn.TEXTJOIN("#",TRUE,
IFERROR(VLOOKUP($F23,all_tags[format],1,FALSE),""),
IFERROR(VLOOKUP($G23,all_tags[format],1,FALSE),""),
IFERROR(VLOOKUP($H23,all_tags[format],1,FALSE),""),
IFERROR(VLOOKUP($I23,all_tags[format],1,FALSE),""),
IFERROR(VLOOKUP($J23,all_tags[format],1,FALSE),""),
IFERROR(VLOOKUP($K23,all_tags[format],1,FALSE),""),
IFERROR(VLOOKUP($L23,all_tags[format],1,FALSE),""),
IFERROR(VLOOKUP($M23,all_tags[format],1,FALSE),""),
IFERROR(VLOOKUP($N23,all_tags[format],1,FALSE),""),
IFERROR(VLOOKUP($O23,all_tags[format],1,FALSE),"")
)</f>
        <v>post</v>
      </c>
      <c r="AD23" s="5" t="str">
        <f>_xlfn.TEXTJOIN("#",TRUE,
IFERROR(VLOOKUP($F23,all_tags[type],1,FALSE),""),
IFERROR(VLOOKUP($G23,all_tags[type],1,FALSE),""),
IFERROR(VLOOKUP($H23,all_tags[type],1,FALSE),""),
IFERROR(VLOOKUP($I23,all_tags[type],1,FALSE),""),
IFERROR(VLOOKUP($J23,all_tags[type],1,FALSE),""),
IFERROR(VLOOKUP($K23,all_tags[type],1,FALSE),""),
IFERROR(VLOOKUP($L23,all_tags[type],1,FALSE),""),
IFERROR(VLOOKUP($M23,all_tags[type],1,FALSE),""),
IFERROR(VLOOKUP($N23,all_tags[type],1,FALSE),""),
IFERROR(VLOOKUP($O23,all_tags[type],1,FALSE),"")
)</f>
        <v/>
      </c>
      <c r="AE23" s="5" t="str">
        <f>_xlfn.TEXTJOIN("#",TRUE,
IFERROR(VLOOKUP($F23,all_tags[level],1,FALSE),""),
IFERROR(VLOOKUP($G23,all_tags[level],1,FALSE),""),
IFERROR(VLOOKUP($H23,all_tags[level],1,FALSE),""),
IFERROR(VLOOKUP($I23,all_tags[level],1,FALSE),""),
IFERROR(VLOOKUP($J23,all_tags[level],1,FALSE),""),
IFERROR(VLOOKUP($K23,all_tags[level],1,FALSE),""),
IFERROR(VLOOKUP($L23,all_tags[level],1,FALSE),""),
IFERROR(VLOOKUP($M23,all_tags[level],1,FALSE),""),
IFERROR(VLOOKUP($N23,all_tags[level],1,FALSE),""),
IFERROR(VLOOKUP($O23,all_tags[level],1,FALSE),"")
)</f>
        <v/>
      </c>
      <c r="AF23" s="5" t="str">
        <f>_xlfn.TEXTJOIN("#",TRUE,
IFERROR(VLOOKUP($F23,all_tags[style],1,FALSE),""),
IFERROR(VLOOKUP($G23,all_tags[style],1,FALSE),""),
IFERROR(VLOOKUP($H23,all_tags[style],1,FALSE),""),
IFERROR(VLOOKUP($I23,all_tags[style],1,FALSE),""),
IFERROR(VLOOKUP($J23,all_tags[style],1,FALSE),""),
IFERROR(VLOOKUP($K23,all_tags[style],1,FALSE),""),
IFERROR(VLOOKUP($L23,all_tags[style],1,FALSE),""),
IFERROR(VLOOKUP($M23,all_tags[style],1,FALSE),""),
IFERROR(VLOOKUP($N23,all_tags[style],1,FALSE),""),
IFERROR(VLOOKUP($O23,all_tags[style],1,FALSE),"")
)</f>
        <v/>
      </c>
      <c r="AG23" s="5" t="str">
        <f>_xlfn.TEXTJOIN("#",TRUE,
IFERROR(VLOOKUP($F23,all_tags[theme],1,FALSE),""),
IFERROR(VLOOKUP($G23,all_tags[theme],1,FALSE),""),
IFERROR(VLOOKUP($H23,all_tags[theme],1,FALSE),""),
IFERROR(VLOOKUP($I23,all_tags[theme],1,FALSE),""),
IFERROR(VLOOKUP($J23,all_tags[theme],1,FALSE),""),
IFERROR(VLOOKUP($K23,all_tags[theme],1,FALSE),""),
IFERROR(VLOOKUP($L23,all_tags[theme],1,FALSE),""),
IFERROR(VLOOKUP($M23,all_tags[theme],1,FALSE),""),
IFERROR(VLOOKUP($N23,all_tags[theme],1,FALSE),""),
IFERROR(VLOOKUP($O23,all_tags[theme],1,FALSE),"")
)</f>
        <v/>
      </c>
      <c r="AH23" s="5" t="str">
        <f>_xlfn.TEXTJOIN("#",TRUE,
IFERROR(VLOOKUP($F23,all_tags[topic],1,FALSE),""),
IFERROR(VLOOKUP($G23,all_tags[topic],1,FALSE),""),
IFERROR(VLOOKUP($H23,all_tags[topic],1,FALSE),""),
IFERROR(VLOOKUP($I23,all_tags[topic],1,FALSE),""),
IFERROR(VLOOKUP($J23,all_tags[topic],1,FALSE),""),
IFERROR(VLOOKUP($K23,all_tags[topic],1,FALSE),""),
IFERROR(VLOOKUP($L23,all_tags[topic],1,FALSE),""),
IFERROR(VLOOKUP($M23,all_tags[topic],1,FALSE),""),
IFERROR(VLOOKUP($N23,all_tags[topic],1,FALSE),""),
IFERROR(VLOOKUP($O23,all_tags[topic],1,FALSE),"")
)</f>
        <v>methodology</v>
      </c>
      <c r="AI23" s="5" t="str">
        <f>_xlfn.TEXTJOIN("#",TRUE,
IFERROR(VLOOKUP($F23,all_tags[area],1,FALSE),""),
IFERROR(VLOOKUP($G23,all_tags[area],1,FALSE),""),
IFERROR(VLOOKUP($H23,all_tags[area],1,FALSE),""),
IFERROR(VLOOKUP($I23,all_tags[area],1,FALSE),""),
IFERROR(VLOOKUP($J23,all_tags[area],1,FALSE),""),
IFERROR(VLOOKUP($K23,all_tags[area],1,FALSE),""),
IFERROR(VLOOKUP($L23,all_tags[area],1,FALSE),""),
IFERROR(VLOOKUP($M23,all_tags[area],1,FALSE),""),
IFERROR(VLOOKUP($N23,all_tags[area],1,FALSE),""),
IFERROR(VLOOKUP($O23,all_tags[area],1,FALSE),"")
)</f>
        <v>ml#automation</v>
      </c>
      <c r="AJ23" s="5" t="str">
        <f>_xlfn.TEXTJOIN("#",TRUE,
IFERROR(VLOOKUP($F23,all_tags[technology],1,FALSE),""),
IFERROR(VLOOKUP($G23,all_tags[technology],1,FALSE),""),
IFERROR(VLOOKUP($H23,all_tags[technology],1,FALSE),""),
IFERROR(VLOOKUP($I23,all_tags[technology],1,FALSE),""),
IFERROR(VLOOKUP($J23,all_tags[technology],1,FALSE),""),
IFERROR(VLOOKUP($K23,all_tags[technology],1,FALSE),""),
IFERROR(VLOOKUP($L23,all_tags[technology],1,FALSE),""),
IFERROR(VLOOKUP($M23,all_tags[technology],1,FALSE),""),
IFERROR(VLOOKUP($N23,all_tags[technology],1,FALSE),""),
IFERROR(VLOOKUP($O23,all_tags[technology],1,FALSE),"")
)</f>
        <v/>
      </c>
      <c r="AK23" s="5" t="str">
        <f>_xlfn.TEXTJOIN("#",TRUE,
IFERROR(VLOOKUP($F23,all_tags[other],1,FALSE),""),
IFERROR(VLOOKUP($G23,all_tags[other],1,FALSE),""),
IFERROR(VLOOKUP($H23,all_tags[other],1,FALSE),""),
IFERROR(VLOOKUP($I23,all_tags[other],1,FALSE),""),
IFERROR(VLOOKUP($J23,all_tags[other],1,FALSE),""),
IFERROR(VLOOKUP($K23,all_tags[other],1,FALSE),""),
IFERROR(VLOOKUP($L23,all_tags[other],1,FALSE),""),
IFERROR(VLOOKUP($M23,all_tags[other],1,FALSE),""),
IFERROR(VLOOKUP($N23,all_tags[other],1,FALSE),""),
IFERROR(VLOOKUP($O23,all_tags[other],1,FALSE),"")
)</f>
        <v/>
      </c>
      <c r="AL23" t="str">
        <f t="shared" si="0"/>
        <v>post;methodology;ml;automation</v>
      </c>
    </row>
    <row r="24" spans="1:38" x14ac:dyDescent="0.25">
      <c r="A24" t="str">
        <f>source_data[[#This Row],[link_id]]</f>
        <v>L00064</v>
      </c>
      <c r="B24" t="str">
        <f>source_data[[#This Row],[link]]</f>
        <v>https://collab365.com/creating-great-visualizations-d3-dimple-sharepoint/</v>
      </c>
      <c r="C24" t="str">
        <f>source_data[[#This Row],[article_title]]</f>
        <v>Creating great visualizations with D3, Dimple, and SharePoint</v>
      </c>
      <c r="D24" t="str">
        <f>source_data[[#This Row],[concatenate]]</f>
        <v>post;book;technique;methodology;technology;d3js</v>
      </c>
      <c r="E24">
        <f>source_data[[#This Row],[tag_count]]</f>
        <v>4</v>
      </c>
      <c r="F24" t="str" cm="1">
        <f t="array" ref="F24:K24">_xlfn.TEXTSPLIT(Table5[[#This Row],[concatenate]],";")</f>
        <v>post</v>
      </c>
      <c r="G24" t="str">
        <v>book</v>
      </c>
      <c r="H24" t="str">
        <v>technique</v>
      </c>
      <c r="I24" t="str">
        <v>methodology</v>
      </c>
      <c r="J24" t="str">
        <v>technology</v>
      </c>
      <c r="K24" t="str">
        <v>d3js</v>
      </c>
      <c r="Q24">
        <f>IF(ISBLANK(F24),-1,COUNTIF(all_tags[],F24)-COUNTIF(all_tags[category],F24))</f>
        <v>1</v>
      </c>
      <c r="R24">
        <f>IF(ISBLANK(G24),-1,COUNTIF(all_tags[],G24)-COUNTIF(all_tags[category],G24))</f>
        <v>1</v>
      </c>
      <c r="S24">
        <f>IF(ISBLANK(H24),-1,COUNTIF(all_tags[],H24)-COUNTIF(all_tags[category],H24))</f>
        <v>1</v>
      </c>
      <c r="T24">
        <f>IF(ISBLANK(I24),-1,COUNTIF(all_tags[],I24)-COUNTIF(all_tags[category],I24))</f>
        <v>1</v>
      </c>
      <c r="U24">
        <f>IF(ISBLANK(J24),-1,COUNTIF(all_tags[],J24)-COUNTIF(all_tags[category],J24))</f>
        <v>1</v>
      </c>
      <c r="V24">
        <f>IF(ISBLANK(K24),-1,COUNTIF(all_tags[],K24)-COUNTIF(all_tags[category],K24))</f>
        <v>1</v>
      </c>
      <c r="W24">
        <f>IF(ISBLANK(L24),-1,COUNTIF(all_tags[],L24)-COUNTIF(all_tags[category],L24))</f>
        <v>-1</v>
      </c>
      <c r="X24">
        <f>IF(ISBLANK(M24),-1,COUNTIF(all_tags[],M24)-COUNTIF(all_tags[category],M24))</f>
        <v>-1</v>
      </c>
      <c r="Y24">
        <f>IF(ISBLANK(N24),-1,COUNTIF(all_tags[],N24)-COUNTIF(all_tags[category],N24))</f>
        <v>-1</v>
      </c>
      <c r="Z24">
        <f>IF(ISBLANK(O24),-1,COUNTIF(all_tags[],O24)-COUNTIF(all_tags[category],O24))</f>
        <v>-1</v>
      </c>
      <c r="AB24" t="str">
        <f>Table5[[#This Row],[link_id]]</f>
        <v>L00064</v>
      </c>
      <c r="AC24" s="5" t="str">
        <f>_xlfn.TEXTJOIN("#",TRUE,
IFERROR(VLOOKUP($F24,all_tags[format],1,FALSE),""),
IFERROR(VLOOKUP($G24,all_tags[format],1,FALSE),""),
IFERROR(VLOOKUP($H24,all_tags[format],1,FALSE),""),
IFERROR(VLOOKUP($I24,all_tags[format],1,FALSE),""),
IFERROR(VLOOKUP($J24,all_tags[format],1,FALSE),""),
IFERROR(VLOOKUP($K24,all_tags[format],1,FALSE),""),
IFERROR(VLOOKUP($L24,all_tags[format],1,FALSE),""),
IFERROR(VLOOKUP($M24,all_tags[format],1,FALSE),""),
IFERROR(VLOOKUP($N24,all_tags[format],1,FALSE),""),
IFERROR(VLOOKUP($O24,all_tags[format],1,FALSE),"")
)</f>
        <v>post#book</v>
      </c>
      <c r="AD24" s="5" t="str">
        <f>_xlfn.TEXTJOIN("#",TRUE,
IFERROR(VLOOKUP($F24,all_tags[type],1,FALSE),""),
IFERROR(VLOOKUP($G24,all_tags[type],1,FALSE),""),
IFERROR(VLOOKUP($H24,all_tags[type],1,FALSE),""),
IFERROR(VLOOKUP($I24,all_tags[type],1,FALSE),""),
IFERROR(VLOOKUP($J24,all_tags[type],1,FALSE),""),
IFERROR(VLOOKUP($K24,all_tags[type],1,FALSE),""),
IFERROR(VLOOKUP($L24,all_tags[type],1,FALSE),""),
IFERROR(VLOOKUP($M24,all_tags[type],1,FALSE),""),
IFERROR(VLOOKUP($N24,all_tags[type],1,FALSE),""),
IFERROR(VLOOKUP($O24,all_tags[type],1,FALSE),"")
)</f>
        <v/>
      </c>
      <c r="AE24" s="5" t="str">
        <f>_xlfn.TEXTJOIN("#",TRUE,
IFERROR(VLOOKUP($F24,all_tags[level],1,FALSE),""),
IFERROR(VLOOKUP($G24,all_tags[level],1,FALSE),""),
IFERROR(VLOOKUP($H24,all_tags[level],1,FALSE),""),
IFERROR(VLOOKUP($I24,all_tags[level],1,FALSE),""),
IFERROR(VLOOKUP($J24,all_tags[level],1,FALSE),""),
IFERROR(VLOOKUP($K24,all_tags[level],1,FALSE),""),
IFERROR(VLOOKUP($L24,all_tags[level],1,FALSE),""),
IFERROR(VLOOKUP($M24,all_tags[level],1,FALSE),""),
IFERROR(VLOOKUP($N24,all_tags[level],1,FALSE),""),
IFERROR(VLOOKUP($O24,all_tags[level],1,FALSE),"")
)</f>
        <v/>
      </c>
      <c r="AF24" s="5" t="str">
        <f>_xlfn.TEXTJOIN("#",TRUE,
IFERROR(VLOOKUP($F24,all_tags[style],1,FALSE),""),
IFERROR(VLOOKUP($G24,all_tags[style],1,FALSE),""),
IFERROR(VLOOKUP($H24,all_tags[style],1,FALSE),""),
IFERROR(VLOOKUP($I24,all_tags[style],1,FALSE),""),
IFERROR(VLOOKUP($J24,all_tags[style],1,FALSE),""),
IFERROR(VLOOKUP($K24,all_tags[style],1,FALSE),""),
IFERROR(VLOOKUP($L24,all_tags[style],1,FALSE),""),
IFERROR(VLOOKUP($M24,all_tags[style],1,FALSE),""),
IFERROR(VLOOKUP($N24,all_tags[style],1,FALSE),""),
IFERROR(VLOOKUP($O24,all_tags[style],1,FALSE),"")
)</f>
        <v/>
      </c>
      <c r="AG24" s="5" t="str">
        <f>_xlfn.TEXTJOIN("#",TRUE,
IFERROR(VLOOKUP($F24,all_tags[theme],1,FALSE),""),
IFERROR(VLOOKUP($G24,all_tags[theme],1,FALSE),""),
IFERROR(VLOOKUP($H24,all_tags[theme],1,FALSE),""),
IFERROR(VLOOKUP($I24,all_tags[theme],1,FALSE),""),
IFERROR(VLOOKUP($J24,all_tags[theme],1,FALSE),""),
IFERROR(VLOOKUP($K24,all_tags[theme],1,FALSE),""),
IFERROR(VLOOKUP($L24,all_tags[theme],1,FALSE),""),
IFERROR(VLOOKUP($M24,all_tags[theme],1,FALSE),""),
IFERROR(VLOOKUP($N24,all_tags[theme],1,FALSE),""),
IFERROR(VLOOKUP($O24,all_tags[theme],1,FALSE),"")
)</f>
        <v/>
      </c>
      <c r="AH24" s="5" t="str">
        <f>_xlfn.TEXTJOIN("#",TRUE,
IFERROR(VLOOKUP($F24,all_tags[topic],1,FALSE),""),
IFERROR(VLOOKUP($G24,all_tags[topic],1,FALSE),""),
IFERROR(VLOOKUP($H24,all_tags[topic],1,FALSE),""),
IFERROR(VLOOKUP($I24,all_tags[topic],1,FALSE),""),
IFERROR(VLOOKUP($J24,all_tags[topic],1,FALSE),""),
IFERROR(VLOOKUP($K24,all_tags[topic],1,FALSE),""),
IFERROR(VLOOKUP($L24,all_tags[topic],1,FALSE),""),
IFERROR(VLOOKUP($M24,all_tags[topic],1,FALSE),""),
IFERROR(VLOOKUP($N24,all_tags[topic],1,FALSE),""),
IFERROR(VLOOKUP($O24,all_tags[topic],1,FALSE),"")
)</f>
        <v>technique#methodology#technology</v>
      </c>
      <c r="AI24" s="5" t="str">
        <f>_xlfn.TEXTJOIN("#",TRUE,
IFERROR(VLOOKUP($F24,all_tags[area],1,FALSE),""),
IFERROR(VLOOKUP($G24,all_tags[area],1,FALSE),""),
IFERROR(VLOOKUP($H24,all_tags[area],1,FALSE),""),
IFERROR(VLOOKUP($I24,all_tags[area],1,FALSE),""),
IFERROR(VLOOKUP($J24,all_tags[area],1,FALSE),""),
IFERROR(VLOOKUP($K24,all_tags[area],1,FALSE),""),
IFERROR(VLOOKUP($L24,all_tags[area],1,FALSE),""),
IFERROR(VLOOKUP($M24,all_tags[area],1,FALSE),""),
IFERROR(VLOOKUP($N24,all_tags[area],1,FALSE),""),
IFERROR(VLOOKUP($O24,all_tags[area],1,FALSE),"")
)</f>
        <v/>
      </c>
      <c r="AJ24" s="5" t="str">
        <f>_xlfn.TEXTJOIN("#",TRUE,
IFERROR(VLOOKUP($F24,all_tags[technology],1,FALSE),""),
IFERROR(VLOOKUP($G24,all_tags[technology],1,FALSE),""),
IFERROR(VLOOKUP($H24,all_tags[technology],1,FALSE),""),
IFERROR(VLOOKUP($I24,all_tags[technology],1,FALSE),""),
IFERROR(VLOOKUP($J24,all_tags[technology],1,FALSE),""),
IFERROR(VLOOKUP($K24,all_tags[technology],1,FALSE),""),
IFERROR(VLOOKUP($L24,all_tags[technology],1,FALSE),""),
IFERROR(VLOOKUP($M24,all_tags[technology],1,FALSE),""),
IFERROR(VLOOKUP($N24,all_tags[technology],1,FALSE),""),
IFERROR(VLOOKUP($O24,all_tags[technology],1,FALSE),"")
)</f>
        <v>d3js</v>
      </c>
      <c r="AK24" s="5" t="str">
        <f>_xlfn.TEXTJOIN("#",TRUE,
IFERROR(VLOOKUP($F24,all_tags[other],1,FALSE),""),
IFERROR(VLOOKUP($G24,all_tags[other],1,FALSE),""),
IFERROR(VLOOKUP($H24,all_tags[other],1,FALSE),""),
IFERROR(VLOOKUP($I24,all_tags[other],1,FALSE),""),
IFERROR(VLOOKUP($J24,all_tags[other],1,FALSE),""),
IFERROR(VLOOKUP($K24,all_tags[other],1,FALSE),""),
IFERROR(VLOOKUP($L24,all_tags[other],1,FALSE),""),
IFERROR(VLOOKUP($M24,all_tags[other],1,FALSE),""),
IFERROR(VLOOKUP($N24,all_tags[other],1,FALSE),""),
IFERROR(VLOOKUP($O24,all_tags[other],1,FALSE),"")
)</f>
        <v/>
      </c>
      <c r="AL24" t="str">
        <f t="shared" si="0"/>
        <v>post;book;technique;methodology;technology;d3js</v>
      </c>
    </row>
    <row r="25" spans="1:38" x14ac:dyDescent="0.25">
      <c r="A25" t="str">
        <f>source_data[[#This Row],[link_id]]</f>
        <v>L00067</v>
      </c>
      <c r="B25" t="str">
        <f>source_data[[#This Row],[link]]</f>
        <v>https://twitter.com/EthicalBAU/status/865413791583936513</v>
      </c>
      <c r="C25" t="str">
        <f>source_data[[#This Row],[article_title]]</f>
        <v>I updated my forceInABox library as a force for #D3js v4. Repo https://t.co/0Fi3zyjE7d Demo: https://t.co/0RrpXgEQw4 #dataviz #networks https://t.co/PwyOeWZce8</v>
      </c>
      <c r="D25" t="str">
        <f>source_data[[#This Row],[concatenate]]</f>
        <v>package;technology;graph;d3js</v>
      </c>
      <c r="E25">
        <f>source_data[[#This Row],[tag_count]]</f>
        <v>4</v>
      </c>
      <c r="F25" t="str" cm="1">
        <f t="array" ref="F25:I25">_xlfn.TEXTSPLIT(Table5[[#This Row],[concatenate]],";")</f>
        <v>package</v>
      </c>
      <c r="G25" t="str">
        <v>technology</v>
      </c>
      <c r="H25" t="str">
        <v>graph</v>
      </c>
      <c r="I25" t="str">
        <v>d3js</v>
      </c>
      <c r="Q25">
        <f>IF(ISBLANK(F25),-1,COUNTIF(all_tags[],F25)-COUNTIF(all_tags[category],F25))</f>
        <v>1</v>
      </c>
      <c r="R25">
        <f>IF(ISBLANK(G25),-1,COUNTIF(all_tags[],G25)-COUNTIF(all_tags[category],G25))</f>
        <v>1</v>
      </c>
      <c r="S25">
        <f>IF(ISBLANK(H25),-1,COUNTIF(all_tags[],H25)-COUNTIF(all_tags[category],H25))</f>
        <v>1</v>
      </c>
      <c r="T25">
        <f>IF(ISBLANK(I25),-1,COUNTIF(all_tags[],I25)-COUNTIF(all_tags[category],I25))</f>
        <v>1</v>
      </c>
      <c r="U25">
        <f>IF(ISBLANK(J25),-1,COUNTIF(all_tags[],J25)-COUNTIF(all_tags[category],J25))</f>
        <v>-1</v>
      </c>
      <c r="V25">
        <f>IF(ISBLANK(K25),-1,COUNTIF(all_tags[],K25)-COUNTIF(all_tags[category],K25))</f>
        <v>-1</v>
      </c>
      <c r="W25">
        <f>IF(ISBLANK(L25),-1,COUNTIF(all_tags[],L25)-COUNTIF(all_tags[category],L25))</f>
        <v>-1</v>
      </c>
      <c r="X25">
        <f>IF(ISBLANK(M25),-1,COUNTIF(all_tags[],M25)-COUNTIF(all_tags[category],M25))</f>
        <v>-1</v>
      </c>
      <c r="Y25">
        <f>IF(ISBLANK(N25),-1,COUNTIF(all_tags[],N25)-COUNTIF(all_tags[category],N25))</f>
        <v>-1</v>
      </c>
      <c r="Z25">
        <f>IF(ISBLANK(O25),-1,COUNTIF(all_tags[],O25)-COUNTIF(all_tags[category],O25))</f>
        <v>-1</v>
      </c>
      <c r="AB25" t="str">
        <f>Table5[[#This Row],[link_id]]</f>
        <v>L00067</v>
      </c>
      <c r="AC25" s="5" t="str">
        <f>_xlfn.TEXTJOIN("#",TRUE,
IFERROR(VLOOKUP($F25,all_tags[format],1,FALSE),""),
IFERROR(VLOOKUP($G25,all_tags[format],1,FALSE),""),
IFERROR(VLOOKUP($H25,all_tags[format],1,FALSE),""),
IFERROR(VLOOKUP($I25,all_tags[format],1,FALSE),""),
IFERROR(VLOOKUP($J25,all_tags[format],1,FALSE),""),
IFERROR(VLOOKUP($K25,all_tags[format],1,FALSE),""),
IFERROR(VLOOKUP($L25,all_tags[format],1,FALSE),""),
IFERROR(VLOOKUP($M25,all_tags[format],1,FALSE),""),
IFERROR(VLOOKUP($N25,all_tags[format],1,FALSE),""),
IFERROR(VLOOKUP($O25,all_tags[format],1,FALSE),"")
)</f>
        <v>package</v>
      </c>
      <c r="AD25" s="5" t="str">
        <f>_xlfn.TEXTJOIN("#",TRUE,
IFERROR(VLOOKUP($F25,all_tags[type],1,FALSE),""),
IFERROR(VLOOKUP($G25,all_tags[type],1,FALSE),""),
IFERROR(VLOOKUP($H25,all_tags[type],1,FALSE),""),
IFERROR(VLOOKUP($I25,all_tags[type],1,FALSE),""),
IFERROR(VLOOKUP($J25,all_tags[type],1,FALSE),""),
IFERROR(VLOOKUP($K25,all_tags[type],1,FALSE),""),
IFERROR(VLOOKUP($L25,all_tags[type],1,FALSE),""),
IFERROR(VLOOKUP($M25,all_tags[type],1,FALSE),""),
IFERROR(VLOOKUP($N25,all_tags[type],1,FALSE),""),
IFERROR(VLOOKUP($O25,all_tags[type],1,FALSE),"")
)</f>
        <v/>
      </c>
      <c r="AE25" s="5" t="str">
        <f>_xlfn.TEXTJOIN("#",TRUE,
IFERROR(VLOOKUP($F25,all_tags[level],1,FALSE),""),
IFERROR(VLOOKUP($G25,all_tags[level],1,FALSE),""),
IFERROR(VLOOKUP($H25,all_tags[level],1,FALSE),""),
IFERROR(VLOOKUP($I25,all_tags[level],1,FALSE),""),
IFERROR(VLOOKUP($J25,all_tags[level],1,FALSE),""),
IFERROR(VLOOKUP($K25,all_tags[level],1,FALSE),""),
IFERROR(VLOOKUP($L25,all_tags[level],1,FALSE),""),
IFERROR(VLOOKUP($M25,all_tags[level],1,FALSE),""),
IFERROR(VLOOKUP($N25,all_tags[level],1,FALSE),""),
IFERROR(VLOOKUP($O25,all_tags[level],1,FALSE),"")
)</f>
        <v/>
      </c>
      <c r="AF25" s="5" t="str">
        <f>_xlfn.TEXTJOIN("#",TRUE,
IFERROR(VLOOKUP($F25,all_tags[style],1,FALSE),""),
IFERROR(VLOOKUP($G25,all_tags[style],1,FALSE),""),
IFERROR(VLOOKUP($H25,all_tags[style],1,FALSE),""),
IFERROR(VLOOKUP($I25,all_tags[style],1,FALSE),""),
IFERROR(VLOOKUP($J25,all_tags[style],1,FALSE),""),
IFERROR(VLOOKUP($K25,all_tags[style],1,FALSE),""),
IFERROR(VLOOKUP($L25,all_tags[style],1,FALSE),""),
IFERROR(VLOOKUP($M25,all_tags[style],1,FALSE),""),
IFERROR(VLOOKUP($N25,all_tags[style],1,FALSE),""),
IFERROR(VLOOKUP($O25,all_tags[style],1,FALSE),"")
)</f>
        <v/>
      </c>
      <c r="AG25" s="5" t="str">
        <f>_xlfn.TEXTJOIN("#",TRUE,
IFERROR(VLOOKUP($F25,all_tags[theme],1,FALSE),""),
IFERROR(VLOOKUP($G25,all_tags[theme],1,FALSE),""),
IFERROR(VLOOKUP($H25,all_tags[theme],1,FALSE),""),
IFERROR(VLOOKUP($I25,all_tags[theme],1,FALSE),""),
IFERROR(VLOOKUP($J25,all_tags[theme],1,FALSE),""),
IFERROR(VLOOKUP($K25,all_tags[theme],1,FALSE),""),
IFERROR(VLOOKUP($L25,all_tags[theme],1,FALSE),""),
IFERROR(VLOOKUP($M25,all_tags[theme],1,FALSE),""),
IFERROR(VLOOKUP($N25,all_tags[theme],1,FALSE),""),
IFERROR(VLOOKUP($O25,all_tags[theme],1,FALSE),"")
)</f>
        <v/>
      </c>
      <c r="AH25" s="5" t="str">
        <f>_xlfn.TEXTJOIN("#",TRUE,
IFERROR(VLOOKUP($F25,all_tags[topic],1,FALSE),""),
IFERROR(VLOOKUP($G25,all_tags[topic],1,FALSE),""),
IFERROR(VLOOKUP($H25,all_tags[topic],1,FALSE),""),
IFERROR(VLOOKUP($I25,all_tags[topic],1,FALSE),""),
IFERROR(VLOOKUP($J25,all_tags[topic],1,FALSE),""),
IFERROR(VLOOKUP($K25,all_tags[topic],1,FALSE),""),
IFERROR(VLOOKUP($L25,all_tags[topic],1,FALSE),""),
IFERROR(VLOOKUP($M25,all_tags[topic],1,FALSE),""),
IFERROR(VLOOKUP($N25,all_tags[topic],1,FALSE),""),
IFERROR(VLOOKUP($O25,all_tags[topic],1,FALSE),"")
)</f>
        <v>technology</v>
      </c>
      <c r="AI25" s="5" t="str">
        <f>_xlfn.TEXTJOIN("#",TRUE,
IFERROR(VLOOKUP($F25,all_tags[area],1,FALSE),""),
IFERROR(VLOOKUP($G25,all_tags[area],1,FALSE),""),
IFERROR(VLOOKUP($H25,all_tags[area],1,FALSE),""),
IFERROR(VLOOKUP($I25,all_tags[area],1,FALSE),""),
IFERROR(VLOOKUP($J25,all_tags[area],1,FALSE),""),
IFERROR(VLOOKUP($K25,all_tags[area],1,FALSE),""),
IFERROR(VLOOKUP($L25,all_tags[area],1,FALSE),""),
IFERROR(VLOOKUP($M25,all_tags[area],1,FALSE),""),
IFERROR(VLOOKUP($N25,all_tags[area],1,FALSE),""),
IFERROR(VLOOKUP($O25,all_tags[area],1,FALSE),"")
)</f>
        <v>graph</v>
      </c>
      <c r="AJ25" s="5" t="str">
        <f>_xlfn.TEXTJOIN("#",TRUE,
IFERROR(VLOOKUP($F25,all_tags[technology],1,FALSE),""),
IFERROR(VLOOKUP($G25,all_tags[technology],1,FALSE),""),
IFERROR(VLOOKUP($H25,all_tags[technology],1,FALSE),""),
IFERROR(VLOOKUP($I25,all_tags[technology],1,FALSE),""),
IFERROR(VLOOKUP($J25,all_tags[technology],1,FALSE),""),
IFERROR(VLOOKUP($K25,all_tags[technology],1,FALSE),""),
IFERROR(VLOOKUP($L25,all_tags[technology],1,FALSE),""),
IFERROR(VLOOKUP($M25,all_tags[technology],1,FALSE),""),
IFERROR(VLOOKUP($N25,all_tags[technology],1,FALSE),""),
IFERROR(VLOOKUP($O25,all_tags[technology],1,FALSE),"")
)</f>
        <v>d3js</v>
      </c>
      <c r="AK25" s="5" t="str">
        <f>_xlfn.TEXTJOIN("#",TRUE,
IFERROR(VLOOKUP($F25,all_tags[other],1,FALSE),""),
IFERROR(VLOOKUP($G25,all_tags[other],1,FALSE),""),
IFERROR(VLOOKUP($H25,all_tags[other],1,FALSE),""),
IFERROR(VLOOKUP($I25,all_tags[other],1,FALSE),""),
IFERROR(VLOOKUP($J25,all_tags[other],1,FALSE),""),
IFERROR(VLOOKUP($K25,all_tags[other],1,FALSE),""),
IFERROR(VLOOKUP($L25,all_tags[other],1,FALSE),""),
IFERROR(VLOOKUP($M25,all_tags[other],1,FALSE),""),
IFERROR(VLOOKUP($N25,all_tags[other],1,FALSE),""),
IFERROR(VLOOKUP($O25,all_tags[other],1,FALSE),"")
)</f>
        <v/>
      </c>
      <c r="AL25" t="str">
        <f t="shared" si="0"/>
        <v>package;technology;graph;d3js</v>
      </c>
    </row>
    <row r="26" spans="1:38" x14ac:dyDescent="0.25">
      <c r="A26" t="str">
        <f>source_data[[#This Row],[link_id]]</f>
        <v>L00072</v>
      </c>
      <c r="B26" t="str">
        <f>source_data[[#This Row],[link]]</f>
        <v>https://twitter.com/Rexercises/status/873935436879679488</v>
      </c>
      <c r="C26" t="str">
        <f>source_data[[#This Row],[article_title]]</f>
        <v>Data Visualization with googleVis exercises part 2 - #rstats - https://t.co/2mmT865Fhi https://t.co/Q3sacPPoKT</v>
      </c>
      <c r="D26" t="str">
        <f>source_data[[#This Row],[concatenate]]</f>
        <v>post;tutorial;data-viz;technology;rstats;google-viz</v>
      </c>
      <c r="E26">
        <f>source_data[[#This Row],[tag_count]]</f>
        <v>6</v>
      </c>
      <c r="F26" t="str" cm="1">
        <f t="array" ref="F26:K26">_xlfn.TEXTSPLIT(Table5[[#This Row],[concatenate]],";")</f>
        <v>post</v>
      </c>
      <c r="G26" t="str">
        <v>tutorial</v>
      </c>
      <c r="H26" t="str">
        <v>data-viz</v>
      </c>
      <c r="I26" t="str">
        <v>technology</v>
      </c>
      <c r="J26" t="str">
        <v>rstats</v>
      </c>
      <c r="K26" t="str">
        <v>google-viz</v>
      </c>
      <c r="Q26">
        <f>IF(ISBLANK(F26),-1,COUNTIF(all_tags[],F26)-COUNTIF(all_tags[category],F26))</f>
        <v>1</v>
      </c>
      <c r="R26">
        <f>IF(ISBLANK(G26),-1,COUNTIF(all_tags[],G26)-COUNTIF(all_tags[category],G26))</f>
        <v>1</v>
      </c>
      <c r="S26">
        <f>IF(ISBLANK(H26),-1,COUNTIF(all_tags[],H26)-COUNTIF(all_tags[category],H26))</f>
        <v>1</v>
      </c>
      <c r="T26">
        <f>IF(ISBLANK(I26),-1,COUNTIF(all_tags[],I26)-COUNTIF(all_tags[category],I26))</f>
        <v>1</v>
      </c>
      <c r="U26">
        <f>IF(ISBLANK(J26),-1,COUNTIF(all_tags[],J26)-COUNTIF(all_tags[category],J26))</f>
        <v>1</v>
      </c>
      <c r="V26">
        <f>IF(ISBLANK(K26),-1,COUNTIF(all_tags[],K26)-COUNTIF(all_tags[category],K26))</f>
        <v>1</v>
      </c>
      <c r="W26">
        <f>IF(ISBLANK(L26),-1,COUNTIF(all_tags[],L26)-COUNTIF(all_tags[category],L26))</f>
        <v>-1</v>
      </c>
      <c r="X26">
        <f>IF(ISBLANK(M26),-1,COUNTIF(all_tags[],M26)-COUNTIF(all_tags[category],M26))</f>
        <v>-1</v>
      </c>
      <c r="Y26">
        <f>IF(ISBLANK(N26),-1,COUNTIF(all_tags[],N26)-COUNTIF(all_tags[category],N26))</f>
        <v>-1</v>
      </c>
      <c r="Z26">
        <f>IF(ISBLANK(O26),-1,COUNTIF(all_tags[],O26)-COUNTIF(all_tags[category],O26))</f>
        <v>-1</v>
      </c>
      <c r="AB26" t="str">
        <f>Table5[[#This Row],[link_id]]</f>
        <v>L00072</v>
      </c>
      <c r="AC26" s="5" t="str">
        <f>_xlfn.TEXTJOIN("#",TRUE,
IFERROR(VLOOKUP($F26,all_tags[format],1,FALSE),""),
IFERROR(VLOOKUP($G26,all_tags[format],1,FALSE),""),
IFERROR(VLOOKUP($H26,all_tags[format],1,FALSE),""),
IFERROR(VLOOKUP($I26,all_tags[format],1,FALSE),""),
IFERROR(VLOOKUP($J26,all_tags[format],1,FALSE),""),
IFERROR(VLOOKUP($K26,all_tags[format],1,FALSE),""),
IFERROR(VLOOKUP($L26,all_tags[format],1,FALSE),""),
IFERROR(VLOOKUP($M26,all_tags[format],1,FALSE),""),
IFERROR(VLOOKUP($N26,all_tags[format],1,FALSE),""),
IFERROR(VLOOKUP($O26,all_tags[format],1,FALSE),"")
)</f>
        <v>post</v>
      </c>
      <c r="AD26" s="5" t="str">
        <f>_xlfn.TEXTJOIN("#",TRUE,
IFERROR(VLOOKUP($F26,all_tags[type],1,FALSE),""),
IFERROR(VLOOKUP($G26,all_tags[type],1,FALSE),""),
IFERROR(VLOOKUP($H26,all_tags[type],1,FALSE),""),
IFERROR(VLOOKUP($I26,all_tags[type],1,FALSE),""),
IFERROR(VLOOKUP($J26,all_tags[type],1,FALSE),""),
IFERROR(VLOOKUP($K26,all_tags[type],1,FALSE),""),
IFERROR(VLOOKUP($L26,all_tags[type],1,FALSE),""),
IFERROR(VLOOKUP($M26,all_tags[type],1,FALSE),""),
IFERROR(VLOOKUP($N26,all_tags[type],1,FALSE),""),
IFERROR(VLOOKUP($O26,all_tags[type],1,FALSE),"")
)</f>
        <v>tutorial</v>
      </c>
      <c r="AE26" s="5" t="str">
        <f>_xlfn.TEXTJOIN("#",TRUE,
IFERROR(VLOOKUP($F26,all_tags[level],1,FALSE),""),
IFERROR(VLOOKUP($G26,all_tags[level],1,FALSE),""),
IFERROR(VLOOKUP($H26,all_tags[level],1,FALSE),""),
IFERROR(VLOOKUP($I26,all_tags[level],1,FALSE),""),
IFERROR(VLOOKUP($J26,all_tags[level],1,FALSE),""),
IFERROR(VLOOKUP($K26,all_tags[level],1,FALSE),""),
IFERROR(VLOOKUP($L26,all_tags[level],1,FALSE),""),
IFERROR(VLOOKUP($M26,all_tags[level],1,FALSE),""),
IFERROR(VLOOKUP($N26,all_tags[level],1,FALSE),""),
IFERROR(VLOOKUP($O26,all_tags[level],1,FALSE),"")
)</f>
        <v/>
      </c>
      <c r="AF26" s="5" t="str">
        <f>_xlfn.TEXTJOIN("#",TRUE,
IFERROR(VLOOKUP($F26,all_tags[style],1,FALSE),""),
IFERROR(VLOOKUP($G26,all_tags[style],1,FALSE),""),
IFERROR(VLOOKUP($H26,all_tags[style],1,FALSE),""),
IFERROR(VLOOKUP($I26,all_tags[style],1,FALSE),""),
IFERROR(VLOOKUP($J26,all_tags[style],1,FALSE),""),
IFERROR(VLOOKUP($K26,all_tags[style],1,FALSE),""),
IFERROR(VLOOKUP($L26,all_tags[style],1,FALSE),""),
IFERROR(VLOOKUP($M26,all_tags[style],1,FALSE),""),
IFERROR(VLOOKUP($N26,all_tags[style],1,FALSE),""),
IFERROR(VLOOKUP($O26,all_tags[style],1,FALSE),"")
)</f>
        <v/>
      </c>
      <c r="AG26" s="5" t="str">
        <f>_xlfn.TEXTJOIN("#",TRUE,
IFERROR(VLOOKUP($F26,all_tags[theme],1,FALSE),""),
IFERROR(VLOOKUP($G26,all_tags[theme],1,FALSE),""),
IFERROR(VLOOKUP($H26,all_tags[theme],1,FALSE),""),
IFERROR(VLOOKUP($I26,all_tags[theme],1,FALSE),""),
IFERROR(VLOOKUP($J26,all_tags[theme],1,FALSE),""),
IFERROR(VLOOKUP($K26,all_tags[theme],1,FALSE),""),
IFERROR(VLOOKUP($L26,all_tags[theme],1,FALSE),""),
IFERROR(VLOOKUP($M26,all_tags[theme],1,FALSE),""),
IFERROR(VLOOKUP($N26,all_tags[theme],1,FALSE),""),
IFERROR(VLOOKUP($O26,all_tags[theme],1,FALSE),"")
)</f>
        <v>data-viz</v>
      </c>
      <c r="AH26" s="5" t="str">
        <f>_xlfn.TEXTJOIN("#",TRUE,
IFERROR(VLOOKUP($F26,all_tags[topic],1,FALSE),""),
IFERROR(VLOOKUP($G26,all_tags[topic],1,FALSE),""),
IFERROR(VLOOKUP($H26,all_tags[topic],1,FALSE),""),
IFERROR(VLOOKUP($I26,all_tags[topic],1,FALSE),""),
IFERROR(VLOOKUP($J26,all_tags[topic],1,FALSE),""),
IFERROR(VLOOKUP($K26,all_tags[topic],1,FALSE),""),
IFERROR(VLOOKUP($L26,all_tags[topic],1,FALSE),""),
IFERROR(VLOOKUP($M26,all_tags[topic],1,FALSE),""),
IFERROR(VLOOKUP($N26,all_tags[topic],1,FALSE),""),
IFERROR(VLOOKUP($O26,all_tags[topic],1,FALSE),"")
)</f>
        <v>technology</v>
      </c>
      <c r="AI26" s="5" t="str">
        <f>_xlfn.TEXTJOIN("#",TRUE,
IFERROR(VLOOKUP($F26,all_tags[area],1,FALSE),""),
IFERROR(VLOOKUP($G26,all_tags[area],1,FALSE),""),
IFERROR(VLOOKUP($H26,all_tags[area],1,FALSE),""),
IFERROR(VLOOKUP($I26,all_tags[area],1,FALSE),""),
IFERROR(VLOOKUP($J26,all_tags[area],1,FALSE),""),
IFERROR(VLOOKUP($K26,all_tags[area],1,FALSE),""),
IFERROR(VLOOKUP($L26,all_tags[area],1,FALSE),""),
IFERROR(VLOOKUP($M26,all_tags[area],1,FALSE),""),
IFERROR(VLOOKUP($N26,all_tags[area],1,FALSE),""),
IFERROR(VLOOKUP($O26,all_tags[area],1,FALSE),"")
)</f>
        <v/>
      </c>
      <c r="AJ26" s="5" t="str">
        <f>_xlfn.TEXTJOIN("#",TRUE,
IFERROR(VLOOKUP($F26,all_tags[technology],1,FALSE),""),
IFERROR(VLOOKUP($G26,all_tags[technology],1,FALSE),""),
IFERROR(VLOOKUP($H26,all_tags[technology],1,FALSE),""),
IFERROR(VLOOKUP($I26,all_tags[technology],1,FALSE),""),
IFERROR(VLOOKUP($J26,all_tags[technology],1,FALSE),""),
IFERROR(VLOOKUP($K26,all_tags[technology],1,FALSE),""),
IFERROR(VLOOKUP($L26,all_tags[technology],1,FALSE),""),
IFERROR(VLOOKUP($M26,all_tags[technology],1,FALSE),""),
IFERROR(VLOOKUP($N26,all_tags[technology],1,FALSE),""),
IFERROR(VLOOKUP($O26,all_tags[technology],1,FALSE),"")
)</f>
        <v>rstats</v>
      </c>
      <c r="AK26" s="5" t="str">
        <f>_xlfn.TEXTJOIN("#",TRUE,
IFERROR(VLOOKUP($F26,all_tags[other],1,FALSE),""),
IFERROR(VLOOKUP($G26,all_tags[other],1,FALSE),""),
IFERROR(VLOOKUP($H26,all_tags[other],1,FALSE),""),
IFERROR(VLOOKUP($I26,all_tags[other],1,FALSE),""),
IFERROR(VLOOKUP($J26,all_tags[other],1,FALSE),""),
IFERROR(VLOOKUP($K26,all_tags[other],1,FALSE),""),
IFERROR(VLOOKUP($L26,all_tags[other],1,FALSE),""),
IFERROR(VLOOKUP($M26,all_tags[other],1,FALSE),""),
IFERROR(VLOOKUP($N26,all_tags[other],1,FALSE),""),
IFERROR(VLOOKUP($O26,all_tags[other],1,FALSE),"")
)</f>
        <v>google-viz</v>
      </c>
      <c r="AL26" t="str">
        <f t="shared" si="0"/>
        <v>post;tutorial;data-viz;technology;rstats;google-viz</v>
      </c>
    </row>
    <row r="27" spans="1:38" x14ac:dyDescent="0.25">
      <c r="A27" t="str">
        <f>source_data[[#This Row],[link_id]]</f>
        <v>L00074</v>
      </c>
      <c r="B27" t="str">
        <f>source_data[[#This Row],[link]]</f>
        <v>https://twitter.com/analyticbridge/status/878221476700225536</v>
      </c>
      <c r="C27" t="str">
        <f>source_data[[#This Row],[article_title]]</f>
        <v>Deep Learning: Definition, Resources, Comparison with Machine Learning https://t.co/ja5LH4nopS</v>
      </c>
      <c r="D27" t="str">
        <f>source_data[[#This Row],[concatenate]]</f>
        <v>post;overview;dl;ml</v>
      </c>
      <c r="E27">
        <f>source_data[[#This Row],[tag_count]]</f>
        <v>4</v>
      </c>
      <c r="F27" t="str" cm="1">
        <f t="array" ref="F27:I27">_xlfn.TEXTSPLIT(Table5[[#This Row],[concatenate]],";")</f>
        <v>post</v>
      </c>
      <c r="G27" t="str">
        <v>overview</v>
      </c>
      <c r="H27" t="str">
        <v>dl</v>
      </c>
      <c r="I27" t="str">
        <v>ml</v>
      </c>
      <c r="Q27">
        <f>IF(ISBLANK(F27),-1,COUNTIF(all_tags[],F27)-COUNTIF(all_tags[category],F27))</f>
        <v>1</v>
      </c>
      <c r="R27">
        <f>IF(ISBLANK(G27),-1,COUNTIF(all_tags[],G27)-COUNTIF(all_tags[category],G27))</f>
        <v>1</v>
      </c>
      <c r="S27">
        <f>IF(ISBLANK(H27),-1,COUNTIF(all_tags[],H27)-COUNTIF(all_tags[category],H27))</f>
        <v>1</v>
      </c>
      <c r="T27">
        <f>IF(ISBLANK(I27),-1,COUNTIF(all_tags[],I27)-COUNTIF(all_tags[category],I27))</f>
        <v>1</v>
      </c>
      <c r="U27">
        <f>IF(ISBLANK(J27),-1,COUNTIF(all_tags[],J27)-COUNTIF(all_tags[category],J27))</f>
        <v>-1</v>
      </c>
      <c r="V27">
        <f>IF(ISBLANK(K27),-1,COUNTIF(all_tags[],K27)-COUNTIF(all_tags[category],K27))</f>
        <v>-1</v>
      </c>
      <c r="W27">
        <f>IF(ISBLANK(L27),-1,COUNTIF(all_tags[],L27)-COUNTIF(all_tags[category],L27))</f>
        <v>-1</v>
      </c>
      <c r="X27">
        <f>IF(ISBLANK(M27),-1,COUNTIF(all_tags[],M27)-COUNTIF(all_tags[category],M27))</f>
        <v>-1</v>
      </c>
      <c r="Y27">
        <f>IF(ISBLANK(N27),-1,COUNTIF(all_tags[],N27)-COUNTIF(all_tags[category],N27))</f>
        <v>-1</v>
      </c>
      <c r="Z27">
        <f>IF(ISBLANK(O27),-1,COUNTIF(all_tags[],O27)-COUNTIF(all_tags[category],O27))</f>
        <v>-1</v>
      </c>
      <c r="AB27" t="str">
        <f>Table5[[#This Row],[link_id]]</f>
        <v>L00074</v>
      </c>
      <c r="AC27" s="5" t="str">
        <f>_xlfn.TEXTJOIN("#",TRUE,
IFERROR(VLOOKUP($F27,all_tags[format],1,FALSE),""),
IFERROR(VLOOKUP($G27,all_tags[format],1,FALSE),""),
IFERROR(VLOOKUP($H27,all_tags[format],1,FALSE),""),
IFERROR(VLOOKUP($I27,all_tags[format],1,FALSE),""),
IFERROR(VLOOKUP($J27,all_tags[format],1,FALSE),""),
IFERROR(VLOOKUP($K27,all_tags[format],1,FALSE),""),
IFERROR(VLOOKUP($L27,all_tags[format],1,FALSE),""),
IFERROR(VLOOKUP($M27,all_tags[format],1,FALSE),""),
IFERROR(VLOOKUP($N27,all_tags[format],1,FALSE),""),
IFERROR(VLOOKUP($O27,all_tags[format],1,FALSE),"")
)</f>
        <v>post</v>
      </c>
      <c r="AD27" s="5" t="str">
        <f>_xlfn.TEXTJOIN("#",TRUE,
IFERROR(VLOOKUP($F27,all_tags[type],1,FALSE),""),
IFERROR(VLOOKUP($G27,all_tags[type],1,FALSE),""),
IFERROR(VLOOKUP($H27,all_tags[type],1,FALSE),""),
IFERROR(VLOOKUP($I27,all_tags[type],1,FALSE),""),
IFERROR(VLOOKUP($J27,all_tags[type],1,FALSE),""),
IFERROR(VLOOKUP($K27,all_tags[type],1,FALSE),""),
IFERROR(VLOOKUP($L27,all_tags[type],1,FALSE),""),
IFERROR(VLOOKUP($M27,all_tags[type],1,FALSE),""),
IFERROR(VLOOKUP($N27,all_tags[type],1,FALSE),""),
IFERROR(VLOOKUP($O27,all_tags[type],1,FALSE),"")
)</f>
        <v/>
      </c>
      <c r="AE27" s="5" t="str">
        <f>_xlfn.TEXTJOIN("#",TRUE,
IFERROR(VLOOKUP($F27,all_tags[level],1,FALSE),""),
IFERROR(VLOOKUP($G27,all_tags[level],1,FALSE),""),
IFERROR(VLOOKUP($H27,all_tags[level],1,FALSE),""),
IFERROR(VLOOKUP($I27,all_tags[level],1,FALSE),""),
IFERROR(VLOOKUP($J27,all_tags[level],1,FALSE),""),
IFERROR(VLOOKUP($K27,all_tags[level],1,FALSE),""),
IFERROR(VLOOKUP($L27,all_tags[level],1,FALSE),""),
IFERROR(VLOOKUP($M27,all_tags[level],1,FALSE),""),
IFERROR(VLOOKUP($N27,all_tags[level],1,FALSE),""),
IFERROR(VLOOKUP($O27,all_tags[level],1,FALSE),"")
)</f>
        <v>overview</v>
      </c>
      <c r="AF27" s="5" t="str">
        <f>_xlfn.TEXTJOIN("#",TRUE,
IFERROR(VLOOKUP($F27,all_tags[style],1,FALSE),""),
IFERROR(VLOOKUP($G27,all_tags[style],1,FALSE),""),
IFERROR(VLOOKUP($H27,all_tags[style],1,FALSE),""),
IFERROR(VLOOKUP($I27,all_tags[style],1,FALSE),""),
IFERROR(VLOOKUP($J27,all_tags[style],1,FALSE),""),
IFERROR(VLOOKUP($K27,all_tags[style],1,FALSE),""),
IFERROR(VLOOKUP($L27,all_tags[style],1,FALSE),""),
IFERROR(VLOOKUP($M27,all_tags[style],1,FALSE),""),
IFERROR(VLOOKUP($N27,all_tags[style],1,FALSE),""),
IFERROR(VLOOKUP($O27,all_tags[style],1,FALSE),"")
)</f>
        <v/>
      </c>
      <c r="AG27" s="5" t="str">
        <f>_xlfn.TEXTJOIN("#",TRUE,
IFERROR(VLOOKUP($F27,all_tags[theme],1,FALSE),""),
IFERROR(VLOOKUP($G27,all_tags[theme],1,FALSE),""),
IFERROR(VLOOKUP($H27,all_tags[theme],1,FALSE),""),
IFERROR(VLOOKUP($I27,all_tags[theme],1,FALSE),""),
IFERROR(VLOOKUP($J27,all_tags[theme],1,FALSE),""),
IFERROR(VLOOKUP($K27,all_tags[theme],1,FALSE),""),
IFERROR(VLOOKUP($L27,all_tags[theme],1,FALSE),""),
IFERROR(VLOOKUP($M27,all_tags[theme],1,FALSE),""),
IFERROR(VLOOKUP($N27,all_tags[theme],1,FALSE),""),
IFERROR(VLOOKUP($O27,all_tags[theme],1,FALSE),"")
)</f>
        <v/>
      </c>
      <c r="AH27" s="5" t="str">
        <f>_xlfn.TEXTJOIN("#",TRUE,
IFERROR(VLOOKUP($F27,all_tags[topic],1,FALSE),""),
IFERROR(VLOOKUP($G27,all_tags[topic],1,FALSE),""),
IFERROR(VLOOKUP($H27,all_tags[topic],1,FALSE),""),
IFERROR(VLOOKUP($I27,all_tags[topic],1,FALSE),""),
IFERROR(VLOOKUP($J27,all_tags[topic],1,FALSE),""),
IFERROR(VLOOKUP($K27,all_tags[topic],1,FALSE),""),
IFERROR(VLOOKUP($L27,all_tags[topic],1,FALSE),""),
IFERROR(VLOOKUP($M27,all_tags[topic],1,FALSE),""),
IFERROR(VLOOKUP($N27,all_tags[topic],1,FALSE),""),
IFERROR(VLOOKUP($O27,all_tags[topic],1,FALSE),"")
)</f>
        <v/>
      </c>
      <c r="AI27" s="5" t="str">
        <f>_xlfn.TEXTJOIN("#",TRUE,
IFERROR(VLOOKUP($F27,all_tags[area],1,FALSE),""),
IFERROR(VLOOKUP($G27,all_tags[area],1,FALSE),""),
IFERROR(VLOOKUP($H27,all_tags[area],1,FALSE),""),
IFERROR(VLOOKUP($I27,all_tags[area],1,FALSE),""),
IFERROR(VLOOKUP($J27,all_tags[area],1,FALSE),""),
IFERROR(VLOOKUP($K27,all_tags[area],1,FALSE),""),
IFERROR(VLOOKUP($L27,all_tags[area],1,FALSE),""),
IFERROR(VLOOKUP($M27,all_tags[area],1,FALSE),""),
IFERROR(VLOOKUP($N27,all_tags[area],1,FALSE),""),
IFERROR(VLOOKUP($O27,all_tags[area],1,FALSE),"")
)</f>
        <v>dl#ml</v>
      </c>
      <c r="AJ27" s="5" t="str">
        <f>_xlfn.TEXTJOIN("#",TRUE,
IFERROR(VLOOKUP($F27,all_tags[technology],1,FALSE),""),
IFERROR(VLOOKUP($G27,all_tags[technology],1,FALSE),""),
IFERROR(VLOOKUP($H27,all_tags[technology],1,FALSE),""),
IFERROR(VLOOKUP($I27,all_tags[technology],1,FALSE),""),
IFERROR(VLOOKUP($J27,all_tags[technology],1,FALSE),""),
IFERROR(VLOOKUP($K27,all_tags[technology],1,FALSE),""),
IFERROR(VLOOKUP($L27,all_tags[technology],1,FALSE),""),
IFERROR(VLOOKUP($M27,all_tags[technology],1,FALSE),""),
IFERROR(VLOOKUP($N27,all_tags[technology],1,FALSE),""),
IFERROR(VLOOKUP($O27,all_tags[technology],1,FALSE),"")
)</f>
        <v/>
      </c>
      <c r="AK27" s="5" t="str">
        <f>_xlfn.TEXTJOIN("#",TRUE,
IFERROR(VLOOKUP($F27,all_tags[other],1,FALSE),""),
IFERROR(VLOOKUP($G27,all_tags[other],1,FALSE),""),
IFERROR(VLOOKUP($H27,all_tags[other],1,FALSE),""),
IFERROR(VLOOKUP($I27,all_tags[other],1,FALSE),""),
IFERROR(VLOOKUP($J27,all_tags[other],1,FALSE),""),
IFERROR(VLOOKUP($K27,all_tags[other],1,FALSE),""),
IFERROR(VLOOKUP($L27,all_tags[other],1,FALSE),""),
IFERROR(VLOOKUP($M27,all_tags[other],1,FALSE),""),
IFERROR(VLOOKUP($N27,all_tags[other],1,FALSE),""),
IFERROR(VLOOKUP($O27,all_tags[other],1,FALSE),"")
)</f>
        <v/>
      </c>
      <c r="AL27" t="str">
        <f t="shared" si="0"/>
        <v>post;overview;dl;ml</v>
      </c>
    </row>
    <row r="28" spans="1:38" x14ac:dyDescent="0.25">
      <c r="A28" t="str">
        <f>source_data[[#This Row],[link_id]]</f>
        <v>L00076</v>
      </c>
      <c r="B28" t="str">
        <f>source_data[[#This Row],[link]]</f>
        <v>https://twitter.com/maddula_siva/status/888271356587986944</v>
      </c>
      <c r="C28" t="str">
        <f>source_data[[#This Row],[article_title]]</f>
        <v>7 Steps to Mastering Data Preparation with Python | #MachineLearning #Python #RT https://t.co/S8hwK4OIgp https://t.co/VCkt9y52XD</v>
      </c>
      <c r="D28" t="str">
        <f>source_data[[#This Row],[concatenate]]</f>
        <v>post;workflow;process;technology;data-preparation;python</v>
      </c>
      <c r="E28">
        <f>source_data[[#This Row],[tag_count]]</f>
        <v>5</v>
      </c>
      <c r="F28" t="str" cm="1">
        <f t="array" ref="F28:K28">_xlfn.TEXTSPLIT(Table5[[#This Row],[concatenate]],";")</f>
        <v>post</v>
      </c>
      <c r="G28" t="str">
        <v>workflow</v>
      </c>
      <c r="H28" t="str">
        <v>process</v>
      </c>
      <c r="I28" t="str">
        <v>technology</v>
      </c>
      <c r="J28" t="str">
        <v>data-preparation</v>
      </c>
      <c r="K28" t="str">
        <v>python</v>
      </c>
      <c r="Q28">
        <f>IF(ISBLANK(F28),-1,COUNTIF(all_tags[],F28)-COUNTIF(all_tags[category],F28))</f>
        <v>1</v>
      </c>
      <c r="R28">
        <f>IF(ISBLANK(G28),-1,COUNTIF(all_tags[],G28)-COUNTIF(all_tags[category],G28))</f>
        <v>1</v>
      </c>
      <c r="S28">
        <f>IF(ISBLANK(H28),-1,COUNTIF(all_tags[],H28)-COUNTIF(all_tags[category],H28))</f>
        <v>1</v>
      </c>
      <c r="T28">
        <f>IF(ISBLANK(I28),-1,COUNTIF(all_tags[],I28)-COUNTIF(all_tags[category],I28))</f>
        <v>1</v>
      </c>
      <c r="U28">
        <f>IF(ISBLANK(J28),-1,COUNTIF(all_tags[],J28)-COUNTIF(all_tags[category],J28))</f>
        <v>1</v>
      </c>
      <c r="V28">
        <f>IF(ISBLANK(K28),-1,COUNTIF(all_tags[],K28)-COUNTIF(all_tags[category],K28))</f>
        <v>1</v>
      </c>
      <c r="W28">
        <f>IF(ISBLANK(L28),-1,COUNTIF(all_tags[],L28)-COUNTIF(all_tags[category],L28))</f>
        <v>-1</v>
      </c>
      <c r="X28">
        <f>IF(ISBLANK(M28),-1,COUNTIF(all_tags[],M28)-COUNTIF(all_tags[category],M28))</f>
        <v>-1</v>
      </c>
      <c r="Y28">
        <f>IF(ISBLANK(N28),-1,COUNTIF(all_tags[],N28)-COUNTIF(all_tags[category],N28))</f>
        <v>-1</v>
      </c>
      <c r="Z28">
        <f>IF(ISBLANK(O28),-1,COUNTIF(all_tags[],O28)-COUNTIF(all_tags[category],O28))</f>
        <v>-1</v>
      </c>
      <c r="AB28" t="str">
        <f>Table5[[#This Row],[link_id]]</f>
        <v>L00076</v>
      </c>
      <c r="AC28" s="5" t="str">
        <f>_xlfn.TEXTJOIN("#",TRUE,
IFERROR(VLOOKUP($F28,all_tags[format],1,FALSE),""),
IFERROR(VLOOKUP($G28,all_tags[format],1,FALSE),""),
IFERROR(VLOOKUP($H28,all_tags[format],1,FALSE),""),
IFERROR(VLOOKUP($I28,all_tags[format],1,FALSE),""),
IFERROR(VLOOKUP($J28,all_tags[format],1,FALSE),""),
IFERROR(VLOOKUP($K28,all_tags[format],1,FALSE),""),
IFERROR(VLOOKUP($L28,all_tags[format],1,FALSE),""),
IFERROR(VLOOKUP($M28,all_tags[format],1,FALSE),""),
IFERROR(VLOOKUP($N28,all_tags[format],1,FALSE),""),
IFERROR(VLOOKUP($O28,all_tags[format],1,FALSE),"")
)</f>
        <v>post</v>
      </c>
      <c r="AD28" s="5" t="str">
        <f>_xlfn.TEXTJOIN("#",TRUE,
IFERROR(VLOOKUP($F28,all_tags[type],1,FALSE),""),
IFERROR(VLOOKUP($G28,all_tags[type],1,FALSE),""),
IFERROR(VLOOKUP($H28,all_tags[type],1,FALSE),""),
IFERROR(VLOOKUP($I28,all_tags[type],1,FALSE),""),
IFERROR(VLOOKUP($J28,all_tags[type],1,FALSE),""),
IFERROR(VLOOKUP($K28,all_tags[type],1,FALSE),""),
IFERROR(VLOOKUP($L28,all_tags[type],1,FALSE),""),
IFERROR(VLOOKUP($M28,all_tags[type],1,FALSE),""),
IFERROR(VLOOKUP($N28,all_tags[type],1,FALSE),""),
IFERROR(VLOOKUP($O28,all_tags[type],1,FALSE),"")
)</f>
        <v/>
      </c>
      <c r="AE28" s="5" t="str">
        <f>_xlfn.TEXTJOIN("#",TRUE,
IFERROR(VLOOKUP($F28,all_tags[level],1,FALSE),""),
IFERROR(VLOOKUP($G28,all_tags[level],1,FALSE),""),
IFERROR(VLOOKUP($H28,all_tags[level],1,FALSE),""),
IFERROR(VLOOKUP($I28,all_tags[level],1,FALSE),""),
IFERROR(VLOOKUP($J28,all_tags[level],1,FALSE),""),
IFERROR(VLOOKUP($K28,all_tags[level],1,FALSE),""),
IFERROR(VLOOKUP($L28,all_tags[level],1,FALSE),""),
IFERROR(VLOOKUP($M28,all_tags[level],1,FALSE),""),
IFERROR(VLOOKUP($N28,all_tags[level],1,FALSE),""),
IFERROR(VLOOKUP($O28,all_tags[level],1,FALSE),"")
)</f>
        <v/>
      </c>
      <c r="AF28" s="5" t="str">
        <f>_xlfn.TEXTJOIN("#",TRUE,
IFERROR(VLOOKUP($F28,all_tags[style],1,FALSE),""),
IFERROR(VLOOKUP($G28,all_tags[style],1,FALSE),""),
IFERROR(VLOOKUP($H28,all_tags[style],1,FALSE),""),
IFERROR(VLOOKUP($I28,all_tags[style],1,FALSE),""),
IFERROR(VLOOKUP($J28,all_tags[style],1,FALSE),""),
IFERROR(VLOOKUP($K28,all_tags[style],1,FALSE),""),
IFERROR(VLOOKUP($L28,all_tags[style],1,FALSE),""),
IFERROR(VLOOKUP($M28,all_tags[style],1,FALSE),""),
IFERROR(VLOOKUP($N28,all_tags[style],1,FALSE),""),
IFERROR(VLOOKUP($O28,all_tags[style],1,FALSE),"")
)</f>
        <v/>
      </c>
      <c r="AG28" s="5" t="str">
        <f>_xlfn.TEXTJOIN("#",TRUE,
IFERROR(VLOOKUP($F28,all_tags[theme],1,FALSE),""),
IFERROR(VLOOKUP($G28,all_tags[theme],1,FALSE),""),
IFERROR(VLOOKUP($H28,all_tags[theme],1,FALSE),""),
IFERROR(VLOOKUP($I28,all_tags[theme],1,FALSE),""),
IFERROR(VLOOKUP($J28,all_tags[theme],1,FALSE),""),
IFERROR(VLOOKUP($K28,all_tags[theme],1,FALSE),""),
IFERROR(VLOOKUP($L28,all_tags[theme],1,FALSE),""),
IFERROR(VLOOKUP($M28,all_tags[theme],1,FALSE),""),
IFERROR(VLOOKUP($N28,all_tags[theme],1,FALSE),""),
IFERROR(VLOOKUP($O28,all_tags[theme],1,FALSE),"")
)</f>
        <v/>
      </c>
      <c r="AH28" s="5" t="str">
        <f>_xlfn.TEXTJOIN("#",TRUE,
IFERROR(VLOOKUP($F28,all_tags[topic],1,FALSE),""),
IFERROR(VLOOKUP($G28,all_tags[topic],1,FALSE),""),
IFERROR(VLOOKUP($H28,all_tags[topic],1,FALSE),""),
IFERROR(VLOOKUP($I28,all_tags[topic],1,FALSE),""),
IFERROR(VLOOKUP($J28,all_tags[topic],1,FALSE),""),
IFERROR(VLOOKUP($K28,all_tags[topic],1,FALSE),""),
IFERROR(VLOOKUP($L28,all_tags[topic],1,FALSE),""),
IFERROR(VLOOKUP($M28,all_tags[topic],1,FALSE),""),
IFERROR(VLOOKUP($N28,all_tags[topic],1,FALSE),""),
IFERROR(VLOOKUP($O28,all_tags[topic],1,FALSE),"")
)</f>
        <v>workflow#process#technology</v>
      </c>
      <c r="AI28" s="5" t="str">
        <f>_xlfn.TEXTJOIN("#",TRUE,
IFERROR(VLOOKUP($F28,all_tags[area],1,FALSE),""),
IFERROR(VLOOKUP($G28,all_tags[area],1,FALSE),""),
IFERROR(VLOOKUP($H28,all_tags[area],1,FALSE),""),
IFERROR(VLOOKUP($I28,all_tags[area],1,FALSE),""),
IFERROR(VLOOKUP($J28,all_tags[area],1,FALSE),""),
IFERROR(VLOOKUP($K28,all_tags[area],1,FALSE),""),
IFERROR(VLOOKUP($L28,all_tags[area],1,FALSE),""),
IFERROR(VLOOKUP($M28,all_tags[area],1,FALSE),""),
IFERROR(VLOOKUP($N28,all_tags[area],1,FALSE),""),
IFERROR(VLOOKUP($O28,all_tags[area],1,FALSE),"")
)</f>
        <v>data-preparation</v>
      </c>
      <c r="AJ28" s="5" t="str">
        <f>_xlfn.TEXTJOIN("#",TRUE,
IFERROR(VLOOKUP($F28,all_tags[technology],1,FALSE),""),
IFERROR(VLOOKUP($G28,all_tags[technology],1,FALSE),""),
IFERROR(VLOOKUP($H28,all_tags[technology],1,FALSE),""),
IFERROR(VLOOKUP($I28,all_tags[technology],1,FALSE),""),
IFERROR(VLOOKUP($J28,all_tags[technology],1,FALSE),""),
IFERROR(VLOOKUP($K28,all_tags[technology],1,FALSE),""),
IFERROR(VLOOKUP($L28,all_tags[technology],1,FALSE),""),
IFERROR(VLOOKUP($M28,all_tags[technology],1,FALSE),""),
IFERROR(VLOOKUP($N28,all_tags[technology],1,FALSE),""),
IFERROR(VLOOKUP($O28,all_tags[technology],1,FALSE),"")
)</f>
        <v>python</v>
      </c>
      <c r="AK28" s="5" t="str">
        <f>_xlfn.TEXTJOIN("#",TRUE,
IFERROR(VLOOKUP($F28,all_tags[other],1,FALSE),""),
IFERROR(VLOOKUP($G28,all_tags[other],1,FALSE),""),
IFERROR(VLOOKUP($H28,all_tags[other],1,FALSE),""),
IFERROR(VLOOKUP($I28,all_tags[other],1,FALSE),""),
IFERROR(VLOOKUP($J28,all_tags[other],1,FALSE),""),
IFERROR(VLOOKUP($K28,all_tags[other],1,FALSE),""),
IFERROR(VLOOKUP($L28,all_tags[other],1,FALSE),""),
IFERROR(VLOOKUP($M28,all_tags[other],1,FALSE),""),
IFERROR(VLOOKUP($N28,all_tags[other],1,FALSE),""),
IFERROR(VLOOKUP($O28,all_tags[other],1,FALSE),"")
)</f>
        <v/>
      </c>
      <c r="AL28" t="str">
        <f t="shared" si="0"/>
        <v>post;workflow;process;technology;data-preparation;python</v>
      </c>
    </row>
    <row r="29" spans="1:38" x14ac:dyDescent="0.25">
      <c r="A29" t="str">
        <f>source_data[[#This Row],[link_id]]</f>
        <v>L00086</v>
      </c>
      <c r="B29" t="str">
        <f>source_data[[#This Row],[link]]</f>
        <v>https://twitter.com/JorgeTwe/status/917461650789339137</v>
      </c>
      <c r="C29" t="str">
        <f>source_data[[#This Row],[article_title]]</f>
        <v>New to me: Interactive app for creating #Rstats plots with ggplot2 or plotly https://t.co/PWEV6HosdV
Shiny code: https://t.co/fkr3QbBrsA https://t.co/bDys5Bgn3N</v>
      </c>
      <c r="D29" t="str">
        <f>source_data[[#This Row],[concatenate]]</f>
        <v>package;technology;chart;rstats;ggplot2</v>
      </c>
      <c r="E29">
        <f>source_data[[#This Row],[tag_count]]</f>
        <v>4</v>
      </c>
      <c r="F29" t="str" cm="1">
        <f t="array" ref="F29:J29">_xlfn.TEXTSPLIT(Table5[[#This Row],[concatenate]],";")</f>
        <v>package</v>
      </c>
      <c r="G29" t="str">
        <v>technology</v>
      </c>
      <c r="H29" t="str">
        <v>chart</v>
      </c>
      <c r="I29" t="str">
        <v>rstats</v>
      </c>
      <c r="J29" t="str">
        <v>ggplot2</v>
      </c>
      <c r="Q29">
        <f>IF(ISBLANK(F29),-1,COUNTIF(all_tags[],F29)-COUNTIF(all_tags[category],F29))</f>
        <v>1</v>
      </c>
      <c r="R29">
        <f>IF(ISBLANK(G29),-1,COUNTIF(all_tags[],G29)-COUNTIF(all_tags[category],G29))</f>
        <v>1</v>
      </c>
      <c r="S29">
        <f>IF(ISBLANK(H29),-1,COUNTIF(all_tags[],H29)-COUNTIF(all_tags[category],H29))</f>
        <v>1</v>
      </c>
      <c r="T29">
        <f>IF(ISBLANK(I29),-1,COUNTIF(all_tags[],I29)-COUNTIF(all_tags[category],I29))</f>
        <v>1</v>
      </c>
      <c r="U29">
        <f>IF(ISBLANK(J29),-1,COUNTIF(all_tags[],J29)-COUNTIF(all_tags[category],J29))</f>
        <v>1</v>
      </c>
      <c r="V29">
        <f>IF(ISBLANK(K29),-1,COUNTIF(all_tags[],K29)-COUNTIF(all_tags[category],K29))</f>
        <v>-1</v>
      </c>
      <c r="W29">
        <f>IF(ISBLANK(L29),-1,COUNTIF(all_tags[],L29)-COUNTIF(all_tags[category],L29))</f>
        <v>-1</v>
      </c>
      <c r="X29">
        <f>IF(ISBLANK(M29),-1,COUNTIF(all_tags[],M29)-COUNTIF(all_tags[category],M29))</f>
        <v>-1</v>
      </c>
      <c r="Y29">
        <f>IF(ISBLANK(N29),-1,COUNTIF(all_tags[],N29)-COUNTIF(all_tags[category],N29))</f>
        <v>-1</v>
      </c>
      <c r="Z29">
        <f>IF(ISBLANK(O29),-1,COUNTIF(all_tags[],O29)-COUNTIF(all_tags[category],O29))</f>
        <v>-1</v>
      </c>
      <c r="AB29" t="str">
        <f>Table5[[#This Row],[link_id]]</f>
        <v>L00086</v>
      </c>
      <c r="AC29" s="5" t="str">
        <f>_xlfn.TEXTJOIN("#",TRUE,
IFERROR(VLOOKUP($F29,all_tags[format],1,FALSE),""),
IFERROR(VLOOKUP($G29,all_tags[format],1,FALSE),""),
IFERROR(VLOOKUP($H29,all_tags[format],1,FALSE),""),
IFERROR(VLOOKUP($I29,all_tags[format],1,FALSE),""),
IFERROR(VLOOKUP($J29,all_tags[format],1,FALSE),""),
IFERROR(VLOOKUP($K29,all_tags[format],1,FALSE),""),
IFERROR(VLOOKUP($L29,all_tags[format],1,FALSE),""),
IFERROR(VLOOKUP($M29,all_tags[format],1,FALSE),""),
IFERROR(VLOOKUP($N29,all_tags[format],1,FALSE),""),
IFERROR(VLOOKUP($O29,all_tags[format],1,FALSE),"")
)</f>
        <v>package</v>
      </c>
      <c r="AD29" s="5" t="str">
        <f>_xlfn.TEXTJOIN("#",TRUE,
IFERROR(VLOOKUP($F29,all_tags[type],1,FALSE),""),
IFERROR(VLOOKUP($G29,all_tags[type],1,FALSE),""),
IFERROR(VLOOKUP($H29,all_tags[type],1,FALSE),""),
IFERROR(VLOOKUP($I29,all_tags[type],1,FALSE),""),
IFERROR(VLOOKUP($J29,all_tags[type],1,FALSE),""),
IFERROR(VLOOKUP($K29,all_tags[type],1,FALSE),""),
IFERROR(VLOOKUP($L29,all_tags[type],1,FALSE),""),
IFERROR(VLOOKUP($M29,all_tags[type],1,FALSE),""),
IFERROR(VLOOKUP($N29,all_tags[type],1,FALSE),""),
IFERROR(VLOOKUP($O29,all_tags[type],1,FALSE),"")
)</f>
        <v/>
      </c>
      <c r="AE29" s="5" t="str">
        <f>_xlfn.TEXTJOIN("#",TRUE,
IFERROR(VLOOKUP($F29,all_tags[level],1,FALSE),""),
IFERROR(VLOOKUP($G29,all_tags[level],1,FALSE),""),
IFERROR(VLOOKUP($H29,all_tags[level],1,FALSE),""),
IFERROR(VLOOKUP($I29,all_tags[level],1,FALSE),""),
IFERROR(VLOOKUP($J29,all_tags[level],1,FALSE),""),
IFERROR(VLOOKUP($K29,all_tags[level],1,FALSE),""),
IFERROR(VLOOKUP($L29,all_tags[level],1,FALSE),""),
IFERROR(VLOOKUP($M29,all_tags[level],1,FALSE),""),
IFERROR(VLOOKUP($N29,all_tags[level],1,FALSE),""),
IFERROR(VLOOKUP($O29,all_tags[level],1,FALSE),"")
)</f>
        <v/>
      </c>
      <c r="AF29" s="5" t="str">
        <f>_xlfn.TEXTJOIN("#",TRUE,
IFERROR(VLOOKUP($F29,all_tags[style],1,FALSE),""),
IFERROR(VLOOKUP($G29,all_tags[style],1,FALSE),""),
IFERROR(VLOOKUP($H29,all_tags[style],1,FALSE),""),
IFERROR(VLOOKUP($I29,all_tags[style],1,FALSE),""),
IFERROR(VLOOKUP($J29,all_tags[style],1,FALSE),""),
IFERROR(VLOOKUP($K29,all_tags[style],1,FALSE),""),
IFERROR(VLOOKUP($L29,all_tags[style],1,FALSE),""),
IFERROR(VLOOKUP($M29,all_tags[style],1,FALSE),""),
IFERROR(VLOOKUP($N29,all_tags[style],1,FALSE),""),
IFERROR(VLOOKUP($O29,all_tags[style],1,FALSE),"")
)</f>
        <v/>
      </c>
      <c r="AG29" s="5" t="str">
        <f>_xlfn.TEXTJOIN("#",TRUE,
IFERROR(VLOOKUP($F29,all_tags[theme],1,FALSE),""),
IFERROR(VLOOKUP($G29,all_tags[theme],1,FALSE),""),
IFERROR(VLOOKUP($H29,all_tags[theme],1,FALSE),""),
IFERROR(VLOOKUP($I29,all_tags[theme],1,FALSE),""),
IFERROR(VLOOKUP($J29,all_tags[theme],1,FALSE),""),
IFERROR(VLOOKUP($K29,all_tags[theme],1,FALSE),""),
IFERROR(VLOOKUP($L29,all_tags[theme],1,FALSE),""),
IFERROR(VLOOKUP($M29,all_tags[theme],1,FALSE),""),
IFERROR(VLOOKUP($N29,all_tags[theme],1,FALSE),""),
IFERROR(VLOOKUP($O29,all_tags[theme],1,FALSE),"")
)</f>
        <v/>
      </c>
      <c r="AH29" s="5" t="str">
        <f>_xlfn.TEXTJOIN("#",TRUE,
IFERROR(VLOOKUP($F29,all_tags[topic],1,FALSE),""),
IFERROR(VLOOKUP($G29,all_tags[topic],1,FALSE),""),
IFERROR(VLOOKUP($H29,all_tags[topic],1,FALSE),""),
IFERROR(VLOOKUP($I29,all_tags[topic],1,FALSE),""),
IFERROR(VLOOKUP($J29,all_tags[topic],1,FALSE),""),
IFERROR(VLOOKUP($K29,all_tags[topic],1,FALSE),""),
IFERROR(VLOOKUP($L29,all_tags[topic],1,FALSE),""),
IFERROR(VLOOKUP($M29,all_tags[topic],1,FALSE),""),
IFERROR(VLOOKUP($N29,all_tags[topic],1,FALSE),""),
IFERROR(VLOOKUP($O29,all_tags[topic],1,FALSE),"")
)</f>
        <v>technology</v>
      </c>
      <c r="AI29" s="5" t="str">
        <f>_xlfn.TEXTJOIN("#",TRUE,
IFERROR(VLOOKUP($F29,all_tags[area],1,FALSE),""),
IFERROR(VLOOKUP($G29,all_tags[area],1,FALSE),""),
IFERROR(VLOOKUP($H29,all_tags[area],1,FALSE),""),
IFERROR(VLOOKUP($I29,all_tags[area],1,FALSE),""),
IFERROR(VLOOKUP($J29,all_tags[area],1,FALSE),""),
IFERROR(VLOOKUP($K29,all_tags[area],1,FALSE),""),
IFERROR(VLOOKUP($L29,all_tags[area],1,FALSE),""),
IFERROR(VLOOKUP($M29,all_tags[area],1,FALSE),""),
IFERROR(VLOOKUP($N29,all_tags[area],1,FALSE),""),
IFERROR(VLOOKUP($O29,all_tags[area],1,FALSE),"")
)</f>
        <v>chart</v>
      </c>
      <c r="AJ29" s="5" t="str">
        <f>_xlfn.TEXTJOIN("#",TRUE,
IFERROR(VLOOKUP($F29,all_tags[technology],1,FALSE),""),
IFERROR(VLOOKUP($G29,all_tags[technology],1,FALSE),""),
IFERROR(VLOOKUP($H29,all_tags[technology],1,FALSE),""),
IFERROR(VLOOKUP($I29,all_tags[technology],1,FALSE),""),
IFERROR(VLOOKUP($J29,all_tags[technology],1,FALSE),""),
IFERROR(VLOOKUP($K29,all_tags[technology],1,FALSE),""),
IFERROR(VLOOKUP($L29,all_tags[technology],1,FALSE),""),
IFERROR(VLOOKUP($M29,all_tags[technology],1,FALSE),""),
IFERROR(VLOOKUP($N29,all_tags[technology],1,FALSE),""),
IFERROR(VLOOKUP($O29,all_tags[technology],1,FALSE),"")
)</f>
        <v>rstats#ggplot2</v>
      </c>
      <c r="AK29" s="5" t="str">
        <f>_xlfn.TEXTJOIN("#",TRUE,
IFERROR(VLOOKUP($F29,all_tags[other],1,FALSE),""),
IFERROR(VLOOKUP($G29,all_tags[other],1,FALSE),""),
IFERROR(VLOOKUP($H29,all_tags[other],1,FALSE),""),
IFERROR(VLOOKUP($I29,all_tags[other],1,FALSE),""),
IFERROR(VLOOKUP($J29,all_tags[other],1,FALSE),""),
IFERROR(VLOOKUP($K29,all_tags[other],1,FALSE),""),
IFERROR(VLOOKUP($L29,all_tags[other],1,FALSE),""),
IFERROR(VLOOKUP($M29,all_tags[other],1,FALSE),""),
IFERROR(VLOOKUP($N29,all_tags[other],1,FALSE),""),
IFERROR(VLOOKUP($O29,all_tags[other],1,FALSE),"")
)</f>
        <v/>
      </c>
      <c r="AL29" t="str">
        <f t="shared" si="0"/>
        <v>package;technology;chart;rstats;ggplot2</v>
      </c>
    </row>
    <row r="30" spans="1:38" x14ac:dyDescent="0.25">
      <c r="A30" t="str">
        <f>source_data[[#This Row],[link_id]]</f>
        <v>L00102</v>
      </c>
      <c r="B30" t="str">
        <f>source_data[[#This Row],[link]]</f>
        <v>https://twitter.com/JMP_Japan/status/969104953380868096</v>
      </c>
      <c r="C30" t="str">
        <f>source_data[[#This Row],[article_title]]</f>
        <v>「What Is Design of Experiments? Part 1」https://t.co/NyKUBD7F0X</v>
      </c>
      <c r="D30" t="str">
        <f>source_data[[#This Row],[concatenate]]</f>
        <v>video;lecture;technique;statistics;experiment</v>
      </c>
      <c r="E30">
        <f>source_data[[#This Row],[tag_count]]</f>
        <v>5</v>
      </c>
      <c r="F30" t="str" cm="1">
        <f t="array" ref="F30:J30">_xlfn.TEXTSPLIT(Table5[[#This Row],[concatenate]],";")</f>
        <v>video</v>
      </c>
      <c r="G30" t="str">
        <v>lecture</v>
      </c>
      <c r="H30" t="str">
        <v>technique</v>
      </c>
      <c r="I30" t="str">
        <v>statistics</v>
      </c>
      <c r="J30" t="str">
        <v>experiment</v>
      </c>
      <c r="Q30">
        <f>IF(ISBLANK(F30),-1,COUNTIF(all_tags[],F30)-COUNTIF(all_tags[category],F30))</f>
        <v>1</v>
      </c>
      <c r="R30">
        <f>IF(ISBLANK(G30),-1,COUNTIF(all_tags[],G30)-COUNTIF(all_tags[category],G30))</f>
        <v>1</v>
      </c>
      <c r="S30">
        <f>IF(ISBLANK(H30),-1,COUNTIF(all_tags[],H30)-COUNTIF(all_tags[category],H30))</f>
        <v>1</v>
      </c>
      <c r="T30">
        <f>IF(ISBLANK(I30),-1,COUNTIF(all_tags[],I30)-COUNTIF(all_tags[category],I30))</f>
        <v>1</v>
      </c>
      <c r="U30">
        <f>IF(ISBLANK(J30),-1,COUNTIF(all_tags[],J30)-COUNTIF(all_tags[category],J30))</f>
        <v>1</v>
      </c>
      <c r="V30">
        <f>IF(ISBLANK(K30),-1,COUNTIF(all_tags[],K30)-COUNTIF(all_tags[category],K30))</f>
        <v>-1</v>
      </c>
      <c r="W30">
        <f>IF(ISBLANK(L30),-1,COUNTIF(all_tags[],L30)-COUNTIF(all_tags[category],L30))</f>
        <v>-1</v>
      </c>
      <c r="X30">
        <f>IF(ISBLANK(M30),-1,COUNTIF(all_tags[],M30)-COUNTIF(all_tags[category],M30))</f>
        <v>-1</v>
      </c>
      <c r="Y30">
        <f>IF(ISBLANK(N30),-1,COUNTIF(all_tags[],N30)-COUNTIF(all_tags[category],N30))</f>
        <v>-1</v>
      </c>
      <c r="Z30">
        <f>IF(ISBLANK(O30),-1,COUNTIF(all_tags[],O30)-COUNTIF(all_tags[category],O30))</f>
        <v>-1</v>
      </c>
      <c r="AB30" t="str">
        <f>Table5[[#This Row],[link_id]]</f>
        <v>L00102</v>
      </c>
      <c r="AC30" s="5" t="str">
        <f>_xlfn.TEXTJOIN("#",TRUE,
IFERROR(VLOOKUP($F30,all_tags[format],1,FALSE),""),
IFERROR(VLOOKUP($G30,all_tags[format],1,FALSE),""),
IFERROR(VLOOKUP($H30,all_tags[format],1,FALSE),""),
IFERROR(VLOOKUP($I30,all_tags[format],1,FALSE),""),
IFERROR(VLOOKUP($J30,all_tags[format],1,FALSE),""),
IFERROR(VLOOKUP($K30,all_tags[format],1,FALSE),""),
IFERROR(VLOOKUP($L30,all_tags[format],1,FALSE),""),
IFERROR(VLOOKUP($M30,all_tags[format],1,FALSE),""),
IFERROR(VLOOKUP($N30,all_tags[format],1,FALSE),""),
IFERROR(VLOOKUP($O30,all_tags[format],1,FALSE),"")
)</f>
        <v>video#lecture</v>
      </c>
      <c r="AD30" s="5" t="str">
        <f>_xlfn.TEXTJOIN("#",TRUE,
IFERROR(VLOOKUP($F30,all_tags[type],1,FALSE),""),
IFERROR(VLOOKUP($G30,all_tags[type],1,FALSE),""),
IFERROR(VLOOKUP($H30,all_tags[type],1,FALSE),""),
IFERROR(VLOOKUP($I30,all_tags[type],1,FALSE),""),
IFERROR(VLOOKUP($J30,all_tags[type],1,FALSE),""),
IFERROR(VLOOKUP($K30,all_tags[type],1,FALSE),""),
IFERROR(VLOOKUP($L30,all_tags[type],1,FALSE),""),
IFERROR(VLOOKUP($M30,all_tags[type],1,FALSE),""),
IFERROR(VLOOKUP($N30,all_tags[type],1,FALSE),""),
IFERROR(VLOOKUP($O30,all_tags[type],1,FALSE),"")
)</f>
        <v/>
      </c>
      <c r="AE30" s="5" t="str">
        <f>_xlfn.TEXTJOIN("#",TRUE,
IFERROR(VLOOKUP($F30,all_tags[level],1,FALSE),""),
IFERROR(VLOOKUP($G30,all_tags[level],1,FALSE),""),
IFERROR(VLOOKUP($H30,all_tags[level],1,FALSE),""),
IFERROR(VLOOKUP($I30,all_tags[level],1,FALSE),""),
IFERROR(VLOOKUP($J30,all_tags[level],1,FALSE),""),
IFERROR(VLOOKUP($K30,all_tags[level],1,FALSE),""),
IFERROR(VLOOKUP($L30,all_tags[level],1,FALSE),""),
IFERROR(VLOOKUP($M30,all_tags[level],1,FALSE),""),
IFERROR(VLOOKUP($N30,all_tags[level],1,FALSE),""),
IFERROR(VLOOKUP($O30,all_tags[level],1,FALSE),"")
)</f>
        <v/>
      </c>
      <c r="AF30" s="5" t="str">
        <f>_xlfn.TEXTJOIN("#",TRUE,
IFERROR(VLOOKUP($F30,all_tags[style],1,FALSE),""),
IFERROR(VLOOKUP($G30,all_tags[style],1,FALSE),""),
IFERROR(VLOOKUP($H30,all_tags[style],1,FALSE),""),
IFERROR(VLOOKUP($I30,all_tags[style],1,FALSE),""),
IFERROR(VLOOKUP($J30,all_tags[style],1,FALSE),""),
IFERROR(VLOOKUP($K30,all_tags[style],1,FALSE),""),
IFERROR(VLOOKUP($L30,all_tags[style],1,FALSE),""),
IFERROR(VLOOKUP($M30,all_tags[style],1,FALSE),""),
IFERROR(VLOOKUP($N30,all_tags[style],1,FALSE),""),
IFERROR(VLOOKUP($O30,all_tags[style],1,FALSE),"")
)</f>
        <v/>
      </c>
      <c r="AG30" s="5" t="str">
        <f>_xlfn.TEXTJOIN("#",TRUE,
IFERROR(VLOOKUP($F30,all_tags[theme],1,FALSE),""),
IFERROR(VLOOKUP($G30,all_tags[theme],1,FALSE),""),
IFERROR(VLOOKUP($H30,all_tags[theme],1,FALSE),""),
IFERROR(VLOOKUP($I30,all_tags[theme],1,FALSE),""),
IFERROR(VLOOKUP($J30,all_tags[theme],1,FALSE),""),
IFERROR(VLOOKUP($K30,all_tags[theme],1,FALSE),""),
IFERROR(VLOOKUP($L30,all_tags[theme],1,FALSE),""),
IFERROR(VLOOKUP($M30,all_tags[theme],1,FALSE),""),
IFERROR(VLOOKUP($N30,all_tags[theme],1,FALSE),""),
IFERROR(VLOOKUP($O30,all_tags[theme],1,FALSE),"")
)</f>
        <v/>
      </c>
      <c r="AH30" s="5" t="str">
        <f>_xlfn.TEXTJOIN("#",TRUE,
IFERROR(VLOOKUP($F30,all_tags[topic],1,FALSE),""),
IFERROR(VLOOKUP($G30,all_tags[topic],1,FALSE),""),
IFERROR(VLOOKUP($H30,all_tags[topic],1,FALSE),""),
IFERROR(VLOOKUP($I30,all_tags[topic],1,FALSE),""),
IFERROR(VLOOKUP($J30,all_tags[topic],1,FALSE),""),
IFERROR(VLOOKUP($K30,all_tags[topic],1,FALSE),""),
IFERROR(VLOOKUP($L30,all_tags[topic],1,FALSE),""),
IFERROR(VLOOKUP($M30,all_tags[topic],1,FALSE),""),
IFERROR(VLOOKUP($N30,all_tags[topic],1,FALSE),""),
IFERROR(VLOOKUP($O30,all_tags[topic],1,FALSE),"")
)</f>
        <v>technique</v>
      </c>
      <c r="AI30" s="5" t="str">
        <f>_xlfn.TEXTJOIN("#",TRUE,
IFERROR(VLOOKUP($F30,all_tags[area],1,FALSE),""),
IFERROR(VLOOKUP($G30,all_tags[area],1,FALSE),""),
IFERROR(VLOOKUP($H30,all_tags[area],1,FALSE),""),
IFERROR(VLOOKUP($I30,all_tags[area],1,FALSE),""),
IFERROR(VLOOKUP($J30,all_tags[area],1,FALSE),""),
IFERROR(VLOOKUP($K30,all_tags[area],1,FALSE),""),
IFERROR(VLOOKUP($L30,all_tags[area],1,FALSE),""),
IFERROR(VLOOKUP($M30,all_tags[area],1,FALSE),""),
IFERROR(VLOOKUP($N30,all_tags[area],1,FALSE),""),
IFERROR(VLOOKUP($O30,all_tags[area],1,FALSE),"")
)</f>
        <v>statistics</v>
      </c>
      <c r="AJ30" s="5" t="str">
        <f>_xlfn.TEXTJOIN("#",TRUE,
IFERROR(VLOOKUP($F30,all_tags[technology],1,FALSE),""),
IFERROR(VLOOKUP($G30,all_tags[technology],1,FALSE),""),
IFERROR(VLOOKUP($H30,all_tags[technology],1,FALSE),""),
IFERROR(VLOOKUP($I30,all_tags[technology],1,FALSE),""),
IFERROR(VLOOKUP($J30,all_tags[technology],1,FALSE),""),
IFERROR(VLOOKUP($K30,all_tags[technology],1,FALSE),""),
IFERROR(VLOOKUP($L30,all_tags[technology],1,FALSE),""),
IFERROR(VLOOKUP($M30,all_tags[technology],1,FALSE),""),
IFERROR(VLOOKUP($N30,all_tags[technology],1,FALSE),""),
IFERROR(VLOOKUP($O30,all_tags[technology],1,FALSE),"")
)</f>
        <v/>
      </c>
      <c r="AK30" s="5" t="str">
        <f>_xlfn.TEXTJOIN("#",TRUE,
IFERROR(VLOOKUP($F30,all_tags[other],1,FALSE),""),
IFERROR(VLOOKUP($G30,all_tags[other],1,FALSE),""),
IFERROR(VLOOKUP($H30,all_tags[other],1,FALSE),""),
IFERROR(VLOOKUP($I30,all_tags[other],1,FALSE),""),
IFERROR(VLOOKUP($J30,all_tags[other],1,FALSE),""),
IFERROR(VLOOKUP($K30,all_tags[other],1,FALSE),""),
IFERROR(VLOOKUP($L30,all_tags[other],1,FALSE),""),
IFERROR(VLOOKUP($M30,all_tags[other],1,FALSE),""),
IFERROR(VLOOKUP($N30,all_tags[other],1,FALSE),""),
IFERROR(VLOOKUP($O30,all_tags[other],1,FALSE),"")
)</f>
        <v>experiment</v>
      </c>
      <c r="AL30" t="str">
        <f t="shared" si="0"/>
        <v>video;lecture;technique;statistics;experiment</v>
      </c>
    </row>
    <row r="31" spans="1:38" x14ac:dyDescent="0.25">
      <c r="A31" t="str">
        <f>source_data[[#This Row],[link_id]]</f>
        <v>L00106</v>
      </c>
      <c r="B31" t="str">
        <f>source_data[[#This Row],[link]]</f>
        <v>https://twitter.com/maartenzam/status/1001193762259861505</v>
      </c>
      <c r="C31" t="str">
        <f>source_data[[#This Row],[article_title]]</f>
        <v>Not sure why non-scientist don't need to use them. I definitely will! https://t.co/x5ja6m8mqF</v>
      </c>
      <c r="D31" t="str">
        <f>source_data[[#This Row],[concatenate]]</f>
        <v>post;visual;data-viz;colour</v>
      </c>
      <c r="E31">
        <f>source_data[[#This Row],[tag_count]]</f>
        <v>5</v>
      </c>
      <c r="F31" t="str" cm="1">
        <f t="array" ref="F31:I31">_xlfn.TEXTSPLIT(Table5[[#This Row],[concatenate]],";")</f>
        <v>post</v>
      </c>
      <c r="G31" t="str">
        <v>visual</v>
      </c>
      <c r="H31" t="str">
        <v>data-viz</v>
      </c>
      <c r="I31" t="str">
        <v>colour</v>
      </c>
      <c r="Q31">
        <f>IF(ISBLANK(F31),-1,COUNTIF(all_tags[],F31)-COUNTIF(all_tags[category],F31))</f>
        <v>1</v>
      </c>
      <c r="R31">
        <f>IF(ISBLANK(G31),-1,COUNTIF(all_tags[],G31)-COUNTIF(all_tags[category],G31))</f>
        <v>1</v>
      </c>
      <c r="S31">
        <f>IF(ISBLANK(H31),-1,COUNTIF(all_tags[],H31)-COUNTIF(all_tags[category],H31))</f>
        <v>1</v>
      </c>
      <c r="T31">
        <f>IF(ISBLANK(I31),-1,COUNTIF(all_tags[],I31)-COUNTIF(all_tags[category],I31))</f>
        <v>1</v>
      </c>
      <c r="U31">
        <f>IF(ISBLANK(J31),-1,COUNTIF(all_tags[],J31)-COUNTIF(all_tags[category],J31))</f>
        <v>-1</v>
      </c>
      <c r="V31">
        <f>IF(ISBLANK(K31),-1,COUNTIF(all_tags[],K31)-COUNTIF(all_tags[category],K31))</f>
        <v>-1</v>
      </c>
      <c r="W31">
        <f>IF(ISBLANK(L31),-1,COUNTIF(all_tags[],L31)-COUNTIF(all_tags[category],L31))</f>
        <v>-1</v>
      </c>
      <c r="X31">
        <f>IF(ISBLANK(M31),-1,COUNTIF(all_tags[],M31)-COUNTIF(all_tags[category],M31))</f>
        <v>-1</v>
      </c>
      <c r="Y31">
        <f>IF(ISBLANK(N31),-1,COUNTIF(all_tags[],N31)-COUNTIF(all_tags[category],N31))</f>
        <v>-1</v>
      </c>
      <c r="Z31">
        <f>IF(ISBLANK(O31),-1,COUNTIF(all_tags[],O31)-COUNTIF(all_tags[category],O31))</f>
        <v>-1</v>
      </c>
      <c r="AB31" t="str">
        <f>Table5[[#This Row],[link_id]]</f>
        <v>L00106</v>
      </c>
      <c r="AC31" s="5" t="str">
        <f>_xlfn.TEXTJOIN("#",TRUE,
IFERROR(VLOOKUP($F31,all_tags[format],1,FALSE),""),
IFERROR(VLOOKUP($G31,all_tags[format],1,FALSE),""),
IFERROR(VLOOKUP($H31,all_tags[format],1,FALSE),""),
IFERROR(VLOOKUP($I31,all_tags[format],1,FALSE),""),
IFERROR(VLOOKUP($J31,all_tags[format],1,FALSE),""),
IFERROR(VLOOKUP($K31,all_tags[format],1,FALSE),""),
IFERROR(VLOOKUP($L31,all_tags[format],1,FALSE),""),
IFERROR(VLOOKUP($M31,all_tags[format],1,FALSE),""),
IFERROR(VLOOKUP($N31,all_tags[format],1,FALSE),""),
IFERROR(VLOOKUP($O31,all_tags[format],1,FALSE),"")
)</f>
        <v>post</v>
      </c>
      <c r="AD31" s="5" t="str">
        <f>_xlfn.TEXTJOIN("#",TRUE,
IFERROR(VLOOKUP($F31,all_tags[type],1,FALSE),""),
IFERROR(VLOOKUP($G31,all_tags[type],1,FALSE),""),
IFERROR(VLOOKUP($H31,all_tags[type],1,FALSE),""),
IFERROR(VLOOKUP($I31,all_tags[type],1,FALSE),""),
IFERROR(VLOOKUP($J31,all_tags[type],1,FALSE),""),
IFERROR(VLOOKUP($K31,all_tags[type],1,FALSE),""),
IFERROR(VLOOKUP($L31,all_tags[type],1,FALSE),""),
IFERROR(VLOOKUP($M31,all_tags[type],1,FALSE),""),
IFERROR(VLOOKUP($N31,all_tags[type],1,FALSE),""),
IFERROR(VLOOKUP($O31,all_tags[type],1,FALSE),"")
)</f>
        <v>visual</v>
      </c>
      <c r="AE31" s="5" t="str">
        <f>_xlfn.TEXTJOIN("#",TRUE,
IFERROR(VLOOKUP($F31,all_tags[level],1,FALSE),""),
IFERROR(VLOOKUP($G31,all_tags[level],1,FALSE),""),
IFERROR(VLOOKUP($H31,all_tags[level],1,FALSE),""),
IFERROR(VLOOKUP($I31,all_tags[level],1,FALSE),""),
IFERROR(VLOOKUP($J31,all_tags[level],1,FALSE),""),
IFERROR(VLOOKUP($K31,all_tags[level],1,FALSE),""),
IFERROR(VLOOKUP($L31,all_tags[level],1,FALSE),""),
IFERROR(VLOOKUP($M31,all_tags[level],1,FALSE),""),
IFERROR(VLOOKUP($N31,all_tags[level],1,FALSE),""),
IFERROR(VLOOKUP($O31,all_tags[level],1,FALSE),"")
)</f>
        <v/>
      </c>
      <c r="AF31" s="5" t="str">
        <f>_xlfn.TEXTJOIN("#",TRUE,
IFERROR(VLOOKUP($F31,all_tags[style],1,FALSE),""),
IFERROR(VLOOKUP($G31,all_tags[style],1,FALSE),""),
IFERROR(VLOOKUP($H31,all_tags[style],1,FALSE),""),
IFERROR(VLOOKUP($I31,all_tags[style],1,FALSE),""),
IFERROR(VLOOKUP($J31,all_tags[style],1,FALSE),""),
IFERROR(VLOOKUP($K31,all_tags[style],1,FALSE),""),
IFERROR(VLOOKUP($L31,all_tags[style],1,FALSE),""),
IFERROR(VLOOKUP($M31,all_tags[style],1,FALSE),""),
IFERROR(VLOOKUP($N31,all_tags[style],1,FALSE),""),
IFERROR(VLOOKUP($O31,all_tags[style],1,FALSE),"")
)</f>
        <v/>
      </c>
      <c r="AG31" s="5" t="str">
        <f>_xlfn.TEXTJOIN("#",TRUE,
IFERROR(VLOOKUP($F31,all_tags[theme],1,FALSE),""),
IFERROR(VLOOKUP($G31,all_tags[theme],1,FALSE),""),
IFERROR(VLOOKUP($H31,all_tags[theme],1,FALSE),""),
IFERROR(VLOOKUP($I31,all_tags[theme],1,FALSE),""),
IFERROR(VLOOKUP($J31,all_tags[theme],1,FALSE),""),
IFERROR(VLOOKUP($K31,all_tags[theme],1,FALSE),""),
IFERROR(VLOOKUP($L31,all_tags[theme],1,FALSE),""),
IFERROR(VLOOKUP($M31,all_tags[theme],1,FALSE),""),
IFERROR(VLOOKUP($N31,all_tags[theme],1,FALSE),""),
IFERROR(VLOOKUP($O31,all_tags[theme],1,FALSE),"")
)</f>
        <v>data-viz</v>
      </c>
      <c r="AH31" s="5" t="str">
        <f>_xlfn.TEXTJOIN("#",TRUE,
IFERROR(VLOOKUP($F31,all_tags[topic],1,FALSE),""),
IFERROR(VLOOKUP($G31,all_tags[topic],1,FALSE),""),
IFERROR(VLOOKUP($H31,all_tags[topic],1,FALSE),""),
IFERROR(VLOOKUP($I31,all_tags[topic],1,FALSE),""),
IFERROR(VLOOKUP($J31,all_tags[topic],1,FALSE),""),
IFERROR(VLOOKUP($K31,all_tags[topic],1,FALSE),""),
IFERROR(VLOOKUP($L31,all_tags[topic],1,FALSE),""),
IFERROR(VLOOKUP($M31,all_tags[topic],1,FALSE),""),
IFERROR(VLOOKUP($N31,all_tags[topic],1,FALSE),""),
IFERROR(VLOOKUP($O31,all_tags[topic],1,FALSE),"")
)</f>
        <v/>
      </c>
      <c r="AI31" s="5" t="str">
        <f>_xlfn.TEXTJOIN("#",TRUE,
IFERROR(VLOOKUP($F31,all_tags[area],1,FALSE),""),
IFERROR(VLOOKUP($G31,all_tags[area],1,FALSE),""),
IFERROR(VLOOKUP($H31,all_tags[area],1,FALSE),""),
IFERROR(VLOOKUP($I31,all_tags[area],1,FALSE),""),
IFERROR(VLOOKUP($J31,all_tags[area],1,FALSE),""),
IFERROR(VLOOKUP($K31,all_tags[area],1,FALSE),""),
IFERROR(VLOOKUP($L31,all_tags[area],1,FALSE),""),
IFERROR(VLOOKUP($M31,all_tags[area],1,FALSE),""),
IFERROR(VLOOKUP($N31,all_tags[area],1,FALSE),""),
IFERROR(VLOOKUP($O31,all_tags[area],1,FALSE),"")
)</f>
        <v>colour</v>
      </c>
      <c r="AJ31" s="5" t="str">
        <f>_xlfn.TEXTJOIN("#",TRUE,
IFERROR(VLOOKUP($F31,all_tags[technology],1,FALSE),""),
IFERROR(VLOOKUP($G31,all_tags[technology],1,FALSE),""),
IFERROR(VLOOKUP($H31,all_tags[technology],1,FALSE),""),
IFERROR(VLOOKUP($I31,all_tags[technology],1,FALSE),""),
IFERROR(VLOOKUP($J31,all_tags[technology],1,FALSE),""),
IFERROR(VLOOKUP($K31,all_tags[technology],1,FALSE),""),
IFERROR(VLOOKUP($L31,all_tags[technology],1,FALSE),""),
IFERROR(VLOOKUP($M31,all_tags[technology],1,FALSE),""),
IFERROR(VLOOKUP($N31,all_tags[technology],1,FALSE),""),
IFERROR(VLOOKUP($O31,all_tags[technology],1,FALSE),"")
)</f>
        <v/>
      </c>
      <c r="AK31" s="5" t="str">
        <f>_xlfn.TEXTJOIN("#",TRUE,
IFERROR(VLOOKUP($F31,all_tags[other],1,FALSE),""),
IFERROR(VLOOKUP($G31,all_tags[other],1,FALSE),""),
IFERROR(VLOOKUP($H31,all_tags[other],1,FALSE),""),
IFERROR(VLOOKUP($I31,all_tags[other],1,FALSE),""),
IFERROR(VLOOKUP($J31,all_tags[other],1,FALSE),""),
IFERROR(VLOOKUP($K31,all_tags[other],1,FALSE),""),
IFERROR(VLOOKUP($L31,all_tags[other],1,FALSE),""),
IFERROR(VLOOKUP($M31,all_tags[other],1,FALSE),""),
IFERROR(VLOOKUP($N31,all_tags[other],1,FALSE),""),
IFERROR(VLOOKUP($O31,all_tags[other],1,FALSE),"")
)</f>
        <v/>
      </c>
      <c r="AL31" t="str">
        <f t="shared" si="0"/>
        <v>post;visual;data-viz;colour</v>
      </c>
    </row>
    <row r="32" spans="1:38" ht="30" x14ac:dyDescent="0.25">
      <c r="A32" t="str">
        <f>source_data[[#This Row],[link_id]]</f>
        <v>L00109</v>
      </c>
      <c r="B32" t="str">
        <f>source_data[[#This Row],[link]]</f>
        <v>https://twitter.com/mikedelgado/status/1002633137766035456</v>
      </c>
      <c r="C32" t="str">
        <f>source_data[[#This Row],[article_title]]</f>
        <v>The Most Complete Collection of the Best Cheat Sheets for #AI, #NeuralNetworks, #MachineLearning, #DeepLearning #BigData #DataScience #TensorFlow #Python #Rstats #TensorFlow #Python #Rstats #R #DataViz #Analytics https://t.co/FfLohFk0tS</v>
      </c>
      <c r="D32" t="str">
        <f>source_data[[#This Row],[concatenate]]</f>
        <v>post;visual;cheatsheet;list;ml;ai</v>
      </c>
      <c r="E32">
        <f>source_data[[#This Row],[tag_count]]</f>
        <v>4</v>
      </c>
      <c r="F32" t="str" cm="1">
        <f t="array" ref="F32:K32">_xlfn.TEXTSPLIT(Table5[[#This Row],[concatenate]],";")</f>
        <v>post</v>
      </c>
      <c r="G32" t="str">
        <v>visual</v>
      </c>
      <c r="H32" t="str">
        <v>cheatsheet</v>
      </c>
      <c r="I32" t="str">
        <v>list</v>
      </c>
      <c r="J32" t="str">
        <v>ml</v>
      </c>
      <c r="K32" t="str">
        <v>ai</v>
      </c>
      <c r="Q32">
        <f>IF(ISBLANK(F32),-1,COUNTIF(all_tags[],F32)-COUNTIF(all_tags[category],F32))</f>
        <v>1</v>
      </c>
      <c r="R32">
        <f>IF(ISBLANK(G32),-1,COUNTIF(all_tags[],G32)-COUNTIF(all_tags[category],G32))</f>
        <v>1</v>
      </c>
      <c r="S32">
        <f>IF(ISBLANK(H32),-1,COUNTIF(all_tags[],H32)-COUNTIF(all_tags[category],H32))</f>
        <v>1</v>
      </c>
      <c r="T32">
        <f>IF(ISBLANK(I32),-1,COUNTIF(all_tags[],I32)-COUNTIF(all_tags[category],I32))</f>
        <v>1</v>
      </c>
      <c r="U32">
        <f>IF(ISBLANK(J32),-1,COUNTIF(all_tags[],J32)-COUNTIF(all_tags[category],J32))</f>
        <v>1</v>
      </c>
      <c r="V32">
        <f>IF(ISBLANK(K32),-1,COUNTIF(all_tags[],K32)-COUNTIF(all_tags[category],K32))</f>
        <v>1</v>
      </c>
      <c r="W32">
        <f>IF(ISBLANK(L32),-1,COUNTIF(all_tags[],L32)-COUNTIF(all_tags[category],L32))</f>
        <v>-1</v>
      </c>
      <c r="X32">
        <f>IF(ISBLANK(M32),-1,COUNTIF(all_tags[],M32)-COUNTIF(all_tags[category],M32))</f>
        <v>-1</v>
      </c>
      <c r="Y32">
        <f>IF(ISBLANK(N32),-1,COUNTIF(all_tags[],N32)-COUNTIF(all_tags[category],N32))</f>
        <v>-1</v>
      </c>
      <c r="Z32">
        <f>IF(ISBLANK(O32),-1,COUNTIF(all_tags[],O32)-COUNTIF(all_tags[category],O32))</f>
        <v>-1</v>
      </c>
      <c r="AB32" t="str">
        <f>Table5[[#This Row],[link_id]]</f>
        <v>L00109</v>
      </c>
      <c r="AC32" s="5" t="str">
        <f>_xlfn.TEXTJOIN("#",TRUE,
IFERROR(VLOOKUP($F32,all_tags[format],1,FALSE),""),
IFERROR(VLOOKUP($G32,all_tags[format],1,FALSE),""),
IFERROR(VLOOKUP($H32,all_tags[format],1,FALSE),""),
IFERROR(VLOOKUP($I32,all_tags[format],1,FALSE),""),
IFERROR(VLOOKUP($J32,all_tags[format],1,FALSE),""),
IFERROR(VLOOKUP($K32,all_tags[format],1,FALSE),""),
IFERROR(VLOOKUP($L32,all_tags[format],1,FALSE),""),
IFERROR(VLOOKUP($M32,all_tags[format],1,FALSE),""),
IFERROR(VLOOKUP($N32,all_tags[format],1,FALSE),""),
IFERROR(VLOOKUP($O32,all_tags[format],1,FALSE),"")
)</f>
        <v>post</v>
      </c>
      <c r="AD32" s="5" t="str">
        <f>_xlfn.TEXTJOIN("#",TRUE,
IFERROR(VLOOKUP($F32,all_tags[type],1,FALSE),""),
IFERROR(VLOOKUP($G32,all_tags[type],1,FALSE),""),
IFERROR(VLOOKUP($H32,all_tags[type],1,FALSE),""),
IFERROR(VLOOKUP($I32,all_tags[type],1,FALSE),""),
IFERROR(VLOOKUP($J32,all_tags[type],1,FALSE),""),
IFERROR(VLOOKUP($K32,all_tags[type],1,FALSE),""),
IFERROR(VLOOKUP($L32,all_tags[type],1,FALSE),""),
IFERROR(VLOOKUP($M32,all_tags[type],1,FALSE),""),
IFERROR(VLOOKUP($N32,all_tags[type],1,FALSE),""),
IFERROR(VLOOKUP($O32,all_tags[type],1,FALSE),"")
)</f>
        <v>visual#cheatsheet#list</v>
      </c>
      <c r="AE32" s="5" t="str">
        <f>_xlfn.TEXTJOIN("#",TRUE,
IFERROR(VLOOKUP($F32,all_tags[level],1,FALSE),""),
IFERROR(VLOOKUP($G32,all_tags[level],1,FALSE),""),
IFERROR(VLOOKUP($H32,all_tags[level],1,FALSE),""),
IFERROR(VLOOKUP($I32,all_tags[level],1,FALSE),""),
IFERROR(VLOOKUP($J32,all_tags[level],1,FALSE),""),
IFERROR(VLOOKUP($K32,all_tags[level],1,FALSE),""),
IFERROR(VLOOKUP($L32,all_tags[level],1,FALSE),""),
IFERROR(VLOOKUP($M32,all_tags[level],1,FALSE),""),
IFERROR(VLOOKUP($N32,all_tags[level],1,FALSE),""),
IFERROR(VLOOKUP($O32,all_tags[level],1,FALSE),"")
)</f>
        <v/>
      </c>
      <c r="AF32" s="5" t="str">
        <f>_xlfn.TEXTJOIN("#",TRUE,
IFERROR(VLOOKUP($F32,all_tags[style],1,FALSE),""),
IFERROR(VLOOKUP($G32,all_tags[style],1,FALSE),""),
IFERROR(VLOOKUP($H32,all_tags[style],1,FALSE),""),
IFERROR(VLOOKUP($I32,all_tags[style],1,FALSE),""),
IFERROR(VLOOKUP($J32,all_tags[style],1,FALSE),""),
IFERROR(VLOOKUP($K32,all_tags[style],1,FALSE),""),
IFERROR(VLOOKUP($L32,all_tags[style],1,FALSE),""),
IFERROR(VLOOKUP($M32,all_tags[style],1,FALSE),""),
IFERROR(VLOOKUP($N32,all_tags[style],1,FALSE),""),
IFERROR(VLOOKUP($O32,all_tags[style],1,FALSE),"")
)</f>
        <v/>
      </c>
      <c r="AG32" s="5" t="str">
        <f>_xlfn.TEXTJOIN("#",TRUE,
IFERROR(VLOOKUP($F32,all_tags[theme],1,FALSE),""),
IFERROR(VLOOKUP($G32,all_tags[theme],1,FALSE),""),
IFERROR(VLOOKUP($H32,all_tags[theme],1,FALSE),""),
IFERROR(VLOOKUP($I32,all_tags[theme],1,FALSE),""),
IFERROR(VLOOKUP($J32,all_tags[theme],1,FALSE),""),
IFERROR(VLOOKUP($K32,all_tags[theme],1,FALSE),""),
IFERROR(VLOOKUP($L32,all_tags[theme],1,FALSE),""),
IFERROR(VLOOKUP($M32,all_tags[theme],1,FALSE),""),
IFERROR(VLOOKUP($N32,all_tags[theme],1,FALSE),""),
IFERROR(VLOOKUP($O32,all_tags[theme],1,FALSE),"")
)</f>
        <v/>
      </c>
      <c r="AH32" s="5" t="str">
        <f>_xlfn.TEXTJOIN("#",TRUE,
IFERROR(VLOOKUP($F32,all_tags[topic],1,FALSE),""),
IFERROR(VLOOKUP($G32,all_tags[topic],1,FALSE),""),
IFERROR(VLOOKUP($H32,all_tags[topic],1,FALSE),""),
IFERROR(VLOOKUP($I32,all_tags[topic],1,FALSE),""),
IFERROR(VLOOKUP($J32,all_tags[topic],1,FALSE),""),
IFERROR(VLOOKUP($K32,all_tags[topic],1,FALSE),""),
IFERROR(VLOOKUP($L32,all_tags[topic],1,FALSE),""),
IFERROR(VLOOKUP($M32,all_tags[topic],1,FALSE),""),
IFERROR(VLOOKUP($N32,all_tags[topic],1,FALSE),""),
IFERROR(VLOOKUP($O32,all_tags[topic],1,FALSE),"")
)</f>
        <v/>
      </c>
      <c r="AI32" s="5" t="str">
        <f>_xlfn.TEXTJOIN("#",TRUE,
IFERROR(VLOOKUP($F32,all_tags[area],1,FALSE),""),
IFERROR(VLOOKUP($G32,all_tags[area],1,FALSE),""),
IFERROR(VLOOKUP($H32,all_tags[area],1,FALSE),""),
IFERROR(VLOOKUP($I32,all_tags[area],1,FALSE),""),
IFERROR(VLOOKUP($J32,all_tags[area],1,FALSE),""),
IFERROR(VLOOKUP($K32,all_tags[area],1,FALSE),""),
IFERROR(VLOOKUP($L32,all_tags[area],1,FALSE),""),
IFERROR(VLOOKUP($M32,all_tags[area],1,FALSE),""),
IFERROR(VLOOKUP($N32,all_tags[area],1,FALSE),""),
IFERROR(VLOOKUP($O32,all_tags[area],1,FALSE),"")
)</f>
        <v>ml#ai</v>
      </c>
      <c r="AJ32" s="5" t="str">
        <f>_xlfn.TEXTJOIN("#",TRUE,
IFERROR(VLOOKUP($F32,all_tags[technology],1,FALSE),""),
IFERROR(VLOOKUP($G32,all_tags[technology],1,FALSE),""),
IFERROR(VLOOKUP($H32,all_tags[technology],1,FALSE),""),
IFERROR(VLOOKUP($I32,all_tags[technology],1,FALSE),""),
IFERROR(VLOOKUP($J32,all_tags[technology],1,FALSE),""),
IFERROR(VLOOKUP($K32,all_tags[technology],1,FALSE),""),
IFERROR(VLOOKUP($L32,all_tags[technology],1,FALSE),""),
IFERROR(VLOOKUP($M32,all_tags[technology],1,FALSE),""),
IFERROR(VLOOKUP($N32,all_tags[technology],1,FALSE),""),
IFERROR(VLOOKUP($O32,all_tags[technology],1,FALSE),"")
)</f>
        <v/>
      </c>
      <c r="AK32" s="5" t="str">
        <f>_xlfn.TEXTJOIN("#",TRUE,
IFERROR(VLOOKUP($F32,all_tags[other],1,FALSE),""),
IFERROR(VLOOKUP($G32,all_tags[other],1,FALSE),""),
IFERROR(VLOOKUP($H32,all_tags[other],1,FALSE),""),
IFERROR(VLOOKUP($I32,all_tags[other],1,FALSE),""),
IFERROR(VLOOKUP($J32,all_tags[other],1,FALSE),""),
IFERROR(VLOOKUP($K32,all_tags[other],1,FALSE),""),
IFERROR(VLOOKUP($L32,all_tags[other],1,FALSE),""),
IFERROR(VLOOKUP($M32,all_tags[other],1,FALSE),""),
IFERROR(VLOOKUP($N32,all_tags[other],1,FALSE),""),
IFERROR(VLOOKUP($O32,all_tags[other],1,FALSE),"")
)</f>
        <v/>
      </c>
      <c r="AL32" t="str">
        <f t="shared" si="0"/>
        <v>post;visual;cheatsheet;list;ml;ai</v>
      </c>
    </row>
    <row r="33" spans="1:38" x14ac:dyDescent="0.25">
      <c r="A33" t="str">
        <f>source_data[[#This Row],[link_id]]</f>
        <v>L00110</v>
      </c>
      <c r="B33" t="str">
        <f>source_data[[#This Row],[link]]</f>
        <v>https://nceas.github.io/sasap-training/materials/reproducible_research_in_r_fairbanks/</v>
      </c>
      <c r="C33" t="str">
        <f>source_data[[#This Row],[article_title]]</f>
        <v>Reproducible Analysis With R</v>
      </c>
      <c r="D33" t="str">
        <f>source_data[[#This Row],[concatenate]]</f>
        <v>site;course;methodology;technology;rstats;reproducability</v>
      </c>
      <c r="E33">
        <f>source_data[[#This Row],[tag_count]]</f>
        <v>5</v>
      </c>
      <c r="F33" t="str" cm="1">
        <f t="array" ref="F33:K33">_xlfn.TEXTSPLIT(Table5[[#This Row],[concatenate]],";")</f>
        <v>site</v>
      </c>
      <c r="G33" t="str">
        <v>course</v>
      </c>
      <c r="H33" t="str">
        <v>methodology</v>
      </c>
      <c r="I33" t="str">
        <v>technology</v>
      </c>
      <c r="J33" t="str">
        <v>rstats</v>
      </c>
      <c r="K33" t="str">
        <v>reproducability</v>
      </c>
      <c r="Q33">
        <f>IF(ISBLANK(F33),-1,COUNTIF(all_tags[],F33)-COUNTIF(all_tags[category],F33))</f>
        <v>1</v>
      </c>
      <c r="R33">
        <f>IF(ISBLANK(G33),-1,COUNTIF(all_tags[],G33)-COUNTIF(all_tags[category],G33))</f>
        <v>1</v>
      </c>
      <c r="S33">
        <f>IF(ISBLANK(H33),-1,COUNTIF(all_tags[],H33)-COUNTIF(all_tags[category],H33))</f>
        <v>1</v>
      </c>
      <c r="T33">
        <f>IF(ISBLANK(I33),-1,COUNTIF(all_tags[],I33)-COUNTIF(all_tags[category],I33))</f>
        <v>1</v>
      </c>
      <c r="U33">
        <f>IF(ISBLANK(J33),-1,COUNTIF(all_tags[],J33)-COUNTIF(all_tags[category],J33))</f>
        <v>1</v>
      </c>
      <c r="V33">
        <f>IF(ISBLANK(K33),-1,COUNTIF(all_tags[],K33)-COUNTIF(all_tags[category],K33))</f>
        <v>1</v>
      </c>
      <c r="W33">
        <f>IF(ISBLANK(L33),-1,COUNTIF(all_tags[],L33)-COUNTIF(all_tags[category],L33))</f>
        <v>-1</v>
      </c>
      <c r="X33">
        <f>IF(ISBLANK(M33),-1,COUNTIF(all_tags[],M33)-COUNTIF(all_tags[category],M33))</f>
        <v>-1</v>
      </c>
      <c r="Y33">
        <f>IF(ISBLANK(N33),-1,COUNTIF(all_tags[],N33)-COUNTIF(all_tags[category],N33))</f>
        <v>-1</v>
      </c>
      <c r="Z33">
        <f>IF(ISBLANK(O33),-1,COUNTIF(all_tags[],O33)-COUNTIF(all_tags[category],O33))</f>
        <v>-1</v>
      </c>
      <c r="AB33" t="str">
        <f>Table5[[#This Row],[link_id]]</f>
        <v>L00110</v>
      </c>
      <c r="AC33" s="5" t="str">
        <f>_xlfn.TEXTJOIN("#",TRUE,
IFERROR(VLOOKUP($F33,all_tags[format],1,FALSE),""),
IFERROR(VLOOKUP($G33,all_tags[format],1,FALSE),""),
IFERROR(VLOOKUP($H33,all_tags[format],1,FALSE),""),
IFERROR(VLOOKUP($I33,all_tags[format],1,FALSE),""),
IFERROR(VLOOKUP($J33,all_tags[format],1,FALSE),""),
IFERROR(VLOOKUP($K33,all_tags[format],1,FALSE),""),
IFERROR(VLOOKUP($L33,all_tags[format],1,FALSE),""),
IFERROR(VLOOKUP($M33,all_tags[format],1,FALSE),""),
IFERROR(VLOOKUP($N33,all_tags[format],1,FALSE),""),
IFERROR(VLOOKUP($O33,all_tags[format],1,FALSE),"")
)</f>
        <v>site#course</v>
      </c>
      <c r="AD33" s="5" t="str">
        <f>_xlfn.TEXTJOIN("#",TRUE,
IFERROR(VLOOKUP($F33,all_tags[type],1,FALSE),""),
IFERROR(VLOOKUP($G33,all_tags[type],1,FALSE),""),
IFERROR(VLOOKUP($H33,all_tags[type],1,FALSE),""),
IFERROR(VLOOKUP($I33,all_tags[type],1,FALSE),""),
IFERROR(VLOOKUP($J33,all_tags[type],1,FALSE),""),
IFERROR(VLOOKUP($K33,all_tags[type],1,FALSE),""),
IFERROR(VLOOKUP($L33,all_tags[type],1,FALSE),""),
IFERROR(VLOOKUP($M33,all_tags[type],1,FALSE),""),
IFERROR(VLOOKUP($N33,all_tags[type],1,FALSE),""),
IFERROR(VLOOKUP($O33,all_tags[type],1,FALSE),"")
)</f>
        <v/>
      </c>
      <c r="AE33" s="5" t="str">
        <f>_xlfn.TEXTJOIN("#",TRUE,
IFERROR(VLOOKUP($F33,all_tags[level],1,FALSE),""),
IFERROR(VLOOKUP($G33,all_tags[level],1,FALSE),""),
IFERROR(VLOOKUP($H33,all_tags[level],1,FALSE),""),
IFERROR(VLOOKUP($I33,all_tags[level],1,FALSE),""),
IFERROR(VLOOKUP($J33,all_tags[level],1,FALSE),""),
IFERROR(VLOOKUP($K33,all_tags[level],1,FALSE),""),
IFERROR(VLOOKUP($L33,all_tags[level],1,FALSE),""),
IFERROR(VLOOKUP($M33,all_tags[level],1,FALSE),""),
IFERROR(VLOOKUP($N33,all_tags[level],1,FALSE),""),
IFERROR(VLOOKUP($O33,all_tags[level],1,FALSE),"")
)</f>
        <v/>
      </c>
      <c r="AF33" s="5" t="str">
        <f>_xlfn.TEXTJOIN("#",TRUE,
IFERROR(VLOOKUP($F33,all_tags[style],1,FALSE),""),
IFERROR(VLOOKUP($G33,all_tags[style],1,FALSE),""),
IFERROR(VLOOKUP($H33,all_tags[style],1,FALSE),""),
IFERROR(VLOOKUP($I33,all_tags[style],1,FALSE),""),
IFERROR(VLOOKUP($J33,all_tags[style],1,FALSE),""),
IFERROR(VLOOKUP($K33,all_tags[style],1,FALSE),""),
IFERROR(VLOOKUP($L33,all_tags[style],1,FALSE),""),
IFERROR(VLOOKUP($M33,all_tags[style],1,FALSE),""),
IFERROR(VLOOKUP($N33,all_tags[style],1,FALSE),""),
IFERROR(VLOOKUP($O33,all_tags[style],1,FALSE),"")
)</f>
        <v/>
      </c>
      <c r="AG33" s="5" t="str">
        <f>_xlfn.TEXTJOIN("#",TRUE,
IFERROR(VLOOKUP($F33,all_tags[theme],1,FALSE),""),
IFERROR(VLOOKUP($G33,all_tags[theme],1,FALSE),""),
IFERROR(VLOOKUP($H33,all_tags[theme],1,FALSE),""),
IFERROR(VLOOKUP($I33,all_tags[theme],1,FALSE),""),
IFERROR(VLOOKUP($J33,all_tags[theme],1,FALSE),""),
IFERROR(VLOOKUP($K33,all_tags[theme],1,FALSE),""),
IFERROR(VLOOKUP($L33,all_tags[theme],1,FALSE),""),
IFERROR(VLOOKUP($M33,all_tags[theme],1,FALSE),""),
IFERROR(VLOOKUP($N33,all_tags[theme],1,FALSE),""),
IFERROR(VLOOKUP($O33,all_tags[theme],1,FALSE),"")
)</f>
        <v/>
      </c>
      <c r="AH33" s="5" t="str">
        <f>_xlfn.TEXTJOIN("#",TRUE,
IFERROR(VLOOKUP($F33,all_tags[topic],1,FALSE),""),
IFERROR(VLOOKUP($G33,all_tags[topic],1,FALSE),""),
IFERROR(VLOOKUP($H33,all_tags[topic],1,FALSE),""),
IFERROR(VLOOKUP($I33,all_tags[topic],1,FALSE),""),
IFERROR(VLOOKUP($J33,all_tags[topic],1,FALSE),""),
IFERROR(VLOOKUP($K33,all_tags[topic],1,FALSE),""),
IFERROR(VLOOKUP($L33,all_tags[topic],1,FALSE),""),
IFERROR(VLOOKUP($M33,all_tags[topic],1,FALSE),""),
IFERROR(VLOOKUP($N33,all_tags[topic],1,FALSE),""),
IFERROR(VLOOKUP($O33,all_tags[topic],1,FALSE),"")
)</f>
        <v>methodology#technology</v>
      </c>
      <c r="AI33" s="5" t="str">
        <f>_xlfn.TEXTJOIN("#",TRUE,
IFERROR(VLOOKUP($F33,all_tags[area],1,FALSE),""),
IFERROR(VLOOKUP($G33,all_tags[area],1,FALSE),""),
IFERROR(VLOOKUP($H33,all_tags[area],1,FALSE),""),
IFERROR(VLOOKUP($I33,all_tags[area],1,FALSE),""),
IFERROR(VLOOKUP($J33,all_tags[area],1,FALSE),""),
IFERROR(VLOOKUP($K33,all_tags[area],1,FALSE),""),
IFERROR(VLOOKUP($L33,all_tags[area],1,FALSE),""),
IFERROR(VLOOKUP($M33,all_tags[area],1,FALSE),""),
IFERROR(VLOOKUP($N33,all_tags[area],1,FALSE),""),
IFERROR(VLOOKUP($O33,all_tags[area],1,FALSE),"")
)</f>
        <v/>
      </c>
      <c r="AJ33" s="5" t="str">
        <f>_xlfn.TEXTJOIN("#",TRUE,
IFERROR(VLOOKUP($F33,all_tags[technology],1,FALSE),""),
IFERROR(VLOOKUP($G33,all_tags[technology],1,FALSE),""),
IFERROR(VLOOKUP($H33,all_tags[technology],1,FALSE),""),
IFERROR(VLOOKUP($I33,all_tags[technology],1,FALSE),""),
IFERROR(VLOOKUP($J33,all_tags[technology],1,FALSE),""),
IFERROR(VLOOKUP($K33,all_tags[technology],1,FALSE),""),
IFERROR(VLOOKUP($L33,all_tags[technology],1,FALSE),""),
IFERROR(VLOOKUP($M33,all_tags[technology],1,FALSE),""),
IFERROR(VLOOKUP($N33,all_tags[technology],1,FALSE),""),
IFERROR(VLOOKUP($O33,all_tags[technology],1,FALSE),"")
)</f>
        <v>rstats</v>
      </c>
      <c r="AK33" s="5" t="str">
        <f>_xlfn.TEXTJOIN("#",TRUE,
IFERROR(VLOOKUP($F33,all_tags[other],1,FALSE),""),
IFERROR(VLOOKUP($G33,all_tags[other],1,FALSE),""),
IFERROR(VLOOKUP($H33,all_tags[other],1,FALSE),""),
IFERROR(VLOOKUP($I33,all_tags[other],1,FALSE),""),
IFERROR(VLOOKUP($J33,all_tags[other],1,FALSE),""),
IFERROR(VLOOKUP($K33,all_tags[other],1,FALSE),""),
IFERROR(VLOOKUP($L33,all_tags[other],1,FALSE),""),
IFERROR(VLOOKUP($M33,all_tags[other],1,FALSE),""),
IFERROR(VLOOKUP($N33,all_tags[other],1,FALSE),""),
IFERROR(VLOOKUP($O33,all_tags[other],1,FALSE),"")
)</f>
        <v>reproducability</v>
      </c>
      <c r="AL33" t="str">
        <f t="shared" si="0"/>
        <v>site;course;methodology;technology;rstats;reproducability</v>
      </c>
    </row>
    <row r="34" spans="1:38" x14ac:dyDescent="0.25">
      <c r="A34" t="str">
        <f>source_data[[#This Row],[link_id]]</f>
        <v>L00111</v>
      </c>
      <c r="B34" t="str">
        <f>source_data[[#This Row],[link]]</f>
        <v>https://twitter.com/FrankElavsky/status/1004052571277979655</v>
      </c>
      <c r="C34" t="str">
        <f>source_data[[#This Row],[article_title]]</f>
        <v>I've taught #D3js to nearly 300 faculty, staff, and students at primarily the grad/PhD level across various workshops and bootcamps. Some key reasons behind why D3 is hard, I'll outline below (in case anyone is learning or curious)</v>
      </c>
      <c r="D34" t="str">
        <f>source_data[[#This Row],[concatenate]]</f>
        <v>post;opinion;technology;d3js</v>
      </c>
      <c r="E34">
        <f>source_data[[#This Row],[tag_count]]</f>
        <v>4</v>
      </c>
      <c r="F34" t="str" cm="1">
        <f t="array" ref="F34:I34">_xlfn.TEXTSPLIT(Table5[[#This Row],[concatenate]],";")</f>
        <v>post</v>
      </c>
      <c r="G34" t="str">
        <v>opinion</v>
      </c>
      <c r="H34" t="str">
        <v>technology</v>
      </c>
      <c r="I34" t="str">
        <v>d3js</v>
      </c>
      <c r="Q34">
        <f>IF(ISBLANK(F34),-1,COUNTIF(all_tags[],F34)-COUNTIF(all_tags[category],F34))</f>
        <v>1</v>
      </c>
      <c r="R34">
        <f>IF(ISBLANK(G34),-1,COUNTIF(all_tags[],G34)-COUNTIF(all_tags[category],G34))</f>
        <v>1</v>
      </c>
      <c r="S34">
        <f>IF(ISBLANK(H34),-1,COUNTIF(all_tags[],H34)-COUNTIF(all_tags[category],H34))</f>
        <v>1</v>
      </c>
      <c r="T34">
        <f>IF(ISBLANK(I34),-1,COUNTIF(all_tags[],I34)-COUNTIF(all_tags[category],I34))</f>
        <v>1</v>
      </c>
      <c r="U34">
        <f>IF(ISBLANK(J34),-1,COUNTIF(all_tags[],J34)-COUNTIF(all_tags[category],J34))</f>
        <v>-1</v>
      </c>
      <c r="V34">
        <f>IF(ISBLANK(K34),-1,COUNTIF(all_tags[],K34)-COUNTIF(all_tags[category],K34))</f>
        <v>-1</v>
      </c>
      <c r="W34">
        <f>IF(ISBLANK(L34),-1,COUNTIF(all_tags[],L34)-COUNTIF(all_tags[category],L34))</f>
        <v>-1</v>
      </c>
      <c r="X34">
        <f>IF(ISBLANK(M34),-1,COUNTIF(all_tags[],M34)-COUNTIF(all_tags[category],M34))</f>
        <v>-1</v>
      </c>
      <c r="Y34">
        <f>IF(ISBLANK(N34),-1,COUNTIF(all_tags[],N34)-COUNTIF(all_tags[category],N34))</f>
        <v>-1</v>
      </c>
      <c r="Z34">
        <f>IF(ISBLANK(O34),-1,COUNTIF(all_tags[],O34)-COUNTIF(all_tags[category],O34))</f>
        <v>-1</v>
      </c>
      <c r="AB34" t="str">
        <f>Table5[[#This Row],[link_id]]</f>
        <v>L00111</v>
      </c>
      <c r="AC34" s="5" t="str">
        <f>_xlfn.TEXTJOIN("#",TRUE,
IFERROR(VLOOKUP($F34,all_tags[format],1,FALSE),""),
IFERROR(VLOOKUP($G34,all_tags[format],1,FALSE),""),
IFERROR(VLOOKUP($H34,all_tags[format],1,FALSE),""),
IFERROR(VLOOKUP($I34,all_tags[format],1,FALSE),""),
IFERROR(VLOOKUP($J34,all_tags[format],1,FALSE),""),
IFERROR(VLOOKUP($K34,all_tags[format],1,FALSE),""),
IFERROR(VLOOKUP($L34,all_tags[format],1,FALSE),""),
IFERROR(VLOOKUP($M34,all_tags[format],1,FALSE),""),
IFERROR(VLOOKUP($N34,all_tags[format],1,FALSE),""),
IFERROR(VLOOKUP($O34,all_tags[format],1,FALSE),"")
)</f>
        <v>post</v>
      </c>
      <c r="AD34" s="5" t="str">
        <f>_xlfn.TEXTJOIN("#",TRUE,
IFERROR(VLOOKUP($F34,all_tags[type],1,FALSE),""),
IFERROR(VLOOKUP($G34,all_tags[type],1,FALSE),""),
IFERROR(VLOOKUP($H34,all_tags[type],1,FALSE),""),
IFERROR(VLOOKUP($I34,all_tags[type],1,FALSE),""),
IFERROR(VLOOKUP($J34,all_tags[type],1,FALSE),""),
IFERROR(VLOOKUP($K34,all_tags[type],1,FALSE),""),
IFERROR(VLOOKUP($L34,all_tags[type],1,FALSE),""),
IFERROR(VLOOKUP($M34,all_tags[type],1,FALSE),""),
IFERROR(VLOOKUP($N34,all_tags[type],1,FALSE),""),
IFERROR(VLOOKUP($O34,all_tags[type],1,FALSE),"")
)</f>
        <v>opinion</v>
      </c>
      <c r="AE34" s="5" t="str">
        <f>_xlfn.TEXTJOIN("#",TRUE,
IFERROR(VLOOKUP($F34,all_tags[level],1,FALSE),""),
IFERROR(VLOOKUP($G34,all_tags[level],1,FALSE),""),
IFERROR(VLOOKUP($H34,all_tags[level],1,FALSE),""),
IFERROR(VLOOKUP($I34,all_tags[level],1,FALSE),""),
IFERROR(VLOOKUP($J34,all_tags[level],1,FALSE),""),
IFERROR(VLOOKUP($K34,all_tags[level],1,FALSE),""),
IFERROR(VLOOKUP($L34,all_tags[level],1,FALSE),""),
IFERROR(VLOOKUP($M34,all_tags[level],1,FALSE),""),
IFERROR(VLOOKUP($N34,all_tags[level],1,FALSE),""),
IFERROR(VLOOKUP($O34,all_tags[level],1,FALSE),"")
)</f>
        <v/>
      </c>
      <c r="AF34" s="5" t="str">
        <f>_xlfn.TEXTJOIN("#",TRUE,
IFERROR(VLOOKUP($F34,all_tags[style],1,FALSE),""),
IFERROR(VLOOKUP($G34,all_tags[style],1,FALSE),""),
IFERROR(VLOOKUP($H34,all_tags[style],1,FALSE),""),
IFERROR(VLOOKUP($I34,all_tags[style],1,FALSE),""),
IFERROR(VLOOKUP($J34,all_tags[style],1,FALSE),""),
IFERROR(VLOOKUP($K34,all_tags[style],1,FALSE),""),
IFERROR(VLOOKUP($L34,all_tags[style],1,FALSE),""),
IFERROR(VLOOKUP($M34,all_tags[style],1,FALSE),""),
IFERROR(VLOOKUP($N34,all_tags[style],1,FALSE),""),
IFERROR(VLOOKUP($O34,all_tags[style],1,FALSE),"")
)</f>
        <v/>
      </c>
      <c r="AG34" s="5" t="str">
        <f>_xlfn.TEXTJOIN("#",TRUE,
IFERROR(VLOOKUP($F34,all_tags[theme],1,FALSE),""),
IFERROR(VLOOKUP($G34,all_tags[theme],1,FALSE),""),
IFERROR(VLOOKUP($H34,all_tags[theme],1,FALSE),""),
IFERROR(VLOOKUP($I34,all_tags[theme],1,FALSE),""),
IFERROR(VLOOKUP($J34,all_tags[theme],1,FALSE),""),
IFERROR(VLOOKUP($K34,all_tags[theme],1,FALSE),""),
IFERROR(VLOOKUP($L34,all_tags[theme],1,FALSE),""),
IFERROR(VLOOKUP($M34,all_tags[theme],1,FALSE),""),
IFERROR(VLOOKUP($N34,all_tags[theme],1,FALSE),""),
IFERROR(VLOOKUP($O34,all_tags[theme],1,FALSE),"")
)</f>
        <v/>
      </c>
      <c r="AH34" s="5" t="str">
        <f>_xlfn.TEXTJOIN("#",TRUE,
IFERROR(VLOOKUP($F34,all_tags[topic],1,FALSE),""),
IFERROR(VLOOKUP($G34,all_tags[topic],1,FALSE),""),
IFERROR(VLOOKUP($H34,all_tags[topic],1,FALSE),""),
IFERROR(VLOOKUP($I34,all_tags[topic],1,FALSE),""),
IFERROR(VLOOKUP($J34,all_tags[topic],1,FALSE),""),
IFERROR(VLOOKUP($K34,all_tags[topic],1,FALSE),""),
IFERROR(VLOOKUP($L34,all_tags[topic],1,FALSE),""),
IFERROR(VLOOKUP($M34,all_tags[topic],1,FALSE),""),
IFERROR(VLOOKUP($N34,all_tags[topic],1,FALSE),""),
IFERROR(VLOOKUP($O34,all_tags[topic],1,FALSE),"")
)</f>
        <v>technology</v>
      </c>
      <c r="AI34" s="5" t="str">
        <f>_xlfn.TEXTJOIN("#",TRUE,
IFERROR(VLOOKUP($F34,all_tags[area],1,FALSE),""),
IFERROR(VLOOKUP($G34,all_tags[area],1,FALSE),""),
IFERROR(VLOOKUP($H34,all_tags[area],1,FALSE),""),
IFERROR(VLOOKUP($I34,all_tags[area],1,FALSE),""),
IFERROR(VLOOKUP($J34,all_tags[area],1,FALSE),""),
IFERROR(VLOOKUP($K34,all_tags[area],1,FALSE),""),
IFERROR(VLOOKUP($L34,all_tags[area],1,FALSE),""),
IFERROR(VLOOKUP($M34,all_tags[area],1,FALSE),""),
IFERROR(VLOOKUP($N34,all_tags[area],1,FALSE),""),
IFERROR(VLOOKUP($O34,all_tags[area],1,FALSE),"")
)</f>
        <v/>
      </c>
      <c r="AJ34" s="5" t="str">
        <f>_xlfn.TEXTJOIN("#",TRUE,
IFERROR(VLOOKUP($F34,all_tags[technology],1,FALSE),""),
IFERROR(VLOOKUP($G34,all_tags[technology],1,FALSE),""),
IFERROR(VLOOKUP($H34,all_tags[technology],1,FALSE),""),
IFERROR(VLOOKUP($I34,all_tags[technology],1,FALSE),""),
IFERROR(VLOOKUP($J34,all_tags[technology],1,FALSE),""),
IFERROR(VLOOKUP($K34,all_tags[technology],1,FALSE),""),
IFERROR(VLOOKUP($L34,all_tags[technology],1,FALSE),""),
IFERROR(VLOOKUP($M34,all_tags[technology],1,FALSE),""),
IFERROR(VLOOKUP($N34,all_tags[technology],1,FALSE),""),
IFERROR(VLOOKUP($O34,all_tags[technology],1,FALSE),"")
)</f>
        <v>d3js</v>
      </c>
      <c r="AK34" s="5" t="str">
        <f>_xlfn.TEXTJOIN("#",TRUE,
IFERROR(VLOOKUP($F34,all_tags[other],1,FALSE),""),
IFERROR(VLOOKUP($G34,all_tags[other],1,FALSE),""),
IFERROR(VLOOKUP($H34,all_tags[other],1,FALSE),""),
IFERROR(VLOOKUP($I34,all_tags[other],1,FALSE),""),
IFERROR(VLOOKUP($J34,all_tags[other],1,FALSE),""),
IFERROR(VLOOKUP($K34,all_tags[other],1,FALSE),""),
IFERROR(VLOOKUP($L34,all_tags[other],1,FALSE),""),
IFERROR(VLOOKUP($M34,all_tags[other],1,FALSE),""),
IFERROR(VLOOKUP($N34,all_tags[other],1,FALSE),""),
IFERROR(VLOOKUP($O34,all_tags[other],1,FALSE),"")
)</f>
        <v/>
      </c>
      <c r="AL34" t="str">
        <f t="shared" si="0"/>
        <v>post;opinion;technology;d3js</v>
      </c>
    </row>
    <row r="35" spans="1:38" ht="30" x14ac:dyDescent="0.25">
      <c r="A35" t="str">
        <f>source_data[[#This Row],[link_id]]</f>
        <v>L00115</v>
      </c>
      <c r="B35" t="str">
        <f>source_data[[#This Row],[link]]</f>
        <v>https://twitter.com/ngehlenborg/status/1016439353164173312</v>
      </c>
      <c r="C35" t="str">
        <f>source_data[[#This Row],[article_title]]</f>
        <v>Data Visualization Conferences: http://ieeevis.org/year/2018/welcome; https://eurovis2018.org; https://sigchi.org; http://pvis.org - Data Visualization Journals: https://computer.org/web/tvcg; https://publications.computer.org/cga/; https://onlinelibrary.wiley.com/journal/14678659; http://journals.sagepub.com/home/ivi #biovis #ISMB2018</v>
      </c>
      <c r="D35" t="str">
        <f>source_data[[#This Row],[concatenate]]</f>
        <v>paper;resource;research;list;data-viz</v>
      </c>
      <c r="E35">
        <f>source_data[[#This Row],[tag_count]]</f>
        <v>4</v>
      </c>
      <c r="F35" t="str" cm="1">
        <f t="array" ref="F35:J35">_xlfn.TEXTSPLIT(Table5[[#This Row],[concatenate]],";")</f>
        <v>paper</v>
      </c>
      <c r="G35" t="str">
        <v>resource</v>
      </c>
      <c r="H35" t="str">
        <v>research</v>
      </c>
      <c r="I35" t="str">
        <v>list</v>
      </c>
      <c r="J35" t="str">
        <v>data-viz</v>
      </c>
      <c r="Q35">
        <f>IF(ISBLANK(F35),-1,COUNTIF(all_tags[],F35)-COUNTIF(all_tags[category],F35))</f>
        <v>1</v>
      </c>
      <c r="R35">
        <f>IF(ISBLANK(G35),-1,COUNTIF(all_tags[],G35)-COUNTIF(all_tags[category],G35))</f>
        <v>1</v>
      </c>
      <c r="S35">
        <f>IF(ISBLANK(H35),-1,COUNTIF(all_tags[],H35)-COUNTIF(all_tags[category],H35))</f>
        <v>1</v>
      </c>
      <c r="T35">
        <f>IF(ISBLANK(I35),-1,COUNTIF(all_tags[],I35)-COUNTIF(all_tags[category],I35))</f>
        <v>1</v>
      </c>
      <c r="U35">
        <f>IF(ISBLANK(J35),-1,COUNTIF(all_tags[],J35)-COUNTIF(all_tags[category],J35))</f>
        <v>1</v>
      </c>
      <c r="V35">
        <f>IF(ISBLANK(K35),-1,COUNTIF(all_tags[],K35)-COUNTIF(all_tags[category],K35))</f>
        <v>-1</v>
      </c>
      <c r="W35">
        <f>IF(ISBLANK(L35),-1,COUNTIF(all_tags[],L35)-COUNTIF(all_tags[category],L35))</f>
        <v>-1</v>
      </c>
      <c r="X35">
        <f>IF(ISBLANK(M35),-1,COUNTIF(all_tags[],M35)-COUNTIF(all_tags[category],M35))</f>
        <v>-1</v>
      </c>
      <c r="Y35">
        <f>IF(ISBLANK(N35),-1,COUNTIF(all_tags[],N35)-COUNTIF(all_tags[category],N35))</f>
        <v>-1</v>
      </c>
      <c r="Z35">
        <f>IF(ISBLANK(O35),-1,COUNTIF(all_tags[],O35)-COUNTIF(all_tags[category],O35))</f>
        <v>-1</v>
      </c>
      <c r="AB35" t="str">
        <f>Table5[[#This Row],[link_id]]</f>
        <v>L00115</v>
      </c>
      <c r="AC35" s="5" t="str">
        <f>_xlfn.TEXTJOIN("#",TRUE,
IFERROR(VLOOKUP($F35,all_tags[format],1,FALSE),""),
IFERROR(VLOOKUP($G35,all_tags[format],1,FALSE),""),
IFERROR(VLOOKUP($H35,all_tags[format],1,FALSE),""),
IFERROR(VLOOKUP($I35,all_tags[format],1,FALSE),""),
IFERROR(VLOOKUP($J35,all_tags[format],1,FALSE),""),
IFERROR(VLOOKUP($K35,all_tags[format],1,FALSE),""),
IFERROR(VLOOKUP($L35,all_tags[format],1,FALSE),""),
IFERROR(VLOOKUP($M35,all_tags[format],1,FALSE),""),
IFERROR(VLOOKUP($N35,all_tags[format],1,FALSE),""),
IFERROR(VLOOKUP($O35,all_tags[format],1,FALSE),"")
)</f>
        <v>paper</v>
      </c>
      <c r="AD35" s="5" t="str">
        <f>_xlfn.TEXTJOIN("#",TRUE,
IFERROR(VLOOKUP($F35,all_tags[type],1,FALSE),""),
IFERROR(VLOOKUP($G35,all_tags[type],1,FALSE),""),
IFERROR(VLOOKUP($H35,all_tags[type],1,FALSE),""),
IFERROR(VLOOKUP($I35,all_tags[type],1,FALSE),""),
IFERROR(VLOOKUP($J35,all_tags[type],1,FALSE),""),
IFERROR(VLOOKUP($K35,all_tags[type],1,FALSE),""),
IFERROR(VLOOKUP($L35,all_tags[type],1,FALSE),""),
IFERROR(VLOOKUP($M35,all_tags[type],1,FALSE),""),
IFERROR(VLOOKUP($N35,all_tags[type],1,FALSE),""),
IFERROR(VLOOKUP($O35,all_tags[type],1,FALSE),"")
)</f>
        <v>resource#research#list</v>
      </c>
      <c r="AE35" s="5" t="str">
        <f>_xlfn.TEXTJOIN("#",TRUE,
IFERROR(VLOOKUP($F35,all_tags[level],1,FALSE),""),
IFERROR(VLOOKUP($G35,all_tags[level],1,FALSE),""),
IFERROR(VLOOKUP($H35,all_tags[level],1,FALSE),""),
IFERROR(VLOOKUP($I35,all_tags[level],1,FALSE),""),
IFERROR(VLOOKUP($J35,all_tags[level],1,FALSE),""),
IFERROR(VLOOKUP($K35,all_tags[level],1,FALSE),""),
IFERROR(VLOOKUP($L35,all_tags[level],1,FALSE),""),
IFERROR(VLOOKUP($M35,all_tags[level],1,FALSE),""),
IFERROR(VLOOKUP($N35,all_tags[level],1,FALSE),""),
IFERROR(VLOOKUP($O35,all_tags[level],1,FALSE),"")
)</f>
        <v/>
      </c>
      <c r="AF35" s="5" t="str">
        <f>_xlfn.TEXTJOIN("#",TRUE,
IFERROR(VLOOKUP($F35,all_tags[style],1,FALSE),""),
IFERROR(VLOOKUP($G35,all_tags[style],1,FALSE),""),
IFERROR(VLOOKUP($H35,all_tags[style],1,FALSE),""),
IFERROR(VLOOKUP($I35,all_tags[style],1,FALSE),""),
IFERROR(VLOOKUP($J35,all_tags[style],1,FALSE),""),
IFERROR(VLOOKUP($K35,all_tags[style],1,FALSE),""),
IFERROR(VLOOKUP($L35,all_tags[style],1,FALSE),""),
IFERROR(VLOOKUP($M35,all_tags[style],1,FALSE),""),
IFERROR(VLOOKUP($N35,all_tags[style],1,FALSE),""),
IFERROR(VLOOKUP($O35,all_tags[style],1,FALSE),"")
)</f>
        <v/>
      </c>
      <c r="AG35" s="5" t="str">
        <f>_xlfn.TEXTJOIN("#",TRUE,
IFERROR(VLOOKUP($F35,all_tags[theme],1,FALSE),""),
IFERROR(VLOOKUP($G35,all_tags[theme],1,FALSE),""),
IFERROR(VLOOKUP($H35,all_tags[theme],1,FALSE),""),
IFERROR(VLOOKUP($I35,all_tags[theme],1,FALSE),""),
IFERROR(VLOOKUP($J35,all_tags[theme],1,FALSE),""),
IFERROR(VLOOKUP($K35,all_tags[theme],1,FALSE),""),
IFERROR(VLOOKUP($L35,all_tags[theme],1,FALSE),""),
IFERROR(VLOOKUP($M35,all_tags[theme],1,FALSE),""),
IFERROR(VLOOKUP($N35,all_tags[theme],1,FALSE),""),
IFERROR(VLOOKUP($O35,all_tags[theme],1,FALSE),"")
)</f>
        <v>data-viz</v>
      </c>
      <c r="AH35" s="5" t="str">
        <f>_xlfn.TEXTJOIN("#",TRUE,
IFERROR(VLOOKUP($F35,all_tags[topic],1,FALSE),""),
IFERROR(VLOOKUP($G35,all_tags[topic],1,FALSE),""),
IFERROR(VLOOKUP($H35,all_tags[topic],1,FALSE),""),
IFERROR(VLOOKUP($I35,all_tags[topic],1,FALSE),""),
IFERROR(VLOOKUP($J35,all_tags[topic],1,FALSE),""),
IFERROR(VLOOKUP($K35,all_tags[topic],1,FALSE),""),
IFERROR(VLOOKUP($L35,all_tags[topic],1,FALSE),""),
IFERROR(VLOOKUP($M35,all_tags[topic],1,FALSE),""),
IFERROR(VLOOKUP($N35,all_tags[topic],1,FALSE),""),
IFERROR(VLOOKUP($O35,all_tags[topic],1,FALSE),"")
)</f>
        <v/>
      </c>
      <c r="AI35" s="5" t="str">
        <f>_xlfn.TEXTJOIN("#",TRUE,
IFERROR(VLOOKUP($F35,all_tags[area],1,FALSE),""),
IFERROR(VLOOKUP($G35,all_tags[area],1,FALSE),""),
IFERROR(VLOOKUP($H35,all_tags[area],1,FALSE),""),
IFERROR(VLOOKUP($I35,all_tags[area],1,FALSE),""),
IFERROR(VLOOKUP($J35,all_tags[area],1,FALSE),""),
IFERROR(VLOOKUP($K35,all_tags[area],1,FALSE),""),
IFERROR(VLOOKUP($L35,all_tags[area],1,FALSE),""),
IFERROR(VLOOKUP($M35,all_tags[area],1,FALSE),""),
IFERROR(VLOOKUP($N35,all_tags[area],1,FALSE),""),
IFERROR(VLOOKUP($O35,all_tags[area],1,FALSE),"")
)</f>
        <v/>
      </c>
      <c r="AJ35" s="5" t="str">
        <f>_xlfn.TEXTJOIN("#",TRUE,
IFERROR(VLOOKUP($F35,all_tags[technology],1,FALSE),""),
IFERROR(VLOOKUP($G35,all_tags[technology],1,FALSE),""),
IFERROR(VLOOKUP($H35,all_tags[technology],1,FALSE),""),
IFERROR(VLOOKUP($I35,all_tags[technology],1,FALSE),""),
IFERROR(VLOOKUP($J35,all_tags[technology],1,FALSE),""),
IFERROR(VLOOKUP($K35,all_tags[technology],1,FALSE),""),
IFERROR(VLOOKUP($L35,all_tags[technology],1,FALSE),""),
IFERROR(VLOOKUP($M35,all_tags[technology],1,FALSE),""),
IFERROR(VLOOKUP($N35,all_tags[technology],1,FALSE),""),
IFERROR(VLOOKUP($O35,all_tags[technology],1,FALSE),"")
)</f>
        <v/>
      </c>
      <c r="AK35" s="5" t="str">
        <f>_xlfn.TEXTJOIN("#",TRUE,
IFERROR(VLOOKUP($F35,all_tags[other],1,FALSE),""),
IFERROR(VLOOKUP($G35,all_tags[other],1,FALSE),""),
IFERROR(VLOOKUP($H35,all_tags[other],1,FALSE),""),
IFERROR(VLOOKUP($I35,all_tags[other],1,FALSE),""),
IFERROR(VLOOKUP($J35,all_tags[other],1,FALSE),""),
IFERROR(VLOOKUP($K35,all_tags[other],1,FALSE),""),
IFERROR(VLOOKUP($L35,all_tags[other],1,FALSE),""),
IFERROR(VLOOKUP($M35,all_tags[other],1,FALSE),""),
IFERROR(VLOOKUP($N35,all_tags[other],1,FALSE),""),
IFERROR(VLOOKUP($O35,all_tags[other],1,FALSE),"")
)</f>
        <v/>
      </c>
      <c r="AL35" t="str">
        <f t="shared" si="0"/>
        <v>paper;resource;research;list;data-viz</v>
      </c>
    </row>
    <row r="36" spans="1:38" x14ac:dyDescent="0.25">
      <c r="A36" t="str">
        <f>source_data[[#This Row],[link_id]]</f>
        <v>L00116</v>
      </c>
      <c r="B36" t="str">
        <f>source_data[[#This Row],[link]]</f>
        <v>https://twitter.com/aboutaaron/status/1016760837783121931</v>
      </c>
      <c r="C36" t="str">
        <f>source_data[[#This Row],[article_title]]</f>
        <v>Yo, here's my nü #dataviz workflow:
1. Visidata for data exploration &amp;amp; export
2. @observablehq &amp;amp; d3.js to build graphic pieces
3. Export d3.js graphic as SVG from notebook
4. Finish graphic in Adobe Illustrator
5. Run ai2html to publish on the web
Interested? Keep reading 👇🏿</v>
      </c>
      <c r="D36" t="str">
        <f>source_data[[#This Row],[concatenate]]</f>
        <v>post;data-viz;workflow;process</v>
      </c>
      <c r="E36">
        <f>source_data[[#This Row],[tag_count]]</f>
        <v>4</v>
      </c>
      <c r="F36" t="str" cm="1">
        <f t="array" ref="F36:I36">_xlfn.TEXTSPLIT(Table5[[#This Row],[concatenate]],";")</f>
        <v>post</v>
      </c>
      <c r="G36" t="str">
        <v>data-viz</v>
      </c>
      <c r="H36" t="str">
        <v>workflow</v>
      </c>
      <c r="I36" t="str">
        <v>process</v>
      </c>
      <c r="Q36">
        <f>IF(ISBLANK(F36),-1,COUNTIF(all_tags[],F36)-COUNTIF(all_tags[category],F36))</f>
        <v>1</v>
      </c>
      <c r="R36">
        <f>IF(ISBLANK(G36),-1,COUNTIF(all_tags[],G36)-COUNTIF(all_tags[category],G36))</f>
        <v>1</v>
      </c>
      <c r="S36">
        <f>IF(ISBLANK(H36),-1,COUNTIF(all_tags[],H36)-COUNTIF(all_tags[category],H36))</f>
        <v>1</v>
      </c>
      <c r="T36">
        <f>IF(ISBLANK(I36),-1,COUNTIF(all_tags[],I36)-COUNTIF(all_tags[category],I36))</f>
        <v>1</v>
      </c>
      <c r="U36">
        <f>IF(ISBLANK(J36),-1,COUNTIF(all_tags[],J36)-COUNTIF(all_tags[category],J36))</f>
        <v>-1</v>
      </c>
      <c r="V36">
        <f>IF(ISBLANK(K36),-1,COUNTIF(all_tags[],K36)-COUNTIF(all_tags[category],K36))</f>
        <v>-1</v>
      </c>
      <c r="W36">
        <f>IF(ISBLANK(L36),-1,COUNTIF(all_tags[],L36)-COUNTIF(all_tags[category],L36))</f>
        <v>-1</v>
      </c>
      <c r="X36">
        <f>IF(ISBLANK(M36),-1,COUNTIF(all_tags[],M36)-COUNTIF(all_tags[category],M36))</f>
        <v>-1</v>
      </c>
      <c r="Y36">
        <f>IF(ISBLANK(N36),-1,COUNTIF(all_tags[],N36)-COUNTIF(all_tags[category],N36))</f>
        <v>-1</v>
      </c>
      <c r="Z36">
        <f>IF(ISBLANK(O36),-1,COUNTIF(all_tags[],O36)-COUNTIF(all_tags[category],O36))</f>
        <v>-1</v>
      </c>
      <c r="AB36" t="str">
        <f>Table5[[#This Row],[link_id]]</f>
        <v>L00116</v>
      </c>
      <c r="AC36" s="5" t="str">
        <f>_xlfn.TEXTJOIN("#",TRUE,
IFERROR(VLOOKUP($F36,all_tags[format],1,FALSE),""),
IFERROR(VLOOKUP($G36,all_tags[format],1,FALSE),""),
IFERROR(VLOOKUP($H36,all_tags[format],1,FALSE),""),
IFERROR(VLOOKUP($I36,all_tags[format],1,FALSE),""),
IFERROR(VLOOKUP($J36,all_tags[format],1,FALSE),""),
IFERROR(VLOOKUP($K36,all_tags[format],1,FALSE),""),
IFERROR(VLOOKUP($L36,all_tags[format],1,FALSE),""),
IFERROR(VLOOKUP($M36,all_tags[format],1,FALSE),""),
IFERROR(VLOOKUP($N36,all_tags[format],1,FALSE),""),
IFERROR(VLOOKUP($O36,all_tags[format],1,FALSE),"")
)</f>
        <v>post</v>
      </c>
      <c r="AD36" s="5" t="str">
        <f>_xlfn.TEXTJOIN("#",TRUE,
IFERROR(VLOOKUP($F36,all_tags[type],1,FALSE),""),
IFERROR(VLOOKUP($G36,all_tags[type],1,FALSE),""),
IFERROR(VLOOKUP($H36,all_tags[type],1,FALSE),""),
IFERROR(VLOOKUP($I36,all_tags[type],1,FALSE),""),
IFERROR(VLOOKUP($J36,all_tags[type],1,FALSE),""),
IFERROR(VLOOKUP($K36,all_tags[type],1,FALSE),""),
IFERROR(VLOOKUP($L36,all_tags[type],1,FALSE),""),
IFERROR(VLOOKUP($M36,all_tags[type],1,FALSE),""),
IFERROR(VLOOKUP($N36,all_tags[type],1,FALSE),""),
IFERROR(VLOOKUP($O36,all_tags[type],1,FALSE),"")
)</f>
        <v/>
      </c>
      <c r="AE36" s="5" t="str">
        <f>_xlfn.TEXTJOIN("#",TRUE,
IFERROR(VLOOKUP($F36,all_tags[level],1,FALSE),""),
IFERROR(VLOOKUP($G36,all_tags[level],1,FALSE),""),
IFERROR(VLOOKUP($H36,all_tags[level],1,FALSE),""),
IFERROR(VLOOKUP($I36,all_tags[level],1,FALSE),""),
IFERROR(VLOOKUP($J36,all_tags[level],1,FALSE),""),
IFERROR(VLOOKUP($K36,all_tags[level],1,FALSE),""),
IFERROR(VLOOKUP($L36,all_tags[level],1,FALSE),""),
IFERROR(VLOOKUP($M36,all_tags[level],1,FALSE),""),
IFERROR(VLOOKUP($N36,all_tags[level],1,FALSE),""),
IFERROR(VLOOKUP($O36,all_tags[level],1,FALSE),"")
)</f>
        <v/>
      </c>
      <c r="AF36" s="5" t="str">
        <f>_xlfn.TEXTJOIN("#",TRUE,
IFERROR(VLOOKUP($F36,all_tags[style],1,FALSE),""),
IFERROR(VLOOKUP($G36,all_tags[style],1,FALSE),""),
IFERROR(VLOOKUP($H36,all_tags[style],1,FALSE),""),
IFERROR(VLOOKUP($I36,all_tags[style],1,FALSE),""),
IFERROR(VLOOKUP($J36,all_tags[style],1,FALSE),""),
IFERROR(VLOOKUP($K36,all_tags[style],1,FALSE),""),
IFERROR(VLOOKUP($L36,all_tags[style],1,FALSE),""),
IFERROR(VLOOKUP($M36,all_tags[style],1,FALSE),""),
IFERROR(VLOOKUP($N36,all_tags[style],1,FALSE),""),
IFERROR(VLOOKUP($O36,all_tags[style],1,FALSE),"")
)</f>
        <v/>
      </c>
      <c r="AG36" s="5" t="str">
        <f>_xlfn.TEXTJOIN("#",TRUE,
IFERROR(VLOOKUP($F36,all_tags[theme],1,FALSE),""),
IFERROR(VLOOKUP($G36,all_tags[theme],1,FALSE),""),
IFERROR(VLOOKUP($H36,all_tags[theme],1,FALSE),""),
IFERROR(VLOOKUP($I36,all_tags[theme],1,FALSE),""),
IFERROR(VLOOKUP($J36,all_tags[theme],1,FALSE),""),
IFERROR(VLOOKUP($K36,all_tags[theme],1,FALSE),""),
IFERROR(VLOOKUP($L36,all_tags[theme],1,FALSE),""),
IFERROR(VLOOKUP($M36,all_tags[theme],1,FALSE),""),
IFERROR(VLOOKUP($N36,all_tags[theme],1,FALSE),""),
IFERROR(VLOOKUP($O36,all_tags[theme],1,FALSE),"")
)</f>
        <v>data-viz</v>
      </c>
      <c r="AH36" s="5" t="str">
        <f>_xlfn.TEXTJOIN("#",TRUE,
IFERROR(VLOOKUP($F36,all_tags[topic],1,FALSE),""),
IFERROR(VLOOKUP($G36,all_tags[topic],1,FALSE),""),
IFERROR(VLOOKUP($H36,all_tags[topic],1,FALSE),""),
IFERROR(VLOOKUP($I36,all_tags[topic],1,FALSE),""),
IFERROR(VLOOKUP($J36,all_tags[topic],1,FALSE),""),
IFERROR(VLOOKUP($K36,all_tags[topic],1,FALSE),""),
IFERROR(VLOOKUP($L36,all_tags[topic],1,FALSE),""),
IFERROR(VLOOKUP($M36,all_tags[topic],1,FALSE),""),
IFERROR(VLOOKUP($N36,all_tags[topic],1,FALSE),""),
IFERROR(VLOOKUP($O36,all_tags[topic],1,FALSE),"")
)</f>
        <v>workflow#process</v>
      </c>
      <c r="AI36" s="5" t="str">
        <f>_xlfn.TEXTJOIN("#",TRUE,
IFERROR(VLOOKUP($F36,all_tags[area],1,FALSE),""),
IFERROR(VLOOKUP($G36,all_tags[area],1,FALSE),""),
IFERROR(VLOOKUP($H36,all_tags[area],1,FALSE),""),
IFERROR(VLOOKUP($I36,all_tags[area],1,FALSE),""),
IFERROR(VLOOKUP($J36,all_tags[area],1,FALSE),""),
IFERROR(VLOOKUP($K36,all_tags[area],1,FALSE),""),
IFERROR(VLOOKUP($L36,all_tags[area],1,FALSE),""),
IFERROR(VLOOKUP($M36,all_tags[area],1,FALSE),""),
IFERROR(VLOOKUP($N36,all_tags[area],1,FALSE),""),
IFERROR(VLOOKUP($O36,all_tags[area],1,FALSE),"")
)</f>
        <v/>
      </c>
      <c r="AJ36" s="5" t="str">
        <f>_xlfn.TEXTJOIN("#",TRUE,
IFERROR(VLOOKUP($F36,all_tags[technology],1,FALSE),""),
IFERROR(VLOOKUP($G36,all_tags[technology],1,FALSE),""),
IFERROR(VLOOKUP($H36,all_tags[technology],1,FALSE),""),
IFERROR(VLOOKUP($I36,all_tags[technology],1,FALSE),""),
IFERROR(VLOOKUP($J36,all_tags[technology],1,FALSE),""),
IFERROR(VLOOKUP($K36,all_tags[technology],1,FALSE),""),
IFERROR(VLOOKUP($L36,all_tags[technology],1,FALSE),""),
IFERROR(VLOOKUP($M36,all_tags[technology],1,FALSE),""),
IFERROR(VLOOKUP($N36,all_tags[technology],1,FALSE),""),
IFERROR(VLOOKUP($O36,all_tags[technology],1,FALSE),"")
)</f>
        <v/>
      </c>
      <c r="AK36" s="5" t="str">
        <f>_xlfn.TEXTJOIN("#",TRUE,
IFERROR(VLOOKUP($F36,all_tags[other],1,FALSE),""),
IFERROR(VLOOKUP($G36,all_tags[other],1,FALSE),""),
IFERROR(VLOOKUP($H36,all_tags[other],1,FALSE),""),
IFERROR(VLOOKUP($I36,all_tags[other],1,FALSE),""),
IFERROR(VLOOKUP($J36,all_tags[other],1,FALSE),""),
IFERROR(VLOOKUP($K36,all_tags[other],1,FALSE),""),
IFERROR(VLOOKUP($L36,all_tags[other],1,FALSE),""),
IFERROR(VLOOKUP($M36,all_tags[other],1,FALSE),""),
IFERROR(VLOOKUP($N36,all_tags[other],1,FALSE),""),
IFERROR(VLOOKUP($O36,all_tags[other],1,FALSE),"")
)</f>
        <v/>
      </c>
      <c r="AL36" t="str">
        <f t="shared" si="0"/>
        <v>post;data-viz;workflow;process</v>
      </c>
    </row>
    <row r="37" spans="1:38" x14ac:dyDescent="0.25">
      <c r="A37" t="str">
        <f>source_data[[#This Row],[link_id]]</f>
        <v>L00117</v>
      </c>
      <c r="B37" t="str">
        <f>source_data[[#This Row],[link]]</f>
        <v>https://twitter.com/thehauer/status/1021179403680862218</v>
      </c>
      <c r="C37" t="str">
        <f>source_data[[#This Row],[article_title]]</f>
        <v>I didn't think my "start-up" document for my grad students (the resources I wish *I* had when I started a PhD) would prove to be so popular, so I figured I would share them here. So, here's what I've compiled so far. #hiddencurriculum 1/12</v>
      </c>
      <c r="D37" t="str">
        <f>source_data[[#This Row],[concatenate]]</f>
        <v>post;advice;research</v>
      </c>
      <c r="E37">
        <f>source_data[[#This Row],[tag_count]]</f>
        <v>3</v>
      </c>
      <c r="F37" t="str" cm="1">
        <f t="array" ref="F37:H37">_xlfn.TEXTSPLIT(Table5[[#This Row],[concatenate]],";")</f>
        <v>post</v>
      </c>
      <c r="G37" t="str">
        <v>advice</v>
      </c>
      <c r="H37" t="str">
        <v>research</v>
      </c>
      <c r="Q37">
        <f>IF(ISBLANK(F37),-1,COUNTIF(all_tags[],F37)-COUNTIF(all_tags[category],F37))</f>
        <v>1</v>
      </c>
      <c r="R37">
        <f>IF(ISBLANK(G37),-1,COUNTIF(all_tags[],G37)-COUNTIF(all_tags[category],G37))</f>
        <v>1</v>
      </c>
      <c r="S37">
        <f>IF(ISBLANK(H37),-1,COUNTIF(all_tags[],H37)-COUNTIF(all_tags[category],H37))</f>
        <v>1</v>
      </c>
      <c r="T37">
        <f>IF(ISBLANK(I37),-1,COUNTIF(all_tags[],I37)-COUNTIF(all_tags[category],I37))</f>
        <v>-1</v>
      </c>
      <c r="U37">
        <f>IF(ISBLANK(J37),-1,COUNTIF(all_tags[],J37)-COUNTIF(all_tags[category],J37))</f>
        <v>-1</v>
      </c>
      <c r="V37">
        <f>IF(ISBLANK(K37),-1,COUNTIF(all_tags[],K37)-COUNTIF(all_tags[category],K37))</f>
        <v>-1</v>
      </c>
      <c r="W37">
        <f>IF(ISBLANK(L37),-1,COUNTIF(all_tags[],L37)-COUNTIF(all_tags[category],L37))</f>
        <v>-1</v>
      </c>
      <c r="X37">
        <f>IF(ISBLANK(M37),-1,COUNTIF(all_tags[],M37)-COUNTIF(all_tags[category],M37))</f>
        <v>-1</v>
      </c>
      <c r="Y37">
        <f>IF(ISBLANK(N37),-1,COUNTIF(all_tags[],N37)-COUNTIF(all_tags[category],N37))</f>
        <v>-1</v>
      </c>
      <c r="Z37">
        <f>IF(ISBLANK(O37),-1,COUNTIF(all_tags[],O37)-COUNTIF(all_tags[category],O37))</f>
        <v>-1</v>
      </c>
      <c r="AB37" t="str">
        <f>Table5[[#This Row],[link_id]]</f>
        <v>L00117</v>
      </c>
      <c r="AC37" s="5" t="str">
        <f>_xlfn.TEXTJOIN("#",TRUE,
IFERROR(VLOOKUP($F37,all_tags[format],1,FALSE),""),
IFERROR(VLOOKUP($G37,all_tags[format],1,FALSE),""),
IFERROR(VLOOKUP($H37,all_tags[format],1,FALSE),""),
IFERROR(VLOOKUP($I37,all_tags[format],1,FALSE),""),
IFERROR(VLOOKUP($J37,all_tags[format],1,FALSE),""),
IFERROR(VLOOKUP($K37,all_tags[format],1,FALSE),""),
IFERROR(VLOOKUP($L37,all_tags[format],1,FALSE),""),
IFERROR(VLOOKUP($M37,all_tags[format],1,FALSE),""),
IFERROR(VLOOKUP($N37,all_tags[format],1,FALSE),""),
IFERROR(VLOOKUP($O37,all_tags[format],1,FALSE),"")
)</f>
        <v>post</v>
      </c>
      <c r="AD37" s="5" t="str">
        <f>_xlfn.TEXTJOIN("#",TRUE,
IFERROR(VLOOKUP($F37,all_tags[type],1,FALSE),""),
IFERROR(VLOOKUP($G37,all_tags[type],1,FALSE),""),
IFERROR(VLOOKUP($H37,all_tags[type],1,FALSE),""),
IFERROR(VLOOKUP($I37,all_tags[type],1,FALSE),""),
IFERROR(VLOOKUP($J37,all_tags[type],1,FALSE),""),
IFERROR(VLOOKUP($K37,all_tags[type],1,FALSE),""),
IFERROR(VLOOKUP($L37,all_tags[type],1,FALSE),""),
IFERROR(VLOOKUP($M37,all_tags[type],1,FALSE),""),
IFERROR(VLOOKUP($N37,all_tags[type],1,FALSE),""),
IFERROR(VLOOKUP($O37,all_tags[type],1,FALSE),"")
)</f>
        <v>advice#research</v>
      </c>
      <c r="AE37" s="5" t="str">
        <f>_xlfn.TEXTJOIN("#",TRUE,
IFERROR(VLOOKUP($F37,all_tags[level],1,FALSE),""),
IFERROR(VLOOKUP($G37,all_tags[level],1,FALSE),""),
IFERROR(VLOOKUP($H37,all_tags[level],1,FALSE),""),
IFERROR(VLOOKUP($I37,all_tags[level],1,FALSE),""),
IFERROR(VLOOKUP($J37,all_tags[level],1,FALSE),""),
IFERROR(VLOOKUP($K37,all_tags[level],1,FALSE),""),
IFERROR(VLOOKUP($L37,all_tags[level],1,FALSE),""),
IFERROR(VLOOKUP($M37,all_tags[level],1,FALSE),""),
IFERROR(VLOOKUP($N37,all_tags[level],1,FALSE),""),
IFERROR(VLOOKUP($O37,all_tags[level],1,FALSE),"")
)</f>
        <v/>
      </c>
      <c r="AF37" s="5" t="str">
        <f>_xlfn.TEXTJOIN("#",TRUE,
IFERROR(VLOOKUP($F37,all_tags[style],1,FALSE),""),
IFERROR(VLOOKUP($G37,all_tags[style],1,FALSE),""),
IFERROR(VLOOKUP($H37,all_tags[style],1,FALSE),""),
IFERROR(VLOOKUP($I37,all_tags[style],1,FALSE),""),
IFERROR(VLOOKUP($J37,all_tags[style],1,FALSE),""),
IFERROR(VLOOKUP($K37,all_tags[style],1,FALSE),""),
IFERROR(VLOOKUP($L37,all_tags[style],1,FALSE),""),
IFERROR(VLOOKUP($M37,all_tags[style],1,FALSE),""),
IFERROR(VLOOKUP($N37,all_tags[style],1,FALSE),""),
IFERROR(VLOOKUP($O37,all_tags[style],1,FALSE),"")
)</f>
        <v/>
      </c>
      <c r="AG37" s="5" t="str">
        <f>_xlfn.TEXTJOIN("#",TRUE,
IFERROR(VLOOKUP($F37,all_tags[theme],1,FALSE),""),
IFERROR(VLOOKUP($G37,all_tags[theme],1,FALSE),""),
IFERROR(VLOOKUP($H37,all_tags[theme],1,FALSE),""),
IFERROR(VLOOKUP($I37,all_tags[theme],1,FALSE),""),
IFERROR(VLOOKUP($J37,all_tags[theme],1,FALSE),""),
IFERROR(VLOOKUP($K37,all_tags[theme],1,FALSE),""),
IFERROR(VLOOKUP($L37,all_tags[theme],1,FALSE),""),
IFERROR(VLOOKUP($M37,all_tags[theme],1,FALSE),""),
IFERROR(VLOOKUP($N37,all_tags[theme],1,FALSE),""),
IFERROR(VLOOKUP($O37,all_tags[theme],1,FALSE),"")
)</f>
        <v/>
      </c>
      <c r="AH37" s="5" t="str">
        <f>_xlfn.TEXTJOIN("#",TRUE,
IFERROR(VLOOKUP($F37,all_tags[topic],1,FALSE),""),
IFERROR(VLOOKUP($G37,all_tags[topic],1,FALSE),""),
IFERROR(VLOOKUP($H37,all_tags[topic],1,FALSE),""),
IFERROR(VLOOKUP($I37,all_tags[topic],1,FALSE),""),
IFERROR(VLOOKUP($J37,all_tags[topic],1,FALSE),""),
IFERROR(VLOOKUP($K37,all_tags[topic],1,FALSE),""),
IFERROR(VLOOKUP($L37,all_tags[topic],1,FALSE),""),
IFERROR(VLOOKUP($M37,all_tags[topic],1,FALSE),""),
IFERROR(VLOOKUP($N37,all_tags[topic],1,FALSE),""),
IFERROR(VLOOKUP($O37,all_tags[topic],1,FALSE),"")
)</f>
        <v/>
      </c>
      <c r="AI37" s="5" t="str">
        <f>_xlfn.TEXTJOIN("#",TRUE,
IFERROR(VLOOKUP($F37,all_tags[area],1,FALSE),""),
IFERROR(VLOOKUP($G37,all_tags[area],1,FALSE),""),
IFERROR(VLOOKUP($H37,all_tags[area],1,FALSE),""),
IFERROR(VLOOKUP($I37,all_tags[area],1,FALSE),""),
IFERROR(VLOOKUP($J37,all_tags[area],1,FALSE),""),
IFERROR(VLOOKUP($K37,all_tags[area],1,FALSE),""),
IFERROR(VLOOKUP($L37,all_tags[area],1,FALSE),""),
IFERROR(VLOOKUP($M37,all_tags[area],1,FALSE),""),
IFERROR(VLOOKUP($N37,all_tags[area],1,FALSE),""),
IFERROR(VLOOKUP($O37,all_tags[area],1,FALSE),"")
)</f>
        <v/>
      </c>
      <c r="AJ37" s="5" t="str">
        <f>_xlfn.TEXTJOIN("#",TRUE,
IFERROR(VLOOKUP($F37,all_tags[technology],1,FALSE),""),
IFERROR(VLOOKUP($G37,all_tags[technology],1,FALSE),""),
IFERROR(VLOOKUP($H37,all_tags[technology],1,FALSE),""),
IFERROR(VLOOKUP($I37,all_tags[technology],1,FALSE),""),
IFERROR(VLOOKUP($J37,all_tags[technology],1,FALSE),""),
IFERROR(VLOOKUP($K37,all_tags[technology],1,FALSE),""),
IFERROR(VLOOKUP($L37,all_tags[technology],1,FALSE),""),
IFERROR(VLOOKUP($M37,all_tags[technology],1,FALSE),""),
IFERROR(VLOOKUP($N37,all_tags[technology],1,FALSE),""),
IFERROR(VLOOKUP($O37,all_tags[technology],1,FALSE),"")
)</f>
        <v/>
      </c>
      <c r="AK37" s="5" t="str">
        <f>_xlfn.TEXTJOIN("#",TRUE,
IFERROR(VLOOKUP($F37,all_tags[other],1,FALSE),""),
IFERROR(VLOOKUP($G37,all_tags[other],1,FALSE),""),
IFERROR(VLOOKUP($H37,all_tags[other],1,FALSE),""),
IFERROR(VLOOKUP($I37,all_tags[other],1,FALSE),""),
IFERROR(VLOOKUP($J37,all_tags[other],1,FALSE),""),
IFERROR(VLOOKUP($K37,all_tags[other],1,FALSE),""),
IFERROR(VLOOKUP($L37,all_tags[other],1,FALSE),""),
IFERROR(VLOOKUP($M37,all_tags[other],1,FALSE),""),
IFERROR(VLOOKUP($N37,all_tags[other],1,FALSE),""),
IFERROR(VLOOKUP($O37,all_tags[other],1,FALSE),"")
)</f>
        <v/>
      </c>
      <c r="AL37" t="str">
        <f t="shared" si="0"/>
        <v>post;advice;research</v>
      </c>
    </row>
    <row r="38" spans="1:38" x14ac:dyDescent="0.25">
      <c r="A38" t="str">
        <f>source_data[[#This Row],[link_id]]</f>
        <v>L00118</v>
      </c>
      <c r="B38" t="str">
        <f>source_data[[#This Row],[link]]</f>
        <v>https://twitter.com/vboykis/status/1021191402787692545</v>
      </c>
      <c r="C38" t="str">
        <f>source_data[[#This Row],[article_title]]</f>
        <v>Stats/data people: Tired of iris and mtcars? Tell me about your favorite heterogenous, small dataset! (I.e. has both numerical and text-value columns), is ideally smaller than 500 rows or so, is interesting to work with.</v>
      </c>
      <c r="D38" t="str">
        <f>source_data[[#This Row],[concatenate]]</f>
        <v>post;dataset;advice;statistics</v>
      </c>
      <c r="E38">
        <f>source_data[[#This Row],[tag_count]]</f>
        <v>4</v>
      </c>
      <c r="F38" t="str" cm="1">
        <f t="array" ref="F38:I38">_xlfn.TEXTSPLIT(Table5[[#This Row],[concatenate]],";")</f>
        <v>post</v>
      </c>
      <c r="G38" t="str">
        <v>dataset</v>
      </c>
      <c r="H38" t="str">
        <v>advice</v>
      </c>
      <c r="I38" t="str">
        <v>statistics</v>
      </c>
      <c r="Q38">
        <f>IF(ISBLANK(F38),-1,COUNTIF(all_tags[],F38)-COUNTIF(all_tags[category],F38))</f>
        <v>1</v>
      </c>
      <c r="R38">
        <f>IF(ISBLANK(G38),-1,COUNTIF(all_tags[],G38)-COUNTIF(all_tags[category],G38))</f>
        <v>1</v>
      </c>
      <c r="S38">
        <f>IF(ISBLANK(H38),-1,COUNTIF(all_tags[],H38)-COUNTIF(all_tags[category],H38))</f>
        <v>1</v>
      </c>
      <c r="T38">
        <f>IF(ISBLANK(I38),-1,COUNTIF(all_tags[],I38)-COUNTIF(all_tags[category],I38))</f>
        <v>1</v>
      </c>
      <c r="U38">
        <f>IF(ISBLANK(J38),-1,COUNTIF(all_tags[],J38)-COUNTIF(all_tags[category],J38))</f>
        <v>-1</v>
      </c>
      <c r="V38">
        <f>IF(ISBLANK(K38),-1,COUNTIF(all_tags[],K38)-COUNTIF(all_tags[category],K38))</f>
        <v>-1</v>
      </c>
      <c r="W38">
        <f>IF(ISBLANK(L38),-1,COUNTIF(all_tags[],L38)-COUNTIF(all_tags[category],L38))</f>
        <v>-1</v>
      </c>
      <c r="X38">
        <f>IF(ISBLANK(M38),-1,COUNTIF(all_tags[],M38)-COUNTIF(all_tags[category],M38))</f>
        <v>-1</v>
      </c>
      <c r="Y38">
        <f>IF(ISBLANK(N38),-1,COUNTIF(all_tags[],N38)-COUNTIF(all_tags[category],N38))</f>
        <v>-1</v>
      </c>
      <c r="Z38">
        <f>IF(ISBLANK(O38),-1,COUNTIF(all_tags[],O38)-COUNTIF(all_tags[category],O38))</f>
        <v>-1</v>
      </c>
      <c r="AB38" t="str">
        <f>Table5[[#This Row],[link_id]]</f>
        <v>L00118</v>
      </c>
      <c r="AC38" s="5" t="str">
        <f>_xlfn.TEXTJOIN("#",TRUE,
IFERROR(VLOOKUP($F38,all_tags[format],1,FALSE),""),
IFERROR(VLOOKUP($G38,all_tags[format],1,FALSE),""),
IFERROR(VLOOKUP($H38,all_tags[format],1,FALSE),""),
IFERROR(VLOOKUP($I38,all_tags[format],1,FALSE),""),
IFERROR(VLOOKUP($J38,all_tags[format],1,FALSE),""),
IFERROR(VLOOKUP($K38,all_tags[format],1,FALSE),""),
IFERROR(VLOOKUP($L38,all_tags[format],1,FALSE),""),
IFERROR(VLOOKUP($M38,all_tags[format],1,FALSE),""),
IFERROR(VLOOKUP($N38,all_tags[format],1,FALSE),""),
IFERROR(VLOOKUP($O38,all_tags[format],1,FALSE),"")
)</f>
        <v>post</v>
      </c>
      <c r="AD38" s="5" t="str">
        <f>_xlfn.TEXTJOIN("#",TRUE,
IFERROR(VLOOKUP($F38,all_tags[type],1,FALSE),""),
IFERROR(VLOOKUP($G38,all_tags[type],1,FALSE),""),
IFERROR(VLOOKUP($H38,all_tags[type],1,FALSE),""),
IFERROR(VLOOKUP($I38,all_tags[type],1,FALSE),""),
IFERROR(VLOOKUP($J38,all_tags[type],1,FALSE),""),
IFERROR(VLOOKUP($K38,all_tags[type],1,FALSE),""),
IFERROR(VLOOKUP($L38,all_tags[type],1,FALSE),""),
IFERROR(VLOOKUP($M38,all_tags[type],1,FALSE),""),
IFERROR(VLOOKUP($N38,all_tags[type],1,FALSE),""),
IFERROR(VLOOKUP($O38,all_tags[type],1,FALSE),"")
)</f>
        <v>dataset#advice</v>
      </c>
      <c r="AE38" s="5" t="str">
        <f>_xlfn.TEXTJOIN("#",TRUE,
IFERROR(VLOOKUP($F38,all_tags[level],1,FALSE),""),
IFERROR(VLOOKUP($G38,all_tags[level],1,FALSE),""),
IFERROR(VLOOKUP($H38,all_tags[level],1,FALSE),""),
IFERROR(VLOOKUP($I38,all_tags[level],1,FALSE),""),
IFERROR(VLOOKUP($J38,all_tags[level],1,FALSE),""),
IFERROR(VLOOKUP($K38,all_tags[level],1,FALSE),""),
IFERROR(VLOOKUP($L38,all_tags[level],1,FALSE),""),
IFERROR(VLOOKUP($M38,all_tags[level],1,FALSE),""),
IFERROR(VLOOKUP($N38,all_tags[level],1,FALSE),""),
IFERROR(VLOOKUP($O38,all_tags[level],1,FALSE),"")
)</f>
        <v/>
      </c>
      <c r="AF38" s="5" t="str">
        <f>_xlfn.TEXTJOIN("#",TRUE,
IFERROR(VLOOKUP($F38,all_tags[style],1,FALSE),""),
IFERROR(VLOOKUP($G38,all_tags[style],1,FALSE),""),
IFERROR(VLOOKUP($H38,all_tags[style],1,FALSE),""),
IFERROR(VLOOKUP($I38,all_tags[style],1,FALSE),""),
IFERROR(VLOOKUP($J38,all_tags[style],1,FALSE),""),
IFERROR(VLOOKUP($K38,all_tags[style],1,FALSE),""),
IFERROR(VLOOKUP($L38,all_tags[style],1,FALSE),""),
IFERROR(VLOOKUP($M38,all_tags[style],1,FALSE),""),
IFERROR(VLOOKUP($N38,all_tags[style],1,FALSE),""),
IFERROR(VLOOKUP($O38,all_tags[style],1,FALSE),"")
)</f>
        <v/>
      </c>
      <c r="AG38" s="5" t="str">
        <f>_xlfn.TEXTJOIN("#",TRUE,
IFERROR(VLOOKUP($F38,all_tags[theme],1,FALSE),""),
IFERROR(VLOOKUP($G38,all_tags[theme],1,FALSE),""),
IFERROR(VLOOKUP($H38,all_tags[theme],1,FALSE),""),
IFERROR(VLOOKUP($I38,all_tags[theme],1,FALSE),""),
IFERROR(VLOOKUP($J38,all_tags[theme],1,FALSE),""),
IFERROR(VLOOKUP($K38,all_tags[theme],1,FALSE),""),
IFERROR(VLOOKUP($L38,all_tags[theme],1,FALSE),""),
IFERROR(VLOOKUP($M38,all_tags[theme],1,FALSE),""),
IFERROR(VLOOKUP($N38,all_tags[theme],1,FALSE),""),
IFERROR(VLOOKUP($O38,all_tags[theme],1,FALSE),"")
)</f>
        <v/>
      </c>
      <c r="AH38" s="5" t="str">
        <f>_xlfn.TEXTJOIN("#",TRUE,
IFERROR(VLOOKUP($F38,all_tags[topic],1,FALSE),""),
IFERROR(VLOOKUP($G38,all_tags[topic],1,FALSE),""),
IFERROR(VLOOKUP($H38,all_tags[topic],1,FALSE),""),
IFERROR(VLOOKUP($I38,all_tags[topic],1,FALSE),""),
IFERROR(VLOOKUP($J38,all_tags[topic],1,FALSE),""),
IFERROR(VLOOKUP($K38,all_tags[topic],1,FALSE),""),
IFERROR(VLOOKUP($L38,all_tags[topic],1,FALSE),""),
IFERROR(VLOOKUP($M38,all_tags[topic],1,FALSE),""),
IFERROR(VLOOKUP($N38,all_tags[topic],1,FALSE),""),
IFERROR(VLOOKUP($O38,all_tags[topic],1,FALSE),"")
)</f>
        <v/>
      </c>
      <c r="AI38" s="5" t="str">
        <f>_xlfn.TEXTJOIN("#",TRUE,
IFERROR(VLOOKUP($F38,all_tags[area],1,FALSE),""),
IFERROR(VLOOKUP($G38,all_tags[area],1,FALSE),""),
IFERROR(VLOOKUP($H38,all_tags[area],1,FALSE),""),
IFERROR(VLOOKUP($I38,all_tags[area],1,FALSE),""),
IFERROR(VLOOKUP($J38,all_tags[area],1,FALSE),""),
IFERROR(VLOOKUP($K38,all_tags[area],1,FALSE),""),
IFERROR(VLOOKUP($L38,all_tags[area],1,FALSE),""),
IFERROR(VLOOKUP($M38,all_tags[area],1,FALSE),""),
IFERROR(VLOOKUP($N38,all_tags[area],1,FALSE),""),
IFERROR(VLOOKUP($O38,all_tags[area],1,FALSE),"")
)</f>
        <v>statistics</v>
      </c>
      <c r="AJ38" s="5" t="str">
        <f>_xlfn.TEXTJOIN("#",TRUE,
IFERROR(VLOOKUP($F38,all_tags[technology],1,FALSE),""),
IFERROR(VLOOKUP($G38,all_tags[technology],1,FALSE),""),
IFERROR(VLOOKUP($H38,all_tags[technology],1,FALSE),""),
IFERROR(VLOOKUP($I38,all_tags[technology],1,FALSE),""),
IFERROR(VLOOKUP($J38,all_tags[technology],1,FALSE),""),
IFERROR(VLOOKUP($K38,all_tags[technology],1,FALSE),""),
IFERROR(VLOOKUP($L38,all_tags[technology],1,FALSE),""),
IFERROR(VLOOKUP($M38,all_tags[technology],1,FALSE),""),
IFERROR(VLOOKUP($N38,all_tags[technology],1,FALSE),""),
IFERROR(VLOOKUP($O38,all_tags[technology],1,FALSE),"")
)</f>
        <v/>
      </c>
      <c r="AK38" s="5" t="str">
        <f>_xlfn.TEXTJOIN("#",TRUE,
IFERROR(VLOOKUP($F38,all_tags[other],1,FALSE),""),
IFERROR(VLOOKUP($G38,all_tags[other],1,FALSE),""),
IFERROR(VLOOKUP($H38,all_tags[other],1,FALSE),""),
IFERROR(VLOOKUP($I38,all_tags[other],1,FALSE),""),
IFERROR(VLOOKUP($J38,all_tags[other],1,FALSE),""),
IFERROR(VLOOKUP($K38,all_tags[other],1,FALSE),""),
IFERROR(VLOOKUP($L38,all_tags[other],1,FALSE),""),
IFERROR(VLOOKUP($M38,all_tags[other],1,FALSE),""),
IFERROR(VLOOKUP($N38,all_tags[other],1,FALSE),""),
IFERROR(VLOOKUP($O38,all_tags[other],1,FALSE),"")
)</f>
        <v/>
      </c>
      <c r="AL38" t="str">
        <f t="shared" si="0"/>
        <v>post;dataset;advice;statistics</v>
      </c>
    </row>
    <row r="39" spans="1:38" x14ac:dyDescent="0.25">
      <c r="A39" t="str">
        <f>source_data[[#This Row],[link_id]]</f>
        <v>L00119</v>
      </c>
      <c r="B39" t="str">
        <f>source_data[[#This Row],[link]]</f>
        <v>https://twitter.com/umutaliozbay/status/1021865685729927171</v>
      </c>
      <c r="C39" t="str">
        <f>source_data[[#This Row],[article_title]]</f>
        <v>some Observable techniques
https://t.co/GVPN5eIaCn
#dataviz</v>
      </c>
      <c r="D39" t="str">
        <f>source_data[[#This Row],[concatenate]]</f>
        <v>post;data-viz;technique;observable</v>
      </c>
      <c r="E39">
        <f>source_data[[#This Row],[tag_count]]</f>
        <v>5</v>
      </c>
      <c r="F39" t="str" cm="1">
        <f t="array" ref="F39:I39">_xlfn.TEXTSPLIT(Table5[[#This Row],[concatenate]],";")</f>
        <v>post</v>
      </c>
      <c r="G39" t="str">
        <v>data-viz</v>
      </c>
      <c r="H39" t="str">
        <v>technique</v>
      </c>
      <c r="I39" t="str">
        <v>observable</v>
      </c>
      <c r="Q39">
        <f>IF(ISBLANK(F39),-1,COUNTIF(all_tags[],F39)-COUNTIF(all_tags[category],F39))</f>
        <v>1</v>
      </c>
      <c r="R39">
        <f>IF(ISBLANK(G39),-1,COUNTIF(all_tags[],G39)-COUNTIF(all_tags[category],G39))</f>
        <v>1</v>
      </c>
      <c r="S39">
        <f>IF(ISBLANK(H39),-1,COUNTIF(all_tags[],H39)-COUNTIF(all_tags[category],H39))</f>
        <v>1</v>
      </c>
      <c r="T39">
        <f>IF(ISBLANK(I39),-1,COUNTIF(all_tags[],I39)-COUNTIF(all_tags[category],I39))</f>
        <v>1</v>
      </c>
      <c r="U39">
        <f>IF(ISBLANK(J39),-1,COUNTIF(all_tags[],J39)-COUNTIF(all_tags[category],J39))</f>
        <v>-1</v>
      </c>
      <c r="V39">
        <f>IF(ISBLANK(K39),-1,COUNTIF(all_tags[],K39)-COUNTIF(all_tags[category],K39))</f>
        <v>-1</v>
      </c>
      <c r="W39">
        <f>IF(ISBLANK(L39),-1,COUNTIF(all_tags[],L39)-COUNTIF(all_tags[category],L39))</f>
        <v>-1</v>
      </c>
      <c r="X39">
        <f>IF(ISBLANK(M39),-1,COUNTIF(all_tags[],M39)-COUNTIF(all_tags[category],M39))</f>
        <v>-1</v>
      </c>
      <c r="Y39">
        <f>IF(ISBLANK(N39),-1,COUNTIF(all_tags[],N39)-COUNTIF(all_tags[category],N39))</f>
        <v>-1</v>
      </c>
      <c r="Z39">
        <f>IF(ISBLANK(O39),-1,COUNTIF(all_tags[],O39)-COUNTIF(all_tags[category],O39))</f>
        <v>-1</v>
      </c>
      <c r="AB39" t="str">
        <f>Table5[[#This Row],[link_id]]</f>
        <v>L00119</v>
      </c>
      <c r="AC39" s="5" t="str">
        <f>_xlfn.TEXTJOIN("#",TRUE,
IFERROR(VLOOKUP($F39,all_tags[format],1,FALSE),""),
IFERROR(VLOOKUP($G39,all_tags[format],1,FALSE),""),
IFERROR(VLOOKUP($H39,all_tags[format],1,FALSE),""),
IFERROR(VLOOKUP($I39,all_tags[format],1,FALSE),""),
IFERROR(VLOOKUP($J39,all_tags[format],1,FALSE),""),
IFERROR(VLOOKUP($K39,all_tags[format],1,FALSE),""),
IFERROR(VLOOKUP($L39,all_tags[format],1,FALSE),""),
IFERROR(VLOOKUP($M39,all_tags[format],1,FALSE),""),
IFERROR(VLOOKUP($N39,all_tags[format],1,FALSE),""),
IFERROR(VLOOKUP($O39,all_tags[format],1,FALSE),"")
)</f>
        <v>post</v>
      </c>
      <c r="AD39" s="5" t="str">
        <f>_xlfn.TEXTJOIN("#",TRUE,
IFERROR(VLOOKUP($F39,all_tags[type],1,FALSE),""),
IFERROR(VLOOKUP($G39,all_tags[type],1,FALSE),""),
IFERROR(VLOOKUP($H39,all_tags[type],1,FALSE),""),
IFERROR(VLOOKUP($I39,all_tags[type],1,FALSE),""),
IFERROR(VLOOKUP($J39,all_tags[type],1,FALSE),""),
IFERROR(VLOOKUP($K39,all_tags[type],1,FALSE),""),
IFERROR(VLOOKUP($L39,all_tags[type],1,FALSE),""),
IFERROR(VLOOKUP($M39,all_tags[type],1,FALSE),""),
IFERROR(VLOOKUP($N39,all_tags[type],1,FALSE),""),
IFERROR(VLOOKUP($O39,all_tags[type],1,FALSE),"")
)</f>
        <v/>
      </c>
      <c r="AE39" s="5" t="str">
        <f>_xlfn.TEXTJOIN("#",TRUE,
IFERROR(VLOOKUP($F39,all_tags[level],1,FALSE),""),
IFERROR(VLOOKUP($G39,all_tags[level],1,FALSE),""),
IFERROR(VLOOKUP($H39,all_tags[level],1,FALSE),""),
IFERROR(VLOOKUP($I39,all_tags[level],1,FALSE),""),
IFERROR(VLOOKUP($J39,all_tags[level],1,FALSE),""),
IFERROR(VLOOKUP($K39,all_tags[level],1,FALSE),""),
IFERROR(VLOOKUP($L39,all_tags[level],1,FALSE),""),
IFERROR(VLOOKUP($M39,all_tags[level],1,FALSE),""),
IFERROR(VLOOKUP($N39,all_tags[level],1,FALSE),""),
IFERROR(VLOOKUP($O39,all_tags[level],1,FALSE),"")
)</f>
        <v/>
      </c>
      <c r="AF39" s="5" t="str">
        <f>_xlfn.TEXTJOIN("#",TRUE,
IFERROR(VLOOKUP($F39,all_tags[style],1,FALSE),""),
IFERROR(VLOOKUP($G39,all_tags[style],1,FALSE),""),
IFERROR(VLOOKUP($H39,all_tags[style],1,FALSE),""),
IFERROR(VLOOKUP($I39,all_tags[style],1,FALSE),""),
IFERROR(VLOOKUP($J39,all_tags[style],1,FALSE),""),
IFERROR(VLOOKUP($K39,all_tags[style],1,FALSE),""),
IFERROR(VLOOKUP($L39,all_tags[style],1,FALSE),""),
IFERROR(VLOOKUP($M39,all_tags[style],1,FALSE),""),
IFERROR(VLOOKUP($N39,all_tags[style],1,FALSE),""),
IFERROR(VLOOKUP($O39,all_tags[style],1,FALSE),"")
)</f>
        <v/>
      </c>
      <c r="AG39" s="5" t="str">
        <f>_xlfn.TEXTJOIN("#",TRUE,
IFERROR(VLOOKUP($F39,all_tags[theme],1,FALSE),""),
IFERROR(VLOOKUP($G39,all_tags[theme],1,FALSE),""),
IFERROR(VLOOKUP($H39,all_tags[theme],1,FALSE),""),
IFERROR(VLOOKUP($I39,all_tags[theme],1,FALSE),""),
IFERROR(VLOOKUP($J39,all_tags[theme],1,FALSE),""),
IFERROR(VLOOKUP($K39,all_tags[theme],1,FALSE),""),
IFERROR(VLOOKUP($L39,all_tags[theme],1,FALSE),""),
IFERROR(VLOOKUP($M39,all_tags[theme],1,FALSE),""),
IFERROR(VLOOKUP($N39,all_tags[theme],1,FALSE),""),
IFERROR(VLOOKUP($O39,all_tags[theme],1,FALSE),"")
)</f>
        <v>data-viz</v>
      </c>
      <c r="AH39" s="5" t="str">
        <f>_xlfn.TEXTJOIN("#",TRUE,
IFERROR(VLOOKUP($F39,all_tags[topic],1,FALSE),""),
IFERROR(VLOOKUP($G39,all_tags[topic],1,FALSE),""),
IFERROR(VLOOKUP($H39,all_tags[topic],1,FALSE),""),
IFERROR(VLOOKUP($I39,all_tags[topic],1,FALSE),""),
IFERROR(VLOOKUP($J39,all_tags[topic],1,FALSE),""),
IFERROR(VLOOKUP($K39,all_tags[topic],1,FALSE),""),
IFERROR(VLOOKUP($L39,all_tags[topic],1,FALSE),""),
IFERROR(VLOOKUP($M39,all_tags[topic],1,FALSE),""),
IFERROR(VLOOKUP($N39,all_tags[topic],1,FALSE),""),
IFERROR(VLOOKUP($O39,all_tags[topic],1,FALSE),"")
)</f>
        <v>technique</v>
      </c>
      <c r="AI39" s="5" t="str">
        <f>_xlfn.TEXTJOIN("#",TRUE,
IFERROR(VLOOKUP($F39,all_tags[area],1,FALSE),""),
IFERROR(VLOOKUP($G39,all_tags[area],1,FALSE),""),
IFERROR(VLOOKUP($H39,all_tags[area],1,FALSE),""),
IFERROR(VLOOKUP($I39,all_tags[area],1,FALSE),""),
IFERROR(VLOOKUP($J39,all_tags[area],1,FALSE),""),
IFERROR(VLOOKUP($K39,all_tags[area],1,FALSE),""),
IFERROR(VLOOKUP($L39,all_tags[area],1,FALSE),""),
IFERROR(VLOOKUP($M39,all_tags[area],1,FALSE),""),
IFERROR(VLOOKUP($N39,all_tags[area],1,FALSE),""),
IFERROR(VLOOKUP($O39,all_tags[area],1,FALSE),"")
)</f>
        <v/>
      </c>
      <c r="AJ39" s="5" t="str">
        <f>_xlfn.TEXTJOIN("#",TRUE,
IFERROR(VLOOKUP($F39,all_tags[technology],1,FALSE),""),
IFERROR(VLOOKUP($G39,all_tags[technology],1,FALSE),""),
IFERROR(VLOOKUP($H39,all_tags[technology],1,FALSE),""),
IFERROR(VLOOKUP($I39,all_tags[technology],1,FALSE),""),
IFERROR(VLOOKUP($J39,all_tags[technology],1,FALSE),""),
IFERROR(VLOOKUP($K39,all_tags[technology],1,FALSE),""),
IFERROR(VLOOKUP($L39,all_tags[technology],1,FALSE),""),
IFERROR(VLOOKUP($M39,all_tags[technology],1,FALSE),""),
IFERROR(VLOOKUP($N39,all_tags[technology],1,FALSE),""),
IFERROR(VLOOKUP($O39,all_tags[technology],1,FALSE),"")
)</f>
        <v>observable</v>
      </c>
      <c r="AK39" s="5" t="str">
        <f>_xlfn.TEXTJOIN("#",TRUE,
IFERROR(VLOOKUP($F39,all_tags[other],1,FALSE),""),
IFERROR(VLOOKUP($G39,all_tags[other],1,FALSE),""),
IFERROR(VLOOKUP($H39,all_tags[other],1,FALSE),""),
IFERROR(VLOOKUP($I39,all_tags[other],1,FALSE),""),
IFERROR(VLOOKUP($J39,all_tags[other],1,FALSE),""),
IFERROR(VLOOKUP($K39,all_tags[other],1,FALSE),""),
IFERROR(VLOOKUP($L39,all_tags[other],1,FALSE),""),
IFERROR(VLOOKUP($M39,all_tags[other],1,FALSE),""),
IFERROR(VLOOKUP($N39,all_tags[other],1,FALSE),""),
IFERROR(VLOOKUP($O39,all_tags[other],1,FALSE),"")
)</f>
        <v/>
      </c>
      <c r="AL39" t="str">
        <f t="shared" si="0"/>
        <v>post;data-viz;technique;observable</v>
      </c>
    </row>
    <row r="40" spans="1:38" x14ac:dyDescent="0.25">
      <c r="A40" t="str">
        <f>source_data[[#This Row],[link_id]]</f>
        <v>L00121</v>
      </c>
      <c r="B40" t="str">
        <f>source_data[[#This Row],[link]]</f>
        <v>https://twitter.com/AmbitionData/status/1038208543135019008</v>
      </c>
      <c r="C40" t="str">
        <f>source_data[[#This Row],[article_title]]</f>
        <v>@ahartsoe summarizes #dataviz best practices from four seasoned experts on this week’s #podcast #CSuite https://t.co/ibI5jZzyvX</v>
      </c>
      <c r="D40" t="str">
        <f>source_data[[#This Row],[concatenate]]</f>
        <v>podcast;advice;opinion;data-viz</v>
      </c>
      <c r="E40">
        <f>source_data[[#This Row],[tag_count]]</f>
        <v>4</v>
      </c>
      <c r="F40" t="str" cm="1">
        <f t="array" ref="F40:I40">_xlfn.TEXTSPLIT(Table5[[#This Row],[concatenate]],";")</f>
        <v>podcast</v>
      </c>
      <c r="G40" t="str">
        <v>advice</v>
      </c>
      <c r="H40" t="str">
        <v>opinion</v>
      </c>
      <c r="I40" t="str">
        <v>data-viz</v>
      </c>
      <c r="Q40">
        <f>IF(ISBLANK(F40),-1,COUNTIF(all_tags[],F40)-COUNTIF(all_tags[category],F40))</f>
        <v>1</v>
      </c>
      <c r="R40">
        <f>IF(ISBLANK(G40),-1,COUNTIF(all_tags[],G40)-COUNTIF(all_tags[category],G40))</f>
        <v>1</v>
      </c>
      <c r="S40">
        <f>IF(ISBLANK(H40),-1,COUNTIF(all_tags[],H40)-COUNTIF(all_tags[category],H40))</f>
        <v>1</v>
      </c>
      <c r="T40">
        <f>IF(ISBLANK(I40),-1,COUNTIF(all_tags[],I40)-COUNTIF(all_tags[category],I40))</f>
        <v>1</v>
      </c>
      <c r="U40">
        <f>IF(ISBLANK(J40),-1,COUNTIF(all_tags[],J40)-COUNTIF(all_tags[category],J40))</f>
        <v>-1</v>
      </c>
      <c r="V40">
        <f>IF(ISBLANK(K40),-1,COUNTIF(all_tags[],K40)-COUNTIF(all_tags[category],K40))</f>
        <v>-1</v>
      </c>
      <c r="W40">
        <f>IF(ISBLANK(L40),-1,COUNTIF(all_tags[],L40)-COUNTIF(all_tags[category],L40))</f>
        <v>-1</v>
      </c>
      <c r="X40">
        <f>IF(ISBLANK(M40),-1,COUNTIF(all_tags[],M40)-COUNTIF(all_tags[category],M40))</f>
        <v>-1</v>
      </c>
      <c r="Y40">
        <f>IF(ISBLANK(N40),-1,COUNTIF(all_tags[],N40)-COUNTIF(all_tags[category],N40))</f>
        <v>-1</v>
      </c>
      <c r="Z40">
        <f>IF(ISBLANK(O40),-1,COUNTIF(all_tags[],O40)-COUNTIF(all_tags[category],O40))</f>
        <v>-1</v>
      </c>
      <c r="AB40" t="str">
        <f>Table5[[#This Row],[link_id]]</f>
        <v>L00121</v>
      </c>
      <c r="AC40" s="5" t="str">
        <f>_xlfn.TEXTJOIN("#",TRUE,
IFERROR(VLOOKUP($F40,all_tags[format],1,FALSE),""),
IFERROR(VLOOKUP($G40,all_tags[format],1,FALSE),""),
IFERROR(VLOOKUP($H40,all_tags[format],1,FALSE),""),
IFERROR(VLOOKUP($I40,all_tags[format],1,FALSE),""),
IFERROR(VLOOKUP($J40,all_tags[format],1,FALSE),""),
IFERROR(VLOOKUP($K40,all_tags[format],1,FALSE),""),
IFERROR(VLOOKUP($L40,all_tags[format],1,FALSE),""),
IFERROR(VLOOKUP($M40,all_tags[format],1,FALSE),""),
IFERROR(VLOOKUP($N40,all_tags[format],1,FALSE),""),
IFERROR(VLOOKUP($O40,all_tags[format],1,FALSE),"")
)</f>
        <v>podcast</v>
      </c>
      <c r="AD40" s="5" t="str">
        <f>_xlfn.TEXTJOIN("#",TRUE,
IFERROR(VLOOKUP($F40,all_tags[type],1,FALSE),""),
IFERROR(VLOOKUP($G40,all_tags[type],1,FALSE),""),
IFERROR(VLOOKUP($H40,all_tags[type],1,FALSE),""),
IFERROR(VLOOKUP($I40,all_tags[type],1,FALSE),""),
IFERROR(VLOOKUP($J40,all_tags[type],1,FALSE),""),
IFERROR(VLOOKUP($K40,all_tags[type],1,FALSE),""),
IFERROR(VLOOKUP($L40,all_tags[type],1,FALSE),""),
IFERROR(VLOOKUP($M40,all_tags[type],1,FALSE),""),
IFERROR(VLOOKUP($N40,all_tags[type],1,FALSE),""),
IFERROR(VLOOKUP($O40,all_tags[type],1,FALSE),"")
)</f>
        <v>advice#opinion</v>
      </c>
      <c r="AE40" s="5" t="str">
        <f>_xlfn.TEXTJOIN("#",TRUE,
IFERROR(VLOOKUP($F40,all_tags[level],1,FALSE),""),
IFERROR(VLOOKUP($G40,all_tags[level],1,FALSE),""),
IFERROR(VLOOKUP($H40,all_tags[level],1,FALSE),""),
IFERROR(VLOOKUP($I40,all_tags[level],1,FALSE),""),
IFERROR(VLOOKUP($J40,all_tags[level],1,FALSE),""),
IFERROR(VLOOKUP($K40,all_tags[level],1,FALSE),""),
IFERROR(VLOOKUP($L40,all_tags[level],1,FALSE),""),
IFERROR(VLOOKUP($M40,all_tags[level],1,FALSE),""),
IFERROR(VLOOKUP($N40,all_tags[level],1,FALSE),""),
IFERROR(VLOOKUP($O40,all_tags[level],1,FALSE),"")
)</f>
        <v/>
      </c>
      <c r="AF40" s="5" t="str">
        <f>_xlfn.TEXTJOIN("#",TRUE,
IFERROR(VLOOKUP($F40,all_tags[style],1,FALSE),""),
IFERROR(VLOOKUP($G40,all_tags[style],1,FALSE),""),
IFERROR(VLOOKUP($H40,all_tags[style],1,FALSE),""),
IFERROR(VLOOKUP($I40,all_tags[style],1,FALSE),""),
IFERROR(VLOOKUP($J40,all_tags[style],1,FALSE),""),
IFERROR(VLOOKUP($K40,all_tags[style],1,FALSE),""),
IFERROR(VLOOKUP($L40,all_tags[style],1,FALSE),""),
IFERROR(VLOOKUP($M40,all_tags[style],1,FALSE),""),
IFERROR(VLOOKUP($N40,all_tags[style],1,FALSE),""),
IFERROR(VLOOKUP($O40,all_tags[style],1,FALSE),"")
)</f>
        <v/>
      </c>
      <c r="AG40" s="5" t="str">
        <f>_xlfn.TEXTJOIN("#",TRUE,
IFERROR(VLOOKUP($F40,all_tags[theme],1,FALSE),""),
IFERROR(VLOOKUP($G40,all_tags[theme],1,FALSE),""),
IFERROR(VLOOKUP($H40,all_tags[theme],1,FALSE),""),
IFERROR(VLOOKUP($I40,all_tags[theme],1,FALSE),""),
IFERROR(VLOOKUP($J40,all_tags[theme],1,FALSE),""),
IFERROR(VLOOKUP($K40,all_tags[theme],1,FALSE),""),
IFERROR(VLOOKUP($L40,all_tags[theme],1,FALSE),""),
IFERROR(VLOOKUP($M40,all_tags[theme],1,FALSE),""),
IFERROR(VLOOKUP($N40,all_tags[theme],1,FALSE),""),
IFERROR(VLOOKUP($O40,all_tags[theme],1,FALSE),"")
)</f>
        <v>data-viz</v>
      </c>
      <c r="AH40" s="5" t="str">
        <f>_xlfn.TEXTJOIN("#",TRUE,
IFERROR(VLOOKUP($F40,all_tags[topic],1,FALSE),""),
IFERROR(VLOOKUP($G40,all_tags[topic],1,FALSE),""),
IFERROR(VLOOKUP($H40,all_tags[topic],1,FALSE),""),
IFERROR(VLOOKUP($I40,all_tags[topic],1,FALSE),""),
IFERROR(VLOOKUP($J40,all_tags[topic],1,FALSE),""),
IFERROR(VLOOKUP($K40,all_tags[topic],1,FALSE),""),
IFERROR(VLOOKUP($L40,all_tags[topic],1,FALSE),""),
IFERROR(VLOOKUP($M40,all_tags[topic],1,FALSE),""),
IFERROR(VLOOKUP($N40,all_tags[topic],1,FALSE),""),
IFERROR(VLOOKUP($O40,all_tags[topic],1,FALSE),"")
)</f>
        <v/>
      </c>
      <c r="AI40" s="5" t="str">
        <f>_xlfn.TEXTJOIN("#",TRUE,
IFERROR(VLOOKUP($F40,all_tags[area],1,FALSE),""),
IFERROR(VLOOKUP($G40,all_tags[area],1,FALSE),""),
IFERROR(VLOOKUP($H40,all_tags[area],1,FALSE),""),
IFERROR(VLOOKUP($I40,all_tags[area],1,FALSE),""),
IFERROR(VLOOKUP($J40,all_tags[area],1,FALSE),""),
IFERROR(VLOOKUP($K40,all_tags[area],1,FALSE),""),
IFERROR(VLOOKUP($L40,all_tags[area],1,FALSE),""),
IFERROR(VLOOKUP($M40,all_tags[area],1,FALSE),""),
IFERROR(VLOOKUP($N40,all_tags[area],1,FALSE),""),
IFERROR(VLOOKUP($O40,all_tags[area],1,FALSE),"")
)</f>
        <v/>
      </c>
      <c r="AJ40" s="5" t="str">
        <f>_xlfn.TEXTJOIN("#",TRUE,
IFERROR(VLOOKUP($F40,all_tags[technology],1,FALSE),""),
IFERROR(VLOOKUP($G40,all_tags[technology],1,FALSE),""),
IFERROR(VLOOKUP($H40,all_tags[technology],1,FALSE),""),
IFERROR(VLOOKUP($I40,all_tags[technology],1,FALSE),""),
IFERROR(VLOOKUP($J40,all_tags[technology],1,FALSE),""),
IFERROR(VLOOKUP($K40,all_tags[technology],1,FALSE),""),
IFERROR(VLOOKUP($L40,all_tags[technology],1,FALSE),""),
IFERROR(VLOOKUP($M40,all_tags[technology],1,FALSE),""),
IFERROR(VLOOKUP($N40,all_tags[technology],1,FALSE),""),
IFERROR(VLOOKUP($O40,all_tags[technology],1,FALSE),"")
)</f>
        <v/>
      </c>
      <c r="AK40" s="5" t="str">
        <f>_xlfn.TEXTJOIN("#",TRUE,
IFERROR(VLOOKUP($F40,all_tags[other],1,FALSE),""),
IFERROR(VLOOKUP($G40,all_tags[other],1,FALSE),""),
IFERROR(VLOOKUP($H40,all_tags[other],1,FALSE),""),
IFERROR(VLOOKUP($I40,all_tags[other],1,FALSE),""),
IFERROR(VLOOKUP($J40,all_tags[other],1,FALSE),""),
IFERROR(VLOOKUP($K40,all_tags[other],1,FALSE),""),
IFERROR(VLOOKUP($L40,all_tags[other],1,FALSE),""),
IFERROR(VLOOKUP($M40,all_tags[other],1,FALSE),""),
IFERROR(VLOOKUP($N40,all_tags[other],1,FALSE),""),
IFERROR(VLOOKUP($O40,all_tags[other],1,FALSE),"")
)</f>
        <v/>
      </c>
      <c r="AL40" t="str">
        <f t="shared" si="0"/>
        <v>podcast;advice;opinion;data-viz</v>
      </c>
    </row>
    <row r="41" spans="1:38" x14ac:dyDescent="0.25">
      <c r="A41" t="str">
        <f>source_data[[#This Row],[link_id]]</f>
        <v>L00122</v>
      </c>
      <c r="B41" t="str">
        <f>source_data[[#This Row],[link]]</f>
        <v>https://twitter.com/PhoenixGyaan/status/1038022074764341249</v>
      </c>
      <c r="C41" t="str">
        <f>source_data[[#This Row],[article_title]]</f>
        <v>Same heatmap built 3 different ways (D3, React, Vue):
https://t.co/uLgWNfAAPT
https://t.co/cr0RkgknzE
https://t.co/LAuS7rk27C
https://t.co/wxqEHnRHWV</v>
      </c>
      <c r="D41" t="str">
        <f>source_data[[#This Row],[concatenate]]</f>
        <v>code;data-viz;method;chart</v>
      </c>
      <c r="E41">
        <f>source_data[[#This Row],[tag_count]]</f>
        <v>5</v>
      </c>
      <c r="F41" t="str" cm="1">
        <f t="array" ref="F41:I41">_xlfn.TEXTSPLIT(Table5[[#This Row],[concatenate]],";")</f>
        <v>code</v>
      </c>
      <c r="G41" t="str">
        <v>data-viz</v>
      </c>
      <c r="H41" t="str">
        <v>method</v>
      </c>
      <c r="I41" t="str">
        <v>chart</v>
      </c>
      <c r="Q41">
        <f>IF(ISBLANK(F41),-1,COUNTIF(all_tags[],F41)-COUNTIF(all_tags[category],F41))</f>
        <v>1</v>
      </c>
      <c r="R41">
        <f>IF(ISBLANK(G41),-1,COUNTIF(all_tags[],G41)-COUNTIF(all_tags[category],G41))</f>
        <v>1</v>
      </c>
      <c r="S41">
        <f>IF(ISBLANK(H41),-1,COUNTIF(all_tags[],H41)-COUNTIF(all_tags[category],H41))</f>
        <v>1</v>
      </c>
      <c r="T41">
        <f>IF(ISBLANK(I41),-1,COUNTIF(all_tags[],I41)-COUNTIF(all_tags[category],I41))</f>
        <v>1</v>
      </c>
      <c r="U41">
        <f>IF(ISBLANK(J41),-1,COUNTIF(all_tags[],J41)-COUNTIF(all_tags[category],J41))</f>
        <v>-1</v>
      </c>
      <c r="V41">
        <f>IF(ISBLANK(K41),-1,COUNTIF(all_tags[],K41)-COUNTIF(all_tags[category],K41))</f>
        <v>-1</v>
      </c>
      <c r="W41">
        <f>IF(ISBLANK(L41),-1,COUNTIF(all_tags[],L41)-COUNTIF(all_tags[category],L41))</f>
        <v>-1</v>
      </c>
      <c r="X41">
        <f>IF(ISBLANK(M41),-1,COUNTIF(all_tags[],M41)-COUNTIF(all_tags[category],M41))</f>
        <v>-1</v>
      </c>
      <c r="Y41">
        <f>IF(ISBLANK(N41),-1,COUNTIF(all_tags[],N41)-COUNTIF(all_tags[category],N41))</f>
        <v>-1</v>
      </c>
      <c r="Z41">
        <f>IF(ISBLANK(O41),-1,COUNTIF(all_tags[],O41)-COUNTIF(all_tags[category],O41))</f>
        <v>-1</v>
      </c>
      <c r="AB41" t="str">
        <f>Table5[[#This Row],[link_id]]</f>
        <v>L00122</v>
      </c>
      <c r="AC41" s="5" t="str">
        <f>_xlfn.TEXTJOIN("#",TRUE,
IFERROR(VLOOKUP($F41,all_tags[format],1,FALSE),""),
IFERROR(VLOOKUP($G41,all_tags[format],1,FALSE),""),
IFERROR(VLOOKUP($H41,all_tags[format],1,FALSE),""),
IFERROR(VLOOKUP($I41,all_tags[format],1,FALSE),""),
IFERROR(VLOOKUP($J41,all_tags[format],1,FALSE),""),
IFERROR(VLOOKUP($K41,all_tags[format],1,FALSE),""),
IFERROR(VLOOKUP($L41,all_tags[format],1,FALSE),""),
IFERROR(VLOOKUP($M41,all_tags[format],1,FALSE),""),
IFERROR(VLOOKUP($N41,all_tags[format],1,FALSE),""),
IFERROR(VLOOKUP($O41,all_tags[format],1,FALSE),"")
)</f>
        <v/>
      </c>
      <c r="AD41" s="5" t="str">
        <f>_xlfn.TEXTJOIN("#",TRUE,
IFERROR(VLOOKUP($F41,all_tags[type],1,FALSE),""),
IFERROR(VLOOKUP($G41,all_tags[type],1,FALSE),""),
IFERROR(VLOOKUP($H41,all_tags[type],1,FALSE),""),
IFERROR(VLOOKUP($I41,all_tags[type],1,FALSE),""),
IFERROR(VLOOKUP($J41,all_tags[type],1,FALSE),""),
IFERROR(VLOOKUP($K41,all_tags[type],1,FALSE),""),
IFERROR(VLOOKUP($L41,all_tags[type],1,FALSE),""),
IFERROR(VLOOKUP($M41,all_tags[type],1,FALSE),""),
IFERROR(VLOOKUP($N41,all_tags[type],1,FALSE),""),
IFERROR(VLOOKUP($O41,all_tags[type],1,FALSE),"")
)</f>
        <v>code</v>
      </c>
      <c r="AE41" s="5" t="str">
        <f>_xlfn.TEXTJOIN("#",TRUE,
IFERROR(VLOOKUP($F41,all_tags[level],1,FALSE),""),
IFERROR(VLOOKUP($G41,all_tags[level],1,FALSE),""),
IFERROR(VLOOKUP($H41,all_tags[level],1,FALSE),""),
IFERROR(VLOOKUP($I41,all_tags[level],1,FALSE),""),
IFERROR(VLOOKUP($J41,all_tags[level],1,FALSE),""),
IFERROR(VLOOKUP($K41,all_tags[level],1,FALSE),""),
IFERROR(VLOOKUP($L41,all_tags[level],1,FALSE),""),
IFERROR(VLOOKUP($M41,all_tags[level],1,FALSE),""),
IFERROR(VLOOKUP($N41,all_tags[level],1,FALSE),""),
IFERROR(VLOOKUP($O41,all_tags[level],1,FALSE),"")
)</f>
        <v/>
      </c>
      <c r="AF41" s="5" t="str">
        <f>_xlfn.TEXTJOIN("#",TRUE,
IFERROR(VLOOKUP($F41,all_tags[style],1,FALSE),""),
IFERROR(VLOOKUP($G41,all_tags[style],1,FALSE),""),
IFERROR(VLOOKUP($H41,all_tags[style],1,FALSE),""),
IFERROR(VLOOKUP($I41,all_tags[style],1,FALSE),""),
IFERROR(VLOOKUP($J41,all_tags[style],1,FALSE),""),
IFERROR(VLOOKUP($K41,all_tags[style],1,FALSE),""),
IFERROR(VLOOKUP($L41,all_tags[style],1,FALSE),""),
IFERROR(VLOOKUP($M41,all_tags[style],1,FALSE),""),
IFERROR(VLOOKUP($N41,all_tags[style],1,FALSE),""),
IFERROR(VLOOKUP($O41,all_tags[style],1,FALSE),"")
)</f>
        <v/>
      </c>
      <c r="AG41" s="5" t="str">
        <f>_xlfn.TEXTJOIN("#",TRUE,
IFERROR(VLOOKUP($F41,all_tags[theme],1,FALSE),""),
IFERROR(VLOOKUP($G41,all_tags[theme],1,FALSE),""),
IFERROR(VLOOKUP($H41,all_tags[theme],1,FALSE),""),
IFERROR(VLOOKUP($I41,all_tags[theme],1,FALSE),""),
IFERROR(VLOOKUP($J41,all_tags[theme],1,FALSE),""),
IFERROR(VLOOKUP($K41,all_tags[theme],1,FALSE),""),
IFERROR(VLOOKUP($L41,all_tags[theme],1,FALSE),""),
IFERROR(VLOOKUP($M41,all_tags[theme],1,FALSE),""),
IFERROR(VLOOKUP($N41,all_tags[theme],1,FALSE),""),
IFERROR(VLOOKUP($O41,all_tags[theme],1,FALSE),"")
)</f>
        <v>data-viz</v>
      </c>
      <c r="AH41" s="5" t="str">
        <f>_xlfn.TEXTJOIN("#",TRUE,
IFERROR(VLOOKUP($F41,all_tags[topic],1,FALSE),""),
IFERROR(VLOOKUP($G41,all_tags[topic],1,FALSE),""),
IFERROR(VLOOKUP($H41,all_tags[topic],1,FALSE),""),
IFERROR(VLOOKUP($I41,all_tags[topic],1,FALSE),""),
IFERROR(VLOOKUP($J41,all_tags[topic],1,FALSE),""),
IFERROR(VLOOKUP($K41,all_tags[topic],1,FALSE),""),
IFERROR(VLOOKUP($L41,all_tags[topic],1,FALSE),""),
IFERROR(VLOOKUP($M41,all_tags[topic],1,FALSE),""),
IFERROR(VLOOKUP($N41,all_tags[topic],1,FALSE),""),
IFERROR(VLOOKUP($O41,all_tags[topic],1,FALSE),"")
)</f>
        <v>method</v>
      </c>
      <c r="AI41" s="5" t="str">
        <f>_xlfn.TEXTJOIN("#",TRUE,
IFERROR(VLOOKUP($F41,all_tags[area],1,FALSE),""),
IFERROR(VLOOKUP($G41,all_tags[area],1,FALSE),""),
IFERROR(VLOOKUP($H41,all_tags[area],1,FALSE),""),
IFERROR(VLOOKUP($I41,all_tags[area],1,FALSE),""),
IFERROR(VLOOKUP($J41,all_tags[area],1,FALSE),""),
IFERROR(VLOOKUP($K41,all_tags[area],1,FALSE),""),
IFERROR(VLOOKUP($L41,all_tags[area],1,FALSE),""),
IFERROR(VLOOKUP($M41,all_tags[area],1,FALSE),""),
IFERROR(VLOOKUP($N41,all_tags[area],1,FALSE),""),
IFERROR(VLOOKUP($O41,all_tags[area],1,FALSE),"")
)</f>
        <v>chart</v>
      </c>
      <c r="AJ41" s="5" t="str">
        <f>_xlfn.TEXTJOIN("#",TRUE,
IFERROR(VLOOKUP($F41,all_tags[technology],1,FALSE),""),
IFERROR(VLOOKUP($G41,all_tags[technology],1,FALSE),""),
IFERROR(VLOOKUP($H41,all_tags[technology],1,FALSE),""),
IFERROR(VLOOKUP($I41,all_tags[technology],1,FALSE),""),
IFERROR(VLOOKUP($J41,all_tags[technology],1,FALSE),""),
IFERROR(VLOOKUP($K41,all_tags[technology],1,FALSE),""),
IFERROR(VLOOKUP($L41,all_tags[technology],1,FALSE),""),
IFERROR(VLOOKUP($M41,all_tags[technology],1,FALSE),""),
IFERROR(VLOOKUP($N41,all_tags[technology],1,FALSE),""),
IFERROR(VLOOKUP($O41,all_tags[technology],1,FALSE),"")
)</f>
        <v/>
      </c>
      <c r="AK41" s="5" t="str">
        <f>_xlfn.TEXTJOIN("#",TRUE,
IFERROR(VLOOKUP($F41,all_tags[other],1,FALSE),""),
IFERROR(VLOOKUP($G41,all_tags[other],1,FALSE),""),
IFERROR(VLOOKUP($H41,all_tags[other],1,FALSE),""),
IFERROR(VLOOKUP($I41,all_tags[other],1,FALSE),""),
IFERROR(VLOOKUP($J41,all_tags[other],1,FALSE),""),
IFERROR(VLOOKUP($K41,all_tags[other],1,FALSE),""),
IFERROR(VLOOKUP($L41,all_tags[other],1,FALSE),""),
IFERROR(VLOOKUP($M41,all_tags[other],1,FALSE),""),
IFERROR(VLOOKUP($N41,all_tags[other],1,FALSE),""),
IFERROR(VLOOKUP($O41,all_tags[other],1,FALSE),"")
)</f>
        <v/>
      </c>
      <c r="AL41" t="str">
        <f t="shared" si="0"/>
        <v>code;data-viz;method;chart</v>
      </c>
    </row>
    <row r="42" spans="1:38" ht="30" x14ac:dyDescent="0.25">
      <c r="A42" t="str">
        <f>source_data[[#This Row],[link_id]]</f>
        <v>L00123</v>
      </c>
      <c r="B42" t="str">
        <f>source_data[[#This Row],[link]]</f>
        <v>https://twitter.com/NadiehBremer/status/1044127524056440832</v>
      </c>
      <c r="C42" t="str">
        <f>source_data[[#This Row],[article_title]]</f>
        <v>It's truly begun now! Can't wait for the longlist to come out tomorrow (already :D)
I'll be going through each and every one of those and be inspired, amazed, jealous ("I wish I'd thought of that! / could do that"), and generally learning new things! https://t.co/Ps6aNnQlgA</v>
      </c>
      <c r="D42" t="str">
        <f>source_data[[#This Row],[concatenate]]</f>
        <v>post;data-viz;inspiration;competition</v>
      </c>
      <c r="E42">
        <f>source_data[[#This Row],[tag_count]]</f>
        <v>4</v>
      </c>
      <c r="F42" t="str" cm="1">
        <f t="array" ref="F42:I42">_xlfn.TEXTSPLIT(Table5[[#This Row],[concatenate]],";")</f>
        <v>post</v>
      </c>
      <c r="G42" t="str">
        <v>data-viz</v>
      </c>
      <c r="H42" t="str">
        <v>inspiration</v>
      </c>
      <c r="I42" t="str">
        <v>competition</v>
      </c>
      <c r="Q42">
        <f>IF(ISBLANK(F42),-1,COUNTIF(all_tags[],F42)-COUNTIF(all_tags[category],F42))</f>
        <v>1</v>
      </c>
      <c r="R42">
        <f>IF(ISBLANK(G42),-1,COUNTIF(all_tags[],G42)-COUNTIF(all_tags[category],G42))</f>
        <v>1</v>
      </c>
      <c r="S42">
        <f>IF(ISBLANK(H42),-1,COUNTIF(all_tags[],H42)-COUNTIF(all_tags[category],H42))</f>
        <v>1</v>
      </c>
      <c r="T42">
        <f>IF(ISBLANK(I42),-1,COUNTIF(all_tags[],I42)-COUNTIF(all_tags[category],I42))</f>
        <v>1</v>
      </c>
      <c r="U42">
        <f>IF(ISBLANK(J42),-1,COUNTIF(all_tags[],J42)-COUNTIF(all_tags[category],J42))</f>
        <v>-1</v>
      </c>
      <c r="V42">
        <f>IF(ISBLANK(K42),-1,COUNTIF(all_tags[],K42)-COUNTIF(all_tags[category],K42))</f>
        <v>-1</v>
      </c>
      <c r="W42">
        <f>IF(ISBLANK(L42),-1,COUNTIF(all_tags[],L42)-COUNTIF(all_tags[category],L42))</f>
        <v>-1</v>
      </c>
      <c r="X42">
        <f>IF(ISBLANK(M42),-1,COUNTIF(all_tags[],M42)-COUNTIF(all_tags[category],M42))</f>
        <v>-1</v>
      </c>
      <c r="Y42">
        <f>IF(ISBLANK(N42),-1,COUNTIF(all_tags[],N42)-COUNTIF(all_tags[category],N42))</f>
        <v>-1</v>
      </c>
      <c r="Z42">
        <f>IF(ISBLANK(O42),-1,COUNTIF(all_tags[],O42)-COUNTIF(all_tags[category],O42))</f>
        <v>-1</v>
      </c>
      <c r="AB42" t="str">
        <f>Table5[[#This Row],[link_id]]</f>
        <v>L00123</v>
      </c>
      <c r="AC42" s="5" t="str">
        <f>_xlfn.TEXTJOIN("#",TRUE,
IFERROR(VLOOKUP($F42,all_tags[format],1,FALSE),""),
IFERROR(VLOOKUP($G42,all_tags[format],1,FALSE),""),
IFERROR(VLOOKUP($H42,all_tags[format],1,FALSE),""),
IFERROR(VLOOKUP($I42,all_tags[format],1,FALSE),""),
IFERROR(VLOOKUP($J42,all_tags[format],1,FALSE),""),
IFERROR(VLOOKUP($K42,all_tags[format],1,FALSE),""),
IFERROR(VLOOKUP($L42,all_tags[format],1,FALSE),""),
IFERROR(VLOOKUP($M42,all_tags[format],1,FALSE),""),
IFERROR(VLOOKUP($N42,all_tags[format],1,FALSE),""),
IFERROR(VLOOKUP($O42,all_tags[format],1,FALSE),"")
)</f>
        <v>post</v>
      </c>
      <c r="AD42" s="5" t="str">
        <f>_xlfn.TEXTJOIN("#",TRUE,
IFERROR(VLOOKUP($F42,all_tags[type],1,FALSE),""),
IFERROR(VLOOKUP($G42,all_tags[type],1,FALSE),""),
IFERROR(VLOOKUP($H42,all_tags[type],1,FALSE),""),
IFERROR(VLOOKUP($I42,all_tags[type],1,FALSE),""),
IFERROR(VLOOKUP($J42,all_tags[type],1,FALSE),""),
IFERROR(VLOOKUP($K42,all_tags[type],1,FALSE),""),
IFERROR(VLOOKUP($L42,all_tags[type],1,FALSE),""),
IFERROR(VLOOKUP($M42,all_tags[type],1,FALSE),""),
IFERROR(VLOOKUP($N42,all_tags[type],1,FALSE),""),
IFERROR(VLOOKUP($O42,all_tags[type],1,FALSE),"")
)</f>
        <v/>
      </c>
      <c r="AE42" s="5" t="str">
        <f>_xlfn.TEXTJOIN("#",TRUE,
IFERROR(VLOOKUP($F42,all_tags[level],1,FALSE),""),
IFERROR(VLOOKUP($G42,all_tags[level],1,FALSE),""),
IFERROR(VLOOKUP($H42,all_tags[level],1,FALSE),""),
IFERROR(VLOOKUP($I42,all_tags[level],1,FALSE),""),
IFERROR(VLOOKUP($J42,all_tags[level],1,FALSE),""),
IFERROR(VLOOKUP($K42,all_tags[level],1,FALSE),""),
IFERROR(VLOOKUP($L42,all_tags[level],1,FALSE),""),
IFERROR(VLOOKUP($M42,all_tags[level],1,FALSE),""),
IFERROR(VLOOKUP($N42,all_tags[level],1,FALSE),""),
IFERROR(VLOOKUP($O42,all_tags[level],1,FALSE),"")
)</f>
        <v/>
      </c>
      <c r="AF42" s="5" t="str">
        <f>_xlfn.TEXTJOIN("#",TRUE,
IFERROR(VLOOKUP($F42,all_tags[style],1,FALSE),""),
IFERROR(VLOOKUP($G42,all_tags[style],1,FALSE),""),
IFERROR(VLOOKUP($H42,all_tags[style],1,FALSE),""),
IFERROR(VLOOKUP($I42,all_tags[style],1,FALSE),""),
IFERROR(VLOOKUP($J42,all_tags[style],1,FALSE),""),
IFERROR(VLOOKUP($K42,all_tags[style],1,FALSE),""),
IFERROR(VLOOKUP($L42,all_tags[style],1,FALSE),""),
IFERROR(VLOOKUP($M42,all_tags[style],1,FALSE),""),
IFERROR(VLOOKUP($N42,all_tags[style],1,FALSE),""),
IFERROR(VLOOKUP($O42,all_tags[style],1,FALSE),"")
)</f>
        <v/>
      </c>
      <c r="AG42" s="5" t="str">
        <f>_xlfn.TEXTJOIN("#",TRUE,
IFERROR(VLOOKUP($F42,all_tags[theme],1,FALSE),""),
IFERROR(VLOOKUP($G42,all_tags[theme],1,FALSE),""),
IFERROR(VLOOKUP($H42,all_tags[theme],1,FALSE),""),
IFERROR(VLOOKUP($I42,all_tags[theme],1,FALSE),""),
IFERROR(VLOOKUP($J42,all_tags[theme],1,FALSE),""),
IFERROR(VLOOKUP($K42,all_tags[theme],1,FALSE),""),
IFERROR(VLOOKUP($L42,all_tags[theme],1,FALSE),""),
IFERROR(VLOOKUP($M42,all_tags[theme],1,FALSE),""),
IFERROR(VLOOKUP($N42,all_tags[theme],1,FALSE),""),
IFERROR(VLOOKUP($O42,all_tags[theme],1,FALSE),"")
)</f>
        <v>data-viz</v>
      </c>
      <c r="AH42" s="5" t="str">
        <f>_xlfn.TEXTJOIN("#",TRUE,
IFERROR(VLOOKUP($F42,all_tags[topic],1,FALSE),""),
IFERROR(VLOOKUP($G42,all_tags[topic],1,FALSE),""),
IFERROR(VLOOKUP($H42,all_tags[topic],1,FALSE),""),
IFERROR(VLOOKUP($I42,all_tags[topic],1,FALSE),""),
IFERROR(VLOOKUP($J42,all_tags[topic],1,FALSE),""),
IFERROR(VLOOKUP($K42,all_tags[topic],1,FALSE),""),
IFERROR(VLOOKUP($L42,all_tags[topic],1,FALSE),""),
IFERROR(VLOOKUP($M42,all_tags[topic],1,FALSE),""),
IFERROR(VLOOKUP($N42,all_tags[topic],1,FALSE),""),
IFERROR(VLOOKUP($O42,all_tags[topic],1,FALSE),"")
)</f>
        <v/>
      </c>
      <c r="AI42" s="5" t="str">
        <f>_xlfn.TEXTJOIN("#",TRUE,
IFERROR(VLOOKUP($F42,all_tags[area],1,FALSE),""),
IFERROR(VLOOKUP($G42,all_tags[area],1,FALSE),""),
IFERROR(VLOOKUP($H42,all_tags[area],1,FALSE),""),
IFERROR(VLOOKUP($I42,all_tags[area],1,FALSE),""),
IFERROR(VLOOKUP($J42,all_tags[area],1,FALSE),""),
IFERROR(VLOOKUP($K42,all_tags[area],1,FALSE),""),
IFERROR(VLOOKUP($L42,all_tags[area],1,FALSE),""),
IFERROR(VLOOKUP($M42,all_tags[area],1,FALSE),""),
IFERROR(VLOOKUP($N42,all_tags[area],1,FALSE),""),
IFERROR(VLOOKUP($O42,all_tags[area],1,FALSE),"")
)</f>
        <v/>
      </c>
      <c r="AJ42" s="5" t="str">
        <f>_xlfn.TEXTJOIN("#",TRUE,
IFERROR(VLOOKUP($F42,all_tags[technology],1,FALSE),""),
IFERROR(VLOOKUP($G42,all_tags[technology],1,FALSE),""),
IFERROR(VLOOKUP($H42,all_tags[technology],1,FALSE),""),
IFERROR(VLOOKUP($I42,all_tags[technology],1,FALSE),""),
IFERROR(VLOOKUP($J42,all_tags[technology],1,FALSE),""),
IFERROR(VLOOKUP($K42,all_tags[technology],1,FALSE),""),
IFERROR(VLOOKUP($L42,all_tags[technology],1,FALSE),""),
IFERROR(VLOOKUP($M42,all_tags[technology],1,FALSE),""),
IFERROR(VLOOKUP($N42,all_tags[technology],1,FALSE),""),
IFERROR(VLOOKUP($O42,all_tags[technology],1,FALSE),"")
)</f>
        <v/>
      </c>
      <c r="AK42" s="5" t="str">
        <f>_xlfn.TEXTJOIN("#",TRUE,
IFERROR(VLOOKUP($F42,all_tags[other],1,FALSE),""),
IFERROR(VLOOKUP($G42,all_tags[other],1,FALSE),""),
IFERROR(VLOOKUP($H42,all_tags[other],1,FALSE),""),
IFERROR(VLOOKUP($I42,all_tags[other],1,FALSE),""),
IFERROR(VLOOKUP($J42,all_tags[other],1,FALSE),""),
IFERROR(VLOOKUP($K42,all_tags[other],1,FALSE),""),
IFERROR(VLOOKUP($L42,all_tags[other],1,FALSE),""),
IFERROR(VLOOKUP($M42,all_tags[other],1,FALSE),""),
IFERROR(VLOOKUP($N42,all_tags[other],1,FALSE),""),
IFERROR(VLOOKUP($O42,all_tags[other],1,FALSE),"")
)</f>
        <v>inspiration#competition</v>
      </c>
      <c r="AL42" t="str">
        <f t="shared" si="0"/>
        <v>post;data-viz;inspiration;competition</v>
      </c>
    </row>
    <row r="43" spans="1:38" x14ac:dyDescent="0.25">
      <c r="A43" t="str">
        <f>source_data[[#This Row],[link_id]]</f>
        <v>L00128</v>
      </c>
      <c r="B43" t="str">
        <f>source_data[[#This Row],[link]]</f>
        <v>https://ich.unesco.org/dive/constellation/?language=en</v>
      </c>
      <c r="C43" t="str">
        <f>source_data[[#This Row],[article_title]]</f>
        <v>A constellation of living heritage elements</v>
      </c>
      <c r="D43" t="str">
        <f>source_data[[#This Row],[concatenate]]</f>
        <v>interactive;visual;general;data-viz;inspiration;technique</v>
      </c>
      <c r="E43">
        <f>source_data[[#This Row],[tag_count]]</f>
        <v>5</v>
      </c>
      <c r="F43" t="str" cm="1">
        <f t="array" ref="F43:K43">_xlfn.TEXTSPLIT(Table5[[#This Row],[concatenate]],";")</f>
        <v>interactive</v>
      </c>
      <c r="G43" t="str">
        <v>visual</v>
      </c>
      <c r="H43" t="str">
        <v>general</v>
      </c>
      <c r="I43" t="str">
        <v>data-viz</v>
      </c>
      <c r="J43" t="str">
        <v>inspiration</v>
      </c>
      <c r="K43" t="str">
        <v>technique</v>
      </c>
      <c r="Q43">
        <f>IF(ISBLANK(F43),-1,COUNTIF(all_tags[],F43)-COUNTIF(all_tags[category],F43))</f>
        <v>1</v>
      </c>
      <c r="R43">
        <f>IF(ISBLANK(G43),-1,COUNTIF(all_tags[],G43)-COUNTIF(all_tags[category],G43))</f>
        <v>1</v>
      </c>
      <c r="S43">
        <f>IF(ISBLANK(H43),-1,COUNTIF(all_tags[],H43)-COUNTIF(all_tags[category],H43))</f>
        <v>1</v>
      </c>
      <c r="T43">
        <f>IF(ISBLANK(I43),-1,COUNTIF(all_tags[],I43)-COUNTIF(all_tags[category],I43))</f>
        <v>1</v>
      </c>
      <c r="U43">
        <f>IF(ISBLANK(J43),-1,COUNTIF(all_tags[],J43)-COUNTIF(all_tags[category],J43))</f>
        <v>1</v>
      </c>
      <c r="V43">
        <f>IF(ISBLANK(K43),-1,COUNTIF(all_tags[],K43)-COUNTIF(all_tags[category],K43))</f>
        <v>1</v>
      </c>
      <c r="W43">
        <f>IF(ISBLANK(L43),-1,COUNTIF(all_tags[],L43)-COUNTIF(all_tags[category],L43))</f>
        <v>-1</v>
      </c>
      <c r="X43">
        <f>IF(ISBLANK(M43),-1,COUNTIF(all_tags[],M43)-COUNTIF(all_tags[category],M43))</f>
        <v>-1</v>
      </c>
      <c r="Y43">
        <f>IF(ISBLANK(N43),-1,COUNTIF(all_tags[],N43)-COUNTIF(all_tags[category],N43))</f>
        <v>-1</v>
      </c>
      <c r="Z43">
        <f>IF(ISBLANK(O43),-1,COUNTIF(all_tags[],O43)-COUNTIF(all_tags[category],O43))</f>
        <v>-1</v>
      </c>
      <c r="AB43" t="str">
        <f>Table5[[#This Row],[link_id]]</f>
        <v>L00128</v>
      </c>
      <c r="AC43" s="5" t="str">
        <f>_xlfn.TEXTJOIN("#",TRUE,
IFERROR(VLOOKUP($F43,all_tags[format],1,FALSE),""),
IFERROR(VLOOKUP($G43,all_tags[format],1,FALSE),""),
IFERROR(VLOOKUP($H43,all_tags[format],1,FALSE),""),
IFERROR(VLOOKUP($I43,all_tags[format],1,FALSE),""),
IFERROR(VLOOKUP($J43,all_tags[format],1,FALSE),""),
IFERROR(VLOOKUP($K43,all_tags[format],1,FALSE),""),
IFERROR(VLOOKUP($L43,all_tags[format],1,FALSE),""),
IFERROR(VLOOKUP($M43,all_tags[format],1,FALSE),""),
IFERROR(VLOOKUP($N43,all_tags[format],1,FALSE),""),
IFERROR(VLOOKUP($O43,all_tags[format],1,FALSE),"")
)</f>
        <v>interactive</v>
      </c>
      <c r="AD43" s="5" t="str">
        <f>_xlfn.TEXTJOIN("#",TRUE,
IFERROR(VLOOKUP($F43,all_tags[type],1,FALSE),""),
IFERROR(VLOOKUP($G43,all_tags[type],1,FALSE),""),
IFERROR(VLOOKUP($H43,all_tags[type],1,FALSE),""),
IFERROR(VLOOKUP($I43,all_tags[type],1,FALSE),""),
IFERROR(VLOOKUP($J43,all_tags[type],1,FALSE),""),
IFERROR(VLOOKUP($K43,all_tags[type],1,FALSE),""),
IFERROR(VLOOKUP($L43,all_tags[type],1,FALSE),""),
IFERROR(VLOOKUP($M43,all_tags[type],1,FALSE),""),
IFERROR(VLOOKUP($N43,all_tags[type],1,FALSE),""),
IFERROR(VLOOKUP($O43,all_tags[type],1,FALSE),"")
)</f>
        <v>visual#general</v>
      </c>
      <c r="AE43" s="5" t="str">
        <f>_xlfn.TEXTJOIN("#",TRUE,
IFERROR(VLOOKUP($F43,all_tags[level],1,FALSE),""),
IFERROR(VLOOKUP($G43,all_tags[level],1,FALSE),""),
IFERROR(VLOOKUP($H43,all_tags[level],1,FALSE),""),
IFERROR(VLOOKUP($I43,all_tags[level],1,FALSE),""),
IFERROR(VLOOKUP($J43,all_tags[level],1,FALSE),""),
IFERROR(VLOOKUP($K43,all_tags[level],1,FALSE),""),
IFERROR(VLOOKUP($L43,all_tags[level],1,FALSE),""),
IFERROR(VLOOKUP($M43,all_tags[level],1,FALSE),""),
IFERROR(VLOOKUP($N43,all_tags[level],1,FALSE),""),
IFERROR(VLOOKUP($O43,all_tags[level],1,FALSE),"")
)</f>
        <v/>
      </c>
      <c r="AF43" s="5" t="str">
        <f>_xlfn.TEXTJOIN("#",TRUE,
IFERROR(VLOOKUP($F43,all_tags[style],1,FALSE),""),
IFERROR(VLOOKUP($G43,all_tags[style],1,FALSE),""),
IFERROR(VLOOKUP($H43,all_tags[style],1,FALSE),""),
IFERROR(VLOOKUP($I43,all_tags[style],1,FALSE),""),
IFERROR(VLOOKUP($J43,all_tags[style],1,FALSE),""),
IFERROR(VLOOKUP($K43,all_tags[style],1,FALSE),""),
IFERROR(VLOOKUP($L43,all_tags[style],1,FALSE),""),
IFERROR(VLOOKUP($M43,all_tags[style],1,FALSE),""),
IFERROR(VLOOKUP($N43,all_tags[style],1,FALSE),""),
IFERROR(VLOOKUP($O43,all_tags[style],1,FALSE),"")
)</f>
        <v/>
      </c>
      <c r="AG43" s="5" t="str">
        <f>_xlfn.TEXTJOIN("#",TRUE,
IFERROR(VLOOKUP($F43,all_tags[theme],1,FALSE),""),
IFERROR(VLOOKUP($G43,all_tags[theme],1,FALSE),""),
IFERROR(VLOOKUP($H43,all_tags[theme],1,FALSE),""),
IFERROR(VLOOKUP($I43,all_tags[theme],1,FALSE),""),
IFERROR(VLOOKUP($J43,all_tags[theme],1,FALSE),""),
IFERROR(VLOOKUP($K43,all_tags[theme],1,FALSE),""),
IFERROR(VLOOKUP($L43,all_tags[theme],1,FALSE),""),
IFERROR(VLOOKUP($M43,all_tags[theme],1,FALSE),""),
IFERROR(VLOOKUP($N43,all_tags[theme],1,FALSE),""),
IFERROR(VLOOKUP($O43,all_tags[theme],1,FALSE),"")
)</f>
        <v>data-viz</v>
      </c>
      <c r="AH43" s="5" t="str">
        <f>_xlfn.TEXTJOIN("#",TRUE,
IFERROR(VLOOKUP($F43,all_tags[topic],1,FALSE),""),
IFERROR(VLOOKUP($G43,all_tags[topic],1,FALSE),""),
IFERROR(VLOOKUP($H43,all_tags[topic],1,FALSE),""),
IFERROR(VLOOKUP($I43,all_tags[topic],1,FALSE),""),
IFERROR(VLOOKUP($J43,all_tags[topic],1,FALSE),""),
IFERROR(VLOOKUP($K43,all_tags[topic],1,FALSE),""),
IFERROR(VLOOKUP($L43,all_tags[topic],1,FALSE),""),
IFERROR(VLOOKUP($M43,all_tags[topic],1,FALSE),""),
IFERROR(VLOOKUP($N43,all_tags[topic],1,FALSE),""),
IFERROR(VLOOKUP($O43,all_tags[topic],1,FALSE),"")
)</f>
        <v>technique</v>
      </c>
      <c r="AI43" s="5" t="str">
        <f>_xlfn.TEXTJOIN("#",TRUE,
IFERROR(VLOOKUP($F43,all_tags[area],1,FALSE),""),
IFERROR(VLOOKUP($G43,all_tags[area],1,FALSE),""),
IFERROR(VLOOKUP($H43,all_tags[area],1,FALSE),""),
IFERROR(VLOOKUP($I43,all_tags[area],1,FALSE),""),
IFERROR(VLOOKUP($J43,all_tags[area],1,FALSE),""),
IFERROR(VLOOKUP($K43,all_tags[area],1,FALSE),""),
IFERROR(VLOOKUP($L43,all_tags[area],1,FALSE),""),
IFERROR(VLOOKUP($M43,all_tags[area],1,FALSE),""),
IFERROR(VLOOKUP($N43,all_tags[area],1,FALSE),""),
IFERROR(VLOOKUP($O43,all_tags[area],1,FALSE),"")
)</f>
        <v/>
      </c>
      <c r="AJ43" s="5" t="str">
        <f>_xlfn.TEXTJOIN("#",TRUE,
IFERROR(VLOOKUP($F43,all_tags[technology],1,FALSE),""),
IFERROR(VLOOKUP($G43,all_tags[technology],1,FALSE),""),
IFERROR(VLOOKUP($H43,all_tags[technology],1,FALSE),""),
IFERROR(VLOOKUP($I43,all_tags[technology],1,FALSE),""),
IFERROR(VLOOKUP($J43,all_tags[technology],1,FALSE),""),
IFERROR(VLOOKUP($K43,all_tags[technology],1,FALSE),""),
IFERROR(VLOOKUP($L43,all_tags[technology],1,FALSE),""),
IFERROR(VLOOKUP($M43,all_tags[technology],1,FALSE),""),
IFERROR(VLOOKUP($N43,all_tags[technology],1,FALSE),""),
IFERROR(VLOOKUP($O43,all_tags[technology],1,FALSE),"")
)</f>
        <v/>
      </c>
      <c r="AK43" s="5" t="str">
        <f>_xlfn.TEXTJOIN("#",TRUE,
IFERROR(VLOOKUP($F43,all_tags[other],1,FALSE),""),
IFERROR(VLOOKUP($G43,all_tags[other],1,FALSE),""),
IFERROR(VLOOKUP($H43,all_tags[other],1,FALSE),""),
IFERROR(VLOOKUP($I43,all_tags[other],1,FALSE),""),
IFERROR(VLOOKUP($J43,all_tags[other],1,FALSE),""),
IFERROR(VLOOKUP($K43,all_tags[other],1,FALSE),""),
IFERROR(VLOOKUP($L43,all_tags[other],1,FALSE),""),
IFERROR(VLOOKUP($M43,all_tags[other],1,FALSE),""),
IFERROR(VLOOKUP($N43,all_tags[other],1,FALSE),""),
IFERROR(VLOOKUP($O43,all_tags[other],1,FALSE),"")
)</f>
        <v>inspiration</v>
      </c>
      <c r="AL43" t="str">
        <f t="shared" si="0"/>
        <v>interactive;visual;general;data-viz;technique;inspiration</v>
      </c>
    </row>
    <row r="44" spans="1:38" x14ac:dyDescent="0.25">
      <c r="A44" t="str">
        <f>source_data[[#This Row],[link_id]]</f>
        <v>L00129</v>
      </c>
      <c r="B44" t="str">
        <f>source_data[[#This Row],[link]]</f>
        <v>https://github.com/tidyverse/readxl/blob/main/vignettes/articles/multiple-header-rows.Rmd</v>
      </c>
      <c r="C44" t="str">
        <f>source_data[[#This Row],[article_title]]</f>
        <v>Read data with multiple header rows into R</v>
      </c>
      <c r="D44" t="str">
        <f>source_data[[#This Row],[concatenate]]</f>
        <v>how-to;repo;data-analysis;technique;data-preparation</v>
      </c>
      <c r="E44">
        <f>source_data[[#This Row],[tag_count]]</f>
        <v>5</v>
      </c>
      <c r="F44" t="str" cm="1">
        <f t="array" ref="F44:J44">_xlfn.TEXTSPLIT(Table5[[#This Row],[concatenate]],";")</f>
        <v>how-to</v>
      </c>
      <c r="G44" t="str">
        <v>repo</v>
      </c>
      <c r="H44" t="str">
        <v>data-analysis</v>
      </c>
      <c r="I44" t="str">
        <v>technique</v>
      </c>
      <c r="J44" t="str">
        <v>data-preparation</v>
      </c>
      <c r="Q44">
        <f>IF(ISBLANK(F44),-1,COUNTIF(all_tags[],F44)-COUNTIF(all_tags[category],F44))</f>
        <v>1</v>
      </c>
      <c r="R44">
        <f>IF(ISBLANK(G44),-1,COUNTIF(all_tags[],G44)-COUNTIF(all_tags[category],G44))</f>
        <v>1</v>
      </c>
      <c r="S44">
        <f>IF(ISBLANK(H44),-1,COUNTIF(all_tags[],H44)-COUNTIF(all_tags[category],H44))</f>
        <v>1</v>
      </c>
      <c r="T44">
        <f>IF(ISBLANK(I44),-1,COUNTIF(all_tags[],I44)-COUNTIF(all_tags[category],I44))</f>
        <v>1</v>
      </c>
      <c r="U44">
        <f>IF(ISBLANK(J44),-1,COUNTIF(all_tags[],J44)-COUNTIF(all_tags[category],J44))</f>
        <v>1</v>
      </c>
      <c r="V44">
        <f>IF(ISBLANK(K44),-1,COUNTIF(all_tags[],K44)-COUNTIF(all_tags[category],K44))</f>
        <v>-1</v>
      </c>
      <c r="W44">
        <f>IF(ISBLANK(L44),-1,COUNTIF(all_tags[],L44)-COUNTIF(all_tags[category],L44))</f>
        <v>-1</v>
      </c>
      <c r="X44">
        <f>IF(ISBLANK(M44),-1,COUNTIF(all_tags[],M44)-COUNTIF(all_tags[category],M44))</f>
        <v>-1</v>
      </c>
      <c r="Y44">
        <f>IF(ISBLANK(N44),-1,COUNTIF(all_tags[],N44)-COUNTIF(all_tags[category],N44))</f>
        <v>-1</v>
      </c>
      <c r="Z44">
        <f>IF(ISBLANK(O44),-1,COUNTIF(all_tags[],O44)-COUNTIF(all_tags[category],O44))</f>
        <v>-1</v>
      </c>
      <c r="AB44" t="str">
        <f>Table5[[#This Row],[link_id]]</f>
        <v>L00129</v>
      </c>
      <c r="AC44" s="5" t="str">
        <f>_xlfn.TEXTJOIN("#",TRUE,
IFERROR(VLOOKUP($F44,all_tags[format],1,FALSE),""),
IFERROR(VLOOKUP($G44,all_tags[format],1,FALSE),""),
IFERROR(VLOOKUP($H44,all_tags[format],1,FALSE),""),
IFERROR(VLOOKUP($I44,all_tags[format],1,FALSE),""),
IFERROR(VLOOKUP($J44,all_tags[format],1,FALSE),""),
IFERROR(VLOOKUP($K44,all_tags[format],1,FALSE),""),
IFERROR(VLOOKUP($L44,all_tags[format],1,FALSE),""),
IFERROR(VLOOKUP($M44,all_tags[format],1,FALSE),""),
IFERROR(VLOOKUP($N44,all_tags[format],1,FALSE),""),
IFERROR(VLOOKUP($O44,all_tags[format],1,FALSE),"")
)</f>
        <v/>
      </c>
      <c r="AD44" s="5" t="str">
        <f>_xlfn.TEXTJOIN("#",TRUE,
IFERROR(VLOOKUP($F44,all_tags[type],1,FALSE),""),
IFERROR(VLOOKUP($G44,all_tags[type],1,FALSE),""),
IFERROR(VLOOKUP($H44,all_tags[type],1,FALSE),""),
IFERROR(VLOOKUP($I44,all_tags[type],1,FALSE),""),
IFERROR(VLOOKUP($J44,all_tags[type],1,FALSE),""),
IFERROR(VLOOKUP($K44,all_tags[type],1,FALSE),""),
IFERROR(VLOOKUP($L44,all_tags[type],1,FALSE),""),
IFERROR(VLOOKUP($M44,all_tags[type],1,FALSE),""),
IFERROR(VLOOKUP($N44,all_tags[type],1,FALSE),""),
IFERROR(VLOOKUP($O44,all_tags[type],1,FALSE),"")
)</f>
        <v>how-to#repo</v>
      </c>
      <c r="AE44" s="5" t="str">
        <f>_xlfn.TEXTJOIN("#",TRUE,
IFERROR(VLOOKUP($F44,all_tags[level],1,FALSE),""),
IFERROR(VLOOKUP($G44,all_tags[level],1,FALSE),""),
IFERROR(VLOOKUP($H44,all_tags[level],1,FALSE),""),
IFERROR(VLOOKUP($I44,all_tags[level],1,FALSE),""),
IFERROR(VLOOKUP($J44,all_tags[level],1,FALSE),""),
IFERROR(VLOOKUP($K44,all_tags[level],1,FALSE),""),
IFERROR(VLOOKUP($L44,all_tags[level],1,FALSE),""),
IFERROR(VLOOKUP($M44,all_tags[level],1,FALSE),""),
IFERROR(VLOOKUP($N44,all_tags[level],1,FALSE),""),
IFERROR(VLOOKUP($O44,all_tags[level],1,FALSE),"")
)</f>
        <v/>
      </c>
      <c r="AF44" s="5" t="str">
        <f>_xlfn.TEXTJOIN("#",TRUE,
IFERROR(VLOOKUP($F44,all_tags[style],1,FALSE),""),
IFERROR(VLOOKUP($G44,all_tags[style],1,FALSE),""),
IFERROR(VLOOKUP($H44,all_tags[style],1,FALSE),""),
IFERROR(VLOOKUP($I44,all_tags[style],1,FALSE),""),
IFERROR(VLOOKUP($J44,all_tags[style],1,FALSE),""),
IFERROR(VLOOKUP($K44,all_tags[style],1,FALSE),""),
IFERROR(VLOOKUP($L44,all_tags[style],1,FALSE),""),
IFERROR(VLOOKUP($M44,all_tags[style],1,FALSE),""),
IFERROR(VLOOKUP($N44,all_tags[style],1,FALSE),""),
IFERROR(VLOOKUP($O44,all_tags[style],1,FALSE),"")
)</f>
        <v/>
      </c>
      <c r="AG44" s="5" t="str">
        <f>_xlfn.TEXTJOIN("#",TRUE,
IFERROR(VLOOKUP($F44,all_tags[theme],1,FALSE),""),
IFERROR(VLOOKUP($G44,all_tags[theme],1,FALSE),""),
IFERROR(VLOOKUP($H44,all_tags[theme],1,FALSE),""),
IFERROR(VLOOKUP($I44,all_tags[theme],1,FALSE),""),
IFERROR(VLOOKUP($J44,all_tags[theme],1,FALSE),""),
IFERROR(VLOOKUP($K44,all_tags[theme],1,FALSE),""),
IFERROR(VLOOKUP($L44,all_tags[theme],1,FALSE),""),
IFERROR(VLOOKUP($M44,all_tags[theme],1,FALSE),""),
IFERROR(VLOOKUP($N44,all_tags[theme],1,FALSE),""),
IFERROR(VLOOKUP($O44,all_tags[theme],1,FALSE),"")
)</f>
        <v>data-analysis</v>
      </c>
      <c r="AH44" s="5" t="str">
        <f>_xlfn.TEXTJOIN("#",TRUE,
IFERROR(VLOOKUP($F44,all_tags[topic],1,FALSE),""),
IFERROR(VLOOKUP($G44,all_tags[topic],1,FALSE),""),
IFERROR(VLOOKUP($H44,all_tags[topic],1,FALSE),""),
IFERROR(VLOOKUP($I44,all_tags[topic],1,FALSE),""),
IFERROR(VLOOKUP($J44,all_tags[topic],1,FALSE),""),
IFERROR(VLOOKUP($K44,all_tags[topic],1,FALSE),""),
IFERROR(VLOOKUP($L44,all_tags[topic],1,FALSE),""),
IFERROR(VLOOKUP($M44,all_tags[topic],1,FALSE),""),
IFERROR(VLOOKUP($N44,all_tags[topic],1,FALSE),""),
IFERROR(VLOOKUP($O44,all_tags[topic],1,FALSE),"")
)</f>
        <v>technique</v>
      </c>
      <c r="AI44" s="5" t="str">
        <f>_xlfn.TEXTJOIN("#",TRUE,
IFERROR(VLOOKUP($F44,all_tags[area],1,FALSE),""),
IFERROR(VLOOKUP($G44,all_tags[area],1,FALSE),""),
IFERROR(VLOOKUP($H44,all_tags[area],1,FALSE),""),
IFERROR(VLOOKUP($I44,all_tags[area],1,FALSE),""),
IFERROR(VLOOKUP($J44,all_tags[area],1,FALSE),""),
IFERROR(VLOOKUP($K44,all_tags[area],1,FALSE),""),
IFERROR(VLOOKUP($L44,all_tags[area],1,FALSE),""),
IFERROR(VLOOKUP($M44,all_tags[area],1,FALSE),""),
IFERROR(VLOOKUP($N44,all_tags[area],1,FALSE),""),
IFERROR(VLOOKUP($O44,all_tags[area],1,FALSE),"")
)</f>
        <v>data-preparation</v>
      </c>
      <c r="AJ44" s="5" t="str">
        <f>_xlfn.TEXTJOIN("#",TRUE,
IFERROR(VLOOKUP($F44,all_tags[technology],1,FALSE),""),
IFERROR(VLOOKUP($G44,all_tags[technology],1,FALSE),""),
IFERROR(VLOOKUP($H44,all_tags[technology],1,FALSE),""),
IFERROR(VLOOKUP($I44,all_tags[technology],1,FALSE),""),
IFERROR(VLOOKUP($J44,all_tags[technology],1,FALSE),""),
IFERROR(VLOOKUP($K44,all_tags[technology],1,FALSE),""),
IFERROR(VLOOKUP($L44,all_tags[technology],1,FALSE),""),
IFERROR(VLOOKUP($M44,all_tags[technology],1,FALSE),""),
IFERROR(VLOOKUP($N44,all_tags[technology],1,FALSE),""),
IFERROR(VLOOKUP($O44,all_tags[technology],1,FALSE),"")
)</f>
        <v/>
      </c>
      <c r="AK44" s="5" t="str">
        <f>_xlfn.TEXTJOIN("#",TRUE,
IFERROR(VLOOKUP($F44,all_tags[other],1,FALSE),""),
IFERROR(VLOOKUP($G44,all_tags[other],1,FALSE),""),
IFERROR(VLOOKUP($H44,all_tags[other],1,FALSE),""),
IFERROR(VLOOKUP($I44,all_tags[other],1,FALSE),""),
IFERROR(VLOOKUP($J44,all_tags[other],1,FALSE),""),
IFERROR(VLOOKUP($K44,all_tags[other],1,FALSE),""),
IFERROR(VLOOKUP($L44,all_tags[other],1,FALSE),""),
IFERROR(VLOOKUP($M44,all_tags[other],1,FALSE),""),
IFERROR(VLOOKUP($N44,all_tags[other],1,FALSE),""),
IFERROR(VLOOKUP($O44,all_tags[other],1,FALSE),"")
)</f>
        <v/>
      </c>
      <c r="AL44" t="str">
        <f t="shared" si="0"/>
        <v>how-to;repo;data-analysis;technique;data-preparation</v>
      </c>
    </row>
    <row r="45" spans="1:38" x14ac:dyDescent="0.25">
      <c r="A45" t="str">
        <f>source_data[[#This Row],[link_id]]</f>
        <v>L00130</v>
      </c>
      <c r="B45" t="str">
        <f>source_data[[#This Row],[link]]</f>
        <v>https://help.displayr.com/hc/en-us/articles/360003132036-How-to-Customize-a-Table-Using-the-Formattable-R-Package</v>
      </c>
      <c r="C45" t="str">
        <f>source_data[[#This Row],[article_title]]</f>
        <v>How to Customize a Table Using the Formattable R Package</v>
      </c>
      <c r="D45" t="str">
        <f>source_data[[#This Row],[concatenate]]</f>
        <v>post;how-to;data-analysis;technique;technology;rstats</v>
      </c>
      <c r="E45">
        <f>source_data[[#This Row],[tag_count]]</f>
        <v>6</v>
      </c>
      <c r="F45" t="str" cm="1">
        <f t="array" ref="F45:K45">_xlfn.TEXTSPLIT(Table5[[#This Row],[concatenate]],";")</f>
        <v>post</v>
      </c>
      <c r="G45" t="str">
        <v>how-to</v>
      </c>
      <c r="H45" t="str">
        <v>data-analysis</v>
      </c>
      <c r="I45" t="str">
        <v>technique</v>
      </c>
      <c r="J45" t="str">
        <v>technology</v>
      </c>
      <c r="K45" t="str">
        <v>rstats</v>
      </c>
      <c r="Q45">
        <f>IF(ISBLANK(F45),-1,COUNTIF(all_tags[],F45)-COUNTIF(all_tags[category],F45))</f>
        <v>1</v>
      </c>
      <c r="R45">
        <f>IF(ISBLANK(G45),-1,COUNTIF(all_tags[],G45)-COUNTIF(all_tags[category],G45))</f>
        <v>1</v>
      </c>
      <c r="S45">
        <f>IF(ISBLANK(H45),-1,COUNTIF(all_tags[],H45)-COUNTIF(all_tags[category],H45))</f>
        <v>1</v>
      </c>
      <c r="T45">
        <f>IF(ISBLANK(I45),-1,COUNTIF(all_tags[],I45)-COUNTIF(all_tags[category],I45))</f>
        <v>1</v>
      </c>
      <c r="U45">
        <f>IF(ISBLANK(J45),-1,COUNTIF(all_tags[],J45)-COUNTIF(all_tags[category],J45))</f>
        <v>1</v>
      </c>
      <c r="V45">
        <f>IF(ISBLANK(K45),-1,COUNTIF(all_tags[],K45)-COUNTIF(all_tags[category],K45))</f>
        <v>1</v>
      </c>
      <c r="W45">
        <f>IF(ISBLANK(L45),-1,COUNTIF(all_tags[],L45)-COUNTIF(all_tags[category],L45))</f>
        <v>-1</v>
      </c>
      <c r="X45">
        <f>IF(ISBLANK(M45),-1,COUNTIF(all_tags[],M45)-COUNTIF(all_tags[category],M45))</f>
        <v>-1</v>
      </c>
      <c r="Y45">
        <f>IF(ISBLANK(N45),-1,COUNTIF(all_tags[],N45)-COUNTIF(all_tags[category],N45))</f>
        <v>-1</v>
      </c>
      <c r="Z45">
        <f>IF(ISBLANK(O45),-1,COUNTIF(all_tags[],O45)-COUNTIF(all_tags[category],O45))</f>
        <v>-1</v>
      </c>
      <c r="AB45" t="str">
        <f>Table5[[#This Row],[link_id]]</f>
        <v>L00130</v>
      </c>
      <c r="AC45" s="5" t="str">
        <f>_xlfn.TEXTJOIN("#",TRUE,
IFERROR(VLOOKUP($F45,all_tags[format],1,FALSE),""),
IFERROR(VLOOKUP($G45,all_tags[format],1,FALSE),""),
IFERROR(VLOOKUP($H45,all_tags[format],1,FALSE),""),
IFERROR(VLOOKUP($I45,all_tags[format],1,FALSE),""),
IFERROR(VLOOKUP($J45,all_tags[format],1,FALSE),""),
IFERROR(VLOOKUP($K45,all_tags[format],1,FALSE),""),
IFERROR(VLOOKUP($L45,all_tags[format],1,FALSE),""),
IFERROR(VLOOKUP($M45,all_tags[format],1,FALSE),""),
IFERROR(VLOOKUP($N45,all_tags[format],1,FALSE),""),
IFERROR(VLOOKUP($O45,all_tags[format],1,FALSE),"")
)</f>
        <v>post</v>
      </c>
      <c r="AD45" s="5" t="str">
        <f>_xlfn.TEXTJOIN("#",TRUE,
IFERROR(VLOOKUP($F45,all_tags[type],1,FALSE),""),
IFERROR(VLOOKUP($G45,all_tags[type],1,FALSE),""),
IFERROR(VLOOKUP($H45,all_tags[type],1,FALSE),""),
IFERROR(VLOOKUP($I45,all_tags[type],1,FALSE),""),
IFERROR(VLOOKUP($J45,all_tags[type],1,FALSE),""),
IFERROR(VLOOKUP($K45,all_tags[type],1,FALSE),""),
IFERROR(VLOOKUP($L45,all_tags[type],1,FALSE),""),
IFERROR(VLOOKUP($M45,all_tags[type],1,FALSE),""),
IFERROR(VLOOKUP($N45,all_tags[type],1,FALSE),""),
IFERROR(VLOOKUP($O45,all_tags[type],1,FALSE),"")
)</f>
        <v>how-to</v>
      </c>
      <c r="AE45" s="5" t="str">
        <f>_xlfn.TEXTJOIN("#",TRUE,
IFERROR(VLOOKUP($F45,all_tags[level],1,FALSE),""),
IFERROR(VLOOKUP($G45,all_tags[level],1,FALSE),""),
IFERROR(VLOOKUP($H45,all_tags[level],1,FALSE),""),
IFERROR(VLOOKUP($I45,all_tags[level],1,FALSE),""),
IFERROR(VLOOKUP($J45,all_tags[level],1,FALSE),""),
IFERROR(VLOOKUP($K45,all_tags[level],1,FALSE),""),
IFERROR(VLOOKUP($L45,all_tags[level],1,FALSE),""),
IFERROR(VLOOKUP($M45,all_tags[level],1,FALSE),""),
IFERROR(VLOOKUP($N45,all_tags[level],1,FALSE),""),
IFERROR(VLOOKUP($O45,all_tags[level],1,FALSE),"")
)</f>
        <v/>
      </c>
      <c r="AF45" s="5" t="str">
        <f>_xlfn.TEXTJOIN("#",TRUE,
IFERROR(VLOOKUP($F45,all_tags[style],1,FALSE),""),
IFERROR(VLOOKUP($G45,all_tags[style],1,FALSE),""),
IFERROR(VLOOKUP($H45,all_tags[style],1,FALSE),""),
IFERROR(VLOOKUP($I45,all_tags[style],1,FALSE),""),
IFERROR(VLOOKUP($J45,all_tags[style],1,FALSE),""),
IFERROR(VLOOKUP($K45,all_tags[style],1,FALSE),""),
IFERROR(VLOOKUP($L45,all_tags[style],1,FALSE),""),
IFERROR(VLOOKUP($M45,all_tags[style],1,FALSE),""),
IFERROR(VLOOKUP($N45,all_tags[style],1,FALSE),""),
IFERROR(VLOOKUP($O45,all_tags[style],1,FALSE),"")
)</f>
        <v/>
      </c>
      <c r="AG45" s="5" t="str">
        <f>_xlfn.TEXTJOIN("#",TRUE,
IFERROR(VLOOKUP($F45,all_tags[theme],1,FALSE),""),
IFERROR(VLOOKUP($G45,all_tags[theme],1,FALSE),""),
IFERROR(VLOOKUP($H45,all_tags[theme],1,FALSE),""),
IFERROR(VLOOKUP($I45,all_tags[theme],1,FALSE),""),
IFERROR(VLOOKUP($J45,all_tags[theme],1,FALSE),""),
IFERROR(VLOOKUP($K45,all_tags[theme],1,FALSE),""),
IFERROR(VLOOKUP($L45,all_tags[theme],1,FALSE),""),
IFERROR(VLOOKUP($M45,all_tags[theme],1,FALSE),""),
IFERROR(VLOOKUP($N45,all_tags[theme],1,FALSE),""),
IFERROR(VLOOKUP($O45,all_tags[theme],1,FALSE),"")
)</f>
        <v>data-analysis</v>
      </c>
      <c r="AH45" s="5" t="str">
        <f>_xlfn.TEXTJOIN("#",TRUE,
IFERROR(VLOOKUP($F45,all_tags[topic],1,FALSE),""),
IFERROR(VLOOKUP($G45,all_tags[topic],1,FALSE),""),
IFERROR(VLOOKUP($H45,all_tags[topic],1,FALSE),""),
IFERROR(VLOOKUP($I45,all_tags[topic],1,FALSE),""),
IFERROR(VLOOKUP($J45,all_tags[topic],1,FALSE),""),
IFERROR(VLOOKUP($K45,all_tags[topic],1,FALSE),""),
IFERROR(VLOOKUP($L45,all_tags[topic],1,FALSE),""),
IFERROR(VLOOKUP($M45,all_tags[topic],1,FALSE),""),
IFERROR(VLOOKUP($N45,all_tags[topic],1,FALSE),""),
IFERROR(VLOOKUP($O45,all_tags[topic],1,FALSE),"")
)</f>
        <v>technique#technology</v>
      </c>
      <c r="AI45" s="5" t="str">
        <f>_xlfn.TEXTJOIN("#",TRUE,
IFERROR(VLOOKUP($F45,all_tags[area],1,FALSE),""),
IFERROR(VLOOKUP($G45,all_tags[area],1,FALSE),""),
IFERROR(VLOOKUP($H45,all_tags[area],1,FALSE),""),
IFERROR(VLOOKUP($I45,all_tags[area],1,FALSE),""),
IFERROR(VLOOKUP($J45,all_tags[area],1,FALSE),""),
IFERROR(VLOOKUP($K45,all_tags[area],1,FALSE),""),
IFERROR(VLOOKUP($L45,all_tags[area],1,FALSE),""),
IFERROR(VLOOKUP($M45,all_tags[area],1,FALSE),""),
IFERROR(VLOOKUP($N45,all_tags[area],1,FALSE),""),
IFERROR(VLOOKUP($O45,all_tags[area],1,FALSE),"")
)</f>
        <v/>
      </c>
      <c r="AJ45" s="5" t="str">
        <f>_xlfn.TEXTJOIN("#",TRUE,
IFERROR(VLOOKUP($F45,all_tags[technology],1,FALSE),""),
IFERROR(VLOOKUP($G45,all_tags[technology],1,FALSE),""),
IFERROR(VLOOKUP($H45,all_tags[technology],1,FALSE),""),
IFERROR(VLOOKUP($I45,all_tags[technology],1,FALSE),""),
IFERROR(VLOOKUP($J45,all_tags[technology],1,FALSE),""),
IFERROR(VLOOKUP($K45,all_tags[technology],1,FALSE),""),
IFERROR(VLOOKUP($L45,all_tags[technology],1,FALSE),""),
IFERROR(VLOOKUP($M45,all_tags[technology],1,FALSE),""),
IFERROR(VLOOKUP($N45,all_tags[technology],1,FALSE),""),
IFERROR(VLOOKUP($O45,all_tags[technology],1,FALSE),"")
)</f>
        <v>rstats</v>
      </c>
      <c r="AK45" s="5" t="str">
        <f>_xlfn.TEXTJOIN("#",TRUE,
IFERROR(VLOOKUP($F45,all_tags[other],1,FALSE),""),
IFERROR(VLOOKUP($G45,all_tags[other],1,FALSE),""),
IFERROR(VLOOKUP($H45,all_tags[other],1,FALSE),""),
IFERROR(VLOOKUP($I45,all_tags[other],1,FALSE),""),
IFERROR(VLOOKUP($J45,all_tags[other],1,FALSE),""),
IFERROR(VLOOKUP($K45,all_tags[other],1,FALSE),""),
IFERROR(VLOOKUP($L45,all_tags[other],1,FALSE),""),
IFERROR(VLOOKUP($M45,all_tags[other],1,FALSE),""),
IFERROR(VLOOKUP($N45,all_tags[other],1,FALSE),""),
IFERROR(VLOOKUP($O45,all_tags[other],1,FALSE),"")
)</f>
        <v/>
      </c>
      <c r="AL45" t="str">
        <f t="shared" si="0"/>
        <v>post;how-to;data-analysis;technique;technology;rstats</v>
      </c>
    </row>
    <row r="46" spans="1:38" x14ac:dyDescent="0.25">
      <c r="A46" t="str">
        <f>source_data[[#This Row],[link_id]]</f>
        <v>L00135</v>
      </c>
      <c r="B46" t="str">
        <f>source_data[[#This Row],[link]]</f>
        <v>http://www.maartenlambrechts.com/2018/12/31/the-list-of-2018-visualization-lists.html</v>
      </c>
      <c r="C46" t="str">
        <f>source_data[[#This Row],[article_title]]</f>
        <v>The list of 2018 visualization lists</v>
      </c>
      <c r="D46" t="str">
        <f>source_data[[#This Row],[concatenate]]</f>
        <v>post;list;data-viz;inspiration</v>
      </c>
      <c r="E46">
        <f>source_data[[#This Row],[tag_count]]</f>
        <v>4</v>
      </c>
      <c r="F46" t="str" cm="1">
        <f t="array" ref="F46:I46">_xlfn.TEXTSPLIT(Table5[[#This Row],[concatenate]],";")</f>
        <v>post</v>
      </c>
      <c r="G46" t="str">
        <v>list</v>
      </c>
      <c r="H46" t="str">
        <v>data-viz</v>
      </c>
      <c r="I46" t="str">
        <v>inspiration</v>
      </c>
      <c r="Q46">
        <f>IF(ISBLANK(F46),-1,COUNTIF(all_tags[],F46)-COUNTIF(all_tags[category],F46))</f>
        <v>1</v>
      </c>
      <c r="R46">
        <f>IF(ISBLANK(G46),-1,COUNTIF(all_tags[],G46)-COUNTIF(all_tags[category],G46))</f>
        <v>1</v>
      </c>
      <c r="S46">
        <f>IF(ISBLANK(H46),-1,COUNTIF(all_tags[],H46)-COUNTIF(all_tags[category],H46))</f>
        <v>1</v>
      </c>
      <c r="T46">
        <f>IF(ISBLANK(I46),-1,COUNTIF(all_tags[],I46)-COUNTIF(all_tags[category],I46))</f>
        <v>1</v>
      </c>
      <c r="U46">
        <f>IF(ISBLANK(J46),-1,COUNTIF(all_tags[],J46)-COUNTIF(all_tags[category],J46))</f>
        <v>-1</v>
      </c>
      <c r="V46">
        <f>IF(ISBLANK(K46),-1,COUNTIF(all_tags[],K46)-COUNTIF(all_tags[category],K46))</f>
        <v>-1</v>
      </c>
      <c r="W46">
        <f>IF(ISBLANK(L46),-1,COUNTIF(all_tags[],L46)-COUNTIF(all_tags[category],L46))</f>
        <v>-1</v>
      </c>
      <c r="X46">
        <f>IF(ISBLANK(M46),-1,COUNTIF(all_tags[],M46)-COUNTIF(all_tags[category],M46))</f>
        <v>-1</v>
      </c>
      <c r="Y46">
        <f>IF(ISBLANK(N46),-1,COUNTIF(all_tags[],N46)-COUNTIF(all_tags[category],N46))</f>
        <v>-1</v>
      </c>
      <c r="Z46">
        <f>IF(ISBLANK(O46),-1,COUNTIF(all_tags[],O46)-COUNTIF(all_tags[category],O46))</f>
        <v>-1</v>
      </c>
      <c r="AB46" t="str">
        <f>Table5[[#This Row],[link_id]]</f>
        <v>L00135</v>
      </c>
      <c r="AC46" s="5" t="str">
        <f>_xlfn.TEXTJOIN("#",TRUE,
IFERROR(VLOOKUP($F46,all_tags[format],1,FALSE),""),
IFERROR(VLOOKUP($G46,all_tags[format],1,FALSE),""),
IFERROR(VLOOKUP($H46,all_tags[format],1,FALSE),""),
IFERROR(VLOOKUP($I46,all_tags[format],1,FALSE),""),
IFERROR(VLOOKUP($J46,all_tags[format],1,FALSE),""),
IFERROR(VLOOKUP($K46,all_tags[format],1,FALSE),""),
IFERROR(VLOOKUP($L46,all_tags[format],1,FALSE),""),
IFERROR(VLOOKUP($M46,all_tags[format],1,FALSE),""),
IFERROR(VLOOKUP($N46,all_tags[format],1,FALSE),""),
IFERROR(VLOOKUP($O46,all_tags[format],1,FALSE),"")
)</f>
        <v>post</v>
      </c>
      <c r="AD46" s="5" t="str">
        <f>_xlfn.TEXTJOIN("#",TRUE,
IFERROR(VLOOKUP($F46,all_tags[type],1,FALSE),""),
IFERROR(VLOOKUP($G46,all_tags[type],1,FALSE),""),
IFERROR(VLOOKUP($H46,all_tags[type],1,FALSE),""),
IFERROR(VLOOKUP($I46,all_tags[type],1,FALSE),""),
IFERROR(VLOOKUP($J46,all_tags[type],1,FALSE),""),
IFERROR(VLOOKUP($K46,all_tags[type],1,FALSE),""),
IFERROR(VLOOKUP($L46,all_tags[type],1,FALSE),""),
IFERROR(VLOOKUP($M46,all_tags[type],1,FALSE),""),
IFERROR(VLOOKUP($N46,all_tags[type],1,FALSE),""),
IFERROR(VLOOKUP($O46,all_tags[type],1,FALSE),"")
)</f>
        <v>list</v>
      </c>
      <c r="AE46" s="5" t="str">
        <f>_xlfn.TEXTJOIN("#",TRUE,
IFERROR(VLOOKUP($F46,all_tags[level],1,FALSE),""),
IFERROR(VLOOKUP($G46,all_tags[level],1,FALSE),""),
IFERROR(VLOOKUP($H46,all_tags[level],1,FALSE),""),
IFERROR(VLOOKUP($I46,all_tags[level],1,FALSE),""),
IFERROR(VLOOKUP($J46,all_tags[level],1,FALSE),""),
IFERROR(VLOOKUP($K46,all_tags[level],1,FALSE),""),
IFERROR(VLOOKUP($L46,all_tags[level],1,FALSE),""),
IFERROR(VLOOKUP($M46,all_tags[level],1,FALSE),""),
IFERROR(VLOOKUP($N46,all_tags[level],1,FALSE),""),
IFERROR(VLOOKUP($O46,all_tags[level],1,FALSE),"")
)</f>
        <v/>
      </c>
      <c r="AF46" s="5" t="str">
        <f>_xlfn.TEXTJOIN("#",TRUE,
IFERROR(VLOOKUP($F46,all_tags[style],1,FALSE),""),
IFERROR(VLOOKUP($G46,all_tags[style],1,FALSE),""),
IFERROR(VLOOKUP($H46,all_tags[style],1,FALSE),""),
IFERROR(VLOOKUP($I46,all_tags[style],1,FALSE),""),
IFERROR(VLOOKUP($J46,all_tags[style],1,FALSE),""),
IFERROR(VLOOKUP($K46,all_tags[style],1,FALSE),""),
IFERROR(VLOOKUP($L46,all_tags[style],1,FALSE),""),
IFERROR(VLOOKUP($M46,all_tags[style],1,FALSE),""),
IFERROR(VLOOKUP($N46,all_tags[style],1,FALSE),""),
IFERROR(VLOOKUP($O46,all_tags[style],1,FALSE),"")
)</f>
        <v/>
      </c>
      <c r="AG46" s="5" t="str">
        <f>_xlfn.TEXTJOIN("#",TRUE,
IFERROR(VLOOKUP($F46,all_tags[theme],1,FALSE),""),
IFERROR(VLOOKUP($G46,all_tags[theme],1,FALSE),""),
IFERROR(VLOOKUP($H46,all_tags[theme],1,FALSE),""),
IFERROR(VLOOKUP($I46,all_tags[theme],1,FALSE),""),
IFERROR(VLOOKUP($J46,all_tags[theme],1,FALSE),""),
IFERROR(VLOOKUP($K46,all_tags[theme],1,FALSE),""),
IFERROR(VLOOKUP($L46,all_tags[theme],1,FALSE),""),
IFERROR(VLOOKUP($M46,all_tags[theme],1,FALSE),""),
IFERROR(VLOOKUP($N46,all_tags[theme],1,FALSE),""),
IFERROR(VLOOKUP($O46,all_tags[theme],1,FALSE),"")
)</f>
        <v>data-viz</v>
      </c>
      <c r="AH46" s="5" t="str">
        <f>_xlfn.TEXTJOIN("#",TRUE,
IFERROR(VLOOKUP($F46,all_tags[topic],1,FALSE),""),
IFERROR(VLOOKUP($G46,all_tags[topic],1,FALSE),""),
IFERROR(VLOOKUP($H46,all_tags[topic],1,FALSE),""),
IFERROR(VLOOKUP($I46,all_tags[topic],1,FALSE),""),
IFERROR(VLOOKUP($J46,all_tags[topic],1,FALSE),""),
IFERROR(VLOOKUP($K46,all_tags[topic],1,FALSE),""),
IFERROR(VLOOKUP($L46,all_tags[topic],1,FALSE),""),
IFERROR(VLOOKUP($M46,all_tags[topic],1,FALSE),""),
IFERROR(VLOOKUP($N46,all_tags[topic],1,FALSE),""),
IFERROR(VLOOKUP($O46,all_tags[topic],1,FALSE),"")
)</f>
        <v/>
      </c>
      <c r="AI46" s="5" t="str">
        <f>_xlfn.TEXTJOIN("#",TRUE,
IFERROR(VLOOKUP($F46,all_tags[area],1,FALSE),""),
IFERROR(VLOOKUP($G46,all_tags[area],1,FALSE),""),
IFERROR(VLOOKUP($H46,all_tags[area],1,FALSE),""),
IFERROR(VLOOKUP($I46,all_tags[area],1,FALSE),""),
IFERROR(VLOOKUP($J46,all_tags[area],1,FALSE),""),
IFERROR(VLOOKUP($K46,all_tags[area],1,FALSE),""),
IFERROR(VLOOKUP($L46,all_tags[area],1,FALSE),""),
IFERROR(VLOOKUP($M46,all_tags[area],1,FALSE),""),
IFERROR(VLOOKUP($N46,all_tags[area],1,FALSE),""),
IFERROR(VLOOKUP($O46,all_tags[area],1,FALSE),"")
)</f>
        <v/>
      </c>
      <c r="AJ46" s="5" t="str">
        <f>_xlfn.TEXTJOIN("#",TRUE,
IFERROR(VLOOKUP($F46,all_tags[technology],1,FALSE),""),
IFERROR(VLOOKUP($G46,all_tags[technology],1,FALSE),""),
IFERROR(VLOOKUP($H46,all_tags[technology],1,FALSE),""),
IFERROR(VLOOKUP($I46,all_tags[technology],1,FALSE),""),
IFERROR(VLOOKUP($J46,all_tags[technology],1,FALSE),""),
IFERROR(VLOOKUP($K46,all_tags[technology],1,FALSE),""),
IFERROR(VLOOKUP($L46,all_tags[technology],1,FALSE),""),
IFERROR(VLOOKUP($M46,all_tags[technology],1,FALSE),""),
IFERROR(VLOOKUP($N46,all_tags[technology],1,FALSE),""),
IFERROR(VLOOKUP($O46,all_tags[technology],1,FALSE),"")
)</f>
        <v/>
      </c>
      <c r="AK46" s="5" t="str">
        <f>_xlfn.TEXTJOIN("#",TRUE,
IFERROR(VLOOKUP($F46,all_tags[other],1,FALSE),""),
IFERROR(VLOOKUP($G46,all_tags[other],1,FALSE),""),
IFERROR(VLOOKUP($H46,all_tags[other],1,FALSE),""),
IFERROR(VLOOKUP($I46,all_tags[other],1,FALSE),""),
IFERROR(VLOOKUP($J46,all_tags[other],1,FALSE),""),
IFERROR(VLOOKUP($K46,all_tags[other],1,FALSE),""),
IFERROR(VLOOKUP($L46,all_tags[other],1,FALSE),""),
IFERROR(VLOOKUP($M46,all_tags[other],1,FALSE),""),
IFERROR(VLOOKUP($N46,all_tags[other],1,FALSE),""),
IFERROR(VLOOKUP($O46,all_tags[other],1,FALSE),"")
)</f>
        <v>inspiration</v>
      </c>
      <c r="AL46" t="str">
        <f t="shared" si="0"/>
        <v>post;list;data-viz;inspiration</v>
      </c>
    </row>
    <row r="47" spans="1:38" x14ac:dyDescent="0.25">
      <c r="A47" t="str">
        <f>source_data[[#This Row],[link_id]]</f>
        <v>L00136</v>
      </c>
      <c r="B47" t="str">
        <f>source_data[[#This Row],[link]]</f>
        <v>https://www.blobmaker.app/</v>
      </c>
      <c r="C47" t="str">
        <f>source_data[[#This Row],[article_title]]</f>
        <v>Happy to share our first app of 2019! 🎉  It was super fun to build this with @gatsbyjs and #d3js Hope you like it! 🧡 https://t.co/UvySSK3Mc7</v>
      </c>
      <c r="D47" t="str">
        <f>source_data[[#This Row],[concatenate]]</f>
        <v>interactive;site;data-viz;tool</v>
      </c>
      <c r="E47">
        <f>source_data[[#This Row],[tag_count]]</f>
        <v>4</v>
      </c>
      <c r="F47" t="str" cm="1">
        <f t="array" ref="F47:I47">_xlfn.TEXTSPLIT(Table5[[#This Row],[concatenate]],";")</f>
        <v>interactive</v>
      </c>
      <c r="G47" t="str">
        <v>site</v>
      </c>
      <c r="H47" t="str">
        <v>data-viz</v>
      </c>
      <c r="I47" t="str">
        <v>tool</v>
      </c>
      <c r="Q47">
        <f>IF(ISBLANK(F47),-1,COUNTIF(all_tags[],F47)-COUNTIF(all_tags[category],F47))</f>
        <v>1</v>
      </c>
      <c r="R47">
        <f>IF(ISBLANK(G47),-1,COUNTIF(all_tags[],G47)-COUNTIF(all_tags[category],G47))</f>
        <v>1</v>
      </c>
      <c r="S47">
        <f>IF(ISBLANK(H47),-1,COUNTIF(all_tags[],H47)-COUNTIF(all_tags[category],H47))</f>
        <v>1</v>
      </c>
      <c r="T47">
        <f>IF(ISBLANK(I47),-1,COUNTIF(all_tags[],I47)-COUNTIF(all_tags[category],I47))</f>
        <v>1</v>
      </c>
      <c r="U47">
        <f>IF(ISBLANK(J47),-1,COUNTIF(all_tags[],J47)-COUNTIF(all_tags[category],J47))</f>
        <v>-1</v>
      </c>
      <c r="V47">
        <f>IF(ISBLANK(K47),-1,COUNTIF(all_tags[],K47)-COUNTIF(all_tags[category],K47))</f>
        <v>-1</v>
      </c>
      <c r="W47">
        <f>IF(ISBLANK(L47),-1,COUNTIF(all_tags[],L47)-COUNTIF(all_tags[category],L47))</f>
        <v>-1</v>
      </c>
      <c r="X47">
        <f>IF(ISBLANK(M47),-1,COUNTIF(all_tags[],M47)-COUNTIF(all_tags[category],M47))</f>
        <v>-1</v>
      </c>
      <c r="Y47">
        <f>IF(ISBLANK(N47),-1,COUNTIF(all_tags[],N47)-COUNTIF(all_tags[category],N47))</f>
        <v>-1</v>
      </c>
      <c r="Z47">
        <f>IF(ISBLANK(O47),-1,COUNTIF(all_tags[],O47)-COUNTIF(all_tags[category],O47))</f>
        <v>-1</v>
      </c>
      <c r="AB47" t="str">
        <f>Table5[[#This Row],[link_id]]</f>
        <v>L00136</v>
      </c>
      <c r="AC47" s="5" t="str">
        <f>_xlfn.TEXTJOIN("#",TRUE,
IFERROR(VLOOKUP($F47,all_tags[format],1,FALSE),""),
IFERROR(VLOOKUP($G47,all_tags[format],1,FALSE),""),
IFERROR(VLOOKUP($H47,all_tags[format],1,FALSE),""),
IFERROR(VLOOKUP($I47,all_tags[format],1,FALSE),""),
IFERROR(VLOOKUP($J47,all_tags[format],1,FALSE),""),
IFERROR(VLOOKUP($K47,all_tags[format],1,FALSE),""),
IFERROR(VLOOKUP($L47,all_tags[format],1,FALSE),""),
IFERROR(VLOOKUP($M47,all_tags[format],1,FALSE),""),
IFERROR(VLOOKUP($N47,all_tags[format],1,FALSE),""),
IFERROR(VLOOKUP($O47,all_tags[format],1,FALSE),"")
)</f>
        <v>interactive#site</v>
      </c>
      <c r="AD47" s="5" t="str">
        <f>_xlfn.TEXTJOIN("#",TRUE,
IFERROR(VLOOKUP($F47,all_tags[type],1,FALSE),""),
IFERROR(VLOOKUP($G47,all_tags[type],1,FALSE),""),
IFERROR(VLOOKUP($H47,all_tags[type],1,FALSE),""),
IFERROR(VLOOKUP($I47,all_tags[type],1,FALSE),""),
IFERROR(VLOOKUP($J47,all_tags[type],1,FALSE),""),
IFERROR(VLOOKUP($K47,all_tags[type],1,FALSE),""),
IFERROR(VLOOKUP($L47,all_tags[type],1,FALSE),""),
IFERROR(VLOOKUP($M47,all_tags[type],1,FALSE),""),
IFERROR(VLOOKUP($N47,all_tags[type],1,FALSE),""),
IFERROR(VLOOKUP($O47,all_tags[type],1,FALSE),"")
)</f>
        <v/>
      </c>
      <c r="AE47" s="5" t="str">
        <f>_xlfn.TEXTJOIN("#",TRUE,
IFERROR(VLOOKUP($F47,all_tags[level],1,FALSE),""),
IFERROR(VLOOKUP($G47,all_tags[level],1,FALSE),""),
IFERROR(VLOOKUP($H47,all_tags[level],1,FALSE),""),
IFERROR(VLOOKUP($I47,all_tags[level],1,FALSE),""),
IFERROR(VLOOKUP($J47,all_tags[level],1,FALSE),""),
IFERROR(VLOOKUP($K47,all_tags[level],1,FALSE),""),
IFERROR(VLOOKUP($L47,all_tags[level],1,FALSE),""),
IFERROR(VLOOKUP($M47,all_tags[level],1,FALSE),""),
IFERROR(VLOOKUP($N47,all_tags[level],1,FALSE),""),
IFERROR(VLOOKUP($O47,all_tags[level],1,FALSE),"")
)</f>
        <v/>
      </c>
      <c r="AF47" s="5" t="str">
        <f>_xlfn.TEXTJOIN("#",TRUE,
IFERROR(VLOOKUP($F47,all_tags[style],1,FALSE),""),
IFERROR(VLOOKUP($G47,all_tags[style],1,FALSE),""),
IFERROR(VLOOKUP($H47,all_tags[style],1,FALSE),""),
IFERROR(VLOOKUP($I47,all_tags[style],1,FALSE),""),
IFERROR(VLOOKUP($J47,all_tags[style],1,FALSE),""),
IFERROR(VLOOKUP($K47,all_tags[style],1,FALSE),""),
IFERROR(VLOOKUP($L47,all_tags[style],1,FALSE),""),
IFERROR(VLOOKUP($M47,all_tags[style],1,FALSE),""),
IFERROR(VLOOKUP($N47,all_tags[style],1,FALSE),""),
IFERROR(VLOOKUP($O47,all_tags[style],1,FALSE),"")
)</f>
        <v/>
      </c>
      <c r="AG47" s="5" t="str">
        <f>_xlfn.TEXTJOIN("#",TRUE,
IFERROR(VLOOKUP($F47,all_tags[theme],1,FALSE),""),
IFERROR(VLOOKUP($G47,all_tags[theme],1,FALSE),""),
IFERROR(VLOOKUP($H47,all_tags[theme],1,FALSE),""),
IFERROR(VLOOKUP($I47,all_tags[theme],1,FALSE),""),
IFERROR(VLOOKUP($J47,all_tags[theme],1,FALSE),""),
IFERROR(VLOOKUP($K47,all_tags[theme],1,FALSE),""),
IFERROR(VLOOKUP($L47,all_tags[theme],1,FALSE),""),
IFERROR(VLOOKUP($M47,all_tags[theme],1,FALSE),""),
IFERROR(VLOOKUP($N47,all_tags[theme],1,FALSE),""),
IFERROR(VLOOKUP($O47,all_tags[theme],1,FALSE),"")
)</f>
        <v>data-viz</v>
      </c>
      <c r="AH47" s="5" t="str">
        <f>_xlfn.TEXTJOIN("#",TRUE,
IFERROR(VLOOKUP($F47,all_tags[topic],1,FALSE),""),
IFERROR(VLOOKUP($G47,all_tags[topic],1,FALSE),""),
IFERROR(VLOOKUP($H47,all_tags[topic],1,FALSE),""),
IFERROR(VLOOKUP($I47,all_tags[topic],1,FALSE),""),
IFERROR(VLOOKUP($J47,all_tags[topic],1,FALSE),""),
IFERROR(VLOOKUP($K47,all_tags[topic],1,FALSE),""),
IFERROR(VLOOKUP($L47,all_tags[topic],1,FALSE),""),
IFERROR(VLOOKUP($M47,all_tags[topic],1,FALSE),""),
IFERROR(VLOOKUP($N47,all_tags[topic],1,FALSE),""),
IFERROR(VLOOKUP($O47,all_tags[topic],1,FALSE),"")
)</f>
        <v>tool</v>
      </c>
      <c r="AI47" s="5" t="str">
        <f>_xlfn.TEXTJOIN("#",TRUE,
IFERROR(VLOOKUP($F47,all_tags[area],1,FALSE),""),
IFERROR(VLOOKUP($G47,all_tags[area],1,FALSE),""),
IFERROR(VLOOKUP($H47,all_tags[area],1,FALSE),""),
IFERROR(VLOOKUP($I47,all_tags[area],1,FALSE),""),
IFERROR(VLOOKUP($J47,all_tags[area],1,FALSE),""),
IFERROR(VLOOKUP($K47,all_tags[area],1,FALSE),""),
IFERROR(VLOOKUP($L47,all_tags[area],1,FALSE),""),
IFERROR(VLOOKUP($M47,all_tags[area],1,FALSE),""),
IFERROR(VLOOKUP($N47,all_tags[area],1,FALSE),""),
IFERROR(VLOOKUP($O47,all_tags[area],1,FALSE),"")
)</f>
        <v/>
      </c>
      <c r="AJ47" s="5" t="str">
        <f>_xlfn.TEXTJOIN("#",TRUE,
IFERROR(VLOOKUP($F47,all_tags[technology],1,FALSE),""),
IFERROR(VLOOKUP($G47,all_tags[technology],1,FALSE),""),
IFERROR(VLOOKUP($H47,all_tags[technology],1,FALSE),""),
IFERROR(VLOOKUP($I47,all_tags[technology],1,FALSE),""),
IFERROR(VLOOKUP($J47,all_tags[technology],1,FALSE),""),
IFERROR(VLOOKUP($K47,all_tags[technology],1,FALSE),""),
IFERROR(VLOOKUP($L47,all_tags[technology],1,FALSE),""),
IFERROR(VLOOKUP($M47,all_tags[technology],1,FALSE),""),
IFERROR(VLOOKUP($N47,all_tags[technology],1,FALSE),""),
IFERROR(VLOOKUP($O47,all_tags[technology],1,FALSE),"")
)</f>
        <v/>
      </c>
      <c r="AK47" s="5" t="str">
        <f>_xlfn.TEXTJOIN("#",TRUE,
IFERROR(VLOOKUP($F47,all_tags[other],1,FALSE),""),
IFERROR(VLOOKUP($G47,all_tags[other],1,FALSE),""),
IFERROR(VLOOKUP($H47,all_tags[other],1,FALSE),""),
IFERROR(VLOOKUP($I47,all_tags[other],1,FALSE),""),
IFERROR(VLOOKUP($J47,all_tags[other],1,FALSE),""),
IFERROR(VLOOKUP($K47,all_tags[other],1,FALSE),""),
IFERROR(VLOOKUP($L47,all_tags[other],1,FALSE),""),
IFERROR(VLOOKUP($M47,all_tags[other],1,FALSE),""),
IFERROR(VLOOKUP($N47,all_tags[other],1,FALSE),""),
IFERROR(VLOOKUP($O47,all_tags[other],1,FALSE),"")
)</f>
        <v/>
      </c>
      <c r="AL47" t="str">
        <f t="shared" si="0"/>
        <v>interactive;site;data-viz;tool</v>
      </c>
    </row>
    <row r="48" spans="1:38" x14ac:dyDescent="0.25">
      <c r="A48" t="str">
        <f>source_data[[#This Row],[link_id]]</f>
        <v>L00137</v>
      </c>
      <c r="B48" t="str">
        <f>source_data[[#This Row],[link]]</f>
        <v>https://projects.susielu.com/viz-palette?colors=[%22#fbeb0b%22,%22#1a181a%22,%22#e5dcd2%22,%22#d41414%22,%22#61519a%22,%22#9c9691%22,%22#8e5523%22,%22#e18f3e%22,%22#a192d7%22,%22#296a35%22]&amp;backgroundColor=%22white%22&amp;fontColor=%22black%22</v>
      </c>
      <c r="C48" t="str">
        <f>source_data[[#This Row],[article_title]]</f>
        <v>Viz Palette</v>
      </c>
      <c r="D48" t="str">
        <f>source_data[[#This Row],[concatenate]]</f>
        <v>interactive;data-viz;tool;colour</v>
      </c>
      <c r="E48">
        <f>source_data[[#This Row],[tag_count]]</f>
        <v>5</v>
      </c>
      <c r="F48" t="str" cm="1">
        <f t="array" ref="F48:I48">_xlfn.TEXTSPLIT(Table5[[#This Row],[concatenate]],";")</f>
        <v>interactive</v>
      </c>
      <c r="G48" t="str">
        <v>data-viz</v>
      </c>
      <c r="H48" t="str">
        <v>tool</v>
      </c>
      <c r="I48" t="str">
        <v>colour</v>
      </c>
      <c r="Q48">
        <f>IF(ISBLANK(F48),-1,COUNTIF(all_tags[],F48)-COUNTIF(all_tags[category],F48))</f>
        <v>1</v>
      </c>
      <c r="R48">
        <f>IF(ISBLANK(G48),-1,COUNTIF(all_tags[],G48)-COUNTIF(all_tags[category],G48))</f>
        <v>1</v>
      </c>
      <c r="S48">
        <f>IF(ISBLANK(H48),-1,COUNTIF(all_tags[],H48)-COUNTIF(all_tags[category],H48))</f>
        <v>1</v>
      </c>
      <c r="T48">
        <f>IF(ISBLANK(I48),-1,COUNTIF(all_tags[],I48)-COUNTIF(all_tags[category],I48))</f>
        <v>1</v>
      </c>
      <c r="U48">
        <f>IF(ISBLANK(J48),-1,COUNTIF(all_tags[],J48)-COUNTIF(all_tags[category],J48))</f>
        <v>-1</v>
      </c>
      <c r="V48">
        <f>IF(ISBLANK(K48),-1,COUNTIF(all_tags[],K48)-COUNTIF(all_tags[category],K48))</f>
        <v>-1</v>
      </c>
      <c r="W48">
        <f>IF(ISBLANK(L48),-1,COUNTIF(all_tags[],L48)-COUNTIF(all_tags[category],L48))</f>
        <v>-1</v>
      </c>
      <c r="X48">
        <f>IF(ISBLANK(M48),-1,COUNTIF(all_tags[],M48)-COUNTIF(all_tags[category],M48))</f>
        <v>-1</v>
      </c>
      <c r="Y48">
        <f>IF(ISBLANK(N48),-1,COUNTIF(all_tags[],N48)-COUNTIF(all_tags[category],N48))</f>
        <v>-1</v>
      </c>
      <c r="Z48">
        <f>IF(ISBLANK(O48),-1,COUNTIF(all_tags[],O48)-COUNTIF(all_tags[category],O48))</f>
        <v>-1</v>
      </c>
      <c r="AB48" t="str">
        <f>Table5[[#This Row],[link_id]]</f>
        <v>L00137</v>
      </c>
      <c r="AC48" s="5" t="str">
        <f>_xlfn.TEXTJOIN("#",TRUE,
IFERROR(VLOOKUP($F48,all_tags[format],1,FALSE),""),
IFERROR(VLOOKUP($G48,all_tags[format],1,FALSE),""),
IFERROR(VLOOKUP($H48,all_tags[format],1,FALSE),""),
IFERROR(VLOOKUP($I48,all_tags[format],1,FALSE),""),
IFERROR(VLOOKUP($J48,all_tags[format],1,FALSE),""),
IFERROR(VLOOKUP($K48,all_tags[format],1,FALSE),""),
IFERROR(VLOOKUP($L48,all_tags[format],1,FALSE),""),
IFERROR(VLOOKUP($M48,all_tags[format],1,FALSE),""),
IFERROR(VLOOKUP($N48,all_tags[format],1,FALSE),""),
IFERROR(VLOOKUP($O48,all_tags[format],1,FALSE),"")
)</f>
        <v>interactive</v>
      </c>
      <c r="AD48" s="5" t="str">
        <f>_xlfn.TEXTJOIN("#",TRUE,
IFERROR(VLOOKUP($F48,all_tags[type],1,FALSE),""),
IFERROR(VLOOKUP($G48,all_tags[type],1,FALSE),""),
IFERROR(VLOOKUP($H48,all_tags[type],1,FALSE),""),
IFERROR(VLOOKUP($I48,all_tags[type],1,FALSE),""),
IFERROR(VLOOKUP($J48,all_tags[type],1,FALSE),""),
IFERROR(VLOOKUP($K48,all_tags[type],1,FALSE),""),
IFERROR(VLOOKUP($L48,all_tags[type],1,FALSE),""),
IFERROR(VLOOKUP($M48,all_tags[type],1,FALSE),""),
IFERROR(VLOOKUP($N48,all_tags[type],1,FALSE),""),
IFERROR(VLOOKUP($O48,all_tags[type],1,FALSE),"")
)</f>
        <v/>
      </c>
      <c r="AE48" s="5" t="str">
        <f>_xlfn.TEXTJOIN("#",TRUE,
IFERROR(VLOOKUP($F48,all_tags[level],1,FALSE),""),
IFERROR(VLOOKUP($G48,all_tags[level],1,FALSE),""),
IFERROR(VLOOKUP($H48,all_tags[level],1,FALSE),""),
IFERROR(VLOOKUP($I48,all_tags[level],1,FALSE),""),
IFERROR(VLOOKUP($J48,all_tags[level],1,FALSE),""),
IFERROR(VLOOKUP($K48,all_tags[level],1,FALSE),""),
IFERROR(VLOOKUP($L48,all_tags[level],1,FALSE),""),
IFERROR(VLOOKUP($M48,all_tags[level],1,FALSE),""),
IFERROR(VLOOKUP($N48,all_tags[level],1,FALSE),""),
IFERROR(VLOOKUP($O48,all_tags[level],1,FALSE),"")
)</f>
        <v/>
      </c>
      <c r="AF48" s="5" t="str">
        <f>_xlfn.TEXTJOIN("#",TRUE,
IFERROR(VLOOKUP($F48,all_tags[style],1,FALSE),""),
IFERROR(VLOOKUP($G48,all_tags[style],1,FALSE),""),
IFERROR(VLOOKUP($H48,all_tags[style],1,FALSE),""),
IFERROR(VLOOKUP($I48,all_tags[style],1,FALSE),""),
IFERROR(VLOOKUP($J48,all_tags[style],1,FALSE),""),
IFERROR(VLOOKUP($K48,all_tags[style],1,FALSE),""),
IFERROR(VLOOKUP($L48,all_tags[style],1,FALSE),""),
IFERROR(VLOOKUP($M48,all_tags[style],1,FALSE),""),
IFERROR(VLOOKUP($N48,all_tags[style],1,FALSE),""),
IFERROR(VLOOKUP($O48,all_tags[style],1,FALSE),"")
)</f>
        <v/>
      </c>
      <c r="AG48" s="5" t="str">
        <f>_xlfn.TEXTJOIN("#",TRUE,
IFERROR(VLOOKUP($F48,all_tags[theme],1,FALSE),""),
IFERROR(VLOOKUP($G48,all_tags[theme],1,FALSE),""),
IFERROR(VLOOKUP($H48,all_tags[theme],1,FALSE),""),
IFERROR(VLOOKUP($I48,all_tags[theme],1,FALSE),""),
IFERROR(VLOOKUP($J48,all_tags[theme],1,FALSE),""),
IFERROR(VLOOKUP($K48,all_tags[theme],1,FALSE),""),
IFERROR(VLOOKUP($L48,all_tags[theme],1,FALSE),""),
IFERROR(VLOOKUP($M48,all_tags[theme],1,FALSE),""),
IFERROR(VLOOKUP($N48,all_tags[theme],1,FALSE),""),
IFERROR(VLOOKUP($O48,all_tags[theme],1,FALSE),"")
)</f>
        <v>data-viz</v>
      </c>
      <c r="AH48" s="5" t="str">
        <f>_xlfn.TEXTJOIN("#",TRUE,
IFERROR(VLOOKUP($F48,all_tags[topic],1,FALSE),""),
IFERROR(VLOOKUP($G48,all_tags[topic],1,FALSE),""),
IFERROR(VLOOKUP($H48,all_tags[topic],1,FALSE),""),
IFERROR(VLOOKUP($I48,all_tags[topic],1,FALSE),""),
IFERROR(VLOOKUP($J48,all_tags[topic],1,FALSE),""),
IFERROR(VLOOKUP($K48,all_tags[topic],1,FALSE),""),
IFERROR(VLOOKUP($L48,all_tags[topic],1,FALSE),""),
IFERROR(VLOOKUP($M48,all_tags[topic],1,FALSE),""),
IFERROR(VLOOKUP($N48,all_tags[topic],1,FALSE),""),
IFERROR(VLOOKUP($O48,all_tags[topic],1,FALSE),"")
)</f>
        <v>tool</v>
      </c>
      <c r="AI48" s="5" t="str">
        <f>_xlfn.TEXTJOIN("#",TRUE,
IFERROR(VLOOKUP($F48,all_tags[area],1,FALSE),""),
IFERROR(VLOOKUP($G48,all_tags[area],1,FALSE),""),
IFERROR(VLOOKUP($H48,all_tags[area],1,FALSE),""),
IFERROR(VLOOKUP($I48,all_tags[area],1,FALSE),""),
IFERROR(VLOOKUP($J48,all_tags[area],1,FALSE),""),
IFERROR(VLOOKUP($K48,all_tags[area],1,FALSE),""),
IFERROR(VLOOKUP($L48,all_tags[area],1,FALSE),""),
IFERROR(VLOOKUP($M48,all_tags[area],1,FALSE),""),
IFERROR(VLOOKUP($N48,all_tags[area],1,FALSE),""),
IFERROR(VLOOKUP($O48,all_tags[area],1,FALSE),"")
)</f>
        <v>colour</v>
      </c>
      <c r="AJ48" s="5" t="str">
        <f>_xlfn.TEXTJOIN("#",TRUE,
IFERROR(VLOOKUP($F48,all_tags[technology],1,FALSE),""),
IFERROR(VLOOKUP($G48,all_tags[technology],1,FALSE),""),
IFERROR(VLOOKUP($H48,all_tags[technology],1,FALSE),""),
IFERROR(VLOOKUP($I48,all_tags[technology],1,FALSE),""),
IFERROR(VLOOKUP($J48,all_tags[technology],1,FALSE),""),
IFERROR(VLOOKUP($K48,all_tags[technology],1,FALSE),""),
IFERROR(VLOOKUP($L48,all_tags[technology],1,FALSE),""),
IFERROR(VLOOKUP($M48,all_tags[technology],1,FALSE),""),
IFERROR(VLOOKUP($N48,all_tags[technology],1,FALSE),""),
IFERROR(VLOOKUP($O48,all_tags[technology],1,FALSE),"")
)</f>
        <v/>
      </c>
      <c r="AK48" s="5" t="str">
        <f>_xlfn.TEXTJOIN("#",TRUE,
IFERROR(VLOOKUP($F48,all_tags[other],1,FALSE),""),
IFERROR(VLOOKUP($G48,all_tags[other],1,FALSE),""),
IFERROR(VLOOKUP($H48,all_tags[other],1,FALSE),""),
IFERROR(VLOOKUP($I48,all_tags[other],1,FALSE),""),
IFERROR(VLOOKUP($J48,all_tags[other],1,FALSE),""),
IFERROR(VLOOKUP($K48,all_tags[other],1,FALSE),""),
IFERROR(VLOOKUP($L48,all_tags[other],1,FALSE),""),
IFERROR(VLOOKUP($M48,all_tags[other],1,FALSE),""),
IFERROR(VLOOKUP($N48,all_tags[other],1,FALSE),""),
IFERROR(VLOOKUP($O48,all_tags[other],1,FALSE),"")
)</f>
        <v/>
      </c>
      <c r="AL48" t="str">
        <f t="shared" si="0"/>
        <v>interactive;data-viz;tool;colour</v>
      </c>
    </row>
    <row r="49" spans="1:38" x14ac:dyDescent="0.25">
      <c r="A49" t="str">
        <f>source_data[[#This Row],[link_id]]</f>
        <v>L00138</v>
      </c>
      <c r="B49" t="str">
        <f>source_data[[#This Row],[link]]</f>
        <v>https://twitter.com/hadleywickham/status/1100441687233609728</v>
      </c>
      <c r="C49" t="str">
        <f>source_data[[#This Row],[article_title]]</f>
        <v xml:space="preserve">I'm looking for examples of raw datasets that need reshaping from long-to-wide (i.e. spread()ing). Do you have a good example? </v>
      </c>
      <c r="D49" t="str">
        <f>source_data[[#This Row],[concatenate]]</f>
        <v>post;dataset;data-analysis;data-preparation</v>
      </c>
      <c r="E49">
        <f>source_data[[#This Row],[tag_count]]</f>
        <v>5</v>
      </c>
      <c r="F49" t="str" cm="1">
        <f t="array" ref="F49:I49">_xlfn.TEXTSPLIT(Table5[[#This Row],[concatenate]],";")</f>
        <v>post</v>
      </c>
      <c r="G49" t="str">
        <v>dataset</v>
      </c>
      <c r="H49" t="str">
        <v>data-analysis</v>
      </c>
      <c r="I49" t="str">
        <v>data-preparation</v>
      </c>
      <c r="Q49">
        <f>IF(ISBLANK(F49),-1,COUNTIF(all_tags[],F49)-COUNTIF(all_tags[category],F49))</f>
        <v>1</v>
      </c>
      <c r="R49">
        <f>IF(ISBLANK(G49),-1,COUNTIF(all_tags[],G49)-COUNTIF(all_tags[category],G49))</f>
        <v>1</v>
      </c>
      <c r="S49">
        <f>IF(ISBLANK(H49),-1,COUNTIF(all_tags[],H49)-COUNTIF(all_tags[category],H49))</f>
        <v>1</v>
      </c>
      <c r="T49">
        <f>IF(ISBLANK(I49),-1,COUNTIF(all_tags[],I49)-COUNTIF(all_tags[category],I49))</f>
        <v>1</v>
      </c>
      <c r="U49">
        <f>IF(ISBLANK(J49),-1,COUNTIF(all_tags[],J49)-COUNTIF(all_tags[category],J49))</f>
        <v>-1</v>
      </c>
      <c r="V49">
        <f>IF(ISBLANK(K49),-1,COUNTIF(all_tags[],K49)-COUNTIF(all_tags[category],K49))</f>
        <v>-1</v>
      </c>
      <c r="W49">
        <f>IF(ISBLANK(L49),-1,COUNTIF(all_tags[],L49)-COUNTIF(all_tags[category],L49))</f>
        <v>-1</v>
      </c>
      <c r="X49">
        <f>IF(ISBLANK(M49),-1,COUNTIF(all_tags[],M49)-COUNTIF(all_tags[category],M49))</f>
        <v>-1</v>
      </c>
      <c r="Y49">
        <f>IF(ISBLANK(N49),-1,COUNTIF(all_tags[],N49)-COUNTIF(all_tags[category],N49))</f>
        <v>-1</v>
      </c>
      <c r="Z49">
        <f>IF(ISBLANK(O49),-1,COUNTIF(all_tags[],O49)-COUNTIF(all_tags[category],O49))</f>
        <v>-1</v>
      </c>
      <c r="AB49" t="str">
        <f>Table5[[#This Row],[link_id]]</f>
        <v>L00138</v>
      </c>
      <c r="AC49" s="5" t="str">
        <f>_xlfn.TEXTJOIN("#",TRUE,
IFERROR(VLOOKUP($F49,all_tags[format],1,FALSE),""),
IFERROR(VLOOKUP($G49,all_tags[format],1,FALSE),""),
IFERROR(VLOOKUP($H49,all_tags[format],1,FALSE),""),
IFERROR(VLOOKUP($I49,all_tags[format],1,FALSE),""),
IFERROR(VLOOKUP($J49,all_tags[format],1,FALSE),""),
IFERROR(VLOOKUP($K49,all_tags[format],1,FALSE),""),
IFERROR(VLOOKUP($L49,all_tags[format],1,FALSE),""),
IFERROR(VLOOKUP($M49,all_tags[format],1,FALSE),""),
IFERROR(VLOOKUP($N49,all_tags[format],1,FALSE),""),
IFERROR(VLOOKUP($O49,all_tags[format],1,FALSE),"")
)</f>
        <v>post</v>
      </c>
      <c r="AD49" s="5" t="str">
        <f>_xlfn.TEXTJOIN("#",TRUE,
IFERROR(VLOOKUP($F49,all_tags[type],1,FALSE),""),
IFERROR(VLOOKUP($G49,all_tags[type],1,FALSE),""),
IFERROR(VLOOKUP($H49,all_tags[type],1,FALSE),""),
IFERROR(VLOOKUP($I49,all_tags[type],1,FALSE),""),
IFERROR(VLOOKUP($J49,all_tags[type],1,FALSE),""),
IFERROR(VLOOKUP($K49,all_tags[type],1,FALSE),""),
IFERROR(VLOOKUP($L49,all_tags[type],1,FALSE),""),
IFERROR(VLOOKUP($M49,all_tags[type],1,FALSE),""),
IFERROR(VLOOKUP($N49,all_tags[type],1,FALSE),""),
IFERROR(VLOOKUP($O49,all_tags[type],1,FALSE),"")
)</f>
        <v>dataset</v>
      </c>
      <c r="AE49" s="5" t="str">
        <f>_xlfn.TEXTJOIN("#",TRUE,
IFERROR(VLOOKUP($F49,all_tags[level],1,FALSE),""),
IFERROR(VLOOKUP($G49,all_tags[level],1,FALSE),""),
IFERROR(VLOOKUP($H49,all_tags[level],1,FALSE),""),
IFERROR(VLOOKUP($I49,all_tags[level],1,FALSE),""),
IFERROR(VLOOKUP($J49,all_tags[level],1,FALSE),""),
IFERROR(VLOOKUP($K49,all_tags[level],1,FALSE),""),
IFERROR(VLOOKUP($L49,all_tags[level],1,FALSE),""),
IFERROR(VLOOKUP($M49,all_tags[level],1,FALSE),""),
IFERROR(VLOOKUP($N49,all_tags[level],1,FALSE),""),
IFERROR(VLOOKUP($O49,all_tags[level],1,FALSE),"")
)</f>
        <v/>
      </c>
      <c r="AF49" s="5" t="str">
        <f>_xlfn.TEXTJOIN("#",TRUE,
IFERROR(VLOOKUP($F49,all_tags[style],1,FALSE),""),
IFERROR(VLOOKUP($G49,all_tags[style],1,FALSE),""),
IFERROR(VLOOKUP($H49,all_tags[style],1,FALSE),""),
IFERROR(VLOOKUP($I49,all_tags[style],1,FALSE),""),
IFERROR(VLOOKUP($J49,all_tags[style],1,FALSE),""),
IFERROR(VLOOKUP($K49,all_tags[style],1,FALSE),""),
IFERROR(VLOOKUP($L49,all_tags[style],1,FALSE),""),
IFERROR(VLOOKUP($M49,all_tags[style],1,FALSE),""),
IFERROR(VLOOKUP($N49,all_tags[style],1,FALSE),""),
IFERROR(VLOOKUP($O49,all_tags[style],1,FALSE),"")
)</f>
        <v/>
      </c>
      <c r="AG49" s="5" t="str">
        <f>_xlfn.TEXTJOIN("#",TRUE,
IFERROR(VLOOKUP($F49,all_tags[theme],1,FALSE),""),
IFERROR(VLOOKUP($G49,all_tags[theme],1,FALSE),""),
IFERROR(VLOOKUP($H49,all_tags[theme],1,FALSE),""),
IFERROR(VLOOKUP($I49,all_tags[theme],1,FALSE),""),
IFERROR(VLOOKUP($J49,all_tags[theme],1,FALSE),""),
IFERROR(VLOOKUP($K49,all_tags[theme],1,FALSE),""),
IFERROR(VLOOKUP($L49,all_tags[theme],1,FALSE),""),
IFERROR(VLOOKUP($M49,all_tags[theme],1,FALSE),""),
IFERROR(VLOOKUP($N49,all_tags[theme],1,FALSE),""),
IFERROR(VLOOKUP($O49,all_tags[theme],1,FALSE),"")
)</f>
        <v>data-analysis</v>
      </c>
      <c r="AH49" s="5" t="str">
        <f>_xlfn.TEXTJOIN("#",TRUE,
IFERROR(VLOOKUP($F49,all_tags[topic],1,FALSE),""),
IFERROR(VLOOKUP($G49,all_tags[topic],1,FALSE),""),
IFERROR(VLOOKUP($H49,all_tags[topic],1,FALSE),""),
IFERROR(VLOOKUP($I49,all_tags[topic],1,FALSE),""),
IFERROR(VLOOKUP($J49,all_tags[topic],1,FALSE),""),
IFERROR(VLOOKUP($K49,all_tags[topic],1,FALSE),""),
IFERROR(VLOOKUP($L49,all_tags[topic],1,FALSE),""),
IFERROR(VLOOKUP($M49,all_tags[topic],1,FALSE),""),
IFERROR(VLOOKUP($N49,all_tags[topic],1,FALSE),""),
IFERROR(VLOOKUP($O49,all_tags[topic],1,FALSE),"")
)</f>
        <v/>
      </c>
      <c r="AI49" s="5" t="str">
        <f>_xlfn.TEXTJOIN("#",TRUE,
IFERROR(VLOOKUP($F49,all_tags[area],1,FALSE),""),
IFERROR(VLOOKUP($G49,all_tags[area],1,FALSE),""),
IFERROR(VLOOKUP($H49,all_tags[area],1,FALSE),""),
IFERROR(VLOOKUP($I49,all_tags[area],1,FALSE),""),
IFERROR(VLOOKUP($J49,all_tags[area],1,FALSE),""),
IFERROR(VLOOKUP($K49,all_tags[area],1,FALSE),""),
IFERROR(VLOOKUP($L49,all_tags[area],1,FALSE),""),
IFERROR(VLOOKUP($M49,all_tags[area],1,FALSE),""),
IFERROR(VLOOKUP($N49,all_tags[area],1,FALSE),""),
IFERROR(VLOOKUP($O49,all_tags[area],1,FALSE),"")
)</f>
        <v>data-preparation</v>
      </c>
      <c r="AJ49" s="5" t="str">
        <f>_xlfn.TEXTJOIN("#",TRUE,
IFERROR(VLOOKUP($F49,all_tags[technology],1,FALSE),""),
IFERROR(VLOOKUP($G49,all_tags[technology],1,FALSE),""),
IFERROR(VLOOKUP($H49,all_tags[technology],1,FALSE),""),
IFERROR(VLOOKUP($I49,all_tags[technology],1,FALSE),""),
IFERROR(VLOOKUP($J49,all_tags[technology],1,FALSE),""),
IFERROR(VLOOKUP($K49,all_tags[technology],1,FALSE),""),
IFERROR(VLOOKUP($L49,all_tags[technology],1,FALSE),""),
IFERROR(VLOOKUP($M49,all_tags[technology],1,FALSE),""),
IFERROR(VLOOKUP($N49,all_tags[technology],1,FALSE),""),
IFERROR(VLOOKUP($O49,all_tags[technology],1,FALSE),"")
)</f>
        <v/>
      </c>
      <c r="AK49" s="5" t="str">
        <f>_xlfn.TEXTJOIN("#",TRUE,
IFERROR(VLOOKUP($F49,all_tags[other],1,FALSE),""),
IFERROR(VLOOKUP($G49,all_tags[other],1,FALSE),""),
IFERROR(VLOOKUP($H49,all_tags[other],1,FALSE),""),
IFERROR(VLOOKUP($I49,all_tags[other],1,FALSE),""),
IFERROR(VLOOKUP($J49,all_tags[other],1,FALSE),""),
IFERROR(VLOOKUP($K49,all_tags[other],1,FALSE),""),
IFERROR(VLOOKUP($L49,all_tags[other],1,FALSE),""),
IFERROR(VLOOKUP($M49,all_tags[other],1,FALSE),""),
IFERROR(VLOOKUP($N49,all_tags[other],1,FALSE),""),
IFERROR(VLOOKUP($O49,all_tags[other],1,FALSE),"")
)</f>
        <v/>
      </c>
      <c r="AL49" t="str">
        <f t="shared" si="0"/>
        <v>post;dataset;data-analysis;data-preparation</v>
      </c>
    </row>
    <row r="50" spans="1:38" x14ac:dyDescent="0.25">
      <c r="A50" t="str">
        <f>source_data[[#This Row],[link_id]]</f>
        <v>L00139</v>
      </c>
      <c r="B50" t="str">
        <f>source_data[[#This Row],[link]]</f>
        <v>https://fastcharts.io/</v>
      </c>
      <c r="C50" t="str">
        <f>source_data[[#This Row],[article_title]]</f>
        <v xml:space="preserve"> An external version of the @ft's internal charting tool.</v>
      </c>
      <c r="D50" t="str">
        <f>source_data[[#This Row],[concatenate]]</f>
        <v>interactive;data-viz;tool;chart</v>
      </c>
      <c r="E50">
        <f>source_data[[#This Row],[tag_count]]</f>
        <v>5</v>
      </c>
      <c r="F50" t="str" cm="1">
        <f t="array" ref="F50:I50">_xlfn.TEXTSPLIT(Table5[[#This Row],[concatenate]],";")</f>
        <v>interactive</v>
      </c>
      <c r="G50" t="str">
        <v>data-viz</v>
      </c>
      <c r="H50" t="str">
        <v>tool</v>
      </c>
      <c r="I50" t="str">
        <v>chart</v>
      </c>
      <c r="Q50">
        <f>IF(ISBLANK(F50),-1,COUNTIF(all_tags[],F50)-COUNTIF(all_tags[category],F50))</f>
        <v>1</v>
      </c>
      <c r="R50">
        <f>IF(ISBLANK(G50),-1,COUNTIF(all_tags[],G50)-COUNTIF(all_tags[category],G50))</f>
        <v>1</v>
      </c>
      <c r="S50">
        <f>IF(ISBLANK(H50),-1,COUNTIF(all_tags[],H50)-COUNTIF(all_tags[category],H50))</f>
        <v>1</v>
      </c>
      <c r="T50">
        <f>IF(ISBLANK(I50),-1,COUNTIF(all_tags[],I50)-COUNTIF(all_tags[category],I50))</f>
        <v>1</v>
      </c>
      <c r="U50">
        <f>IF(ISBLANK(J50),-1,COUNTIF(all_tags[],J50)-COUNTIF(all_tags[category],J50))</f>
        <v>-1</v>
      </c>
      <c r="V50">
        <f>IF(ISBLANK(K50),-1,COUNTIF(all_tags[],K50)-COUNTIF(all_tags[category],K50))</f>
        <v>-1</v>
      </c>
      <c r="W50">
        <f>IF(ISBLANK(L50),-1,COUNTIF(all_tags[],L50)-COUNTIF(all_tags[category],L50))</f>
        <v>-1</v>
      </c>
      <c r="X50">
        <f>IF(ISBLANK(M50),-1,COUNTIF(all_tags[],M50)-COUNTIF(all_tags[category],M50))</f>
        <v>-1</v>
      </c>
      <c r="Y50">
        <f>IF(ISBLANK(N50),-1,COUNTIF(all_tags[],N50)-COUNTIF(all_tags[category],N50))</f>
        <v>-1</v>
      </c>
      <c r="Z50">
        <f>IF(ISBLANK(O50),-1,COUNTIF(all_tags[],O50)-COUNTIF(all_tags[category],O50))</f>
        <v>-1</v>
      </c>
      <c r="AB50" t="str">
        <f>Table5[[#This Row],[link_id]]</f>
        <v>L00139</v>
      </c>
      <c r="AC50" s="5" t="str">
        <f>_xlfn.TEXTJOIN("#",TRUE,
IFERROR(VLOOKUP($F50,all_tags[format],1,FALSE),""),
IFERROR(VLOOKUP($G50,all_tags[format],1,FALSE),""),
IFERROR(VLOOKUP($H50,all_tags[format],1,FALSE),""),
IFERROR(VLOOKUP($I50,all_tags[format],1,FALSE),""),
IFERROR(VLOOKUP($J50,all_tags[format],1,FALSE),""),
IFERROR(VLOOKUP($K50,all_tags[format],1,FALSE),""),
IFERROR(VLOOKUP($L50,all_tags[format],1,FALSE),""),
IFERROR(VLOOKUP($M50,all_tags[format],1,FALSE),""),
IFERROR(VLOOKUP($N50,all_tags[format],1,FALSE),""),
IFERROR(VLOOKUP($O50,all_tags[format],1,FALSE),"")
)</f>
        <v>interactive</v>
      </c>
      <c r="AD50" s="5" t="str">
        <f>_xlfn.TEXTJOIN("#",TRUE,
IFERROR(VLOOKUP($F50,all_tags[type],1,FALSE),""),
IFERROR(VLOOKUP($G50,all_tags[type],1,FALSE),""),
IFERROR(VLOOKUP($H50,all_tags[type],1,FALSE),""),
IFERROR(VLOOKUP($I50,all_tags[type],1,FALSE),""),
IFERROR(VLOOKUP($J50,all_tags[type],1,FALSE),""),
IFERROR(VLOOKUP($K50,all_tags[type],1,FALSE),""),
IFERROR(VLOOKUP($L50,all_tags[type],1,FALSE),""),
IFERROR(VLOOKUP($M50,all_tags[type],1,FALSE),""),
IFERROR(VLOOKUP($N50,all_tags[type],1,FALSE),""),
IFERROR(VLOOKUP($O50,all_tags[type],1,FALSE),"")
)</f>
        <v/>
      </c>
      <c r="AE50" s="5" t="str">
        <f>_xlfn.TEXTJOIN("#",TRUE,
IFERROR(VLOOKUP($F50,all_tags[level],1,FALSE),""),
IFERROR(VLOOKUP($G50,all_tags[level],1,FALSE),""),
IFERROR(VLOOKUP($H50,all_tags[level],1,FALSE),""),
IFERROR(VLOOKUP($I50,all_tags[level],1,FALSE),""),
IFERROR(VLOOKUP($J50,all_tags[level],1,FALSE),""),
IFERROR(VLOOKUP($K50,all_tags[level],1,FALSE),""),
IFERROR(VLOOKUP($L50,all_tags[level],1,FALSE),""),
IFERROR(VLOOKUP($M50,all_tags[level],1,FALSE),""),
IFERROR(VLOOKUP($N50,all_tags[level],1,FALSE),""),
IFERROR(VLOOKUP($O50,all_tags[level],1,FALSE),"")
)</f>
        <v/>
      </c>
      <c r="AF50" s="5" t="str">
        <f>_xlfn.TEXTJOIN("#",TRUE,
IFERROR(VLOOKUP($F50,all_tags[style],1,FALSE),""),
IFERROR(VLOOKUP($G50,all_tags[style],1,FALSE),""),
IFERROR(VLOOKUP($H50,all_tags[style],1,FALSE),""),
IFERROR(VLOOKUP($I50,all_tags[style],1,FALSE),""),
IFERROR(VLOOKUP($J50,all_tags[style],1,FALSE),""),
IFERROR(VLOOKUP($K50,all_tags[style],1,FALSE),""),
IFERROR(VLOOKUP($L50,all_tags[style],1,FALSE),""),
IFERROR(VLOOKUP($M50,all_tags[style],1,FALSE),""),
IFERROR(VLOOKUP($N50,all_tags[style],1,FALSE),""),
IFERROR(VLOOKUP($O50,all_tags[style],1,FALSE),"")
)</f>
        <v/>
      </c>
      <c r="AG50" s="5" t="str">
        <f>_xlfn.TEXTJOIN("#",TRUE,
IFERROR(VLOOKUP($F50,all_tags[theme],1,FALSE),""),
IFERROR(VLOOKUP($G50,all_tags[theme],1,FALSE),""),
IFERROR(VLOOKUP($H50,all_tags[theme],1,FALSE),""),
IFERROR(VLOOKUP($I50,all_tags[theme],1,FALSE),""),
IFERROR(VLOOKUP($J50,all_tags[theme],1,FALSE),""),
IFERROR(VLOOKUP($K50,all_tags[theme],1,FALSE),""),
IFERROR(VLOOKUP($L50,all_tags[theme],1,FALSE),""),
IFERROR(VLOOKUP($M50,all_tags[theme],1,FALSE),""),
IFERROR(VLOOKUP($N50,all_tags[theme],1,FALSE),""),
IFERROR(VLOOKUP($O50,all_tags[theme],1,FALSE),"")
)</f>
        <v>data-viz</v>
      </c>
      <c r="AH50" s="5" t="str">
        <f>_xlfn.TEXTJOIN("#",TRUE,
IFERROR(VLOOKUP($F50,all_tags[topic],1,FALSE),""),
IFERROR(VLOOKUP($G50,all_tags[topic],1,FALSE),""),
IFERROR(VLOOKUP($H50,all_tags[topic],1,FALSE),""),
IFERROR(VLOOKUP($I50,all_tags[topic],1,FALSE),""),
IFERROR(VLOOKUP($J50,all_tags[topic],1,FALSE),""),
IFERROR(VLOOKUP($K50,all_tags[topic],1,FALSE),""),
IFERROR(VLOOKUP($L50,all_tags[topic],1,FALSE),""),
IFERROR(VLOOKUP($M50,all_tags[topic],1,FALSE),""),
IFERROR(VLOOKUP($N50,all_tags[topic],1,FALSE),""),
IFERROR(VLOOKUP($O50,all_tags[topic],1,FALSE),"")
)</f>
        <v>tool</v>
      </c>
      <c r="AI50" s="5" t="str">
        <f>_xlfn.TEXTJOIN("#",TRUE,
IFERROR(VLOOKUP($F50,all_tags[area],1,FALSE),""),
IFERROR(VLOOKUP($G50,all_tags[area],1,FALSE),""),
IFERROR(VLOOKUP($H50,all_tags[area],1,FALSE),""),
IFERROR(VLOOKUP($I50,all_tags[area],1,FALSE),""),
IFERROR(VLOOKUP($J50,all_tags[area],1,FALSE),""),
IFERROR(VLOOKUP($K50,all_tags[area],1,FALSE),""),
IFERROR(VLOOKUP($L50,all_tags[area],1,FALSE),""),
IFERROR(VLOOKUP($M50,all_tags[area],1,FALSE),""),
IFERROR(VLOOKUP($N50,all_tags[area],1,FALSE),""),
IFERROR(VLOOKUP($O50,all_tags[area],1,FALSE),"")
)</f>
        <v>chart</v>
      </c>
      <c r="AJ50" s="5" t="str">
        <f>_xlfn.TEXTJOIN("#",TRUE,
IFERROR(VLOOKUP($F50,all_tags[technology],1,FALSE),""),
IFERROR(VLOOKUP($G50,all_tags[technology],1,FALSE),""),
IFERROR(VLOOKUP($H50,all_tags[technology],1,FALSE),""),
IFERROR(VLOOKUP($I50,all_tags[technology],1,FALSE),""),
IFERROR(VLOOKUP($J50,all_tags[technology],1,FALSE),""),
IFERROR(VLOOKUP($K50,all_tags[technology],1,FALSE),""),
IFERROR(VLOOKUP($L50,all_tags[technology],1,FALSE),""),
IFERROR(VLOOKUP($M50,all_tags[technology],1,FALSE),""),
IFERROR(VLOOKUP($N50,all_tags[technology],1,FALSE),""),
IFERROR(VLOOKUP($O50,all_tags[technology],1,FALSE),"")
)</f>
        <v/>
      </c>
      <c r="AK50" s="5" t="str">
        <f>_xlfn.TEXTJOIN("#",TRUE,
IFERROR(VLOOKUP($F50,all_tags[other],1,FALSE),""),
IFERROR(VLOOKUP($G50,all_tags[other],1,FALSE),""),
IFERROR(VLOOKUP($H50,all_tags[other],1,FALSE),""),
IFERROR(VLOOKUP($I50,all_tags[other],1,FALSE),""),
IFERROR(VLOOKUP($J50,all_tags[other],1,FALSE),""),
IFERROR(VLOOKUP($K50,all_tags[other],1,FALSE),""),
IFERROR(VLOOKUP($L50,all_tags[other],1,FALSE),""),
IFERROR(VLOOKUP($M50,all_tags[other],1,FALSE),""),
IFERROR(VLOOKUP($N50,all_tags[other],1,FALSE),""),
IFERROR(VLOOKUP($O50,all_tags[other],1,FALSE),"")
)</f>
        <v/>
      </c>
      <c r="AL50" t="str">
        <f t="shared" si="0"/>
        <v>interactive;data-viz;tool;chart</v>
      </c>
    </row>
    <row r="51" spans="1:38" x14ac:dyDescent="0.25">
      <c r="A51" t="str">
        <f>source_data[[#This Row],[link_id]]</f>
        <v>L00141</v>
      </c>
      <c r="B51" t="str">
        <f>source_data[[#This Row],[link]]</f>
        <v>https://www.youtube.com/watch?v=fFPsjpP5Shs&amp;list=PLGVZCDnMOq0qsZzLId0WppX-il0jzIfR5&amp;index=17</v>
      </c>
      <c r="C51" t="str">
        <f>source_data[[#This Row],[article_title]]</f>
        <v>"A Beginner's Guide to Random Forests - R vs Python"</v>
      </c>
      <c r="D51" t="str">
        <f>source_data[[#This Row],[concatenate]]</f>
        <v>video;tutorial;data-science;technique;technology;rstats;random-forest</v>
      </c>
      <c r="E51">
        <f>source_data[[#This Row],[tag_count]]</f>
        <v>7</v>
      </c>
      <c r="F51" t="str" cm="1">
        <f t="array" ref="F51:L51">_xlfn.TEXTSPLIT(Table5[[#This Row],[concatenate]],";")</f>
        <v>video</v>
      </c>
      <c r="G51" t="str">
        <v>tutorial</v>
      </c>
      <c r="H51" t="str">
        <v>data-science</v>
      </c>
      <c r="I51" t="str">
        <v>technique</v>
      </c>
      <c r="J51" t="str">
        <v>technology</v>
      </c>
      <c r="K51" t="str">
        <v>rstats</v>
      </c>
      <c r="L51" t="str">
        <v>random-forest</v>
      </c>
      <c r="Q51">
        <f>IF(ISBLANK(F51),-1,COUNTIF(all_tags[],F51)-COUNTIF(all_tags[category],F51))</f>
        <v>1</v>
      </c>
      <c r="R51">
        <f>IF(ISBLANK(G51),-1,COUNTIF(all_tags[],G51)-COUNTIF(all_tags[category],G51))</f>
        <v>1</v>
      </c>
      <c r="S51">
        <f>IF(ISBLANK(H51),-1,COUNTIF(all_tags[],H51)-COUNTIF(all_tags[category],H51))</f>
        <v>1</v>
      </c>
      <c r="T51">
        <f>IF(ISBLANK(I51),-1,COUNTIF(all_tags[],I51)-COUNTIF(all_tags[category],I51))</f>
        <v>1</v>
      </c>
      <c r="U51">
        <f>IF(ISBLANK(J51),-1,COUNTIF(all_tags[],J51)-COUNTIF(all_tags[category],J51))</f>
        <v>1</v>
      </c>
      <c r="V51">
        <f>IF(ISBLANK(K51),-1,COUNTIF(all_tags[],K51)-COUNTIF(all_tags[category],K51))</f>
        <v>1</v>
      </c>
      <c r="W51">
        <f>IF(ISBLANK(L51),-1,COUNTIF(all_tags[],L51)-COUNTIF(all_tags[category],L51))</f>
        <v>1</v>
      </c>
      <c r="X51">
        <f>IF(ISBLANK(M51),-1,COUNTIF(all_tags[],M51)-COUNTIF(all_tags[category],M51))</f>
        <v>-1</v>
      </c>
      <c r="Y51">
        <f>IF(ISBLANK(N51),-1,COUNTIF(all_tags[],N51)-COUNTIF(all_tags[category],N51))</f>
        <v>-1</v>
      </c>
      <c r="Z51">
        <f>IF(ISBLANK(O51),-1,COUNTIF(all_tags[],O51)-COUNTIF(all_tags[category],O51))</f>
        <v>-1</v>
      </c>
      <c r="AB51" t="str">
        <f>Table5[[#This Row],[link_id]]</f>
        <v>L00141</v>
      </c>
      <c r="AC51" s="5" t="str">
        <f>_xlfn.TEXTJOIN("#",TRUE,
IFERROR(VLOOKUP($F51,all_tags[format],1,FALSE),""),
IFERROR(VLOOKUP($G51,all_tags[format],1,FALSE),""),
IFERROR(VLOOKUP($H51,all_tags[format],1,FALSE),""),
IFERROR(VLOOKUP($I51,all_tags[format],1,FALSE),""),
IFERROR(VLOOKUP($J51,all_tags[format],1,FALSE),""),
IFERROR(VLOOKUP($K51,all_tags[format],1,FALSE),""),
IFERROR(VLOOKUP($L51,all_tags[format],1,FALSE),""),
IFERROR(VLOOKUP($M51,all_tags[format],1,FALSE),""),
IFERROR(VLOOKUP($N51,all_tags[format],1,FALSE),""),
IFERROR(VLOOKUP($O51,all_tags[format],1,FALSE),"")
)</f>
        <v>video</v>
      </c>
      <c r="AD51" s="5" t="str">
        <f>_xlfn.TEXTJOIN("#",TRUE,
IFERROR(VLOOKUP($F51,all_tags[type],1,FALSE),""),
IFERROR(VLOOKUP($G51,all_tags[type],1,FALSE),""),
IFERROR(VLOOKUP($H51,all_tags[type],1,FALSE),""),
IFERROR(VLOOKUP($I51,all_tags[type],1,FALSE),""),
IFERROR(VLOOKUP($J51,all_tags[type],1,FALSE),""),
IFERROR(VLOOKUP($K51,all_tags[type],1,FALSE),""),
IFERROR(VLOOKUP($L51,all_tags[type],1,FALSE),""),
IFERROR(VLOOKUP($M51,all_tags[type],1,FALSE),""),
IFERROR(VLOOKUP($N51,all_tags[type],1,FALSE),""),
IFERROR(VLOOKUP($O51,all_tags[type],1,FALSE),"")
)</f>
        <v>tutorial</v>
      </c>
      <c r="AE51" s="5" t="str">
        <f>_xlfn.TEXTJOIN("#",TRUE,
IFERROR(VLOOKUP($F51,all_tags[level],1,FALSE),""),
IFERROR(VLOOKUP($G51,all_tags[level],1,FALSE),""),
IFERROR(VLOOKUP($H51,all_tags[level],1,FALSE),""),
IFERROR(VLOOKUP($I51,all_tags[level],1,FALSE),""),
IFERROR(VLOOKUP($J51,all_tags[level],1,FALSE),""),
IFERROR(VLOOKUP($K51,all_tags[level],1,FALSE),""),
IFERROR(VLOOKUP($L51,all_tags[level],1,FALSE),""),
IFERROR(VLOOKUP($M51,all_tags[level],1,FALSE),""),
IFERROR(VLOOKUP($N51,all_tags[level],1,FALSE),""),
IFERROR(VLOOKUP($O51,all_tags[level],1,FALSE),"")
)</f>
        <v/>
      </c>
      <c r="AF51" s="5" t="str">
        <f>_xlfn.TEXTJOIN("#",TRUE,
IFERROR(VLOOKUP($F51,all_tags[style],1,FALSE),""),
IFERROR(VLOOKUP($G51,all_tags[style],1,FALSE),""),
IFERROR(VLOOKUP($H51,all_tags[style],1,FALSE),""),
IFERROR(VLOOKUP($I51,all_tags[style],1,FALSE),""),
IFERROR(VLOOKUP($J51,all_tags[style],1,FALSE),""),
IFERROR(VLOOKUP($K51,all_tags[style],1,FALSE),""),
IFERROR(VLOOKUP($L51,all_tags[style],1,FALSE),""),
IFERROR(VLOOKUP($M51,all_tags[style],1,FALSE),""),
IFERROR(VLOOKUP($N51,all_tags[style],1,FALSE),""),
IFERROR(VLOOKUP($O51,all_tags[style],1,FALSE),"")
)</f>
        <v/>
      </c>
      <c r="AG51" s="5" t="str">
        <f>_xlfn.TEXTJOIN("#",TRUE,
IFERROR(VLOOKUP($F51,all_tags[theme],1,FALSE),""),
IFERROR(VLOOKUP($G51,all_tags[theme],1,FALSE),""),
IFERROR(VLOOKUP($H51,all_tags[theme],1,FALSE),""),
IFERROR(VLOOKUP($I51,all_tags[theme],1,FALSE),""),
IFERROR(VLOOKUP($J51,all_tags[theme],1,FALSE),""),
IFERROR(VLOOKUP($K51,all_tags[theme],1,FALSE),""),
IFERROR(VLOOKUP($L51,all_tags[theme],1,FALSE),""),
IFERROR(VLOOKUP($M51,all_tags[theme],1,FALSE),""),
IFERROR(VLOOKUP($N51,all_tags[theme],1,FALSE),""),
IFERROR(VLOOKUP($O51,all_tags[theme],1,FALSE),"")
)</f>
        <v>data-science</v>
      </c>
      <c r="AH51" s="5" t="str">
        <f>_xlfn.TEXTJOIN("#",TRUE,
IFERROR(VLOOKUP($F51,all_tags[topic],1,FALSE),""),
IFERROR(VLOOKUP($G51,all_tags[topic],1,FALSE),""),
IFERROR(VLOOKUP($H51,all_tags[topic],1,FALSE),""),
IFERROR(VLOOKUP($I51,all_tags[topic],1,FALSE),""),
IFERROR(VLOOKUP($J51,all_tags[topic],1,FALSE),""),
IFERROR(VLOOKUP($K51,all_tags[topic],1,FALSE),""),
IFERROR(VLOOKUP($L51,all_tags[topic],1,FALSE),""),
IFERROR(VLOOKUP($M51,all_tags[topic],1,FALSE),""),
IFERROR(VLOOKUP($N51,all_tags[topic],1,FALSE),""),
IFERROR(VLOOKUP($O51,all_tags[topic],1,FALSE),"")
)</f>
        <v>technique#technology</v>
      </c>
      <c r="AI51" s="5" t="str">
        <f>_xlfn.TEXTJOIN("#",TRUE,
IFERROR(VLOOKUP($F51,all_tags[area],1,FALSE),""),
IFERROR(VLOOKUP($G51,all_tags[area],1,FALSE),""),
IFERROR(VLOOKUP($H51,all_tags[area],1,FALSE),""),
IFERROR(VLOOKUP($I51,all_tags[area],1,FALSE),""),
IFERROR(VLOOKUP($J51,all_tags[area],1,FALSE),""),
IFERROR(VLOOKUP($K51,all_tags[area],1,FALSE),""),
IFERROR(VLOOKUP($L51,all_tags[area],1,FALSE),""),
IFERROR(VLOOKUP($M51,all_tags[area],1,FALSE),""),
IFERROR(VLOOKUP($N51,all_tags[area],1,FALSE),""),
IFERROR(VLOOKUP($O51,all_tags[area],1,FALSE),"")
)</f>
        <v/>
      </c>
      <c r="AJ51" s="5" t="str">
        <f>_xlfn.TEXTJOIN("#",TRUE,
IFERROR(VLOOKUP($F51,all_tags[technology],1,FALSE),""),
IFERROR(VLOOKUP($G51,all_tags[technology],1,FALSE),""),
IFERROR(VLOOKUP($H51,all_tags[technology],1,FALSE),""),
IFERROR(VLOOKUP($I51,all_tags[technology],1,FALSE),""),
IFERROR(VLOOKUP($J51,all_tags[technology],1,FALSE),""),
IFERROR(VLOOKUP($K51,all_tags[technology],1,FALSE),""),
IFERROR(VLOOKUP($L51,all_tags[technology],1,FALSE),""),
IFERROR(VLOOKUP($M51,all_tags[technology],1,FALSE),""),
IFERROR(VLOOKUP($N51,all_tags[technology],1,FALSE),""),
IFERROR(VLOOKUP($O51,all_tags[technology],1,FALSE),"")
)</f>
        <v>rstats</v>
      </c>
      <c r="AK51" s="5" t="str">
        <f>_xlfn.TEXTJOIN("#",TRUE,
IFERROR(VLOOKUP($F51,all_tags[other],1,FALSE),""),
IFERROR(VLOOKUP($G51,all_tags[other],1,FALSE),""),
IFERROR(VLOOKUP($H51,all_tags[other],1,FALSE),""),
IFERROR(VLOOKUP($I51,all_tags[other],1,FALSE),""),
IFERROR(VLOOKUP($J51,all_tags[other],1,FALSE),""),
IFERROR(VLOOKUP($K51,all_tags[other],1,FALSE),""),
IFERROR(VLOOKUP($L51,all_tags[other],1,FALSE),""),
IFERROR(VLOOKUP($M51,all_tags[other],1,FALSE),""),
IFERROR(VLOOKUP($N51,all_tags[other],1,FALSE),""),
IFERROR(VLOOKUP($O51,all_tags[other],1,FALSE),"")
)</f>
        <v>random-forest</v>
      </c>
      <c r="AL51" t="str">
        <f t="shared" si="0"/>
        <v>video;tutorial;data-science;technique;technology;rstats;random-forest</v>
      </c>
    </row>
    <row r="52" spans="1:38" x14ac:dyDescent="0.25">
      <c r="A52" t="str">
        <f>source_data[[#This Row],[link_id]]</f>
        <v>L00142</v>
      </c>
      <c r="B52" t="str">
        <f>source_data[[#This Row],[link]]</f>
        <v>https://twitter.com/chartball/status/1114340902313525248</v>
      </c>
      <c r="C52" t="str">
        <f>source_data[[#This Row],[article_title]]</f>
        <v>How Charlotte beat Toronto, Friday, Apr 5th 2019</v>
      </c>
      <c r="D52" t="str">
        <f>source_data[[#This Row],[concatenate]]</f>
        <v>visual;data-viz;inspiration;chart</v>
      </c>
      <c r="E52">
        <f>source_data[[#This Row],[tag_count]]</f>
        <v>4</v>
      </c>
      <c r="F52" t="str" cm="1">
        <f t="array" ref="F52:I52">_xlfn.TEXTSPLIT(Table5[[#This Row],[concatenate]],";")</f>
        <v>visual</v>
      </c>
      <c r="G52" t="str">
        <v>data-viz</v>
      </c>
      <c r="H52" t="str">
        <v>inspiration</v>
      </c>
      <c r="I52" t="str">
        <v>chart</v>
      </c>
      <c r="Q52">
        <f>IF(ISBLANK(F52),-1,COUNTIF(all_tags[],F52)-COUNTIF(all_tags[category],F52))</f>
        <v>1</v>
      </c>
      <c r="R52">
        <f>IF(ISBLANK(G52),-1,COUNTIF(all_tags[],G52)-COUNTIF(all_tags[category],G52))</f>
        <v>1</v>
      </c>
      <c r="S52">
        <f>IF(ISBLANK(H52),-1,COUNTIF(all_tags[],H52)-COUNTIF(all_tags[category],H52))</f>
        <v>1</v>
      </c>
      <c r="T52">
        <f>IF(ISBLANK(I52),-1,COUNTIF(all_tags[],I52)-COUNTIF(all_tags[category],I52))</f>
        <v>1</v>
      </c>
      <c r="U52">
        <f>IF(ISBLANK(J52),-1,COUNTIF(all_tags[],J52)-COUNTIF(all_tags[category],J52))</f>
        <v>-1</v>
      </c>
      <c r="V52">
        <f>IF(ISBLANK(K52),-1,COUNTIF(all_tags[],K52)-COUNTIF(all_tags[category],K52))</f>
        <v>-1</v>
      </c>
      <c r="W52">
        <f>IF(ISBLANK(L52),-1,COUNTIF(all_tags[],L52)-COUNTIF(all_tags[category],L52))</f>
        <v>-1</v>
      </c>
      <c r="X52">
        <f>IF(ISBLANK(M52),-1,COUNTIF(all_tags[],M52)-COUNTIF(all_tags[category],M52))</f>
        <v>-1</v>
      </c>
      <c r="Y52">
        <f>IF(ISBLANK(N52),-1,COUNTIF(all_tags[],N52)-COUNTIF(all_tags[category],N52))</f>
        <v>-1</v>
      </c>
      <c r="Z52">
        <f>IF(ISBLANK(O52),-1,COUNTIF(all_tags[],O52)-COUNTIF(all_tags[category],O52))</f>
        <v>-1</v>
      </c>
      <c r="AB52" t="str">
        <f>Table5[[#This Row],[link_id]]</f>
        <v>L00142</v>
      </c>
      <c r="AC52" s="5" t="str">
        <f>_xlfn.TEXTJOIN("#",TRUE,
IFERROR(VLOOKUP($F52,all_tags[format],1,FALSE),""),
IFERROR(VLOOKUP($G52,all_tags[format],1,FALSE),""),
IFERROR(VLOOKUP($H52,all_tags[format],1,FALSE),""),
IFERROR(VLOOKUP($I52,all_tags[format],1,FALSE),""),
IFERROR(VLOOKUP($J52,all_tags[format],1,FALSE),""),
IFERROR(VLOOKUP($K52,all_tags[format],1,FALSE),""),
IFERROR(VLOOKUP($L52,all_tags[format],1,FALSE),""),
IFERROR(VLOOKUP($M52,all_tags[format],1,FALSE),""),
IFERROR(VLOOKUP($N52,all_tags[format],1,FALSE),""),
IFERROR(VLOOKUP($O52,all_tags[format],1,FALSE),"")
)</f>
        <v/>
      </c>
      <c r="AD52" s="5" t="str">
        <f>_xlfn.TEXTJOIN("#",TRUE,
IFERROR(VLOOKUP($F52,all_tags[type],1,FALSE),""),
IFERROR(VLOOKUP($G52,all_tags[type],1,FALSE),""),
IFERROR(VLOOKUP($H52,all_tags[type],1,FALSE),""),
IFERROR(VLOOKUP($I52,all_tags[type],1,FALSE),""),
IFERROR(VLOOKUP($J52,all_tags[type],1,FALSE),""),
IFERROR(VLOOKUP($K52,all_tags[type],1,FALSE),""),
IFERROR(VLOOKUP($L52,all_tags[type],1,FALSE),""),
IFERROR(VLOOKUP($M52,all_tags[type],1,FALSE),""),
IFERROR(VLOOKUP($N52,all_tags[type],1,FALSE),""),
IFERROR(VLOOKUP($O52,all_tags[type],1,FALSE),"")
)</f>
        <v>visual</v>
      </c>
      <c r="AE52" s="5" t="str">
        <f>_xlfn.TEXTJOIN("#",TRUE,
IFERROR(VLOOKUP($F52,all_tags[level],1,FALSE),""),
IFERROR(VLOOKUP($G52,all_tags[level],1,FALSE),""),
IFERROR(VLOOKUP($H52,all_tags[level],1,FALSE),""),
IFERROR(VLOOKUP($I52,all_tags[level],1,FALSE),""),
IFERROR(VLOOKUP($J52,all_tags[level],1,FALSE),""),
IFERROR(VLOOKUP($K52,all_tags[level],1,FALSE),""),
IFERROR(VLOOKUP($L52,all_tags[level],1,FALSE),""),
IFERROR(VLOOKUP($M52,all_tags[level],1,FALSE),""),
IFERROR(VLOOKUP($N52,all_tags[level],1,FALSE),""),
IFERROR(VLOOKUP($O52,all_tags[level],1,FALSE),"")
)</f>
        <v/>
      </c>
      <c r="AF52" s="5" t="str">
        <f>_xlfn.TEXTJOIN("#",TRUE,
IFERROR(VLOOKUP($F52,all_tags[style],1,FALSE),""),
IFERROR(VLOOKUP($G52,all_tags[style],1,FALSE),""),
IFERROR(VLOOKUP($H52,all_tags[style],1,FALSE),""),
IFERROR(VLOOKUP($I52,all_tags[style],1,FALSE),""),
IFERROR(VLOOKUP($J52,all_tags[style],1,FALSE),""),
IFERROR(VLOOKUP($K52,all_tags[style],1,FALSE),""),
IFERROR(VLOOKUP($L52,all_tags[style],1,FALSE),""),
IFERROR(VLOOKUP($M52,all_tags[style],1,FALSE),""),
IFERROR(VLOOKUP($N52,all_tags[style],1,FALSE),""),
IFERROR(VLOOKUP($O52,all_tags[style],1,FALSE),"")
)</f>
        <v/>
      </c>
      <c r="AG52" s="5" t="str">
        <f>_xlfn.TEXTJOIN("#",TRUE,
IFERROR(VLOOKUP($F52,all_tags[theme],1,FALSE),""),
IFERROR(VLOOKUP($G52,all_tags[theme],1,FALSE),""),
IFERROR(VLOOKUP($H52,all_tags[theme],1,FALSE),""),
IFERROR(VLOOKUP($I52,all_tags[theme],1,FALSE),""),
IFERROR(VLOOKUP($J52,all_tags[theme],1,FALSE),""),
IFERROR(VLOOKUP($K52,all_tags[theme],1,FALSE),""),
IFERROR(VLOOKUP($L52,all_tags[theme],1,FALSE),""),
IFERROR(VLOOKUP($M52,all_tags[theme],1,FALSE),""),
IFERROR(VLOOKUP($N52,all_tags[theme],1,FALSE),""),
IFERROR(VLOOKUP($O52,all_tags[theme],1,FALSE),"")
)</f>
        <v>data-viz</v>
      </c>
      <c r="AH52" s="5" t="str">
        <f>_xlfn.TEXTJOIN("#",TRUE,
IFERROR(VLOOKUP($F52,all_tags[topic],1,FALSE),""),
IFERROR(VLOOKUP($G52,all_tags[topic],1,FALSE),""),
IFERROR(VLOOKUP($H52,all_tags[topic],1,FALSE),""),
IFERROR(VLOOKUP($I52,all_tags[topic],1,FALSE),""),
IFERROR(VLOOKUP($J52,all_tags[topic],1,FALSE),""),
IFERROR(VLOOKUP($K52,all_tags[topic],1,FALSE),""),
IFERROR(VLOOKUP($L52,all_tags[topic],1,FALSE),""),
IFERROR(VLOOKUP($M52,all_tags[topic],1,FALSE),""),
IFERROR(VLOOKUP($N52,all_tags[topic],1,FALSE),""),
IFERROR(VLOOKUP($O52,all_tags[topic],1,FALSE),"")
)</f>
        <v/>
      </c>
      <c r="AI52" s="5" t="str">
        <f>_xlfn.TEXTJOIN("#",TRUE,
IFERROR(VLOOKUP($F52,all_tags[area],1,FALSE),""),
IFERROR(VLOOKUP($G52,all_tags[area],1,FALSE),""),
IFERROR(VLOOKUP($H52,all_tags[area],1,FALSE),""),
IFERROR(VLOOKUP($I52,all_tags[area],1,FALSE),""),
IFERROR(VLOOKUP($J52,all_tags[area],1,FALSE),""),
IFERROR(VLOOKUP($K52,all_tags[area],1,FALSE),""),
IFERROR(VLOOKUP($L52,all_tags[area],1,FALSE),""),
IFERROR(VLOOKUP($M52,all_tags[area],1,FALSE),""),
IFERROR(VLOOKUP($N52,all_tags[area],1,FALSE),""),
IFERROR(VLOOKUP($O52,all_tags[area],1,FALSE),"")
)</f>
        <v>chart</v>
      </c>
      <c r="AJ52" s="5" t="str">
        <f>_xlfn.TEXTJOIN("#",TRUE,
IFERROR(VLOOKUP($F52,all_tags[technology],1,FALSE),""),
IFERROR(VLOOKUP($G52,all_tags[technology],1,FALSE),""),
IFERROR(VLOOKUP($H52,all_tags[technology],1,FALSE),""),
IFERROR(VLOOKUP($I52,all_tags[technology],1,FALSE),""),
IFERROR(VLOOKUP($J52,all_tags[technology],1,FALSE),""),
IFERROR(VLOOKUP($K52,all_tags[technology],1,FALSE),""),
IFERROR(VLOOKUP($L52,all_tags[technology],1,FALSE),""),
IFERROR(VLOOKUP($M52,all_tags[technology],1,FALSE),""),
IFERROR(VLOOKUP($N52,all_tags[technology],1,FALSE),""),
IFERROR(VLOOKUP($O52,all_tags[technology],1,FALSE),"")
)</f>
        <v/>
      </c>
      <c r="AK52" s="5" t="str">
        <f>_xlfn.TEXTJOIN("#",TRUE,
IFERROR(VLOOKUP($F52,all_tags[other],1,FALSE),""),
IFERROR(VLOOKUP($G52,all_tags[other],1,FALSE),""),
IFERROR(VLOOKUP($H52,all_tags[other],1,FALSE),""),
IFERROR(VLOOKUP($I52,all_tags[other],1,FALSE),""),
IFERROR(VLOOKUP($J52,all_tags[other],1,FALSE),""),
IFERROR(VLOOKUP($K52,all_tags[other],1,FALSE),""),
IFERROR(VLOOKUP($L52,all_tags[other],1,FALSE),""),
IFERROR(VLOOKUP($M52,all_tags[other],1,FALSE),""),
IFERROR(VLOOKUP($N52,all_tags[other],1,FALSE),""),
IFERROR(VLOOKUP($O52,all_tags[other],1,FALSE),"")
)</f>
        <v>inspiration</v>
      </c>
      <c r="AL52" t="str">
        <f t="shared" si="0"/>
        <v>visual;data-viz;chart;inspiration</v>
      </c>
    </row>
    <row r="53" spans="1:38" x14ac:dyDescent="0.25">
      <c r="A53" t="str">
        <f>source_data[[#This Row],[link_id]]</f>
        <v>L00145</v>
      </c>
      <c r="B53" t="str">
        <f>source_data[[#This Row],[link]]</f>
        <v>https://twitter.com/shimon8282/status/1152166803684171776</v>
      </c>
      <c r="C53" t="str">
        <f>source_data[[#This Row],[article_title]]</f>
        <v>Monte Carlo Gradient Estimation in Machine Learning', It reviews of all the things we know about computing gradients of probabilistic functions. https://arxiv.org/abs/1906.10652</v>
      </c>
      <c r="D53" t="str">
        <f>source_data[[#This Row],[concatenate]]</f>
        <v>paper;research;advanced;data-science;technique;ml</v>
      </c>
      <c r="E53">
        <f>source_data[[#This Row],[tag_count]]</f>
        <v>7</v>
      </c>
      <c r="F53" t="str" cm="1">
        <f t="array" ref="F53:K53">_xlfn.TEXTSPLIT(Table5[[#This Row],[concatenate]],";")</f>
        <v>paper</v>
      </c>
      <c r="G53" t="str">
        <v>research</v>
      </c>
      <c r="H53" t="str">
        <v>advanced</v>
      </c>
      <c r="I53" t="str">
        <v>data-science</v>
      </c>
      <c r="J53" t="str">
        <v>technique</v>
      </c>
      <c r="K53" t="str">
        <v>ml</v>
      </c>
      <c r="Q53">
        <f>IF(ISBLANK(F53),-1,COUNTIF(all_tags[],F53)-COUNTIF(all_tags[category],F53))</f>
        <v>1</v>
      </c>
      <c r="R53">
        <f>IF(ISBLANK(G53),-1,COUNTIF(all_tags[],G53)-COUNTIF(all_tags[category],G53))</f>
        <v>1</v>
      </c>
      <c r="S53">
        <f>IF(ISBLANK(H53),-1,COUNTIF(all_tags[],H53)-COUNTIF(all_tags[category],H53))</f>
        <v>1</v>
      </c>
      <c r="T53">
        <f>IF(ISBLANK(I53),-1,COUNTIF(all_tags[],I53)-COUNTIF(all_tags[category],I53))</f>
        <v>1</v>
      </c>
      <c r="U53">
        <f>IF(ISBLANK(J53),-1,COUNTIF(all_tags[],J53)-COUNTIF(all_tags[category],J53))</f>
        <v>1</v>
      </c>
      <c r="V53">
        <f>IF(ISBLANK(K53),-1,COUNTIF(all_tags[],K53)-COUNTIF(all_tags[category],K53))</f>
        <v>1</v>
      </c>
      <c r="W53">
        <f>IF(ISBLANK(L53),-1,COUNTIF(all_tags[],L53)-COUNTIF(all_tags[category],L53))</f>
        <v>-1</v>
      </c>
      <c r="X53">
        <f>IF(ISBLANK(M53),-1,COUNTIF(all_tags[],M53)-COUNTIF(all_tags[category],M53))</f>
        <v>-1</v>
      </c>
      <c r="Y53">
        <f>IF(ISBLANK(N53),-1,COUNTIF(all_tags[],N53)-COUNTIF(all_tags[category],N53))</f>
        <v>-1</v>
      </c>
      <c r="Z53">
        <f>IF(ISBLANK(O53),-1,COUNTIF(all_tags[],O53)-COUNTIF(all_tags[category],O53))</f>
        <v>-1</v>
      </c>
      <c r="AB53" t="str">
        <f>Table5[[#This Row],[link_id]]</f>
        <v>L00145</v>
      </c>
      <c r="AC53" s="5" t="str">
        <f>_xlfn.TEXTJOIN("#",TRUE,
IFERROR(VLOOKUP($F53,all_tags[format],1,FALSE),""),
IFERROR(VLOOKUP($G53,all_tags[format],1,FALSE),""),
IFERROR(VLOOKUP($H53,all_tags[format],1,FALSE),""),
IFERROR(VLOOKUP($I53,all_tags[format],1,FALSE),""),
IFERROR(VLOOKUP($J53,all_tags[format],1,FALSE),""),
IFERROR(VLOOKUP($K53,all_tags[format],1,FALSE),""),
IFERROR(VLOOKUP($L53,all_tags[format],1,FALSE),""),
IFERROR(VLOOKUP($M53,all_tags[format],1,FALSE),""),
IFERROR(VLOOKUP($N53,all_tags[format],1,FALSE),""),
IFERROR(VLOOKUP($O53,all_tags[format],1,FALSE),"")
)</f>
        <v>paper</v>
      </c>
      <c r="AD53" s="5" t="str">
        <f>_xlfn.TEXTJOIN("#",TRUE,
IFERROR(VLOOKUP($F53,all_tags[type],1,FALSE),""),
IFERROR(VLOOKUP($G53,all_tags[type],1,FALSE),""),
IFERROR(VLOOKUP($H53,all_tags[type],1,FALSE),""),
IFERROR(VLOOKUP($I53,all_tags[type],1,FALSE),""),
IFERROR(VLOOKUP($J53,all_tags[type],1,FALSE),""),
IFERROR(VLOOKUP($K53,all_tags[type],1,FALSE),""),
IFERROR(VLOOKUP($L53,all_tags[type],1,FALSE),""),
IFERROR(VLOOKUP($M53,all_tags[type],1,FALSE),""),
IFERROR(VLOOKUP($N53,all_tags[type],1,FALSE),""),
IFERROR(VLOOKUP($O53,all_tags[type],1,FALSE),"")
)</f>
        <v>research</v>
      </c>
      <c r="AE53" s="5" t="str">
        <f>_xlfn.TEXTJOIN("#",TRUE,
IFERROR(VLOOKUP($F53,all_tags[level],1,FALSE),""),
IFERROR(VLOOKUP($G53,all_tags[level],1,FALSE),""),
IFERROR(VLOOKUP($H53,all_tags[level],1,FALSE),""),
IFERROR(VLOOKUP($I53,all_tags[level],1,FALSE),""),
IFERROR(VLOOKUP($J53,all_tags[level],1,FALSE),""),
IFERROR(VLOOKUP($K53,all_tags[level],1,FALSE),""),
IFERROR(VLOOKUP($L53,all_tags[level],1,FALSE),""),
IFERROR(VLOOKUP($M53,all_tags[level],1,FALSE),""),
IFERROR(VLOOKUP($N53,all_tags[level],1,FALSE),""),
IFERROR(VLOOKUP($O53,all_tags[level],1,FALSE),"")
)</f>
        <v>advanced</v>
      </c>
      <c r="AF53" s="5" t="str">
        <f>_xlfn.TEXTJOIN("#",TRUE,
IFERROR(VLOOKUP($F53,all_tags[style],1,FALSE),""),
IFERROR(VLOOKUP($G53,all_tags[style],1,FALSE),""),
IFERROR(VLOOKUP($H53,all_tags[style],1,FALSE),""),
IFERROR(VLOOKUP($I53,all_tags[style],1,FALSE),""),
IFERROR(VLOOKUP($J53,all_tags[style],1,FALSE),""),
IFERROR(VLOOKUP($K53,all_tags[style],1,FALSE),""),
IFERROR(VLOOKUP($L53,all_tags[style],1,FALSE),""),
IFERROR(VLOOKUP($M53,all_tags[style],1,FALSE),""),
IFERROR(VLOOKUP($N53,all_tags[style],1,FALSE),""),
IFERROR(VLOOKUP($O53,all_tags[style],1,FALSE),"")
)</f>
        <v/>
      </c>
      <c r="AG53" s="5" t="str">
        <f>_xlfn.TEXTJOIN("#",TRUE,
IFERROR(VLOOKUP($F53,all_tags[theme],1,FALSE),""),
IFERROR(VLOOKUP($G53,all_tags[theme],1,FALSE),""),
IFERROR(VLOOKUP($H53,all_tags[theme],1,FALSE),""),
IFERROR(VLOOKUP($I53,all_tags[theme],1,FALSE),""),
IFERROR(VLOOKUP($J53,all_tags[theme],1,FALSE),""),
IFERROR(VLOOKUP($K53,all_tags[theme],1,FALSE),""),
IFERROR(VLOOKUP($L53,all_tags[theme],1,FALSE),""),
IFERROR(VLOOKUP($M53,all_tags[theme],1,FALSE),""),
IFERROR(VLOOKUP($N53,all_tags[theme],1,FALSE),""),
IFERROR(VLOOKUP($O53,all_tags[theme],1,FALSE),"")
)</f>
        <v>data-science</v>
      </c>
      <c r="AH53" s="5" t="str">
        <f>_xlfn.TEXTJOIN("#",TRUE,
IFERROR(VLOOKUP($F53,all_tags[topic],1,FALSE),""),
IFERROR(VLOOKUP($G53,all_tags[topic],1,FALSE),""),
IFERROR(VLOOKUP($H53,all_tags[topic],1,FALSE),""),
IFERROR(VLOOKUP($I53,all_tags[topic],1,FALSE),""),
IFERROR(VLOOKUP($J53,all_tags[topic],1,FALSE),""),
IFERROR(VLOOKUP($K53,all_tags[topic],1,FALSE),""),
IFERROR(VLOOKUP($L53,all_tags[topic],1,FALSE),""),
IFERROR(VLOOKUP($M53,all_tags[topic],1,FALSE),""),
IFERROR(VLOOKUP($N53,all_tags[topic],1,FALSE),""),
IFERROR(VLOOKUP($O53,all_tags[topic],1,FALSE),"")
)</f>
        <v>technique</v>
      </c>
      <c r="AI53" s="5" t="str">
        <f>_xlfn.TEXTJOIN("#",TRUE,
IFERROR(VLOOKUP($F53,all_tags[area],1,FALSE),""),
IFERROR(VLOOKUP($G53,all_tags[area],1,FALSE),""),
IFERROR(VLOOKUP($H53,all_tags[area],1,FALSE),""),
IFERROR(VLOOKUP($I53,all_tags[area],1,FALSE),""),
IFERROR(VLOOKUP($J53,all_tags[area],1,FALSE),""),
IFERROR(VLOOKUP($K53,all_tags[area],1,FALSE),""),
IFERROR(VLOOKUP($L53,all_tags[area],1,FALSE),""),
IFERROR(VLOOKUP($M53,all_tags[area],1,FALSE),""),
IFERROR(VLOOKUP($N53,all_tags[area],1,FALSE),""),
IFERROR(VLOOKUP($O53,all_tags[area],1,FALSE),"")
)</f>
        <v>ml</v>
      </c>
      <c r="AJ53" s="5" t="str">
        <f>_xlfn.TEXTJOIN("#",TRUE,
IFERROR(VLOOKUP($F53,all_tags[technology],1,FALSE),""),
IFERROR(VLOOKUP($G53,all_tags[technology],1,FALSE),""),
IFERROR(VLOOKUP($H53,all_tags[technology],1,FALSE),""),
IFERROR(VLOOKUP($I53,all_tags[technology],1,FALSE),""),
IFERROR(VLOOKUP($J53,all_tags[technology],1,FALSE),""),
IFERROR(VLOOKUP($K53,all_tags[technology],1,FALSE),""),
IFERROR(VLOOKUP($L53,all_tags[technology],1,FALSE),""),
IFERROR(VLOOKUP($M53,all_tags[technology],1,FALSE),""),
IFERROR(VLOOKUP($N53,all_tags[technology],1,FALSE),""),
IFERROR(VLOOKUP($O53,all_tags[technology],1,FALSE),"")
)</f>
        <v/>
      </c>
      <c r="AK53" s="5" t="str">
        <f>_xlfn.TEXTJOIN("#",TRUE,
IFERROR(VLOOKUP($F53,all_tags[other],1,FALSE),""),
IFERROR(VLOOKUP($G53,all_tags[other],1,FALSE),""),
IFERROR(VLOOKUP($H53,all_tags[other],1,FALSE),""),
IFERROR(VLOOKUP($I53,all_tags[other],1,FALSE),""),
IFERROR(VLOOKUP($J53,all_tags[other],1,FALSE),""),
IFERROR(VLOOKUP($K53,all_tags[other],1,FALSE),""),
IFERROR(VLOOKUP($L53,all_tags[other],1,FALSE),""),
IFERROR(VLOOKUP($M53,all_tags[other],1,FALSE),""),
IFERROR(VLOOKUP($N53,all_tags[other],1,FALSE),""),
IFERROR(VLOOKUP($O53,all_tags[other],1,FALSE),"")
)</f>
        <v/>
      </c>
      <c r="AL53" t="str">
        <f t="shared" si="0"/>
        <v>paper;research;advanced;data-science;technique;ml</v>
      </c>
    </row>
    <row r="54" spans="1:38" x14ac:dyDescent="0.25">
      <c r="A54" t="str">
        <f>source_data[[#This Row],[link_id]]</f>
        <v>L00146</v>
      </c>
      <c r="B54" t="str">
        <f>source_data[[#This Row],[link]]</f>
        <v>https://twitter.com/MKrzywinski/status/1157817169792495616</v>
      </c>
      <c r="C54" t="str">
        <f>source_data[[#This Row],[article_title]]</f>
        <v>Lovely table remake. Love the addition of a visual to make the data clearer. https://t.co/NqygzGBhgt</v>
      </c>
      <c r="D54" t="str">
        <f>source_data[[#This Row],[concatenate]]</f>
        <v>visual;example;data-analysis;design</v>
      </c>
      <c r="E54">
        <f>source_data[[#This Row],[tag_count]]</f>
        <v>5</v>
      </c>
      <c r="F54" t="str" cm="1">
        <f t="array" ref="F54:I54">_xlfn.TEXTSPLIT(Table5[[#This Row],[concatenate]],";")</f>
        <v>visual</v>
      </c>
      <c r="G54" t="str">
        <v>example</v>
      </c>
      <c r="H54" t="str">
        <v>data-analysis</v>
      </c>
      <c r="I54" t="str">
        <v>design</v>
      </c>
      <c r="Q54">
        <f>IF(ISBLANK(F54),-1,COUNTIF(all_tags[],F54)-COUNTIF(all_tags[category],F54))</f>
        <v>1</v>
      </c>
      <c r="R54">
        <f>IF(ISBLANK(G54),-1,COUNTIF(all_tags[],G54)-COUNTIF(all_tags[category],G54))</f>
        <v>1</v>
      </c>
      <c r="S54">
        <f>IF(ISBLANK(H54),-1,COUNTIF(all_tags[],H54)-COUNTIF(all_tags[category],H54))</f>
        <v>1</v>
      </c>
      <c r="T54">
        <f>IF(ISBLANK(I54),-1,COUNTIF(all_tags[],I54)-COUNTIF(all_tags[category],I54))</f>
        <v>1</v>
      </c>
      <c r="U54">
        <f>IF(ISBLANK(J54),-1,COUNTIF(all_tags[],J54)-COUNTIF(all_tags[category],J54))</f>
        <v>-1</v>
      </c>
      <c r="V54">
        <f>IF(ISBLANK(K54),-1,COUNTIF(all_tags[],K54)-COUNTIF(all_tags[category],K54))</f>
        <v>-1</v>
      </c>
      <c r="W54">
        <f>IF(ISBLANK(L54),-1,COUNTIF(all_tags[],L54)-COUNTIF(all_tags[category],L54))</f>
        <v>-1</v>
      </c>
      <c r="X54">
        <f>IF(ISBLANK(M54),-1,COUNTIF(all_tags[],M54)-COUNTIF(all_tags[category],M54))</f>
        <v>-1</v>
      </c>
      <c r="Y54">
        <f>IF(ISBLANK(N54),-1,COUNTIF(all_tags[],N54)-COUNTIF(all_tags[category],N54))</f>
        <v>-1</v>
      </c>
      <c r="Z54">
        <f>IF(ISBLANK(O54),-1,COUNTIF(all_tags[],O54)-COUNTIF(all_tags[category],O54))</f>
        <v>-1</v>
      </c>
      <c r="AB54" t="str">
        <f>Table5[[#This Row],[link_id]]</f>
        <v>L00146</v>
      </c>
      <c r="AC54" s="5" t="str">
        <f>_xlfn.TEXTJOIN("#",TRUE,
IFERROR(VLOOKUP($F54,all_tags[format],1,FALSE),""),
IFERROR(VLOOKUP($G54,all_tags[format],1,FALSE),""),
IFERROR(VLOOKUP($H54,all_tags[format],1,FALSE),""),
IFERROR(VLOOKUP($I54,all_tags[format],1,FALSE),""),
IFERROR(VLOOKUP($J54,all_tags[format],1,FALSE),""),
IFERROR(VLOOKUP($K54,all_tags[format],1,FALSE),""),
IFERROR(VLOOKUP($L54,all_tags[format],1,FALSE),""),
IFERROR(VLOOKUP($M54,all_tags[format],1,FALSE),""),
IFERROR(VLOOKUP($N54,all_tags[format],1,FALSE),""),
IFERROR(VLOOKUP($O54,all_tags[format],1,FALSE),"")
)</f>
        <v/>
      </c>
      <c r="AD54" s="5" t="str">
        <f>_xlfn.TEXTJOIN("#",TRUE,
IFERROR(VLOOKUP($F54,all_tags[type],1,FALSE),""),
IFERROR(VLOOKUP($G54,all_tags[type],1,FALSE),""),
IFERROR(VLOOKUP($H54,all_tags[type],1,FALSE),""),
IFERROR(VLOOKUP($I54,all_tags[type],1,FALSE),""),
IFERROR(VLOOKUP($J54,all_tags[type],1,FALSE),""),
IFERROR(VLOOKUP($K54,all_tags[type],1,FALSE),""),
IFERROR(VLOOKUP($L54,all_tags[type],1,FALSE),""),
IFERROR(VLOOKUP($M54,all_tags[type],1,FALSE),""),
IFERROR(VLOOKUP($N54,all_tags[type],1,FALSE),""),
IFERROR(VLOOKUP($O54,all_tags[type],1,FALSE),"")
)</f>
        <v>visual</v>
      </c>
      <c r="AE54" s="5" t="str">
        <f>_xlfn.TEXTJOIN("#",TRUE,
IFERROR(VLOOKUP($F54,all_tags[level],1,FALSE),""),
IFERROR(VLOOKUP($G54,all_tags[level],1,FALSE),""),
IFERROR(VLOOKUP($H54,all_tags[level],1,FALSE),""),
IFERROR(VLOOKUP($I54,all_tags[level],1,FALSE),""),
IFERROR(VLOOKUP($J54,all_tags[level],1,FALSE),""),
IFERROR(VLOOKUP($K54,all_tags[level],1,FALSE),""),
IFERROR(VLOOKUP($L54,all_tags[level],1,FALSE),""),
IFERROR(VLOOKUP($M54,all_tags[level],1,FALSE),""),
IFERROR(VLOOKUP($N54,all_tags[level],1,FALSE),""),
IFERROR(VLOOKUP($O54,all_tags[level],1,FALSE),"")
)</f>
        <v>example</v>
      </c>
      <c r="AF54" s="5" t="str">
        <f>_xlfn.TEXTJOIN("#",TRUE,
IFERROR(VLOOKUP($F54,all_tags[style],1,FALSE),""),
IFERROR(VLOOKUP($G54,all_tags[style],1,FALSE),""),
IFERROR(VLOOKUP($H54,all_tags[style],1,FALSE),""),
IFERROR(VLOOKUP($I54,all_tags[style],1,FALSE),""),
IFERROR(VLOOKUP($J54,all_tags[style],1,FALSE),""),
IFERROR(VLOOKUP($K54,all_tags[style],1,FALSE),""),
IFERROR(VLOOKUP($L54,all_tags[style],1,FALSE),""),
IFERROR(VLOOKUP($M54,all_tags[style],1,FALSE),""),
IFERROR(VLOOKUP($N54,all_tags[style],1,FALSE),""),
IFERROR(VLOOKUP($O54,all_tags[style],1,FALSE),"")
)</f>
        <v/>
      </c>
      <c r="AG54" s="5" t="str">
        <f>_xlfn.TEXTJOIN("#",TRUE,
IFERROR(VLOOKUP($F54,all_tags[theme],1,FALSE),""),
IFERROR(VLOOKUP($G54,all_tags[theme],1,FALSE),""),
IFERROR(VLOOKUP($H54,all_tags[theme],1,FALSE),""),
IFERROR(VLOOKUP($I54,all_tags[theme],1,FALSE),""),
IFERROR(VLOOKUP($J54,all_tags[theme],1,FALSE),""),
IFERROR(VLOOKUP($K54,all_tags[theme],1,FALSE),""),
IFERROR(VLOOKUP($L54,all_tags[theme],1,FALSE),""),
IFERROR(VLOOKUP($M54,all_tags[theme],1,FALSE),""),
IFERROR(VLOOKUP($N54,all_tags[theme],1,FALSE),""),
IFERROR(VLOOKUP($O54,all_tags[theme],1,FALSE),"")
)</f>
        <v>data-analysis</v>
      </c>
      <c r="AH54" s="5" t="str">
        <f>_xlfn.TEXTJOIN("#",TRUE,
IFERROR(VLOOKUP($F54,all_tags[topic],1,FALSE),""),
IFERROR(VLOOKUP($G54,all_tags[topic],1,FALSE),""),
IFERROR(VLOOKUP($H54,all_tags[topic],1,FALSE),""),
IFERROR(VLOOKUP($I54,all_tags[topic],1,FALSE),""),
IFERROR(VLOOKUP($J54,all_tags[topic],1,FALSE),""),
IFERROR(VLOOKUP($K54,all_tags[topic],1,FALSE),""),
IFERROR(VLOOKUP($L54,all_tags[topic],1,FALSE),""),
IFERROR(VLOOKUP($M54,all_tags[topic],1,FALSE),""),
IFERROR(VLOOKUP($N54,all_tags[topic],1,FALSE),""),
IFERROR(VLOOKUP($O54,all_tags[topic],1,FALSE),"")
)</f>
        <v>design</v>
      </c>
      <c r="AI54" s="5" t="str">
        <f>_xlfn.TEXTJOIN("#",TRUE,
IFERROR(VLOOKUP($F54,all_tags[area],1,FALSE),""),
IFERROR(VLOOKUP($G54,all_tags[area],1,FALSE),""),
IFERROR(VLOOKUP($H54,all_tags[area],1,FALSE),""),
IFERROR(VLOOKUP($I54,all_tags[area],1,FALSE),""),
IFERROR(VLOOKUP($J54,all_tags[area],1,FALSE),""),
IFERROR(VLOOKUP($K54,all_tags[area],1,FALSE),""),
IFERROR(VLOOKUP($L54,all_tags[area],1,FALSE),""),
IFERROR(VLOOKUP($M54,all_tags[area],1,FALSE),""),
IFERROR(VLOOKUP($N54,all_tags[area],1,FALSE),""),
IFERROR(VLOOKUP($O54,all_tags[area],1,FALSE),"")
)</f>
        <v/>
      </c>
      <c r="AJ54" s="5" t="str">
        <f>_xlfn.TEXTJOIN("#",TRUE,
IFERROR(VLOOKUP($F54,all_tags[technology],1,FALSE),""),
IFERROR(VLOOKUP($G54,all_tags[technology],1,FALSE),""),
IFERROR(VLOOKUP($H54,all_tags[technology],1,FALSE),""),
IFERROR(VLOOKUP($I54,all_tags[technology],1,FALSE),""),
IFERROR(VLOOKUP($J54,all_tags[technology],1,FALSE),""),
IFERROR(VLOOKUP($K54,all_tags[technology],1,FALSE),""),
IFERROR(VLOOKUP($L54,all_tags[technology],1,FALSE),""),
IFERROR(VLOOKUP($M54,all_tags[technology],1,FALSE),""),
IFERROR(VLOOKUP($N54,all_tags[technology],1,FALSE),""),
IFERROR(VLOOKUP($O54,all_tags[technology],1,FALSE),"")
)</f>
        <v/>
      </c>
      <c r="AK54" s="5" t="str">
        <f>_xlfn.TEXTJOIN("#",TRUE,
IFERROR(VLOOKUP($F54,all_tags[other],1,FALSE),""),
IFERROR(VLOOKUP($G54,all_tags[other],1,FALSE),""),
IFERROR(VLOOKUP($H54,all_tags[other],1,FALSE),""),
IFERROR(VLOOKUP($I54,all_tags[other],1,FALSE),""),
IFERROR(VLOOKUP($J54,all_tags[other],1,FALSE),""),
IFERROR(VLOOKUP($K54,all_tags[other],1,FALSE),""),
IFERROR(VLOOKUP($L54,all_tags[other],1,FALSE),""),
IFERROR(VLOOKUP($M54,all_tags[other],1,FALSE),""),
IFERROR(VLOOKUP($N54,all_tags[other],1,FALSE),""),
IFERROR(VLOOKUP($O54,all_tags[other],1,FALSE),"")
)</f>
        <v/>
      </c>
      <c r="AL54" t="str">
        <f t="shared" si="0"/>
        <v>visual;example;data-analysis;design</v>
      </c>
    </row>
    <row r="55" spans="1:38" x14ac:dyDescent="0.25">
      <c r="A55" t="str">
        <f>source_data[[#This Row],[link_id]]</f>
        <v>L00147</v>
      </c>
      <c r="B55" t="str">
        <f>source_data[[#This Row],[link]]</f>
        <v>https://twitter.com/ThomasHollt/status/1187517618099556355</v>
      </c>
      <c r="C55" t="str">
        <f>source_data[[#This Row],[article_title]]</f>
        <v>Nicola sped up t-SNE by be orders of magnitude and presented at #ieeevis today. Compute embeddings for tens of thousands of points in seconds instead of hours even on office box class GPUs. C++ library and python executables available below! Also expect it in Cytosplore soon. https://t.co/xJ2VXRijin</v>
      </c>
      <c r="D55" t="str">
        <f>source_data[[#This Row],[concatenate]]</f>
        <v>paper;package;research;data-science;technology;python;t-sne</v>
      </c>
      <c r="E55">
        <f>source_data[[#This Row],[tag_count]]</f>
        <v>5</v>
      </c>
      <c r="F55" t="str" cm="1">
        <f t="array" ref="F55:L55">_xlfn.TEXTSPLIT(Table5[[#This Row],[concatenate]],";")</f>
        <v>paper</v>
      </c>
      <c r="G55" t="str">
        <v>package</v>
      </c>
      <c r="H55" t="str">
        <v>research</v>
      </c>
      <c r="I55" t="str">
        <v>data-science</v>
      </c>
      <c r="J55" t="str">
        <v>technology</v>
      </c>
      <c r="K55" t="str">
        <v>python</v>
      </c>
      <c r="L55" t="str">
        <v>t-sne</v>
      </c>
      <c r="Q55">
        <f>IF(ISBLANK(F55),-1,COUNTIF(all_tags[],F55)-COUNTIF(all_tags[category],F55))</f>
        <v>1</v>
      </c>
      <c r="R55">
        <f>IF(ISBLANK(G55),-1,COUNTIF(all_tags[],G55)-COUNTIF(all_tags[category],G55))</f>
        <v>1</v>
      </c>
      <c r="S55">
        <f>IF(ISBLANK(H55),-1,COUNTIF(all_tags[],H55)-COUNTIF(all_tags[category],H55))</f>
        <v>1</v>
      </c>
      <c r="T55">
        <f>IF(ISBLANK(I55),-1,COUNTIF(all_tags[],I55)-COUNTIF(all_tags[category],I55))</f>
        <v>1</v>
      </c>
      <c r="U55">
        <f>IF(ISBLANK(J55),-1,COUNTIF(all_tags[],J55)-COUNTIF(all_tags[category],J55))</f>
        <v>1</v>
      </c>
      <c r="V55">
        <f>IF(ISBLANK(K55),-1,COUNTIF(all_tags[],K55)-COUNTIF(all_tags[category],K55))</f>
        <v>1</v>
      </c>
      <c r="W55">
        <f>IF(ISBLANK(L55),-1,COUNTIF(all_tags[],L55)-COUNTIF(all_tags[category],L55))</f>
        <v>1</v>
      </c>
      <c r="X55">
        <f>IF(ISBLANK(M55),-1,COUNTIF(all_tags[],M55)-COUNTIF(all_tags[category],M55))</f>
        <v>-1</v>
      </c>
      <c r="Y55">
        <f>IF(ISBLANK(N55),-1,COUNTIF(all_tags[],N55)-COUNTIF(all_tags[category],N55))</f>
        <v>-1</v>
      </c>
      <c r="Z55">
        <f>IF(ISBLANK(O55),-1,COUNTIF(all_tags[],O55)-COUNTIF(all_tags[category],O55))</f>
        <v>-1</v>
      </c>
      <c r="AB55" t="str">
        <f>Table5[[#This Row],[link_id]]</f>
        <v>L00147</v>
      </c>
      <c r="AC55" s="5" t="str">
        <f>_xlfn.TEXTJOIN("#",TRUE,
IFERROR(VLOOKUP($F55,all_tags[format],1,FALSE),""),
IFERROR(VLOOKUP($G55,all_tags[format],1,FALSE),""),
IFERROR(VLOOKUP($H55,all_tags[format],1,FALSE),""),
IFERROR(VLOOKUP($I55,all_tags[format],1,FALSE),""),
IFERROR(VLOOKUP($J55,all_tags[format],1,FALSE),""),
IFERROR(VLOOKUP($K55,all_tags[format],1,FALSE),""),
IFERROR(VLOOKUP($L55,all_tags[format],1,FALSE),""),
IFERROR(VLOOKUP($M55,all_tags[format],1,FALSE),""),
IFERROR(VLOOKUP($N55,all_tags[format],1,FALSE),""),
IFERROR(VLOOKUP($O55,all_tags[format],1,FALSE),"")
)</f>
        <v>paper#package</v>
      </c>
      <c r="AD55" s="5" t="str">
        <f>_xlfn.TEXTJOIN("#",TRUE,
IFERROR(VLOOKUP($F55,all_tags[type],1,FALSE),""),
IFERROR(VLOOKUP($G55,all_tags[type],1,FALSE),""),
IFERROR(VLOOKUP($H55,all_tags[type],1,FALSE),""),
IFERROR(VLOOKUP($I55,all_tags[type],1,FALSE),""),
IFERROR(VLOOKUP($J55,all_tags[type],1,FALSE),""),
IFERROR(VLOOKUP($K55,all_tags[type],1,FALSE),""),
IFERROR(VLOOKUP($L55,all_tags[type],1,FALSE),""),
IFERROR(VLOOKUP($M55,all_tags[type],1,FALSE),""),
IFERROR(VLOOKUP($N55,all_tags[type],1,FALSE),""),
IFERROR(VLOOKUP($O55,all_tags[type],1,FALSE),"")
)</f>
        <v>research</v>
      </c>
      <c r="AE55" s="5" t="str">
        <f>_xlfn.TEXTJOIN("#",TRUE,
IFERROR(VLOOKUP($F55,all_tags[level],1,FALSE),""),
IFERROR(VLOOKUP($G55,all_tags[level],1,FALSE),""),
IFERROR(VLOOKUP($H55,all_tags[level],1,FALSE),""),
IFERROR(VLOOKUP($I55,all_tags[level],1,FALSE),""),
IFERROR(VLOOKUP($J55,all_tags[level],1,FALSE),""),
IFERROR(VLOOKUP($K55,all_tags[level],1,FALSE),""),
IFERROR(VLOOKUP($L55,all_tags[level],1,FALSE),""),
IFERROR(VLOOKUP($M55,all_tags[level],1,FALSE),""),
IFERROR(VLOOKUP($N55,all_tags[level],1,FALSE),""),
IFERROR(VLOOKUP($O55,all_tags[level],1,FALSE),"")
)</f>
        <v/>
      </c>
      <c r="AF55" s="5" t="str">
        <f>_xlfn.TEXTJOIN("#",TRUE,
IFERROR(VLOOKUP($F55,all_tags[style],1,FALSE),""),
IFERROR(VLOOKUP($G55,all_tags[style],1,FALSE),""),
IFERROR(VLOOKUP($H55,all_tags[style],1,FALSE),""),
IFERROR(VLOOKUP($I55,all_tags[style],1,FALSE),""),
IFERROR(VLOOKUP($J55,all_tags[style],1,FALSE),""),
IFERROR(VLOOKUP($K55,all_tags[style],1,FALSE),""),
IFERROR(VLOOKUP($L55,all_tags[style],1,FALSE),""),
IFERROR(VLOOKUP($M55,all_tags[style],1,FALSE),""),
IFERROR(VLOOKUP($N55,all_tags[style],1,FALSE),""),
IFERROR(VLOOKUP($O55,all_tags[style],1,FALSE),"")
)</f>
        <v/>
      </c>
      <c r="AG55" s="5" t="str">
        <f>_xlfn.TEXTJOIN("#",TRUE,
IFERROR(VLOOKUP($F55,all_tags[theme],1,FALSE),""),
IFERROR(VLOOKUP($G55,all_tags[theme],1,FALSE),""),
IFERROR(VLOOKUP($H55,all_tags[theme],1,FALSE),""),
IFERROR(VLOOKUP($I55,all_tags[theme],1,FALSE),""),
IFERROR(VLOOKUP($J55,all_tags[theme],1,FALSE),""),
IFERROR(VLOOKUP($K55,all_tags[theme],1,FALSE),""),
IFERROR(VLOOKUP($L55,all_tags[theme],1,FALSE),""),
IFERROR(VLOOKUP($M55,all_tags[theme],1,FALSE),""),
IFERROR(VLOOKUP($N55,all_tags[theme],1,FALSE),""),
IFERROR(VLOOKUP($O55,all_tags[theme],1,FALSE),"")
)</f>
        <v>data-science</v>
      </c>
      <c r="AH55" s="5" t="str">
        <f>_xlfn.TEXTJOIN("#",TRUE,
IFERROR(VLOOKUP($F55,all_tags[topic],1,FALSE),""),
IFERROR(VLOOKUP($G55,all_tags[topic],1,FALSE),""),
IFERROR(VLOOKUP($H55,all_tags[topic],1,FALSE),""),
IFERROR(VLOOKUP($I55,all_tags[topic],1,FALSE),""),
IFERROR(VLOOKUP($J55,all_tags[topic],1,FALSE),""),
IFERROR(VLOOKUP($K55,all_tags[topic],1,FALSE),""),
IFERROR(VLOOKUP($L55,all_tags[topic],1,FALSE),""),
IFERROR(VLOOKUP($M55,all_tags[topic],1,FALSE),""),
IFERROR(VLOOKUP($N55,all_tags[topic],1,FALSE),""),
IFERROR(VLOOKUP($O55,all_tags[topic],1,FALSE),"")
)</f>
        <v>technology</v>
      </c>
      <c r="AI55" s="5" t="str">
        <f>_xlfn.TEXTJOIN("#",TRUE,
IFERROR(VLOOKUP($F55,all_tags[area],1,FALSE),""),
IFERROR(VLOOKUP($G55,all_tags[area],1,FALSE),""),
IFERROR(VLOOKUP($H55,all_tags[area],1,FALSE),""),
IFERROR(VLOOKUP($I55,all_tags[area],1,FALSE),""),
IFERROR(VLOOKUP($J55,all_tags[area],1,FALSE),""),
IFERROR(VLOOKUP($K55,all_tags[area],1,FALSE),""),
IFERROR(VLOOKUP($L55,all_tags[area],1,FALSE),""),
IFERROR(VLOOKUP($M55,all_tags[area],1,FALSE),""),
IFERROR(VLOOKUP($N55,all_tags[area],1,FALSE),""),
IFERROR(VLOOKUP($O55,all_tags[area],1,FALSE),"")
)</f>
        <v/>
      </c>
      <c r="AJ55" s="5" t="str">
        <f>_xlfn.TEXTJOIN("#",TRUE,
IFERROR(VLOOKUP($F55,all_tags[technology],1,FALSE),""),
IFERROR(VLOOKUP($G55,all_tags[technology],1,FALSE),""),
IFERROR(VLOOKUP($H55,all_tags[technology],1,FALSE),""),
IFERROR(VLOOKUP($I55,all_tags[technology],1,FALSE),""),
IFERROR(VLOOKUP($J55,all_tags[technology],1,FALSE),""),
IFERROR(VLOOKUP($K55,all_tags[technology],1,FALSE),""),
IFERROR(VLOOKUP($L55,all_tags[technology],1,FALSE),""),
IFERROR(VLOOKUP($M55,all_tags[technology],1,FALSE),""),
IFERROR(VLOOKUP($N55,all_tags[technology],1,FALSE),""),
IFERROR(VLOOKUP($O55,all_tags[technology],1,FALSE),"")
)</f>
        <v>python#t-sne</v>
      </c>
      <c r="AK55" s="5" t="str">
        <f>_xlfn.TEXTJOIN("#",TRUE,
IFERROR(VLOOKUP($F55,all_tags[other],1,FALSE),""),
IFERROR(VLOOKUP($G55,all_tags[other],1,FALSE),""),
IFERROR(VLOOKUP($H55,all_tags[other],1,FALSE),""),
IFERROR(VLOOKUP($I55,all_tags[other],1,FALSE),""),
IFERROR(VLOOKUP($J55,all_tags[other],1,FALSE),""),
IFERROR(VLOOKUP($K55,all_tags[other],1,FALSE),""),
IFERROR(VLOOKUP($L55,all_tags[other],1,FALSE),""),
IFERROR(VLOOKUP($M55,all_tags[other],1,FALSE),""),
IFERROR(VLOOKUP($N55,all_tags[other],1,FALSE),""),
IFERROR(VLOOKUP($O55,all_tags[other],1,FALSE),"")
)</f>
        <v/>
      </c>
      <c r="AL55" t="str">
        <f t="shared" si="0"/>
        <v>paper;package;research;data-science;technology;python;t-sne</v>
      </c>
    </row>
    <row r="56" spans="1:38" ht="30" x14ac:dyDescent="0.25">
      <c r="A56" t="str">
        <f>source_data[[#This Row],[link_id]]</f>
        <v>L00150</v>
      </c>
      <c r="B56" t="str">
        <f>source_data[[#This Row],[link]]</f>
        <v>http://www.maartenlambrechts.com/2019/12/23/the-list-of-2019-visualization-lists.html</v>
      </c>
      <c r="C56" t="str">
        <f>source_data[[#This Row],[article_title]]</f>
        <v>The list of 2019 visualization lists</v>
      </c>
      <c r="D56" t="str">
        <f>source_data[[#This Row],[concatenate]]</f>
        <v>list;data-viz;inspiration;award</v>
      </c>
      <c r="E56">
        <f>source_data[[#This Row],[tag_count]]</f>
        <v>4</v>
      </c>
      <c r="F56" t="str" cm="1">
        <f t="array" ref="F56:I56">_xlfn.TEXTSPLIT(Table5[[#This Row],[concatenate]],";")</f>
        <v>list</v>
      </c>
      <c r="G56" t="str">
        <v>data-viz</v>
      </c>
      <c r="H56" t="str">
        <v>inspiration</v>
      </c>
      <c r="I56" t="str">
        <v>award</v>
      </c>
      <c r="Q56">
        <f>IF(ISBLANK(F56),-1,COUNTIF(all_tags[],F56)-COUNTIF(all_tags[category],F56))</f>
        <v>1</v>
      </c>
      <c r="R56">
        <f>IF(ISBLANK(G56),-1,COUNTIF(all_tags[],G56)-COUNTIF(all_tags[category],G56))</f>
        <v>1</v>
      </c>
      <c r="S56">
        <f>IF(ISBLANK(H56),-1,COUNTIF(all_tags[],H56)-COUNTIF(all_tags[category],H56))</f>
        <v>1</v>
      </c>
      <c r="T56">
        <f>IF(ISBLANK(I56),-1,COUNTIF(all_tags[],I56)-COUNTIF(all_tags[category],I56))</f>
        <v>1</v>
      </c>
      <c r="U56">
        <f>IF(ISBLANK(J56),-1,COUNTIF(all_tags[],J56)-COUNTIF(all_tags[category],J56))</f>
        <v>-1</v>
      </c>
      <c r="V56">
        <f>IF(ISBLANK(K56),-1,COUNTIF(all_tags[],K56)-COUNTIF(all_tags[category],K56))</f>
        <v>-1</v>
      </c>
      <c r="W56">
        <f>IF(ISBLANK(L56),-1,COUNTIF(all_tags[],L56)-COUNTIF(all_tags[category],L56))</f>
        <v>-1</v>
      </c>
      <c r="X56">
        <f>IF(ISBLANK(M56),-1,COUNTIF(all_tags[],M56)-COUNTIF(all_tags[category],M56))</f>
        <v>-1</v>
      </c>
      <c r="Y56">
        <f>IF(ISBLANK(N56),-1,COUNTIF(all_tags[],N56)-COUNTIF(all_tags[category],N56))</f>
        <v>-1</v>
      </c>
      <c r="Z56">
        <f>IF(ISBLANK(O56),-1,COUNTIF(all_tags[],O56)-COUNTIF(all_tags[category],O56))</f>
        <v>-1</v>
      </c>
      <c r="AB56" t="str">
        <f>Table5[[#This Row],[link_id]]</f>
        <v>L00150</v>
      </c>
      <c r="AC56" s="5" t="str">
        <f>_xlfn.TEXTJOIN("#",TRUE,
IFERROR(VLOOKUP($F56,all_tags[format],1,FALSE),""),
IFERROR(VLOOKUP($G56,all_tags[format],1,FALSE),""),
IFERROR(VLOOKUP($H56,all_tags[format],1,FALSE),""),
IFERROR(VLOOKUP($I56,all_tags[format],1,FALSE),""),
IFERROR(VLOOKUP($J56,all_tags[format],1,FALSE),""),
IFERROR(VLOOKUP($K56,all_tags[format],1,FALSE),""),
IFERROR(VLOOKUP($L56,all_tags[format],1,FALSE),""),
IFERROR(VLOOKUP($M56,all_tags[format],1,FALSE),""),
IFERROR(VLOOKUP($N56,all_tags[format],1,FALSE),""),
IFERROR(VLOOKUP($O56,all_tags[format],1,FALSE),"")
)</f>
        <v/>
      </c>
      <c r="AD56" s="5" t="str">
        <f>_xlfn.TEXTJOIN("#",TRUE,
IFERROR(VLOOKUP($F56,all_tags[type],1,FALSE),""),
IFERROR(VLOOKUP($G56,all_tags[type],1,FALSE),""),
IFERROR(VLOOKUP($H56,all_tags[type],1,FALSE),""),
IFERROR(VLOOKUP($I56,all_tags[type],1,FALSE),""),
IFERROR(VLOOKUP($J56,all_tags[type],1,FALSE),""),
IFERROR(VLOOKUP($K56,all_tags[type],1,FALSE),""),
IFERROR(VLOOKUP($L56,all_tags[type],1,FALSE),""),
IFERROR(VLOOKUP($M56,all_tags[type],1,FALSE),""),
IFERROR(VLOOKUP($N56,all_tags[type],1,FALSE),""),
IFERROR(VLOOKUP($O56,all_tags[type],1,FALSE),"")
)</f>
        <v>list</v>
      </c>
      <c r="AE56" s="5" t="str">
        <f>_xlfn.TEXTJOIN("#",TRUE,
IFERROR(VLOOKUP($F56,all_tags[level],1,FALSE),""),
IFERROR(VLOOKUP($G56,all_tags[level],1,FALSE),""),
IFERROR(VLOOKUP($H56,all_tags[level],1,FALSE),""),
IFERROR(VLOOKUP($I56,all_tags[level],1,FALSE),""),
IFERROR(VLOOKUP($J56,all_tags[level],1,FALSE),""),
IFERROR(VLOOKUP($K56,all_tags[level],1,FALSE),""),
IFERROR(VLOOKUP($L56,all_tags[level],1,FALSE),""),
IFERROR(VLOOKUP($M56,all_tags[level],1,FALSE),""),
IFERROR(VLOOKUP($N56,all_tags[level],1,FALSE),""),
IFERROR(VLOOKUP($O56,all_tags[level],1,FALSE),"")
)</f>
        <v/>
      </c>
      <c r="AF56" s="5" t="str">
        <f>_xlfn.TEXTJOIN("#",TRUE,
IFERROR(VLOOKUP($F56,all_tags[style],1,FALSE),""),
IFERROR(VLOOKUP($G56,all_tags[style],1,FALSE),""),
IFERROR(VLOOKUP($H56,all_tags[style],1,FALSE),""),
IFERROR(VLOOKUP($I56,all_tags[style],1,FALSE),""),
IFERROR(VLOOKUP($J56,all_tags[style],1,FALSE),""),
IFERROR(VLOOKUP($K56,all_tags[style],1,FALSE),""),
IFERROR(VLOOKUP($L56,all_tags[style],1,FALSE),""),
IFERROR(VLOOKUP($M56,all_tags[style],1,FALSE),""),
IFERROR(VLOOKUP($N56,all_tags[style],1,FALSE),""),
IFERROR(VLOOKUP($O56,all_tags[style],1,FALSE),"")
)</f>
        <v/>
      </c>
      <c r="AG56" s="5" t="str">
        <f>_xlfn.TEXTJOIN("#",TRUE,
IFERROR(VLOOKUP($F56,all_tags[theme],1,FALSE),""),
IFERROR(VLOOKUP($G56,all_tags[theme],1,FALSE),""),
IFERROR(VLOOKUP($H56,all_tags[theme],1,FALSE),""),
IFERROR(VLOOKUP($I56,all_tags[theme],1,FALSE),""),
IFERROR(VLOOKUP($J56,all_tags[theme],1,FALSE),""),
IFERROR(VLOOKUP($K56,all_tags[theme],1,FALSE),""),
IFERROR(VLOOKUP($L56,all_tags[theme],1,FALSE),""),
IFERROR(VLOOKUP($M56,all_tags[theme],1,FALSE),""),
IFERROR(VLOOKUP($N56,all_tags[theme],1,FALSE),""),
IFERROR(VLOOKUP($O56,all_tags[theme],1,FALSE),"")
)</f>
        <v>data-viz</v>
      </c>
      <c r="AH56" s="5" t="str">
        <f>_xlfn.TEXTJOIN("#",TRUE,
IFERROR(VLOOKUP($F56,all_tags[topic],1,FALSE),""),
IFERROR(VLOOKUP($G56,all_tags[topic],1,FALSE),""),
IFERROR(VLOOKUP($H56,all_tags[topic],1,FALSE),""),
IFERROR(VLOOKUP($I56,all_tags[topic],1,FALSE),""),
IFERROR(VLOOKUP($J56,all_tags[topic],1,FALSE),""),
IFERROR(VLOOKUP($K56,all_tags[topic],1,FALSE),""),
IFERROR(VLOOKUP($L56,all_tags[topic],1,FALSE),""),
IFERROR(VLOOKUP($M56,all_tags[topic],1,FALSE),""),
IFERROR(VLOOKUP($N56,all_tags[topic],1,FALSE),""),
IFERROR(VLOOKUP($O56,all_tags[topic],1,FALSE),"")
)</f>
        <v/>
      </c>
      <c r="AI56" s="5" t="str">
        <f>_xlfn.TEXTJOIN("#",TRUE,
IFERROR(VLOOKUP($F56,all_tags[area],1,FALSE),""),
IFERROR(VLOOKUP($G56,all_tags[area],1,FALSE),""),
IFERROR(VLOOKUP($H56,all_tags[area],1,FALSE),""),
IFERROR(VLOOKUP($I56,all_tags[area],1,FALSE),""),
IFERROR(VLOOKUP($J56,all_tags[area],1,FALSE),""),
IFERROR(VLOOKUP($K56,all_tags[area],1,FALSE),""),
IFERROR(VLOOKUP($L56,all_tags[area],1,FALSE),""),
IFERROR(VLOOKUP($M56,all_tags[area],1,FALSE),""),
IFERROR(VLOOKUP($N56,all_tags[area],1,FALSE),""),
IFERROR(VLOOKUP($O56,all_tags[area],1,FALSE),"")
)</f>
        <v/>
      </c>
      <c r="AJ56" s="5" t="str">
        <f>_xlfn.TEXTJOIN("#",TRUE,
IFERROR(VLOOKUP($F56,all_tags[technology],1,FALSE),""),
IFERROR(VLOOKUP($G56,all_tags[technology],1,FALSE),""),
IFERROR(VLOOKUP($H56,all_tags[technology],1,FALSE),""),
IFERROR(VLOOKUP($I56,all_tags[technology],1,FALSE),""),
IFERROR(VLOOKUP($J56,all_tags[technology],1,FALSE),""),
IFERROR(VLOOKUP($K56,all_tags[technology],1,FALSE),""),
IFERROR(VLOOKUP($L56,all_tags[technology],1,FALSE),""),
IFERROR(VLOOKUP($M56,all_tags[technology],1,FALSE),""),
IFERROR(VLOOKUP($N56,all_tags[technology],1,FALSE),""),
IFERROR(VLOOKUP($O56,all_tags[technology],1,FALSE),"")
)</f>
        <v/>
      </c>
      <c r="AK56" s="5" t="str">
        <f>_xlfn.TEXTJOIN("#",TRUE,
IFERROR(VLOOKUP($F56,all_tags[other],1,FALSE),""),
IFERROR(VLOOKUP($G56,all_tags[other],1,FALSE),""),
IFERROR(VLOOKUP($H56,all_tags[other],1,FALSE),""),
IFERROR(VLOOKUP($I56,all_tags[other],1,FALSE),""),
IFERROR(VLOOKUP($J56,all_tags[other],1,FALSE),""),
IFERROR(VLOOKUP($K56,all_tags[other],1,FALSE),""),
IFERROR(VLOOKUP($L56,all_tags[other],1,FALSE),""),
IFERROR(VLOOKUP($M56,all_tags[other],1,FALSE),""),
IFERROR(VLOOKUP($N56,all_tags[other],1,FALSE),""),
IFERROR(VLOOKUP($O56,all_tags[other],1,FALSE),"")
)</f>
        <v>inspiration#award</v>
      </c>
      <c r="AL56" t="str">
        <f t="shared" si="0"/>
        <v>list;data-viz;inspiration;award</v>
      </c>
    </row>
    <row r="57" spans="1:38" ht="30" x14ac:dyDescent="0.25">
      <c r="A57" t="str">
        <f>source_data[[#This Row],[link_id]]</f>
        <v>L00153</v>
      </c>
      <c r="B57" t="str">
        <f>source_data[[#This Row],[link]]</f>
        <v>https://twitter.com/panlepan/status/1273384500320440328</v>
      </c>
      <c r="C57" t="str">
        <f>source_data[[#This Row],[article_title]]</f>
        <v>For #WorldTessellationDay here's a long (n&amp;gt;30) thread of pictures from the Alhambra with some @geogebra animations and #mathart by @c0mplexnumber.
Enjoy @MuseoAlhambra ! https://t.co/dQ4f4lvMJm</v>
      </c>
      <c r="D57" t="str">
        <f>source_data[[#This Row],[concatenate]]</f>
        <v>post;inspiration;art;geometric</v>
      </c>
      <c r="E57">
        <f>source_data[[#This Row],[tag_count]]</f>
        <v>4</v>
      </c>
      <c r="F57" t="str" cm="1">
        <f t="array" ref="F57:I57">_xlfn.TEXTSPLIT(Table5[[#This Row],[concatenate]],";")</f>
        <v>post</v>
      </c>
      <c r="G57" t="str">
        <v>inspiration</v>
      </c>
      <c r="H57" t="str">
        <v>art</v>
      </c>
      <c r="I57" t="str">
        <v>geometric</v>
      </c>
      <c r="Q57">
        <f>IF(ISBLANK(F57),-1,COUNTIF(all_tags[],F57)-COUNTIF(all_tags[category],F57))</f>
        <v>1</v>
      </c>
      <c r="R57">
        <f>IF(ISBLANK(G57),-1,COUNTIF(all_tags[],G57)-COUNTIF(all_tags[category],G57))</f>
        <v>1</v>
      </c>
      <c r="S57">
        <f>IF(ISBLANK(H57),-1,COUNTIF(all_tags[],H57)-COUNTIF(all_tags[category],H57))</f>
        <v>1</v>
      </c>
      <c r="T57">
        <f>IF(ISBLANK(I57),-1,COUNTIF(all_tags[],I57)-COUNTIF(all_tags[category],I57))</f>
        <v>1</v>
      </c>
      <c r="U57">
        <f>IF(ISBLANK(J57),-1,COUNTIF(all_tags[],J57)-COUNTIF(all_tags[category],J57))</f>
        <v>-1</v>
      </c>
      <c r="V57">
        <f>IF(ISBLANK(K57),-1,COUNTIF(all_tags[],K57)-COUNTIF(all_tags[category],K57))</f>
        <v>-1</v>
      </c>
      <c r="W57">
        <f>IF(ISBLANK(L57),-1,COUNTIF(all_tags[],L57)-COUNTIF(all_tags[category],L57))</f>
        <v>-1</v>
      </c>
      <c r="X57">
        <f>IF(ISBLANK(M57),-1,COUNTIF(all_tags[],M57)-COUNTIF(all_tags[category],M57))</f>
        <v>-1</v>
      </c>
      <c r="Y57">
        <f>IF(ISBLANK(N57),-1,COUNTIF(all_tags[],N57)-COUNTIF(all_tags[category],N57))</f>
        <v>-1</v>
      </c>
      <c r="Z57">
        <f>IF(ISBLANK(O57),-1,COUNTIF(all_tags[],O57)-COUNTIF(all_tags[category],O57))</f>
        <v>-1</v>
      </c>
      <c r="AB57" t="str">
        <f>Table5[[#This Row],[link_id]]</f>
        <v>L00153</v>
      </c>
      <c r="AC57" s="5" t="str">
        <f>_xlfn.TEXTJOIN("#",TRUE,
IFERROR(VLOOKUP($F57,all_tags[format],1,FALSE),""),
IFERROR(VLOOKUP($G57,all_tags[format],1,FALSE),""),
IFERROR(VLOOKUP($H57,all_tags[format],1,FALSE),""),
IFERROR(VLOOKUP($I57,all_tags[format],1,FALSE),""),
IFERROR(VLOOKUP($J57,all_tags[format],1,FALSE),""),
IFERROR(VLOOKUP($K57,all_tags[format],1,FALSE),""),
IFERROR(VLOOKUP($L57,all_tags[format],1,FALSE),""),
IFERROR(VLOOKUP($M57,all_tags[format],1,FALSE),""),
IFERROR(VLOOKUP($N57,all_tags[format],1,FALSE),""),
IFERROR(VLOOKUP($O57,all_tags[format],1,FALSE),"")
)</f>
        <v>post</v>
      </c>
      <c r="AD57" s="5" t="str">
        <f>_xlfn.TEXTJOIN("#",TRUE,
IFERROR(VLOOKUP($F57,all_tags[type],1,FALSE),""),
IFERROR(VLOOKUP($G57,all_tags[type],1,FALSE),""),
IFERROR(VLOOKUP($H57,all_tags[type],1,FALSE),""),
IFERROR(VLOOKUP($I57,all_tags[type],1,FALSE),""),
IFERROR(VLOOKUP($J57,all_tags[type],1,FALSE),""),
IFERROR(VLOOKUP($K57,all_tags[type],1,FALSE),""),
IFERROR(VLOOKUP($L57,all_tags[type],1,FALSE),""),
IFERROR(VLOOKUP($M57,all_tags[type],1,FALSE),""),
IFERROR(VLOOKUP($N57,all_tags[type],1,FALSE),""),
IFERROR(VLOOKUP($O57,all_tags[type],1,FALSE),"")
)</f>
        <v/>
      </c>
      <c r="AE57" s="5" t="str">
        <f>_xlfn.TEXTJOIN("#",TRUE,
IFERROR(VLOOKUP($F57,all_tags[level],1,FALSE),""),
IFERROR(VLOOKUP($G57,all_tags[level],1,FALSE),""),
IFERROR(VLOOKUP($H57,all_tags[level],1,FALSE),""),
IFERROR(VLOOKUP($I57,all_tags[level],1,FALSE),""),
IFERROR(VLOOKUP($J57,all_tags[level],1,FALSE),""),
IFERROR(VLOOKUP($K57,all_tags[level],1,FALSE),""),
IFERROR(VLOOKUP($L57,all_tags[level],1,FALSE),""),
IFERROR(VLOOKUP($M57,all_tags[level],1,FALSE),""),
IFERROR(VLOOKUP($N57,all_tags[level],1,FALSE),""),
IFERROR(VLOOKUP($O57,all_tags[level],1,FALSE),"")
)</f>
        <v/>
      </c>
      <c r="AF57" s="5" t="str">
        <f>_xlfn.TEXTJOIN("#",TRUE,
IFERROR(VLOOKUP($F57,all_tags[style],1,FALSE),""),
IFERROR(VLOOKUP($G57,all_tags[style],1,FALSE),""),
IFERROR(VLOOKUP($H57,all_tags[style],1,FALSE),""),
IFERROR(VLOOKUP($I57,all_tags[style],1,FALSE),""),
IFERROR(VLOOKUP($J57,all_tags[style],1,FALSE),""),
IFERROR(VLOOKUP($K57,all_tags[style],1,FALSE),""),
IFERROR(VLOOKUP($L57,all_tags[style],1,FALSE),""),
IFERROR(VLOOKUP($M57,all_tags[style],1,FALSE),""),
IFERROR(VLOOKUP($N57,all_tags[style],1,FALSE),""),
IFERROR(VLOOKUP($O57,all_tags[style],1,FALSE),"")
)</f>
        <v/>
      </c>
      <c r="AG57" s="5" t="str">
        <f>_xlfn.TEXTJOIN("#",TRUE,
IFERROR(VLOOKUP($F57,all_tags[theme],1,FALSE),""),
IFERROR(VLOOKUP($G57,all_tags[theme],1,FALSE),""),
IFERROR(VLOOKUP($H57,all_tags[theme],1,FALSE),""),
IFERROR(VLOOKUP($I57,all_tags[theme],1,FALSE),""),
IFERROR(VLOOKUP($J57,all_tags[theme],1,FALSE),""),
IFERROR(VLOOKUP($K57,all_tags[theme],1,FALSE),""),
IFERROR(VLOOKUP($L57,all_tags[theme],1,FALSE),""),
IFERROR(VLOOKUP($M57,all_tags[theme],1,FALSE),""),
IFERROR(VLOOKUP($N57,all_tags[theme],1,FALSE),""),
IFERROR(VLOOKUP($O57,all_tags[theme],1,FALSE),"")
)</f>
        <v/>
      </c>
      <c r="AH57" s="5" t="str">
        <f>_xlfn.TEXTJOIN("#",TRUE,
IFERROR(VLOOKUP($F57,all_tags[topic],1,FALSE),""),
IFERROR(VLOOKUP($G57,all_tags[topic],1,FALSE),""),
IFERROR(VLOOKUP($H57,all_tags[topic],1,FALSE),""),
IFERROR(VLOOKUP($I57,all_tags[topic],1,FALSE),""),
IFERROR(VLOOKUP($J57,all_tags[topic],1,FALSE),""),
IFERROR(VLOOKUP($K57,all_tags[topic],1,FALSE),""),
IFERROR(VLOOKUP($L57,all_tags[topic],1,FALSE),""),
IFERROR(VLOOKUP($M57,all_tags[topic],1,FALSE),""),
IFERROR(VLOOKUP($N57,all_tags[topic],1,FALSE),""),
IFERROR(VLOOKUP($O57,all_tags[topic],1,FALSE),"")
)</f>
        <v/>
      </c>
      <c r="AI57" s="5" t="str">
        <f>_xlfn.TEXTJOIN("#",TRUE,
IFERROR(VLOOKUP($F57,all_tags[area],1,FALSE),""),
IFERROR(VLOOKUP($G57,all_tags[area],1,FALSE),""),
IFERROR(VLOOKUP($H57,all_tags[area],1,FALSE),""),
IFERROR(VLOOKUP($I57,all_tags[area],1,FALSE),""),
IFERROR(VLOOKUP($J57,all_tags[area],1,FALSE),""),
IFERROR(VLOOKUP($K57,all_tags[area],1,FALSE),""),
IFERROR(VLOOKUP($L57,all_tags[area],1,FALSE),""),
IFERROR(VLOOKUP($M57,all_tags[area],1,FALSE),""),
IFERROR(VLOOKUP($N57,all_tags[area],1,FALSE),""),
IFERROR(VLOOKUP($O57,all_tags[area],1,FALSE),"")
)</f>
        <v/>
      </c>
      <c r="AJ57" s="5" t="str">
        <f>_xlfn.TEXTJOIN("#",TRUE,
IFERROR(VLOOKUP($F57,all_tags[technology],1,FALSE),""),
IFERROR(VLOOKUP($G57,all_tags[technology],1,FALSE),""),
IFERROR(VLOOKUP($H57,all_tags[technology],1,FALSE),""),
IFERROR(VLOOKUP($I57,all_tags[technology],1,FALSE),""),
IFERROR(VLOOKUP($J57,all_tags[technology],1,FALSE),""),
IFERROR(VLOOKUP($K57,all_tags[technology],1,FALSE),""),
IFERROR(VLOOKUP($L57,all_tags[technology],1,FALSE),""),
IFERROR(VLOOKUP($M57,all_tags[technology],1,FALSE),""),
IFERROR(VLOOKUP($N57,all_tags[technology],1,FALSE),""),
IFERROR(VLOOKUP($O57,all_tags[technology],1,FALSE),"")
)</f>
        <v/>
      </c>
      <c r="AK57" s="5" t="str">
        <f>_xlfn.TEXTJOIN("#",TRUE,
IFERROR(VLOOKUP($F57,all_tags[other],1,FALSE),""),
IFERROR(VLOOKUP($G57,all_tags[other],1,FALSE),""),
IFERROR(VLOOKUP($H57,all_tags[other],1,FALSE),""),
IFERROR(VLOOKUP($I57,all_tags[other],1,FALSE),""),
IFERROR(VLOOKUP($J57,all_tags[other],1,FALSE),""),
IFERROR(VLOOKUP($K57,all_tags[other],1,FALSE),""),
IFERROR(VLOOKUP($L57,all_tags[other],1,FALSE),""),
IFERROR(VLOOKUP($M57,all_tags[other],1,FALSE),""),
IFERROR(VLOOKUP($N57,all_tags[other],1,FALSE),""),
IFERROR(VLOOKUP($O57,all_tags[other],1,FALSE),"")
)</f>
        <v>inspiration#art#geometric</v>
      </c>
      <c r="AL57" t="str">
        <f t="shared" si="0"/>
        <v>post;inspiration;art;geometric</v>
      </c>
    </row>
    <row r="58" spans="1:38" x14ac:dyDescent="0.25">
      <c r="A58" t="str">
        <f>source_data[[#This Row],[link_id]]</f>
        <v>L00159</v>
      </c>
      <c r="B58" t="str">
        <f>source_data[[#This Row],[link]]</f>
        <v>https://twitter.com/visualisingdata/status/1358356588269043713</v>
      </c>
      <c r="C58" t="str">
        <f>source_data[[#This Row],[article_title]]</f>
        <v>The squad profile analyses Tom does are always great. So many interesting patterns. https://t.co/ERMjWkqFtR https://t.co/W0EnSuKSd8</v>
      </c>
      <c r="D58" t="str">
        <f>source_data[[#This Row],[concatenate]]</f>
        <v>visual;data-viz;inspiration;sports</v>
      </c>
      <c r="E58">
        <f>source_data[[#This Row],[tag_count]]</f>
        <v>4</v>
      </c>
      <c r="F58" t="str" cm="1">
        <f t="array" ref="F58:I58">_xlfn.TEXTSPLIT(Table5[[#This Row],[concatenate]],";")</f>
        <v>visual</v>
      </c>
      <c r="G58" t="str">
        <v>data-viz</v>
      </c>
      <c r="H58" t="str">
        <v>inspiration</v>
      </c>
      <c r="I58" t="str">
        <v>sports</v>
      </c>
      <c r="Q58">
        <f>IF(ISBLANK(F58),-1,COUNTIF(all_tags[],F58)-COUNTIF(all_tags[category],F58))</f>
        <v>1</v>
      </c>
      <c r="R58">
        <f>IF(ISBLANK(G58),-1,COUNTIF(all_tags[],G58)-COUNTIF(all_tags[category],G58))</f>
        <v>1</v>
      </c>
      <c r="S58">
        <f>IF(ISBLANK(H58),-1,COUNTIF(all_tags[],H58)-COUNTIF(all_tags[category],H58))</f>
        <v>1</v>
      </c>
      <c r="T58">
        <f>IF(ISBLANK(I58),-1,COUNTIF(all_tags[],I58)-COUNTIF(all_tags[category],I58))</f>
        <v>1</v>
      </c>
      <c r="U58">
        <f>IF(ISBLANK(J58),-1,COUNTIF(all_tags[],J58)-COUNTIF(all_tags[category],J58))</f>
        <v>-1</v>
      </c>
      <c r="V58">
        <f>IF(ISBLANK(K58),-1,COUNTIF(all_tags[],K58)-COUNTIF(all_tags[category],K58))</f>
        <v>-1</v>
      </c>
      <c r="W58">
        <f>IF(ISBLANK(L58),-1,COUNTIF(all_tags[],L58)-COUNTIF(all_tags[category],L58))</f>
        <v>-1</v>
      </c>
      <c r="X58">
        <f>IF(ISBLANK(M58),-1,COUNTIF(all_tags[],M58)-COUNTIF(all_tags[category],M58))</f>
        <v>-1</v>
      </c>
      <c r="Y58">
        <f>IF(ISBLANK(N58),-1,COUNTIF(all_tags[],N58)-COUNTIF(all_tags[category],N58))</f>
        <v>-1</v>
      </c>
      <c r="Z58">
        <f>IF(ISBLANK(O58),-1,COUNTIF(all_tags[],O58)-COUNTIF(all_tags[category],O58))</f>
        <v>-1</v>
      </c>
      <c r="AB58" t="str">
        <f>Table5[[#This Row],[link_id]]</f>
        <v>L00159</v>
      </c>
      <c r="AC58" s="5" t="str">
        <f>_xlfn.TEXTJOIN("#",TRUE,
IFERROR(VLOOKUP($F58,all_tags[format],1,FALSE),""),
IFERROR(VLOOKUP($G58,all_tags[format],1,FALSE),""),
IFERROR(VLOOKUP($H58,all_tags[format],1,FALSE),""),
IFERROR(VLOOKUP($I58,all_tags[format],1,FALSE),""),
IFERROR(VLOOKUP($J58,all_tags[format],1,FALSE),""),
IFERROR(VLOOKUP($K58,all_tags[format],1,FALSE),""),
IFERROR(VLOOKUP($L58,all_tags[format],1,FALSE),""),
IFERROR(VLOOKUP($M58,all_tags[format],1,FALSE),""),
IFERROR(VLOOKUP($N58,all_tags[format],1,FALSE),""),
IFERROR(VLOOKUP($O58,all_tags[format],1,FALSE),"")
)</f>
        <v/>
      </c>
      <c r="AD58" s="5" t="str">
        <f>_xlfn.TEXTJOIN("#",TRUE,
IFERROR(VLOOKUP($F58,all_tags[type],1,FALSE),""),
IFERROR(VLOOKUP($G58,all_tags[type],1,FALSE),""),
IFERROR(VLOOKUP($H58,all_tags[type],1,FALSE),""),
IFERROR(VLOOKUP($I58,all_tags[type],1,FALSE),""),
IFERROR(VLOOKUP($J58,all_tags[type],1,FALSE),""),
IFERROR(VLOOKUP($K58,all_tags[type],1,FALSE),""),
IFERROR(VLOOKUP($L58,all_tags[type],1,FALSE),""),
IFERROR(VLOOKUP($M58,all_tags[type],1,FALSE),""),
IFERROR(VLOOKUP($N58,all_tags[type],1,FALSE),""),
IFERROR(VLOOKUP($O58,all_tags[type],1,FALSE),"")
)</f>
        <v>visual</v>
      </c>
      <c r="AE58" s="5" t="str">
        <f>_xlfn.TEXTJOIN("#",TRUE,
IFERROR(VLOOKUP($F58,all_tags[level],1,FALSE),""),
IFERROR(VLOOKUP($G58,all_tags[level],1,FALSE),""),
IFERROR(VLOOKUP($H58,all_tags[level],1,FALSE),""),
IFERROR(VLOOKUP($I58,all_tags[level],1,FALSE),""),
IFERROR(VLOOKUP($J58,all_tags[level],1,FALSE),""),
IFERROR(VLOOKUP($K58,all_tags[level],1,FALSE),""),
IFERROR(VLOOKUP($L58,all_tags[level],1,FALSE),""),
IFERROR(VLOOKUP($M58,all_tags[level],1,FALSE),""),
IFERROR(VLOOKUP($N58,all_tags[level],1,FALSE),""),
IFERROR(VLOOKUP($O58,all_tags[level],1,FALSE),"")
)</f>
        <v/>
      </c>
      <c r="AF58" s="5" t="str">
        <f>_xlfn.TEXTJOIN("#",TRUE,
IFERROR(VLOOKUP($F58,all_tags[style],1,FALSE),""),
IFERROR(VLOOKUP($G58,all_tags[style],1,FALSE),""),
IFERROR(VLOOKUP($H58,all_tags[style],1,FALSE),""),
IFERROR(VLOOKUP($I58,all_tags[style],1,FALSE),""),
IFERROR(VLOOKUP($J58,all_tags[style],1,FALSE),""),
IFERROR(VLOOKUP($K58,all_tags[style],1,FALSE),""),
IFERROR(VLOOKUP($L58,all_tags[style],1,FALSE),""),
IFERROR(VLOOKUP($M58,all_tags[style],1,FALSE),""),
IFERROR(VLOOKUP($N58,all_tags[style],1,FALSE),""),
IFERROR(VLOOKUP($O58,all_tags[style],1,FALSE),"")
)</f>
        <v/>
      </c>
      <c r="AG58" s="5" t="str">
        <f>_xlfn.TEXTJOIN("#",TRUE,
IFERROR(VLOOKUP($F58,all_tags[theme],1,FALSE),""),
IFERROR(VLOOKUP($G58,all_tags[theme],1,FALSE),""),
IFERROR(VLOOKUP($H58,all_tags[theme],1,FALSE),""),
IFERROR(VLOOKUP($I58,all_tags[theme],1,FALSE),""),
IFERROR(VLOOKUP($J58,all_tags[theme],1,FALSE),""),
IFERROR(VLOOKUP($K58,all_tags[theme],1,FALSE),""),
IFERROR(VLOOKUP($L58,all_tags[theme],1,FALSE),""),
IFERROR(VLOOKUP($M58,all_tags[theme],1,FALSE),""),
IFERROR(VLOOKUP($N58,all_tags[theme],1,FALSE),""),
IFERROR(VLOOKUP($O58,all_tags[theme],1,FALSE),"")
)</f>
        <v>data-viz</v>
      </c>
      <c r="AH58" s="5" t="str">
        <f>_xlfn.TEXTJOIN("#",TRUE,
IFERROR(VLOOKUP($F58,all_tags[topic],1,FALSE),""),
IFERROR(VLOOKUP($G58,all_tags[topic],1,FALSE),""),
IFERROR(VLOOKUP($H58,all_tags[topic],1,FALSE),""),
IFERROR(VLOOKUP($I58,all_tags[topic],1,FALSE),""),
IFERROR(VLOOKUP($J58,all_tags[topic],1,FALSE),""),
IFERROR(VLOOKUP($K58,all_tags[topic],1,FALSE),""),
IFERROR(VLOOKUP($L58,all_tags[topic],1,FALSE),""),
IFERROR(VLOOKUP($M58,all_tags[topic],1,FALSE),""),
IFERROR(VLOOKUP($N58,all_tags[topic],1,FALSE),""),
IFERROR(VLOOKUP($O58,all_tags[topic],1,FALSE),"")
)</f>
        <v/>
      </c>
      <c r="AI58" s="5" t="str">
        <f>_xlfn.TEXTJOIN("#",TRUE,
IFERROR(VLOOKUP($F58,all_tags[area],1,FALSE),""),
IFERROR(VLOOKUP($G58,all_tags[area],1,FALSE),""),
IFERROR(VLOOKUP($H58,all_tags[area],1,FALSE),""),
IFERROR(VLOOKUP($I58,all_tags[area],1,FALSE),""),
IFERROR(VLOOKUP($J58,all_tags[area],1,FALSE),""),
IFERROR(VLOOKUP($K58,all_tags[area],1,FALSE),""),
IFERROR(VLOOKUP($L58,all_tags[area],1,FALSE),""),
IFERROR(VLOOKUP($M58,all_tags[area],1,FALSE),""),
IFERROR(VLOOKUP($N58,all_tags[area],1,FALSE),""),
IFERROR(VLOOKUP($O58,all_tags[area],1,FALSE),"")
)</f>
        <v>sports</v>
      </c>
      <c r="AJ58" s="5" t="str">
        <f>_xlfn.TEXTJOIN("#",TRUE,
IFERROR(VLOOKUP($F58,all_tags[technology],1,FALSE),""),
IFERROR(VLOOKUP($G58,all_tags[technology],1,FALSE),""),
IFERROR(VLOOKUP($H58,all_tags[technology],1,FALSE),""),
IFERROR(VLOOKUP($I58,all_tags[technology],1,FALSE),""),
IFERROR(VLOOKUP($J58,all_tags[technology],1,FALSE),""),
IFERROR(VLOOKUP($K58,all_tags[technology],1,FALSE),""),
IFERROR(VLOOKUP($L58,all_tags[technology],1,FALSE),""),
IFERROR(VLOOKUP($M58,all_tags[technology],1,FALSE),""),
IFERROR(VLOOKUP($N58,all_tags[technology],1,FALSE),""),
IFERROR(VLOOKUP($O58,all_tags[technology],1,FALSE),"")
)</f>
        <v/>
      </c>
      <c r="AK58" s="5" t="str">
        <f>_xlfn.TEXTJOIN("#",TRUE,
IFERROR(VLOOKUP($F58,all_tags[other],1,FALSE),""),
IFERROR(VLOOKUP($G58,all_tags[other],1,FALSE),""),
IFERROR(VLOOKUP($H58,all_tags[other],1,FALSE),""),
IFERROR(VLOOKUP($I58,all_tags[other],1,FALSE),""),
IFERROR(VLOOKUP($J58,all_tags[other],1,FALSE),""),
IFERROR(VLOOKUP($K58,all_tags[other],1,FALSE),""),
IFERROR(VLOOKUP($L58,all_tags[other],1,FALSE),""),
IFERROR(VLOOKUP($M58,all_tags[other],1,FALSE),""),
IFERROR(VLOOKUP($N58,all_tags[other],1,FALSE),""),
IFERROR(VLOOKUP($O58,all_tags[other],1,FALSE),"")
)</f>
        <v>inspiration</v>
      </c>
      <c r="AL58" t="str">
        <f t="shared" si="0"/>
        <v>visual;data-viz;sports;inspiration</v>
      </c>
    </row>
    <row r="59" spans="1:38" x14ac:dyDescent="0.25">
      <c r="A59" t="str">
        <f>source_data[[#This Row],[link_id]]</f>
        <v>L00160</v>
      </c>
      <c r="B59" t="str">
        <f>source_data[[#This Row],[link]]</f>
        <v>https://github.com/opengeos/leafmap</v>
      </c>
      <c r="C59" t="str">
        <f>source_data[[#This Row],[article_title]]</f>
        <v>A Python package for geospatial analysis and interactive mapping in a Jupyter environment.</v>
      </c>
      <c r="D59" t="str">
        <f>source_data[[#This Row],[concatenate]]</f>
        <v>package;technology;geospatial;python</v>
      </c>
      <c r="E59">
        <f>source_data[[#This Row],[tag_count]]</f>
        <v>4</v>
      </c>
      <c r="F59" t="str" cm="1">
        <f t="array" ref="F59:I59">_xlfn.TEXTSPLIT(Table5[[#This Row],[concatenate]],";")</f>
        <v>package</v>
      </c>
      <c r="G59" t="str">
        <v>technology</v>
      </c>
      <c r="H59" t="str">
        <v>geospatial</v>
      </c>
      <c r="I59" t="str">
        <v>python</v>
      </c>
      <c r="Q59">
        <f>IF(ISBLANK(F59),-1,COUNTIF(all_tags[],F59)-COUNTIF(all_tags[category],F59))</f>
        <v>1</v>
      </c>
      <c r="R59">
        <f>IF(ISBLANK(G59),-1,COUNTIF(all_tags[],G59)-COUNTIF(all_tags[category],G59))</f>
        <v>1</v>
      </c>
      <c r="S59">
        <f>IF(ISBLANK(H59),-1,COUNTIF(all_tags[],H59)-COUNTIF(all_tags[category],H59))</f>
        <v>1</v>
      </c>
      <c r="T59">
        <f>IF(ISBLANK(I59),-1,COUNTIF(all_tags[],I59)-COUNTIF(all_tags[category],I59))</f>
        <v>1</v>
      </c>
      <c r="U59">
        <f>IF(ISBLANK(J59),-1,COUNTIF(all_tags[],J59)-COUNTIF(all_tags[category],J59))</f>
        <v>-1</v>
      </c>
      <c r="V59">
        <f>IF(ISBLANK(K59),-1,COUNTIF(all_tags[],K59)-COUNTIF(all_tags[category],K59))</f>
        <v>-1</v>
      </c>
      <c r="W59">
        <f>IF(ISBLANK(L59),-1,COUNTIF(all_tags[],L59)-COUNTIF(all_tags[category],L59))</f>
        <v>-1</v>
      </c>
      <c r="X59">
        <f>IF(ISBLANK(M59),-1,COUNTIF(all_tags[],M59)-COUNTIF(all_tags[category],M59))</f>
        <v>-1</v>
      </c>
      <c r="Y59">
        <f>IF(ISBLANK(N59),-1,COUNTIF(all_tags[],N59)-COUNTIF(all_tags[category],N59))</f>
        <v>-1</v>
      </c>
      <c r="Z59">
        <f>IF(ISBLANK(O59),-1,COUNTIF(all_tags[],O59)-COUNTIF(all_tags[category],O59))</f>
        <v>-1</v>
      </c>
      <c r="AB59" t="str">
        <f>Table5[[#This Row],[link_id]]</f>
        <v>L00160</v>
      </c>
      <c r="AC59" s="5" t="str">
        <f>_xlfn.TEXTJOIN("#",TRUE,
IFERROR(VLOOKUP($F59,all_tags[format],1,FALSE),""),
IFERROR(VLOOKUP($G59,all_tags[format],1,FALSE),""),
IFERROR(VLOOKUP($H59,all_tags[format],1,FALSE),""),
IFERROR(VLOOKUP($I59,all_tags[format],1,FALSE),""),
IFERROR(VLOOKUP($J59,all_tags[format],1,FALSE),""),
IFERROR(VLOOKUP($K59,all_tags[format],1,FALSE),""),
IFERROR(VLOOKUP($L59,all_tags[format],1,FALSE),""),
IFERROR(VLOOKUP($M59,all_tags[format],1,FALSE),""),
IFERROR(VLOOKUP($N59,all_tags[format],1,FALSE),""),
IFERROR(VLOOKUP($O59,all_tags[format],1,FALSE),"")
)</f>
        <v>package</v>
      </c>
      <c r="AD59" s="5" t="str">
        <f>_xlfn.TEXTJOIN("#",TRUE,
IFERROR(VLOOKUP($F59,all_tags[type],1,FALSE),""),
IFERROR(VLOOKUP($G59,all_tags[type],1,FALSE),""),
IFERROR(VLOOKUP($H59,all_tags[type],1,FALSE),""),
IFERROR(VLOOKUP($I59,all_tags[type],1,FALSE),""),
IFERROR(VLOOKUP($J59,all_tags[type],1,FALSE),""),
IFERROR(VLOOKUP($K59,all_tags[type],1,FALSE),""),
IFERROR(VLOOKUP($L59,all_tags[type],1,FALSE),""),
IFERROR(VLOOKUP($M59,all_tags[type],1,FALSE),""),
IFERROR(VLOOKUP($N59,all_tags[type],1,FALSE),""),
IFERROR(VLOOKUP($O59,all_tags[type],1,FALSE),"")
)</f>
        <v/>
      </c>
      <c r="AE59" s="5" t="str">
        <f>_xlfn.TEXTJOIN("#",TRUE,
IFERROR(VLOOKUP($F59,all_tags[level],1,FALSE),""),
IFERROR(VLOOKUP($G59,all_tags[level],1,FALSE),""),
IFERROR(VLOOKUP($H59,all_tags[level],1,FALSE),""),
IFERROR(VLOOKUP($I59,all_tags[level],1,FALSE),""),
IFERROR(VLOOKUP($J59,all_tags[level],1,FALSE),""),
IFERROR(VLOOKUP($K59,all_tags[level],1,FALSE),""),
IFERROR(VLOOKUP($L59,all_tags[level],1,FALSE),""),
IFERROR(VLOOKUP($M59,all_tags[level],1,FALSE),""),
IFERROR(VLOOKUP($N59,all_tags[level],1,FALSE),""),
IFERROR(VLOOKUP($O59,all_tags[level],1,FALSE),"")
)</f>
        <v/>
      </c>
      <c r="AF59" s="5" t="str">
        <f>_xlfn.TEXTJOIN("#",TRUE,
IFERROR(VLOOKUP($F59,all_tags[style],1,FALSE),""),
IFERROR(VLOOKUP($G59,all_tags[style],1,FALSE),""),
IFERROR(VLOOKUP($H59,all_tags[style],1,FALSE),""),
IFERROR(VLOOKUP($I59,all_tags[style],1,FALSE),""),
IFERROR(VLOOKUP($J59,all_tags[style],1,FALSE),""),
IFERROR(VLOOKUP($K59,all_tags[style],1,FALSE),""),
IFERROR(VLOOKUP($L59,all_tags[style],1,FALSE),""),
IFERROR(VLOOKUP($M59,all_tags[style],1,FALSE),""),
IFERROR(VLOOKUP($N59,all_tags[style],1,FALSE),""),
IFERROR(VLOOKUP($O59,all_tags[style],1,FALSE),"")
)</f>
        <v/>
      </c>
      <c r="AG59" s="5" t="str">
        <f>_xlfn.TEXTJOIN("#",TRUE,
IFERROR(VLOOKUP($F59,all_tags[theme],1,FALSE),""),
IFERROR(VLOOKUP($G59,all_tags[theme],1,FALSE),""),
IFERROR(VLOOKUP($H59,all_tags[theme],1,FALSE),""),
IFERROR(VLOOKUP($I59,all_tags[theme],1,FALSE),""),
IFERROR(VLOOKUP($J59,all_tags[theme],1,FALSE),""),
IFERROR(VLOOKUP($K59,all_tags[theme],1,FALSE),""),
IFERROR(VLOOKUP($L59,all_tags[theme],1,FALSE),""),
IFERROR(VLOOKUP($M59,all_tags[theme],1,FALSE),""),
IFERROR(VLOOKUP($N59,all_tags[theme],1,FALSE),""),
IFERROR(VLOOKUP($O59,all_tags[theme],1,FALSE),"")
)</f>
        <v/>
      </c>
      <c r="AH59" s="5" t="str">
        <f>_xlfn.TEXTJOIN("#",TRUE,
IFERROR(VLOOKUP($F59,all_tags[topic],1,FALSE),""),
IFERROR(VLOOKUP($G59,all_tags[topic],1,FALSE),""),
IFERROR(VLOOKUP($H59,all_tags[topic],1,FALSE),""),
IFERROR(VLOOKUP($I59,all_tags[topic],1,FALSE),""),
IFERROR(VLOOKUP($J59,all_tags[topic],1,FALSE),""),
IFERROR(VLOOKUP($K59,all_tags[topic],1,FALSE),""),
IFERROR(VLOOKUP($L59,all_tags[topic],1,FALSE),""),
IFERROR(VLOOKUP($M59,all_tags[topic],1,FALSE),""),
IFERROR(VLOOKUP($N59,all_tags[topic],1,FALSE),""),
IFERROR(VLOOKUP($O59,all_tags[topic],1,FALSE),"")
)</f>
        <v>technology</v>
      </c>
      <c r="AI59" s="5" t="str">
        <f>_xlfn.TEXTJOIN("#",TRUE,
IFERROR(VLOOKUP($F59,all_tags[area],1,FALSE),""),
IFERROR(VLOOKUP($G59,all_tags[area],1,FALSE),""),
IFERROR(VLOOKUP($H59,all_tags[area],1,FALSE),""),
IFERROR(VLOOKUP($I59,all_tags[area],1,FALSE),""),
IFERROR(VLOOKUP($J59,all_tags[area],1,FALSE),""),
IFERROR(VLOOKUP($K59,all_tags[area],1,FALSE),""),
IFERROR(VLOOKUP($L59,all_tags[area],1,FALSE),""),
IFERROR(VLOOKUP($M59,all_tags[area],1,FALSE),""),
IFERROR(VLOOKUP($N59,all_tags[area],1,FALSE),""),
IFERROR(VLOOKUP($O59,all_tags[area],1,FALSE),"")
)</f>
        <v>geospatial</v>
      </c>
      <c r="AJ59" s="5" t="str">
        <f>_xlfn.TEXTJOIN("#",TRUE,
IFERROR(VLOOKUP($F59,all_tags[technology],1,FALSE),""),
IFERROR(VLOOKUP($G59,all_tags[technology],1,FALSE),""),
IFERROR(VLOOKUP($H59,all_tags[technology],1,FALSE),""),
IFERROR(VLOOKUP($I59,all_tags[technology],1,FALSE),""),
IFERROR(VLOOKUP($J59,all_tags[technology],1,FALSE),""),
IFERROR(VLOOKUP($K59,all_tags[technology],1,FALSE),""),
IFERROR(VLOOKUP($L59,all_tags[technology],1,FALSE),""),
IFERROR(VLOOKUP($M59,all_tags[technology],1,FALSE),""),
IFERROR(VLOOKUP($N59,all_tags[technology],1,FALSE),""),
IFERROR(VLOOKUP($O59,all_tags[technology],1,FALSE),"")
)</f>
        <v>python</v>
      </c>
      <c r="AK59" s="5" t="str">
        <f>_xlfn.TEXTJOIN("#",TRUE,
IFERROR(VLOOKUP($F59,all_tags[other],1,FALSE),""),
IFERROR(VLOOKUP($G59,all_tags[other],1,FALSE),""),
IFERROR(VLOOKUP($H59,all_tags[other],1,FALSE),""),
IFERROR(VLOOKUP($I59,all_tags[other],1,FALSE),""),
IFERROR(VLOOKUP($J59,all_tags[other],1,FALSE),""),
IFERROR(VLOOKUP($K59,all_tags[other],1,FALSE),""),
IFERROR(VLOOKUP($L59,all_tags[other],1,FALSE),""),
IFERROR(VLOOKUP($M59,all_tags[other],1,FALSE),""),
IFERROR(VLOOKUP($N59,all_tags[other],1,FALSE),""),
IFERROR(VLOOKUP($O59,all_tags[other],1,FALSE),"")
)</f>
        <v/>
      </c>
      <c r="AL59" t="str">
        <f t="shared" si="0"/>
        <v>package;technology;geospatial;python</v>
      </c>
    </row>
    <row r="60" spans="1:38" x14ac:dyDescent="0.25">
      <c r="A60" t="str">
        <f>source_data[[#This Row],[link_id]]</f>
        <v>L00161</v>
      </c>
      <c r="B60" t="str">
        <f>source_data[[#This Row],[link]]</f>
        <v>https://www.labri.fr/perso/nrougier/scientific-visualization.html</v>
      </c>
      <c r="C60" t="str">
        <f>source_data[[#This Row],[article_title]]</f>
        <v>Scientific Visualization: Python + Matplotlib</v>
      </c>
      <c r="D60" t="str">
        <f>source_data[[#This Row],[concatenate]]</f>
        <v>book;online;data-viz;technique;technology;python</v>
      </c>
      <c r="E60">
        <f>source_data[[#This Row],[tag_count]]</f>
        <v>5</v>
      </c>
      <c r="F60" t="str" cm="1">
        <f t="array" ref="F60:K60">_xlfn.TEXTSPLIT(Table5[[#This Row],[concatenate]],";")</f>
        <v>book</v>
      </c>
      <c r="G60" t="str">
        <v>online</v>
      </c>
      <c r="H60" t="str">
        <v>data-viz</v>
      </c>
      <c r="I60" t="str">
        <v>technique</v>
      </c>
      <c r="J60" t="str">
        <v>technology</v>
      </c>
      <c r="K60" t="str">
        <v>python</v>
      </c>
      <c r="Q60">
        <f>IF(ISBLANK(F60),-1,COUNTIF(all_tags[],F60)-COUNTIF(all_tags[category],F60))</f>
        <v>1</v>
      </c>
      <c r="R60">
        <f>IF(ISBLANK(G60),-1,COUNTIF(all_tags[],G60)-COUNTIF(all_tags[category],G60))</f>
        <v>1</v>
      </c>
      <c r="S60">
        <f>IF(ISBLANK(H60),-1,COUNTIF(all_tags[],H60)-COUNTIF(all_tags[category],H60))</f>
        <v>1</v>
      </c>
      <c r="T60">
        <f>IF(ISBLANK(I60),-1,COUNTIF(all_tags[],I60)-COUNTIF(all_tags[category],I60))</f>
        <v>1</v>
      </c>
      <c r="U60">
        <f>IF(ISBLANK(J60),-1,COUNTIF(all_tags[],J60)-COUNTIF(all_tags[category],J60))</f>
        <v>1</v>
      </c>
      <c r="V60">
        <f>IF(ISBLANK(K60),-1,COUNTIF(all_tags[],K60)-COUNTIF(all_tags[category],K60))</f>
        <v>1</v>
      </c>
      <c r="W60">
        <f>IF(ISBLANK(L60),-1,COUNTIF(all_tags[],L60)-COUNTIF(all_tags[category],L60))</f>
        <v>-1</v>
      </c>
      <c r="X60">
        <f>IF(ISBLANK(M60),-1,COUNTIF(all_tags[],M60)-COUNTIF(all_tags[category],M60))</f>
        <v>-1</v>
      </c>
      <c r="Y60">
        <f>IF(ISBLANK(N60),-1,COUNTIF(all_tags[],N60)-COUNTIF(all_tags[category],N60))</f>
        <v>-1</v>
      </c>
      <c r="Z60">
        <f>IF(ISBLANK(O60),-1,COUNTIF(all_tags[],O60)-COUNTIF(all_tags[category],O60))</f>
        <v>-1</v>
      </c>
      <c r="AB60" t="str">
        <f>Table5[[#This Row],[link_id]]</f>
        <v>L00161</v>
      </c>
      <c r="AC60" s="5" t="str">
        <f>_xlfn.TEXTJOIN("#",TRUE,
IFERROR(VLOOKUP($F60,all_tags[format],1,FALSE),""),
IFERROR(VLOOKUP($G60,all_tags[format],1,FALSE),""),
IFERROR(VLOOKUP($H60,all_tags[format],1,FALSE),""),
IFERROR(VLOOKUP($I60,all_tags[format],1,FALSE),""),
IFERROR(VLOOKUP($J60,all_tags[format],1,FALSE),""),
IFERROR(VLOOKUP($K60,all_tags[format],1,FALSE),""),
IFERROR(VLOOKUP($L60,all_tags[format],1,FALSE),""),
IFERROR(VLOOKUP($M60,all_tags[format],1,FALSE),""),
IFERROR(VLOOKUP($N60,all_tags[format],1,FALSE),""),
IFERROR(VLOOKUP($O60,all_tags[format],1,FALSE),"")
)</f>
        <v>book#online</v>
      </c>
      <c r="AD60" s="5" t="str">
        <f>_xlfn.TEXTJOIN("#",TRUE,
IFERROR(VLOOKUP($F60,all_tags[type],1,FALSE),""),
IFERROR(VLOOKUP($G60,all_tags[type],1,FALSE),""),
IFERROR(VLOOKUP($H60,all_tags[type],1,FALSE),""),
IFERROR(VLOOKUP($I60,all_tags[type],1,FALSE),""),
IFERROR(VLOOKUP($J60,all_tags[type],1,FALSE),""),
IFERROR(VLOOKUP($K60,all_tags[type],1,FALSE),""),
IFERROR(VLOOKUP($L60,all_tags[type],1,FALSE),""),
IFERROR(VLOOKUP($M60,all_tags[type],1,FALSE),""),
IFERROR(VLOOKUP($N60,all_tags[type],1,FALSE),""),
IFERROR(VLOOKUP($O60,all_tags[type],1,FALSE),"")
)</f>
        <v/>
      </c>
      <c r="AE60" s="5" t="str">
        <f>_xlfn.TEXTJOIN("#",TRUE,
IFERROR(VLOOKUP($F60,all_tags[level],1,FALSE),""),
IFERROR(VLOOKUP($G60,all_tags[level],1,FALSE),""),
IFERROR(VLOOKUP($H60,all_tags[level],1,FALSE),""),
IFERROR(VLOOKUP($I60,all_tags[level],1,FALSE),""),
IFERROR(VLOOKUP($J60,all_tags[level],1,FALSE),""),
IFERROR(VLOOKUP($K60,all_tags[level],1,FALSE),""),
IFERROR(VLOOKUP($L60,all_tags[level],1,FALSE),""),
IFERROR(VLOOKUP($M60,all_tags[level],1,FALSE),""),
IFERROR(VLOOKUP($N60,all_tags[level],1,FALSE),""),
IFERROR(VLOOKUP($O60,all_tags[level],1,FALSE),"")
)</f>
        <v/>
      </c>
      <c r="AF60" s="5" t="str">
        <f>_xlfn.TEXTJOIN("#",TRUE,
IFERROR(VLOOKUP($F60,all_tags[style],1,FALSE),""),
IFERROR(VLOOKUP($G60,all_tags[style],1,FALSE),""),
IFERROR(VLOOKUP($H60,all_tags[style],1,FALSE),""),
IFERROR(VLOOKUP($I60,all_tags[style],1,FALSE),""),
IFERROR(VLOOKUP($J60,all_tags[style],1,FALSE),""),
IFERROR(VLOOKUP($K60,all_tags[style],1,FALSE),""),
IFERROR(VLOOKUP($L60,all_tags[style],1,FALSE),""),
IFERROR(VLOOKUP($M60,all_tags[style],1,FALSE),""),
IFERROR(VLOOKUP($N60,all_tags[style],1,FALSE),""),
IFERROR(VLOOKUP($O60,all_tags[style],1,FALSE),"")
)</f>
        <v/>
      </c>
      <c r="AG60" s="5" t="str">
        <f>_xlfn.TEXTJOIN("#",TRUE,
IFERROR(VLOOKUP($F60,all_tags[theme],1,FALSE),""),
IFERROR(VLOOKUP($G60,all_tags[theme],1,FALSE),""),
IFERROR(VLOOKUP($H60,all_tags[theme],1,FALSE),""),
IFERROR(VLOOKUP($I60,all_tags[theme],1,FALSE),""),
IFERROR(VLOOKUP($J60,all_tags[theme],1,FALSE),""),
IFERROR(VLOOKUP($K60,all_tags[theme],1,FALSE),""),
IFERROR(VLOOKUP($L60,all_tags[theme],1,FALSE),""),
IFERROR(VLOOKUP($M60,all_tags[theme],1,FALSE),""),
IFERROR(VLOOKUP($N60,all_tags[theme],1,FALSE),""),
IFERROR(VLOOKUP($O60,all_tags[theme],1,FALSE),"")
)</f>
        <v>data-viz</v>
      </c>
      <c r="AH60" s="5" t="str">
        <f>_xlfn.TEXTJOIN("#",TRUE,
IFERROR(VLOOKUP($F60,all_tags[topic],1,FALSE),""),
IFERROR(VLOOKUP($G60,all_tags[topic],1,FALSE),""),
IFERROR(VLOOKUP($H60,all_tags[topic],1,FALSE),""),
IFERROR(VLOOKUP($I60,all_tags[topic],1,FALSE),""),
IFERROR(VLOOKUP($J60,all_tags[topic],1,FALSE),""),
IFERROR(VLOOKUP($K60,all_tags[topic],1,FALSE),""),
IFERROR(VLOOKUP($L60,all_tags[topic],1,FALSE),""),
IFERROR(VLOOKUP($M60,all_tags[topic],1,FALSE),""),
IFERROR(VLOOKUP($N60,all_tags[topic],1,FALSE),""),
IFERROR(VLOOKUP($O60,all_tags[topic],1,FALSE),"")
)</f>
        <v>technique#technology</v>
      </c>
      <c r="AI60" s="5" t="str">
        <f>_xlfn.TEXTJOIN("#",TRUE,
IFERROR(VLOOKUP($F60,all_tags[area],1,FALSE),""),
IFERROR(VLOOKUP($G60,all_tags[area],1,FALSE),""),
IFERROR(VLOOKUP($H60,all_tags[area],1,FALSE),""),
IFERROR(VLOOKUP($I60,all_tags[area],1,FALSE),""),
IFERROR(VLOOKUP($J60,all_tags[area],1,FALSE),""),
IFERROR(VLOOKUP($K60,all_tags[area],1,FALSE),""),
IFERROR(VLOOKUP($L60,all_tags[area],1,FALSE),""),
IFERROR(VLOOKUP($M60,all_tags[area],1,FALSE),""),
IFERROR(VLOOKUP($N60,all_tags[area],1,FALSE),""),
IFERROR(VLOOKUP($O60,all_tags[area],1,FALSE),"")
)</f>
        <v/>
      </c>
      <c r="AJ60" s="5" t="str">
        <f>_xlfn.TEXTJOIN("#",TRUE,
IFERROR(VLOOKUP($F60,all_tags[technology],1,FALSE),""),
IFERROR(VLOOKUP($G60,all_tags[technology],1,FALSE),""),
IFERROR(VLOOKUP($H60,all_tags[technology],1,FALSE),""),
IFERROR(VLOOKUP($I60,all_tags[technology],1,FALSE),""),
IFERROR(VLOOKUP($J60,all_tags[technology],1,FALSE),""),
IFERROR(VLOOKUP($K60,all_tags[technology],1,FALSE),""),
IFERROR(VLOOKUP($L60,all_tags[technology],1,FALSE),""),
IFERROR(VLOOKUP($M60,all_tags[technology],1,FALSE),""),
IFERROR(VLOOKUP($N60,all_tags[technology],1,FALSE),""),
IFERROR(VLOOKUP($O60,all_tags[technology],1,FALSE),"")
)</f>
        <v>python</v>
      </c>
      <c r="AK60" s="5" t="str">
        <f>_xlfn.TEXTJOIN("#",TRUE,
IFERROR(VLOOKUP($F60,all_tags[other],1,FALSE),""),
IFERROR(VLOOKUP($G60,all_tags[other],1,FALSE),""),
IFERROR(VLOOKUP($H60,all_tags[other],1,FALSE),""),
IFERROR(VLOOKUP($I60,all_tags[other],1,FALSE),""),
IFERROR(VLOOKUP($J60,all_tags[other],1,FALSE),""),
IFERROR(VLOOKUP($K60,all_tags[other],1,FALSE),""),
IFERROR(VLOOKUP($L60,all_tags[other],1,FALSE),""),
IFERROR(VLOOKUP($M60,all_tags[other],1,FALSE),""),
IFERROR(VLOOKUP($N60,all_tags[other],1,FALSE),""),
IFERROR(VLOOKUP($O60,all_tags[other],1,FALSE),"")
)</f>
        <v/>
      </c>
      <c r="AL60" t="str">
        <f t="shared" si="0"/>
        <v>book;online;data-viz;technique;technology;python</v>
      </c>
    </row>
    <row r="61" spans="1:38" ht="30" x14ac:dyDescent="0.25">
      <c r="A61" t="str">
        <f>source_data[[#This Row],[link_id]]</f>
        <v>L00162</v>
      </c>
      <c r="B61" t="str">
        <f>source_data[[#This Row],[link]]</f>
        <v>https://twitter.com/KJGarbutt/status/1025367684882395137</v>
      </c>
      <c r="C61" t="str">
        <f>source_data[[#This Row],[article_title]]</f>
        <v>So much land is devoted to rearing cows. This is crazy. 
#DataViz https://t.co/A79qSxGbQh</v>
      </c>
      <c r="D61" t="str">
        <f>source_data[[#This Row],[concatenate]]</f>
        <v>article;visual;example;data-viz;inspiration;environment</v>
      </c>
      <c r="E61">
        <f>source_data[[#This Row],[tag_count]]</f>
        <v>6</v>
      </c>
      <c r="F61" t="str" cm="1">
        <f t="array" ref="F61:K61">_xlfn.TEXTSPLIT(Table5[[#This Row],[concatenate]],";")</f>
        <v>article</v>
      </c>
      <c r="G61" t="str">
        <v>visual</v>
      </c>
      <c r="H61" t="str">
        <v>example</v>
      </c>
      <c r="I61" t="str">
        <v>data-viz</v>
      </c>
      <c r="J61" t="str">
        <v>inspiration</v>
      </c>
      <c r="K61" t="str">
        <v>environment</v>
      </c>
      <c r="Q61">
        <f>IF(ISBLANK(F61),-1,COUNTIF(all_tags[],F61)-COUNTIF(all_tags[category],F61))</f>
        <v>1</v>
      </c>
      <c r="R61">
        <f>IF(ISBLANK(G61),-1,COUNTIF(all_tags[],G61)-COUNTIF(all_tags[category],G61))</f>
        <v>1</v>
      </c>
      <c r="S61">
        <f>IF(ISBLANK(H61),-1,COUNTIF(all_tags[],H61)-COUNTIF(all_tags[category],H61))</f>
        <v>1</v>
      </c>
      <c r="T61">
        <f>IF(ISBLANK(I61),-1,COUNTIF(all_tags[],I61)-COUNTIF(all_tags[category],I61))</f>
        <v>1</v>
      </c>
      <c r="U61">
        <f>IF(ISBLANK(J61),-1,COUNTIF(all_tags[],J61)-COUNTIF(all_tags[category],J61))</f>
        <v>1</v>
      </c>
      <c r="V61">
        <f>IF(ISBLANK(K61),-1,COUNTIF(all_tags[],K61)-COUNTIF(all_tags[category],K61))</f>
        <v>1</v>
      </c>
      <c r="W61">
        <f>IF(ISBLANK(L61),-1,COUNTIF(all_tags[],L61)-COUNTIF(all_tags[category],L61))</f>
        <v>-1</v>
      </c>
      <c r="X61">
        <f>IF(ISBLANK(M61),-1,COUNTIF(all_tags[],M61)-COUNTIF(all_tags[category],M61))</f>
        <v>-1</v>
      </c>
      <c r="Y61">
        <f>IF(ISBLANK(N61),-1,COUNTIF(all_tags[],N61)-COUNTIF(all_tags[category],N61))</f>
        <v>-1</v>
      </c>
      <c r="Z61">
        <f>IF(ISBLANK(O61),-1,COUNTIF(all_tags[],O61)-COUNTIF(all_tags[category],O61))</f>
        <v>-1</v>
      </c>
      <c r="AB61" t="str">
        <f>Table5[[#This Row],[link_id]]</f>
        <v>L00162</v>
      </c>
      <c r="AC61" s="5" t="str">
        <f>_xlfn.TEXTJOIN("#",TRUE,
IFERROR(VLOOKUP($F61,all_tags[format],1,FALSE),""),
IFERROR(VLOOKUP($G61,all_tags[format],1,FALSE),""),
IFERROR(VLOOKUP($H61,all_tags[format],1,FALSE),""),
IFERROR(VLOOKUP($I61,all_tags[format],1,FALSE),""),
IFERROR(VLOOKUP($J61,all_tags[format],1,FALSE),""),
IFERROR(VLOOKUP($K61,all_tags[format],1,FALSE),""),
IFERROR(VLOOKUP($L61,all_tags[format],1,FALSE),""),
IFERROR(VLOOKUP($M61,all_tags[format],1,FALSE),""),
IFERROR(VLOOKUP($N61,all_tags[format],1,FALSE),""),
IFERROR(VLOOKUP($O61,all_tags[format],1,FALSE),"")
)</f>
        <v>article</v>
      </c>
      <c r="AD61" s="5" t="str">
        <f>_xlfn.TEXTJOIN("#",TRUE,
IFERROR(VLOOKUP($F61,all_tags[type],1,FALSE),""),
IFERROR(VLOOKUP($G61,all_tags[type],1,FALSE),""),
IFERROR(VLOOKUP($H61,all_tags[type],1,FALSE),""),
IFERROR(VLOOKUP($I61,all_tags[type],1,FALSE),""),
IFERROR(VLOOKUP($J61,all_tags[type],1,FALSE),""),
IFERROR(VLOOKUP($K61,all_tags[type],1,FALSE),""),
IFERROR(VLOOKUP($L61,all_tags[type],1,FALSE),""),
IFERROR(VLOOKUP($M61,all_tags[type],1,FALSE),""),
IFERROR(VLOOKUP($N61,all_tags[type],1,FALSE),""),
IFERROR(VLOOKUP($O61,all_tags[type],1,FALSE),"")
)</f>
        <v>visual</v>
      </c>
      <c r="AE61" s="5" t="str">
        <f>_xlfn.TEXTJOIN("#",TRUE,
IFERROR(VLOOKUP($F61,all_tags[level],1,FALSE),""),
IFERROR(VLOOKUP($G61,all_tags[level],1,FALSE),""),
IFERROR(VLOOKUP($H61,all_tags[level],1,FALSE),""),
IFERROR(VLOOKUP($I61,all_tags[level],1,FALSE),""),
IFERROR(VLOOKUP($J61,all_tags[level],1,FALSE),""),
IFERROR(VLOOKUP($K61,all_tags[level],1,FALSE),""),
IFERROR(VLOOKUP($L61,all_tags[level],1,FALSE),""),
IFERROR(VLOOKUP($M61,all_tags[level],1,FALSE),""),
IFERROR(VLOOKUP($N61,all_tags[level],1,FALSE),""),
IFERROR(VLOOKUP($O61,all_tags[level],1,FALSE),"")
)</f>
        <v>example</v>
      </c>
      <c r="AF61" s="5" t="str">
        <f>_xlfn.TEXTJOIN("#",TRUE,
IFERROR(VLOOKUP($F61,all_tags[style],1,FALSE),""),
IFERROR(VLOOKUP($G61,all_tags[style],1,FALSE),""),
IFERROR(VLOOKUP($H61,all_tags[style],1,FALSE),""),
IFERROR(VLOOKUP($I61,all_tags[style],1,FALSE),""),
IFERROR(VLOOKUP($J61,all_tags[style],1,FALSE),""),
IFERROR(VLOOKUP($K61,all_tags[style],1,FALSE),""),
IFERROR(VLOOKUP($L61,all_tags[style],1,FALSE),""),
IFERROR(VLOOKUP($M61,all_tags[style],1,FALSE),""),
IFERROR(VLOOKUP($N61,all_tags[style],1,FALSE),""),
IFERROR(VLOOKUP($O61,all_tags[style],1,FALSE),"")
)</f>
        <v/>
      </c>
      <c r="AG61" s="5" t="str">
        <f>_xlfn.TEXTJOIN("#",TRUE,
IFERROR(VLOOKUP($F61,all_tags[theme],1,FALSE),""),
IFERROR(VLOOKUP($G61,all_tags[theme],1,FALSE),""),
IFERROR(VLOOKUP($H61,all_tags[theme],1,FALSE),""),
IFERROR(VLOOKUP($I61,all_tags[theme],1,FALSE),""),
IFERROR(VLOOKUP($J61,all_tags[theme],1,FALSE),""),
IFERROR(VLOOKUP($K61,all_tags[theme],1,FALSE),""),
IFERROR(VLOOKUP($L61,all_tags[theme],1,FALSE),""),
IFERROR(VLOOKUP($M61,all_tags[theme],1,FALSE),""),
IFERROR(VLOOKUP($N61,all_tags[theme],1,FALSE),""),
IFERROR(VLOOKUP($O61,all_tags[theme],1,FALSE),"")
)</f>
        <v>data-viz</v>
      </c>
      <c r="AH61" s="5" t="str">
        <f>_xlfn.TEXTJOIN("#",TRUE,
IFERROR(VLOOKUP($F61,all_tags[topic],1,FALSE),""),
IFERROR(VLOOKUP($G61,all_tags[topic],1,FALSE),""),
IFERROR(VLOOKUP($H61,all_tags[topic],1,FALSE),""),
IFERROR(VLOOKUP($I61,all_tags[topic],1,FALSE),""),
IFERROR(VLOOKUP($J61,all_tags[topic],1,FALSE),""),
IFERROR(VLOOKUP($K61,all_tags[topic],1,FALSE),""),
IFERROR(VLOOKUP($L61,all_tags[topic],1,FALSE),""),
IFERROR(VLOOKUP($M61,all_tags[topic],1,FALSE),""),
IFERROR(VLOOKUP($N61,all_tags[topic],1,FALSE),""),
IFERROR(VLOOKUP($O61,all_tags[topic],1,FALSE),"")
)</f>
        <v/>
      </c>
      <c r="AI61" s="5" t="str">
        <f>_xlfn.TEXTJOIN("#",TRUE,
IFERROR(VLOOKUP($F61,all_tags[area],1,FALSE),""),
IFERROR(VLOOKUP($G61,all_tags[area],1,FALSE),""),
IFERROR(VLOOKUP($H61,all_tags[area],1,FALSE),""),
IFERROR(VLOOKUP($I61,all_tags[area],1,FALSE),""),
IFERROR(VLOOKUP($J61,all_tags[area],1,FALSE),""),
IFERROR(VLOOKUP($K61,all_tags[area],1,FALSE),""),
IFERROR(VLOOKUP($L61,all_tags[area],1,FALSE),""),
IFERROR(VLOOKUP($M61,all_tags[area],1,FALSE),""),
IFERROR(VLOOKUP($N61,all_tags[area],1,FALSE),""),
IFERROR(VLOOKUP($O61,all_tags[area],1,FALSE),"")
)</f>
        <v/>
      </c>
      <c r="AJ61" s="5" t="str">
        <f>_xlfn.TEXTJOIN("#",TRUE,
IFERROR(VLOOKUP($F61,all_tags[technology],1,FALSE),""),
IFERROR(VLOOKUP($G61,all_tags[technology],1,FALSE),""),
IFERROR(VLOOKUP($H61,all_tags[technology],1,FALSE),""),
IFERROR(VLOOKUP($I61,all_tags[technology],1,FALSE),""),
IFERROR(VLOOKUP($J61,all_tags[technology],1,FALSE),""),
IFERROR(VLOOKUP($K61,all_tags[technology],1,FALSE),""),
IFERROR(VLOOKUP($L61,all_tags[technology],1,FALSE),""),
IFERROR(VLOOKUP($M61,all_tags[technology],1,FALSE),""),
IFERROR(VLOOKUP($N61,all_tags[technology],1,FALSE),""),
IFERROR(VLOOKUP($O61,all_tags[technology],1,FALSE),"")
)</f>
        <v/>
      </c>
      <c r="AK61" s="5" t="str">
        <f>_xlfn.TEXTJOIN("#",TRUE,
IFERROR(VLOOKUP($F61,all_tags[other],1,FALSE),""),
IFERROR(VLOOKUP($G61,all_tags[other],1,FALSE),""),
IFERROR(VLOOKUP($H61,all_tags[other],1,FALSE),""),
IFERROR(VLOOKUP($I61,all_tags[other],1,FALSE),""),
IFERROR(VLOOKUP($J61,all_tags[other],1,FALSE),""),
IFERROR(VLOOKUP($K61,all_tags[other],1,FALSE),""),
IFERROR(VLOOKUP($L61,all_tags[other],1,FALSE),""),
IFERROR(VLOOKUP($M61,all_tags[other],1,FALSE),""),
IFERROR(VLOOKUP($N61,all_tags[other],1,FALSE),""),
IFERROR(VLOOKUP($O61,all_tags[other],1,FALSE),"")
)</f>
        <v>inspiration#environment</v>
      </c>
      <c r="AL61" t="str">
        <f t="shared" si="0"/>
        <v>article;visual;example;data-viz;inspiration;environment</v>
      </c>
    </row>
    <row r="62" spans="1:38" x14ac:dyDescent="0.25">
      <c r="A62" t="str">
        <f>source_data[[#This Row],[link_id]]</f>
        <v>L00163</v>
      </c>
      <c r="B62" t="str">
        <f>source_data[[#This Row],[link]]</f>
        <v>http://www.openculture.com/a-history-of-philosophy-in-81-video-lectures</v>
      </c>
      <c r="C62" t="str">
        <f>source_data[[#This Row],[article_title]]</f>
        <v>A History of Philosophy in 81 Video Lectures: A Free Course That Explores Philosophy from Ancient Greece to Modern Times</v>
      </c>
      <c r="D62" t="str">
        <f>source_data[[#This Row],[concatenate]]</f>
        <v>lecture;video;list;introduction;philosophy;art</v>
      </c>
      <c r="E62">
        <f>source_data[[#This Row],[tag_count]]</f>
        <v>6</v>
      </c>
      <c r="F62" t="str" cm="1">
        <f t="array" ref="F62:K62">_xlfn.TEXTSPLIT(Table5[[#This Row],[concatenate]],";")</f>
        <v>lecture</v>
      </c>
      <c r="G62" t="str">
        <v>video</v>
      </c>
      <c r="H62" t="str">
        <v>list</v>
      </c>
      <c r="I62" t="str">
        <v>introduction</v>
      </c>
      <c r="J62" t="str">
        <v>philosophy</v>
      </c>
      <c r="K62" t="str">
        <v>art</v>
      </c>
      <c r="Q62">
        <f>IF(ISBLANK(F62),-1,COUNTIF(all_tags[],F62)-COUNTIF(all_tags[category],F62))</f>
        <v>1</v>
      </c>
      <c r="R62">
        <f>IF(ISBLANK(G62),-1,COUNTIF(all_tags[],G62)-COUNTIF(all_tags[category],G62))</f>
        <v>1</v>
      </c>
      <c r="S62">
        <f>IF(ISBLANK(H62),-1,COUNTIF(all_tags[],H62)-COUNTIF(all_tags[category],H62))</f>
        <v>1</v>
      </c>
      <c r="T62">
        <f>IF(ISBLANK(I62),-1,COUNTIF(all_tags[],I62)-COUNTIF(all_tags[category],I62))</f>
        <v>1</v>
      </c>
      <c r="U62">
        <f>IF(ISBLANK(J62),-1,COUNTIF(all_tags[],J62)-COUNTIF(all_tags[category],J62))</f>
        <v>1</v>
      </c>
      <c r="V62">
        <f>IF(ISBLANK(K62),-1,COUNTIF(all_tags[],K62)-COUNTIF(all_tags[category],K62))</f>
        <v>1</v>
      </c>
      <c r="W62">
        <f>IF(ISBLANK(L62),-1,COUNTIF(all_tags[],L62)-COUNTIF(all_tags[category],L62))</f>
        <v>-1</v>
      </c>
      <c r="X62">
        <f>IF(ISBLANK(M62),-1,COUNTIF(all_tags[],M62)-COUNTIF(all_tags[category],M62))</f>
        <v>-1</v>
      </c>
      <c r="Y62">
        <f>IF(ISBLANK(N62),-1,COUNTIF(all_tags[],N62)-COUNTIF(all_tags[category],N62))</f>
        <v>-1</v>
      </c>
      <c r="Z62">
        <f>IF(ISBLANK(O62),-1,COUNTIF(all_tags[],O62)-COUNTIF(all_tags[category],O62))</f>
        <v>-1</v>
      </c>
      <c r="AB62" t="str">
        <f>Table5[[#This Row],[link_id]]</f>
        <v>L00163</v>
      </c>
      <c r="AC62" s="5" t="str">
        <f>_xlfn.TEXTJOIN("#",TRUE,
IFERROR(VLOOKUP($F62,all_tags[format],1,FALSE),""),
IFERROR(VLOOKUP($G62,all_tags[format],1,FALSE),""),
IFERROR(VLOOKUP($H62,all_tags[format],1,FALSE),""),
IFERROR(VLOOKUP($I62,all_tags[format],1,FALSE),""),
IFERROR(VLOOKUP($J62,all_tags[format],1,FALSE),""),
IFERROR(VLOOKUP($K62,all_tags[format],1,FALSE),""),
IFERROR(VLOOKUP($L62,all_tags[format],1,FALSE),""),
IFERROR(VLOOKUP($M62,all_tags[format],1,FALSE),""),
IFERROR(VLOOKUP($N62,all_tags[format],1,FALSE),""),
IFERROR(VLOOKUP($O62,all_tags[format],1,FALSE),"")
)</f>
        <v>lecture#video</v>
      </c>
      <c r="AD62" s="5" t="str">
        <f>_xlfn.TEXTJOIN("#",TRUE,
IFERROR(VLOOKUP($F62,all_tags[type],1,FALSE),""),
IFERROR(VLOOKUP($G62,all_tags[type],1,FALSE),""),
IFERROR(VLOOKUP($H62,all_tags[type],1,FALSE),""),
IFERROR(VLOOKUP($I62,all_tags[type],1,FALSE),""),
IFERROR(VLOOKUP($J62,all_tags[type],1,FALSE),""),
IFERROR(VLOOKUP($K62,all_tags[type],1,FALSE),""),
IFERROR(VLOOKUP($L62,all_tags[type],1,FALSE),""),
IFERROR(VLOOKUP($M62,all_tags[type],1,FALSE),""),
IFERROR(VLOOKUP($N62,all_tags[type],1,FALSE),""),
IFERROR(VLOOKUP($O62,all_tags[type],1,FALSE),"")
)</f>
        <v>list</v>
      </c>
      <c r="AE62" s="5" t="str">
        <f>_xlfn.TEXTJOIN("#",TRUE,
IFERROR(VLOOKUP($F62,all_tags[level],1,FALSE),""),
IFERROR(VLOOKUP($G62,all_tags[level],1,FALSE),""),
IFERROR(VLOOKUP($H62,all_tags[level],1,FALSE),""),
IFERROR(VLOOKUP($I62,all_tags[level],1,FALSE),""),
IFERROR(VLOOKUP($J62,all_tags[level],1,FALSE),""),
IFERROR(VLOOKUP($K62,all_tags[level],1,FALSE),""),
IFERROR(VLOOKUP($L62,all_tags[level],1,FALSE),""),
IFERROR(VLOOKUP($M62,all_tags[level],1,FALSE),""),
IFERROR(VLOOKUP($N62,all_tags[level],1,FALSE),""),
IFERROR(VLOOKUP($O62,all_tags[level],1,FALSE),"")
)</f>
        <v>introduction</v>
      </c>
      <c r="AF62" s="5" t="str">
        <f>_xlfn.TEXTJOIN("#",TRUE,
IFERROR(VLOOKUP($F62,all_tags[style],1,FALSE),""),
IFERROR(VLOOKUP($G62,all_tags[style],1,FALSE),""),
IFERROR(VLOOKUP($H62,all_tags[style],1,FALSE),""),
IFERROR(VLOOKUP($I62,all_tags[style],1,FALSE),""),
IFERROR(VLOOKUP($J62,all_tags[style],1,FALSE),""),
IFERROR(VLOOKUP($K62,all_tags[style],1,FALSE),""),
IFERROR(VLOOKUP($L62,all_tags[style],1,FALSE),""),
IFERROR(VLOOKUP($M62,all_tags[style],1,FALSE),""),
IFERROR(VLOOKUP($N62,all_tags[style],1,FALSE),""),
IFERROR(VLOOKUP($O62,all_tags[style],1,FALSE),"")
)</f>
        <v/>
      </c>
      <c r="AG62" s="5" t="str">
        <f>_xlfn.TEXTJOIN("#",TRUE,
IFERROR(VLOOKUP($F62,all_tags[theme],1,FALSE),""),
IFERROR(VLOOKUP($G62,all_tags[theme],1,FALSE),""),
IFERROR(VLOOKUP($H62,all_tags[theme],1,FALSE),""),
IFERROR(VLOOKUP($I62,all_tags[theme],1,FALSE),""),
IFERROR(VLOOKUP($J62,all_tags[theme],1,FALSE),""),
IFERROR(VLOOKUP($K62,all_tags[theme],1,FALSE),""),
IFERROR(VLOOKUP($L62,all_tags[theme],1,FALSE),""),
IFERROR(VLOOKUP($M62,all_tags[theme],1,FALSE),""),
IFERROR(VLOOKUP($N62,all_tags[theme],1,FALSE),""),
IFERROR(VLOOKUP($O62,all_tags[theme],1,FALSE),"")
)</f>
        <v/>
      </c>
      <c r="AH62" s="5" t="str">
        <f>_xlfn.TEXTJOIN("#",TRUE,
IFERROR(VLOOKUP($F62,all_tags[topic],1,FALSE),""),
IFERROR(VLOOKUP($G62,all_tags[topic],1,FALSE),""),
IFERROR(VLOOKUP($H62,all_tags[topic],1,FALSE),""),
IFERROR(VLOOKUP($I62,all_tags[topic],1,FALSE),""),
IFERROR(VLOOKUP($J62,all_tags[topic],1,FALSE),""),
IFERROR(VLOOKUP($K62,all_tags[topic],1,FALSE),""),
IFERROR(VLOOKUP($L62,all_tags[topic],1,FALSE),""),
IFERROR(VLOOKUP($M62,all_tags[topic],1,FALSE),""),
IFERROR(VLOOKUP($N62,all_tags[topic],1,FALSE),""),
IFERROR(VLOOKUP($O62,all_tags[topic],1,FALSE),"")
)</f>
        <v/>
      </c>
      <c r="AI62" s="5" t="str">
        <f>_xlfn.TEXTJOIN("#",TRUE,
IFERROR(VLOOKUP($F62,all_tags[area],1,FALSE),""),
IFERROR(VLOOKUP($G62,all_tags[area],1,FALSE),""),
IFERROR(VLOOKUP($H62,all_tags[area],1,FALSE),""),
IFERROR(VLOOKUP($I62,all_tags[area],1,FALSE),""),
IFERROR(VLOOKUP($J62,all_tags[area],1,FALSE),""),
IFERROR(VLOOKUP($K62,all_tags[area],1,FALSE),""),
IFERROR(VLOOKUP($L62,all_tags[area],1,FALSE),""),
IFERROR(VLOOKUP($M62,all_tags[area],1,FALSE),""),
IFERROR(VLOOKUP($N62,all_tags[area],1,FALSE),""),
IFERROR(VLOOKUP($O62,all_tags[area],1,FALSE),"")
)</f>
        <v>philosophy</v>
      </c>
      <c r="AJ62" s="5" t="str">
        <f>_xlfn.TEXTJOIN("#",TRUE,
IFERROR(VLOOKUP($F62,all_tags[technology],1,FALSE),""),
IFERROR(VLOOKUP($G62,all_tags[technology],1,FALSE),""),
IFERROR(VLOOKUP($H62,all_tags[technology],1,FALSE),""),
IFERROR(VLOOKUP($I62,all_tags[technology],1,FALSE),""),
IFERROR(VLOOKUP($J62,all_tags[technology],1,FALSE),""),
IFERROR(VLOOKUP($K62,all_tags[technology],1,FALSE),""),
IFERROR(VLOOKUP($L62,all_tags[technology],1,FALSE),""),
IFERROR(VLOOKUP($M62,all_tags[technology],1,FALSE),""),
IFERROR(VLOOKUP($N62,all_tags[technology],1,FALSE),""),
IFERROR(VLOOKUP($O62,all_tags[technology],1,FALSE),"")
)</f>
        <v/>
      </c>
      <c r="AK62" s="5" t="str">
        <f>_xlfn.TEXTJOIN("#",TRUE,
IFERROR(VLOOKUP($F62,all_tags[other],1,FALSE),""),
IFERROR(VLOOKUP($G62,all_tags[other],1,FALSE),""),
IFERROR(VLOOKUP($H62,all_tags[other],1,FALSE),""),
IFERROR(VLOOKUP($I62,all_tags[other],1,FALSE),""),
IFERROR(VLOOKUP($J62,all_tags[other],1,FALSE),""),
IFERROR(VLOOKUP($K62,all_tags[other],1,FALSE),""),
IFERROR(VLOOKUP($L62,all_tags[other],1,FALSE),""),
IFERROR(VLOOKUP($M62,all_tags[other],1,FALSE),""),
IFERROR(VLOOKUP($N62,all_tags[other],1,FALSE),""),
IFERROR(VLOOKUP($O62,all_tags[other],1,FALSE),"")
)</f>
        <v>art</v>
      </c>
      <c r="AL62" t="str">
        <f t="shared" si="0"/>
        <v>lecture;video;list;introduction;philosophy;art</v>
      </c>
    </row>
    <row r="63" spans="1:38" x14ac:dyDescent="0.25">
      <c r="A63" t="str">
        <f>source_data[[#This Row],[link_id]]</f>
        <v>L00164</v>
      </c>
      <c r="B63" t="str">
        <f>source_data[[#This Row],[link]]</f>
        <v>http://www.openculture.com/2016/12/fill-your-new-kindle-ipad-iphone-ereader-with-free-ebooks-audio-books-online-courses-more.html</v>
      </c>
      <c r="C63" t="str">
        <f>source_data[[#This Row],[article_title]]</f>
        <v>Fill Your New Kindle, iPad, iPhone, eReader with Free eBooks, Audio Books, Online Courses &amp; More</v>
      </c>
      <c r="D63" t="str">
        <f>source_data[[#This Row],[concatenate]]</f>
        <v>course;book;list;free</v>
      </c>
      <c r="E63">
        <f>source_data[[#This Row],[tag_count]]</f>
        <v>4</v>
      </c>
      <c r="F63" t="str" cm="1">
        <f t="array" ref="F63:I63">_xlfn.TEXTSPLIT(Table5[[#This Row],[concatenate]],";")</f>
        <v>course</v>
      </c>
      <c r="G63" t="str">
        <v>book</v>
      </c>
      <c r="H63" t="str">
        <v>list</v>
      </c>
      <c r="I63" t="str">
        <v>free</v>
      </c>
      <c r="Q63">
        <f>IF(ISBLANK(F63),-1,COUNTIF(all_tags[],F63)-COUNTIF(all_tags[category],F63))</f>
        <v>1</v>
      </c>
      <c r="R63">
        <f>IF(ISBLANK(G63),-1,COUNTIF(all_tags[],G63)-COUNTIF(all_tags[category],G63))</f>
        <v>1</v>
      </c>
      <c r="S63">
        <f>IF(ISBLANK(H63),-1,COUNTIF(all_tags[],H63)-COUNTIF(all_tags[category],H63))</f>
        <v>1</v>
      </c>
      <c r="T63">
        <f>IF(ISBLANK(I63),-1,COUNTIF(all_tags[],I63)-COUNTIF(all_tags[category],I63))</f>
        <v>1</v>
      </c>
      <c r="U63">
        <f>IF(ISBLANK(J63),-1,COUNTIF(all_tags[],J63)-COUNTIF(all_tags[category],J63))</f>
        <v>-1</v>
      </c>
      <c r="V63">
        <f>IF(ISBLANK(K63),-1,COUNTIF(all_tags[],K63)-COUNTIF(all_tags[category],K63))</f>
        <v>-1</v>
      </c>
      <c r="W63">
        <f>IF(ISBLANK(L63),-1,COUNTIF(all_tags[],L63)-COUNTIF(all_tags[category],L63))</f>
        <v>-1</v>
      </c>
      <c r="X63">
        <f>IF(ISBLANK(M63),-1,COUNTIF(all_tags[],M63)-COUNTIF(all_tags[category],M63))</f>
        <v>-1</v>
      </c>
      <c r="Y63">
        <f>IF(ISBLANK(N63),-1,COUNTIF(all_tags[],N63)-COUNTIF(all_tags[category],N63))</f>
        <v>-1</v>
      </c>
      <c r="Z63">
        <f>IF(ISBLANK(O63),-1,COUNTIF(all_tags[],O63)-COUNTIF(all_tags[category],O63))</f>
        <v>-1</v>
      </c>
      <c r="AB63" t="str">
        <f>Table5[[#This Row],[link_id]]</f>
        <v>L00164</v>
      </c>
      <c r="AC63" s="5" t="str">
        <f>_xlfn.TEXTJOIN("#",TRUE,
IFERROR(VLOOKUP($F63,all_tags[format],1,FALSE),""),
IFERROR(VLOOKUP($G63,all_tags[format],1,FALSE),""),
IFERROR(VLOOKUP($H63,all_tags[format],1,FALSE),""),
IFERROR(VLOOKUP($I63,all_tags[format],1,FALSE),""),
IFERROR(VLOOKUP($J63,all_tags[format],1,FALSE),""),
IFERROR(VLOOKUP($K63,all_tags[format],1,FALSE),""),
IFERROR(VLOOKUP($L63,all_tags[format],1,FALSE),""),
IFERROR(VLOOKUP($M63,all_tags[format],1,FALSE),""),
IFERROR(VLOOKUP($N63,all_tags[format],1,FALSE),""),
IFERROR(VLOOKUP($O63,all_tags[format],1,FALSE),"")
)</f>
        <v>course#book</v>
      </c>
      <c r="AD63" s="5" t="str">
        <f>_xlfn.TEXTJOIN("#",TRUE,
IFERROR(VLOOKUP($F63,all_tags[type],1,FALSE),""),
IFERROR(VLOOKUP($G63,all_tags[type],1,FALSE),""),
IFERROR(VLOOKUP($H63,all_tags[type],1,FALSE),""),
IFERROR(VLOOKUP($I63,all_tags[type],1,FALSE),""),
IFERROR(VLOOKUP($J63,all_tags[type],1,FALSE),""),
IFERROR(VLOOKUP($K63,all_tags[type],1,FALSE),""),
IFERROR(VLOOKUP($L63,all_tags[type],1,FALSE),""),
IFERROR(VLOOKUP($M63,all_tags[type],1,FALSE),""),
IFERROR(VLOOKUP($N63,all_tags[type],1,FALSE),""),
IFERROR(VLOOKUP($O63,all_tags[type],1,FALSE),"")
)</f>
        <v>list</v>
      </c>
      <c r="AE63" s="5" t="str">
        <f>_xlfn.TEXTJOIN("#",TRUE,
IFERROR(VLOOKUP($F63,all_tags[level],1,FALSE),""),
IFERROR(VLOOKUP($G63,all_tags[level],1,FALSE),""),
IFERROR(VLOOKUP($H63,all_tags[level],1,FALSE),""),
IFERROR(VLOOKUP($I63,all_tags[level],1,FALSE),""),
IFERROR(VLOOKUP($J63,all_tags[level],1,FALSE),""),
IFERROR(VLOOKUP($K63,all_tags[level],1,FALSE),""),
IFERROR(VLOOKUP($L63,all_tags[level],1,FALSE),""),
IFERROR(VLOOKUP($M63,all_tags[level],1,FALSE),""),
IFERROR(VLOOKUP($N63,all_tags[level],1,FALSE),""),
IFERROR(VLOOKUP($O63,all_tags[level],1,FALSE),"")
)</f>
        <v/>
      </c>
      <c r="AF63" s="5" t="str">
        <f>_xlfn.TEXTJOIN("#",TRUE,
IFERROR(VLOOKUP($F63,all_tags[style],1,FALSE),""),
IFERROR(VLOOKUP($G63,all_tags[style],1,FALSE),""),
IFERROR(VLOOKUP($H63,all_tags[style],1,FALSE),""),
IFERROR(VLOOKUP($I63,all_tags[style],1,FALSE),""),
IFERROR(VLOOKUP($J63,all_tags[style],1,FALSE),""),
IFERROR(VLOOKUP($K63,all_tags[style],1,FALSE),""),
IFERROR(VLOOKUP($L63,all_tags[style],1,FALSE),""),
IFERROR(VLOOKUP($M63,all_tags[style],1,FALSE),""),
IFERROR(VLOOKUP($N63,all_tags[style],1,FALSE),""),
IFERROR(VLOOKUP($O63,all_tags[style],1,FALSE),"")
)</f>
        <v/>
      </c>
      <c r="AG63" s="5" t="str">
        <f>_xlfn.TEXTJOIN("#",TRUE,
IFERROR(VLOOKUP($F63,all_tags[theme],1,FALSE),""),
IFERROR(VLOOKUP($G63,all_tags[theme],1,FALSE),""),
IFERROR(VLOOKUP($H63,all_tags[theme],1,FALSE),""),
IFERROR(VLOOKUP($I63,all_tags[theme],1,FALSE),""),
IFERROR(VLOOKUP($J63,all_tags[theme],1,FALSE),""),
IFERROR(VLOOKUP($K63,all_tags[theme],1,FALSE),""),
IFERROR(VLOOKUP($L63,all_tags[theme],1,FALSE),""),
IFERROR(VLOOKUP($M63,all_tags[theme],1,FALSE),""),
IFERROR(VLOOKUP($N63,all_tags[theme],1,FALSE),""),
IFERROR(VLOOKUP($O63,all_tags[theme],1,FALSE),"")
)</f>
        <v/>
      </c>
      <c r="AH63" s="5" t="str">
        <f>_xlfn.TEXTJOIN("#",TRUE,
IFERROR(VLOOKUP($F63,all_tags[topic],1,FALSE),""),
IFERROR(VLOOKUP($G63,all_tags[topic],1,FALSE),""),
IFERROR(VLOOKUP($H63,all_tags[topic],1,FALSE),""),
IFERROR(VLOOKUP($I63,all_tags[topic],1,FALSE),""),
IFERROR(VLOOKUP($J63,all_tags[topic],1,FALSE),""),
IFERROR(VLOOKUP($K63,all_tags[topic],1,FALSE),""),
IFERROR(VLOOKUP($L63,all_tags[topic],1,FALSE),""),
IFERROR(VLOOKUP($M63,all_tags[topic],1,FALSE),""),
IFERROR(VLOOKUP($N63,all_tags[topic],1,FALSE),""),
IFERROR(VLOOKUP($O63,all_tags[topic],1,FALSE),"")
)</f>
        <v/>
      </c>
      <c r="AI63" s="5" t="str">
        <f>_xlfn.TEXTJOIN("#",TRUE,
IFERROR(VLOOKUP($F63,all_tags[area],1,FALSE),""),
IFERROR(VLOOKUP($G63,all_tags[area],1,FALSE),""),
IFERROR(VLOOKUP($H63,all_tags[area],1,FALSE),""),
IFERROR(VLOOKUP($I63,all_tags[area],1,FALSE),""),
IFERROR(VLOOKUP($J63,all_tags[area],1,FALSE),""),
IFERROR(VLOOKUP($K63,all_tags[area],1,FALSE),""),
IFERROR(VLOOKUP($L63,all_tags[area],1,FALSE),""),
IFERROR(VLOOKUP($M63,all_tags[area],1,FALSE),""),
IFERROR(VLOOKUP($N63,all_tags[area],1,FALSE),""),
IFERROR(VLOOKUP($O63,all_tags[area],1,FALSE),"")
)</f>
        <v/>
      </c>
      <c r="AJ63" s="5" t="str">
        <f>_xlfn.TEXTJOIN("#",TRUE,
IFERROR(VLOOKUP($F63,all_tags[technology],1,FALSE),""),
IFERROR(VLOOKUP($G63,all_tags[technology],1,FALSE),""),
IFERROR(VLOOKUP($H63,all_tags[technology],1,FALSE),""),
IFERROR(VLOOKUP($I63,all_tags[technology],1,FALSE),""),
IFERROR(VLOOKUP($J63,all_tags[technology],1,FALSE),""),
IFERROR(VLOOKUP($K63,all_tags[technology],1,FALSE),""),
IFERROR(VLOOKUP($L63,all_tags[technology],1,FALSE),""),
IFERROR(VLOOKUP($M63,all_tags[technology],1,FALSE),""),
IFERROR(VLOOKUP($N63,all_tags[technology],1,FALSE),""),
IFERROR(VLOOKUP($O63,all_tags[technology],1,FALSE),"")
)</f>
        <v/>
      </c>
      <c r="AK63" s="5" t="str">
        <f>_xlfn.TEXTJOIN("#",TRUE,
IFERROR(VLOOKUP($F63,all_tags[other],1,FALSE),""),
IFERROR(VLOOKUP($G63,all_tags[other],1,FALSE),""),
IFERROR(VLOOKUP($H63,all_tags[other],1,FALSE),""),
IFERROR(VLOOKUP($I63,all_tags[other],1,FALSE),""),
IFERROR(VLOOKUP($J63,all_tags[other],1,FALSE),""),
IFERROR(VLOOKUP($K63,all_tags[other],1,FALSE),""),
IFERROR(VLOOKUP($L63,all_tags[other],1,FALSE),""),
IFERROR(VLOOKUP($M63,all_tags[other],1,FALSE),""),
IFERROR(VLOOKUP($N63,all_tags[other],1,FALSE),""),
IFERROR(VLOOKUP($O63,all_tags[other],1,FALSE),"")
)</f>
        <v>free</v>
      </c>
      <c r="AL63" t="str">
        <f t="shared" si="0"/>
        <v>course;book;list;free</v>
      </c>
    </row>
    <row r="64" spans="1:38" x14ac:dyDescent="0.25">
      <c r="A64" t="str">
        <f>source_data[[#This Row],[link_id]]</f>
        <v>L00165</v>
      </c>
      <c r="B64" t="str">
        <f>source_data[[#This Row],[link]]</f>
        <v>http://www.huffingtonpost.com/quora/why-is-speech-recognition_b_13873978.html</v>
      </c>
      <c r="C64" t="str">
        <f>source_data[[#This Row],[article_title]]</f>
        <v>Why Is Speech Recognition Technology So Difficult to Perfect?</v>
      </c>
      <c r="D64" t="str">
        <f>source_data[[#This Row],[concatenate]]</f>
        <v>post;explainer;data-science</v>
      </c>
      <c r="E64">
        <f>source_data[[#This Row],[tag_count]]</f>
        <v>4</v>
      </c>
      <c r="F64" t="str" cm="1">
        <f t="array" ref="F64:H64">_xlfn.TEXTSPLIT(Table5[[#This Row],[concatenate]],";")</f>
        <v>post</v>
      </c>
      <c r="G64" t="str">
        <v>explainer</v>
      </c>
      <c r="H64" t="str">
        <v>data-science</v>
      </c>
      <c r="Q64">
        <f>IF(ISBLANK(F64),-1,COUNTIF(all_tags[],F64)-COUNTIF(all_tags[category],F64))</f>
        <v>1</v>
      </c>
      <c r="R64">
        <f>IF(ISBLANK(G64),-1,COUNTIF(all_tags[],G64)-COUNTIF(all_tags[category],G64))</f>
        <v>1</v>
      </c>
      <c r="S64">
        <f>IF(ISBLANK(H64),-1,COUNTIF(all_tags[],H64)-COUNTIF(all_tags[category],H64))</f>
        <v>1</v>
      </c>
      <c r="T64">
        <f>IF(ISBLANK(I64),-1,COUNTIF(all_tags[],I64)-COUNTIF(all_tags[category],I64))</f>
        <v>-1</v>
      </c>
      <c r="U64">
        <f>IF(ISBLANK(J64),-1,COUNTIF(all_tags[],J64)-COUNTIF(all_tags[category],J64))</f>
        <v>-1</v>
      </c>
      <c r="V64">
        <f>IF(ISBLANK(K64),-1,COUNTIF(all_tags[],K64)-COUNTIF(all_tags[category],K64))</f>
        <v>-1</v>
      </c>
      <c r="W64">
        <f>IF(ISBLANK(L64),-1,COUNTIF(all_tags[],L64)-COUNTIF(all_tags[category],L64))</f>
        <v>-1</v>
      </c>
      <c r="X64">
        <f>IF(ISBLANK(M64),-1,COUNTIF(all_tags[],M64)-COUNTIF(all_tags[category],M64))</f>
        <v>-1</v>
      </c>
      <c r="Y64">
        <f>IF(ISBLANK(N64),-1,COUNTIF(all_tags[],N64)-COUNTIF(all_tags[category],N64))</f>
        <v>-1</v>
      </c>
      <c r="Z64">
        <f>IF(ISBLANK(O64),-1,COUNTIF(all_tags[],O64)-COUNTIF(all_tags[category],O64))</f>
        <v>-1</v>
      </c>
      <c r="AB64" t="str">
        <f>Table5[[#This Row],[link_id]]</f>
        <v>L00165</v>
      </c>
      <c r="AC64" s="5" t="str">
        <f>_xlfn.TEXTJOIN("#",TRUE,
IFERROR(VLOOKUP($F64,all_tags[format],1,FALSE),""),
IFERROR(VLOOKUP($G64,all_tags[format],1,FALSE),""),
IFERROR(VLOOKUP($H64,all_tags[format],1,FALSE),""),
IFERROR(VLOOKUP($I64,all_tags[format],1,FALSE),""),
IFERROR(VLOOKUP($J64,all_tags[format],1,FALSE),""),
IFERROR(VLOOKUP($K64,all_tags[format],1,FALSE),""),
IFERROR(VLOOKUP($L64,all_tags[format],1,FALSE),""),
IFERROR(VLOOKUP($M64,all_tags[format],1,FALSE),""),
IFERROR(VLOOKUP($N64,all_tags[format],1,FALSE),""),
IFERROR(VLOOKUP($O64,all_tags[format],1,FALSE),"")
)</f>
        <v>post</v>
      </c>
      <c r="AD64" s="5" t="str">
        <f>_xlfn.TEXTJOIN("#",TRUE,
IFERROR(VLOOKUP($F64,all_tags[type],1,FALSE),""),
IFERROR(VLOOKUP($G64,all_tags[type],1,FALSE),""),
IFERROR(VLOOKUP($H64,all_tags[type],1,FALSE),""),
IFERROR(VLOOKUP($I64,all_tags[type],1,FALSE),""),
IFERROR(VLOOKUP($J64,all_tags[type],1,FALSE),""),
IFERROR(VLOOKUP($K64,all_tags[type],1,FALSE),""),
IFERROR(VLOOKUP($L64,all_tags[type],1,FALSE),""),
IFERROR(VLOOKUP($M64,all_tags[type],1,FALSE),""),
IFERROR(VLOOKUP($N64,all_tags[type],1,FALSE),""),
IFERROR(VLOOKUP($O64,all_tags[type],1,FALSE),"")
)</f>
        <v/>
      </c>
      <c r="AE64" s="5" t="str">
        <f>_xlfn.TEXTJOIN("#",TRUE,
IFERROR(VLOOKUP($F64,all_tags[level],1,FALSE),""),
IFERROR(VLOOKUP($G64,all_tags[level],1,FALSE),""),
IFERROR(VLOOKUP($H64,all_tags[level],1,FALSE),""),
IFERROR(VLOOKUP($I64,all_tags[level],1,FALSE),""),
IFERROR(VLOOKUP($J64,all_tags[level],1,FALSE),""),
IFERROR(VLOOKUP($K64,all_tags[level],1,FALSE),""),
IFERROR(VLOOKUP($L64,all_tags[level],1,FALSE),""),
IFERROR(VLOOKUP($M64,all_tags[level],1,FALSE),""),
IFERROR(VLOOKUP($N64,all_tags[level],1,FALSE),""),
IFERROR(VLOOKUP($O64,all_tags[level],1,FALSE),"")
)</f>
        <v>explainer</v>
      </c>
      <c r="AF64" s="5" t="str">
        <f>_xlfn.TEXTJOIN("#",TRUE,
IFERROR(VLOOKUP($F64,all_tags[style],1,FALSE),""),
IFERROR(VLOOKUP($G64,all_tags[style],1,FALSE),""),
IFERROR(VLOOKUP($H64,all_tags[style],1,FALSE),""),
IFERROR(VLOOKUP($I64,all_tags[style],1,FALSE),""),
IFERROR(VLOOKUP($J64,all_tags[style],1,FALSE),""),
IFERROR(VLOOKUP($K64,all_tags[style],1,FALSE),""),
IFERROR(VLOOKUP($L64,all_tags[style],1,FALSE),""),
IFERROR(VLOOKUP($M64,all_tags[style],1,FALSE),""),
IFERROR(VLOOKUP($N64,all_tags[style],1,FALSE),""),
IFERROR(VLOOKUP($O64,all_tags[style],1,FALSE),"")
)</f>
        <v/>
      </c>
      <c r="AG64" s="5" t="str">
        <f>_xlfn.TEXTJOIN("#",TRUE,
IFERROR(VLOOKUP($F64,all_tags[theme],1,FALSE),""),
IFERROR(VLOOKUP($G64,all_tags[theme],1,FALSE),""),
IFERROR(VLOOKUP($H64,all_tags[theme],1,FALSE),""),
IFERROR(VLOOKUP($I64,all_tags[theme],1,FALSE),""),
IFERROR(VLOOKUP($J64,all_tags[theme],1,FALSE),""),
IFERROR(VLOOKUP($K64,all_tags[theme],1,FALSE),""),
IFERROR(VLOOKUP($L64,all_tags[theme],1,FALSE),""),
IFERROR(VLOOKUP($M64,all_tags[theme],1,FALSE),""),
IFERROR(VLOOKUP($N64,all_tags[theme],1,FALSE),""),
IFERROR(VLOOKUP($O64,all_tags[theme],1,FALSE),"")
)</f>
        <v>data-science</v>
      </c>
      <c r="AH64" s="5" t="str">
        <f>_xlfn.TEXTJOIN("#",TRUE,
IFERROR(VLOOKUP($F64,all_tags[topic],1,FALSE),""),
IFERROR(VLOOKUP($G64,all_tags[topic],1,FALSE),""),
IFERROR(VLOOKUP($H64,all_tags[topic],1,FALSE),""),
IFERROR(VLOOKUP($I64,all_tags[topic],1,FALSE),""),
IFERROR(VLOOKUP($J64,all_tags[topic],1,FALSE),""),
IFERROR(VLOOKUP($K64,all_tags[topic],1,FALSE),""),
IFERROR(VLOOKUP($L64,all_tags[topic],1,FALSE),""),
IFERROR(VLOOKUP($M64,all_tags[topic],1,FALSE),""),
IFERROR(VLOOKUP($N64,all_tags[topic],1,FALSE),""),
IFERROR(VLOOKUP($O64,all_tags[topic],1,FALSE),"")
)</f>
        <v/>
      </c>
      <c r="AI64" s="5" t="str">
        <f>_xlfn.TEXTJOIN("#",TRUE,
IFERROR(VLOOKUP($F64,all_tags[area],1,FALSE),""),
IFERROR(VLOOKUP($G64,all_tags[area],1,FALSE),""),
IFERROR(VLOOKUP($H64,all_tags[area],1,FALSE),""),
IFERROR(VLOOKUP($I64,all_tags[area],1,FALSE),""),
IFERROR(VLOOKUP($J64,all_tags[area],1,FALSE),""),
IFERROR(VLOOKUP($K64,all_tags[area],1,FALSE),""),
IFERROR(VLOOKUP($L64,all_tags[area],1,FALSE),""),
IFERROR(VLOOKUP($M64,all_tags[area],1,FALSE),""),
IFERROR(VLOOKUP($N64,all_tags[area],1,FALSE),""),
IFERROR(VLOOKUP($O64,all_tags[area],1,FALSE),"")
)</f>
        <v/>
      </c>
      <c r="AJ64" s="5" t="str">
        <f>_xlfn.TEXTJOIN("#",TRUE,
IFERROR(VLOOKUP($F64,all_tags[technology],1,FALSE),""),
IFERROR(VLOOKUP($G64,all_tags[technology],1,FALSE),""),
IFERROR(VLOOKUP($H64,all_tags[technology],1,FALSE),""),
IFERROR(VLOOKUP($I64,all_tags[technology],1,FALSE),""),
IFERROR(VLOOKUP($J64,all_tags[technology],1,FALSE),""),
IFERROR(VLOOKUP($K64,all_tags[technology],1,FALSE),""),
IFERROR(VLOOKUP($L64,all_tags[technology],1,FALSE),""),
IFERROR(VLOOKUP($M64,all_tags[technology],1,FALSE),""),
IFERROR(VLOOKUP($N64,all_tags[technology],1,FALSE),""),
IFERROR(VLOOKUP($O64,all_tags[technology],1,FALSE),"")
)</f>
        <v/>
      </c>
      <c r="AK64" s="5" t="str">
        <f>_xlfn.TEXTJOIN("#",TRUE,
IFERROR(VLOOKUP($F64,all_tags[other],1,FALSE),""),
IFERROR(VLOOKUP($G64,all_tags[other],1,FALSE),""),
IFERROR(VLOOKUP($H64,all_tags[other],1,FALSE),""),
IFERROR(VLOOKUP($I64,all_tags[other],1,FALSE),""),
IFERROR(VLOOKUP($J64,all_tags[other],1,FALSE),""),
IFERROR(VLOOKUP($K64,all_tags[other],1,FALSE),""),
IFERROR(VLOOKUP($L64,all_tags[other],1,FALSE),""),
IFERROR(VLOOKUP($M64,all_tags[other],1,FALSE),""),
IFERROR(VLOOKUP($N64,all_tags[other],1,FALSE),""),
IFERROR(VLOOKUP($O64,all_tags[other],1,FALSE),"")
)</f>
        <v/>
      </c>
      <c r="AL64" t="str">
        <f t="shared" si="0"/>
        <v>post;explainer;data-science</v>
      </c>
    </row>
    <row r="65" spans="1:38" x14ac:dyDescent="0.25">
      <c r="A65" t="str">
        <f>source_data[[#This Row],[link_id]]</f>
        <v>L00166</v>
      </c>
      <c r="B65" t="str">
        <f>source_data[[#This Row],[link]]</f>
        <v>https://leanpub.com/d3-t-and-t-v4</v>
      </c>
      <c r="C65" t="str">
        <f>source_data[[#This Row],[article_title]]</f>
        <v>D3 Tips and Tricks v4.x - Interactive Data Visualization in a Web Browser</v>
      </c>
      <c r="D65" t="str">
        <f>source_data[[#This Row],[concatenate]]</f>
        <v>book;data-viz;technique;technology;d3js</v>
      </c>
      <c r="E65">
        <f>source_data[[#This Row],[tag_count]]</f>
        <v>5</v>
      </c>
      <c r="F65" t="str" cm="1">
        <f t="array" ref="F65:J65">_xlfn.TEXTSPLIT(Table5[[#This Row],[concatenate]],";")</f>
        <v>book</v>
      </c>
      <c r="G65" t="str">
        <v>data-viz</v>
      </c>
      <c r="H65" t="str">
        <v>technique</v>
      </c>
      <c r="I65" t="str">
        <v>technology</v>
      </c>
      <c r="J65" t="str">
        <v>d3js</v>
      </c>
      <c r="Q65">
        <f>IF(ISBLANK(F65),-1,COUNTIF(all_tags[],F65)-COUNTIF(all_tags[category],F65))</f>
        <v>1</v>
      </c>
      <c r="R65">
        <f>IF(ISBLANK(G65),-1,COUNTIF(all_tags[],G65)-COUNTIF(all_tags[category],G65))</f>
        <v>1</v>
      </c>
      <c r="S65">
        <f>IF(ISBLANK(H65),-1,COUNTIF(all_tags[],H65)-COUNTIF(all_tags[category],H65))</f>
        <v>1</v>
      </c>
      <c r="T65">
        <f>IF(ISBLANK(I65),-1,COUNTIF(all_tags[],I65)-COUNTIF(all_tags[category],I65))</f>
        <v>1</v>
      </c>
      <c r="U65">
        <f>IF(ISBLANK(J65),-1,COUNTIF(all_tags[],J65)-COUNTIF(all_tags[category],J65))</f>
        <v>1</v>
      </c>
      <c r="V65">
        <f>IF(ISBLANK(K65),-1,COUNTIF(all_tags[],K65)-COUNTIF(all_tags[category],K65))</f>
        <v>-1</v>
      </c>
      <c r="W65">
        <f>IF(ISBLANK(L65),-1,COUNTIF(all_tags[],L65)-COUNTIF(all_tags[category],L65))</f>
        <v>-1</v>
      </c>
      <c r="X65">
        <f>IF(ISBLANK(M65),-1,COUNTIF(all_tags[],M65)-COUNTIF(all_tags[category],M65))</f>
        <v>-1</v>
      </c>
      <c r="Y65">
        <f>IF(ISBLANK(N65),-1,COUNTIF(all_tags[],N65)-COUNTIF(all_tags[category],N65))</f>
        <v>-1</v>
      </c>
      <c r="Z65">
        <f>IF(ISBLANK(O65),-1,COUNTIF(all_tags[],O65)-COUNTIF(all_tags[category],O65))</f>
        <v>-1</v>
      </c>
      <c r="AB65" t="str">
        <f>Table5[[#This Row],[link_id]]</f>
        <v>L00166</v>
      </c>
      <c r="AC65" s="5" t="str">
        <f>_xlfn.TEXTJOIN("#",TRUE,
IFERROR(VLOOKUP($F65,all_tags[format],1,FALSE),""),
IFERROR(VLOOKUP($G65,all_tags[format],1,FALSE),""),
IFERROR(VLOOKUP($H65,all_tags[format],1,FALSE),""),
IFERROR(VLOOKUP($I65,all_tags[format],1,FALSE),""),
IFERROR(VLOOKUP($J65,all_tags[format],1,FALSE),""),
IFERROR(VLOOKUP($K65,all_tags[format],1,FALSE),""),
IFERROR(VLOOKUP($L65,all_tags[format],1,FALSE),""),
IFERROR(VLOOKUP($M65,all_tags[format],1,FALSE),""),
IFERROR(VLOOKUP($N65,all_tags[format],1,FALSE),""),
IFERROR(VLOOKUP($O65,all_tags[format],1,FALSE),"")
)</f>
        <v>book</v>
      </c>
      <c r="AD65" s="5" t="str">
        <f>_xlfn.TEXTJOIN("#",TRUE,
IFERROR(VLOOKUP($F65,all_tags[type],1,FALSE),""),
IFERROR(VLOOKUP($G65,all_tags[type],1,FALSE),""),
IFERROR(VLOOKUP($H65,all_tags[type],1,FALSE),""),
IFERROR(VLOOKUP($I65,all_tags[type],1,FALSE),""),
IFERROR(VLOOKUP($J65,all_tags[type],1,FALSE),""),
IFERROR(VLOOKUP($K65,all_tags[type],1,FALSE),""),
IFERROR(VLOOKUP($L65,all_tags[type],1,FALSE),""),
IFERROR(VLOOKUP($M65,all_tags[type],1,FALSE),""),
IFERROR(VLOOKUP($N65,all_tags[type],1,FALSE),""),
IFERROR(VLOOKUP($O65,all_tags[type],1,FALSE),"")
)</f>
        <v/>
      </c>
      <c r="AE65" s="5" t="str">
        <f>_xlfn.TEXTJOIN("#",TRUE,
IFERROR(VLOOKUP($F65,all_tags[level],1,FALSE),""),
IFERROR(VLOOKUP($G65,all_tags[level],1,FALSE),""),
IFERROR(VLOOKUP($H65,all_tags[level],1,FALSE),""),
IFERROR(VLOOKUP($I65,all_tags[level],1,FALSE),""),
IFERROR(VLOOKUP($J65,all_tags[level],1,FALSE),""),
IFERROR(VLOOKUP($K65,all_tags[level],1,FALSE),""),
IFERROR(VLOOKUP($L65,all_tags[level],1,FALSE),""),
IFERROR(VLOOKUP($M65,all_tags[level],1,FALSE),""),
IFERROR(VLOOKUP($N65,all_tags[level],1,FALSE),""),
IFERROR(VLOOKUP($O65,all_tags[level],1,FALSE),"")
)</f>
        <v/>
      </c>
      <c r="AF65" s="5" t="str">
        <f>_xlfn.TEXTJOIN("#",TRUE,
IFERROR(VLOOKUP($F65,all_tags[style],1,FALSE),""),
IFERROR(VLOOKUP($G65,all_tags[style],1,FALSE),""),
IFERROR(VLOOKUP($H65,all_tags[style],1,FALSE),""),
IFERROR(VLOOKUP($I65,all_tags[style],1,FALSE),""),
IFERROR(VLOOKUP($J65,all_tags[style],1,FALSE),""),
IFERROR(VLOOKUP($K65,all_tags[style],1,FALSE),""),
IFERROR(VLOOKUP($L65,all_tags[style],1,FALSE),""),
IFERROR(VLOOKUP($M65,all_tags[style],1,FALSE),""),
IFERROR(VLOOKUP($N65,all_tags[style],1,FALSE),""),
IFERROR(VLOOKUP($O65,all_tags[style],1,FALSE),"")
)</f>
        <v/>
      </c>
      <c r="AG65" s="5" t="str">
        <f>_xlfn.TEXTJOIN("#",TRUE,
IFERROR(VLOOKUP($F65,all_tags[theme],1,FALSE),""),
IFERROR(VLOOKUP($G65,all_tags[theme],1,FALSE),""),
IFERROR(VLOOKUP($H65,all_tags[theme],1,FALSE),""),
IFERROR(VLOOKUP($I65,all_tags[theme],1,FALSE),""),
IFERROR(VLOOKUP($J65,all_tags[theme],1,FALSE),""),
IFERROR(VLOOKUP($K65,all_tags[theme],1,FALSE),""),
IFERROR(VLOOKUP($L65,all_tags[theme],1,FALSE),""),
IFERROR(VLOOKUP($M65,all_tags[theme],1,FALSE),""),
IFERROR(VLOOKUP($N65,all_tags[theme],1,FALSE),""),
IFERROR(VLOOKUP($O65,all_tags[theme],1,FALSE),"")
)</f>
        <v>data-viz</v>
      </c>
      <c r="AH65" s="5" t="str">
        <f>_xlfn.TEXTJOIN("#",TRUE,
IFERROR(VLOOKUP($F65,all_tags[topic],1,FALSE),""),
IFERROR(VLOOKUP($G65,all_tags[topic],1,FALSE),""),
IFERROR(VLOOKUP($H65,all_tags[topic],1,FALSE),""),
IFERROR(VLOOKUP($I65,all_tags[topic],1,FALSE),""),
IFERROR(VLOOKUP($J65,all_tags[topic],1,FALSE),""),
IFERROR(VLOOKUP($K65,all_tags[topic],1,FALSE),""),
IFERROR(VLOOKUP($L65,all_tags[topic],1,FALSE),""),
IFERROR(VLOOKUP($M65,all_tags[topic],1,FALSE),""),
IFERROR(VLOOKUP($N65,all_tags[topic],1,FALSE),""),
IFERROR(VLOOKUP($O65,all_tags[topic],1,FALSE),"")
)</f>
        <v>technique#technology</v>
      </c>
      <c r="AI65" s="5" t="str">
        <f>_xlfn.TEXTJOIN("#",TRUE,
IFERROR(VLOOKUP($F65,all_tags[area],1,FALSE),""),
IFERROR(VLOOKUP($G65,all_tags[area],1,FALSE),""),
IFERROR(VLOOKUP($H65,all_tags[area],1,FALSE),""),
IFERROR(VLOOKUP($I65,all_tags[area],1,FALSE),""),
IFERROR(VLOOKUP($J65,all_tags[area],1,FALSE),""),
IFERROR(VLOOKUP($K65,all_tags[area],1,FALSE),""),
IFERROR(VLOOKUP($L65,all_tags[area],1,FALSE),""),
IFERROR(VLOOKUP($M65,all_tags[area],1,FALSE),""),
IFERROR(VLOOKUP($N65,all_tags[area],1,FALSE),""),
IFERROR(VLOOKUP($O65,all_tags[area],1,FALSE),"")
)</f>
        <v/>
      </c>
      <c r="AJ65" s="5" t="str">
        <f>_xlfn.TEXTJOIN("#",TRUE,
IFERROR(VLOOKUP($F65,all_tags[technology],1,FALSE),""),
IFERROR(VLOOKUP($G65,all_tags[technology],1,FALSE),""),
IFERROR(VLOOKUP($H65,all_tags[technology],1,FALSE),""),
IFERROR(VLOOKUP($I65,all_tags[technology],1,FALSE),""),
IFERROR(VLOOKUP($J65,all_tags[technology],1,FALSE),""),
IFERROR(VLOOKUP($K65,all_tags[technology],1,FALSE),""),
IFERROR(VLOOKUP($L65,all_tags[technology],1,FALSE),""),
IFERROR(VLOOKUP($M65,all_tags[technology],1,FALSE),""),
IFERROR(VLOOKUP($N65,all_tags[technology],1,FALSE),""),
IFERROR(VLOOKUP($O65,all_tags[technology],1,FALSE),"")
)</f>
        <v>d3js</v>
      </c>
      <c r="AK65" s="5" t="str">
        <f>_xlfn.TEXTJOIN("#",TRUE,
IFERROR(VLOOKUP($F65,all_tags[other],1,FALSE),""),
IFERROR(VLOOKUP($G65,all_tags[other],1,FALSE),""),
IFERROR(VLOOKUP($H65,all_tags[other],1,FALSE),""),
IFERROR(VLOOKUP($I65,all_tags[other],1,FALSE),""),
IFERROR(VLOOKUP($J65,all_tags[other],1,FALSE),""),
IFERROR(VLOOKUP($K65,all_tags[other],1,FALSE),""),
IFERROR(VLOOKUP($L65,all_tags[other],1,FALSE),""),
IFERROR(VLOOKUP($M65,all_tags[other],1,FALSE),""),
IFERROR(VLOOKUP($N65,all_tags[other],1,FALSE),""),
IFERROR(VLOOKUP($O65,all_tags[other],1,FALSE),"")
)</f>
        <v/>
      </c>
      <c r="AL65" t="str">
        <f t="shared" si="0"/>
        <v>book;data-viz;technique;technology;d3js</v>
      </c>
    </row>
    <row r="66" spans="1:38" x14ac:dyDescent="0.25">
      <c r="A66" t="str">
        <f>source_data[[#This Row],[link_id]]</f>
        <v>L00168</v>
      </c>
      <c r="B66" t="str">
        <f>source_data[[#This Row],[link]]</f>
        <v>https://www.r-bloggers.com/outlier-app-an-interactive-visualization-of-outlier-algorithms/</v>
      </c>
      <c r="C66" t="str">
        <f>source_data[[#This Row],[article_title]]</f>
        <v>R-bloggers</v>
      </c>
      <c r="D66" t="str">
        <f>source_data[[#This Row],[concatenate]]</f>
        <v>interactive;app;data-science;tool;technique;technology;rstats;outlier</v>
      </c>
      <c r="E66">
        <f>source_data[[#This Row],[tag_count]]</f>
        <v>6</v>
      </c>
      <c r="F66" t="str" cm="1">
        <f t="array" ref="F66:M66">_xlfn.TEXTSPLIT(Table5[[#This Row],[concatenate]],";")</f>
        <v>interactive</v>
      </c>
      <c r="G66" t="str">
        <v>app</v>
      </c>
      <c r="H66" t="str">
        <v>data-science</v>
      </c>
      <c r="I66" t="str">
        <v>tool</v>
      </c>
      <c r="J66" t="str">
        <v>technique</v>
      </c>
      <c r="K66" t="str">
        <v>technology</v>
      </c>
      <c r="L66" t="str">
        <v>rstats</v>
      </c>
      <c r="M66" t="str">
        <v>outlier</v>
      </c>
      <c r="Q66">
        <f>IF(ISBLANK(F66),-1,COUNTIF(all_tags[],F66)-COUNTIF(all_tags[category],F66))</f>
        <v>1</v>
      </c>
      <c r="R66">
        <f>IF(ISBLANK(G66),-1,COUNTIF(all_tags[],G66)-COUNTIF(all_tags[category],G66))</f>
        <v>1</v>
      </c>
      <c r="S66">
        <f>IF(ISBLANK(H66),-1,COUNTIF(all_tags[],H66)-COUNTIF(all_tags[category],H66))</f>
        <v>1</v>
      </c>
      <c r="T66">
        <f>IF(ISBLANK(I66),-1,COUNTIF(all_tags[],I66)-COUNTIF(all_tags[category],I66))</f>
        <v>1</v>
      </c>
      <c r="U66">
        <f>IF(ISBLANK(J66),-1,COUNTIF(all_tags[],J66)-COUNTIF(all_tags[category],J66))</f>
        <v>1</v>
      </c>
      <c r="V66">
        <f>IF(ISBLANK(K66),-1,COUNTIF(all_tags[],K66)-COUNTIF(all_tags[category],K66))</f>
        <v>1</v>
      </c>
      <c r="W66">
        <f>IF(ISBLANK(L66),-1,COUNTIF(all_tags[],L66)-COUNTIF(all_tags[category],L66))</f>
        <v>1</v>
      </c>
      <c r="X66">
        <f>IF(ISBLANK(M66),-1,COUNTIF(all_tags[],M66)-COUNTIF(all_tags[category],M66))</f>
        <v>1</v>
      </c>
      <c r="Y66">
        <f>IF(ISBLANK(N66),-1,COUNTIF(all_tags[],N66)-COUNTIF(all_tags[category],N66))</f>
        <v>-1</v>
      </c>
      <c r="Z66">
        <f>IF(ISBLANK(O66),-1,COUNTIF(all_tags[],O66)-COUNTIF(all_tags[category],O66))</f>
        <v>-1</v>
      </c>
      <c r="AB66" t="str">
        <f>Table5[[#This Row],[link_id]]</f>
        <v>L00168</v>
      </c>
      <c r="AC66" s="5" t="str">
        <f>_xlfn.TEXTJOIN("#",TRUE,
IFERROR(VLOOKUP($F66,all_tags[format],1,FALSE),""),
IFERROR(VLOOKUP($G66,all_tags[format],1,FALSE),""),
IFERROR(VLOOKUP($H66,all_tags[format],1,FALSE),""),
IFERROR(VLOOKUP($I66,all_tags[format],1,FALSE),""),
IFERROR(VLOOKUP($J66,all_tags[format],1,FALSE),""),
IFERROR(VLOOKUP($K66,all_tags[format],1,FALSE),""),
IFERROR(VLOOKUP($L66,all_tags[format],1,FALSE),""),
IFERROR(VLOOKUP($M66,all_tags[format],1,FALSE),""),
IFERROR(VLOOKUP($N66,all_tags[format],1,FALSE),""),
IFERROR(VLOOKUP($O66,all_tags[format],1,FALSE),"")
)</f>
        <v>interactive#app</v>
      </c>
      <c r="AD66" s="5" t="str">
        <f>_xlfn.TEXTJOIN("#",TRUE,
IFERROR(VLOOKUP($F66,all_tags[type],1,FALSE),""),
IFERROR(VLOOKUP($G66,all_tags[type],1,FALSE),""),
IFERROR(VLOOKUP($H66,all_tags[type],1,FALSE),""),
IFERROR(VLOOKUP($I66,all_tags[type],1,FALSE),""),
IFERROR(VLOOKUP($J66,all_tags[type],1,FALSE),""),
IFERROR(VLOOKUP($K66,all_tags[type],1,FALSE),""),
IFERROR(VLOOKUP($L66,all_tags[type],1,FALSE),""),
IFERROR(VLOOKUP($M66,all_tags[type],1,FALSE),""),
IFERROR(VLOOKUP($N66,all_tags[type],1,FALSE),""),
IFERROR(VLOOKUP($O66,all_tags[type],1,FALSE),"")
)</f>
        <v/>
      </c>
      <c r="AE66" s="5" t="str">
        <f>_xlfn.TEXTJOIN("#",TRUE,
IFERROR(VLOOKUP($F66,all_tags[level],1,FALSE),""),
IFERROR(VLOOKUP($G66,all_tags[level],1,FALSE),""),
IFERROR(VLOOKUP($H66,all_tags[level],1,FALSE),""),
IFERROR(VLOOKUP($I66,all_tags[level],1,FALSE),""),
IFERROR(VLOOKUP($J66,all_tags[level],1,FALSE),""),
IFERROR(VLOOKUP($K66,all_tags[level],1,FALSE),""),
IFERROR(VLOOKUP($L66,all_tags[level],1,FALSE),""),
IFERROR(VLOOKUP($M66,all_tags[level],1,FALSE),""),
IFERROR(VLOOKUP($N66,all_tags[level],1,FALSE),""),
IFERROR(VLOOKUP($O66,all_tags[level],1,FALSE),"")
)</f>
        <v/>
      </c>
      <c r="AF66" s="5" t="str">
        <f>_xlfn.TEXTJOIN("#",TRUE,
IFERROR(VLOOKUP($F66,all_tags[style],1,FALSE),""),
IFERROR(VLOOKUP($G66,all_tags[style],1,FALSE),""),
IFERROR(VLOOKUP($H66,all_tags[style],1,FALSE),""),
IFERROR(VLOOKUP($I66,all_tags[style],1,FALSE),""),
IFERROR(VLOOKUP($J66,all_tags[style],1,FALSE),""),
IFERROR(VLOOKUP($K66,all_tags[style],1,FALSE),""),
IFERROR(VLOOKUP($L66,all_tags[style],1,FALSE),""),
IFERROR(VLOOKUP($M66,all_tags[style],1,FALSE),""),
IFERROR(VLOOKUP($N66,all_tags[style],1,FALSE),""),
IFERROR(VLOOKUP($O66,all_tags[style],1,FALSE),"")
)</f>
        <v/>
      </c>
      <c r="AG66" s="5" t="str">
        <f>_xlfn.TEXTJOIN("#",TRUE,
IFERROR(VLOOKUP($F66,all_tags[theme],1,FALSE),""),
IFERROR(VLOOKUP($G66,all_tags[theme],1,FALSE),""),
IFERROR(VLOOKUP($H66,all_tags[theme],1,FALSE),""),
IFERROR(VLOOKUP($I66,all_tags[theme],1,FALSE),""),
IFERROR(VLOOKUP($J66,all_tags[theme],1,FALSE),""),
IFERROR(VLOOKUP($K66,all_tags[theme],1,FALSE),""),
IFERROR(VLOOKUP($L66,all_tags[theme],1,FALSE),""),
IFERROR(VLOOKUP($M66,all_tags[theme],1,FALSE),""),
IFERROR(VLOOKUP($N66,all_tags[theme],1,FALSE),""),
IFERROR(VLOOKUP($O66,all_tags[theme],1,FALSE),"")
)</f>
        <v>data-science</v>
      </c>
      <c r="AH66" s="5" t="str">
        <f>_xlfn.TEXTJOIN("#",TRUE,
IFERROR(VLOOKUP($F66,all_tags[topic],1,FALSE),""),
IFERROR(VLOOKUP($G66,all_tags[topic],1,FALSE),""),
IFERROR(VLOOKUP($H66,all_tags[topic],1,FALSE),""),
IFERROR(VLOOKUP($I66,all_tags[topic],1,FALSE),""),
IFERROR(VLOOKUP($J66,all_tags[topic],1,FALSE),""),
IFERROR(VLOOKUP($K66,all_tags[topic],1,FALSE),""),
IFERROR(VLOOKUP($L66,all_tags[topic],1,FALSE),""),
IFERROR(VLOOKUP($M66,all_tags[topic],1,FALSE),""),
IFERROR(VLOOKUP($N66,all_tags[topic],1,FALSE),""),
IFERROR(VLOOKUP($O66,all_tags[topic],1,FALSE),"")
)</f>
        <v>tool#technique#technology</v>
      </c>
      <c r="AI66" s="5" t="str">
        <f>_xlfn.TEXTJOIN("#",TRUE,
IFERROR(VLOOKUP($F66,all_tags[area],1,FALSE),""),
IFERROR(VLOOKUP($G66,all_tags[area],1,FALSE),""),
IFERROR(VLOOKUP($H66,all_tags[area],1,FALSE),""),
IFERROR(VLOOKUP($I66,all_tags[area],1,FALSE),""),
IFERROR(VLOOKUP($J66,all_tags[area],1,FALSE),""),
IFERROR(VLOOKUP($K66,all_tags[area],1,FALSE),""),
IFERROR(VLOOKUP($L66,all_tags[area],1,FALSE),""),
IFERROR(VLOOKUP($M66,all_tags[area],1,FALSE),""),
IFERROR(VLOOKUP($N66,all_tags[area],1,FALSE),""),
IFERROR(VLOOKUP($O66,all_tags[area],1,FALSE),"")
)</f>
        <v/>
      </c>
      <c r="AJ66" s="5" t="str">
        <f>_xlfn.TEXTJOIN("#",TRUE,
IFERROR(VLOOKUP($F66,all_tags[technology],1,FALSE),""),
IFERROR(VLOOKUP($G66,all_tags[technology],1,FALSE),""),
IFERROR(VLOOKUP($H66,all_tags[technology],1,FALSE),""),
IFERROR(VLOOKUP($I66,all_tags[technology],1,FALSE),""),
IFERROR(VLOOKUP($J66,all_tags[technology],1,FALSE),""),
IFERROR(VLOOKUP($K66,all_tags[technology],1,FALSE),""),
IFERROR(VLOOKUP($L66,all_tags[technology],1,FALSE),""),
IFERROR(VLOOKUP($M66,all_tags[technology],1,FALSE),""),
IFERROR(VLOOKUP($N66,all_tags[technology],1,FALSE),""),
IFERROR(VLOOKUP($O66,all_tags[technology],1,FALSE),"")
)</f>
        <v>rstats</v>
      </c>
      <c r="AK66" s="5" t="str">
        <f>_xlfn.TEXTJOIN("#",TRUE,
IFERROR(VLOOKUP($F66,all_tags[other],1,FALSE),""),
IFERROR(VLOOKUP($G66,all_tags[other],1,FALSE),""),
IFERROR(VLOOKUP($H66,all_tags[other],1,FALSE),""),
IFERROR(VLOOKUP($I66,all_tags[other],1,FALSE),""),
IFERROR(VLOOKUP($J66,all_tags[other],1,FALSE),""),
IFERROR(VLOOKUP($K66,all_tags[other],1,FALSE),""),
IFERROR(VLOOKUP($L66,all_tags[other],1,FALSE),""),
IFERROR(VLOOKUP($M66,all_tags[other],1,FALSE),""),
IFERROR(VLOOKUP($N66,all_tags[other],1,FALSE),""),
IFERROR(VLOOKUP($O66,all_tags[other],1,FALSE),"")
)</f>
        <v>outlier</v>
      </c>
      <c r="AL66" t="str">
        <f t="shared" si="0"/>
        <v>interactive;app;data-science;tool;technique;technology;rstats;outlier</v>
      </c>
    </row>
    <row r="67" spans="1:38" x14ac:dyDescent="0.25">
      <c r="A67" t="str">
        <f>source_data[[#This Row],[link_id]]</f>
        <v>L00169</v>
      </c>
      <c r="B67" t="str">
        <f>source_data[[#This Row],[link]]</f>
        <v>https://web.itu.edu.tr/~tokerem/The_Book_of_R.pdf</v>
      </c>
      <c r="C67" t="str">
        <f>source_data[[#This Row],[article_title]]</f>
        <v>Book of R</v>
      </c>
      <c r="D67" t="str">
        <f>source_data[[#This Row],[concatenate]]</f>
        <v>book;technology;rstats;free</v>
      </c>
      <c r="E67">
        <f>source_data[[#This Row],[tag_count]]</f>
        <v>4</v>
      </c>
      <c r="F67" t="str" cm="1">
        <f t="array" ref="F67:I67">_xlfn.TEXTSPLIT(Table5[[#This Row],[concatenate]],";")</f>
        <v>book</v>
      </c>
      <c r="G67" t="str">
        <v>technology</v>
      </c>
      <c r="H67" t="str">
        <v>rstats</v>
      </c>
      <c r="I67" t="str">
        <v>free</v>
      </c>
      <c r="Q67">
        <f>IF(ISBLANK(F67),-1,COUNTIF(all_tags[],F67)-COUNTIF(all_tags[category],F67))</f>
        <v>1</v>
      </c>
      <c r="R67">
        <f>IF(ISBLANK(G67),-1,COUNTIF(all_tags[],G67)-COUNTIF(all_tags[category],G67))</f>
        <v>1</v>
      </c>
      <c r="S67">
        <f>IF(ISBLANK(H67),-1,COUNTIF(all_tags[],H67)-COUNTIF(all_tags[category],H67))</f>
        <v>1</v>
      </c>
      <c r="T67">
        <f>IF(ISBLANK(I67),-1,COUNTIF(all_tags[],I67)-COUNTIF(all_tags[category],I67))</f>
        <v>1</v>
      </c>
      <c r="U67">
        <f>IF(ISBLANK(J67),-1,COUNTIF(all_tags[],J67)-COUNTIF(all_tags[category],J67))</f>
        <v>-1</v>
      </c>
      <c r="V67">
        <f>IF(ISBLANK(K67),-1,COUNTIF(all_tags[],K67)-COUNTIF(all_tags[category],K67))</f>
        <v>-1</v>
      </c>
      <c r="W67">
        <f>IF(ISBLANK(L67),-1,COUNTIF(all_tags[],L67)-COUNTIF(all_tags[category],L67))</f>
        <v>-1</v>
      </c>
      <c r="X67">
        <f>IF(ISBLANK(M67),-1,COUNTIF(all_tags[],M67)-COUNTIF(all_tags[category],M67))</f>
        <v>-1</v>
      </c>
      <c r="Y67">
        <f>IF(ISBLANK(N67),-1,COUNTIF(all_tags[],N67)-COUNTIF(all_tags[category],N67))</f>
        <v>-1</v>
      </c>
      <c r="Z67">
        <f>IF(ISBLANK(O67),-1,COUNTIF(all_tags[],O67)-COUNTIF(all_tags[category],O67))</f>
        <v>-1</v>
      </c>
      <c r="AB67" t="str">
        <f>Table5[[#This Row],[link_id]]</f>
        <v>L00169</v>
      </c>
      <c r="AC67" s="5" t="str">
        <f>_xlfn.TEXTJOIN("#",TRUE,
IFERROR(VLOOKUP($F67,all_tags[format],1,FALSE),""),
IFERROR(VLOOKUP($G67,all_tags[format],1,FALSE),""),
IFERROR(VLOOKUP($H67,all_tags[format],1,FALSE),""),
IFERROR(VLOOKUP($I67,all_tags[format],1,FALSE),""),
IFERROR(VLOOKUP($J67,all_tags[format],1,FALSE),""),
IFERROR(VLOOKUP($K67,all_tags[format],1,FALSE),""),
IFERROR(VLOOKUP($L67,all_tags[format],1,FALSE),""),
IFERROR(VLOOKUP($M67,all_tags[format],1,FALSE),""),
IFERROR(VLOOKUP($N67,all_tags[format],1,FALSE),""),
IFERROR(VLOOKUP($O67,all_tags[format],1,FALSE),"")
)</f>
        <v>book</v>
      </c>
      <c r="AD67" s="5" t="str">
        <f>_xlfn.TEXTJOIN("#",TRUE,
IFERROR(VLOOKUP($F67,all_tags[type],1,FALSE),""),
IFERROR(VLOOKUP($G67,all_tags[type],1,FALSE),""),
IFERROR(VLOOKUP($H67,all_tags[type],1,FALSE),""),
IFERROR(VLOOKUP($I67,all_tags[type],1,FALSE),""),
IFERROR(VLOOKUP($J67,all_tags[type],1,FALSE),""),
IFERROR(VLOOKUP($K67,all_tags[type],1,FALSE),""),
IFERROR(VLOOKUP($L67,all_tags[type],1,FALSE),""),
IFERROR(VLOOKUP($M67,all_tags[type],1,FALSE),""),
IFERROR(VLOOKUP($N67,all_tags[type],1,FALSE),""),
IFERROR(VLOOKUP($O67,all_tags[type],1,FALSE),"")
)</f>
        <v/>
      </c>
      <c r="AE67" s="5" t="str">
        <f>_xlfn.TEXTJOIN("#",TRUE,
IFERROR(VLOOKUP($F67,all_tags[level],1,FALSE),""),
IFERROR(VLOOKUP($G67,all_tags[level],1,FALSE),""),
IFERROR(VLOOKUP($H67,all_tags[level],1,FALSE),""),
IFERROR(VLOOKUP($I67,all_tags[level],1,FALSE),""),
IFERROR(VLOOKUP($J67,all_tags[level],1,FALSE),""),
IFERROR(VLOOKUP($K67,all_tags[level],1,FALSE),""),
IFERROR(VLOOKUP($L67,all_tags[level],1,FALSE),""),
IFERROR(VLOOKUP($M67,all_tags[level],1,FALSE),""),
IFERROR(VLOOKUP($N67,all_tags[level],1,FALSE),""),
IFERROR(VLOOKUP($O67,all_tags[level],1,FALSE),"")
)</f>
        <v/>
      </c>
      <c r="AF67" s="5" t="str">
        <f>_xlfn.TEXTJOIN("#",TRUE,
IFERROR(VLOOKUP($F67,all_tags[style],1,FALSE),""),
IFERROR(VLOOKUP($G67,all_tags[style],1,FALSE),""),
IFERROR(VLOOKUP($H67,all_tags[style],1,FALSE),""),
IFERROR(VLOOKUP($I67,all_tags[style],1,FALSE),""),
IFERROR(VLOOKUP($J67,all_tags[style],1,FALSE),""),
IFERROR(VLOOKUP($K67,all_tags[style],1,FALSE),""),
IFERROR(VLOOKUP($L67,all_tags[style],1,FALSE),""),
IFERROR(VLOOKUP($M67,all_tags[style],1,FALSE),""),
IFERROR(VLOOKUP($N67,all_tags[style],1,FALSE),""),
IFERROR(VLOOKUP($O67,all_tags[style],1,FALSE),"")
)</f>
        <v/>
      </c>
      <c r="AG67" s="5" t="str">
        <f>_xlfn.TEXTJOIN("#",TRUE,
IFERROR(VLOOKUP($F67,all_tags[theme],1,FALSE),""),
IFERROR(VLOOKUP($G67,all_tags[theme],1,FALSE),""),
IFERROR(VLOOKUP($H67,all_tags[theme],1,FALSE),""),
IFERROR(VLOOKUP($I67,all_tags[theme],1,FALSE),""),
IFERROR(VLOOKUP($J67,all_tags[theme],1,FALSE),""),
IFERROR(VLOOKUP($K67,all_tags[theme],1,FALSE),""),
IFERROR(VLOOKUP($L67,all_tags[theme],1,FALSE),""),
IFERROR(VLOOKUP($M67,all_tags[theme],1,FALSE),""),
IFERROR(VLOOKUP($N67,all_tags[theme],1,FALSE),""),
IFERROR(VLOOKUP($O67,all_tags[theme],1,FALSE),"")
)</f>
        <v/>
      </c>
      <c r="AH67" s="5" t="str">
        <f>_xlfn.TEXTJOIN("#",TRUE,
IFERROR(VLOOKUP($F67,all_tags[topic],1,FALSE),""),
IFERROR(VLOOKUP($G67,all_tags[topic],1,FALSE),""),
IFERROR(VLOOKUP($H67,all_tags[topic],1,FALSE),""),
IFERROR(VLOOKUP($I67,all_tags[topic],1,FALSE),""),
IFERROR(VLOOKUP($J67,all_tags[topic],1,FALSE),""),
IFERROR(VLOOKUP($K67,all_tags[topic],1,FALSE),""),
IFERROR(VLOOKUP($L67,all_tags[topic],1,FALSE),""),
IFERROR(VLOOKUP($M67,all_tags[topic],1,FALSE),""),
IFERROR(VLOOKUP($N67,all_tags[topic],1,FALSE),""),
IFERROR(VLOOKUP($O67,all_tags[topic],1,FALSE),"")
)</f>
        <v>technology</v>
      </c>
      <c r="AI67" s="5" t="str">
        <f>_xlfn.TEXTJOIN("#",TRUE,
IFERROR(VLOOKUP($F67,all_tags[area],1,FALSE),""),
IFERROR(VLOOKUP($G67,all_tags[area],1,FALSE),""),
IFERROR(VLOOKUP($H67,all_tags[area],1,FALSE),""),
IFERROR(VLOOKUP($I67,all_tags[area],1,FALSE),""),
IFERROR(VLOOKUP($J67,all_tags[area],1,FALSE),""),
IFERROR(VLOOKUP($K67,all_tags[area],1,FALSE),""),
IFERROR(VLOOKUP($L67,all_tags[area],1,FALSE),""),
IFERROR(VLOOKUP($M67,all_tags[area],1,FALSE),""),
IFERROR(VLOOKUP($N67,all_tags[area],1,FALSE),""),
IFERROR(VLOOKUP($O67,all_tags[area],1,FALSE),"")
)</f>
        <v/>
      </c>
      <c r="AJ67" s="5" t="str">
        <f>_xlfn.TEXTJOIN("#",TRUE,
IFERROR(VLOOKUP($F67,all_tags[technology],1,FALSE),""),
IFERROR(VLOOKUP($G67,all_tags[technology],1,FALSE),""),
IFERROR(VLOOKUP($H67,all_tags[technology],1,FALSE),""),
IFERROR(VLOOKUP($I67,all_tags[technology],1,FALSE),""),
IFERROR(VLOOKUP($J67,all_tags[technology],1,FALSE),""),
IFERROR(VLOOKUP($K67,all_tags[technology],1,FALSE),""),
IFERROR(VLOOKUP($L67,all_tags[technology],1,FALSE),""),
IFERROR(VLOOKUP($M67,all_tags[technology],1,FALSE),""),
IFERROR(VLOOKUP($N67,all_tags[technology],1,FALSE),""),
IFERROR(VLOOKUP($O67,all_tags[technology],1,FALSE),"")
)</f>
        <v>rstats</v>
      </c>
      <c r="AK67" s="5" t="str">
        <f>_xlfn.TEXTJOIN("#",TRUE,
IFERROR(VLOOKUP($F67,all_tags[other],1,FALSE),""),
IFERROR(VLOOKUP($G67,all_tags[other],1,FALSE),""),
IFERROR(VLOOKUP($H67,all_tags[other],1,FALSE),""),
IFERROR(VLOOKUP($I67,all_tags[other],1,FALSE),""),
IFERROR(VLOOKUP($J67,all_tags[other],1,FALSE),""),
IFERROR(VLOOKUP($K67,all_tags[other],1,FALSE),""),
IFERROR(VLOOKUP($L67,all_tags[other],1,FALSE),""),
IFERROR(VLOOKUP($M67,all_tags[other],1,FALSE),""),
IFERROR(VLOOKUP($N67,all_tags[other],1,FALSE),""),
IFERROR(VLOOKUP($O67,all_tags[other],1,FALSE),"")
)</f>
        <v>free</v>
      </c>
      <c r="AL67" t="str">
        <f t="shared" ref="AL67:AL130" si="1">SUBSTITUTE(_xlfn.TEXTJOIN(";",TRUE,AC67:AK67),"#",";")</f>
        <v>book;technology;rstats;free</v>
      </c>
    </row>
    <row r="68" spans="1:38" x14ac:dyDescent="0.25">
      <c r="A68" t="str">
        <f>source_data[[#This Row],[link_id]]</f>
        <v>L00170</v>
      </c>
      <c r="B68" t="str">
        <f>source_data[[#This Row],[link]]</f>
        <v>http://www.win-vector.com/blog/2016/12/organize-your-data-manipulation-in-terms-of-grouped-ordered-apply/</v>
      </c>
      <c r="C68" t="str">
        <f>source_data[[#This Row],[article_title]]</f>
        <v>Organize your data manipulation in terms of “grouped ordered apply”</v>
      </c>
      <c r="D68" t="str">
        <f>source_data[[#This Row],[concatenate]]</f>
        <v>post;basics;technique;technology;data-preparation;rstats;tidyverse</v>
      </c>
      <c r="E68">
        <f>source_data[[#This Row],[tag_count]]</f>
        <v>6</v>
      </c>
      <c r="F68" t="str" cm="1">
        <f t="array" ref="F68:L68">_xlfn.TEXTSPLIT(Table5[[#This Row],[concatenate]],";")</f>
        <v>post</v>
      </c>
      <c r="G68" t="str">
        <v>basics</v>
      </c>
      <c r="H68" t="str">
        <v>technique</v>
      </c>
      <c r="I68" t="str">
        <v>technology</v>
      </c>
      <c r="J68" t="str">
        <v>data-preparation</v>
      </c>
      <c r="K68" t="str">
        <v>rstats</v>
      </c>
      <c r="L68" t="str">
        <v>tidyverse</v>
      </c>
      <c r="Q68">
        <f>IF(ISBLANK(F68),-1,COUNTIF(all_tags[],F68)-COUNTIF(all_tags[category],F68))</f>
        <v>1</v>
      </c>
      <c r="R68">
        <f>IF(ISBLANK(G68),-1,COUNTIF(all_tags[],G68)-COUNTIF(all_tags[category],G68))</f>
        <v>1</v>
      </c>
      <c r="S68">
        <f>IF(ISBLANK(H68),-1,COUNTIF(all_tags[],H68)-COUNTIF(all_tags[category],H68))</f>
        <v>1</v>
      </c>
      <c r="T68">
        <f>IF(ISBLANK(I68),-1,COUNTIF(all_tags[],I68)-COUNTIF(all_tags[category],I68))</f>
        <v>1</v>
      </c>
      <c r="U68">
        <f>IF(ISBLANK(J68),-1,COUNTIF(all_tags[],J68)-COUNTIF(all_tags[category],J68))</f>
        <v>1</v>
      </c>
      <c r="V68">
        <f>IF(ISBLANK(K68),-1,COUNTIF(all_tags[],K68)-COUNTIF(all_tags[category],K68))</f>
        <v>1</v>
      </c>
      <c r="W68">
        <f>IF(ISBLANK(L68),-1,COUNTIF(all_tags[],L68)-COUNTIF(all_tags[category],L68))</f>
        <v>1</v>
      </c>
      <c r="X68">
        <f>IF(ISBLANK(M68),-1,COUNTIF(all_tags[],M68)-COUNTIF(all_tags[category],M68))</f>
        <v>-1</v>
      </c>
      <c r="Y68">
        <f>IF(ISBLANK(N68),-1,COUNTIF(all_tags[],N68)-COUNTIF(all_tags[category],N68))</f>
        <v>-1</v>
      </c>
      <c r="Z68">
        <f>IF(ISBLANK(O68),-1,COUNTIF(all_tags[],O68)-COUNTIF(all_tags[category],O68))</f>
        <v>-1</v>
      </c>
      <c r="AB68" t="str">
        <f>Table5[[#This Row],[link_id]]</f>
        <v>L00170</v>
      </c>
      <c r="AC68" s="5" t="str">
        <f>_xlfn.TEXTJOIN("#",TRUE,
IFERROR(VLOOKUP($F68,all_tags[format],1,FALSE),""),
IFERROR(VLOOKUP($G68,all_tags[format],1,FALSE),""),
IFERROR(VLOOKUP($H68,all_tags[format],1,FALSE),""),
IFERROR(VLOOKUP($I68,all_tags[format],1,FALSE),""),
IFERROR(VLOOKUP($J68,all_tags[format],1,FALSE),""),
IFERROR(VLOOKUP($K68,all_tags[format],1,FALSE),""),
IFERROR(VLOOKUP($L68,all_tags[format],1,FALSE),""),
IFERROR(VLOOKUP($M68,all_tags[format],1,FALSE),""),
IFERROR(VLOOKUP($N68,all_tags[format],1,FALSE),""),
IFERROR(VLOOKUP($O68,all_tags[format],1,FALSE),"")
)</f>
        <v>post</v>
      </c>
      <c r="AD68" s="5" t="str">
        <f>_xlfn.TEXTJOIN("#",TRUE,
IFERROR(VLOOKUP($F68,all_tags[type],1,FALSE),""),
IFERROR(VLOOKUP($G68,all_tags[type],1,FALSE),""),
IFERROR(VLOOKUP($H68,all_tags[type],1,FALSE),""),
IFERROR(VLOOKUP($I68,all_tags[type],1,FALSE),""),
IFERROR(VLOOKUP($J68,all_tags[type],1,FALSE),""),
IFERROR(VLOOKUP($K68,all_tags[type],1,FALSE),""),
IFERROR(VLOOKUP($L68,all_tags[type],1,FALSE),""),
IFERROR(VLOOKUP($M68,all_tags[type],1,FALSE),""),
IFERROR(VLOOKUP($N68,all_tags[type],1,FALSE),""),
IFERROR(VLOOKUP($O68,all_tags[type],1,FALSE),"")
)</f>
        <v/>
      </c>
      <c r="AE68" s="5" t="str">
        <f>_xlfn.TEXTJOIN("#",TRUE,
IFERROR(VLOOKUP($F68,all_tags[level],1,FALSE),""),
IFERROR(VLOOKUP($G68,all_tags[level],1,FALSE),""),
IFERROR(VLOOKUP($H68,all_tags[level],1,FALSE),""),
IFERROR(VLOOKUP($I68,all_tags[level],1,FALSE),""),
IFERROR(VLOOKUP($J68,all_tags[level],1,FALSE),""),
IFERROR(VLOOKUP($K68,all_tags[level],1,FALSE),""),
IFERROR(VLOOKUP($L68,all_tags[level],1,FALSE),""),
IFERROR(VLOOKUP($M68,all_tags[level],1,FALSE),""),
IFERROR(VLOOKUP($N68,all_tags[level],1,FALSE),""),
IFERROR(VLOOKUP($O68,all_tags[level],1,FALSE),"")
)</f>
        <v>basics</v>
      </c>
      <c r="AF68" s="5" t="str">
        <f>_xlfn.TEXTJOIN("#",TRUE,
IFERROR(VLOOKUP($F68,all_tags[style],1,FALSE),""),
IFERROR(VLOOKUP($G68,all_tags[style],1,FALSE),""),
IFERROR(VLOOKUP($H68,all_tags[style],1,FALSE),""),
IFERROR(VLOOKUP($I68,all_tags[style],1,FALSE),""),
IFERROR(VLOOKUP($J68,all_tags[style],1,FALSE),""),
IFERROR(VLOOKUP($K68,all_tags[style],1,FALSE),""),
IFERROR(VLOOKUP($L68,all_tags[style],1,FALSE),""),
IFERROR(VLOOKUP($M68,all_tags[style],1,FALSE),""),
IFERROR(VLOOKUP($N68,all_tags[style],1,FALSE),""),
IFERROR(VLOOKUP($O68,all_tags[style],1,FALSE),"")
)</f>
        <v/>
      </c>
      <c r="AG68" s="5" t="str">
        <f>_xlfn.TEXTJOIN("#",TRUE,
IFERROR(VLOOKUP($F68,all_tags[theme],1,FALSE),""),
IFERROR(VLOOKUP($G68,all_tags[theme],1,FALSE),""),
IFERROR(VLOOKUP($H68,all_tags[theme],1,FALSE),""),
IFERROR(VLOOKUP($I68,all_tags[theme],1,FALSE),""),
IFERROR(VLOOKUP($J68,all_tags[theme],1,FALSE),""),
IFERROR(VLOOKUP($K68,all_tags[theme],1,FALSE),""),
IFERROR(VLOOKUP($L68,all_tags[theme],1,FALSE),""),
IFERROR(VLOOKUP($M68,all_tags[theme],1,FALSE),""),
IFERROR(VLOOKUP($N68,all_tags[theme],1,FALSE),""),
IFERROR(VLOOKUP($O68,all_tags[theme],1,FALSE),"")
)</f>
        <v/>
      </c>
      <c r="AH68" s="5" t="str">
        <f>_xlfn.TEXTJOIN("#",TRUE,
IFERROR(VLOOKUP($F68,all_tags[topic],1,FALSE),""),
IFERROR(VLOOKUP($G68,all_tags[topic],1,FALSE),""),
IFERROR(VLOOKUP($H68,all_tags[topic],1,FALSE),""),
IFERROR(VLOOKUP($I68,all_tags[topic],1,FALSE),""),
IFERROR(VLOOKUP($J68,all_tags[topic],1,FALSE),""),
IFERROR(VLOOKUP($K68,all_tags[topic],1,FALSE),""),
IFERROR(VLOOKUP($L68,all_tags[topic],1,FALSE),""),
IFERROR(VLOOKUP($M68,all_tags[topic],1,FALSE),""),
IFERROR(VLOOKUP($N68,all_tags[topic],1,FALSE),""),
IFERROR(VLOOKUP($O68,all_tags[topic],1,FALSE),"")
)</f>
        <v>technique#technology</v>
      </c>
      <c r="AI68" s="5" t="str">
        <f>_xlfn.TEXTJOIN("#",TRUE,
IFERROR(VLOOKUP($F68,all_tags[area],1,FALSE),""),
IFERROR(VLOOKUP($G68,all_tags[area],1,FALSE),""),
IFERROR(VLOOKUP($H68,all_tags[area],1,FALSE),""),
IFERROR(VLOOKUP($I68,all_tags[area],1,FALSE),""),
IFERROR(VLOOKUP($J68,all_tags[area],1,FALSE),""),
IFERROR(VLOOKUP($K68,all_tags[area],1,FALSE),""),
IFERROR(VLOOKUP($L68,all_tags[area],1,FALSE),""),
IFERROR(VLOOKUP($M68,all_tags[area],1,FALSE),""),
IFERROR(VLOOKUP($N68,all_tags[area],1,FALSE),""),
IFERROR(VLOOKUP($O68,all_tags[area],1,FALSE),"")
)</f>
        <v>data-preparation</v>
      </c>
      <c r="AJ68" s="5" t="str">
        <f>_xlfn.TEXTJOIN("#",TRUE,
IFERROR(VLOOKUP($F68,all_tags[technology],1,FALSE),""),
IFERROR(VLOOKUP($G68,all_tags[technology],1,FALSE),""),
IFERROR(VLOOKUP($H68,all_tags[technology],1,FALSE),""),
IFERROR(VLOOKUP($I68,all_tags[technology],1,FALSE),""),
IFERROR(VLOOKUP($J68,all_tags[technology],1,FALSE),""),
IFERROR(VLOOKUP($K68,all_tags[technology],1,FALSE),""),
IFERROR(VLOOKUP($L68,all_tags[technology],1,FALSE),""),
IFERROR(VLOOKUP($M68,all_tags[technology],1,FALSE),""),
IFERROR(VLOOKUP($N68,all_tags[technology],1,FALSE),""),
IFERROR(VLOOKUP($O68,all_tags[technology],1,FALSE),"")
)</f>
        <v>rstats#tidyverse</v>
      </c>
      <c r="AK68" s="5" t="str">
        <f>_xlfn.TEXTJOIN("#",TRUE,
IFERROR(VLOOKUP($F68,all_tags[other],1,FALSE),""),
IFERROR(VLOOKUP($G68,all_tags[other],1,FALSE),""),
IFERROR(VLOOKUP($H68,all_tags[other],1,FALSE),""),
IFERROR(VLOOKUP($I68,all_tags[other],1,FALSE),""),
IFERROR(VLOOKUP($J68,all_tags[other],1,FALSE),""),
IFERROR(VLOOKUP($K68,all_tags[other],1,FALSE),""),
IFERROR(VLOOKUP($L68,all_tags[other],1,FALSE),""),
IFERROR(VLOOKUP($M68,all_tags[other],1,FALSE),""),
IFERROR(VLOOKUP($N68,all_tags[other],1,FALSE),""),
IFERROR(VLOOKUP($O68,all_tags[other],1,FALSE),"")
)</f>
        <v/>
      </c>
      <c r="AL68" t="str">
        <f t="shared" si="1"/>
        <v>post;basics;technique;technology;data-preparation;rstats;tidyverse</v>
      </c>
    </row>
    <row r="69" spans="1:38" ht="30" x14ac:dyDescent="0.25">
      <c r="A69" t="str">
        <f>source_data[[#This Row],[link_id]]</f>
        <v>L00171</v>
      </c>
      <c r="B69" t="str">
        <f>source_data[[#This Row],[link]]</f>
        <v>https://www.visme.co/make-information-beautiful/experts/</v>
      </c>
      <c r="C69" t="str">
        <f>source_data[[#This Row],[article_title]]</f>
        <v>Make information Beautiful - Learn from 25 design experts</v>
      </c>
      <c r="D69" t="str">
        <f>source_data[[#This Row],[concatenate]]</f>
        <v>post;infographic;advice;data-viz</v>
      </c>
      <c r="E69">
        <f>source_data[[#This Row],[tag_count]]</f>
        <v>4</v>
      </c>
      <c r="F69" t="str" cm="1">
        <f t="array" ref="F69:I69">_xlfn.TEXTSPLIT(Table5[[#This Row],[concatenate]],";")</f>
        <v>post</v>
      </c>
      <c r="G69" t="str">
        <v>infographic</v>
      </c>
      <c r="H69" t="str">
        <v>advice</v>
      </c>
      <c r="I69" t="str">
        <v>data-viz</v>
      </c>
      <c r="Q69">
        <f>IF(ISBLANK(F69),-1,COUNTIF(all_tags[],F69)-COUNTIF(all_tags[category],F69))</f>
        <v>1</v>
      </c>
      <c r="R69">
        <f>IF(ISBLANK(G69),-1,COUNTIF(all_tags[],G69)-COUNTIF(all_tags[category],G69))</f>
        <v>1</v>
      </c>
      <c r="S69">
        <f>IF(ISBLANK(H69),-1,COUNTIF(all_tags[],H69)-COUNTIF(all_tags[category],H69))</f>
        <v>1</v>
      </c>
      <c r="T69">
        <f>IF(ISBLANK(I69),-1,COUNTIF(all_tags[],I69)-COUNTIF(all_tags[category],I69))</f>
        <v>1</v>
      </c>
      <c r="U69">
        <f>IF(ISBLANK(J69),-1,COUNTIF(all_tags[],J69)-COUNTIF(all_tags[category],J69))</f>
        <v>-1</v>
      </c>
      <c r="V69">
        <f>IF(ISBLANK(K69),-1,COUNTIF(all_tags[],K69)-COUNTIF(all_tags[category],K69))</f>
        <v>-1</v>
      </c>
      <c r="W69">
        <f>IF(ISBLANK(L69),-1,COUNTIF(all_tags[],L69)-COUNTIF(all_tags[category],L69))</f>
        <v>-1</v>
      </c>
      <c r="X69">
        <f>IF(ISBLANK(M69),-1,COUNTIF(all_tags[],M69)-COUNTIF(all_tags[category],M69))</f>
        <v>-1</v>
      </c>
      <c r="Y69">
        <f>IF(ISBLANK(N69),-1,COUNTIF(all_tags[],N69)-COUNTIF(all_tags[category],N69))</f>
        <v>-1</v>
      </c>
      <c r="Z69">
        <f>IF(ISBLANK(O69),-1,COUNTIF(all_tags[],O69)-COUNTIF(all_tags[category],O69))</f>
        <v>-1</v>
      </c>
      <c r="AB69" t="str">
        <f>Table5[[#This Row],[link_id]]</f>
        <v>L00171</v>
      </c>
      <c r="AC69" s="5" t="str">
        <f>_xlfn.TEXTJOIN("#",TRUE,
IFERROR(VLOOKUP($F69,all_tags[format],1,FALSE),""),
IFERROR(VLOOKUP($G69,all_tags[format],1,FALSE),""),
IFERROR(VLOOKUP($H69,all_tags[format],1,FALSE),""),
IFERROR(VLOOKUP($I69,all_tags[format],1,FALSE),""),
IFERROR(VLOOKUP($J69,all_tags[format],1,FALSE),""),
IFERROR(VLOOKUP($K69,all_tags[format],1,FALSE),""),
IFERROR(VLOOKUP($L69,all_tags[format],1,FALSE),""),
IFERROR(VLOOKUP($M69,all_tags[format],1,FALSE),""),
IFERROR(VLOOKUP($N69,all_tags[format],1,FALSE),""),
IFERROR(VLOOKUP($O69,all_tags[format],1,FALSE),"")
)</f>
        <v>post</v>
      </c>
      <c r="AD69" s="5" t="str">
        <f>_xlfn.TEXTJOIN("#",TRUE,
IFERROR(VLOOKUP($F69,all_tags[type],1,FALSE),""),
IFERROR(VLOOKUP($G69,all_tags[type],1,FALSE),""),
IFERROR(VLOOKUP($H69,all_tags[type],1,FALSE),""),
IFERROR(VLOOKUP($I69,all_tags[type],1,FALSE),""),
IFERROR(VLOOKUP($J69,all_tags[type],1,FALSE),""),
IFERROR(VLOOKUP($K69,all_tags[type],1,FALSE),""),
IFERROR(VLOOKUP($L69,all_tags[type],1,FALSE),""),
IFERROR(VLOOKUP($M69,all_tags[type],1,FALSE),""),
IFERROR(VLOOKUP($N69,all_tags[type],1,FALSE),""),
IFERROR(VLOOKUP($O69,all_tags[type],1,FALSE),"")
)</f>
        <v>infographic#advice</v>
      </c>
      <c r="AE69" s="5" t="str">
        <f>_xlfn.TEXTJOIN("#",TRUE,
IFERROR(VLOOKUP($F69,all_tags[level],1,FALSE),""),
IFERROR(VLOOKUP($G69,all_tags[level],1,FALSE),""),
IFERROR(VLOOKUP($H69,all_tags[level],1,FALSE),""),
IFERROR(VLOOKUP($I69,all_tags[level],1,FALSE),""),
IFERROR(VLOOKUP($J69,all_tags[level],1,FALSE),""),
IFERROR(VLOOKUP($K69,all_tags[level],1,FALSE),""),
IFERROR(VLOOKUP($L69,all_tags[level],1,FALSE),""),
IFERROR(VLOOKUP($M69,all_tags[level],1,FALSE),""),
IFERROR(VLOOKUP($N69,all_tags[level],1,FALSE),""),
IFERROR(VLOOKUP($O69,all_tags[level],1,FALSE),"")
)</f>
        <v/>
      </c>
      <c r="AF69" s="5" t="str">
        <f>_xlfn.TEXTJOIN("#",TRUE,
IFERROR(VLOOKUP($F69,all_tags[style],1,FALSE),""),
IFERROR(VLOOKUP($G69,all_tags[style],1,FALSE),""),
IFERROR(VLOOKUP($H69,all_tags[style],1,FALSE),""),
IFERROR(VLOOKUP($I69,all_tags[style],1,FALSE),""),
IFERROR(VLOOKUP($J69,all_tags[style],1,FALSE),""),
IFERROR(VLOOKUP($K69,all_tags[style],1,FALSE),""),
IFERROR(VLOOKUP($L69,all_tags[style],1,FALSE),""),
IFERROR(VLOOKUP($M69,all_tags[style],1,FALSE),""),
IFERROR(VLOOKUP($N69,all_tags[style],1,FALSE),""),
IFERROR(VLOOKUP($O69,all_tags[style],1,FALSE),"")
)</f>
        <v/>
      </c>
      <c r="AG69" s="5" t="str">
        <f>_xlfn.TEXTJOIN("#",TRUE,
IFERROR(VLOOKUP($F69,all_tags[theme],1,FALSE),""),
IFERROR(VLOOKUP($G69,all_tags[theme],1,FALSE),""),
IFERROR(VLOOKUP($H69,all_tags[theme],1,FALSE),""),
IFERROR(VLOOKUP($I69,all_tags[theme],1,FALSE),""),
IFERROR(VLOOKUP($J69,all_tags[theme],1,FALSE),""),
IFERROR(VLOOKUP($K69,all_tags[theme],1,FALSE),""),
IFERROR(VLOOKUP($L69,all_tags[theme],1,FALSE),""),
IFERROR(VLOOKUP($M69,all_tags[theme],1,FALSE),""),
IFERROR(VLOOKUP($N69,all_tags[theme],1,FALSE),""),
IFERROR(VLOOKUP($O69,all_tags[theme],1,FALSE),"")
)</f>
        <v>data-viz</v>
      </c>
      <c r="AH69" s="5" t="str">
        <f>_xlfn.TEXTJOIN("#",TRUE,
IFERROR(VLOOKUP($F69,all_tags[topic],1,FALSE),""),
IFERROR(VLOOKUP($G69,all_tags[topic],1,FALSE),""),
IFERROR(VLOOKUP($H69,all_tags[topic],1,FALSE),""),
IFERROR(VLOOKUP($I69,all_tags[topic],1,FALSE),""),
IFERROR(VLOOKUP($J69,all_tags[topic],1,FALSE),""),
IFERROR(VLOOKUP($K69,all_tags[topic],1,FALSE),""),
IFERROR(VLOOKUP($L69,all_tags[topic],1,FALSE),""),
IFERROR(VLOOKUP($M69,all_tags[topic],1,FALSE),""),
IFERROR(VLOOKUP($N69,all_tags[topic],1,FALSE),""),
IFERROR(VLOOKUP($O69,all_tags[topic],1,FALSE),"")
)</f>
        <v/>
      </c>
      <c r="AI69" s="5" t="str">
        <f>_xlfn.TEXTJOIN("#",TRUE,
IFERROR(VLOOKUP($F69,all_tags[area],1,FALSE),""),
IFERROR(VLOOKUP($G69,all_tags[area],1,FALSE),""),
IFERROR(VLOOKUP($H69,all_tags[area],1,FALSE),""),
IFERROR(VLOOKUP($I69,all_tags[area],1,FALSE),""),
IFERROR(VLOOKUP($J69,all_tags[area],1,FALSE),""),
IFERROR(VLOOKUP($K69,all_tags[area],1,FALSE),""),
IFERROR(VLOOKUP($L69,all_tags[area],1,FALSE),""),
IFERROR(VLOOKUP($M69,all_tags[area],1,FALSE),""),
IFERROR(VLOOKUP($N69,all_tags[area],1,FALSE),""),
IFERROR(VLOOKUP($O69,all_tags[area],1,FALSE),"")
)</f>
        <v/>
      </c>
      <c r="AJ69" s="5" t="str">
        <f>_xlfn.TEXTJOIN("#",TRUE,
IFERROR(VLOOKUP($F69,all_tags[technology],1,FALSE),""),
IFERROR(VLOOKUP($G69,all_tags[technology],1,FALSE),""),
IFERROR(VLOOKUP($H69,all_tags[technology],1,FALSE),""),
IFERROR(VLOOKUP($I69,all_tags[technology],1,FALSE),""),
IFERROR(VLOOKUP($J69,all_tags[technology],1,FALSE),""),
IFERROR(VLOOKUP($K69,all_tags[technology],1,FALSE),""),
IFERROR(VLOOKUP($L69,all_tags[technology],1,FALSE),""),
IFERROR(VLOOKUP($M69,all_tags[technology],1,FALSE),""),
IFERROR(VLOOKUP($N69,all_tags[technology],1,FALSE),""),
IFERROR(VLOOKUP($O69,all_tags[technology],1,FALSE),"")
)</f>
        <v/>
      </c>
      <c r="AK69" s="5" t="str">
        <f>_xlfn.TEXTJOIN("#",TRUE,
IFERROR(VLOOKUP($F69,all_tags[other],1,FALSE),""),
IFERROR(VLOOKUP($G69,all_tags[other],1,FALSE),""),
IFERROR(VLOOKUP($H69,all_tags[other],1,FALSE),""),
IFERROR(VLOOKUP($I69,all_tags[other],1,FALSE),""),
IFERROR(VLOOKUP($J69,all_tags[other],1,FALSE),""),
IFERROR(VLOOKUP($K69,all_tags[other],1,FALSE),""),
IFERROR(VLOOKUP($L69,all_tags[other],1,FALSE),""),
IFERROR(VLOOKUP($M69,all_tags[other],1,FALSE),""),
IFERROR(VLOOKUP($N69,all_tags[other],1,FALSE),""),
IFERROR(VLOOKUP($O69,all_tags[other],1,FALSE),"")
)</f>
        <v/>
      </c>
      <c r="AL69" t="str">
        <f t="shared" si="1"/>
        <v>post;infographic;advice;data-viz</v>
      </c>
    </row>
    <row r="70" spans="1:38" x14ac:dyDescent="0.25">
      <c r="A70" t="str">
        <f>source_data[[#This Row],[link_id]]</f>
        <v>L00175</v>
      </c>
      <c r="B70" t="str">
        <f>source_data[[#This Row],[link]]</f>
        <v>https://policyviz.com/2017/01/12/150-color-palettes-for-excel/</v>
      </c>
      <c r="C70" t="str">
        <f>source_data[[#This Row],[article_title]]</f>
        <v>150+ Color Palettes for Excel</v>
      </c>
      <c r="D70" t="str">
        <f>source_data[[#This Row],[concatenate]]</f>
        <v>post;how-to;data-viz;technology;colour;excel</v>
      </c>
      <c r="E70">
        <f>source_data[[#This Row],[tag_count]]</f>
        <v>6</v>
      </c>
      <c r="F70" t="str" cm="1">
        <f t="array" ref="F70:K70">_xlfn.TEXTSPLIT(Table5[[#This Row],[concatenate]],";")</f>
        <v>post</v>
      </c>
      <c r="G70" t="str">
        <v>how-to</v>
      </c>
      <c r="H70" t="str">
        <v>data-viz</v>
      </c>
      <c r="I70" t="str">
        <v>technology</v>
      </c>
      <c r="J70" t="str">
        <v>colour</v>
      </c>
      <c r="K70" t="str">
        <v>excel</v>
      </c>
      <c r="Q70">
        <f>IF(ISBLANK(F70),-1,COUNTIF(all_tags[],F70)-COUNTIF(all_tags[category],F70))</f>
        <v>1</v>
      </c>
      <c r="R70">
        <f>IF(ISBLANK(G70),-1,COUNTIF(all_tags[],G70)-COUNTIF(all_tags[category],G70))</f>
        <v>1</v>
      </c>
      <c r="S70">
        <f>IF(ISBLANK(H70),-1,COUNTIF(all_tags[],H70)-COUNTIF(all_tags[category],H70))</f>
        <v>1</v>
      </c>
      <c r="T70">
        <f>IF(ISBLANK(I70),-1,COUNTIF(all_tags[],I70)-COUNTIF(all_tags[category],I70))</f>
        <v>1</v>
      </c>
      <c r="U70">
        <f>IF(ISBLANK(J70),-1,COUNTIF(all_tags[],J70)-COUNTIF(all_tags[category],J70))</f>
        <v>1</v>
      </c>
      <c r="V70">
        <f>IF(ISBLANK(K70),-1,COUNTIF(all_tags[],K70)-COUNTIF(all_tags[category],K70))</f>
        <v>1</v>
      </c>
      <c r="W70">
        <f>IF(ISBLANK(L70),-1,COUNTIF(all_tags[],L70)-COUNTIF(all_tags[category],L70))</f>
        <v>-1</v>
      </c>
      <c r="X70">
        <f>IF(ISBLANK(M70),-1,COUNTIF(all_tags[],M70)-COUNTIF(all_tags[category],M70))</f>
        <v>-1</v>
      </c>
      <c r="Y70">
        <f>IF(ISBLANK(N70),-1,COUNTIF(all_tags[],N70)-COUNTIF(all_tags[category],N70))</f>
        <v>-1</v>
      </c>
      <c r="Z70">
        <f>IF(ISBLANK(O70),-1,COUNTIF(all_tags[],O70)-COUNTIF(all_tags[category],O70))</f>
        <v>-1</v>
      </c>
      <c r="AB70" t="str">
        <f>Table5[[#This Row],[link_id]]</f>
        <v>L00175</v>
      </c>
      <c r="AC70" s="5" t="str">
        <f>_xlfn.TEXTJOIN("#",TRUE,
IFERROR(VLOOKUP($F70,all_tags[format],1,FALSE),""),
IFERROR(VLOOKUP($G70,all_tags[format],1,FALSE),""),
IFERROR(VLOOKUP($H70,all_tags[format],1,FALSE),""),
IFERROR(VLOOKUP($I70,all_tags[format],1,FALSE),""),
IFERROR(VLOOKUP($J70,all_tags[format],1,FALSE),""),
IFERROR(VLOOKUP($K70,all_tags[format],1,FALSE),""),
IFERROR(VLOOKUP($L70,all_tags[format],1,FALSE),""),
IFERROR(VLOOKUP($M70,all_tags[format],1,FALSE),""),
IFERROR(VLOOKUP($N70,all_tags[format],1,FALSE),""),
IFERROR(VLOOKUP($O70,all_tags[format],1,FALSE),"")
)</f>
        <v>post</v>
      </c>
      <c r="AD70" s="5" t="str">
        <f>_xlfn.TEXTJOIN("#",TRUE,
IFERROR(VLOOKUP($F70,all_tags[type],1,FALSE),""),
IFERROR(VLOOKUP($G70,all_tags[type],1,FALSE),""),
IFERROR(VLOOKUP($H70,all_tags[type],1,FALSE),""),
IFERROR(VLOOKUP($I70,all_tags[type],1,FALSE),""),
IFERROR(VLOOKUP($J70,all_tags[type],1,FALSE),""),
IFERROR(VLOOKUP($K70,all_tags[type],1,FALSE),""),
IFERROR(VLOOKUP($L70,all_tags[type],1,FALSE),""),
IFERROR(VLOOKUP($M70,all_tags[type],1,FALSE),""),
IFERROR(VLOOKUP($N70,all_tags[type],1,FALSE),""),
IFERROR(VLOOKUP($O70,all_tags[type],1,FALSE),"")
)</f>
        <v>how-to</v>
      </c>
      <c r="AE70" s="5" t="str">
        <f>_xlfn.TEXTJOIN("#",TRUE,
IFERROR(VLOOKUP($F70,all_tags[level],1,FALSE),""),
IFERROR(VLOOKUP($G70,all_tags[level],1,FALSE),""),
IFERROR(VLOOKUP($H70,all_tags[level],1,FALSE),""),
IFERROR(VLOOKUP($I70,all_tags[level],1,FALSE),""),
IFERROR(VLOOKUP($J70,all_tags[level],1,FALSE),""),
IFERROR(VLOOKUP($K70,all_tags[level],1,FALSE),""),
IFERROR(VLOOKUP($L70,all_tags[level],1,FALSE),""),
IFERROR(VLOOKUP($M70,all_tags[level],1,FALSE),""),
IFERROR(VLOOKUP($N70,all_tags[level],1,FALSE),""),
IFERROR(VLOOKUP($O70,all_tags[level],1,FALSE),"")
)</f>
        <v/>
      </c>
      <c r="AF70" s="5" t="str">
        <f>_xlfn.TEXTJOIN("#",TRUE,
IFERROR(VLOOKUP($F70,all_tags[style],1,FALSE),""),
IFERROR(VLOOKUP($G70,all_tags[style],1,FALSE),""),
IFERROR(VLOOKUP($H70,all_tags[style],1,FALSE),""),
IFERROR(VLOOKUP($I70,all_tags[style],1,FALSE),""),
IFERROR(VLOOKUP($J70,all_tags[style],1,FALSE),""),
IFERROR(VLOOKUP($K70,all_tags[style],1,FALSE),""),
IFERROR(VLOOKUP($L70,all_tags[style],1,FALSE),""),
IFERROR(VLOOKUP($M70,all_tags[style],1,FALSE),""),
IFERROR(VLOOKUP($N70,all_tags[style],1,FALSE),""),
IFERROR(VLOOKUP($O70,all_tags[style],1,FALSE),"")
)</f>
        <v/>
      </c>
      <c r="AG70" s="5" t="str">
        <f>_xlfn.TEXTJOIN("#",TRUE,
IFERROR(VLOOKUP($F70,all_tags[theme],1,FALSE),""),
IFERROR(VLOOKUP($G70,all_tags[theme],1,FALSE),""),
IFERROR(VLOOKUP($H70,all_tags[theme],1,FALSE),""),
IFERROR(VLOOKUP($I70,all_tags[theme],1,FALSE),""),
IFERROR(VLOOKUP($J70,all_tags[theme],1,FALSE),""),
IFERROR(VLOOKUP($K70,all_tags[theme],1,FALSE),""),
IFERROR(VLOOKUP($L70,all_tags[theme],1,FALSE),""),
IFERROR(VLOOKUP($M70,all_tags[theme],1,FALSE),""),
IFERROR(VLOOKUP($N70,all_tags[theme],1,FALSE),""),
IFERROR(VLOOKUP($O70,all_tags[theme],1,FALSE),"")
)</f>
        <v>data-viz</v>
      </c>
      <c r="AH70" s="5" t="str">
        <f>_xlfn.TEXTJOIN("#",TRUE,
IFERROR(VLOOKUP($F70,all_tags[topic],1,FALSE),""),
IFERROR(VLOOKUP($G70,all_tags[topic],1,FALSE),""),
IFERROR(VLOOKUP($H70,all_tags[topic],1,FALSE),""),
IFERROR(VLOOKUP($I70,all_tags[topic],1,FALSE),""),
IFERROR(VLOOKUP($J70,all_tags[topic],1,FALSE),""),
IFERROR(VLOOKUP($K70,all_tags[topic],1,FALSE),""),
IFERROR(VLOOKUP($L70,all_tags[topic],1,FALSE),""),
IFERROR(VLOOKUP($M70,all_tags[topic],1,FALSE),""),
IFERROR(VLOOKUP($N70,all_tags[topic],1,FALSE),""),
IFERROR(VLOOKUP($O70,all_tags[topic],1,FALSE),"")
)</f>
        <v>technology</v>
      </c>
      <c r="AI70" s="5" t="str">
        <f>_xlfn.TEXTJOIN("#",TRUE,
IFERROR(VLOOKUP($F70,all_tags[area],1,FALSE),""),
IFERROR(VLOOKUP($G70,all_tags[area],1,FALSE),""),
IFERROR(VLOOKUP($H70,all_tags[area],1,FALSE),""),
IFERROR(VLOOKUP($I70,all_tags[area],1,FALSE),""),
IFERROR(VLOOKUP($J70,all_tags[area],1,FALSE),""),
IFERROR(VLOOKUP($K70,all_tags[area],1,FALSE),""),
IFERROR(VLOOKUP($L70,all_tags[area],1,FALSE),""),
IFERROR(VLOOKUP($M70,all_tags[area],1,FALSE),""),
IFERROR(VLOOKUP($N70,all_tags[area],1,FALSE),""),
IFERROR(VLOOKUP($O70,all_tags[area],1,FALSE),"")
)</f>
        <v>colour</v>
      </c>
      <c r="AJ70" s="5" t="str">
        <f>_xlfn.TEXTJOIN("#",TRUE,
IFERROR(VLOOKUP($F70,all_tags[technology],1,FALSE),""),
IFERROR(VLOOKUP($G70,all_tags[technology],1,FALSE),""),
IFERROR(VLOOKUP($H70,all_tags[technology],1,FALSE),""),
IFERROR(VLOOKUP($I70,all_tags[technology],1,FALSE),""),
IFERROR(VLOOKUP($J70,all_tags[technology],1,FALSE),""),
IFERROR(VLOOKUP($K70,all_tags[technology],1,FALSE),""),
IFERROR(VLOOKUP($L70,all_tags[technology],1,FALSE),""),
IFERROR(VLOOKUP($M70,all_tags[technology],1,FALSE),""),
IFERROR(VLOOKUP($N70,all_tags[technology],1,FALSE),""),
IFERROR(VLOOKUP($O70,all_tags[technology],1,FALSE),"")
)</f>
        <v>excel</v>
      </c>
      <c r="AK70" s="5" t="str">
        <f>_xlfn.TEXTJOIN("#",TRUE,
IFERROR(VLOOKUP($F70,all_tags[other],1,FALSE),""),
IFERROR(VLOOKUP($G70,all_tags[other],1,FALSE),""),
IFERROR(VLOOKUP($H70,all_tags[other],1,FALSE),""),
IFERROR(VLOOKUP($I70,all_tags[other],1,FALSE),""),
IFERROR(VLOOKUP($J70,all_tags[other],1,FALSE),""),
IFERROR(VLOOKUP($K70,all_tags[other],1,FALSE),""),
IFERROR(VLOOKUP($L70,all_tags[other],1,FALSE),""),
IFERROR(VLOOKUP($M70,all_tags[other],1,FALSE),""),
IFERROR(VLOOKUP($N70,all_tags[other],1,FALSE),""),
IFERROR(VLOOKUP($O70,all_tags[other],1,FALSE),"")
)</f>
        <v/>
      </c>
      <c r="AL70" t="str">
        <f t="shared" si="1"/>
        <v>post;how-to;data-viz;technology;colour;excel</v>
      </c>
    </row>
    <row r="71" spans="1:38" x14ac:dyDescent="0.25">
      <c r="A71" t="str">
        <f>source_data[[#This Row],[link_id]]</f>
        <v>L00176</v>
      </c>
      <c r="B71" t="str">
        <f>source_data[[#This Row],[link]]</f>
        <v>https://flowingdata.com/2016/12/29/best-data-visualization-projects-of-2016/</v>
      </c>
      <c r="C71" t="str">
        <f>source_data[[#This Row],[article_title]]</f>
        <v>Best Data Visualization Projects of 2016</v>
      </c>
      <c r="D71" t="str">
        <f>source_data[[#This Row],[concatenate]]</f>
        <v>post;list;data-viz;inspiration</v>
      </c>
      <c r="E71">
        <f>source_data[[#This Row],[tag_count]]</f>
        <v>4</v>
      </c>
      <c r="F71" t="str" cm="1">
        <f t="array" ref="F71:I71">_xlfn.TEXTSPLIT(Table5[[#This Row],[concatenate]],";")</f>
        <v>post</v>
      </c>
      <c r="G71" t="str">
        <v>list</v>
      </c>
      <c r="H71" t="str">
        <v>data-viz</v>
      </c>
      <c r="I71" t="str">
        <v>inspiration</v>
      </c>
      <c r="Q71">
        <f>IF(ISBLANK(F71),-1,COUNTIF(all_tags[],F71)-COUNTIF(all_tags[category],F71))</f>
        <v>1</v>
      </c>
      <c r="R71">
        <f>IF(ISBLANK(G71),-1,COUNTIF(all_tags[],G71)-COUNTIF(all_tags[category],G71))</f>
        <v>1</v>
      </c>
      <c r="S71">
        <f>IF(ISBLANK(H71),-1,COUNTIF(all_tags[],H71)-COUNTIF(all_tags[category],H71))</f>
        <v>1</v>
      </c>
      <c r="T71">
        <f>IF(ISBLANK(I71),-1,COUNTIF(all_tags[],I71)-COUNTIF(all_tags[category],I71))</f>
        <v>1</v>
      </c>
      <c r="U71">
        <f>IF(ISBLANK(J71),-1,COUNTIF(all_tags[],J71)-COUNTIF(all_tags[category],J71))</f>
        <v>-1</v>
      </c>
      <c r="V71">
        <f>IF(ISBLANK(K71),-1,COUNTIF(all_tags[],K71)-COUNTIF(all_tags[category],K71))</f>
        <v>-1</v>
      </c>
      <c r="W71">
        <f>IF(ISBLANK(L71),-1,COUNTIF(all_tags[],L71)-COUNTIF(all_tags[category],L71))</f>
        <v>-1</v>
      </c>
      <c r="X71">
        <f>IF(ISBLANK(M71),-1,COUNTIF(all_tags[],M71)-COUNTIF(all_tags[category],M71))</f>
        <v>-1</v>
      </c>
      <c r="Y71">
        <f>IF(ISBLANK(N71),-1,COUNTIF(all_tags[],N71)-COUNTIF(all_tags[category],N71))</f>
        <v>-1</v>
      </c>
      <c r="Z71">
        <f>IF(ISBLANK(O71),-1,COUNTIF(all_tags[],O71)-COUNTIF(all_tags[category],O71))</f>
        <v>-1</v>
      </c>
      <c r="AB71" t="str">
        <f>Table5[[#This Row],[link_id]]</f>
        <v>L00176</v>
      </c>
      <c r="AC71" s="5" t="str">
        <f>_xlfn.TEXTJOIN("#",TRUE,
IFERROR(VLOOKUP($F71,all_tags[format],1,FALSE),""),
IFERROR(VLOOKUP($G71,all_tags[format],1,FALSE),""),
IFERROR(VLOOKUP($H71,all_tags[format],1,FALSE),""),
IFERROR(VLOOKUP($I71,all_tags[format],1,FALSE),""),
IFERROR(VLOOKUP($J71,all_tags[format],1,FALSE),""),
IFERROR(VLOOKUP($K71,all_tags[format],1,FALSE),""),
IFERROR(VLOOKUP($L71,all_tags[format],1,FALSE),""),
IFERROR(VLOOKUP($M71,all_tags[format],1,FALSE),""),
IFERROR(VLOOKUP($N71,all_tags[format],1,FALSE),""),
IFERROR(VLOOKUP($O71,all_tags[format],1,FALSE),"")
)</f>
        <v>post</v>
      </c>
      <c r="AD71" s="5" t="str">
        <f>_xlfn.TEXTJOIN("#",TRUE,
IFERROR(VLOOKUP($F71,all_tags[type],1,FALSE),""),
IFERROR(VLOOKUP($G71,all_tags[type],1,FALSE),""),
IFERROR(VLOOKUP($H71,all_tags[type],1,FALSE),""),
IFERROR(VLOOKUP($I71,all_tags[type],1,FALSE),""),
IFERROR(VLOOKUP($J71,all_tags[type],1,FALSE),""),
IFERROR(VLOOKUP($K71,all_tags[type],1,FALSE),""),
IFERROR(VLOOKUP($L71,all_tags[type],1,FALSE),""),
IFERROR(VLOOKUP($M71,all_tags[type],1,FALSE),""),
IFERROR(VLOOKUP($N71,all_tags[type],1,FALSE),""),
IFERROR(VLOOKUP($O71,all_tags[type],1,FALSE),"")
)</f>
        <v>list</v>
      </c>
      <c r="AE71" s="5" t="str">
        <f>_xlfn.TEXTJOIN("#",TRUE,
IFERROR(VLOOKUP($F71,all_tags[level],1,FALSE),""),
IFERROR(VLOOKUP($G71,all_tags[level],1,FALSE),""),
IFERROR(VLOOKUP($H71,all_tags[level],1,FALSE),""),
IFERROR(VLOOKUP($I71,all_tags[level],1,FALSE),""),
IFERROR(VLOOKUP($J71,all_tags[level],1,FALSE),""),
IFERROR(VLOOKUP($K71,all_tags[level],1,FALSE),""),
IFERROR(VLOOKUP($L71,all_tags[level],1,FALSE),""),
IFERROR(VLOOKUP($M71,all_tags[level],1,FALSE),""),
IFERROR(VLOOKUP($N71,all_tags[level],1,FALSE),""),
IFERROR(VLOOKUP($O71,all_tags[level],1,FALSE),"")
)</f>
        <v/>
      </c>
      <c r="AF71" s="5" t="str">
        <f>_xlfn.TEXTJOIN("#",TRUE,
IFERROR(VLOOKUP($F71,all_tags[style],1,FALSE),""),
IFERROR(VLOOKUP($G71,all_tags[style],1,FALSE),""),
IFERROR(VLOOKUP($H71,all_tags[style],1,FALSE),""),
IFERROR(VLOOKUP($I71,all_tags[style],1,FALSE),""),
IFERROR(VLOOKUP($J71,all_tags[style],1,FALSE),""),
IFERROR(VLOOKUP($K71,all_tags[style],1,FALSE),""),
IFERROR(VLOOKUP($L71,all_tags[style],1,FALSE),""),
IFERROR(VLOOKUP($M71,all_tags[style],1,FALSE),""),
IFERROR(VLOOKUP($N71,all_tags[style],1,FALSE),""),
IFERROR(VLOOKUP($O71,all_tags[style],1,FALSE),"")
)</f>
        <v/>
      </c>
      <c r="AG71" s="5" t="str">
        <f>_xlfn.TEXTJOIN("#",TRUE,
IFERROR(VLOOKUP($F71,all_tags[theme],1,FALSE),""),
IFERROR(VLOOKUP($G71,all_tags[theme],1,FALSE),""),
IFERROR(VLOOKUP($H71,all_tags[theme],1,FALSE),""),
IFERROR(VLOOKUP($I71,all_tags[theme],1,FALSE),""),
IFERROR(VLOOKUP($J71,all_tags[theme],1,FALSE),""),
IFERROR(VLOOKUP($K71,all_tags[theme],1,FALSE),""),
IFERROR(VLOOKUP($L71,all_tags[theme],1,FALSE),""),
IFERROR(VLOOKUP($M71,all_tags[theme],1,FALSE),""),
IFERROR(VLOOKUP($N71,all_tags[theme],1,FALSE),""),
IFERROR(VLOOKUP($O71,all_tags[theme],1,FALSE),"")
)</f>
        <v>data-viz</v>
      </c>
      <c r="AH71" s="5" t="str">
        <f>_xlfn.TEXTJOIN("#",TRUE,
IFERROR(VLOOKUP($F71,all_tags[topic],1,FALSE),""),
IFERROR(VLOOKUP($G71,all_tags[topic],1,FALSE),""),
IFERROR(VLOOKUP($H71,all_tags[topic],1,FALSE),""),
IFERROR(VLOOKUP($I71,all_tags[topic],1,FALSE),""),
IFERROR(VLOOKUP($J71,all_tags[topic],1,FALSE),""),
IFERROR(VLOOKUP($K71,all_tags[topic],1,FALSE),""),
IFERROR(VLOOKUP($L71,all_tags[topic],1,FALSE),""),
IFERROR(VLOOKUP($M71,all_tags[topic],1,FALSE),""),
IFERROR(VLOOKUP($N71,all_tags[topic],1,FALSE),""),
IFERROR(VLOOKUP($O71,all_tags[topic],1,FALSE),"")
)</f>
        <v/>
      </c>
      <c r="AI71" s="5" t="str">
        <f>_xlfn.TEXTJOIN("#",TRUE,
IFERROR(VLOOKUP($F71,all_tags[area],1,FALSE),""),
IFERROR(VLOOKUP($G71,all_tags[area],1,FALSE),""),
IFERROR(VLOOKUP($H71,all_tags[area],1,FALSE),""),
IFERROR(VLOOKUP($I71,all_tags[area],1,FALSE),""),
IFERROR(VLOOKUP($J71,all_tags[area],1,FALSE),""),
IFERROR(VLOOKUP($K71,all_tags[area],1,FALSE),""),
IFERROR(VLOOKUP($L71,all_tags[area],1,FALSE),""),
IFERROR(VLOOKUP($M71,all_tags[area],1,FALSE),""),
IFERROR(VLOOKUP($N71,all_tags[area],1,FALSE),""),
IFERROR(VLOOKUP($O71,all_tags[area],1,FALSE),"")
)</f>
        <v/>
      </c>
      <c r="AJ71" s="5" t="str">
        <f>_xlfn.TEXTJOIN("#",TRUE,
IFERROR(VLOOKUP($F71,all_tags[technology],1,FALSE),""),
IFERROR(VLOOKUP($G71,all_tags[technology],1,FALSE),""),
IFERROR(VLOOKUP($H71,all_tags[technology],1,FALSE),""),
IFERROR(VLOOKUP($I71,all_tags[technology],1,FALSE),""),
IFERROR(VLOOKUP($J71,all_tags[technology],1,FALSE),""),
IFERROR(VLOOKUP($K71,all_tags[technology],1,FALSE),""),
IFERROR(VLOOKUP($L71,all_tags[technology],1,FALSE),""),
IFERROR(VLOOKUP($M71,all_tags[technology],1,FALSE),""),
IFERROR(VLOOKUP($N71,all_tags[technology],1,FALSE),""),
IFERROR(VLOOKUP($O71,all_tags[technology],1,FALSE),"")
)</f>
        <v/>
      </c>
      <c r="AK71" s="5" t="str">
        <f>_xlfn.TEXTJOIN("#",TRUE,
IFERROR(VLOOKUP($F71,all_tags[other],1,FALSE),""),
IFERROR(VLOOKUP($G71,all_tags[other],1,FALSE),""),
IFERROR(VLOOKUP($H71,all_tags[other],1,FALSE),""),
IFERROR(VLOOKUP($I71,all_tags[other],1,FALSE),""),
IFERROR(VLOOKUP($J71,all_tags[other],1,FALSE),""),
IFERROR(VLOOKUP($K71,all_tags[other],1,FALSE),""),
IFERROR(VLOOKUP($L71,all_tags[other],1,FALSE),""),
IFERROR(VLOOKUP($M71,all_tags[other],1,FALSE),""),
IFERROR(VLOOKUP($N71,all_tags[other],1,FALSE),""),
IFERROR(VLOOKUP($O71,all_tags[other],1,FALSE),"")
)</f>
        <v>inspiration</v>
      </c>
      <c r="AL71" t="str">
        <f t="shared" si="1"/>
        <v>post;list;data-viz;inspiration</v>
      </c>
    </row>
    <row r="72" spans="1:38" x14ac:dyDescent="0.25">
      <c r="A72" t="str">
        <f>source_data[[#This Row],[link_id]]</f>
        <v>L00178</v>
      </c>
      <c r="B72" t="str">
        <f>source_data[[#This Row],[link]]</f>
        <v>https://d3fc.io/index.html</v>
      </c>
      <c r="C72" t="str">
        <f>source_data[[#This Row],[article_title]]</f>
        <v>Components to rapidly build fast, highly customisable, interactive charts with D3</v>
      </c>
      <c r="D72" t="str">
        <f>source_data[[#This Row],[concatenate]]</f>
        <v>package;data-viz;component;technology;d3js</v>
      </c>
      <c r="E72">
        <f>source_data[[#This Row],[tag_count]]</f>
        <v>5</v>
      </c>
      <c r="F72" t="str" cm="1">
        <f t="array" ref="F72:J72">_xlfn.TEXTSPLIT(Table5[[#This Row],[concatenate]],";")</f>
        <v>package</v>
      </c>
      <c r="G72" t="str">
        <v>data-viz</v>
      </c>
      <c r="H72" t="str">
        <v>component</v>
      </c>
      <c r="I72" t="str">
        <v>technology</v>
      </c>
      <c r="J72" t="str">
        <v>d3js</v>
      </c>
      <c r="Q72">
        <f>IF(ISBLANK(F72),-1,COUNTIF(all_tags[],F72)-COUNTIF(all_tags[category],F72))</f>
        <v>1</v>
      </c>
      <c r="R72">
        <f>IF(ISBLANK(G72),-1,COUNTIF(all_tags[],G72)-COUNTIF(all_tags[category],G72))</f>
        <v>1</v>
      </c>
      <c r="S72">
        <f>IF(ISBLANK(H72),-1,COUNTIF(all_tags[],H72)-COUNTIF(all_tags[category],H72))</f>
        <v>1</v>
      </c>
      <c r="T72">
        <f>IF(ISBLANK(I72),-1,COUNTIF(all_tags[],I72)-COUNTIF(all_tags[category],I72))</f>
        <v>1</v>
      </c>
      <c r="U72">
        <f>IF(ISBLANK(J72),-1,COUNTIF(all_tags[],J72)-COUNTIF(all_tags[category],J72))</f>
        <v>1</v>
      </c>
      <c r="V72">
        <f>IF(ISBLANK(K72),-1,COUNTIF(all_tags[],K72)-COUNTIF(all_tags[category],K72))</f>
        <v>-1</v>
      </c>
      <c r="W72">
        <f>IF(ISBLANK(L72),-1,COUNTIF(all_tags[],L72)-COUNTIF(all_tags[category],L72))</f>
        <v>-1</v>
      </c>
      <c r="X72">
        <f>IF(ISBLANK(M72),-1,COUNTIF(all_tags[],M72)-COUNTIF(all_tags[category],M72))</f>
        <v>-1</v>
      </c>
      <c r="Y72">
        <f>IF(ISBLANK(N72),-1,COUNTIF(all_tags[],N72)-COUNTIF(all_tags[category],N72))</f>
        <v>-1</v>
      </c>
      <c r="Z72">
        <f>IF(ISBLANK(O72),-1,COUNTIF(all_tags[],O72)-COUNTIF(all_tags[category],O72))</f>
        <v>-1</v>
      </c>
      <c r="AB72" t="str">
        <f>Table5[[#This Row],[link_id]]</f>
        <v>L00178</v>
      </c>
      <c r="AC72" s="5" t="str">
        <f>_xlfn.TEXTJOIN("#",TRUE,
IFERROR(VLOOKUP($F72,all_tags[format],1,FALSE),""),
IFERROR(VLOOKUP($G72,all_tags[format],1,FALSE),""),
IFERROR(VLOOKUP($H72,all_tags[format],1,FALSE),""),
IFERROR(VLOOKUP($I72,all_tags[format],1,FALSE),""),
IFERROR(VLOOKUP($J72,all_tags[format],1,FALSE),""),
IFERROR(VLOOKUP($K72,all_tags[format],1,FALSE),""),
IFERROR(VLOOKUP($L72,all_tags[format],1,FALSE),""),
IFERROR(VLOOKUP($M72,all_tags[format],1,FALSE),""),
IFERROR(VLOOKUP($N72,all_tags[format],1,FALSE),""),
IFERROR(VLOOKUP($O72,all_tags[format],1,FALSE),"")
)</f>
        <v>package</v>
      </c>
      <c r="AD72" s="5" t="str">
        <f>_xlfn.TEXTJOIN("#",TRUE,
IFERROR(VLOOKUP($F72,all_tags[type],1,FALSE),""),
IFERROR(VLOOKUP($G72,all_tags[type],1,FALSE),""),
IFERROR(VLOOKUP($H72,all_tags[type],1,FALSE),""),
IFERROR(VLOOKUP($I72,all_tags[type],1,FALSE),""),
IFERROR(VLOOKUP($J72,all_tags[type],1,FALSE),""),
IFERROR(VLOOKUP($K72,all_tags[type],1,FALSE),""),
IFERROR(VLOOKUP($L72,all_tags[type],1,FALSE),""),
IFERROR(VLOOKUP($M72,all_tags[type],1,FALSE),""),
IFERROR(VLOOKUP($N72,all_tags[type],1,FALSE),""),
IFERROR(VLOOKUP($O72,all_tags[type],1,FALSE),"")
)</f>
        <v/>
      </c>
      <c r="AE72" s="5" t="str">
        <f>_xlfn.TEXTJOIN("#",TRUE,
IFERROR(VLOOKUP($F72,all_tags[level],1,FALSE),""),
IFERROR(VLOOKUP($G72,all_tags[level],1,FALSE),""),
IFERROR(VLOOKUP($H72,all_tags[level],1,FALSE),""),
IFERROR(VLOOKUP($I72,all_tags[level],1,FALSE),""),
IFERROR(VLOOKUP($J72,all_tags[level],1,FALSE),""),
IFERROR(VLOOKUP($K72,all_tags[level],1,FALSE),""),
IFERROR(VLOOKUP($L72,all_tags[level],1,FALSE),""),
IFERROR(VLOOKUP($M72,all_tags[level],1,FALSE),""),
IFERROR(VLOOKUP($N72,all_tags[level],1,FALSE),""),
IFERROR(VLOOKUP($O72,all_tags[level],1,FALSE),"")
)</f>
        <v/>
      </c>
      <c r="AF72" s="5" t="str">
        <f>_xlfn.TEXTJOIN("#",TRUE,
IFERROR(VLOOKUP($F72,all_tags[style],1,FALSE),""),
IFERROR(VLOOKUP($G72,all_tags[style],1,FALSE),""),
IFERROR(VLOOKUP($H72,all_tags[style],1,FALSE),""),
IFERROR(VLOOKUP($I72,all_tags[style],1,FALSE),""),
IFERROR(VLOOKUP($J72,all_tags[style],1,FALSE),""),
IFERROR(VLOOKUP($K72,all_tags[style],1,FALSE),""),
IFERROR(VLOOKUP($L72,all_tags[style],1,FALSE),""),
IFERROR(VLOOKUP($M72,all_tags[style],1,FALSE),""),
IFERROR(VLOOKUP($N72,all_tags[style],1,FALSE),""),
IFERROR(VLOOKUP($O72,all_tags[style],1,FALSE),"")
)</f>
        <v/>
      </c>
      <c r="AG72" s="5" t="str">
        <f>_xlfn.TEXTJOIN("#",TRUE,
IFERROR(VLOOKUP($F72,all_tags[theme],1,FALSE),""),
IFERROR(VLOOKUP($G72,all_tags[theme],1,FALSE),""),
IFERROR(VLOOKUP($H72,all_tags[theme],1,FALSE),""),
IFERROR(VLOOKUP($I72,all_tags[theme],1,FALSE),""),
IFERROR(VLOOKUP($J72,all_tags[theme],1,FALSE),""),
IFERROR(VLOOKUP($K72,all_tags[theme],1,FALSE),""),
IFERROR(VLOOKUP($L72,all_tags[theme],1,FALSE),""),
IFERROR(VLOOKUP($M72,all_tags[theme],1,FALSE),""),
IFERROR(VLOOKUP($N72,all_tags[theme],1,FALSE),""),
IFERROR(VLOOKUP($O72,all_tags[theme],1,FALSE),"")
)</f>
        <v>data-viz</v>
      </c>
      <c r="AH72" s="5" t="str">
        <f>_xlfn.TEXTJOIN("#",TRUE,
IFERROR(VLOOKUP($F72,all_tags[topic],1,FALSE),""),
IFERROR(VLOOKUP($G72,all_tags[topic],1,FALSE),""),
IFERROR(VLOOKUP($H72,all_tags[topic],1,FALSE),""),
IFERROR(VLOOKUP($I72,all_tags[topic],1,FALSE),""),
IFERROR(VLOOKUP($J72,all_tags[topic],1,FALSE),""),
IFERROR(VLOOKUP($K72,all_tags[topic],1,FALSE),""),
IFERROR(VLOOKUP($L72,all_tags[topic],1,FALSE),""),
IFERROR(VLOOKUP($M72,all_tags[topic],1,FALSE),""),
IFERROR(VLOOKUP($N72,all_tags[topic],1,FALSE),""),
IFERROR(VLOOKUP($O72,all_tags[topic],1,FALSE),"")
)</f>
        <v>component#technology</v>
      </c>
      <c r="AI72" s="5" t="str">
        <f>_xlfn.TEXTJOIN("#",TRUE,
IFERROR(VLOOKUP($F72,all_tags[area],1,FALSE),""),
IFERROR(VLOOKUP($G72,all_tags[area],1,FALSE),""),
IFERROR(VLOOKUP($H72,all_tags[area],1,FALSE),""),
IFERROR(VLOOKUP($I72,all_tags[area],1,FALSE),""),
IFERROR(VLOOKUP($J72,all_tags[area],1,FALSE),""),
IFERROR(VLOOKUP($K72,all_tags[area],1,FALSE),""),
IFERROR(VLOOKUP($L72,all_tags[area],1,FALSE),""),
IFERROR(VLOOKUP($M72,all_tags[area],1,FALSE),""),
IFERROR(VLOOKUP($N72,all_tags[area],1,FALSE),""),
IFERROR(VLOOKUP($O72,all_tags[area],1,FALSE),"")
)</f>
        <v/>
      </c>
      <c r="AJ72" s="5" t="str">
        <f>_xlfn.TEXTJOIN("#",TRUE,
IFERROR(VLOOKUP($F72,all_tags[technology],1,FALSE),""),
IFERROR(VLOOKUP($G72,all_tags[technology],1,FALSE),""),
IFERROR(VLOOKUP($H72,all_tags[technology],1,FALSE),""),
IFERROR(VLOOKUP($I72,all_tags[technology],1,FALSE),""),
IFERROR(VLOOKUP($J72,all_tags[technology],1,FALSE),""),
IFERROR(VLOOKUP($K72,all_tags[technology],1,FALSE),""),
IFERROR(VLOOKUP($L72,all_tags[technology],1,FALSE),""),
IFERROR(VLOOKUP($M72,all_tags[technology],1,FALSE),""),
IFERROR(VLOOKUP($N72,all_tags[technology],1,FALSE),""),
IFERROR(VLOOKUP($O72,all_tags[technology],1,FALSE),"")
)</f>
        <v>d3js</v>
      </c>
      <c r="AK72" s="5" t="str">
        <f>_xlfn.TEXTJOIN("#",TRUE,
IFERROR(VLOOKUP($F72,all_tags[other],1,FALSE),""),
IFERROR(VLOOKUP($G72,all_tags[other],1,FALSE),""),
IFERROR(VLOOKUP($H72,all_tags[other],1,FALSE),""),
IFERROR(VLOOKUP($I72,all_tags[other],1,FALSE),""),
IFERROR(VLOOKUP($J72,all_tags[other],1,FALSE),""),
IFERROR(VLOOKUP($K72,all_tags[other],1,FALSE),""),
IFERROR(VLOOKUP($L72,all_tags[other],1,FALSE),""),
IFERROR(VLOOKUP($M72,all_tags[other],1,FALSE),""),
IFERROR(VLOOKUP($N72,all_tags[other],1,FALSE),""),
IFERROR(VLOOKUP($O72,all_tags[other],1,FALSE),"")
)</f>
        <v/>
      </c>
      <c r="AL72" t="str">
        <f t="shared" si="1"/>
        <v>package;data-viz;component;technology;d3js</v>
      </c>
    </row>
    <row r="73" spans="1:38" x14ac:dyDescent="0.25">
      <c r="A73" t="str">
        <f>source_data[[#This Row],[link_id]]</f>
        <v>L00179</v>
      </c>
      <c r="B73" t="str">
        <f>source_data[[#This Row],[link]]</f>
        <v>https://roshansanthosh.wordpress.com/2016/09/25/forces-in-d3-js-v4/</v>
      </c>
      <c r="C73" t="str">
        <f>source_data[[#This Row],[article_title]]</f>
        <v>Forces in D3.js v4</v>
      </c>
      <c r="D73" t="str">
        <f>source_data[[#This Row],[concatenate]]</f>
        <v>post;how-to;data-viz;technology;graph;d3js</v>
      </c>
      <c r="E73">
        <f>source_data[[#This Row],[tag_count]]</f>
        <v>6</v>
      </c>
      <c r="F73" t="str" cm="1">
        <f t="array" ref="F73:K73">_xlfn.TEXTSPLIT(Table5[[#This Row],[concatenate]],";")</f>
        <v>post</v>
      </c>
      <c r="G73" t="str">
        <v>how-to</v>
      </c>
      <c r="H73" t="str">
        <v>data-viz</v>
      </c>
      <c r="I73" t="str">
        <v>technology</v>
      </c>
      <c r="J73" t="str">
        <v>graph</v>
      </c>
      <c r="K73" t="str">
        <v>d3js</v>
      </c>
      <c r="Q73">
        <f>IF(ISBLANK(F73),-1,COUNTIF(all_tags[],F73)-COUNTIF(all_tags[category],F73))</f>
        <v>1</v>
      </c>
      <c r="R73">
        <f>IF(ISBLANK(G73),-1,COUNTIF(all_tags[],G73)-COUNTIF(all_tags[category],G73))</f>
        <v>1</v>
      </c>
      <c r="S73">
        <f>IF(ISBLANK(H73),-1,COUNTIF(all_tags[],H73)-COUNTIF(all_tags[category],H73))</f>
        <v>1</v>
      </c>
      <c r="T73">
        <f>IF(ISBLANK(I73),-1,COUNTIF(all_tags[],I73)-COUNTIF(all_tags[category],I73))</f>
        <v>1</v>
      </c>
      <c r="U73">
        <f>IF(ISBLANK(J73),-1,COUNTIF(all_tags[],J73)-COUNTIF(all_tags[category],J73))</f>
        <v>1</v>
      </c>
      <c r="V73">
        <f>IF(ISBLANK(K73),-1,COUNTIF(all_tags[],K73)-COUNTIF(all_tags[category],K73))</f>
        <v>1</v>
      </c>
      <c r="W73">
        <f>IF(ISBLANK(L73),-1,COUNTIF(all_tags[],L73)-COUNTIF(all_tags[category],L73))</f>
        <v>-1</v>
      </c>
      <c r="X73">
        <f>IF(ISBLANK(M73),-1,COUNTIF(all_tags[],M73)-COUNTIF(all_tags[category],M73))</f>
        <v>-1</v>
      </c>
      <c r="Y73">
        <f>IF(ISBLANK(N73),-1,COUNTIF(all_tags[],N73)-COUNTIF(all_tags[category],N73))</f>
        <v>-1</v>
      </c>
      <c r="Z73">
        <f>IF(ISBLANK(O73),-1,COUNTIF(all_tags[],O73)-COUNTIF(all_tags[category],O73))</f>
        <v>-1</v>
      </c>
      <c r="AB73" t="str">
        <f>Table5[[#This Row],[link_id]]</f>
        <v>L00179</v>
      </c>
      <c r="AC73" s="5" t="str">
        <f>_xlfn.TEXTJOIN("#",TRUE,
IFERROR(VLOOKUP($F73,all_tags[format],1,FALSE),""),
IFERROR(VLOOKUP($G73,all_tags[format],1,FALSE),""),
IFERROR(VLOOKUP($H73,all_tags[format],1,FALSE),""),
IFERROR(VLOOKUP($I73,all_tags[format],1,FALSE),""),
IFERROR(VLOOKUP($J73,all_tags[format],1,FALSE),""),
IFERROR(VLOOKUP($K73,all_tags[format],1,FALSE),""),
IFERROR(VLOOKUP($L73,all_tags[format],1,FALSE),""),
IFERROR(VLOOKUP($M73,all_tags[format],1,FALSE),""),
IFERROR(VLOOKUP($N73,all_tags[format],1,FALSE),""),
IFERROR(VLOOKUP($O73,all_tags[format],1,FALSE),"")
)</f>
        <v>post</v>
      </c>
      <c r="AD73" s="5" t="str">
        <f>_xlfn.TEXTJOIN("#",TRUE,
IFERROR(VLOOKUP($F73,all_tags[type],1,FALSE),""),
IFERROR(VLOOKUP($G73,all_tags[type],1,FALSE),""),
IFERROR(VLOOKUP($H73,all_tags[type],1,FALSE),""),
IFERROR(VLOOKUP($I73,all_tags[type],1,FALSE),""),
IFERROR(VLOOKUP($J73,all_tags[type],1,FALSE),""),
IFERROR(VLOOKUP($K73,all_tags[type],1,FALSE),""),
IFERROR(VLOOKUP($L73,all_tags[type],1,FALSE),""),
IFERROR(VLOOKUP($M73,all_tags[type],1,FALSE),""),
IFERROR(VLOOKUP($N73,all_tags[type],1,FALSE),""),
IFERROR(VLOOKUP($O73,all_tags[type],1,FALSE),"")
)</f>
        <v>how-to</v>
      </c>
      <c r="AE73" s="5" t="str">
        <f>_xlfn.TEXTJOIN("#",TRUE,
IFERROR(VLOOKUP($F73,all_tags[level],1,FALSE),""),
IFERROR(VLOOKUP($G73,all_tags[level],1,FALSE),""),
IFERROR(VLOOKUP($H73,all_tags[level],1,FALSE),""),
IFERROR(VLOOKUP($I73,all_tags[level],1,FALSE),""),
IFERROR(VLOOKUP($J73,all_tags[level],1,FALSE),""),
IFERROR(VLOOKUP($K73,all_tags[level],1,FALSE),""),
IFERROR(VLOOKUP($L73,all_tags[level],1,FALSE),""),
IFERROR(VLOOKUP($M73,all_tags[level],1,FALSE),""),
IFERROR(VLOOKUP($N73,all_tags[level],1,FALSE),""),
IFERROR(VLOOKUP($O73,all_tags[level],1,FALSE),"")
)</f>
        <v/>
      </c>
      <c r="AF73" s="5" t="str">
        <f>_xlfn.TEXTJOIN("#",TRUE,
IFERROR(VLOOKUP($F73,all_tags[style],1,FALSE),""),
IFERROR(VLOOKUP($G73,all_tags[style],1,FALSE),""),
IFERROR(VLOOKUP($H73,all_tags[style],1,FALSE),""),
IFERROR(VLOOKUP($I73,all_tags[style],1,FALSE),""),
IFERROR(VLOOKUP($J73,all_tags[style],1,FALSE),""),
IFERROR(VLOOKUP($K73,all_tags[style],1,FALSE),""),
IFERROR(VLOOKUP($L73,all_tags[style],1,FALSE),""),
IFERROR(VLOOKUP($M73,all_tags[style],1,FALSE),""),
IFERROR(VLOOKUP($N73,all_tags[style],1,FALSE),""),
IFERROR(VLOOKUP($O73,all_tags[style],1,FALSE),"")
)</f>
        <v/>
      </c>
      <c r="AG73" s="5" t="str">
        <f>_xlfn.TEXTJOIN("#",TRUE,
IFERROR(VLOOKUP($F73,all_tags[theme],1,FALSE),""),
IFERROR(VLOOKUP($G73,all_tags[theme],1,FALSE),""),
IFERROR(VLOOKUP($H73,all_tags[theme],1,FALSE),""),
IFERROR(VLOOKUP($I73,all_tags[theme],1,FALSE),""),
IFERROR(VLOOKUP($J73,all_tags[theme],1,FALSE),""),
IFERROR(VLOOKUP($K73,all_tags[theme],1,FALSE),""),
IFERROR(VLOOKUP($L73,all_tags[theme],1,FALSE),""),
IFERROR(VLOOKUP($M73,all_tags[theme],1,FALSE),""),
IFERROR(VLOOKUP($N73,all_tags[theme],1,FALSE),""),
IFERROR(VLOOKUP($O73,all_tags[theme],1,FALSE),"")
)</f>
        <v>data-viz</v>
      </c>
      <c r="AH73" s="5" t="str">
        <f>_xlfn.TEXTJOIN("#",TRUE,
IFERROR(VLOOKUP($F73,all_tags[topic],1,FALSE),""),
IFERROR(VLOOKUP($G73,all_tags[topic],1,FALSE),""),
IFERROR(VLOOKUP($H73,all_tags[topic],1,FALSE),""),
IFERROR(VLOOKUP($I73,all_tags[topic],1,FALSE),""),
IFERROR(VLOOKUP($J73,all_tags[topic],1,FALSE),""),
IFERROR(VLOOKUP($K73,all_tags[topic],1,FALSE),""),
IFERROR(VLOOKUP($L73,all_tags[topic],1,FALSE),""),
IFERROR(VLOOKUP($M73,all_tags[topic],1,FALSE),""),
IFERROR(VLOOKUP($N73,all_tags[topic],1,FALSE),""),
IFERROR(VLOOKUP($O73,all_tags[topic],1,FALSE),"")
)</f>
        <v>technology</v>
      </c>
      <c r="AI73" s="5" t="str">
        <f>_xlfn.TEXTJOIN("#",TRUE,
IFERROR(VLOOKUP($F73,all_tags[area],1,FALSE),""),
IFERROR(VLOOKUP($G73,all_tags[area],1,FALSE),""),
IFERROR(VLOOKUP($H73,all_tags[area],1,FALSE),""),
IFERROR(VLOOKUP($I73,all_tags[area],1,FALSE),""),
IFERROR(VLOOKUP($J73,all_tags[area],1,FALSE),""),
IFERROR(VLOOKUP($K73,all_tags[area],1,FALSE),""),
IFERROR(VLOOKUP($L73,all_tags[area],1,FALSE),""),
IFERROR(VLOOKUP($M73,all_tags[area],1,FALSE),""),
IFERROR(VLOOKUP($N73,all_tags[area],1,FALSE),""),
IFERROR(VLOOKUP($O73,all_tags[area],1,FALSE),"")
)</f>
        <v>graph</v>
      </c>
      <c r="AJ73" s="5" t="str">
        <f>_xlfn.TEXTJOIN("#",TRUE,
IFERROR(VLOOKUP($F73,all_tags[technology],1,FALSE),""),
IFERROR(VLOOKUP($G73,all_tags[technology],1,FALSE),""),
IFERROR(VLOOKUP($H73,all_tags[technology],1,FALSE),""),
IFERROR(VLOOKUP($I73,all_tags[technology],1,FALSE),""),
IFERROR(VLOOKUP($J73,all_tags[technology],1,FALSE),""),
IFERROR(VLOOKUP($K73,all_tags[technology],1,FALSE),""),
IFERROR(VLOOKUP($L73,all_tags[technology],1,FALSE),""),
IFERROR(VLOOKUP($M73,all_tags[technology],1,FALSE),""),
IFERROR(VLOOKUP($N73,all_tags[technology],1,FALSE),""),
IFERROR(VLOOKUP($O73,all_tags[technology],1,FALSE),"")
)</f>
        <v>d3js</v>
      </c>
      <c r="AK73" s="5" t="str">
        <f>_xlfn.TEXTJOIN("#",TRUE,
IFERROR(VLOOKUP($F73,all_tags[other],1,FALSE),""),
IFERROR(VLOOKUP($G73,all_tags[other],1,FALSE),""),
IFERROR(VLOOKUP($H73,all_tags[other],1,FALSE),""),
IFERROR(VLOOKUP($I73,all_tags[other],1,FALSE),""),
IFERROR(VLOOKUP($J73,all_tags[other],1,FALSE),""),
IFERROR(VLOOKUP($K73,all_tags[other],1,FALSE),""),
IFERROR(VLOOKUP($L73,all_tags[other],1,FALSE),""),
IFERROR(VLOOKUP($M73,all_tags[other],1,FALSE),""),
IFERROR(VLOOKUP($N73,all_tags[other],1,FALSE),""),
IFERROR(VLOOKUP($O73,all_tags[other],1,FALSE),"")
)</f>
        <v/>
      </c>
      <c r="AL73" t="str">
        <f t="shared" si="1"/>
        <v>post;how-to;data-viz;technology;graph;d3js</v>
      </c>
    </row>
    <row r="74" spans="1:38" x14ac:dyDescent="0.25">
      <c r="A74" t="str">
        <f>source_data[[#This Row],[link_id]]</f>
        <v>L00180</v>
      </c>
      <c r="B74" t="str">
        <f>source_data[[#This Row],[link]]</f>
        <v>https://github.com/pcbje/ggraph</v>
      </c>
      <c r="C74" t="str">
        <f>source_data[[#This Row],[article_title]]</f>
        <v>GitHub - pcbje/ggraph: Graph visualization of big messy data</v>
      </c>
      <c r="D74" t="str">
        <f>source_data[[#This Row],[concatenate]]</f>
        <v>package;data-viz;component;technology;graph;d3js</v>
      </c>
      <c r="E74">
        <f>source_data[[#This Row],[tag_count]]</f>
        <v>6</v>
      </c>
      <c r="F74" t="str" cm="1">
        <f t="array" ref="F74:K74">_xlfn.TEXTSPLIT(Table5[[#This Row],[concatenate]],";")</f>
        <v>package</v>
      </c>
      <c r="G74" t="str">
        <v>data-viz</v>
      </c>
      <c r="H74" t="str">
        <v>component</v>
      </c>
      <c r="I74" t="str">
        <v>technology</v>
      </c>
      <c r="J74" t="str">
        <v>graph</v>
      </c>
      <c r="K74" t="str">
        <v>d3js</v>
      </c>
      <c r="Q74">
        <f>IF(ISBLANK(F74),-1,COUNTIF(all_tags[],F74)-COUNTIF(all_tags[category],F74))</f>
        <v>1</v>
      </c>
      <c r="R74">
        <f>IF(ISBLANK(G74),-1,COUNTIF(all_tags[],G74)-COUNTIF(all_tags[category],G74))</f>
        <v>1</v>
      </c>
      <c r="S74">
        <f>IF(ISBLANK(H74),-1,COUNTIF(all_tags[],H74)-COUNTIF(all_tags[category],H74))</f>
        <v>1</v>
      </c>
      <c r="T74">
        <f>IF(ISBLANK(I74),-1,COUNTIF(all_tags[],I74)-COUNTIF(all_tags[category],I74))</f>
        <v>1</v>
      </c>
      <c r="U74">
        <f>IF(ISBLANK(J74),-1,COUNTIF(all_tags[],J74)-COUNTIF(all_tags[category],J74))</f>
        <v>1</v>
      </c>
      <c r="V74">
        <f>IF(ISBLANK(K74),-1,COUNTIF(all_tags[],K74)-COUNTIF(all_tags[category],K74))</f>
        <v>1</v>
      </c>
      <c r="W74">
        <f>IF(ISBLANK(L74),-1,COUNTIF(all_tags[],L74)-COUNTIF(all_tags[category],L74))</f>
        <v>-1</v>
      </c>
      <c r="X74">
        <f>IF(ISBLANK(M74),-1,COUNTIF(all_tags[],M74)-COUNTIF(all_tags[category],M74))</f>
        <v>-1</v>
      </c>
      <c r="Y74">
        <f>IF(ISBLANK(N74),-1,COUNTIF(all_tags[],N74)-COUNTIF(all_tags[category],N74))</f>
        <v>-1</v>
      </c>
      <c r="Z74">
        <f>IF(ISBLANK(O74),-1,COUNTIF(all_tags[],O74)-COUNTIF(all_tags[category],O74))</f>
        <v>-1</v>
      </c>
      <c r="AB74" t="str">
        <f>Table5[[#This Row],[link_id]]</f>
        <v>L00180</v>
      </c>
      <c r="AC74" s="5" t="str">
        <f>_xlfn.TEXTJOIN("#",TRUE,
IFERROR(VLOOKUP($F74,all_tags[format],1,FALSE),""),
IFERROR(VLOOKUP($G74,all_tags[format],1,FALSE),""),
IFERROR(VLOOKUP($H74,all_tags[format],1,FALSE),""),
IFERROR(VLOOKUP($I74,all_tags[format],1,FALSE),""),
IFERROR(VLOOKUP($J74,all_tags[format],1,FALSE),""),
IFERROR(VLOOKUP($K74,all_tags[format],1,FALSE),""),
IFERROR(VLOOKUP($L74,all_tags[format],1,FALSE),""),
IFERROR(VLOOKUP($M74,all_tags[format],1,FALSE),""),
IFERROR(VLOOKUP($N74,all_tags[format],1,FALSE),""),
IFERROR(VLOOKUP($O74,all_tags[format],1,FALSE),"")
)</f>
        <v>package</v>
      </c>
      <c r="AD74" s="5" t="str">
        <f>_xlfn.TEXTJOIN("#",TRUE,
IFERROR(VLOOKUP($F74,all_tags[type],1,FALSE),""),
IFERROR(VLOOKUP($G74,all_tags[type],1,FALSE),""),
IFERROR(VLOOKUP($H74,all_tags[type],1,FALSE),""),
IFERROR(VLOOKUP($I74,all_tags[type],1,FALSE),""),
IFERROR(VLOOKUP($J74,all_tags[type],1,FALSE),""),
IFERROR(VLOOKUP($K74,all_tags[type],1,FALSE),""),
IFERROR(VLOOKUP($L74,all_tags[type],1,FALSE),""),
IFERROR(VLOOKUP($M74,all_tags[type],1,FALSE),""),
IFERROR(VLOOKUP($N74,all_tags[type],1,FALSE),""),
IFERROR(VLOOKUP($O74,all_tags[type],1,FALSE),"")
)</f>
        <v/>
      </c>
      <c r="AE74" s="5" t="str">
        <f>_xlfn.TEXTJOIN("#",TRUE,
IFERROR(VLOOKUP($F74,all_tags[level],1,FALSE),""),
IFERROR(VLOOKUP($G74,all_tags[level],1,FALSE),""),
IFERROR(VLOOKUP($H74,all_tags[level],1,FALSE),""),
IFERROR(VLOOKUP($I74,all_tags[level],1,FALSE),""),
IFERROR(VLOOKUP($J74,all_tags[level],1,FALSE),""),
IFERROR(VLOOKUP($K74,all_tags[level],1,FALSE),""),
IFERROR(VLOOKUP($L74,all_tags[level],1,FALSE),""),
IFERROR(VLOOKUP($M74,all_tags[level],1,FALSE),""),
IFERROR(VLOOKUP($N74,all_tags[level],1,FALSE),""),
IFERROR(VLOOKUP($O74,all_tags[level],1,FALSE),"")
)</f>
        <v/>
      </c>
      <c r="AF74" s="5" t="str">
        <f>_xlfn.TEXTJOIN("#",TRUE,
IFERROR(VLOOKUP($F74,all_tags[style],1,FALSE),""),
IFERROR(VLOOKUP($G74,all_tags[style],1,FALSE),""),
IFERROR(VLOOKUP($H74,all_tags[style],1,FALSE),""),
IFERROR(VLOOKUP($I74,all_tags[style],1,FALSE),""),
IFERROR(VLOOKUP($J74,all_tags[style],1,FALSE),""),
IFERROR(VLOOKUP($K74,all_tags[style],1,FALSE),""),
IFERROR(VLOOKUP($L74,all_tags[style],1,FALSE),""),
IFERROR(VLOOKUP($M74,all_tags[style],1,FALSE),""),
IFERROR(VLOOKUP($N74,all_tags[style],1,FALSE),""),
IFERROR(VLOOKUP($O74,all_tags[style],1,FALSE),"")
)</f>
        <v/>
      </c>
      <c r="AG74" s="5" t="str">
        <f>_xlfn.TEXTJOIN("#",TRUE,
IFERROR(VLOOKUP($F74,all_tags[theme],1,FALSE),""),
IFERROR(VLOOKUP($G74,all_tags[theme],1,FALSE),""),
IFERROR(VLOOKUP($H74,all_tags[theme],1,FALSE),""),
IFERROR(VLOOKUP($I74,all_tags[theme],1,FALSE),""),
IFERROR(VLOOKUP($J74,all_tags[theme],1,FALSE),""),
IFERROR(VLOOKUP($K74,all_tags[theme],1,FALSE),""),
IFERROR(VLOOKUP($L74,all_tags[theme],1,FALSE),""),
IFERROR(VLOOKUP($M74,all_tags[theme],1,FALSE),""),
IFERROR(VLOOKUP($N74,all_tags[theme],1,FALSE),""),
IFERROR(VLOOKUP($O74,all_tags[theme],1,FALSE),"")
)</f>
        <v>data-viz</v>
      </c>
      <c r="AH74" s="5" t="str">
        <f>_xlfn.TEXTJOIN("#",TRUE,
IFERROR(VLOOKUP($F74,all_tags[topic],1,FALSE),""),
IFERROR(VLOOKUP($G74,all_tags[topic],1,FALSE),""),
IFERROR(VLOOKUP($H74,all_tags[topic],1,FALSE),""),
IFERROR(VLOOKUP($I74,all_tags[topic],1,FALSE),""),
IFERROR(VLOOKUP($J74,all_tags[topic],1,FALSE),""),
IFERROR(VLOOKUP($K74,all_tags[topic],1,FALSE),""),
IFERROR(VLOOKUP($L74,all_tags[topic],1,FALSE),""),
IFERROR(VLOOKUP($M74,all_tags[topic],1,FALSE),""),
IFERROR(VLOOKUP($N74,all_tags[topic],1,FALSE),""),
IFERROR(VLOOKUP($O74,all_tags[topic],1,FALSE),"")
)</f>
        <v>component#technology</v>
      </c>
      <c r="AI74" s="5" t="str">
        <f>_xlfn.TEXTJOIN("#",TRUE,
IFERROR(VLOOKUP($F74,all_tags[area],1,FALSE),""),
IFERROR(VLOOKUP($G74,all_tags[area],1,FALSE),""),
IFERROR(VLOOKUP($H74,all_tags[area],1,FALSE),""),
IFERROR(VLOOKUP($I74,all_tags[area],1,FALSE),""),
IFERROR(VLOOKUP($J74,all_tags[area],1,FALSE),""),
IFERROR(VLOOKUP($K74,all_tags[area],1,FALSE),""),
IFERROR(VLOOKUP($L74,all_tags[area],1,FALSE),""),
IFERROR(VLOOKUP($M74,all_tags[area],1,FALSE),""),
IFERROR(VLOOKUP($N74,all_tags[area],1,FALSE),""),
IFERROR(VLOOKUP($O74,all_tags[area],1,FALSE),"")
)</f>
        <v>graph</v>
      </c>
      <c r="AJ74" s="5" t="str">
        <f>_xlfn.TEXTJOIN("#",TRUE,
IFERROR(VLOOKUP($F74,all_tags[technology],1,FALSE),""),
IFERROR(VLOOKUP($G74,all_tags[technology],1,FALSE),""),
IFERROR(VLOOKUP($H74,all_tags[technology],1,FALSE),""),
IFERROR(VLOOKUP($I74,all_tags[technology],1,FALSE),""),
IFERROR(VLOOKUP($J74,all_tags[technology],1,FALSE),""),
IFERROR(VLOOKUP($K74,all_tags[technology],1,FALSE),""),
IFERROR(VLOOKUP($L74,all_tags[technology],1,FALSE),""),
IFERROR(VLOOKUP($M74,all_tags[technology],1,FALSE),""),
IFERROR(VLOOKUP($N74,all_tags[technology],1,FALSE),""),
IFERROR(VLOOKUP($O74,all_tags[technology],1,FALSE),"")
)</f>
        <v>d3js</v>
      </c>
      <c r="AK74" s="5" t="str">
        <f>_xlfn.TEXTJOIN("#",TRUE,
IFERROR(VLOOKUP($F74,all_tags[other],1,FALSE),""),
IFERROR(VLOOKUP($G74,all_tags[other],1,FALSE),""),
IFERROR(VLOOKUP($H74,all_tags[other],1,FALSE),""),
IFERROR(VLOOKUP($I74,all_tags[other],1,FALSE),""),
IFERROR(VLOOKUP($J74,all_tags[other],1,FALSE),""),
IFERROR(VLOOKUP($K74,all_tags[other],1,FALSE),""),
IFERROR(VLOOKUP($L74,all_tags[other],1,FALSE),""),
IFERROR(VLOOKUP($M74,all_tags[other],1,FALSE),""),
IFERROR(VLOOKUP($N74,all_tags[other],1,FALSE),""),
IFERROR(VLOOKUP($O74,all_tags[other],1,FALSE),"")
)</f>
        <v/>
      </c>
      <c r="AL74" t="str">
        <f t="shared" si="1"/>
        <v>package;data-viz;component;technology;graph;d3js</v>
      </c>
    </row>
    <row r="75" spans="1:38" ht="30" x14ac:dyDescent="0.25">
      <c r="A75" t="str">
        <f>source_data[[#This Row],[link_id]]</f>
        <v>L00181</v>
      </c>
      <c r="B75" t="str">
        <f>source_data[[#This Row],[link]]</f>
        <v>http://www.creativebloq.com/features/13-great-tools-for-pitching-to-clients</v>
      </c>
      <c r="C75" t="str">
        <f>source_data[[#This Row],[article_title]]</f>
        <v>13 great tools for pitching to clients</v>
      </c>
      <c r="D75" t="str">
        <f>source_data[[#This Row],[concatenate]]</f>
        <v>post;presentation;list;tool</v>
      </c>
      <c r="E75">
        <f>source_data[[#This Row],[tag_count]]</f>
        <v>4</v>
      </c>
      <c r="F75" t="str" cm="1">
        <f t="array" ref="F75:I75">_xlfn.TEXTSPLIT(Table5[[#This Row],[concatenate]],";")</f>
        <v>post</v>
      </c>
      <c r="G75" t="str">
        <v>presentation</v>
      </c>
      <c r="H75" t="str">
        <v>list</v>
      </c>
      <c r="I75" t="str">
        <v>tool</v>
      </c>
      <c r="Q75">
        <f>IF(ISBLANK(F75),-1,COUNTIF(all_tags[],F75)-COUNTIF(all_tags[category],F75))</f>
        <v>1</v>
      </c>
      <c r="R75">
        <f>IF(ISBLANK(G75),-1,COUNTIF(all_tags[],G75)-COUNTIF(all_tags[category],G75))</f>
        <v>1</v>
      </c>
      <c r="S75">
        <f>IF(ISBLANK(H75),-1,COUNTIF(all_tags[],H75)-COUNTIF(all_tags[category],H75))</f>
        <v>1</v>
      </c>
      <c r="T75">
        <f>IF(ISBLANK(I75),-1,COUNTIF(all_tags[],I75)-COUNTIF(all_tags[category],I75))</f>
        <v>1</v>
      </c>
      <c r="U75">
        <f>IF(ISBLANK(J75),-1,COUNTIF(all_tags[],J75)-COUNTIF(all_tags[category],J75))</f>
        <v>-1</v>
      </c>
      <c r="V75">
        <f>IF(ISBLANK(K75),-1,COUNTIF(all_tags[],K75)-COUNTIF(all_tags[category],K75))</f>
        <v>-1</v>
      </c>
      <c r="W75">
        <f>IF(ISBLANK(L75),-1,COUNTIF(all_tags[],L75)-COUNTIF(all_tags[category],L75))</f>
        <v>-1</v>
      </c>
      <c r="X75">
        <f>IF(ISBLANK(M75),-1,COUNTIF(all_tags[],M75)-COUNTIF(all_tags[category],M75))</f>
        <v>-1</v>
      </c>
      <c r="Y75">
        <f>IF(ISBLANK(N75),-1,COUNTIF(all_tags[],N75)-COUNTIF(all_tags[category],N75))</f>
        <v>-1</v>
      </c>
      <c r="Z75">
        <f>IF(ISBLANK(O75),-1,COUNTIF(all_tags[],O75)-COUNTIF(all_tags[category],O75))</f>
        <v>-1</v>
      </c>
      <c r="AB75" t="str">
        <f>Table5[[#This Row],[link_id]]</f>
        <v>L00181</v>
      </c>
      <c r="AC75" s="5" t="str">
        <f>_xlfn.TEXTJOIN("#",TRUE,
IFERROR(VLOOKUP($F75,all_tags[format],1,FALSE),""),
IFERROR(VLOOKUP($G75,all_tags[format],1,FALSE),""),
IFERROR(VLOOKUP($H75,all_tags[format],1,FALSE),""),
IFERROR(VLOOKUP($I75,all_tags[format],1,FALSE),""),
IFERROR(VLOOKUP($J75,all_tags[format],1,FALSE),""),
IFERROR(VLOOKUP($K75,all_tags[format],1,FALSE),""),
IFERROR(VLOOKUP($L75,all_tags[format],1,FALSE),""),
IFERROR(VLOOKUP($M75,all_tags[format],1,FALSE),""),
IFERROR(VLOOKUP($N75,all_tags[format],1,FALSE),""),
IFERROR(VLOOKUP($O75,all_tags[format],1,FALSE),"")
)</f>
        <v>post#presentation</v>
      </c>
      <c r="AD75" s="5" t="str">
        <f>_xlfn.TEXTJOIN("#",TRUE,
IFERROR(VLOOKUP($F75,all_tags[type],1,FALSE),""),
IFERROR(VLOOKUP($G75,all_tags[type],1,FALSE),""),
IFERROR(VLOOKUP($H75,all_tags[type],1,FALSE),""),
IFERROR(VLOOKUP($I75,all_tags[type],1,FALSE),""),
IFERROR(VLOOKUP($J75,all_tags[type],1,FALSE),""),
IFERROR(VLOOKUP($K75,all_tags[type],1,FALSE),""),
IFERROR(VLOOKUP($L75,all_tags[type],1,FALSE),""),
IFERROR(VLOOKUP($M75,all_tags[type],1,FALSE),""),
IFERROR(VLOOKUP($N75,all_tags[type],1,FALSE),""),
IFERROR(VLOOKUP($O75,all_tags[type],1,FALSE),"")
)</f>
        <v>list</v>
      </c>
      <c r="AE75" s="5" t="str">
        <f>_xlfn.TEXTJOIN("#",TRUE,
IFERROR(VLOOKUP($F75,all_tags[level],1,FALSE),""),
IFERROR(VLOOKUP($G75,all_tags[level],1,FALSE),""),
IFERROR(VLOOKUP($H75,all_tags[level],1,FALSE),""),
IFERROR(VLOOKUP($I75,all_tags[level],1,FALSE),""),
IFERROR(VLOOKUP($J75,all_tags[level],1,FALSE),""),
IFERROR(VLOOKUP($K75,all_tags[level],1,FALSE),""),
IFERROR(VLOOKUP($L75,all_tags[level],1,FALSE),""),
IFERROR(VLOOKUP($M75,all_tags[level],1,FALSE),""),
IFERROR(VLOOKUP($N75,all_tags[level],1,FALSE),""),
IFERROR(VLOOKUP($O75,all_tags[level],1,FALSE),"")
)</f>
        <v/>
      </c>
      <c r="AF75" s="5" t="str">
        <f>_xlfn.TEXTJOIN("#",TRUE,
IFERROR(VLOOKUP($F75,all_tags[style],1,FALSE),""),
IFERROR(VLOOKUP($G75,all_tags[style],1,FALSE),""),
IFERROR(VLOOKUP($H75,all_tags[style],1,FALSE),""),
IFERROR(VLOOKUP($I75,all_tags[style],1,FALSE),""),
IFERROR(VLOOKUP($J75,all_tags[style],1,FALSE),""),
IFERROR(VLOOKUP($K75,all_tags[style],1,FALSE),""),
IFERROR(VLOOKUP($L75,all_tags[style],1,FALSE),""),
IFERROR(VLOOKUP($M75,all_tags[style],1,FALSE),""),
IFERROR(VLOOKUP($N75,all_tags[style],1,FALSE),""),
IFERROR(VLOOKUP($O75,all_tags[style],1,FALSE),"")
)</f>
        <v/>
      </c>
      <c r="AG75" s="5" t="str">
        <f>_xlfn.TEXTJOIN("#",TRUE,
IFERROR(VLOOKUP($F75,all_tags[theme],1,FALSE),""),
IFERROR(VLOOKUP($G75,all_tags[theme],1,FALSE),""),
IFERROR(VLOOKUP($H75,all_tags[theme],1,FALSE),""),
IFERROR(VLOOKUP($I75,all_tags[theme],1,FALSE),""),
IFERROR(VLOOKUP($J75,all_tags[theme],1,FALSE),""),
IFERROR(VLOOKUP($K75,all_tags[theme],1,FALSE),""),
IFERROR(VLOOKUP($L75,all_tags[theme],1,FALSE),""),
IFERROR(VLOOKUP($M75,all_tags[theme],1,FALSE),""),
IFERROR(VLOOKUP($N75,all_tags[theme],1,FALSE),""),
IFERROR(VLOOKUP($O75,all_tags[theme],1,FALSE),"")
)</f>
        <v/>
      </c>
      <c r="AH75" s="5" t="str">
        <f>_xlfn.TEXTJOIN("#",TRUE,
IFERROR(VLOOKUP($F75,all_tags[topic],1,FALSE),""),
IFERROR(VLOOKUP($G75,all_tags[topic],1,FALSE),""),
IFERROR(VLOOKUP($H75,all_tags[topic],1,FALSE),""),
IFERROR(VLOOKUP($I75,all_tags[topic],1,FALSE),""),
IFERROR(VLOOKUP($J75,all_tags[topic],1,FALSE),""),
IFERROR(VLOOKUP($K75,all_tags[topic],1,FALSE),""),
IFERROR(VLOOKUP($L75,all_tags[topic],1,FALSE),""),
IFERROR(VLOOKUP($M75,all_tags[topic],1,FALSE),""),
IFERROR(VLOOKUP($N75,all_tags[topic],1,FALSE),""),
IFERROR(VLOOKUP($O75,all_tags[topic],1,FALSE),"")
)</f>
        <v>tool</v>
      </c>
      <c r="AI75" s="5" t="str">
        <f>_xlfn.TEXTJOIN("#",TRUE,
IFERROR(VLOOKUP($F75,all_tags[area],1,FALSE),""),
IFERROR(VLOOKUP($G75,all_tags[area],1,FALSE),""),
IFERROR(VLOOKUP($H75,all_tags[area],1,FALSE),""),
IFERROR(VLOOKUP($I75,all_tags[area],1,FALSE),""),
IFERROR(VLOOKUP($J75,all_tags[area],1,FALSE),""),
IFERROR(VLOOKUP($K75,all_tags[area],1,FALSE),""),
IFERROR(VLOOKUP($L75,all_tags[area],1,FALSE),""),
IFERROR(VLOOKUP($M75,all_tags[area],1,FALSE),""),
IFERROR(VLOOKUP($N75,all_tags[area],1,FALSE),""),
IFERROR(VLOOKUP($O75,all_tags[area],1,FALSE),"")
)</f>
        <v/>
      </c>
      <c r="AJ75" s="5" t="str">
        <f>_xlfn.TEXTJOIN("#",TRUE,
IFERROR(VLOOKUP($F75,all_tags[technology],1,FALSE),""),
IFERROR(VLOOKUP($G75,all_tags[technology],1,FALSE),""),
IFERROR(VLOOKUP($H75,all_tags[technology],1,FALSE),""),
IFERROR(VLOOKUP($I75,all_tags[technology],1,FALSE),""),
IFERROR(VLOOKUP($J75,all_tags[technology],1,FALSE),""),
IFERROR(VLOOKUP($K75,all_tags[technology],1,FALSE),""),
IFERROR(VLOOKUP($L75,all_tags[technology],1,FALSE),""),
IFERROR(VLOOKUP($M75,all_tags[technology],1,FALSE),""),
IFERROR(VLOOKUP($N75,all_tags[technology],1,FALSE),""),
IFERROR(VLOOKUP($O75,all_tags[technology],1,FALSE),"")
)</f>
        <v/>
      </c>
      <c r="AK75" s="5" t="str">
        <f>_xlfn.TEXTJOIN("#",TRUE,
IFERROR(VLOOKUP($F75,all_tags[other],1,FALSE),""),
IFERROR(VLOOKUP($G75,all_tags[other],1,FALSE),""),
IFERROR(VLOOKUP($H75,all_tags[other],1,FALSE),""),
IFERROR(VLOOKUP($I75,all_tags[other],1,FALSE),""),
IFERROR(VLOOKUP($J75,all_tags[other],1,FALSE),""),
IFERROR(VLOOKUP($K75,all_tags[other],1,FALSE),""),
IFERROR(VLOOKUP($L75,all_tags[other],1,FALSE),""),
IFERROR(VLOOKUP($M75,all_tags[other],1,FALSE),""),
IFERROR(VLOOKUP($N75,all_tags[other],1,FALSE),""),
IFERROR(VLOOKUP($O75,all_tags[other],1,FALSE),"")
)</f>
        <v/>
      </c>
      <c r="AL75" t="str">
        <f t="shared" si="1"/>
        <v>post;presentation;list;tool</v>
      </c>
    </row>
    <row r="76" spans="1:38" x14ac:dyDescent="0.25">
      <c r="A76" t="str">
        <f>source_data[[#This Row],[link_id]]</f>
        <v>L00182</v>
      </c>
      <c r="B76" t="str">
        <f>source_data[[#This Row],[link]]</f>
        <v>https://rawgraphs.io/</v>
      </c>
      <c r="C76" t="str">
        <f>source_data[[#This Row],[article_title]]</f>
        <v>A free and open source tool for data visualization</v>
      </c>
      <c r="D76" t="str">
        <f>source_data[[#This Row],[concatenate]]</f>
        <v>package;site;data-viz;tool;chart</v>
      </c>
      <c r="E76">
        <f>source_data[[#This Row],[tag_count]]</f>
        <v>5</v>
      </c>
      <c r="F76" t="str" cm="1">
        <f t="array" ref="F76:J76">_xlfn.TEXTSPLIT(Table5[[#This Row],[concatenate]],";")</f>
        <v>package</v>
      </c>
      <c r="G76" t="str">
        <v>site</v>
      </c>
      <c r="H76" t="str">
        <v>data-viz</v>
      </c>
      <c r="I76" t="str">
        <v>tool</v>
      </c>
      <c r="J76" t="str">
        <v>chart</v>
      </c>
      <c r="Q76">
        <f>IF(ISBLANK(F76),-1,COUNTIF(all_tags[],F76)-COUNTIF(all_tags[category],F76))</f>
        <v>1</v>
      </c>
      <c r="R76">
        <f>IF(ISBLANK(G76),-1,COUNTIF(all_tags[],G76)-COUNTIF(all_tags[category],G76))</f>
        <v>1</v>
      </c>
      <c r="S76">
        <f>IF(ISBLANK(H76),-1,COUNTIF(all_tags[],H76)-COUNTIF(all_tags[category],H76))</f>
        <v>1</v>
      </c>
      <c r="T76">
        <f>IF(ISBLANK(I76),-1,COUNTIF(all_tags[],I76)-COUNTIF(all_tags[category],I76))</f>
        <v>1</v>
      </c>
      <c r="U76">
        <f>IF(ISBLANK(J76),-1,COUNTIF(all_tags[],J76)-COUNTIF(all_tags[category],J76))</f>
        <v>1</v>
      </c>
      <c r="V76">
        <f>IF(ISBLANK(K76),-1,COUNTIF(all_tags[],K76)-COUNTIF(all_tags[category],K76))</f>
        <v>-1</v>
      </c>
      <c r="W76">
        <f>IF(ISBLANK(L76),-1,COUNTIF(all_tags[],L76)-COUNTIF(all_tags[category],L76))</f>
        <v>-1</v>
      </c>
      <c r="X76">
        <f>IF(ISBLANK(M76),-1,COUNTIF(all_tags[],M76)-COUNTIF(all_tags[category],M76))</f>
        <v>-1</v>
      </c>
      <c r="Y76">
        <f>IF(ISBLANK(N76),-1,COUNTIF(all_tags[],N76)-COUNTIF(all_tags[category],N76))</f>
        <v>-1</v>
      </c>
      <c r="Z76">
        <f>IF(ISBLANK(O76),-1,COUNTIF(all_tags[],O76)-COUNTIF(all_tags[category],O76))</f>
        <v>-1</v>
      </c>
      <c r="AB76" t="str">
        <f>Table5[[#This Row],[link_id]]</f>
        <v>L00182</v>
      </c>
      <c r="AC76" s="5" t="str">
        <f>_xlfn.TEXTJOIN("#",TRUE,
IFERROR(VLOOKUP($F76,all_tags[format],1,FALSE),""),
IFERROR(VLOOKUP($G76,all_tags[format],1,FALSE),""),
IFERROR(VLOOKUP($H76,all_tags[format],1,FALSE),""),
IFERROR(VLOOKUP($I76,all_tags[format],1,FALSE),""),
IFERROR(VLOOKUP($J76,all_tags[format],1,FALSE),""),
IFERROR(VLOOKUP($K76,all_tags[format],1,FALSE),""),
IFERROR(VLOOKUP($L76,all_tags[format],1,FALSE),""),
IFERROR(VLOOKUP($M76,all_tags[format],1,FALSE),""),
IFERROR(VLOOKUP($N76,all_tags[format],1,FALSE),""),
IFERROR(VLOOKUP($O76,all_tags[format],1,FALSE),"")
)</f>
        <v>package#site</v>
      </c>
      <c r="AD76" s="5" t="str">
        <f>_xlfn.TEXTJOIN("#",TRUE,
IFERROR(VLOOKUP($F76,all_tags[type],1,FALSE),""),
IFERROR(VLOOKUP($G76,all_tags[type],1,FALSE),""),
IFERROR(VLOOKUP($H76,all_tags[type],1,FALSE),""),
IFERROR(VLOOKUP($I76,all_tags[type],1,FALSE),""),
IFERROR(VLOOKUP($J76,all_tags[type],1,FALSE),""),
IFERROR(VLOOKUP($K76,all_tags[type],1,FALSE),""),
IFERROR(VLOOKUP($L76,all_tags[type],1,FALSE),""),
IFERROR(VLOOKUP($M76,all_tags[type],1,FALSE),""),
IFERROR(VLOOKUP($N76,all_tags[type],1,FALSE),""),
IFERROR(VLOOKUP($O76,all_tags[type],1,FALSE),"")
)</f>
        <v/>
      </c>
      <c r="AE76" s="5" t="str">
        <f>_xlfn.TEXTJOIN("#",TRUE,
IFERROR(VLOOKUP($F76,all_tags[level],1,FALSE),""),
IFERROR(VLOOKUP($G76,all_tags[level],1,FALSE),""),
IFERROR(VLOOKUP($H76,all_tags[level],1,FALSE),""),
IFERROR(VLOOKUP($I76,all_tags[level],1,FALSE),""),
IFERROR(VLOOKUP($J76,all_tags[level],1,FALSE),""),
IFERROR(VLOOKUP($K76,all_tags[level],1,FALSE),""),
IFERROR(VLOOKUP($L76,all_tags[level],1,FALSE),""),
IFERROR(VLOOKUP($M76,all_tags[level],1,FALSE),""),
IFERROR(VLOOKUP($N76,all_tags[level],1,FALSE),""),
IFERROR(VLOOKUP($O76,all_tags[level],1,FALSE),"")
)</f>
        <v/>
      </c>
      <c r="AF76" s="5" t="str">
        <f>_xlfn.TEXTJOIN("#",TRUE,
IFERROR(VLOOKUP($F76,all_tags[style],1,FALSE),""),
IFERROR(VLOOKUP($G76,all_tags[style],1,FALSE),""),
IFERROR(VLOOKUP($H76,all_tags[style],1,FALSE),""),
IFERROR(VLOOKUP($I76,all_tags[style],1,FALSE),""),
IFERROR(VLOOKUP($J76,all_tags[style],1,FALSE),""),
IFERROR(VLOOKUP($K76,all_tags[style],1,FALSE),""),
IFERROR(VLOOKUP($L76,all_tags[style],1,FALSE),""),
IFERROR(VLOOKUP($M76,all_tags[style],1,FALSE),""),
IFERROR(VLOOKUP($N76,all_tags[style],1,FALSE),""),
IFERROR(VLOOKUP($O76,all_tags[style],1,FALSE),"")
)</f>
        <v/>
      </c>
      <c r="AG76" s="5" t="str">
        <f>_xlfn.TEXTJOIN("#",TRUE,
IFERROR(VLOOKUP($F76,all_tags[theme],1,FALSE),""),
IFERROR(VLOOKUP($G76,all_tags[theme],1,FALSE),""),
IFERROR(VLOOKUP($H76,all_tags[theme],1,FALSE),""),
IFERROR(VLOOKUP($I76,all_tags[theme],1,FALSE),""),
IFERROR(VLOOKUP($J76,all_tags[theme],1,FALSE),""),
IFERROR(VLOOKUP($K76,all_tags[theme],1,FALSE),""),
IFERROR(VLOOKUP($L76,all_tags[theme],1,FALSE),""),
IFERROR(VLOOKUP($M76,all_tags[theme],1,FALSE),""),
IFERROR(VLOOKUP($N76,all_tags[theme],1,FALSE),""),
IFERROR(VLOOKUP($O76,all_tags[theme],1,FALSE),"")
)</f>
        <v>data-viz</v>
      </c>
      <c r="AH76" s="5" t="str">
        <f>_xlfn.TEXTJOIN("#",TRUE,
IFERROR(VLOOKUP($F76,all_tags[topic],1,FALSE),""),
IFERROR(VLOOKUP($G76,all_tags[topic],1,FALSE),""),
IFERROR(VLOOKUP($H76,all_tags[topic],1,FALSE),""),
IFERROR(VLOOKUP($I76,all_tags[topic],1,FALSE),""),
IFERROR(VLOOKUP($J76,all_tags[topic],1,FALSE),""),
IFERROR(VLOOKUP($K76,all_tags[topic],1,FALSE),""),
IFERROR(VLOOKUP($L76,all_tags[topic],1,FALSE),""),
IFERROR(VLOOKUP($M76,all_tags[topic],1,FALSE),""),
IFERROR(VLOOKUP($N76,all_tags[topic],1,FALSE),""),
IFERROR(VLOOKUP($O76,all_tags[topic],1,FALSE),"")
)</f>
        <v>tool</v>
      </c>
      <c r="AI76" s="5" t="str">
        <f>_xlfn.TEXTJOIN("#",TRUE,
IFERROR(VLOOKUP($F76,all_tags[area],1,FALSE),""),
IFERROR(VLOOKUP($G76,all_tags[area],1,FALSE),""),
IFERROR(VLOOKUP($H76,all_tags[area],1,FALSE),""),
IFERROR(VLOOKUP($I76,all_tags[area],1,FALSE),""),
IFERROR(VLOOKUP($J76,all_tags[area],1,FALSE),""),
IFERROR(VLOOKUP($K76,all_tags[area],1,FALSE),""),
IFERROR(VLOOKUP($L76,all_tags[area],1,FALSE),""),
IFERROR(VLOOKUP($M76,all_tags[area],1,FALSE),""),
IFERROR(VLOOKUP($N76,all_tags[area],1,FALSE),""),
IFERROR(VLOOKUP($O76,all_tags[area],1,FALSE),"")
)</f>
        <v>chart</v>
      </c>
      <c r="AJ76" s="5" t="str">
        <f>_xlfn.TEXTJOIN("#",TRUE,
IFERROR(VLOOKUP($F76,all_tags[technology],1,FALSE),""),
IFERROR(VLOOKUP($G76,all_tags[technology],1,FALSE),""),
IFERROR(VLOOKUP($H76,all_tags[technology],1,FALSE),""),
IFERROR(VLOOKUP($I76,all_tags[technology],1,FALSE),""),
IFERROR(VLOOKUP($J76,all_tags[technology],1,FALSE),""),
IFERROR(VLOOKUP($K76,all_tags[technology],1,FALSE),""),
IFERROR(VLOOKUP($L76,all_tags[technology],1,FALSE),""),
IFERROR(VLOOKUP($M76,all_tags[technology],1,FALSE),""),
IFERROR(VLOOKUP($N76,all_tags[technology],1,FALSE),""),
IFERROR(VLOOKUP($O76,all_tags[technology],1,FALSE),"")
)</f>
        <v/>
      </c>
      <c r="AK76" s="5" t="str">
        <f>_xlfn.TEXTJOIN("#",TRUE,
IFERROR(VLOOKUP($F76,all_tags[other],1,FALSE),""),
IFERROR(VLOOKUP($G76,all_tags[other],1,FALSE),""),
IFERROR(VLOOKUP($H76,all_tags[other],1,FALSE),""),
IFERROR(VLOOKUP($I76,all_tags[other],1,FALSE),""),
IFERROR(VLOOKUP($J76,all_tags[other],1,FALSE),""),
IFERROR(VLOOKUP($K76,all_tags[other],1,FALSE),""),
IFERROR(VLOOKUP($L76,all_tags[other],1,FALSE),""),
IFERROR(VLOOKUP($M76,all_tags[other],1,FALSE),""),
IFERROR(VLOOKUP($N76,all_tags[other],1,FALSE),""),
IFERROR(VLOOKUP($O76,all_tags[other],1,FALSE),"")
)</f>
        <v/>
      </c>
      <c r="AL76" t="str">
        <f t="shared" si="1"/>
        <v>package;site;data-viz;tool;chart</v>
      </c>
    </row>
    <row r="77" spans="1:38" x14ac:dyDescent="0.25">
      <c r="A77" t="str">
        <f>source_data[[#This Row],[link_id]]</f>
        <v>L00185</v>
      </c>
      <c r="B77" t="str">
        <f>source_data[[#This Row],[link]]</f>
        <v>https://www.r-bloggers.com/visualizing-the-best/</v>
      </c>
      <c r="C77" t="str">
        <f>source_data[[#This Row],[article_title]]</f>
        <v>Visualizing "The Best"</v>
      </c>
      <c r="D77" t="str">
        <f>source_data[[#This Row],[concatenate]]</f>
        <v>post;how-to;explainer;data-science;technique;technology;rstats</v>
      </c>
      <c r="E77">
        <f>source_data[[#This Row],[tag_count]]</f>
        <v>7</v>
      </c>
      <c r="F77" t="str" cm="1">
        <f t="array" ref="F77:L77">_xlfn.TEXTSPLIT(Table5[[#This Row],[concatenate]],";")</f>
        <v>post</v>
      </c>
      <c r="G77" t="str">
        <v>how-to</v>
      </c>
      <c r="H77" t="str">
        <v>explainer</v>
      </c>
      <c r="I77" t="str">
        <v>data-science</v>
      </c>
      <c r="J77" t="str">
        <v>technique</v>
      </c>
      <c r="K77" t="str">
        <v>technology</v>
      </c>
      <c r="L77" t="str">
        <v>rstats</v>
      </c>
      <c r="Q77">
        <f>IF(ISBLANK(F77),-1,COUNTIF(all_tags[],F77)-COUNTIF(all_tags[category],F77))</f>
        <v>1</v>
      </c>
      <c r="R77">
        <f>IF(ISBLANK(G77),-1,COUNTIF(all_tags[],G77)-COUNTIF(all_tags[category],G77))</f>
        <v>1</v>
      </c>
      <c r="S77">
        <f>IF(ISBLANK(H77),-1,COUNTIF(all_tags[],H77)-COUNTIF(all_tags[category],H77))</f>
        <v>1</v>
      </c>
      <c r="T77">
        <f>IF(ISBLANK(I77),-1,COUNTIF(all_tags[],I77)-COUNTIF(all_tags[category],I77))</f>
        <v>1</v>
      </c>
      <c r="U77">
        <f>IF(ISBLANK(J77),-1,COUNTIF(all_tags[],J77)-COUNTIF(all_tags[category],J77))</f>
        <v>1</v>
      </c>
      <c r="V77">
        <f>IF(ISBLANK(K77),-1,COUNTIF(all_tags[],K77)-COUNTIF(all_tags[category],K77))</f>
        <v>1</v>
      </c>
      <c r="W77">
        <f>IF(ISBLANK(L77),-1,COUNTIF(all_tags[],L77)-COUNTIF(all_tags[category],L77))</f>
        <v>1</v>
      </c>
      <c r="X77">
        <f>IF(ISBLANK(M77),-1,COUNTIF(all_tags[],M77)-COUNTIF(all_tags[category],M77))</f>
        <v>-1</v>
      </c>
      <c r="Y77">
        <f>IF(ISBLANK(N77),-1,COUNTIF(all_tags[],N77)-COUNTIF(all_tags[category],N77))</f>
        <v>-1</v>
      </c>
      <c r="Z77">
        <f>IF(ISBLANK(O77),-1,COUNTIF(all_tags[],O77)-COUNTIF(all_tags[category],O77))</f>
        <v>-1</v>
      </c>
      <c r="AB77" t="str">
        <f>Table5[[#This Row],[link_id]]</f>
        <v>L00185</v>
      </c>
      <c r="AC77" s="5" t="str">
        <f>_xlfn.TEXTJOIN("#",TRUE,
IFERROR(VLOOKUP($F77,all_tags[format],1,FALSE),""),
IFERROR(VLOOKUP($G77,all_tags[format],1,FALSE),""),
IFERROR(VLOOKUP($H77,all_tags[format],1,FALSE),""),
IFERROR(VLOOKUP($I77,all_tags[format],1,FALSE),""),
IFERROR(VLOOKUP($J77,all_tags[format],1,FALSE),""),
IFERROR(VLOOKUP($K77,all_tags[format],1,FALSE),""),
IFERROR(VLOOKUP($L77,all_tags[format],1,FALSE),""),
IFERROR(VLOOKUP($M77,all_tags[format],1,FALSE),""),
IFERROR(VLOOKUP($N77,all_tags[format],1,FALSE),""),
IFERROR(VLOOKUP($O77,all_tags[format],1,FALSE),"")
)</f>
        <v>post</v>
      </c>
      <c r="AD77" s="5" t="str">
        <f>_xlfn.TEXTJOIN("#",TRUE,
IFERROR(VLOOKUP($F77,all_tags[type],1,FALSE),""),
IFERROR(VLOOKUP($G77,all_tags[type],1,FALSE),""),
IFERROR(VLOOKUP($H77,all_tags[type],1,FALSE),""),
IFERROR(VLOOKUP($I77,all_tags[type],1,FALSE),""),
IFERROR(VLOOKUP($J77,all_tags[type],1,FALSE),""),
IFERROR(VLOOKUP($K77,all_tags[type],1,FALSE),""),
IFERROR(VLOOKUP($L77,all_tags[type],1,FALSE),""),
IFERROR(VLOOKUP($M77,all_tags[type],1,FALSE),""),
IFERROR(VLOOKUP($N77,all_tags[type],1,FALSE),""),
IFERROR(VLOOKUP($O77,all_tags[type],1,FALSE),"")
)</f>
        <v>how-to</v>
      </c>
      <c r="AE77" s="5" t="str">
        <f>_xlfn.TEXTJOIN("#",TRUE,
IFERROR(VLOOKUP($F77,all_tags[level],1,FALSE),""),
IFERROR(VLOOKUP($G77,all_tags[level],1,FALSE),""),
IFERROR(VLOOKUP($H77,all_tags[level],1,FALSE),""),
IFERROR(VLOOKUP($I77,all_tags[level],1,FALSE),""),
IFERROR(VLOOKUP($J77,all_tags[level],1,FALSE),""),
IFERROR(VLOOKUP($K77,all_tags[level],1,FALSE),""),
IFERROR(VLOOKUP($L77,all_tags[level],1,FALSE),""),
IFERROR(VLOOKUP($M77,all_tags[level],1,FALSE),""),
IFERROR(VLOOKUP($N77,all_tags[level],1,FALSE),""),
IFERROR(VLOOKUP($O77,all_tags[level],1,FALSE),"")
)</f>
        <v>explainer</v>
      </c>
      <c r="AF77" s="5" t="str">
        <f>_xlfn.TEXTJOIN("#",TRUE,
IFERROR(VLOOKUP($F77,all_tags[style],1,FALSE),""),
IFERROR(VLOOKUP($G77,all_tags[style],1,FALSE),""),
IFERROR(VLOOKUP($H77,all_tags[style],1,FALSE),""),
IFERROR(VLOOKUP($I77,all_tags[style],1,FALSE),""),
IFERROR(VLOOKUP($J77,all_tags[style],1,FALSE),""),
IFERROR(VLOOKUP($K77,all_tags[style],1,FALSE),""),
IFERROR(VLOOKUP($L77,all_tags[style],1,FALSE),""),
IFERROR(VLOOKUP($M77,all_tags[style],1,FALSE),""),
IFERROR(VLOOKUP($N77,all_tags[style],1,FALSE),""),
IFERROR(VLOOKUP($O77,all_tags[style],1,FALSE),"")
)</f>
        <v/>
      </c>
      <c r="AG77" s="5" t="str">
        <f>_xlfn.TEXTJOIN("#",TRUE,
IFERROR(VLOOKUP($F77,all_tags[theme],1,FALSE),""),
IFERROR(VLOOKUP($G77,all_tags[theme],1,FALSE),""),
IFERROR(VLOOKUP($H77,all_tags[theme],1,FALSE),""),
IFERROR(VLOOKUP($I77,all_tags[theme],1,FALSE),""),
IFERROR(VLOOKUP($J77,all_tags[theme],1,FALSE),""),
IFERROR(VLOOKUP($K77,all_tags[theme],1,FALSE),""),
IFERROR(VLOOKUP($L77,all_tags[theme],1,FALSE),""),
IFERROR(VLOOKUP($M77,all_tags[theme],1,FALSE),""),
IFERROR(VLOOKUP($N77,all_tags[theme],1,FALSE),""),
IFERROR(VLOOKUP($O77,all_tags[theme],1,FALSE),"")
)</f>
        <v>data-science</v>
      </c>
      <c r="AH77" s="5" t="str">
        <f>_xlfn.TEXTJOIN("#",TRUE,
IFERROR(VLOOKUP($F77,all_tags[topic],1,FALSE),""),
IFERROR(VLOOKUP($G77,all_tags[topic],1,FALSE),""),
IFERROR(VLOOKUP($H77,all_tags[topic],1,FALSE),""),
IFERROR(VLOOKUP($I77,all_tags[topic],1,FALSE),""),
IFERROR(VLOOKUP($J77,all_tags[topic],1,FALSE),""),
IFERROR(VLOOKUP($K77,all_tags[topic],1,FALSE),""),
IFERROR(VLOOKUP($L77,all_tags[topic],1,FALSE),""),
IFERROR(VLOOKUP($M77,all_tags[topic],1,FALSE),""),
IFERROR(VLOOKUP($N77,all_tags[topic],1,FALSE),""),
IFERROR(VLOOKUP($O77,all_tags[topic],1,FALSE),"")
)</f>
        <v>technique#technology</v>
      </c>
      <c r="AI77" s="5" t="str">
        <f>_xlfn.TEXTJOIN("#",TRUE,
IFERROR(VLOOKUP($F77,all_tags[area],1,FALSE),""),
IFERROR(VLOOKUP($G77,all_tags[area],1,FALSE),""),
IFERROR(VLOOKUP($H77,all_tags[area],1,FALSE),""),
IFERROR(VLOOKUP($I77,all_tags[area],1,FALSE),""),
IFERROR(VLOOKUP($J77,all_tags[area],1,FALSE),""),
IFERROR(VLOOKUP($K77,all_tags[area],1,FALSE),""),
IFERROR(VLOOKUP($L77,all_tags[area],1,FALSE),""),
IFERROR(VLOOKUP($M77,all_tags[area],1,FALSE),""),
IFERROR(VLOOKUP($N77,all_tags[area],1,FALSE),""),
IFERROR(VLOOKUP($O77,all_tags[area],1,FALSE),"")
)</f>
        <v/>
      </c>
      <c r="AJ77" s="5" t="str">
        <f>_xlfn.TEXTJOIN("#",TRUE,
IFERROR(VLOOKUP($F77,all_tags[technology],1,FALSE),""),
IFERROR(VLOOKUP($G77,all_tags[technology],1,FALSE),""),
IFERROR(VLOOKUP($H77,all_tags[technology],1,FALSE),""),
IFERROR(VLOOKUP($I77,all_tags[technology],1,FALSE),""),
IFERROR(VLOOKUP($J77,all_tags[technology],1,FALSE),""),
IFERROR(VLOOKUP($K77,all_tags[technology],1,FALSE),""),
IFERROR(VLOOKUP($L77,all_tags[technology],1,FALSE),""),
IFERROR(VLOOKUP($M77,all_tags[technology],1,FALSE),""),
IFERROR(VLOOKUP($N77,all_tags[technology],1,FALSE),""),
IFERROR(VLOOKUP($O77,all_tags[technology],1,FALSE),"")
)</f>
        <v>rstats</v>
      </c>
      <c r="AK77" s="5" t="str">
        <f>_xlfn.TEXTJOIN("#",TRUE,
IFERROR(VLOOKUP($F77,all_tags[other],1,FALSE),""),
IFERROR(VLOOKUP($G77,all_tags[other],1,FALSE),""),
IFERROR(VLOOKUP($H77,all_tags[other],1,FALSE),""),
IFERROR(VLOOKUP($I77,all_tags[other],1,FALSE),""),
IFERROR(VLOOKUP($J77,all_tags[other],1,FALSE),""),
IFERROR(VLOOKUP($K77,all_tags[other],1,FALSE),""),
IFERROR(VLOOKUP($L77,all_tags[other],1,FALSE),""),
IFERROR(VLOOKUP($M77,all_tags[other],1,FALSE),""),
IFERROR(VLOOKUP($N77,all_tags[other],1,FALSE),""),
IFERROR(VLOOKUP($O77,all_tags[other],1,FALSE),"")
)</f>
        <v/>
      </c>
      <c r="AL77" t="str">
        <f t="shared" si="1"/>
        <v>post;how-to;explainer;data-science;technique;technology;rstats</v>
      </c>
    </row>
    <row r="78" spans="1:38" x14ac:dyDescent="0.25">
      <c r="A78" t="str">
        <f>source_data[[#This Row],[link_id]]</f>
        <v>L00192</v>
      </c>
      <c r="B78" t="str">
        <f>source_data[[#This Row],[link]]</f>
        <v>http://www.nature.com/articles/s41551-016-0024</v>
      </c>
      <c r="C78" t="str">
        <f>source_data[[#This Row],[article_title]]</f>
        <v>An artificial intelligence platform for the multihospital collaborative management of congenital cataracts</v>
      </c>
      <c r="D78" t="str">
        <f>source_data[[#This Row],[concatenate]]</f>
        <v>paper;research;ai;usage</v>
      </c>
      <c r="E78">
        <f>source_data[[#This Row],[tag_count]]</f>
        <v>4</v>
      </c>
      <c r="F78" t="str" cm="1">
        <f t="array" ref="F78:I78">_xlfn.TEXTSPLIT(Table5[[#This Row],[concatenate]],";")</f>
        <v>paper</v>
      </c>
      <c r="G78" t="str">
        <v>research</v>
      </c>
      <c r="H78" t="str">
        <v>ai</v>
      </c>
      <c r="I78" t="str">
        <v>usage</v>
      </c>
      <c r="Q78">
        <f>IF(ISBLANK(F78),-1,COUNTIF(all_tags[],F78)-COUNTIF(all_tags[category],F78))</f>
        <v>1</v>
      </c>
      <c r="R78">
        <f>IF(ISBLANK(G78),-1,COUNTIF(all_tags[],G78)-COUNTIF(all_tags[category],G78))</f>
        <v>1</v>
      </c>
      <c r="S78">
        <f>IF(ISBLANK(H78),-1,COUNTIF(all_tags[],H78)-COUNTIF(all_tags[category],H78))</f>
        <v>1</v>
      </c>
      <c r="T78">
        <f>IF(ISBLANK(I78),-1,COUNTIF(all_tags[],I78)-COUNTIF(all_tags[category],I78))</f>
        <v>1</v>
      </c>
      <c r="U78">
        <f>IF(ISBLANK(J78),-1,COUNTIF(all_tags[],J78)-COUNTIF(all_tags[category],J78))</f>
        <v>-1</v>
      </c>
      <c r="V78">
        <f>IF(ISBLANK(K78),-1,COUNTIF(all_tags[],K78)-COUNTIF(all_tags[category],K78))</f>
        <v>-1</v>
      </c>
      <c r="W78">
        <f>IF(ISBLANK(L78),-1,COUNTIF(all_tags[],L78)-COUNTIF(all_tags[category],L78))</f>
        <v>-1</v>
      </c>
      <c r="X78">
        <f>IF(ISBLANK(M78),-1,COUNTIF(all_tags[],M78)-COUNTIF(all_tags[category],M78))</f>
        <v>-1</v>
      </c>
      <c r="Y78">
        <f>IF(ISBLANK(N78),-1,COUNTIF(all_tags[],N78)-COUNTIF(all_tags[category],N78))</f>
        <v>-1</v>
      </c>
      <c r="Z78">
        <f>IF(ISBLANK(O78),-1,COUNTIF(all_tags[],O78)-COUNTIF(all_tags[category],O78))</f>
        <v>-1</v>
      </c>
      <c r="AB78" t="str">
        <f>Table5[[#This Row],[link_id]]</f>
        <v>L00192</v>
      </c>
      <c r="AC78" s="5" t="str">
        <f>_xlfn.TEXTJOIN("#",TRUE,
IFERROR(VLOOKUP($F78,all_tags[format],1,FALSE),""),
IFERROR(VLOOKUP($G78,all_tags[format],1,FALSE),""),
IFERROR(VLOOKUP($H78,all_tags[format],1,FALSE),""),
IFERROR(VLOOKUP($I78,all_tags[format],1,FALSE),""),
IFERROR(VLOOKUP($J78,all_tags[format],1,FALSE),""),
IFERROR(VLOOKUP($K78,all_tags[format],1,FALSE),""),
IFERROR(VLOOKUP($L78,all_tags[format],1,FALSE),""),
IFERROR(VLOOKUP($M78,all_tags[format],1,FALSE),""),
IFERROR(VLOOKUP($N78,all_tags[format],1,FALSE),""),
IFERROR(VLOOKUP($O78,all_tags[format],1,FALSE),"")
)</f>
        <v>paper</v>
      </c>
      <c r="AD78" s="5" t="str">
        <f>_xlfn.TEXTJOIN("#",TRUE,
IFERROR(VLOOKUP($F78,all_tags[type],1,FALSE),""),
IFERROR(VLOOKUP($G78,all_tags[type],1,FALSE),""),
IFERROR(VLOOKUP($H78,all_tags[type],1,FALSE),""),
IFERROR(VLOOKUP($I78,all_tags[type],1,FALSE),""),
IFERROR(VLOOKUP($J78,all_tags[type],1,FALSE),""),
IFERROR(VLOOKUP($K78,all_tags[type],1,FALSE),""),
IFERROR(VLOOKUP($L78,all_tags[type],1,FALSE),""),
IFERROR(VLOOKUP($M78,all_tags[type],1,FALSE),""),
IFERROR(VLOOKUP($N78,all_tags[type],1,FALSE),""),
IFERROR(VLOOKUP($O78,all_tags[type],1,FALSE),"")
)</f>
        <v>research</v>
      </c>
      <c r="AE78" s="5" t="str">
        <f>_xlfn.TEXTJOIN("#",TRUE,
IFERROR(VLOOKUP($F78,all_tags[level],1,FALSE),""),
IFERROR(VLOOKUP($G78,all_tags[level],1,FALSE),""),
IFERROR(VLOOKUP($H78,all_tags[level],1,FALSE),""),
IFERROR(VLOOKUP($I78,all_tags[level],1,FALSE),""),
IFERROR(VLOOKUP($J78,all_tags[level],1,FALSE),""),
IFERROR(VLOOKUP($K78,all_tags[level],1,FALSE),""),
IFERROR(VLOOKUP($L78,all_tags[level],1,FALSE),""),
IFERROR(VLOOKUP($M78,all_tags[level],1,FALSE),""),
IFERROR(VLOOKUP($N78,all_tags[level],1,FALSE),""),
IFERROR(VLOOKUP($O78,all_tags[level],1,FALSE),"")
)</f>
        <v/>
      </c>
      <c r="AF78" s="5" t="str">
        <f>_xlfn.TEXTJOIN("#",TRUE,
IFERROR(VLOOKUP($F78,all_tags[style],1,FALSE),""),
IFERROR(VLOOKUP($G78,all_tags[style],1,FALSE),""),
IFERROR(VLOOKUP($H78,all_tags[style],1,FALSE),""),
IFERROR(VLOOKUP($I78,all_tags[style],1,FALSE),""),
IFERROR(VLOOKUP($J78,all_tags[style],1,FALSE),""),
IFERROR(VLOOKUP($K78,all_tags[style],1,FALSE),""),
IFERROR(VLOOKUP($L78,all_tags[style],1,FALSE),""),
IFERROR(VLOOKUP($M78,all_tags[style],1,FALSE),""),
IFERROR(VLOOKUP($N78,all_tags[style],1,FALSE),""),
IFERROR(VLOOKUP($O78,all_tags[style],1,FALSE),"")
)</f>
        <v/>
      </c>
      <c r="AG78" s="5" t="str">
        <f>_xlfn.TEXTJOIN("#",TRUE,
IFERROR(VLOOKUP($F78,all_tags[theme],1,FALSE),""),
IFERROR(VLOOKUP($G78,all_tags[theme],1,FALSE),""),
IFERROR(VLOOKUP($H78,all_tags[theme],1,FALSE),""),
IFERROR(VLOOKUP($I78,all_tags[theme],1,FALSE),""),
IFERROR(VLOOKUP($J78,all_tags[theme],1,FALSE),""),
IFERROR(VLOOKUP($K78,all_tags[theme],1,FALSE),""),
IFERROR(VLOOKUP($L78,all_tags[theme],1,FALSE),""),
IFERROR(VLOOKUP($M78,all_tags[theme],1,FALSE),""),
IFERROR(VLOOKUP($N78,all_tags[theme],1,FALSE),""),
IFERROR(VLOOKUP($O78,all_tags[theme],1,FALSE),"")
)</f>
        <v/>
      </c>
      <c r="AH78" s="5" t="str">
        <f>_xlfn.TEXTJOIN("#",TRUE,
IFERROR(VLOOKUP($F78,all_tags[topic],1,FALSE),""),
IFERROR(VLOOKUP($G78,all_tags[topic],1,FALSE),""),
IFERROR(VLOOKUP($H78,all_tags[topic],1,FALSE),""),
IFERROR(VLOOKUP($I78,all_tags[topic],1,FALSE),""),
IFERROR(VLOOKUP($J78,all_tags[topic],1,FALSE),""),
IFERROR(VLOOKUP($K78,all_tags[topic],1,FALSE),""),
IFERROR(VLOOKUP($L78,all_tags[topic],1,FALSE),""),
IFERROR(VLOOKUP($M78,all_tags[topic],1,FALSE),""),
IFERROR(VLOOKUP($N78,all_tags[topic],1,FALSE),""),
IFERROR(VLOOKUP($O78,all_tags[topic],1,FALSE),"")
)</f>
        <v/>
      </c>
      <c r="AI78" s="5" t="str">
        <f>_xlfn.TEXTJOIN("#",TRUE,
IFERROR(VLOOKUP($F78,all_tags[area],1,FALSE),""),
IFERROR(VLOOKUP($G78,all_tags[area],1,FALSE),""),
IFERROR(VLOOKUP($H78,all_tags[area],1,FALSE),""),
IFERROR(VLOOKUP($I78,all_tags[area],1,FALSE),""),
IFERROR(VLOOKUP($J78,all_tags[area],1,FALSE),""),
IFERROR(VLOOKUP($K78,all_tags[area],1,FALSE),""),
IFERROR(VLOOKUP($L78,all_tags[area],1,FALSE),""),
IFERROR(VLOOKUP($M78,all_tags[area],1,FALSE),""),
IFERROR(VLOOKUP($N78,all_tags[area],1,FALSE),""),
IFERROR(VLOOKUP($O78,all_tags[area],1,FALSE),"")
)</f>
        <v>ai#usage</v>
      </c>
      <c r="AJ78" s="5" t="str">
        <f>_xlfn.TEXTJOIN("#",TRUE,
IFERROR(VLOOKUP($F78,all_tags[technology],1,FALSE),""),
IFERROR(VLOOKUP($G78,all_tags[technology],1,FALSE),""),
IFERROR(VLOOKUP($H78,all_tags[technology],1,FALSE),""),
IFERROR(VLOOKUP($I78,all_tags[technology],1,FALSE),""),
IFERROR(VLOOKUP($J78,all_tags[technology],1,FALSE),""),
IFERROR(VLOOKUP($K78,all_tags[technology],1,FALSE),""),
IFERROR(VLOOKUP($L78,all_tags[technology],1,FALSE),""),
IFERROR(VLOOKUP($M78,all_tags[technology],1,FALSE),""),
IFERROR(VLOOKUP($N78,all_tags[technology],1,FALSE),""),
IFERROR(VLOOKUP($O78,all_tags[technology],1,FALSE),"")
)</f>
        <v/>
      </c>
      <c r="AK78" s="5" t="str">
        <f>_xlfn.TEXTJOIN("#",TRUE,
IFERROR(VLOOKUP($F78,all_tags[other],1,FALSE),""),
IFERROR(VLOOKUP($G78,all_tags[other],1,FALSE),""),
IFERROR(VLOOKUP($H78,all_tags[other],1,FALSE),""),
IFERROR(VLOOKUP($I78,all_tags[other],1,FALSE),""),
IFERROR(VLOOKUP($J78,all_tags[other],1,FALSE),""),
IFERROR(VLOOKUP($K78,all_tags[other],1,FALSE),""),
IFERROR(VLOOKUP($L78,all_tags[other],1,FALSE),""),
IFERROR(VLOOKUP($M78,all_tags[other],1,FALSE),""),
IFERROR(VLOOKUP($N78,all_tags[other],1,FALSE),""),
IFERROR(VLOOKUP($O78,all_tags[other],1,FALSE),"")
)</f>
        <v/>
      </c>
      <c r="AL78" t="str">
        <f t="shared" si="1"/>
        <v>paper;research;ai;usage</v>
      </c>
    </row>
    <row r="79" spans="1:38" x14ac:dyDescent="0.25">
      <c r="A79" t="str">
        <f>source_data[[#This Row],[link_id]]</f>
        <v>L00195</v>
      </c>
      <c r="B79" t="str">
        <f>source_data[[#This Row],[link]]</f>
        <v>https://twitter.com/gt/status/823932184859815936/photo/1</v>
      </c>
      <c r="C79" t="str">
        <f>source_data[[#This Row],[article_title]]</f>
        <v>If nutrition labels were designed to visualize ingredients like this, we would make better choices—as would the manufacturers. https://t.co/NQCXr2bAi2</v>
      </c>
      <c r="D79" t="str">
        <f>source_data[[#This Row],[concatenate]]</f>
        <v>visual;example;data-viz;inspiration</v>
      </c>
      <c r="E79">
        <f>source_data[[#This Row],[tag_count]]</f>
        <v>4</v>
      </c>
      <c r="F79" t="str" cm="1">
        <f t="array" ref="F79:I79">_xlfn.TEXTSPLIT(Table5[[#This Row],[concatenate]],";")</f>
        <v>visual</v>
      </c>
      <c r="G79" t="str">
        <v>example</v>
      </c>
      <c r="H79" t="str">
        <v>data-viz</v>
      </c>
      <c r="I79" t="str">
        <v>inspiration</v>
      </c>
      <c r="Q79">
        <f>IF(ISBLANK(F79),-1,COUNTIF(all_tags[],F79)-COUNTIF(all_tags[category],F79))</f>
        <v>1</v>
      </c>
      <c r="R79">
        <f>IF(ISBLANK(G79),-1,COUNTIF(all_tags[],G79)-COUNTIF(all_tags[category],G79))</f>
        <v>1</v>
      </c>
      <c r="S79">
        <f>IF(ISBLANK(H79),-1,COUNTIF(all_tags[],H79)-COUNTIF(all_tags[category],H79))</f>
        <v>1</v>
      </c>
      <c r="T79">
        <f>IF(ISBLANK(I79),-1,COUNTIF(all_tags[],I79)-COUNTIF(all_tags[category],I79))</f>
        <v>1</v>
      </c>
      <c r="U79">
        <f>IF(ISBLANK(J79),-1,COUNTIF(all_tags[],J79)-COUNTIF(all_tags[category],J79))</f>
        <v>-1</v>
      </c>
      <c r="V79">
        <f>IF(ISBLANK(K79),-1,COUNTIF(all_tags[],K79)-COUNTIF(all_tags[category],K79))</f>
        <v>-1</v>
      </c>
      <c r="W79">
        <f>IF(ISBLANK(L79),-1,COUNTIF(all_tags[],L79)-COUNTIF(all_tags[category],L79))</f>
        <v>-1</v>
      </c>
      <c r="X79">
        <f>IF(ISBLANK(M79),-1,COUNTIF(all_tags[],M79)-COUNTIF(all_tags[category],M79))</f>
        <v>-1</v>
      </c>
      <c r="Y79">
        <f>IF(ISBLANK(N79),-1,COUNTIF(all_tags[],N79)-COUNTIF(all_tags[category],N79))</f>
        <v>-1</v>
      </c>
      <c r="Z79">
        <f>IF(ISBLANK(O79),-1,COUNTIF(all_tags[],O79)-COUNTIF(all_tags[category],O79))</f>
        <v>-1</v>
      </c>
      <c r="AB79" t="str">
        <f>Table5[[#This Row],[link_id]]</f>
        <v>L00195</v>
      </c>
      <c r="AC79" s="5" t="str">
        <f>_xlfn.TEXTJOIN("#",TRUE,
IFERROR(VLOOKUP($F79,all_tags[format],1,FALSE),""),
IFERROR(VLOOKUP($G79,all_tags[format],1,FALSE),""),
IFERROR(VLOOKUP($H79,all_tags[format],1,FALSE),""),
IFERROR(VLOOKUP($I79,all_tags[format],1,FALSE),""),
IFERROR(VLOOKUP($J79,all_tags[format],1,FALSE),""),
IFERROR(VLOOKUP($K79,all_tags[format],1,FALSE),""),
IFERROR(VLOOKUP($L79,all_tags[format],1,FALSE),""),
IFERROR(VLOOKUP($M79,all_tags[format],1,FALSE),""),
IFERROR(VLOOKUP($N79,all_tags[format],1,FALSE),""),
IFERROR(VLOOKUP($O79,all_tags[format],1,FALSE),"")
)</f>
        <v/>
      </c>
      <c r="AD79" s="5" t="str">
        <f>_xlfn.TEXTJOIN("#",TRUE,
IFERROR(VLOOKUP($F79,all_tags[type],1,FALSE),""),
IFERROR(VLOOKUP($G79,all_tags[type],1,FALSE),""),
IFERROR(VLOOKUP($H79,all_tags[type],1,FALSE),""),
IFERROR(VLOOKUP($I79,all_tags[type],1,FALSE),""),
IFERROR(VLOOKUP($J79,all_tags[type],1,FALSE),""),
IFERROR(VLOOKUP($K79,all_tags[type],1,FALSE),""),
IFERROR(VLOOKUP($L79,all_tags[type],1,FALSE),""),
IFERROR(VLOOKUP($M79,all_tags[type],1,FALSE),""),
IFERROR(VLOOKUP($N79,all_tags[type],1,FALSE),""),
IFERROR(VLOOKUP($O79,all_tags[type],1,FALSE),"")
)</f>
        <v>visual</v>
      </c>
      <c r="AE79" s="5" t="str">
        <f>_xlfn.TEXTJOIN("#",TRUE,
IFERROR(VLOOKUP($F79,all_tags[level],1,FALSE),""),
IFERROR(VLOOKUP($G79,all_tags[level],1,FALSE),""),
IFERROR(VLOOKUP($H79,all_tags[level],1,FALSE),""),
IFERROR(VLOOKUP($I79,all_tags[level],1,FALSE),""),
IFERROR(VLOOKUP($J79,all_tags[level],1,FALSE),""),
IFERROR(VLOOKUP($K79,all_tags[level],1,FALSE),""),
IFERROR(VLOOKUP($L79,all_tags[level],1,FALSE),""),
IFERROR(VLOOKUP($M79,all_tags[level],1,FALSE),""),
IFERROR(VLOOKUP($N79,all_tags[level],1,FALSE),""),
IFERROR(VLOOKUP($O79,all_tags[level],1,FALSE),"")
)</f>
        <v>example</v>
      </c>
      <c r="AF79" s="5" t="str">
        <f>_xlfn.TEXTJOIN("#",TRUE,
IFERROR(VLOOKUP($F79,all_tags[style],1,FALSE),""),
IFERROR(VLOOKUP($G79,all_tags[style],1,FALSE),""),
IFERROR(VLOOKUP($H79,all_tags[style],1,FALSE),""),
IFERROR(VLOOKUP($I79,all_tags[style],1,FALSE),""),
IFERROR(VLOOKUP($J79,all_tags[style],1,FALSE),""),
IFERROR(VLOOKUP($K79,all_tags[style],1,FALSE),""),
IFERROR(VLOOKUP($L79,all_tags[style],1,FALSE),""),
IFERROR(VLOOKUP($M79,all_tags[style],1,FALSE),""),
IFERROR(VLOOKUP($N79,all_tags[style],1,FALSE),""),
IFERROR(VLOOKUP($O79,all_tags[style],1,FALSE),"")
)</f>
        <v/>
      </c>
      <c r="AG79" s="5" t="str">
        <f>_xlfn.TEXTJOIN("#",TRUE,
IFERROR(VLOOKUP($F79,all_tags[theme],1,FALSE),""),
IFERROR(VLOOKUP($G79,all_tags[theme],1,FALSE),""),
IFERROR(VLOOKUP($H79,all_tags[theme],1,FALSE),""),
IFERROR(VLOOKUP($I79,all_tags[theme],1,FALSE),""),
IFERROR(VLOOKUP($J79,all_tags[theme],1,FALSE),""),
IFERROR(VLOOKUP($K79,all_tags[theme],1,FALSE),""),
IFERROR(VLOOKUP($L79,all_tags[theme],1,FALSE),""),
IFERROR(VLOOKUP($M79,all_tags[theme],1,FALSE),""),
IFERROR(VLOOKUP($N79,all_tags[theme],1,FALSE),""),
IFERROR(VLOOKUP($O79,all_tags[theme],1,FALSE),"")
)</f>
        <v>data-viz</v>
      </c>
      <c r="AH79" s="5" t="str">
        <f>_xlfn.TEXTJOIN("#",TRUE,
IFERROR(VLOOKUP($F79,all_tags[topic],1,FALSE),""),
IFERROR(VLOOKUP($G79,all_tags[topic],1,FALSE),""),
IFERROR(VLOOKUP($H79,all_tags[topic],1,FALSE),""),
IFERROR(VLOOKUP($I79,all_tags[topic],1,FALSE),""),
IFERROR(VLOOKUP($J79,all_tags[topic],1,FALSE),""),
IFERROR(VLOOKUP($K79,all_tags[topic],1,FALSE),""),
IFERROR(VLOOKUP($L79,all_tags[topic],1,FALSE),""),
IFERROR(VLOOKUP($M79,all_tags[topic],1,FALSE),""),
IFERROR(VLOOKUP($N79,all_tags[topic],1,FALSE),""),
IFERROR(VLOOKUP($O79,all_tags[topic],1,FALSE),"")
)</f>
        <v/>
      </c>
      <c r="AI79" s="5" t="str">
        <f>_xlfn.TEXTJOIN("#",TRUE,
IFERROR(VLOOKUP($F79,all_tags[area],1,FALSE),""),
IFERROR(VLOOKUP($G79,all_tags[area],1,FALSE),""),
IFERROR(VLOOKUP($H79,all_tags[area],1,FALSE),""),
IFERROR(VLOOKUP($I79,all_tags[area],1,FALSE),""),
IFERROR(VLOOKUP($J79,all_tags[area],1,FALSE),""),
IFERROR(VLOOKUP($K79,all_tags[area],1,FALSE),""),
IFERROR(VLOOKUP($L79,all_tags[area],1,FALSE),""),
IFERROR(VLOOKUP($M79,all_tags[area],1,FALSE),""),
IFERROR(VLOOKUP($N79,all_tags[area],1,FALSE),""),
IFERROR(VLOOKUP($O79,all_tags[area],1,FALSE),"")
)</f>
        <v/>
      </c>
      <c r="AJ79" s="5" t="str">
        <f>_xlfn.TEXTJOIN("#",TRUE,
IFERROR(VLOOKUP($F79,all_tags[technology],1,FALSE),""),
IFERROR(VLOOKUP($G79,all_tags[technology],1,FALSE),""),
IFERROR(VLOOKUP($H79,all_tags[technology],1,FALSE),""),
IFERROR(VLOOKUP($I79,all_tags[technology],1,FALSE),""),
IFERROR(VLOOKUP($J79,all_tags[technology],1,FALSE),""),
IFERROR(VLOOKUP($K79,all_tags[technology],1,FALSE),""),
IFERROR(VLOOKUP($L79,all_tags[technology],1,FALSE),""),
IFERROR(VLOOKUP($M79,all_tags[technology],1,FALSE),""),
IFERROR(VLOOKUP($N79,all_tags[technology],1,FALSE),""),
IFERROR(VLOOKUP($O79,all_tags[technology],1,FALSE),"")
)</f>
        <v/>
      </c>
      <c r="AK79" s="5" t="str">
        <f>_xlfn.TEXTJOIN("#",TRUE,
IFERROR(VLOOKUP($F79,all_tags[other],1,FALSE),""),
IFERROR(VLOOKUP($G79,all_tags[other],1,FALSE),""),
IFERROR(VLOOKUP($H79,all_tags[other],1,FALSE),""),
IFERROR(VLOOKUP($I79,all_tags[other],1,FALSE),""),
IFERROR(VLOOKUP($J79,all_tags[other],1,FALSE),""),
IFERROR(VLOOKUP($K79,all_tags[other],1,FALSE),""),
IFERROR(VLOOKUP($L79,all_tags[other],1,FALSE),""),
IFERROR(VLOOKUP($M79,all_tags[other],1,FALSE),""),
IFERROR(VLOOKUP($N79,all_tags[other],1,FALSE),""),
IFERROR(VLOOKUP($O79,all_tags[other],1,FALSE),"")
)</f>
        <v>inspiration</v>
      </c>
      <c r="AL79" t="str">
        <f t="shared" si="1"/>
        <v>visual;example;data-viz;inspiration</v>
      </c>
    </row>
    <row r="80" spans="1:38" ht="30" x14ac:dyDescent="0.25">
      <c r="A80" t="str">
        <f>source_data[[#This Row],[link_id]]</f>
        <v>L00197</v>
      </c>
      <c r="B80" t="str">
        <f>source_data[[#This Row],[link]]</f>
        <v>https://www.r-bloggers.com/r-tutorial-on-the-apply-family-of-functions/</v>
      </c>
      <c r="C80" t="str">
        <f>source_data[[#This Row],[article_title]]</f>
        <v>R tutorial on the Apply family of functions</v>
      </c>
      <c r="D80" t="str">
        <f>source_data[[#This Row],[concatenate]]</f>
        <v>post;fundamentals;explainer;technique;function;technology;rstats</v>
      </c>
      <c r="E80">
        <f>source_data[[#This Row],[tag_count]]</f>
        <v>5</v>
      </c>
      <c r="F80" t="str" cm="1">
        <f t="array" ref="F80:L80">_xlfn.TEXTSPLIT(Table5[[#This Row],[concatenate]],";")</f>
        <v>post</v>
      </c>
      <c r="G80" t="str">
        <v>fundamentals</v>
      </c>
      <c r="H80" t="str">
        <v>explainer</v>
      </c>
      <c r="I80" t="str">
        <v>technique</v>
      </c>
      <c r="J80" t="str">
        <v>function</v>
      </c>
      <c r="K80" t="str">
        <v>technology</v>
      </c>
      <c r="L80" t="str">
        <v>rstats</v>
      </c>
      <c r="Q80">
        <f>IF(ISBLANK(F80),-1,COUNTIF(all_tags[],F80)-COUNTIF(all_tags[category],F80))</f>
        <v>1</v>
      </c>
      <c r="R80">
        <f>IF(ISBLANK(G80),-1,COUNTIF(all_tags[],G80)-COUNTIF(all_tags[category],G80))</f>
        <v>1</v>
      </c>
      <c r="S80">
        <f>IF(ISBLANK(H80),-1,COUNTIF(all_tags[],H80)-COUNTIF(all_tags[category],H80))</f>
        <v>1</v>
      </c>
      <c r="T80">
        <f>IF(ISBLANK(I80),-1,COUNTIF(all_tags[],I80)-COUNTIF(all_tags[category],I80))</f>
        <v>1</v>
      </c>
      <c r="U80">
        <f>IF(ISBLANK(J80),-1,COUNTIF(all_tags[],J80)-COUNTIF(all_tags[category],J80))</f>
        <v>1</v>
      </c>
      <c r="V80">
        <f>IF(ISBLANK(K80),-1,COUNTIF(all_tags[],K80)-COUNTIF(all_tags[category],K80))</f>
        <v>1</v>
      </c>
      <c r="W80">
        <f>IF(ISBLANK(L80),-1,COUNTIF(all_tags[],L80)-COUNTIF(all_tags[category],L80))</f>
        <v>1</v>
      </c>
      <c r="X80">
        <f>IF(ISBLANK(M80),-1,COUNTIF(all_tags[],M80)-COUNTIF(all_tags[category],M80))</f>
        <v>-1</v>
      </c>
      <c r="Y80">
        <f>IF(ISBLANK(N80),-1,COUNTIF(all_tags[],N80)-COUNTIF(all_tags[category],N80))</f>
        <v>-1</v>
      </c>
      <c r="Z80">
        <f>IF(ISBLANK(O80),-1,COUNTIF(all_tags[],O80)-COUNTIF(all_tags[category],O80))</f>
        <v>-1</v>
      </c>
      <c r="AB80" t="str">
        <f>Table5[[#This Row],[link_id]]</f>
        <v>L00197</v>
      </c>
      <c r="AC80" s="5" t="str">
        <f>_xlfn.TEXTJOIN("#",TRUE,
IFERROR(VLOOKUP($F80,all_tags[format],1,FALSE),""),
IFERROR(VLOOKUP($G80,all_tags[format],1,FALSE),""),
IFERROR(VLOOKUP($H80,all_tags[format],1,FALSE),""),
IFERROR(VLOOKUP($I80,all_tags[format],1,FALSE),""),
IFERROR(VLOOKUP($J80,all_tags[format],1,FALSE),""),
IFERROR(VLOOKUP($K80,all_tags[format],1,FALSE),""),
IFERROR(VLOOKUP($L80,all_tags[format],1,FALSE),""),
IFERROR(VLOOKUP($M80,all_tags[format],1,FALSE),""),
IFERROR(VLOOKUP($N80,all_tags[format],1,FALSE),""),
IFERROR(VLOOKUP($O80,all_tags[format],1,FALSE),"")
)</f>
        <v>post</v>
      </c>
      <c r="AD80" s="5" t="str">
        <f>_xlfn.TEXTJOIN("#",TRUE,
IFERROR(VLOOKUP($F80,all_tags[type],1,FALSE),""),
IFERROR(VLOOKUP($G80,all_tags[type],1,FALSE),""),
IFERROR(VLOOKUP($H80,all_tags[type],1,FALSE),""),
IFERROR(VLOOKUP($I80,all_tags[type],1,FALSE),""),
IFERROR(VLOOKUP($J80,all_tags[type],1,FALSE),""),
IFERROR(VLOOKUP($K80,all_tags[type],1,FALSE),""),
IFERROR(VLOOKUP($L80,all_tags[type],1,FALSE),""),
IFERROR(VLOOKUP($M80,all_tags[type],1,FALSE),""),
IFERROR(VLOOKUP($N80,all_tags[type],1,FALSE),""),
IFERROR(VLOOKUP($O80,all_tags[type],1,FALSE),"")
)</f>
        <v/>
      </c>
      <c r="AE80" s="5" t="str">
        <f>_xlfn.TEXTJOIN("#",TRUE,
IFERROR(VLOOKUP($F80,all_tags[level],1,FALSE),""),
IFERROR(VLOOKUP($G80,all_tags[level],1,FALSE),""),
IFERROR(VLOOKUP($H80,all_tags[level],1,FALSE),""),
IFERROR(VLOOKUP($I80,all_tags[level],1,FALSE),""),
IFERROR(VLOOKUP($J80,all_tags[level],1,FALSE),""),
IFERROR(VLOOKUP($K80,all_tags[level],1,FALSE),""),
IFERROR(VLOOKUP($L80,all_tags[level],1,FALSE),""),
IFERROR(VLOOKUP($M80,all_tags[level],1,FALSE),""),
IFERROR(VLOOKUP($N80,all_tags[level],1,FALSE),""),
IFERROR(VLOOKUP($O80,all_tags[level],1,FALSE),"")
)</f>
        <v>fundamentals#explainer</v>
      </c>
      <c r="AF80" s="5" t="str">
        <f>_xlfn.TEXTJOIN("#",TRUE,
IFERROR(VLOOKUP($F80,all_tags[style],1,FALSE),""),
IFERROR(VLOOKUP($G80,all_tags[style],1,FALSE),""),
IFERROR(VLOOKUP($H80,all_tags[style],1,FALSE),""),
IFERROR(VLOOKUP($I80,all_tags[style],1,FALSE),""),
IFERROR(VLOOKUP($J80,all_tags[style],1,FALSE),""),
IFERROR(VLOOKUP($K80,all_tags[style],1,FALSE),""),
IFERROR(VLOOKUP($L80,all_tags[style],1,FALSE),""),
IFERROR(VLOOKUP($M80,all_tags[style],1,FALSE),""),
IFERROR(VLOOKUP($N80,all_tags[style],1,FALSE),""),
IFERROR(VLOOKUP($O80,all_tags[style],1,FALSE),"")
)</f>
        <v/>
      </c>
      <c r="AG80" s="5" t="str">
        <f>_xlfn.TEXTJOIN("#",TRUE,
IFERROR(VLOOKUP($F80,all_tags[theme],1,FALSE),""),
IFERROR(VLOOKUP($G80,all_tags[theme],1,FALSE),""),
IFERROR(VLOOKUP($H80,all_tags[theme],1,FALSE),""),
IFERROR(VLOOKUP($I80,all_tags[theme],1,FALSE),""),
IFERROR(VLOOKUP($J80,all_tags[theme],1,FALSE),""),
IFERROR(VLOOKUP($K80,all_tags[theme],1,FALSE),""),
IFERROR(VLOOKUP($L80,all_tags[theme],1,FALSE),""),
IFERROR(VLOOKUP($M80,all_tags[theme],1,FALSE),""),
IFERROR(VLOOKUP($N80,all_tags[theme],1,FALSE),""),
IFERROR(VLOOKUP($O80,all_tags[theme],1,FALSE),"")
)</f>
        <v/>
      </c>
      <c r="AH80" s="5" t="str">
        <f>_xlfn.TEXTJOIN("#",TRUE,
IFERROR(VLOOKUP($F80,all_tags[topic],1,FALSE),""),
IFERROR(VLOOKUP($G80,all_tags[topic],1,FALSE),""),
IFERROR(VLOOKUP($H80,all_tags[topic],1,FALSE),""),
IFERROR(VLOOKUP($I80,all_tags[topic],1,FALSE),""),
IFERROR(VLOOKUP($J80,all_tags[topic],1,FALSE),""),
IFERROR(VLOOKUP($K80,all_tags[topic],1,FALSE),""),
IFERROR(VLOOKUP($L80,all_tags[topic],1,FALSE),""),
IFERROR(VLOOKUP($M80,all_tags[topic],1,FALSE),""),
IFERROR(VLOOKUP($N80,all_tags[topic],1,FALSE),""),
IFERROR(VLOOKUP($O80,all_tags[topic],1,FALSE),"")
)</f>
        <v>technique#function#technology</v>
      </c>
      <c r="AI80" s="5" t="str">
        <f>_xlfn.TEXTJOIN("#",TRUE,
IFERROR(VLOOKUP($F80,all_tags[area],1,FALSE),""),
IFERROR(VLOOKUP($G80,all_tags[area],1,FALSE),""),
IFERROR(VLOOKUP($H80,all_tags[area],1,FALSE),""),
IFERROR(VLOOKUP($I80,all_tags[area],1,FALSE),""),
IFERROR(VLOOKUP($J80,all_tags[area],1,FALSE),""),
IFERROR(VLOOKUP($K80,all_tags[area],1,FALSE),""),
IFERROR(VLOOKUP($L80,all_tags[area],1,FALSE),""),
IFERROR(VLOOKUP($M80,all_tags[area],1,FALSE),""),
IFERROR(VLOOKUP($N80,all_tags[area],1,FALSE),""),
IFERROR(VLOOKUP($O80,all_tags[area],1,FALSE),"")
)</f>
        <v/>
      </c>
      <c r="AJ80" s="5" t="str">
        <f>_xlfn.TEXTJOIN("#",TRUE,
IFERROR(VLOOKUP($F80,all_tags[technology],1,FALSE),""),
IFERROR(VLOOKUP($G80,all_tags[technology],1,FALSE),""),
IFERROR(VLOOKUP($H80,all_tags[technology],1,FALSE),""),
IFERROR(VLOOKUP($I80,all_tags[technology],1,FALSE),""),
IFERROR(VLOOKUP($J80,all_tags[technology],1,FALSE),""),
IFERROR(VLOOKUP($K80,all_tags[technology],1,FALSE),""),
IFERROR(VLOOKUP($L80,all_tags[technology],1,FALSE),""),
IFERROR(VLOOKUP($M80,all_tags[technology],1,FALSE),""),
IFERROR(VLOOKUP($N80,all_tags[technology],1,FALSE),""),
IFERROR(VLOOKUP($O80,all_tags[technology],1,FALSE),"")
)</f>
        <v>rstats</v>
      </c>
      <c r="AK80" s="5" t="str">
        <f>_xlfn.TEXTJOIN("#",TRUE,
IFERROR(VLOOKUP($F80,all_tags[other],1,FALSE),""),
IFERROR(VLOOKUP($G80,all_tags[other],1,FALSE),""),
IFERROR(VLOOKUP($H80,all_tags[other],1,FALSE),""),
IFERROR(VLOOKUP($I80,all_tags[other],1,FALSE),""),
IFERROR(VLOOKUP($J80,all_tags[other],1,FALSE),""),
IFERROR(VLOOKUP($K80,all_tags[other],1,FALSE),""),
IFERROR(VLOOKUP($L80,all_tags[other],1,FALSE),""),
IFERROR(VLOOKUP($M80,all_tags[other],1,FALSE),""),
IFERROR(VLOOKUP($N80,all_tags[other],1,FALSE),""),
IFERROR(VLOOKUP($O80,all_tags[other],1,FALSE),"")
)</f>
        <v/>
      </c>
      <c r="AL80" t="str">
        <f t="shared" si="1"/>
        <v>post;fundamentals;explainer;technique;function;technology;rstats</v>
      </c>
    </row>
    <row r="81" spans="1:38" x14ac:dyDescent="0.25">
      <c r="A81" t="str">
        <f>source_data[[#This Row],[link_id]]</f>
        <v>L00198</v>
      </c>
      <c r="B81" t="str">
        <f>source_data[[#This Row],[link]]</f>
        <v>http://www.informationisbeautiful.net/visualizations/colours-in-cultures/</v>
      </c>
      <c r="C81" t="str">
        <f>source_data[[#This Row],[article_title]]</f>
        <v>Colours in Cultures</v>
      </c>
      <c r="D81" t="str">
        <f>source_data[[#This Row],[concatenate]]</f>
        <v>visual;example;data-viz;inspiration</v>
      </c>
      <c r="E81">
        <f>source_data[[#This Row],[tag_count]]</f>
        <v>4</v>
      </c>
      <c r="F81" t="str" cm="1">
        <f t="array" ref="F81:I81">_xlfn.TEXTSPLIT(Table5[[#This Row],[concatenate]],";")</f>
        <v>visual</v>
      </c>
      <c r="G81" t="str">
        <v>example</v>
      </c>
      <c r="H81" t="str">
        <v>data-viz</v>
      </c>
      <c r="I81" t="str">
        <v>inspiration</v>
      </c>
      <c r="Q81">
        <f>IF(ISBLANK(F81),-1,COUNTIF(all_tags[],F81)-COUNTIF(all_tags[category],F81))</f>
        <v>1</v>
      </c>
      <c r="R81">
        <f>IF(ISBLANK(G81),-1,COUNTIF(all_tags[],G81)-COUNTIF(all_tags[category],G81))</f>
        <v>1</v>
      </c>
      <c r="S81">
        <f>IF(ISBLANK(H81),-1,COUNTIF(all_tags[],H81)-COUNTIF(all_tags[category],H81))</f>
        <v>1</v>
      </c>
      <c r="T81">
        <f>IF(ISBLANK(I81),-1,COUNTIF(all_tags[],I81)-COUNTIF(all_tags[category],I81))</f>
        <v>1</v>
      </c>
      <c r="U81">
        <f>IF(ISBLANK(J81),-1,COUNTIF(all_tags[],J81)-COUNTIF(all_tags[category],J81))</f>
        <v>-1</v>
      </c>
      <c r="V81">
        <f>IF(ISBLANK(K81),-1,COUNTIF(all_tags[],K81)-COUNTIF(all_tags[category],K81))</f>
        <v>-1</v>
      </c>
      <c r="W81">
        <f>IF(ISBLANK(L81),-1,COUNTIF(all_tags[],L81)-COUNTIF(all_tags[category],L81))</f>
        <v>-1</v>
      </c>
      <c r="X81">
        <f>IF(ISBLANK(M81),-1,COUNTIF(all_tags[],M81)-COUNTIF(all_tags[category],M81))</f>
        <v>-1</v>
      </c>
      <c r="Y81">
        <f>IF(ISBLANK(N81),-1,COUNTIF(all_tags[],N81)-COUNTIF(all_tags[category],N81))</f>
        <v>-1</v>
      </c>
      <c r="Z81">
        <f>IF(ISBLANK(O81),-1,COUNTIF(all_tags[],O81)-COUNTIF(all_tags[category],O81))</f>
        <v>-1</v>
      </c>
      <c r="AB81" t="str">
        <f>Table5[[#This Row],[link_id]]</f>
        <v>L00198</v>
      </c>
      <c r="AC81" s="5" t="str">
        <f>_xlfn.TEXTJOIN("#",TRUE,
IFERROR(VLOOKUP($F81,all_tags[format],1,FALSE),""),
IFERROR(VLOOKUP($G81,all_tags[format],1,FALSE),""),
IFERROR(VLOOKUP($H81,all_tags[format],1,FALSE),""),
IFERROR(VLOOKUP($I81,all_tags[format],1,FALSE),""),
IFERROR(VLOOKUP($J81,all_tags[format],1,FALSE),""),
IFERROR(VLOOKUP($K81,all_tags[format],1,FALSE),""),
IFERROR(VLOOKUP($L81,all_tags[format],1,FALSE),""),
IFERROR(VLOOKUP($M81,all_tags[format],1,FALSE),""),
IFERROR(VLOOKUP($N81,all_tags[format],1,FALSE),""),
IFERROR(VLOOKUP($O81,all_tags[format],1,FALSE),"")
)</f>
        <v/>
      </c>
      <c r="AD81" s="5" t="str">
        <f>_xlfn.TEXTJOIN("#",TRUE,
IFERROR(VLOOKUP($F81,all_tags[type],1,FALSE),""),
IFERROR(VLOOKUP($G81,all_tags[type],1,FALSE),""),
IFERROR(VLOOKUP($H81,all_tags[type],1,FALSE),""),
IFERROR(VLOOKUP($I81,all_tags[type],1,FALSE),""),
IFERROR(VLOOKUP($J81,all_tags[type],1,FALSE),""),
IFERROR(VLOOKUP($K81,all_tags[type],1,FALSE),""),
IFERROR(VLOOKUP($L81,all_tags[type],1,FALSE),""),
IFERROR(VLOOKUP($M81,all_tags[type],1,FALSE),""),
IFERROR(VLOOKUP($N81,all_tags[type],1,FALSE),""),
IFERROR(VLOOKUP($O81,all_tags[type],1,FALSE),"")
)</f>
        <v>visual</v>
      </c>
      <c r="AE81" s="5" t="str">
        <f>_xlfn.TEXTJOIN("#",TRUE,
IFERROR(VLOOKUP($F81,all_tags[level],1,FALSE),""),
IFERROR(VLOOKUP($G81,all_tags[level],1,FALSE),""),
IFERROR(VLOOKUP($H81,all_tags[level],1,FALSE),""),
IFERROR(VLOOKUP($I81,all_tags[level],1,FALSE),""),
IFERROR(VLOOKUP($J81,all_tags[level],1,FALSE),""),
IFERROR(VLOOKUP($K81,all_tags[level],1,FALSE),""),
IFERROR(VLOOKUP($L81,all_tags[level],1,FALSE),""),
IFERROR(VLOOKUP($M81,all_tags[level],1,FALSE),""),
IFERROR(VLOOKUP($N81,all_tags[level],1,FALSE),""),
IFERROR(VLOOKUP($O81,all_tags[level],1,FALSE),"")
)</f>
        <v>example</v>
      </c>
      <c r="AF81" s="5" t="str">
        <f>_xlfn.TEXTJOIN("#",TRUE,
IFERROR(VLOOKUP($F81,all_tags[style],1,FALSE),""),
IFERROR(VLOOKUP($G81,all_tags[style],1,FALSE),""),
IFERROR(VLOOKUP($H81,all_tags[style],1,FALSE),""),
IFERROR(VLOOKUP($I81,all_tags[style],1,FALSE),""),
IFERROR(VLOOKUP($J81,all_tags[style],1,FALSE),""),
IFERROR(VLOOKUP($K81,all_tags[style],1,FALSE),""),
IFERROR(VLOOKUP($L81,all_tags[style],1,FALSE),""),
IFERROR(VLOOKUP($M81,all_tags[style],1,FALSE),""),
IFERROR(VLOOKUP($N81,all_tags[style],1,FALSE),""),
IFERROR(VLOOKUP($O81,all_tags[style],1,FALSE),"")
)</f>
        <v/>
      </c>
      <c r="AG81" s="5" t="str">
        <f>_xlfn.TEXTJOIN("#",TRUE,
IFERROR(VLOOKUP($F81,all_tags[theme],1,FALSE),""),
IFERROR(VLOOKUP($G81,all_tags[theme],1,FALSE),""),
IFERROR(VLOOKUP($H81,all_tags[theme],1,FALSE),""),
IFERROR(VLOOKUP($I81,all_tags[theme],1,FALSE),""),
IFERROR(VLOOKUP($J81,all_tags[theme],1,FALSE),""),
IFERROR(VLOOKUP($K81,all_tags[theme],1,FALSE),""),
IFERROR(VLOOKUP($L81,all_tags[theme],1,FALSE),""),
IFERROR(VLOOKUP($M81,all_tags[theme],1,FALSE),""),
IFERROR(VLOOKUP($N81,all_tags[theme],1,FALSE),""),
IFERROR(VLOOKUP($O81,all_tags[theme],1,FALSE),"")
)</f>
        <v>data-viz</v>
      </c>
      <c r="AH81" s="5" t="str">
        <f>_xlfn.TEXTJOIN("#",TRUE,
IFERROR(VLOOKUP($F81,all_tags[topic],1,FALSE),""),
IFERROR(VLOOKUP($G81,all_tags[topic],1,FALSE),""),
IFERROR(VLOOKUP($H81,all_tags[topic],1,FALSE),""),
IFERROR(VLOOKUP($I81,all_tags[topic],1,FALSE),""),
IFERROR(VLOOKUP($J81,all_tags[topic],1,FALSE),""),
IFERROR(VLOOKUP($K81,all_tags[topic],1,FALSE),""),
IFERROR(VLOOKUP($L81,all_tags[topic],1,FALSE),""),
IFERROR(VLOOKUP($M81,all_tags[topic],1,FALSE),""),
IFERROR(VLOOKUP($N81,all_tags[topic],1,FALSE),""),
IFERROR(VLOOKUP($O81,all_tags[topic],1,FALSE),"")
)</f>
        <v/>
      </c>
      <c r="AI81" s="5" t="str">
        <f>_xlfn.TEXTJOIN("#",TRUE,
IFERROR(VLOOKUP($F81,all_tags[area],1,FALSE),""),
IFERROR(VLOOKUP($G81,all_tags[area],1,FALSE),""),
IFERROR(VLOOKUP($H81,all_tags[area],1,FALSE),""),
IFERROR(VLOOKUP($I81,all_tags[area],1,FALSE),""),
IFERROR(VLOOKUP($J81,all_tags[area],1,FALSE),""),
IFERROR(VLOOKUP($K81,all_tags[area],1,FALSE),""),
IFERROR(VLOOKUP($L81,all_tags[area],1,FALSE),""),
IFERROR(VLOOKUP($M81,all_tags[area],1,FALSE),""),
IFERROR(VLOOKUP($N81,all_tags[area],1,FALSE),""),
IFERROR(VLOOKUP($O81,all_tags[area],1,FALSE),"")
)</f>
        <v/>
      </c>
      <c r="AJ81" s="5" t="str">
        <f>_xlfn.TEXTJOIN("#",TRUE,
IFERROR(VLOOKUP($F81,all_tags[technology],1,FALSE),""),
IFERROR(VLOOKUP($G81,all_tags[technology],1,FALSE),""),
IFERROR(VLOOKUP($H81,all_tags[technology],1,FALSE),""),
IFERROR(VLOOKUP($I81,all_tags[technology],1,FALSE),""),
IFERROR(VLOOKUP($J81,all_tags[technology],1,FALSE),""),
IFERROR(VLOOKUP($K81,all_tags[technology],1,FALSE),""),
IFERROR(VLOOKUP($L81,all_tags[technology],1,FALSE),""),
IFERROR(VLOOKUP($M81,all_tags[technology],1,FALSE),""),
IFERROR(VLOOKUP($N81,all_tags[technology],1,FALSE),""),
IFERROR(VLOOKUP($O81,all_tags[technology],1,FALSE),"")
)</f>
        <v/>
      </c>
      <c r="AK81" s="5" t="str">
        <f>_xlfn.TEXTJOIN("#",TRUE,
IFERROR(VLOOKUP($F81,all_tags[other],1,FALSE),""),
IFERROR(VLOOKUP($G81,all_tags[other],1,FALSE),""),
IFERROR(VLOOKUP($H81,all_tags[other],1,FALSE),""),
IFERROR(VLOOKUP($I81,all_tags[other],1,FALSE),""),
IFERROR(VLOOKUP($J81,all_tags[other],1,FALSE),""),
IFERROR(VLOOKUP($K81,all_tags[other],1,FALSE),""),
IFERROR(VLOOKUP($L81,all_tags[other],1,FALSE),""),
IFERROR(VLOOKUP($M81,all_tags[other],1,FALSE),""),
IFERROR(VLOOKUP($N81,all_tags[other],1,FALSE),""),
IFERROR(VLOOKUP($O81,all_tags[other],1,FALSE),"")
)</f>
        <v>inspiration</v>
      </c>
      <c r="AL81" t="str">
        <f t="shared" si="1"/>
        <v>visual;example;data-viz;inspiration</v>
      </c>
    </row>
    <row r="82" spans="1:38" x14ac:dyDescent="0.25">
      <c r="A82" t="str">
        <f>source_data[[#This Row],[link_id]]</f>
        <v>L00200</v>
      </c>
      <c r="B82" t="str">
        <f>source_data[[#This Row],[link]]</f>
        <v>https://www.jmlr.org/papers/volume3/guyon03a/guyon03a.pdf</v>
      </c>
      <c r="C82" t="str">
        <f>source_data[[#This Row],[article_title]]</f>
        <v>An Introduction to Variable and Feature Selection</v>
      </c>
      <c r="D82" t="str">
        <f>source_data[[#This Row],[concatenate]]</f>
        <v>paper;review;explainer;data-science;methodology;feature-engineering;ml</v>
      </c>
      <c r="E82">
        <f>source_data[[#This Row],[tag_count]]</f>
        <v>7</v>
      </c>
      <c r="F82" t="str" cm="1">
        <f t="array" ref="F82:L82">_xlfn.TEXTSPLIT(Table5[[#This Row],[concatenate]],";")</f>
        <v>paper</v>
      </c>
      <c r="G82" t="str">
        <v>review</v>
      </c>
      <c r="H82" t="str">
        <v>explainer</v>
      </c>
      <c r="I82" t="str">
        <v>data-science</v>
      </c>
      <c r="J82" t="str">
        <v>methodology</v>
      </c>
      <c r="K82" t="str">
        <v>feature-engineering</v>
      </c>
      <c r="L82" t="str">
        <v>ml</v>
      </c>
      <c r="Q82">
        <f>IF(ISBLANK(F82),-1,COUNTIF(all_tags[],F82)-COUNTIF(all_tags[category],F82))</f>
        <v>1</v>
      </c>
      <c r="R82">
        <f>IF(ISBLANK(G82),-1,COUNTIF(all_tags[],G82)-COUNTIF(all_tags[category],G82))</f>
        <v>1</v>
      </c>
      <c r="S82">
        <f>IF(ISBLANK(H82),-1,COUNTIF(all_tags[],H82)-COUNTIF(all_tags[category],H82))</f>
        <v>1</v>
      </c>
      <c r="T82">
        <f>IF(ISBLANK(I82),-1,COUNTIF(all_tags[],I82)-COUNTIF(all_tags[category],I82))</f>
        <v>1</v>
      </c>
      <c r="U82">
        <f>IF(ISBLANK(J82),-1,COUNTIF(all_tags[],J82)-COUNTIF(all_tags[category],J82))</f>
        <v>1</v>
      </c>
      <c r="V82">
        <f>IF(ISBLANK(K82),-1,COUNTIF(all_tags[],K82)-COUNTIF(all_tags[category],K82))</f>
        <v>1</v>
      </c>
      <c r="W82">
        <f>IF(ISBLANK(L82),-1,COUNTIF(all_tags[],L82)-COUNTIF(all_tags[category],L82))</f>
        <v>1</v>
      </c>
      <c r="X82">
        <f>IF(ISBLANK(M82),-1,COUNTIF(all_tags[],M82)-COUNTIF(all_tags[category],M82))</f>
        <v>-1</v>
      </c>
      <c r="Y82">
        <f>IF(ISBLANK(N82),-1,COUNTIF(all_tags[],N82)-COUNTIF(all_tags[category],N82))</f>
        <v>-1</v>
      </c>
      <c r="Z82">
        <f>IF(ISBLANK(O82),-1,COUNTIF(all_tags[],O82)-COUNTIF(all_tags[category],O82))</f>
        <v>-1</v>
      </c>
      <c r="AB82" t="str">
        <f>Table5[[#This Row],[link_id]]</f>
        <v>L00200</v>
      </c>
      <c r="AC82" s="5" t="str">
        <f>_xlfn.TEXTJOIN("#",TRUE,
IFERROR(VLOOKUP($F82,all_tags[format],1,FALSE),""),
IFERROR(VLOOKUP($G82,all_tags[format],1,FALSE),""),
IFERROR(VLOOKUP($H82,all_tags[format],1,FALSE),""),
IFERROR(VLOOKUP($I82,all_tags[format],1,FALSE),""),
IFERROR(VLOOKUP($J82,all_tags[format],1,FALSE),""),
IFERROR(VLOOKUP($K82,all_tags[format],1,FALSE),""),
IFERROR(VLOOKUP($L82,all_tags[format],1,FALSE),""),
IFERROR(VLOOKUP($M82,all_tags[format],1,FALSE),""),
IFERROR(VLOOKUP($N82,all_tags[format],1,FALSE),""),
IFERROR(VLOOKUP($O82,all_tags[format],1,FALSE),"")
)</f>
        <v>paper</v>
      </c>
      <c r="AD82" s="5" t="str">
        <f>_xlfn.TEXTJOIN("#",TRUE,
IFERROR(VLOOKUP($F82,all_tags[type],1,FALSE),""),
IFERROR(VLOOKUP($G82,all_tags[type],1,FALSE),""),
IFERROR(VLOOKUP($H82,all_tags[type],1,FALSE),""),
IFERROR(VLOOKUP($I82,all_tags[type],1,FALSE),""),
IFERROR(VLOOKUP($J82,all_tags[type],1,FALSE),""),
IFERROR(VLOOKUP($K82,all_tags[type],1,FALSE),""),
IFERROR(VLOOKUP($L82,all_tags[type],1,FALSE),""),
IFERROR(VLOOKUP($M82,all_tags[type],1,FALSE),""),
IFERROR(VLOOKUP($N82,all_tags[type],1,FALSE),""),
IFERROR(VLOOKUP($O82,all_tags[type],1,FALSE),"")
)</f>
        <v>review</v>
      </c>
      <c r="AE82" s="5" t="str">
        <f>_xlfn.TEXTJOIN("#",TRUE,
IFERROR(VLOOKUP($F82,all_tags[level],1,FALSE),""),
IFERROR(VLOOKUP($G82,all_tags[level],1,FALSE),""),
IFERROR(VLOOKUP($H82,all_tags[level],1,FALSE),""),
IFERROR(VLOOKUP($I82,all_tags[level],1,FALSE),""),
IFERROR(VLOOKUP($J82,all_tags[level],1,FALSE),""),
IFERROR(VLOOKUP($K82,all_tags[level],1,FALSE),""),
IFERROR(VLOOKUP($L82,all_tags[level],1,FALSE),""),
IFERROR(VLOOKUP($M82,all_tags[level],1,FALSE),""),
IFERROR(VLOOKUP($N82,all_tags[level],1,FALSE),""),
IFERROR(VLOOKUP($O82,all_tags[level],1,FALSE),"")
)</f>
        <v>explainer</v>
      </c>
      <c r="AF82" s="5" t="str">
        <f>_xlfn.TEXTJOIN("#",TRUE,
IFERROR(VLOOKUP($F82,all_tags[style],1,FALSE),""),
IFERROR(VLOOKUP($G82,all_tags[style],1,FALSE),""),
IFERROR(VLOOKUP($H82,all_tags[style],1,FALSE),""),
IFERROR(VLOOKUP($I82,all_tags[style],1,FALSE),""),
IFERROR(VLOOKUP($J82,all_tags[style],1,FALSE),""),
IFERROR(VLOOKUP($K82,all_tags[style],1,FALSE),""),
IFERROR(VLOOKUP($L82,all_tags[style],1,FALSE),""),
IFERROR(VLOOKUP($M82,all_tags[style],1,FALSE),""),
IFERROR(VLOOKUP($N82,all_tags[style],1,FALSE),""),
IFERROR(VLOOKUP($O82,all_tags[style],1,FALSE),"")
)</f>
        <v/>
      </c>
      <c r="AG82" s="5" t="str">
        <f>_xlfn.TEXTJOIN("#",TRUE,
IFERROR(VLOOKUP($F82,all_tags[theme],1,FALSE),""),
IFERROR(VLOOKUP($G82,all_tags[theme],1,FALSE),""),
IFERROR(VLOOKUP($H82,all_tags[theme],1,FALSE),""),
IFERROR(VLOOKUP($I82,all_tags[theme],1,FALSE),""),
IFERROR(VLOOKUP($J82,all_tags[theme],1,FALSE),""),
IFERROR(VLOOKUP($K82,all_tags[theme],1,FALSE),""),
IFERROR(VLOOKUP($L82,all_tags[theme],1,FALSE),""),
IFERROR(VLOOKUP($M82,all_tags[theme],1,FALSE),""),
IFERROR(VLOOKUP($N82,all_tags[theme],1,FALSE),""),
IFERROR(VLOOKUP($O82,all_tags[theme],1,FALSE),"")
)</f>
        <v>data-science</v>
      </c>
      <c r="AH82" s="5" t="str">
        <f>_xlfn.TEXTJOIN("#",TRUE,
IFERROR(VLOOKUP($F82,all_tags[topic],1,FALSE),""),
IFERROR(VLOOKUP($G82,all_tags[topic],1,FALSE),""),
IFERROR(VLOOKUP($H82,all_tags[topic],1,FALSE),""),
IFERROR(VLOOKUP($I82,all_tags[topic],1,FALSE),""),
IFERROR(VLOOKUP($J82,all_tags[topic],1,FALSE),""),
IFERROR(VLOOKUP($K82,all_tags[topic],1,FALSE),""),
IFERROR(VLOOKUP($L82,all_tags[topic],1,FALSE),""),
IFERROR(VLOOKUP($M82,all_tags[topic],1,FALSE),""),
IFERROR(VLOOKUP($N82,all_tags[topic],1,FALSE),""),
IFERROR(VLOOKUP($O82,all_tags[topic],1,FALSE),"")
)</f>
        <v>methodology</v>
      </c>
      <c r="AI82" s="5" t="str">
        <f>_xlfn.TEXTJOIN("#",TRUE,
IFERROR(VLOOKUP($F82,all_tags[area],1,FALSE),""),
IFERROR(VLOOKUP($G82,all_tags[area],1,FALSE),""),
IFERROR(VLOOKUP($H82,all_tags[area],1,FALSE),""),
IFERROR(VLOOKUP($I82,all_tags[area],1,FALSE),""),
IFERROR(VLOOKUP($J82,all_tags[area],1,FALSE),""),
IFERROR(VLOOKUP($K82,all_tags[area],1,FALSE),""),
IFERROR(VLOOKUP($L82,all_tags[area],1,FALSE),""),
IFERROR(VLOOKUP($M82,all_tags[area],1,FALSE),""),
IFERROR(VLOOKUP($N82,all_tags[area],1,FALSE),""),
IFERROR(VLOOKUP($O82,all_tags[area],1,FALSE),"")
)</f>
        <v>feature-engineering#ml</v>
      </c>
      <c r="AJ82" s="5" t="str">
        <f>_xlfn.TEXTJOIN("#",TRUE,
IFERROR(VLOOKUP($F82,all_tags[technology],1,FALSE),""),
IFERROR(VLOOKUP($G82,all_tags[technology],1,FALSE),""),
IFERROR(VLOOKUP($H82,all_tags[technology],1,FALSE),""),
IFERROR(VLOOKUP($I82,all_tags[technology],1,FALSE),""),
IFERROR(VLOOKUP($J82,all_tags[technology],1,FALSE),""),
IFERROR(VLOOKUP($K82,all_tags[technology],1,FALSE),""),
IFERROR(VLOOKUP($L82,all_tags[technology],1,FALSE),""),
IFERROR(VLOOKUP($M82,all_tags[technology],1,FALSE),""),
IFERROR(VLOOKUP($N82,all_tags[technology],1,FALSE),""),
IFERROR(VLOOKUP($O82,all_tags[technology],1,FALSE),"")
)</f>
        <v/>
      </c>
      <c r="AK82" s="5" t="str">
        <f>_xlfn.TEXTJOIN("#",TRUE,
IFERROR(VLOOKUP($F82,all_tags[other],1,FALSE),""),
IFERROR(VLOOKUP($G82,all_tags[other],1,FALSE),""),
IFERROR(VLOOKUP($H82,all_tags[other],1,FALSE),""),
IFERROR(VLOOKUP($I82,all_tags[other],1,FALSE),""),
IFERROR(VLOOKUP($J82,all_tags[other],1,FALSE),""),
IFERROR(VLOOKUP($K82,all_tags[other],1,FALSE),""),
IFERROR(VLOOKUP($L82,all_tags[other],1,FALSE),""),
IFERROR(VLOOKUP($M82,all_tags[other],1,FALSE),""),
IFERROR(VLOOKUP($N82,all_tags[other],1,FALSE),""),
IFERROR(VLOOKUP($O82,all_tags[other],1,FALSE),"")
)</f>
        <v/>
      </c>
      <c r="AL82" t="str">
        <f t="shared" si="1"/>
        <v>paper;review;explainer;data-science;methodology;feature-engineering;ml</v>
      </c>
    </row>
    <row r="83" spans="1:38" x14ac:dyDescent="0.25">
      <c r="A83" t="str">
        <f>source_data[[#This Row],[link_id]]</f>
        <v>L00203</v>
      </c>
      <c r="B83" t="str">
        <f>source_data[[#This Row],[link]]</f>
        <v>http://andrewgelman.com/2017/02/14/lasso-regression-etc-stan/</v>
      </c>
      <c r="C83" t="str">
        <f>source_data[[#This Row],[article_title]]</f>
        <v>Lasso regression etc in Stan</v>
      </c>
      <c r="D83" t="str">
        <f>source_data[[#This Row],[concatenate]]</f>
        <v>post;discussion;technique;technology;rstats;lasso</v>
      </c>
      <c r="E83">
        <f>source_data[[#This Row],[tag_count]]</f>
        <v>5</v>
      </c>
      <c r="F83" t="str" cm="1">
        <f t="array" ref="F83:K83">_xlfn.TEXTSPLIT(Table5[[#This Row],[concatenate]],";")</f>
        <v>post</v>
      </c>
      <c r="G83" t="str">
        <v>discussion</v>
      </c>
      <c r="H83" t="str">
        <v>technique</v>
      </c>
      <c r="I83" t="str">
        <v>technology</v>
      </c>
      <c r="J83" t="str">
        <v>rstats</v>
      </c>
      <c r="K83" t="str">
        <v>lasso</v>
      </c>
      <c r="Q83">
        <f>IF(ISBLANK(F83),-1,COUNTIF(all_tags[],F83)-COUNTIF(all_tags[category],F83))</f>
        <v>1</v>
      </c>
      <c r="R83">
        <f>IF(ISBLANK(G83),-1,COUNTIF(all_tags[],G83)-COUNTIF(all_tags[category],G83))</f>
        <v>1</v>
      </c>
      <c r="S83">
        <f>IF(ISBLANK(H83),-1,COUNTIF(all_tags[],H83)-COUNTIF(all_tags[category],H83))</f>
        <v>1</v>
      </c>
      <c r="T83">
        <f>IF(ISBLANK(I83),-1,COUNTIF(all_tags[],I83)-COUNTIF(all_tags[category],I83))</f>
        <v>1</v>
      </c>
      <c r="U83">
        <f>IF(ISBLANK(J83),-1,COUNTIF(all_tags[],J83)-COUNTIF(all_tags[category],J83))</f>
        <v>1</v>
      </c>
      <c r="V83">
        <f>IF(ISBLANK(K83),-1,COUNTIF(all_tags[],K83)-COUNTIF(all_tags[category],K83))</f>
        <v>1</v>
      </c>
      <c r="W83">
        <f>IF(ISBLANK(L83),-1,COUNTIF(all_tags[],L83)-COUNTIF(all_tags[category],L83))</f>
        <v>-1</v>
      </c>
      <c r="X83">
        <f>IF(ISBLANK(M83),-1,COUNTIF(all_tags[],M83)-COUNTIF(all_tags[category],M83))</f>
        <v>-1</v>
      </c>
      <c r="Y83">
        <f>IF(ISBLANK(N83),-1,COUNTIF(all_tags[],N83)-COUNTIF(all_tags[category],N83))</f>
        <v>-1</v>
      </c>
      <c r="Z83">
        <f>IF(ISBLANK(O83),-1,COUNTIF(all_tags[],O83)-COUNTIF(all_tags[category],O83))</f>
        <v>-1</v>
      </c>
      <c r="AB83" t="str">
        <f>Table5[[#This Row],[link_id]]</f>
        <v>L00203</v>
      </c>
      <c r="AC83" s="5" t="str">
        <f>_xlfn.TEXTJOIN("#",TRUE,
IFERROR(VLOOKUP($F83,all_tags[format],1,FALSE),""),
IFERROR(VLOOKUP($G83,all_tags[format],1,FALSE),""),
IFERROR(VLOOKUP($H83,all_tags[format],1,FALSE),""),
IFERROR(VLOOKUP($I83,all_tags[format],1,FALSE),""),
IFERROR(VLOOKUP($J83,all_tags[format],1,FALSE),""),
IFERROR(VLOOKUP($K83,all_tags[format],1,FALSE),""),
IFERROR(VLOOKUP($L83,all_tags[format],1,FALSE),""),
IFERROR(VLOOKUP($M83,all_tags[format],1,FALSE),""),
IFERROR(VLOOKUP($N83,all_tags[format],1,FALSE),""),
IFERROR(VLOOKUP($O83,all_tags[format],1,FALSE),"")
)</f>
        <v>post</v>
      </c>
      <c r="AD83" s="5" t="str">
        <f>_xlfn.TEXTJOIN("#",TRUE,
IFERROR(VLOOKUP($F83,all_tags[type],1,FALSE),""),
IFERROR(VLOOKUP($G83,all_tags[type],1,FALSE),""),
IFERROR(VLOOKUP($H83,all_tags[type],1,FALSE),""),
IFERROR(VLOOKUP($I83,all_tags[type],1,FALSE),""),
IFERROR(VLOOKUP($J83,all_tags[type],1,FALSE),""),
IFERROR(VLOOKUP($K83,all_tags[type],1,FALSE),""),
IFERROR(VLOOKUP($L83,all_tags[type],1,FALSE),""),
IFERROR(VLOOKUP($M83,all_tags[type],1,FALSE),""),
IFERROR(VLOOKUP($N83,all_tags[type],1,FALSE),""),
IFERROR(VLOOKUP($O83,all_tags[type],1,FALSE),"")
)</f>
        <v>discussion</v>
      </c>
      <c r="AE83" s="5" t="str">
        <f>_xlfn.TEXTJOIN("#",TRUE,
IFERROR(VLOOKUP($F83,all_tags[level],1,FALSE),""),
IFERROR(VLOOKUP($G83,all_tags[level],1,FALSE),""),
IFERROR(VLOOKUP($H83,all_tags[level],1,FALSE),""),
IFERROR(VLOOKUP($I83,all_tags[level],1,FALSE),""),
IFERROR(VLOOKUP($J83,all_tags[level],1,FALSE),""),
IFERROR(VLOOKUP($K83,all_tags[level],1,FALSE),""),
IFERROR(VLOOKUP($L83,all_tags[level],1,FALSE),""),
IFERROR(VLOOKUP($M83,all_tags[level],1,FALSE),""),
IFERROR(VLOOKUP($N83,all_tags[level],1,FALSE),""),
IFERROR(VLOOKUP($O83,all_tags[level],1,FALSE),"")
)</f>
        <v/>
      </c>
      <c r="AF83" s="5" t="str">
        <f>_xlfn.TEXTJOIN("#",TRUE,
IFERROR(VLOOKUP($F83,all_tags[style],1,FALSE),""),
IFERROR(VLOOKUP($G83,all_tags[style],1,FALSE),""),
IFERROR(VLOOKUP($H83,all_tags[style],1,FALSE),""),
IFERROR(VLOOKUP($I83,all_tags[style],1,FALSE),""),
IFERROR(VLOOKUP($J83,all_tags[style],1,FALSE),""),
IFERROR(VLOOKUP($K83,all_tags[style],1,FALSE),""),
IFERROR(VLOOKUP($L83,all_tags[style],1,FALSE),""),
IFERROR(VLOOKUP($M83,all_tags[style],1,FALSE),""),
IFERROR(VLOOKUP($N83,all_tags[style],1,FALSE),""),
IFERROR(VLOOKUP($O83,all_tags[style],1,FALSE),"")
)</f>
        <v/>
      </c>
      <c r="AG83" s="5" t="str">
        <f>_xlfn.TEXTJOIN("#",TRUE,
IFERROR(VLOOKUP($F83,all_tags[theme],1,FALSE),""),
IFERROR(VLOOKUP($G83,all_tags[theme],1,FALSE),""),
IFERROR(VLOOKUP($H83,all_tags[theme],1,FALSE),""),
IFERROR(VLOOKUP($I83,all_tags[theme],1,FALSE),""),
IFERROR(VLOOKUP($J83,all_tags[theme],1,FALSE),""),
IFERROR(VLOOKUP($K83,all_tags[theme],1,FALSE),""),
IFERROR(VLOOKUP($L83,all_tags[theme],1,FALSE),""),
IFERROR(VLOOKUP($M83,all_tags[theme],1,FALSE),""),
IFERROR(VLOOKUP($N83,all_tags[theme],1,FALSE),""),
IFERROR(VLOOKUP($O83,all_tags[theme],1,FALSE),"")
)</f>
        <v/>
      </c>
      <c r="AH83" s="5" t="str">
        <f>_xlfn.TEXTJOIN("#",TRUE,
IFERROR(VLOOKUP($F83,all_tags[topic],1,FALSE),""),
IFERROR(VLOOKUP($G83,all_tags[topic],1,FALSE),""),
IFERROR(VLOOKUP($H83,all_tags[topic],1,FALSE),""),
IFERROR(VLOOKUP($I83,all_tags[topic],1,FALSE),""),
IFERROR(VLOOKUP($J83,all_tags[topic],1,FALSE),""),
IFERROR(VLOOKUP($K83,all_tags[topic],1,FALSE),""),
IFERROR(VLOOKUP($L83,all_tags[topic],1,FALSE),""),
IFERROR(VLOOKUP($M83,all_tags[topic],1,FALSE),""),
IFERROR(VLOOKUP($N83,all_tags[topic],1,FALSE),""),
IFERROR(VLOOKUP($O83,all_tags[topic],1,FALSE),"")
)</f>
        <v>technique#technology</v>
      </c>
      <c r="AI83" s="5" t="str">
        <f>_xlfn.TEXTJOIN("#",TRUE,
IFERROR(VLOOKUP($F83,all_tags[area],1,FALSE),""),
IFERROR(VLOOKUP($G83,all_tags[area],1,FALSE),""),
IFERROR(VLOOKUP($H83,all_tags[area],1,FALSE),""),
IFERROR(VLOOKUP($I83,all_tags[area],1,FALSE),""),
IFERROR(VLOOKUP($J83,all_tags[area],1,FALSE),""),
IFERROR(VLOOKUP($K83,all_tags[area],1,FALSE),""),
IFERROR(VLOOKUP($L83,all_tags[area],1,FALSE),""),
IFERROR(VLOOKUP($M83,all_tags[area],1,FALSE),""),
IFERROR(VLOOKUP($N83,all_tags[area],1,FALSE),""),
IFERROR(VLOOKUP($O83,all_tags[area],1,FALSE),"")
)</f>
        <v/>
      </c>
      <c r="AJ83" s="5" t="str">
        <f>_xlfn.TEXTJOIN("#",TRUE,
IFERROR(VLOOKUP($F83,all_tags[technology],1,FALSE),""),
IFERROR(VLOOKUP($G83,all_tags[technology],1,FALSE),""),
IFERROR(VLOOKUP($H83,all_tags[technology],1,FALSE),""),
IFERROR(VLOOKUP($I83,all_tags[technology],1,FALSE),""),
IFERROR(VLOOKUP($J83,all_tags[technology],1,FALSE),""),
IFERROR(VLOOKUP($K83,all_tags[technology],1,FALSE),""),
IFERROR(VLOOKUP($L83,all_tags[technology],1,FALSE),""),
IFERROR(VLOOKUP($M83,all_tags[technology],1,FALSE),""),
IFERROR(VLOOKUP($N83,all_tags[technology],1,FALSE),""),
IFERROR(VLOOKUP($O83,all_tags[technology],1,FALSE),"")
)</f>
        <v>rstats#lasso</v>
      </c>
      <c r="AK83" s="5" t="str">
        <f>_xlfn.TEXTJOIN("#",TRUE,
IFERROR(VLOOKUP($F83,all_tags[other],1,FALSE),""),
IFERROR(VLOOKUP($G83,all_tags[other],1,FALSE),""),
IFERROR(VLOOKUP($H83,all_tags[other],1,FALSE),""),
IFERROR(VLOOKUP($I83,all_tags[other],1,FALSE),""),
IFERROR(VLOOKUP($J83,all_tags[other],1,FALSE),""),
IFERROR(VLOOKUP($K83,all_tags[other],1,FALSE),""),
IFERROR(VLOOKUP($L83,all_tags[other],1,FALSE),""),
IFERROR(VLOOKUP($M83,all_tags[other],1,FALSE),""),
IFERROR(VLOOKUP($N83,all_tags[other],1,FALSE),""),
IFERROR(VLOOKUP($O83,all_tags[other],1,FALSE),"")
)</f>
        <v/>
      </c>
      <c r="AL83" t="str">
        <f t="shared" si="1"/>
        <v>post;discussion;technique;technology;rstats;lasso</v>
      </c>
    </row>
    <row r="84" spans="1:38" ht="30" x14ac:dyDescent="0.25">
      <c r="A84" t="str">
        <f>source_data[[#This Row],[link_id]]</f>
        <v>L00205</v>
      </c>
      <c r="B84" t="str">
        <f>source_data[[#This Row],[link]]</f>
        <v>https://chatbotsmagazine.com/machine-learning-neural-networks-and-algorithms-5c0711eb8f9a</v>
      </c>
      <c r="C84" t="str">
        <f>source_data[[#This Row],[article_title]]</f>
        <v>Machine Learning, Neural Networks and Algorithms</v>
      </c>
      <c r="D84" t="str">
        <f>source_data[[#This Row],[concatenate]]</f>
        <v>article;fundamentals;explainer;technology;ml;chat-bot</v>
      </c>
      <c r="E84">
        <f>source_data[[#This Row],[tag_count]]</f>
        <v>5</v>
      </c>
      <c r="F84" t="str" cm="1">
        <f t="array" ref="F84:K84">_xlfn.TEXTSPLIT(Table5[[#This Row],[concatenate]],";")</f>
        <v>article</v>
      </c>
      <c r="G84" t="str">
        <v>fundamentals</v>
      </c>
      <c r="H84" t="str">
        <v>explainer</v>
      </c>
      <c r="I84" t="str">
        <v>technology</v>
      </c>
      <c r="J84" t="str">
        <v>ml</v>
      </c>
      <c r="K84" t="str">
        <v>chat-bot</v>
      </c>
      <c r="Q84">
        <f>IF(ISBLANK(F84),-1,COUNTIF(all_tags[],F84)-COUNTIF(all_tags[category],F84))</f>
        <v>1</v>
      </c>
      <c r="R84">
        <f>IF(ISBLANK(G84),-1,COUNTIF(all_tags[],G84)-COUNTIF(all_tags[category],G84))</f>
        <v>1</v>
      </c>
      <c r="S84">
        <f>IF(ISBLANK(H84),-1,COUNTIF(all_tags[],H84)-COUNTIF(all_tags[category],H84))</f>
        <v>1</v>
      </c>
      <c r="T84">
        <f>IF(ISBLANK(I84),-1,COUNTIF(all_tags[],I84)-COUNTIF(all_tags[category],I84))</f>
        <v>1</v>
      </c>
      <c r="U84">
        <f>IF(ISBLANK(J84),-1,COUNTIF(all_tags[],J84)-COUNTIF(all_tags[category],J84))</f>
        <v>1</v>
      </c>
      <c r="V84">
        <f>IF(ISBLANK(K84),-1,COUNTIF(all_tags[],K84)-COUNTIF(all_tags[category],K84))</f>
        <v>1</v>
      </c>
      <c r="W84">
        <f>IF(ISBLANK(L84),-1,COUNTIF(all_tags[],L84)-COUNTIF(all_tags[category],L84))</f>
        <v>-1</v>
      </c>
      <c r="X84">
        <f>IF(ISBLANK(M84),-1,COUNTIF(all_tags[],M84)-COUNTIF(all_tags[category],M84))</f>
        <v>-1</v>
      </c>
      <c r="Y84">
        <f>IF(ISBLANK(N84),-1,COUNTIF(all_tags[],N84)-COUNTIF(all_tags[category],N84))</f>
        <v>-1</v>
      </c>
      <c r="Z84">
        <f>IF(ISBLANK(O84),-1,COUNTIF(all_tags[],O84)-COUNTIF(all_tags[category],O84))</f>
        <v>-1</v>
      </c>
      <c r="AB84" t="str">
        <f>Table5[[#This Row],[link_id]]</f>
        <v>L00205</v>
      </c>
      <c r="AC84" s="5" t="str">
        <f>_xlfn.TEXTJOIN("#",TRUE,
IFERROR(VLOOKUP($F84,all_tags[format],1,FALSE),""),
IFERROR(VLOOKUP($G84,all_tags[format],1,FALSE),""),
IFERROR(VLOOKUP($H84,all_tags[format],1,FALSE),""),
IFERROR(VLOOKUP($I84,all_tags[format],1,FALSE),""),
IFERROR(VLOOKUP($J84,all_tags[format],1,FALSE),""),
IFERROR(VLOOKUP($K84,all_tags[format],1,FALSE),""),
IFERROR(VLOOKUP($L84,all_tags[format],1,FALSE),""),
IFERROR(VLOOKUP($M84,all_tags[format],1,FALSE),""),
IFERROR(VLOOKUP($N84,all_tags[format],1,FALSE),""),
IFERROR(VLOOKUP($O84,all_tags[format],1,FALSE),"")
)</f>
        <v>article</v>
      </c>
      <c r="AD84" s="5" t="str">
        <f>_xlfn.TEXTJOIN("#",TRUE,
IFERROR(VLOOKUP($F84,all_tags[type],1,FALSE),""),
IFERROR(VLOOKUP($G84,all_tags[type],1,FALSE),""),
IFERROR(VLOOKUP($H84,all_tags[type],1,FALSE),""),
IFERROR(VLOOKUP($I84,all_tags[type],1,FALSE),""),
IFERROR(VLOOKUP($J84,all_tags[type],1,FALSE),""),
IFERROR(VLOOKUP($K84,all_tags[type],1,FALSE),""),
IFERROR(VLOOKUP($L84,all_tags[type],1,FALSE),""),
IFERROR(VLOOKUP($M84,all_tags[type],1,FALSE),""),
IFERROR(VLOOKUP($N84,all_tags[type],1,FALSE),""),
IFERROR(VLOOKUP($O84,all_tags[type],1,FALSE),"")
)</f>
        <v/>
      </c>
      <c r="AE84" s="5" t="str">
        <f>_xlfn.TEXTJOIN("#",TRUE,
IFERROR(VLOOKUP($F84,all_tags[level],1,FALSE),""),
IFERROR(VLOOKUP($G84,all_tags[level],1,FALSE),""),
IFERROR(VLOOKUP($H84,all_tags[level],1,FALSE),""),
IFERROR(VLOOKUP($I84,all_tags[level],1,FALSE),""),
IFERROR(VLOOKUP($J84,all_tags[level],1,FALSE),""),
IFERROR(VLOOKUP($K84,all_tags[level],1,FALSE),""),
IFERROR(VLOOKUP($L84,all_tags[level],1,FALSE),""),
IFERROR(VLOOKUP($M84,all_tags[level],1,FALSE),""),
IFERROR(VLOOKUP($N84,all_tags[level],1,FALSE),""),
IFERROR(VLOOKUP($O84,all_tags[level],1,FALSE),"")
)</f>
        <v>fundamentals#explainer</v>
      </c>
      <c r="AF84" s="5" t="str">
        <f>_xlfn.TEXTJOIN("#",TRUE,
IFERROR(VLOOKUP($F84,all_tags[style],1,FALSE),""),
IFERROR(VLOOKUP($G84,all_tags[style],1,FALSE),""),
IFERROR(VLOOKUP($H84,all_tags[style],1,FALSE),""),
IFERROR(VLOOKUP($I84,all_tags[style],1,FALSE),""),
IFERROR(VLOOKUP($J84,all_tags[style],1,FALSE),""),
IFERROR(VLOOKUP($K84,all_tags[style],1,FALSE),""),
IFERROR(VLOOKUP($L84,all_tags[style],1,FALSE),""),
IFERROR(VLOOKUP($M84,all_tags[style],1,FALSE),""),
IFERROR(VLOOKUP($N84,all_tags[style],1,FALSE),""),
IFERROR(VLOOKUP($O84,all_tags[style],1,FALSE),"")
)</f>
        <v/>
      </c>
      <c r="AG84" s="5" t="str">
        <f>_xlfn.TEXTJOIN("#",TRUE,
IFERROR(VLOOKUP($F84,all_tags[theme],1,FALSE),""),
IFERROR(VLOOKUP($G84,all_tags[theme],1,FALSE),""),
IFERROR(VLOOKUP($H84,all_tags[theme],1,FALSE),""),
IFERROR(VLOOKUP($I84,all_tags[theme],1,FALSE),""),
IFERROR(VLOOKUP($J84,all_tags[theme],1,FALSE),""),
IFERROR(VLOOKUP($K84,all_tags[theme],1,FALSE),""),
IFERROR(VLOOKUP($L84,all_tags[theme],1,FALSE),""),
IFERROR(VLOOKUP($M84,all_tags[theme],1,FALSE),""),
IFERROR(VLOOKUP($N84,all_tags[theme],1,FALSE),""),
IFERROR(VLOOKUP($O84,all_tags[theme],1,FALSE),"")
)</f>
        <v/>
      </c>
      <c r="AH84" s="5" t="str">
        <f>_xlfn.TEXTJOIN("#",TRUE,
IFERROR(VLOOKUP($F84,all_tags[topic],1,FALSE),""),
IFERROR(VLOOKUP($G84,all_tags[topic],1,FALSE),""),
IFERROR(VLOOKUP($H84,all_tags[topic],1,FALSE),""),
IFERROR(VLOOKUP($I84,all_tags[topic],1,FALSE),""),
IFERROR(VLOOKUP($J84,all_tags[topic],1,FALSE),""),
IFERROR(VLOOKUP($K84,all_tags[topic],1,FALSE),""),
IFERROR(VLOOKUP($L84,all_tags[topic],1,FALSE),""),
IFERROR(VLOOKUP($M84,all_tags[topic],1,FALSE),""),
IFERROR(VLOOKUP($N84,all_tags[topic],1,FALSE),""),
IFERROR(VLOOKUP($O84,all_tags[topic],1,FALSE),"")
)</f>
        <v>technology</v>
      </c>
      <c r="AI84" s="5" t="str">
        <f>_xlfn.TEXTJOIN("#",TRUE,
IFERROR(VLOOKUP($F84,all_tags[area],1,FALSE),""),
IFERROR(VLOOKUP($G84,all_tags[area],1,FALSE),""),
IFERROR(VLOOKUP($H84,all_tags[area],1,FALSE),""),
IFERROR(VLOOKUP($I84,all_tags[area],1,FALSE),""),
IFERROR(VLOOKUP($J84,all_tags[area],1,FALSE),""),
IFERROR(VLOOKUP($K84,all_tags[area],1,FALSE),""),
IFERROR(VLOOKUP($L84,all_tags[area],1,FALSE),""),
IFERROR(VLOOKUP($M84,all_tags[area],1,FALSE),""),
IFERROR(VLOOKUP($N84,all_tags[area],1,FALSE),""),
IFERROR(VLOOKUP($O84,all_tags[area],1,FALSE),"")
)</f>
        <v>ml</v>
      </c>
      <c r="AJ84" s="5" t="str">
        <f>_xlfn.TEXTJOIN("#",TRUE,
IFERROR(VLOOKUP($F84,all_tags[technology],1,FALSE),""),
IFERROR(VLOOKUP($G84,all_tags[technology],1,FALSE),""),
IFERROR(VLOOKUP($H84,all_tags[technology],1,FALSE),""),
IFERROR(VLOOKUP($I84,all_tags[technology],1,FALSE),""),
IFERROR(VLOOKUP($J84,all_tags[technology],1,FALSE),""),
IFERROR(VLOOKUP($K84,all_tags[technology],1,FALSE),""),
IFERROR(VLOOKUP($L84,all_tags[technology],1,FALSE),""),
IFERROR(VLOOKUP($M84,all_tags[technology],1,FALSE),""),
IFERROR(VLOOKUP($N84,all_tags[technology],1,FALSE),""),
IFERROR(VLOOKUP($O84,all_tags[technology],1,FALSE),"")
)</f>
        <v>chat-bot</v>
      </c>
      <c r="AK84" s="5" t="str">
        <f>_xlfn.TEXTJOIN("#",TRUE,
IFERROR(VLOOKUP($F84,all_tags[other],1,FALSE),""),
IFERROR(VLOOKUP($G84,all_tags[other],1,FALSE),""),
IFERROR(VLOOKUP($H84,all_tags[other],1,FALSE),""),
IFERROR(VLOOKUP($I84,all_tags[other],1,FALSE),""),
IFERROR(VLOOKUP($J84,all_tags[other],1,FALSE),""),
IFERROR(VLOOKUP($K84,all_tags[other],1,FALSE),""),
IFERROR(VLOOKUP($L84,all_tags[other],1,FALSE),""),
IFERROR(VLOOKUP($M84,all_tags[other],1,FALSE),""),
IFERROR(VLOOKUP($N84,all_tags[other],1,FALSE),""),
IFERROR(VLOOKUP($O84,all_tags[other],1,FALSE),"")
)</f>
        <v/>
      </c>
      <c r="AL84" t="str">
        <f t="shared" si="1"/>
        <v>article;fundamentals;explainer;technology;ml;chat-bot</v>
      </c>
    </row>
    <row r="85" spans="1:38" x14ac:dyDescent="0.25">
      <c r="A85" t="str">
        <f>source_data[[#This Row],[link_id]]</f>
        <v>L00207</v>
      </c>
      <c r="B85" t="str">
        <f>source_data[[#This Row],[link]]</f>
        <v>https://www.data-imaginist.com/2017/Announcing-ggraph/</v>
      </c>
      <c r="C85" t="str">
        <f>source_data[[#This Row],[article_title]]</f>
        <v>Announcing ggraph: A grammar of graphics for relational data</v>
      </c>
      <c r="D85" t="str">
        <f>source_data[[#This Row],[concatenate]]</f>
        <v>post;data-viz;technique;tool;technology;graph;rstats;ggplot2</v>
      </c>
      <c r="E85">
        <f>source_data[[#This Row],[tag_count]]</f>
        <v>6</v>
      </c>
      <c r="F85" t="str" cm="1">
        <f t="array" ref="F85:M85">_xlfn.TEXTSPLIT(Table5[[#This Row],[concatenate]],";")</f>
        <v>post</v>
      </c>
      <c r="G85" t="str">
        <v>data-viz</v>
      </c>
      <c r="H85" t="str">
        <v>technique</v>
      </c>
      <c r="I85" t="str">
        <v>tool</v>
      </c>
      <c r="J85" t="str">
        <v>technology</v>
      </c>
      <c r="K85" t="str">
        <v>graph</v>
      </c>
      <c r="L85" t="str">
        <v>rstats</v>
      </c>
      <c r="M85" t="str">
        <v>ggplot2</v>
      </c>
      <c r="Q85">
        <f>IF(ISBLANK(F85),-1,COUNTIF(all_tags[],F85)-COUNTIF(all_tags[category],F85))</f>
        <v>1</v>
      </c>
      <c r="R85">
        <f>IF(ISBLANK(G85),-1,COUNTIF(all_tags[],G85)-COUNTIF(all_tags[category],G85))</f>
        <v>1</v>
      </c>
      <c r="S85">
        <f>IF(ISBLANK(H85),-1,COUNTIF(all_tags[],H85)-COUNTIF(all_tags[category],H85))</f>
        <v>1</v>
      </c>
      <c r="T85">
        <f>IF(ISBLANK(I85),-1,COUNTIF(all_tags[],I85)-COUNTIF(all_tags[category],I85))</f>
        <v>1</v>
      </c>
      <c r="U85">
        <f>IF(ISBLANK(J85),-1,COUNTIF(all_tags[],J85)-COUNTIF(all_tags[category],J85))</f>
        <v>1</v>
      </c>
      <c r="V85">
        <f>IF(ISBLANK(K85),-1,COUNTIF(all_tags[],K85)-COUNTIF(all_tags[category],K85))</f>
        <v>1</v>
      </c>
      <c r="W85">
        <f>IF(ISBLANK(L85),-1,COUNTIF(all_tags[],L85)-COUNTIF(all_tags[category],L85))</f>
        <v>1</v>
      </c>
      <c r="X85">
        <f>IF(ISBLANK(M85),-1,COUNTIF(all_tags[],M85)-COUNTIF(all_tags[category],M85))</f>
        <v>1</v>
      </c>
      <c r="Y85">
        <f>IF(ISBLANK(N85),-1,COUNTIF(all_tags[],N85)-COUNTIF(all_tags[category],N85))</f>
        <v>-1</v>
      </c>
      <c r="Z85">
        <f>IF(ISBLANK(O85),-1,COUNTIF(all_tags[],O85)-COUNTIF(all_tags[category],O85))</f>
        <v>-1</v>
      </c>
      <c r="AB85" t="str">
        <f>Table5[[#This Row],[link_id]]</f>
        <v>L00207</v>
      </c>
      <c r="AC85" s="5" t="str">
        <f>_xlfn.TEXTJOIN("#",TRUE,
IFERROR(VLOOKUP($F85,all_tags[format],1,FALSE),""),
IFERROR(VLOOKUP($G85,all_tags[format],1,FALSE),""),
IFERROR(VLOOKUP($H85,all_tags[format],1,FALSE),""),
IFERROR(VLOOKUP($I85,all_tags[format],1,FALSE),""),
IFERROR(VLOOKUP($J85,all_tags[format],1,FALSE),""),
IFERROR(VLOOKUP($K85,all_tags[format],1,FALSE),""),
IFERROR(VLOOKUP($L85,all_tags[format],1,FALSE),""),
IFERROR(VLOOKUP($M85,all_tags[format],1,FALSE),""),
IFERROR(VLOOKUP($N85,all_tags[format],1,FALSE),""),
IFERROR(VLOOKUP($O85,all_tags[format],1,FALSE),"")
)</f>
        <v>post</v>
      </c>
      <c r="AD85" s="5" t="str">
        <f>_xlfn.TEXTJOIN("#",TRUE,
IFERROR(VLOOKUP($F85,all_tags[type],1,FALSE),""),
IFERROR(VLOOKUP($G85,all_tags[type],1,FALSE),""),
IFERROR(VLOOKUP($H85,all_tags[type],1,FALSE),""),
IFERROR(VLOOKUP($I85,all_tags[type],1,FALSE),""),
IFERROR(VLOOKUP($J85,all_tags[type],1,FALSE),""),
IFERROR(VLOOKUP($K85,all_tags[type],1,FALSE),""),
IFERROR(VLOOKUP($L85,all_tags[type],1,FALSE),""),
IFERROR(VLOOKUP($M85,all_tags[type],1,FALSE),""),
IFERROR(VLOOKUP($N85,all_tags[type],1,FALSE),""),
IFERROR(VLOOKUP($O85,all_tags[type],1,FALSE),"")
)</f>
        <v/>
      </c>
      <c r="AE85" s="5" t="str">
        <f>_xlfn.TEXTJOIN("#",TRUE,
IFERROR(VLOOKUP($F85,all_tags[level],1,FALSE),""),
IFERROR(VLOOKUP($G85,all_tags[level],1,FALSE),""),
IFERROR(VLOOKUP($H85,all_tags[level],1,FALSE),""),
IFERROR(VLOOKUP($I85,all_tags[level],1,FALSE),""),
IFERROR(VLOOKUP($J85,all_tags[level],1,FALSE),""),
IFERROR(VLOOKUP($K85,all_tags[level],1,FALSE),""),
IFERROR(VLOOKUP($L85,all_tags[level],1,FALSE),""),
IFERROR(VLOOKUP($M85,all_tags[level],1,FALSE),""),
IFERROR(VLOOKUP($N85,all_tags[level],1,FALSE),""),
IFERROR(VLOOKUP($O85,all_tags[level],1,FALSE),"")
)</f>
        <v/>
      </c>
      <c r="AF85" s="5" t="str">
        <f>_xlfn.TEXTJOIN("#",TRUE,
IFERROR(VLOOKUP($F85,all_tags[style],1,FALSE),""),
IFERROR(VLOOKUP($G85,all_tags[style],1,FALSE),""),
IFERROR(VLOOKUP($H85,all_tags[style],1,FALSE),""),
IFERROR(VLOOKUP($I85,all_tags[style],1,FALSE),""),
IFERROR(VLOOKUP($J85,all_tags[style],1,FALSE),""),
IFERROR(VLOOKUP($K85,all_tags[style],1,FALSE),""),
IFERROR(VLOOKUP($L85,all_tags[style],1,FALSE),""),
IFERROR(VLOOKUP($M85,all_tags[style],1,FALSE),""),
IFERROR(VLOOKUP($N85,all_tags[style],1,FALSE),""),
IFERROR(VLOOKUP($O85,all_tags[style],1,FALSE),"")
)</f>
        <v/>
      </c>
      <c r="AG85" s="5" t="str">
        <f>_xlfn.TEXTJOIN("#",TRUE,
IFERROR(VLOOKUP($F85,all_tags[theme],1,FALSE),""),
IFERROR(VLOOKUP($G85,all_tags[theme],1,FALSE),""),
IFERROR(VLOOKUP($H85,all_tags[theme],1,FALSE),""),
IFERROR(VLOOKUP($I85,all_tags[theme],1,FALSE),""),
IFERROR(VLOOKUP($J85,all_tags[theme],1,FALSE),""),
IFERROR(VLOOKUP($K85,all_tags[theme],1,FALSE),""),
IFERROR(VLOOKUP($L85,all_tags[theme],1,FALSE),""),
IFERROR(VLOOKUP($M85,all_tags[theme],1,FALSE),""),
IFERROR(VLOOKUP($N85,all_tags[theme],1,FALSE),""),
IFERROR(VLOOKUP($O85,all_tags[theme],1,FALSE),"")
)</f>
        <v>data-viz</v>
      </c>
      <c r="AH85" s="5" t="str">
        <f>_xlfn.TEXTJOIN("#",TRUE,
IFERROR(VLOOKUP($F85,all_tags[topic],1,FALSE),""),
IFERROR(VLOOKUP($G85,all_tags[topic],1,FALSE),""),
IFERROR(VLOOKUP($H85,all_tags[topic],1,FALSE),""),
IFERROR(VLOOKUP($I85,all_tags[topic],1,FALSE),""),
IFERROR(VLOOKUP($J85,all_tags[topic],1,FALSE),""),
IFERROR(VLOOKUP($K85,all_tags[topic],1,FALSE),""),
IFERROR(VLOOKUP($L85,all_tags[topic],1,FALSE),""),
IFERROR(VLOOKUP($M85,all_tags[topic],1,FALSE),""),
IFERROR(VLOOKUP($N85,all_tags[topic],1,FALSE),""),
IFERROR(VLOOKUP($O85,all_tags[topic],1,FALSE),"")
)</f>
        <v>technique#tool#technology</v>
      </c>
      <c r="AI85" s="5" t="str">
        <f>_xlfn.TEXTJOIN("#",TRUE,
IFERROR(VLOOKUP($F85,all_tags[area],1,FALSE),""),
IFERROR(VLOOKUP($G85,all_tags[area],1,FALSE),""),
IFERROR(VLOOKUP($H85,all_tags[area],1,FALSE),""),
IFERROR(VLOOKUP($I85,all_tags[area],1,FALSE),""),
IFERROR(VLOOKUP($J85,all_tags[area],1,FALSE),""),
IFERROR(VLOOKUP($K85,all_tags[area],1,FALSE),""),
IFERROR(VLOOKUP($L85,all_tags[area],1,FALSE),""),
IFERROR(VLOOKUP($M85,all_tags[area],1,FALSE),""),
IFERROR(VLOOKUP($N85,all_tags[area],1,FALSE),""),
IFERROR(VLOOKUP($O85,all_tags[area],1,FALSE),"")
)</f>
        <v>graph</v>
      </c>
      <c r="AJ85" s="5" t="str">
        <f>_xlfn.TEXTJOIN("#",TRUE,
IFERROR(VLOOKUP($F85,all_tags[technology],1,FALSE),""),
IFERROR(VLOOKUP($G85,all_tags[technology],1,FALSE),""),
IFERROR(VLOOKUP($H85,all_tags[technology],1,FALSE),""),
IFERROR(VLOOKUP($I85,all_tags[technology],1,FALSE),""),
IFERROR(VLOOKUP($J85,all_tags[technology],1,FALSE),""),
IFERROR(VLOOKUP($K85,all_tags[technology],1,FALSE),""),
IFERROR(VLOOKUP($L85,all_tags[technology],1,FALSE),""),
IFERROR(VLOOKUP($M85,all_tags[technology],1,FALSE),""),
IFERROR(VLOOKUP($N85,all_tags[technology],1,FALSE),""),
IFERROR(VLOOKUP($O85,all_tags[technology],1,FALSE),"")
)</f>
        <v>rstats#ggplot2</v>
      </c>
      <c r="AK85" s="5" t="str">
        <f>_xlfn.TEXTJOIN("#",TRUE,
IFERROR(VLOOKUP($F85,all_tags[other],1,FALSE),""),
IFERROR(VLOOKUP($G85,all_tags[other],1,FALSE),""),
IFERROR(VLOOKUP($H85,all_tags[other],1,FALSE),""),
IFERROR(VLOOKUP($I85,all_tags[other],1,FALSE),""),
IFERROR(VLOOKUP($J85,all_tags[other],1,FALSE),""),
IFERROR(VLOOKUP($K85,all_tags[other],1,FALSE),""),
IFERROR(VLOOKUP($L85,all_tags[other],1,FALSE),""),
IFERROR(VLOOKUP($M85,all_tags[other],1,FALSE),""),
IFERROR(VLOOKUP($N85,all_tags[other],1,FALSE),""),
IFERROR(VLOOKUP($O85,all_tags[other],1,FALSE),"")
)</f>
        <v/>
      </c>
      <c r="AL85" t="str">
        <f t="shared" si="1"/>
        <v>post;data-viz;technique;tool;technology;graph;rstats;ggplot2</v>
      </c>
    </row>
    <row r="86" spans="1:38" x14ac:dyDescent="0.25">
      <c r="A86" t="str">
        <f>source_data[[#This Row],[link_id]]</f>
        <v>L00208</v>
      </c>
      <c r="B86" t="str">
        <f>source_data[[#This Row],[link]]</f>
        <v>http://www.datasciencecentral.com/profiles/blogs/selecting-forecasting-methods-in-data-science</v>
      </c>
      <c r="C86" t="str">
        <f>source_data[[#This Row],[article_title]]</f>
        <v>Selecting Forecasting Methods in Data Science</v>
      </c>
      <c r="D86" t="str">
        <f>source_data[[#This Row],[concatenate]]</f>
        <v>post;data-science;technique;forecasting</v>
      </c>
      <c r="E86">
        <f>source_data[[#This Row],[tag_count]]</f>
        <v>5</v>
      </c>
      <c r="F86" t="str" cm="1">
        <f t="array" ref="F86:I86">_xlfn.TEXTSPLIT(Table5[[#This Row],[concatenate]],";")</f>
        <v>post</v>
      </c>
      <c r="G86" t="str">
        <v>data-science</v>
      </c>
      <c r="H86" t="str">
        <v>technique</v>
      </c>
      <c r="I86" t="str">
        <v>forecasting</v>
      </c>
      <c r="Q86">
        <f>IF(ISBLANK(F86),-1,COUNTIF(all_tags[],F86)-COUNTIF(all_tags[category],F86))</f>
        <v>1</v>
      </c>
      <c r="R86">
        <f>IF(ISBLANK(G86),-1,COUNTIF(all_tags[],G86)-COUNTIF(all_tags[category],G86))</f>
        <v>1</v>
      </c>
      <c r="S86">
        <f>IF(ISBLANK(H86),-1,COUNTIF(all_tags[],H86)-COUNTIF(all_tags[category],H86))</f>
        <v>1</v>
      </c>
      <c r="T86">
        <f>IF(ISBLANK(I86),-1,COUNTIF(all_tags[],I86)-COUNTIF(all_tags[category],I86))</f>
        <v>1</v>
      </c>
      <c r="U86">
        <f>IF(ISBLANK(J86),-1,COUNTIF(all_tags[],J86)-COUNTIF(all_tags[category],J86))</f>
        <v>-1</v>
      </c>
      <c r="V86">
        <f>IF(ISBLANK(K86),-1,COUNTIF(all_tags[],K86)-COUNTIF(all_tags[category],K86))</f>
        <v>-1</v>
      </c>
      <c r="W86">
        <f>IF(ISBLANK(L86),-1,COUNTIF(all_tags[],L86)-COUNTIF(all_tags[category],L86))</f>
        <v>-1</v>
      </c>
      <c r="X86">
        <f>IF(ISBLANK(M86),-1,COUNTIF(all_tags[],M86)-COUNTIF(all_tags[category],M86))</f>
        <v>-1</v>
      </c>
      <c r="Y86">
        <f>IF(ISBLANK(N86),-1,COUNTIF(all_tags[],N86)-COUNTIF(all_tags[category],N86))</f>
        <v>-1</v>
      </c>
      <c r="Z86">
        <f>IF(ISBLANK(O86),-1,COUNTIF(all_tags[],O86)-COUNTIF(all_tags[category],O86))</f>
        <v>-1</v>
      </c>
      <c r="AB86" t="str">
        <f>Table5[[#This Row],[link_id]]</f>
        <v>L00208</v>
      </c>
      <c r="AC86" s="5" t="str">
        <f>_xlfn.TEXTJOIN("#",TRUE,
IFERROR(VLOOKUP($F86,all_tags[format],1,FALSE),""),
IFERROR(VLOOKUP($G86,all_tags[format],1,FALSE),""),
IFERROR(VLOOKUP($H86,all_tags[format],1,FALSE),""),
IFERROR(VLOOKUP($I86,all_tags[format],1,FALSE),""),
IFERROR(VLOOKUP($J86,all_tags[format],1,FALSE),""),
IFERROR(VLOOKUP($K86,all_tags[format],1,FALSE),""),
IFERROR(VLOOKUP($L86,all_tags[format],1,FALSE),""),
IFERROR(VLOOKUP($M86,all_tags[format],1,FALSE),""),
IFERROR(VLOOKUP($N86,all_tags[format],1,FALSE),""),
IFERROR(VLOOKUP($O86,all_tags[format],1,FALSE),"")
)</f>
        <v>post</v>
      </c>
      <c r="AD86" s="5" t="str">
        <f>_xlfn.TEXTJOIN("#",TRUE,
IFERROR(VLOOKUP($F86,all_tags[type],1,FALSE),""),
IFERROR(VLOOKUP($G86,all_tags[type],1,FALSE),""),
IFERROR(VLOOKUP($H86,all_tags[type],1,FALSE),""),
IFERROR(VLOOKUP($I86,all_tags[type],1,FALSE),""),
IFERROR(VLOOKUP($J86,all_tags[type],1,FALSE),""),
IFERROR(VLOOKUP($K86,all_tags[type],1,FALSE),""),
IFERROR(VLOOKUP($L86,all_tags[type],1,FALSE),""),
IFERROR(VLOOKUP($M86,all_tags[type],1,FALSE),""),
IFERROR(VLOOKUP($N86,all_tags[type],1,FALSE),""),
IFERROR(VLOOKUP($O86,all_tags[type],1,FALSE),"")
)</f>
        <v/>
      </c>
      <c r="AE86" s="5" t="str">
        <f>_xlfn.TEXTJOIN("#",TRUE,
IFERROR(VLOOKUP($F86,all_tags[level],1,FALSE),""),
IFERROR(VLOOKUP($G86,all_tags[level],1,FALSE),""),
IFERROR(VLOOKUP($H86,all_tags[level],1,FALSE),""),
IFERROR(VLOOKUP($I86,all_tags[level],1,FALSE),""),
IFERROR(VLOOKUP($J86,all_tags[level],1,FALSE),""),
IFERROR(VLOOKUP($K86,all_tags[level],1,FALSE),""),
IFERROR(VLOOKUP($L86,all_tags[level],1,FALSE),""),
IFERROR(VLOOKUP($M86,all_tags[level],1,FALSE),""),
IFERROR(VLOOKUP($N86,all_tags[level],1,FALSE),""),
IFERROR(VLOOKUP($O86,all_tags[level],1,FALSE),"")
)</f>
        <v/>
      </c>
      <c r="AF86" s="5" t="str">
        <f>_xlfn.TEXTJOIN("#",TRUE,
IFERROR(VLOOKUP($F86,all_tags[style],1,FALSE),""),
IFERROR(VLOOKUP($G86,all_tags[style],1,FALSE),""),
IFERROR(VLOOKUP($H86,all_tags[style],1,FALSE),""),
IFERROR(VLOOKUP($I86,all_tags[style],1,FALSE),""),
IFERROR(VLOOKUP($J86,all_tags[style],1,FALSE),""),
IFERROR(VLOOKUP($K86,all_tags[style],1,FALSE),""),
IFERROR(VLOOKUP($L86,all_tags[style],1,FALSE),""),
IFERROR(VLOOKUP($M86,all_tags[style],1,FALSE),""),
IFERROR(VLOOKUP($N86,all_tags[style],1,FALSE),""),
IFERROR(VLOOKUP($O86,all_tags[style],1,FALSE),"")
)</f>
        <v/>
      </c>
      <c r="AG86" s="5" t="str">
        <f>_xlfn.TEXTJOIN("#",TRUE,
IFERROR(VLOOKUP($F86,all_tags[theme],1,FALSE),""),
IFERROR(VLOOKUP($G86,all_tags[theme],1,FALSE),""),
IFERROR(VLOOKUP($H86,all_tags[theme],1,FALSE),""),
IFERROR(VLOOKUP($I86,all_tags[theme],1,FALSE),""),
IFERROR(VLOOKUP($J86,all_tags[theme],1,FALSE),""),
IFERROR(VLOOKUP($K86,all_tags[theme],1,FALSE),""),
IFERROR(VLOOKUP($L86,all_tags[theme],1,FALSE),""),
IFERROR(VLOOKUP($M86,all_tags[theme],1,FALSE),""),
IFERROR(VLOOKUP($N86,all_tags[theme],1,FALSE),""),
IFERROR(VLOOKUP($O86,all_tags[theme],1,FALSE),"")
)</f>
        <v>data-science</v>
      </c>
      <c r="AH86" s="5" t="str">
        <f>_xlfn.TEXTJOIN("#",TRUE,
IFERROR(VLOOKUP($F86,all_tags[topic],1,FALSE),""),
IFERROR(VLOOKUP($G86,all_tags[topic],1,FALSE),""),
IFERROR(VLOOKUP($H86,all_tags[topic],1,FALSE),""),
IFERROR(VLOOKUP($I86,all_tags[topic],1,FALSE),""),
IFERROR(VLOOKUP($J86,all_tags[topic],1,FALSE),""),
IFERROR(VLOOKUP($K86,all_tags[topic],1,FALSE),""),
IFERROR(VLOOKUP($L86,all_tags[topic],1,FALSE),""),
IFERROR(VLOOKUP($M86,all_tags[topic],1,FALSE),""),
IFERROR(VLOOKUP($N86,all_tags[topic],1,FALSE),""),
IFERROR(VLOOKUP($O86,all_tags[topic],1,FALSE),"")
)</f>
        <v>technique</v>
      </c>
      <c r="AI86" s="5" t="str">
        <f>_xlfn.TEXTJOIN("#",TRUE,
IFERROR(VLOOKUP($F86,all_tags[area],1,FALSE),""),
IFERROR(VLOOKUP($G86,all_tags[area],1,FALSE),""),
IFERROR(VLOOKUP($H86,all_tags[area],1,FALSE),""),
IFERROR(VLOOKUP($I86,all_tags[area],1,FALSE),""),
IFERROR(VLOOKUP($J86,all_tags[area],1,FALSE),""),
IFERROR(VLOOKUP($K86,all_tags[area],1,FALSE),""),
IFERROR(VLOOKUP($L86,all_tags[area],1,FALSE),""),
IFERROR(VLOOKUP($M86,all_tags[area],1,FALSE),""),
IFERROR(VLOOKUP($N86,all_tags[area],1,FALSE),""),
IFERROR(VLOOKUP($O86,all_tags[area],1,FALSE),"")
)</f>
        <v>forecasting</v>
      </c>
      <c r="AJ86" s="5" t="str">
        <f>_xlfn.TEXTJOIN("#",TRUE,
IFERROR(VLOOKUP($F86,all_tags[technology],1,FALSE),""),
IFERROR(VLOOKUP($G86,all_tags[technology],1,FALSE),""),
IFERROR(VLOOKUP($H86,all_tags[technology],1,FALSE),""),
IFERROR(VLOOKUP($I86,all_tags[technology],1,FALSE),""),
IFERROR(VLOOKUP($J86,all_tags[technology],1,FALSE),""),
IFERROR(VLOOKUP($K86,all_tags[technology],1,FALSE),""),
IFERROR(VLOOKUP($L86,all_tags[technology],1,FALSE),""),
IFERROR(VLOOKUP($M86,all_tags[technology],1,FALSE),""),
IFERROR(VLOOKUP($N86,all_tags[technology],1,FALSE),""),
IFERROR(VLOOKUP($O86,all_tags[technology],1,FALSE),"")
)</f>
        <v/>
      </c>
      <c r="AK86" s="5" t="str">
        <f>_xlfn.TEXTJOIN("#",TRUE,
IFERROR(VLOOKUP($F86,all_tags[other],1,FALSE),""),
IFERROR(VLOOKUP($G86,all_tags[other],1,FALSE),""),
IFERROR(VLOOKUP($H86,all_tags[other],1,FALSE),""),
IFERROR(VLOOKUP($I86,all_tags[other],1,FALSE),""),
IFERROR(VLOOKUP($J86,all_tags[other],1,FALSE),""),
IFERROR(VLOOKUP($K86,all_tags[other],1,FALSE),""),
IFERROR(VLOOKUP($L86,all_tags[other],1,FALSE),""),
IFERROR(VLOOKUP($M86,all_tags[other],1,FALSE),""),
IFERROR(VLOOKUP($N86,all_tags[other],1,FALSE),""),
IFERROR(VLOOKUP($O86,all_tags[other],1,FALSE),"")
)</f>
        <v/>
      </c>
      <c r="AL86" t="str">
        <f t="shared" si="1"/>
        <v>post;data-science;technique;forecasting</v>
      </c>
    </row>
    <row r="87" spans="1:38" ht="30" x14ac:dyDescent="0.25">
      <c r="A87" t="str">
        <f>source_data[[#This Row],[link_id]]</f>
        <v>L00210</v>
      </c>
      <c r="B87" t="str">
        <f>source_data[[#This Row],[link]]</f>
        <v>https://alistapart.com/article/big-data-visualization-with-meaning</v>
      </c>
      <c r="C87" t="str">
        <f>source_data[[#This Row],[article_title]]</f>
        <v>Big Data Visualization with Meaning</v>
      </c>
      <c r="D87" t="str">
        <f>source_data[[#This Row],[concatenate]]</f>
        <v>article;opinion;viewpoint;data-viz</v>
      </c>
      <c r="E87">
        <f>source_data[[#This Row],[tag_count]]</f>
        <v>4</v>
      </c>
      <c r="F87" t="str" cm="1">
        <f t="array" ref="F87:I87">_xlfn.TEXTSPLIT(Table5[[#This Row],[concatenate]],";")</f>
        <v>article</v>
      </c>
      <c r="G87" t="str">
        <v>opinion</v>
      </c>
      <c r="H87" t="str">
        <v>viewpoint</v>
      </c>
      <c r="I87" t="str">
        <v>data-viz</v>
      </c>
      <c r="Q87">
        <f>IF(ISBLANK(F87),-1,COUNTIF(all_tags[],F87)-COUNTIF(all_tags[category],F87))</f>
        <v>1</v>
      </c>
      <c r="R87">
        <f>IF(ISBLANK(G87),-1,COUNTIF(all_tags[],G87)-COUNTIF(all_tags[category],G87))</f>
        <v>1</v>
      </c>
      <c r="S87">
        <f>IF(ISBLANK(H87),-1,COUNTIF(all_tags[],H87)-COUNTIF(all_tags[category],H87))</f>
        <v>1</v>
      </c>
      <c r="T87">
        <f>IF(ISBLANK(I87),-1,COUNTIF(all_tags[],I87)-COUNTIF(all_tags[category],I87))</f>
        <v>1</v>
      </c>
      <c r="U87">
        <f>IF(ISBLANK(J87),-1,COUNTIF(all_tags[],J87)-COUNTIF(all_tags[category],J87))</f>
        <v>-1</v>
      </c>
      <c r="V87">
        <f>IF(ISBLANK(K87),-1,COUNTIF(all_tags[],K87)-COUNTIF(all_tags[category],K87))</f>
        <v>-1</v>
      </c>
      <c r="W87">
        <f>IF(ISBLANK(L87),-1,COUNTIF(all_tags[],L87)-COUNTIF(all_tags[category],L87))</f>
        <v>-1</v>
      </c>
      <c r="X87">
        <f>IF(ISBLANK(M87),-1,COUNTIF(all_tags[],M87)-COUNTIF(all_tags[category],M87))</f>
        <v>-1</v>
      </c>
      <c r="Y87">
        <f>IF(ISBLANK(N87),-1,COUNTIF(all_tags[],N87)-COUNTIF(all_tags[category],N87))</f>
        <v>-1</v>
      </c>
      <c r="Z87">
        <f>IF(ISBLANK(O87),-1,COUNTIF(all_tags[],O87)-COUNTIF(all_tags[category],O87))</f>
        <v>-1</v>
      </c>
      <c r="AB87" t="str">
        <f>Table5[[#This Row],[link_id]]</f>
        <v>L00210</v>
      </c>
      <c r="AC87" s="5" t="str">
        <f>_xlfn.TEXTJOIN("#",TRUE,
IFERROR(VLOOKUP($F87,all_tags[format],1,FALSE),""),
IFERROR(VLOOKUP($G87,all_tags[format],1,FALSE),""),
IFERROR(VLOOKUP($H87,all_tags[format],1,FALSE),""),
IFERROR(VLOOKUP($I87,all_tags[format],1,FALSE),""),
IFERROR(VLOOKUP($J87,all_tags[format],1,FALSE),""),
IFERROR(VLOOKUP($K87,all_tags[format],1,FALSE),""),
IFERROR(VLOOKUP($L87,all_tags[format],1,FALSE),""),
IFERROR(VLOOKUP($M87,all_tags[format],1,FALSE),""),
IFERROR(VLOOKUP($N87,all_tags[format],1,FALSE),""),
IFERROR(VLOOKUP($O87,all_tags[format],1,FALSE),"")
)</f>
        <v>article</v>
      </c>
      <c r="AD87" s="5" t="str">
        <f>_xlfn.TEXTJOIN("#",TRUE,
IFERROR(VLOOKUP($F87,all_tags[type],1,FALSE),""),
IFERROR(VLOOKUP($G87,all_tags[type],1,FALSE),""),
IFERROR(VLOOKUP($H87,all_tags[type],1,FALSE),""),
IFERROR(VLOOKUP($I87,all_tags[type],1,FALSE),""),
IFERROR(VLOOKUP($J87,all_tags[type],1,FALSE),""),
IFERROR(VLOOKUP($K87,all_tags[type],1,FALSE),""),
IFERROR(VLOOKUP($L87,all_tags[type],1,FALSE),""),
IFERROR(VLOOKUP($M87,all_tags[type],1,FALSE),""),
IFERROR(VLOOKUP($N87,all_tags[type],1,FALSE),""),
IFERROR(VLOOKUP($O87,all_tags[type],1,FALSE),"")
)</f>
        <v>opinion#viewpoint</v>
      </c>
      <c r="AE87" s="5" t="str">
        <f>_xlfn.TEXTJOIN("#",TRUE,
IFERROR(VLOOKUP($F87,all_tags[level],1,FALSE),""),
IFERROR(VLOOKUP($G87,all_tags[level],1,FALSE),""),
IFERROR(VLOOKUP($H87,all_tags[level],1,FALSE),""),
IFERROR(VLOOKUP($I87,all_tags[level],1,FALSE),""),
IFERROR(VLOOKUP($J87,all_tags[level],1,FALSE),""),
IFERROR(VLOOKUP($K87,all_tags[level],1,FALSE),""),
IFERROR(VLOOKUP($L87,all_tags[level],1,FALSE),""),
IFERROR(VLOOKUP($M87,all_tags[level],1,FALSE),""),
IFERROR(VLOOKUP($N87,all_tags[level],1,FALSE),""),
IFERROR(VLOOKUP($O87,all_tags[level],1,FALSE),"")
)</f>
        <v/>
      </c>
      <c r="AF87" s="5" t="str">
        <f>_xlfn.TEXTJOIN("#",TRUE,
IFERROR(VLOOKUP($F87,all_tags[style],1,FALSE),""),
IFERROR(VLOOKUP($G87,all_tags[style],1,FALSE),""),
IFERROR(VLOOKUP($H87,all_tags[style],1,FALSE),""),
IFERROR(VLOOKUP($I87,all_tags[style],1,FALSE),""),
IFERROR(VLOOKUP($J87,all_tags[style],1,FALSE),""),
IFERROR(VLOOKUP($K87,all_tags[style],1,FALSE),""),
IFERROR(VLOOKUP($L87,all_tags[style],1,FALSE),""),
IFERROR(VLOOKUP($M87,all_tags[style],1,FALSE),""),
IFERROR(VLOOKUP($N87,all_tags[style],1,FALSE),""),
IFERROR(VLOOKUP($O87,all_tags[style],1,FALSE),"")
)</f>
        <v/>
      </c>
      <c r="AG87" s="5" t="str">
        <f>_xlfn.TEXTJOIN("#",TRUE,
IFERROR(VLOOKUP($F87,all_tags[theme],1,FALSE),""),
IFERROR(VLOOKUP($G87,all_tags[theme],1,FALSE),""),
IFERROR(VLOOKUP($H87,all_tags[theme],1,FALSE),""),
IFERROR(VLOOKUP($I87,all_tags[theme],1,FALSE),""),
IFERROR(VLOOKUP($J87,all_tags[theme],1,FALSE),""),
IFERROR(VLOOKUP($K87,all_tags[theme],1,FALSE),""),
IFERROR(VLOOKUP($L87,all_tags[theme],1,FALSE),""),
IFERROR(VLOOKUP($M87,all_tags[theme],1,FALSE),""),
IFERROR(VLOOKUP($N87,all_tags[theme],1,FALSE),""),
IFERROR(VLOOKUP($O87,all_tags[theme],1,FALSE),"")
)</f>
        <v>data-viz</v>
      </c>
      <c r="AH87" s="5" t="str">
        <f>_xlfn.TEXTJOIN("#",TRUE,
IFERROR(VLOOKUP($F87,all_tags[topic],1,FALSE),""),
IFERROR(VLOOKUP($G87,all_tags[topic],1,FALSE),""),
IFERROR(VLOOKUP($H87,all_tags[topic],1,FALSE),""),
IFERROR(VLOOKUP($I87,all_tags[topic],1,FALSE),""),
IFERROR(VLOOKUP($J87,all_tags[topic],1,FALSE),""),
IFERROR(VLOOKUP($K87,all_tags[topic],1,FALSE),""),
IFERROR(VLOOKUP($L87,all_tags[topic],1,FALSE),""),
IFERROR(VLOOKUP($M87,all_tags[topic],1,FALSE),""),
IFERROR(VLOOKUP($N87,all_tags[topic],1,FALSE),""),
IFERROR(VLOOKUP($O87,all_tags[topic],1,FALSE),"")
)</f>
        <v/>
      </c>
      <c r="AI87" s="5" t="str">
        <f>_xlfn.TEXTJOIN("#",TRUE,
IFERROR(VLOOKUP($F87,all_tags[area],1,FALSE),""),
IFERROR(VLOOKUP($G87,all_tags[area],1,FALSE),""),
IFERROR(VLOOKUP($H87,all_tags[area],1,FALSE),""),
IFERROR(VLOOKUP($I87,all_tags[area],1,FALSE),""),
IFERROR(VLOOKUP($J87,all_tags[area],1,FALSE),""),
IFERROR(VLOOKUP($K87,all_tags[area],1,FALSE),""),
IFERROR(VLOOKUP($L87,all_tags[area],1,FALSE),""),
IFERROR(VLOOKUP($M87,all_tags[area],1,FALSE),""),
IFERROR(VLOOKUP($N87,all_tags[area],1,FALSE),""),
IFERROR(VLOOKUP($O87,all_tags[area],1,FALSE),"")
)</f>
        <v/>
      </c>
      <c r="AJ87" s="5" t="str">
        <f>_xlfn.TEXTJOIN("#",TRUE,
IFERROR(VLOOKUP($F87,all_tags[technology],1,FALSE),""),
IFERROR(VLOOKUP($G87,all_tags[technology],1,FALSE),""),
IFERROR(VLOOKUP($H87,all_tags[technology],1,FALSE),""),
IFERROR(VLOOKUP($I87,all_tags[technology],1,FALSE),""),
IFERROR(VLOOKUP($J87,all_tags[technology],1,FALSE),""),
IFERROR(VLOOKUP($K87,all_tags[technology],1,FALSE),""),
IFERROR(VLOOKUP($L87,all_tags[technology],1,FALSE),""),
IFERROR(VLOOKUP($M87,all_tags[technology],1,FALSE),""),
IFERROR(VLOOKUP($N87,all_tags[technology],1,FALSE),""),
IFERROR(VLOOKUP($O87,all_tags[technology],1,FALSE),"")
)</f>
        <v/>
      </c>
      <c r="AK87" s="5" t="str">
        <f>_xlfn.TEXTJOIN("#",TRUE,
IFERROR(VLOOKUP($F87,all_tags[other],1,FALSE),""),
IFERROR(VLOOKUP($G87,all_tags[other],1,FALSE),""),
IFERROR(VLOOKUP($H87,all_tags[other],1,FALSE),""),
IFERROR(VLOOKUP($I87,all_tags[other],1,FALSE),""),
IFERROR(VLOOKUP($J87,all_tags[other],1,FALSE),""),
IFERROR(VLOOKUP($K87,all_tags[other],1,FALSE),""),
IFERROR(VLOOKUP($L87,all_tags[other],1,FALSE),""),
IFERROR(VLOOKUP($M87,all_tags[other],1,FALSE),""),
IFERROR(VLOOKUP($N87,all_tags[other],1,FALSE),""),
IFERROR(VLOOKUP($O87,all_tags[other],1,FALSE),"")
)</f>
        <v/>
      </c>
      <c r="AL87" t="str">
        <f t="shared" si="1"/>
        <v>article;opinion;viewpoint;data-viz</v>
      </c>
    </row>
    <row r="88" spans="1:38" x14ac:dyDescent="0.25">
      <c r="A88" t="str">
        <f>source_data[[#This Row],[link_id]]</f>
        <v>L00211</v>
      </c>
      <c r="B88" t="str">
        <f>source_data[[#This Row],[link]]</f>
        <v>https://hi.stamen.com/forcing-functions-inside-d3-v4-forces-and-layout-transitions-f3e89ee02d12</v>
      </c>
      <c r="C88" t="str">
        <f>source_data[[#This Row],[article_title]]</f>
        <v>Forcing Functions: Inside D3.v4 forces and layout transitions</v>
      </c>
      <c r="D88" t="str">
        <f>source_data[[#This Row],[concatenate]]</f>
        <v>article;tutorial;guide;intermediate;data-viz;technique;technology;network-graph;d3js</v>
      </c>
      <c r="E88">
        <f>source_data[[#This Row],[tag_count]]</f>
        <v>8</v>
      </c>
      <c r="F88" t="str" cm="1">
        <f t="array" ref="F88:N88">_xlfn.TEXTSPLIT(Table5[[#This Row],[concatenate]],";")</f>
        <v>article</v>
      </c>
      <c r="G88" t="str">
        <v>tutorial</v>
      </c>
      <c r="H88" t="str">
        <v>guide</v>
      </c>
      <c r="I88" t="str">
        <v>intermediate</v>
      </c>
      <c r="J88" t="str">
        <v>data-viz</v>
      </c>
      <c r="K88" t="str">
        <v>technique</v>
      </c>
      <c r="L88" t="str">
        <v>technology</v>
      </c>
      <c r="M88" t="str">
        <v>network-graph</v>
      </c>
      <c r="N88" t="str">
        <v>d3js</v>
      </c>
      <c r="Q88">
        <f>IF(ISBLANK(F88),-1,COUNTIF(all_tags[],F88)-COUNTIF(all_tags[category],F88))</f>
        <v>1</v>
      </c>
      <c r="R88">
        <f>IF(ISBLANK(G88),-1,COUNTIF(all_tags[],G88)-COUNTIF(all_tags[category],G88))</f>
        <v>1</v>
      </c>
      <c r="S88">
        <f>IF(ISBLANK(H88),-1,COUNTIF(all_tags[],H88)-COUNTIF(all_tags[category],H88))</f>
        <v>1</v>
      </c>
      <c r="T88">
        <f>IF(ISBLANK(I88),-1,COUNTIF(all_tags[],I88)-COUNTIF(all_tags[category],I88))</f>
        <v>1</v>
      </c>
      <c r="U88">
        <f>IF(ISBLANK(J88),-1,COUNTIF(all_tags[],J88)-COUNTIF(all_tags[category],J88))</f>
        <v>1</v>
      </c>
      <c r="V88">
        <f>IF(ISBLANK(K88),-1,COUNTIF(all_tags[],K88)-COUNTIF(all_tags[category],K88))</f>
        <v>1</v>
      </c>
      <c r="W88">
        <f>IF(ISBLANK(L88),-1,COUNTIF(all_tags[],L88)-COUNTIF(all_tags[category],L88))</f>
        <v>1</v>
      </c>
      <c r="X88">
        <f>IF(ISBLANK(M88),-1,COUNTIF(all_tags[],M88)-COUNTIF(all_tags[category],M88))</f>
        <v>1</v>
      </c>
      <c r="Y88">
        <f>IF(ISBLANK(N88),-1,COUNTIF(all_tags[],N88)-COUNTIF(all_tags[category],N88))</f>
        <v>1</v>
      </c>
      <c r="Z88">
        <f>IF(ISBLANK(O88),-1,COUNTIF(all_tags[],O88)-COUNTIF(all_tags[category],O88))</f>
        <v>-1</v>
      </c>
      <c r="AB88" t="str">
        <f>Table5[[#This Row],[link_id]]</f>
        <v>L00211</v>
      </c>
      <c r="AC88" s="5" t="str">
        <f>_xlfn.TEXTJOIN("#",TRUE,
IFERROR(VLOOKUP($F88,all_tags[format],1,FALSE),""),
IFERROR(VLOOKUP($G88,all_tags[format],1,FALSE),""),
IFERROR(VLOOKUP($H88,all_tags[format],1,FALSE),""),
IFERROR(VLOOKUP($I88,all_tags[format],1,FALSE),""),
IFERROR(VLOOKUP($J88,all_tags[format],1,FALSE),""),
IFERROR(VLOOKUP($K88,all_tags[format],1,FALSE),""),
IFERROR(VLOOKUP($L88,all_tags[format],1,FALSE),""),
IFERROR(VLOOKUP($M88,all_tags[format],1,FALSE),""),
IFERROR(VLOOKUP($N88,all_tags[format],1,FALSE),""),
IFERROR(VLOOKUP($O88,all_tags[format],1,FALSE),"")
)</f>
        <v>article</v>
      </c>
      <c r="AD88" s="5" t="str">
        <f>_xlfn.TEXTJOIN("#",TRUE,
IFERROR(VLOOKUP($F88,all_tags[type],1,FALSE),""),
IFERROR(VLOOKUP($G88,all_tags[type],1,FALSE),""),
IFERROR(VLOOKUP($H88,all_tags[type],1,FALSE),""),
IFERROR(VLOOKUP($I88,all_tags[type],1,FALSE),""),
IFERROR(VLOOKUP($J88,all_tags[type],1,FALSE),""),
IFERROR(VLOOKUP($K88,all_tags[type],1,FALSE),""),
IFERROR(VLOOKUP($L88,all_tags[type],1,FALSE),""),
IFERROR(VLOOKUP($M88,all_tags[type],1,FALSE),""),
IFERROR(VLOOKUP($N88,all_tags[type],1,FALSE),""),
IFERROR(VLOOKUP($O88,all_tags[type],1,FALSE),"")
)</f>
        <v>tutorial#guide</v>
      </c>
      <c r="AE88" s="5" t="str">
        <f>_xlfn.TEXTJOIN("#",TRUE,
IFERROR(VLOOKUP($F88,all_tags[level],1,FALSE),""),
IFERROR(VLOOKUP($G88,all_tags[level],1,FALSE),""),
IFERROR(VLOOKUP($H88,all_tags[level],1,FALSE),""),
IFERROR(VLOOKUP($I88,all_tags[level],1,FALSE),""),
IFERROR(VLOOKUP($J88,all_tags[level],1,FALSE),""),
IFERROR(VLOOKUP($K88,all_tags[level],1,FALSE),""),
IFERROR(VLOOKUP($L88,all_tags[level],1,FALSE),""),
IFERROR(VLOOKUP($M88,all_tags[level],1,FALSE),""),
IFERROR(VLOOKUP($N88,all_tags[level],1,FALSE),""),
IFERROR(VLOOKUP($O88,all_tags[level],1,FALSE),"")
)</f>
        <v>intermediate</v>
      </c>
      <c r="AF88" s="5" t="str">
        <f>_xlfn.TEXTJOIN("#",TRUE,
IFERROR(VLOOKUP($F88,all_tags[style],1,FALSE),""),
IFERROR(VLOOKUP($G88,all_tags[style],1,FALSE),""),
IFERROR(VLOOKUP($H88,all_tags[style],1,FALSE),""),
IFERROR(VLOOKUP($I88,all_tags[style],1,FALSE),""),
IFERROR(VLOOKUP($J88,all_tags[style],1,FALSE),""),
IFERROR(VLOOKUP($K88,all_tags[style],1,FALSE),""),
IFERROR(VLOOKUP($L88,all_tags[style],1,FALSE),""),
IFERROR(VLOOKUP($M88,all_tags[style],1,FALSE),""),
IFERROR(VLOOKUP($N88,all_tags[style],1,FALSE),""),
IFERROR(VLOOKUP($O88,all_tags[style],1,FALSE),"")
)</f>
        <v/>
      </c>
      <c r="AG88" s="5" t="str">
        <f>_xlfn.TEXTJOIN("#",TRUE,
IFERROR(VLOOKUP($F88,all_tags[theme],1,FALSE),""),
IFERROR(VLOOKUP($G88,all_tags[theme],1,FALSE),""),
IFERROR(VLOOKUP($H88,all_tags[theme],1,FALSE),""),
IFERROR(VLOOKUP($I88,all_tags[theme],1,FALSE),""),
IFERROR(VLOOKUP($J88,all_tags[theme],1,FALSE),""),
IFERROR(VLOOKUP($K88,all_tags[theme],1,FALSE),""),
IFERROR(VLOOKUP($L88,all_tags[theme],1,FALSE),""),
IFERROR(VLOOKUP($M88,all_tags[theme],1,FALSE),""),
IFERROR(VLOOKUP($N88,all_tags[theme],1,FALSE),""),
IFERROR(VLOOKUP($O88,all_tags[theme],1,FALSE),"")
)</f>
        <v>data-viz</v>
      </c>
      <c r="AH88" s="5" t="str">
        <f>_xlfn.TEXTJOIN("#",TRUE,
IFERROR(VLOOKUP($F88,all_tags[topic],1,FALSE),""),
IFERROR(VLOOKUP($G88,all_tags[topic],1,FALSE),""),
IFERROR(VLOOKUP($H88,all_tags[topic],1,FALSE),""),
IFERROR(VLOOKUP($I88,all_tags[topic],1,FALSE),""),
IFERROR(VLOOKUP($J88,all_tags[topic],1,FALSE),""),
IFERROR(VLOOKUP($K88,all_tags[topic],1,FALSE),""),
IFERROR(VLOOKUP($L88,all_tags[topic],1,FALSE),""),
IFERROR(VLOOKUP($M88,all_tags[topic],1,FALSE),""),
IFERROR(VLOOKUP($N88,all_tags[topic],1,FALSE),""),
IFERROR(VLOOKUP($O88,all_tags[topic],1,FALSE),"")
)</f>
        <v>technique#technology</v>
      </c>
      <c r="AI88" s="5" t="str">
        <f>_xlfn.TEXTJOIN("#",TRUE,
IFERROR(VLOOKUP($F88,all_tags[area],1,FALSE),""),
IFERROR(VLOOKUP($G88,all_tags[area],1,FALSE),""),
IFERROR(VLOOKUP($H88,all_tags[area],1,FALSE),""),
IFERROR(VLOOKUP($I88,all_tags[area],1,FALSE),""),
IFERROR(VLOOKUP($J88,all_tags[area],1,FALSE),""),
IFERROR(VLOOKUP($K88,all_tags[area],1,FALSE),""),
IFERROR(VLOOKUP($L88,all_tags[area],1,FALSE),""),
IFERROR(VLOOKUP($M88,all_tags[area],1,FALSE),""),
IFERROR(VLOOKUP($N88,all_tags[area],1,FALSE),""),
IFERROR(VLOOKUP($O88,all_tags[area],1,FALSE),"")
)</f>
        <v>network-graph</v>
      </c>
      <c r="AJ88" s="5" t="str">
        <f>_xlfn.TEXTJOIN("#",TRUE,
IFERROR(VLOOKUP($F88,all_tags[technology],1,FALSE),""),
IFERROR(VLOOKUP($G88,all_tags[technology],1,FALSE),""),
IFERROR(VLOOKUP($H88,all_tags[technology],1,FALSE),""),
IFERROR(VLOOKUP($I88,all_tags[technology],1,FALSE),""),
IFERROR(VLOOKUP($J88,all_tags[technology],1,FALSE),""),
IFERROR(VLOOKUP($K88,all_tags[technology],1,FALSE),""),
IFERROR(VLOOKUP($L88,all_tags[technology],1,FALSE),""),
IFERROR(VLOOKUP($M88,all_tags[technology],1,FALSE),""),
IFERROR(VLOOKUP($N88,all_tags[technology],1,FALSE),""),
IFERROR(VLOOKUP($O88,all_tags[technology],1,FALSE),"")
)</f>
        <v>d3js</v>
      </c>
      <c r="AK88" s="5" t="str">
        <f>_xlfn.TEXTJOIN("#",TRUE,
IFERROR(VLOOKUP($F88,all_tags[other],1,FALSE),""),
IFERROR(VLOOKUP($G88,all_tags[other],1,FALSE),""),
IFERROR(VLOOKUP($H88,all_tags[other],1,FALSE),""),
IFERROR(VLOOKUP($I88,all_tags[other],1,FALSE),""),
IFERROR(VLOOKUP($J88,all_tags[other],1,FALSE),""),
IFERROR(VLOOKUP($K88,all_tags[other],1,FALSE),""),
IFERROR(VLOOKUP($L88,all_tags[other],1,FALSE),""),
IFERROR(VLOOKUP($M88,all_tags[other],1,FALSE),""),
IFERROR(VLOOKUP($N88,all_tags[other],1,FALSE),""),
IFERROR(VLOOKUP($O88,all_tags[other],1,FALSE),"")
)</f>
        <v/>
      </c>
      <c r="AL88" t="str">
        <f t="shared" si="1"/>
        <v>article;tutorial;guide;intermediate;data-viz;technique;technology;network-graph;d3js</v>
      </c>
    </row>
    <row r="89" spans="1:38" x14ac:dyDescent="0.25">
      <c r="A89" t="str">
        <f>source_data[[#This Row],[link_id]]</f>
        <v>L00213</v>
      </c>
      <c r="B89" t="str">
        <f>source_data[[#This Row],[link]]</f>
        <v>https://www.r-bloggers.com/how-to-make-a-global-map-in-r-step-by-step/</v>
      </c>
      <c r="C89" t="str">
        <f>source_data[[#This Row],[article_title]]</f>
        <v>How to make a global map in R, step by step</v>
      </c>
      <c r="D89" t="str">
        <f>source_data[[#This Row],[concatenate]]</f>
        <v>article;tutorial;basics;data-viz;technique;technology;geospatial;rstats</v>
      </c>
      <c r="E89">
        <f>source_data[[#This Row],[tag_count]]</f>
        <v>8</v>
      </c>
      <c r="F89" t="str" cm="1">
        <f t="array" ref="F89:M89">_xlfn.TEXTSPLIT(Table5[[#This Row],[concatenate]],";")</f>
        <v>article</v>
      </c>
      <c r="G89" t="str">
        <v>tutorial</v>
      </c>
      <c r="H89" t="str">
        <v>basics</v>
      </c>
      <c r="I89" t="str">
        <v>data-viz</v>
      </c>
      <c r="J89" t="str">
        <v>technique</v>
      </c>
      <c r="K89" t="str">
        <v>technology</v>
      </c>
      <c r="L89" t="str">
        <v>geospatial</v>
      </c>
      <c r="M89" t="str">
        <v>rstats</v>
      </c>
      <c r="Q89">
        <f>IF(ISBLANK(F89),-1,COUNTIF(all_tags[],F89)-COUNTIF(all_tags[category],F89))</f>
        <v>1</v>
      </c>
      <c r="R89">
        <f>IF(ISBLANK(G89),-1,COUNTIF(all_tags[],G89)-COUNTIF(all_tags[category],G89))</f>
        <v>1</v>
      </c>
      <c r="S89">
        <f>IF(ISBLANK(H89),-1,COUNTIF(all_tags[],H89)-COUNTIF(all_tags[category],H89))</f>
        <v>1</v>
      </c>
      <c r="T89">
        <f>IF(ISBLANK(I89),-1,COUNTIF(all_tags[],I89)-COUNTIF(all_tags[category],I89))</f>
        <v>1</v>
      </c>
      <c r="U89">
        <f>IF(ISBLANK(J89),-1,COUNTIF(all_tags[],J89)-COUNTIF(all_tags[category],J89))</f>
        <v>1</v>
      </c>
      <c r="V89">
        <f>IF(ISBLANK(K89),-1,COUNTIF(all_tags[],K89)-COUNTIF(all_tags[category],K89))</f>
        <v>1</v>
      </c>
      <c r="W89">
        <f>IF(ISBLANK(L89),-1,COUNTIF(all_tags[],L89)-COUNTIF(all_tags[category],L89))</f>
        <v>1</v>
      </c>
      <c r="X89">
        <f>IF(ISBLANK(M89),-1,COUNTIF(all_tags[],M89)-COUNTIF(all_tags[category],M89))</f>
        <v>1</v>
      </c>
      <c r="Y89">
        <f>IF(ISBLANK(N89),-1,COUNTIF(all_tags[],N89)-COUNTIF(all_tags[category],N89))</f>
        <v>-1</v>
      </c>
      <c r="Z89">
        <f>IF(ISBLANK(O89),-1,COUNTIF(all_tags[],O89)-COUNTIF(all_tags[category],O89))</f>
        <v>-1</v>
      </c>
      <c r="AB89" t="str">
        <f>Table5[[#This Row],[link_id]]</f>
        <v>L00213</v>
      </c>
      <c r="AC89" s="5" t="str">
        <f>_xlfn.TEXTJOIN("#",TRUE,
IFERROR(VLOOKUP($F89,all_tags[format],1,FALSE),""),
IFERROR(VLOOKUP($G89,all_tags[format],1,FALSE),""),
IFERROR(VLOOKUP($H89,all_tags[format],1,FALSE),""),
IFERROR(VLOOKUP($I89,all_tags[format],1,FALSE),""),
IFERROR(VLOOKUP($J89,all_tags[format],1,FALSE),""),
IFERROR(VLOOKUP($K89,all_tags[format],1,FALSE),""),
IFERROR(VLOOKUP($L89,all_tags[format],1,FALSE),""),
IFERROR(VLOOKUP($M89,all_tags[format],1,FALSE),""),
IFERROR(VLOOKUP($N89,all_tags[format],1,FALSE),""),
IFERROR(VLOOKUP($O89,all_tags[format],1,FALSE),"")
)</f>
        <v>article</v>
      </c>
      <c r="AD89" s="5" t="str">
        <f>_xlfn.TEXTJOIN("#",TRUE,
IFERROR(VLOOKUP($F89,all_tags[type],1,FALSE),""),
IFERROR(VLOOKUP($G89,all_tags[type],1,FALSE),""),
IFERROR(VLOOKUP($H89,all_tags[type],1,FALSE),""),
IFERROR(VLOOKUP($I89,all_tags[type],1,FALSE),""),
IFERROR(VLOOKUP($J89,all_tags[type],1,FALSE),""),
IFERROR(VLOOKUP($K89,all_tags[type],1,FALSE),""),
IFERROR(VLOOKUP($L89,all_tags[type],1,FALSE),""),
IFERROR(VLOOKUP($M89,all_tags[type],1,FALSE),""),
IFERROR(VLOOKUP($N89,all_tags[type],1,FALSE),""),
IFERROR(VLOOKUP($O89,all_tags[type],1,FALSE),"")
)</f>
        <v>tutorial</v>
      </c>
      <c r="AE89" s="5" t="str">
        <f>_xlfn.TEXTJOIN("#",TRUE,
IFERROR(VLOOKUP($F89,all_tags[level],1,FALSE),""),
IFERROR(VLOOKUP($G89,all_tags[level],1,FALSE),""),
IFERROR(VLOOKUP($H89,all_tags[level],1,FALSE),""),
IFERROR(VLOOKUP($I89,all_tags[level],1,FALSE),""),
IFERROR(VLOOKUP($J89,all_tags[level],1,FALSE),""),
IFERROR(VLOOKUP($K89,all_tags[level],1,FALSE),""),
IFERROR(VLOOKUP($L89,all_tags[level],1,FALSE),""),
IFERROR(VLOOKUP($M89,all_tags[level],1,FALSE),""),
IFERROR(VLOOKUP($N89,all_tags[level],1,FALSE),""),
IFERROR(VLOOKUP($O89,all_tags[level],1,FALSE),"")
)</f>
        <v>basics</v>
      </c>
      <c r="AF89" s="5" t="str">
        <f>_xlfn.TEXTJOIN("#",TRUE,
IFERROR(VLOOKUP($F89,all_tags[style],1,FALSE),""),
IFERROR(VLOOKUP($G89,all_tags[style],1,FALSE),""),
IFERROR(VLOOKUP($H89,all_tags[style],1,FALSE),""),
IFERROR(VLOOKUP($I89,all_tags[style],1,FALSE),""),
IFERROR(VLOOKUP($J89,all_tags[style],1,FALSE),""),
IFERROR(VLOOKUP($K89,all_tags[style],1,FALSE),""),
IFERROR(VLOOKUP($L89,all_tags[style],1,FALSE),""),
IFERROR(VLOOKUP($M89,all_tags[style],1,FALSE),""),
IFERROR(VLOOKUP($N89,all_tags[style],1,FALSE),""),
IFERROR(VLOOKUP($O89,all_tags[style],1,FALSE),"")
)</f>
        <v/>
      </c>
      <c r="AG89" s="5" t="str">
        <f>_xlfn.TEXTJOIN("#",TRUE,
IFERROR(VLOOKUP($F89,all_tags[theme],1,FALSE),""),
IFERROR(VLOOKUP($G89,all_tags[theme],1,FALSE),""),
IFERROR(VLOOKUP($H89,all_tags[theme],1,FALSE),""),
IFERROR(VLOOKUP($I89,all_tags[theme],1,FALSE),""),
IFERROR(VLOOKUP($J89,all_tags[theme],1,FALSE),""),
IFERROR(VLOOKUP($K89,all_tags[theme],1,FALSE),""),
IFERROR(VLOOKUP($L89,all_tags[theme],1,FALSE),""),
IFERROR(VLOOKUP($M89,all_tags[theme],1,FALSE),""),
IFERROR(VLOOKUP($N89,all_tags[theme],1,FALSE),""),
IFERROR(VLOOKUP($O89,all_tags[theme],1,FALSE),"")
)</f>
        <v>data-viz</v>
      </c>
      <c r="AH89" s="5" t="str">
        <f>_xlfn.TEXTJOIN("#",TRUE,
IFERROR(VLOOKUP($F89,all_tags[topic],1,FALSE),""),
IFERROR(VLOOKUP($G89,all_tags[topic],1,FALSE),""),
IFERROR(VLOOKUP($H89,all_tags[topic],1,FALSE),""),
IFERROR(VLOOKUP($I89,all_tags[topic],1,FALSE),""),
IFERROR(VLOOKUP($J89,all_tags[topic],1,FALSE),""),
IFERROR(VLOOKUP($K89,all_tags[topic],1,FALSE),""),
IFERROR(VLOOKUP($L89,all_tags[topic],1,FALSE),""),
IFERROR(VLOOKUP($M89,all_tags[topic],1,FALSE),""),
IFERROR(VLOOKUP($N89,all_tags[topic],1,FALSE),""),
IFERROR(VLOOKUP($O89,all_tags[topic],1,FALSE),"")
)</f>
        <v>technique#technology</v>
      </c>
      <c r="AI89" s="5" t="str">
        <f>_xlfn.TEXTJOIN("#",TRUE,
IFERROR(VLOOKUP($F89,all_tags[area],1,FALSE),""),
IFERROR(VLOOKUP($G89,all_tags[area],1,FALSE),""),
IFERROR(VLOOKUP($H89,all_tags[area],1,FALSE),""),
IFERROR(VLOOKUP($I89,all_tags[area],1,FALSE),""),
IFERROR(VLOOKUP($J89,all_tags[area],1,FALSE),""),
IFERROR(VLOOKUP($K89,all_tags[area],1,FALSE),""),
IFERROR(VLOOKUP($L89,all_tags[area],1,FALSE),""),
IFERROR(VLOOKUP($M89,all_tags[area],1,FALSE),""),
IFERROR(VLOOKUP($N89,all_tags[area],1,FALSE),""),
IFERROR(VLOOKUP($O89,all_tags[area],1,FALSE),"")
)</f>
        <v>geospatial</v>
      </c>
      <c r="AJ89" s="5" t="str">
        <f>_xlfn.TEXTJOIN("#",TRUE,
IFERROR(VLOOKUP($F89,all_tags[technology],1,FALSE),""),
IFERROR(VLOOKUP($G89,all_tags[technology],1,FALSE),""),
IFERROR(VLOOKUP($H89,all_tags[technology],1,FALSE),""),
IFERROR(VLOOKUP($I89,all_tags[technology],1,FALSE),""),
IFERROR(VLOOKUP($J89,all_tags[technology],1,FALSE),""),
IFERROR(VLOOKUP($K89,all_tags[technology],1,FALSE),""),
IFERROR(VLOOKUP($L89,all_tags[technology],1,FALSE),""),
IFERROR(VLOOKUP($M89,all_tags[technology],1,FALSE),""),
IFERROR(VLOOKUP($N89,all_tags[technology],1,FALSE),""),
IFERROR(VLOOKUP($O89,all_tags[technology],1,FALSE),"")
)</f>
        <v>rstats</v>
      </c>
      <c r="AK89" s="5" t="str">
        <f>_xlfn.TEXTJOIN("#",TRUE,
IFERROR(VLOOKUP($F89,all_tags[other],1,FALSE),""),
IFERROR(VLOOKUP($G89,all_tags[other],1,FALSE),""),
IFERROR(VLOOKUP($H89,all_tags[other],1,FALSE),""),
IFERROR(VLOOKUP($I89,all_tags[other],1,FALSE),""),
IFERROR(VLOOKUP($J89,all_tags[other],1,FALSE),""),
IFERROR(VLOOKUP($K89,all_tags[other],1,FALSE),""),
IFERROR(VLOOKUP($L89,all_tags[other],1,FALSE),""),
IFERROR(VLOOKUP($M89,all_tags[other],1,FALSE),""),
IFERROR(VLOOKUP($N89,all_tags[other],1,FALSE),""),
IFERROR(VLOOKUP($O89,all_tags[other],1,FALSE),"")
)</f>
        <v/>
      </c>
      <c r="AL89" t="str">
        <f t="shared" si="1"/>
        <v>article;tutorial;basics;data-viz;technique;technology;geospatial;rstats</v>
      </c>
    </row>
    <row r="90" spans="1:38" ht="30" x14ac:dyDescent="0.25">
      <c r="A90" t="str">
        <f>source_data[[#This Row],[link_id]]</f>
        <v>L00214</v>
      </c>
      <c r="B90" t="str">
        <f>source_data[[#This Row],[link]]</f>
        <v>https://www.r-bloggers.com/factor-analysis-with-the-principal-component-method-part-two/</v>
      </c>
      <c r="C90" t="str">
        <f>source_data[[#This Row],[article_title]]</f>
        <v>Factor Analysis with the Principal Component Method Part Two</v>
      </c>
      <c r="D90" t="str">
        <f>source_data[[#This Row],[concatenate]]</f>
        <v>article;tutorial;explainer;advanced;data-science;technique;technology;pca</v>
      </c>
      <c r="E90">
        <f>source_data[[#This Row],[tag_count]]</f>
        <v>7</v>
      </c>
      <c r="F90" t="str" cm="1">
        <f t="array" ref="F90:M90">_xlfn.TEXTSPLIT(Table5[[#This Row],[concatenate]],";")</f>
        <v>article</v>
      </c>
      <c r="G90" t="str">
        <v>tutorial</v>
      </c>
      <c r="H90" t="str">
        <v>explainer</v>
      </c>
      <c r="I90" t="str">
        <v>advanced</v>
      </c>
      <c r="J90" t="str">
        <v>data-science</v>
      </c>
      <c r="K90" t="str">
        <v>technique</v>
      </c>
      <c r="L90" t="str">
        <v>technology</v>
      </c>
      <c r="M90" t="str">
        <v>pca</v>
      </c>
      <c r="Q90">
        <f>IF(ISBLANK(F90),-1,COUNTIF(all_tags[],F90)-COUNTIF(all_tags[category],F90))</f>
        <v>1</v>
      </c>
      <c r="R90">
        <f>IF(ISBLANK(G90),-1,COUNTIF(all_tags[],G90)-COUNTIF(all_tags[category],G90))</f>
        <v>1</v>
      </c>
      <c r="S90">
        <f>IF(ISBLANK(H90),-1,COUNTIF(all_tags[],H90)-COUNTIF(all_tags[category],H90))</f>
        <v>1</v>
      </c>
      <c r="T90">
        <f>IF(ISBLANK(I90),-1,COUNTIF(all_tags[],I90)-COUNTIF(all_tags[category],I90))</f>
        <v>1</v>
      </c>
      <c r="U90">
        <f>IF(ISBLANK(J90),-1,COUNTIF(all_tags[],J90)-COUNTIF(all_tags[category],J90))</f>
        <v>1</v>
      </c>
      <c r="V90">
        <f>IF(ISBLANK(K90),-1,COUNTIF(all_tags[],K90)-COUNTIF(all_tags[category],K90))</f>
        <v>1</v>
      </c>
      <c r="W90">
        <f>IF(ISBLANK(L90),-1,COUNTIF(all_tags[],L90)-COUNTIF(all_tags[category],L90))</f>
        <v>1</v>
      </c>
      <c r="X90">
        <f>IF(ISBLANK(M90),-1,COUNTIF(all_tags[],M90)-COUNTIF(all_tags[category],M90))</f>
        <v>1</v>
      </c>
      <c r="Y90">
        <f>IF(ISBLANK(N90),-1,COUNTIF(all_tags[],N90)-COUNTIF(all_tags[category],N90))</f>
        <v>-1</v>
      </c>
      <c r="Z90">
        <f>IF(ISBLANK(O90),-1,COUNTIF(all_tags[],O90)-COUNTIF(all_tags[category],O90))</f>
        <v>-1</v>
      </c>
      <c r="AB90" t="str">
        <f>Table5[[#This Row],[link_id]]</f>
        <v>L00214</v>
      </c>
      <c r="AC90" s="5" t="str">
        <f>_xlfn.TEXTJOIN("#",TRUE,
IFERROR(VLOOKUP($F90,all_tags[format],1,FALSE),""),
IFERROR(VLOOKUP($G90,all_tags[format],1,FALSE),""),
IFERROR(VLOOKUP($H90,all_tags[format],1,FALSE),""),
IFERROR(VLOOKUP($I90,all_tags[format],1,FALSE),""),
IFERROR(VLOOKUP($J90,all_tags[format],1,FALSE),""),
IFERROR(VLOOKUP($K90,all_tags[format],1,FALSE),""),
IFERROR(VLOOKUP($L90,all_tags[format],1,FALSE),""),
IFERROR(VLOOKUP($M90,all_tags[format],1,FALSE),""),
IFERROR(VLOOKUP($N90,all_tags[format],1,FALSE),""),
IFERROR(VLOOKUP($O90,all_tags[format],1,FALSE),"")
)</f>
        <v>article</v>
      </c>
      <c r="AD90" s="5" t="str">
        <f>_xlfn.TEXTJOIN("#",TRUE,
IFERROR(VLOOKUP($F90,all_tags[type],1,FALSE),""),
IFERROR(VLOOKUP($G90,all_tags[type],1,FALSE),""),
IFERROR(VLOOKUP($H90,all_tags[type],1,FALSE),""),
IFERROR(VLOOKUP($I90,all_tags[type],1,FALSE),""),
IFERROR(VLOOKUP($J90,all_tags[type],1,FALSE),""),
IFERROR(VLOOKUP($K90,all_tags[type],1,FALSE),""),
IFERROR(VLOOKUP($L90,all_tags[type],1,FALSE),""),
IFERROR(VLOOKUP($M90,all_tags[type],1,FALSE),""),
IFERROR(VLOOKUP($N90,all_tags[type],1,FALSE),""),
IFERROR(VLOOKUP($O90,all_tags[type],1,FALSE),"")
)</f>
        <v>tutorial</v>
      </c>
      <c r="AE90" s="5" t="str">
        <f>_xlfn.TEXTJOIN("#",TRUE,
IFERROR(VLOOKUP($F90,all_tags[level],1,FALSE),""),
IFERROR(VLOOKUP($G90,all_tags[level],1,FALSE),""),
IFERROR(VLOOKUP($H90,all_tags[level],1,FALSE),""),
IFERROR(VLOOKUP($I90,all_tags[level],1,FALSE),""),
IFERROR(VLOOKUP($J90,all_tags[level],1,FALSE),""),
IFERROR(VLOOKUP($K90,all_tags[level],1,FALSE),""),
IFERROR(VLOOKUP($L90,all_tags[level],1,FALSE),""),
IFERROR(VLOOKUP($M90,all_tags[level],1,FALSE),""),
IFERROR(VLOOKUP($N90,all_tags[level],1,FALSE),""),
IFERROR(VLOOKUP($O90,all_tags[level],1,FALSE),"")
)</f>
        <v>explainer#advanced</v>
      </c>
      <c r="AF90" s="5" t="str">
        <f>_xlfn.TEXTJOIN("#",TRUE,
IFERROR(VLOOKUP($F90,all_tags[style],1,FALSE),""),
IFERROR(VLOOKUP($G90,all_tags[style],1,FALSE),""),
IFERROR(VLOOKUP($H90,all_tags[style],1,FALSE),""),
IFERROR(VLOOKUP($I90,all_tags[style],1,FALSE),""),
IFERROR(VLOOKUP($J90,all_tags[style],1,FALSE),""),
IFERROR(VLOOKUP($K90,all_tags[style],1,FALSE),""),
IFERROR(VLOOKUP($L90,all_tags[style],1,FALSE),""),
IFERROR(VLOOKUP($M90,all_tags[style],1,FALSE),""),
IFERROR(VLOOKUP($N90,all_tags[style],1,FALSE),""),
IFERROR(VLOOKUP($O90,all_tags[style],1,FALSE),"")
)</f>
        <v/>
      </c>
      <c r="AG90" s="5" t="str">
        <f>_xlfn.TEXTJOIN("#",TRUE,
IFERROR(VLOOKUP($F90,all_tags[theme],1,FALSE),""),
IFERROR(VLOOKUP($G90,all_tags[theme],1,FALSE),""),
IFERROR(VLOOKUP($H90,all_tags[theme],1,FALSE),""),
IFERROR(VLOOKUP($I90,all_tags[theme],1,FALSE),""),
IFERROR(VLOOKUP($J90,all_tags[theme],1,FALSE),""),
IFERROR(VLOOKUP($K90,all_tags[theme],1,FALSE),""),
IFERROR(VLOOKUP($L90,all_tags[theme],1,FALSE),""),
IFERROR(VLOOKUP($M90,all_tags[theme],1,FALSE),""),
IFERROR(VLOOKUP($N90,all_tags[theme],1,FALSE),""),
IFERROR(VLOOKUP($O90,all_tags[theme],1,FALSE),"")
)</f>
        <v>data-science</v>
      </c>
      <c r="AH90" s="5" t="str">
        <f>_xlfn.TEXTJOIN("#",TRUE,
IFERROR(VLOOKUP($F90,all_tags[topic],1,FALSE),""),
IFERROR(VLOOKUP($G90,all_tags[topic],1,FALSE),""),
IFERROR(VLOOKUP($H90,all_tags[topic],1,FALSE),""),
IFERROR(VLOOKUP($I90,all_tags[topic],1,FALSE),""),
IFERROR(VLOOKUP($J90,all_tags[topic],1,FALSE),""),
IFERROR(VLOOKUP($K90,all_tags[topic],1,FALSE),""),
IFERROR(VLOOKUP($L90,all_tags[topic],1,FALSE),""),
IFERROR(VLOOKUP($M90,all_tags[topic],1,FALSE),""),
IFERROR(VLOOKUP($N90,all_tags[topic],1,FALSE),""),
IFERROR(VLOOKUP($O90,all_tags[topic],1,FALSE),"")
)</f>
        <v>technique#technology</v>
      </c>
      <c r="AI90" s="5" t="str">
        <f>_xlfn.TEXTJOIN("#",TRUE,
IFERROR(VLOOKUP($F90,all_tags[area],1,FALSE),""),
IFERROR(VLOOKUP($G90,all_tags[area],1,FALSE),""),
IFERROR(VLOOKUP($H90,all_tags[area],1,FALSE),""),
IFERROR(VLOOKUP($I90,all_tags[area],1,FALSE),""),
IFERROR(VLOOKUP($J90,all_tags[area],1,FALSE),""),
IFERROR(VLOOKUP($K90,all_tags[area],1,FALSE),""),
IFERROR(VLOOKUP($L90,all_tags[area],1,FALSE),""),
IFERROR(VLOOKUP($M90,all_tags[area],1,FALSE),""),
IFERROR(VLOOKUP($N90,all_tags[area],1,FALSE),""),
IFERROR(VLOOKUP($O90,all_tags[area],1,FALSE),"")
)</f>
        <v/>
      </c>
      <c r="AJ90" s="5" t="str">
        <f>_xlfn.TEXTJOIN("#",TRUE,
IFERROR(VLOOKUP($F90,all_tags[technology],1,FALSE),""),
IFERROR(VLOOKUP($G90,all_tags[technology],1,FALSE),""),
IFERROR(VLOOKUP($H90,all_tags[technology],1,FALSE),""),
IFERROR(VLOOKUP($I90,all_tags[technology],1,FALSE),""),
IFERROR(VLOOKUP($J90,all_tags[technology],1,FALSE),""),
IFERROR(VLOOKUP($K90,all_tags[technology],1,FALSE),""),
IFERROR(VLOOKUP($L90,all_tags[technology],1,FALSE),""),
IFERROR(VLOOKUP($M90,all_tags[technology],1,FALSE),""),
IFERROR(VLOOKUP($N90,all_tags[technology],1,FALSE),""),
IFERROR(VLOOKUP($O90,all_tags[technology],1,FALSE),"")
)</f>
        <v>pca</v>
      </c>
      <c r="AK90" s="5" t="str">
        <f>_xlfn.TEXTJOIN("#",TRUE,
IFERROR(VLOOKUP($F90,all_tags[other],1,FALSE),""),
IFERROR(VLOOKUP($G90,all_tags[other],1,FALSE),""),
IFERROR(VLOOKUP($H90,all_tags[other],1,FALSE),""),
IFERROR(VLOOKUP($I90,all_tags[other],1,FALSE),""),
IFERROR(VLOOKUP($J90,all_tags[other],1,FALSE),""),
IFERROR(VLOOKUP($K90,all_tags[other],1,FALSE),""),
IFERROR(VLOOKUP($L90,all_tags[other],1,FALSE),""),
IFERROR(VLOOKUP($M90,all_tags[other],1,FALSE),""),
IFERROR(VLOOKUP($N90,all_tags[other],1,FALSE),""),
IFERROR(VLOOKUP($O90,all_tags[other],1,FALSE),"")
)</f>
        <v/>
      </c>
      <c r="AL90" t="str">
        <f t="shared" si="1"/>
        <v>article;tutorial;explainer;advanced;data-science;technique;technology;pca</v>
      </c>
    </row>
    <row r="91" spans="1:38" x14ac:dyDescent="0.25">
      <c r="A91" t="str">
        <f>source_data[[#This Row],[link_id]]</f>
        <v>L00215</v>
      </c>
      <c r="B91" t="str">
        <f>source_data[[#This Row],[link]]</f>
        <v>https://www.openculture.com/computer_science_free_courses</v>
      </c>
      <c r="C91" t="str">
        <f>source_data[[#This Row],[article_title]]</f>
        <v>Free Online Computer Science Courses</v>
      </c>
      <c r="D91" t="str">
        <f>source_data[[#This Row],[concatenate]]</f>
        <v>course;list</v>
      </c>
      <c r="E91">
        <f>source_data[[#This Row],[tag_count]]</f>
        <v>3</v>
      </c>
      <c r="F91" t="str" cm="1">
        <f t="array" ref="F91:G91">_xlfn.TEXTSPLIT(Table5[[#This Row],[concatenate]],";")</f>
        <v>course</v>
      </c>
      <c r="G91" t="str">
        <v>list</v>
      </c>
      <c r="Q91">
        <f>IF(ISBLANK(F91),-1,COUNTIF(all_tags[],F91)-COUNTIF(all_tags[category],F91))</f>
        <v>1</v>
      </c>
      <c r="R91">
        <f>IF(ISBLANK(G91),-1,COUNTIF(all_tags[],G91)-COUNTIF(all_tags[category],G91))</f>
        <v>1</v>
      </c>
      <c r="S91">
        <f>IF(ISBLANK(H91),-1,COUNTIF(all_tags[],H91)-COUNTIF(all_tags[category],H91))</f>
        <v>-1</v>
      </c>
      <c r="T91">
        <f>IF(ISBLANK(I91),-1,COUNTIF(all_tags[],I91)-COUNTIF(all_tags[category],I91))</f>
        <v>-1</v>
      </c>
      <c r="U91">
        <f>IF(ISBLANK(J91),-1,COUNTIF(all_tags[],J91)-COUNTIF(all_tags[category],J91))</f>
        <v>-1</v>
      </c>
      <c r="V91">
        <f>IF(ISBLANK(K91),-1,COUNTIF(all_tags[],K91)-COUNTIF(all_tags[category],K91))</f>
        <v>-1</v>
      </c>
      <c r="W91">
        <f>IF(ISBLANK(L91),-1,COUNTIF(all_tags[],L91)-COUNTIF(all_tags[category],L91))</f>
        <v>-1</v>
      </c>
      <c r="X91">
        <f>IF(ISBLANK(M91),-1,COUNTIF(all_tags[],M91)-COUNTIF(all_tags[category],M91))</f>
        <v>-1</v>
      </c>
      <c r="Y91">
        <f>IF(ISBLANK(N91),-1,COUNTIF(all_tags[],N91)-COUNTIF(all_tags[category],N91))</f>
        <v>-1</v>
      </c>
      <c r="Z91">
        <f>IF(ISBLANK(O91),-1,COUNTIF(all_tags[],O91)-COUNTIF(all_tags[category],O91))</f>
        <v>-1</v>
      </c>
      <c r="AB91" t="str">
        <f>Table5[[#This Row],[link_id]]</f>
        <v>L00215</v>
      </c>
      <c r="AC91" s="5" t="str">
        <f>_xlfn.TEXTJOIN("#",TRUE,
IFERROR(VLOOKUP($F91,all_tags[format],1,FALSE),""),
IFERROR(VLOOKUP($G91,all_tags[format],1,FALSE),""),
IFERROR(VLOOKUP($H91,all_tags[format],1,FALSE),""),
IFERROR(VLOOKUP($I91,all_tags[format],1,FALSE),""),
IFERROR(VLOOKUP($J91,all_tags[format],1,FALSE),""),
IFERROR(VLOOKUP($K91,all_tags[format],1,FALSE),""),
IFERROR(VLOOKUP($L91,all_tags[format],1,FALSE),""),
IFERROR(VLOOKUP($M91,all_tags[format],1,FALSE),""),
IFERROR(VLOOKUP($N91,all_tags[format],1,FALSE),""),
IFERROR(VLOOKUP($O91,all_tags[format],1,FALSE),"")
)</f>
        <v>course</v>
      </c>
      <c r="AD91" s="5" t="str">
        <f>_xlfn.TEXTJOIN("#",TRUE,
IFERROR(VLOOKUP($F91,all_tags[type],1,FALSE),""),
IFERROR(VLOOKUP($G91,all_tags[type],1,FALSE),""),
IFERROR(VLOOKUP($H91,all_tags[type],1,FALSE),""),
IFERROR(VLOOKUP($I91,all_tags[type],1,FALSE),""),
IFERROR(VLOOKUP($J91,all_tags[type],1,FALSE),""),
IFERROR(VLOOKUP($K91,all_tags[type],1,FALSE),""),
IFERROR(VLOOKUP($L91,all_tags[type],1,FALSE),""),
IFERROR(VLOOKUP($M91,all_tags[type],1,FALSE),""),
IFERROR(VLOOKUP($N91,all_tags[type],1,FALSE),""),
IFERROR(VLOOKUP($O91,all_tags[type],1,FALSE),"")
)</f>
        <v>list</v>
      </c>
      <c r="AE91" s="5" t="str">
        <f>_xlfn.TEXTJOIN("#",TRUE,
IFERROR(VLOOKUP($F91,all_tags[level],1,FALSE),""),
IFERROR(VLOOKUP($G91,all_tags[level],1,FALSE),""),
IFERROR(VLOOKUP($H91,all_tags[level],1,FALSE),""),
IFERROR(VLOOKUP($I91,all_tags[level],1,FALSE),""),
IFERROR(VLOOKUP($J91,all_tags[level],1,FALSE),""),
IFERROR(VLOOKUP($K91,all_tags[level],1,FALSE),""),
IFERROR(VLOOKUP($L91,all_tags[level],1,FALSE),""),
IFERROR(VLOOKUP($M91,all_tags[level],1,FALSE),""),
IFERROR(VLOOKUP($N91,all_tags[level],1,FALSE),""),
IFERROR(VLOOKUP($O91,all_tags[level],1,FALSE),"")
)</f>
        <v/>
      </c>
      <c r="AF91" s="5" t="str">
        <f>_xlfn.TEXTJOIN("#",TRUE,
IFERROR(VLOOKUP($F91,all_tags[style],1,FALSE),""),
IFERROR(VLOOKUP($G91,all_tags[style],1,FALSE),""),
IFERROR(VLOOKUP($H91,all_tags[style],1,FALSE),""),
IFERROR(VLOOKUP($I91,all_tags[style],1,FALSE),""),
IFERROR(VLOOKUP($J91,all_tags[style],1,FALSE),""),
IFERROR(VLOOKUP($K91,all_tags[style],1,FALSE),""),
IFERROR(VLOOKUP($L91,all_tags[style],1,FALSE),""),
IFERROR(VLOOKUP($M91,all_tags[style],1,FALSE),""),
IFERROR(VLOOKUP($N91,all_tags[style],1,FALSE),""),
IFERROR(VLOOKUP($O91,all_tags[style],1,FALSE),"")
)</f>
        <v/>
      </c>
      <c r="AG91" s="5" t="str">
        <f>_xlfn.TEXTJOIN("#",TRUE,
IFERROR(VLOOKUP($F91,all_tags[theme],1,FALSE),""),
IFERROR(VLOOKUP($G91,all_tags[theme],1,FALSE),""),
IFERROR(VLOOKUP($H91,all_tags[theme],1,FALSE),""),
IFERROR(VLOOKUP($I91,all_tags[theme],1,FALSE),""),
IFERROR(VLOOKUP($J91,all_tags[theme],1,FALSE),""),
IFERROR(VLOOKUP($K91,all_tags[theme],1,FALSE),""),
IFERROR(VLOOKUP($L91,all_tags[theme],1,FALSE),""),
IFERROR(VLOOKUP($M91,all_tags[theme],1,FALSE),""),
IFERROR(VLOOKUP($N91,all_tags[theme],1,FALSE),""),
IFERROR(VLOOKUP($O91,all_tags[theme],1,FALSE),"")
)</f>
        <v/>
      </c>
      <c r="AH91" s="5" t="str">
        <f>_xlfn.TEXTJOIN("#",TRUE,
IFERROR(VLOOKUP($F91,all_tags[topic],1,FALSE),""),
IFERROR(VLOOKUP($G91,all_tags[topic],1,FALSE),""),
IFERROR(VLOOKUP($H91,all_tags[topic],1,FALSE),""),
IFERROR(VLOOKUP($I91,all_tags[topic],1,FALSE),""),
IFERROR(VLOOKUP($J91,all_tags[topic],1,FALSE),""),
IFERROR(VLOOKUP($K91,all_tags[topic],1,FALSE),""),
IFERROR(VLOOKUP($L91,all_tags[topic],1,FALSE),""),
IFERROR(VLOOKUP($M91,all_tags[topic],1,FALSE),""),
IFERROR(VLOOKUP($N91,all_tags[topic],1,FALSE),""),
IFERROR(VLOOKUP($O91,all_tags[topic],1,FALSE),"")
)</f>
        <v/>
      </c>
      <c r="AI91" s="5" t="str">
        <f>_xlfn.TEXTJOIN("#",TRUE,
IFERROR(VLOOKUP($F91,all_tags[area],1,FALSE),""),
IFERROR(VLOOKUP($G91,all_tags[area],1,FALSE),""),
IFERROR(VLOOKUP($H91,all_tags[area],1,FALSE),""),
IFERROR(VLOOKUP($I91,all_tags[area],1,FALSE),""),
IFERROR(VLOOKUP($J91,all_tags[area],1,FALSE),""),
IFERROR(VLOOKUP($K91,all_tags[area],1,FALSE),""),
IFERROR(VLOOKUP($L91,all_tags[area],1,FALSE),""),
IFERROR(VLOOKUP($M91,all_tags[area],1,FALSE),""),
IFERROR(VLOOKUP($N91,all_tags[area],1,FALSE),""),
IFERROR(VLOOKUP($O91,all_tags[area],1,FALSE),"")
)</f>
        <v/>
      </c>
      <c r="AJ91" s="5" t="str">
        <f>_xlfn.TEXTJOIN("#",TRUE,
IFERROR(VLOOKUP($F91,all_tags[technology],1,FALSE),""),
IFERROR(VLOOKUP($G91,all_tags[technology],1,FALSE),""),
IFERROR(VLOOKUP($H91,all_tags[technology],1,FALSE),""),
IFERROR(VLOOKUP($I91,all_tags[technology],1,FALSE),""),
IFERROR(VLOOKUP($J91,all_tags[technology],1,FALSE),""),
IFERROR(VLOOKUP($K91,all_tags[technology],1,FALSE),""),
IFERROR(VLOOKUP($L91,all_tags[technology],1,FALSE),""),
IFERROR(VLOOKUP($M91,all_tags[technology],1,FALSE),""),
IFERROR(VLOOKUP($N91,all_tags[technology],1,FALSE),""),
IFERROR(VLOOKUP($O91,all_tags[technology],1,FALSE),"")
)</f>
        <v/>
      </c>
      <c r="AK91" s="5" t="str">
        <f>_xlfn.TEXTJOIN("#",TRUE,
IFERROR(VLOOKUP($F91,all_tags[other],1,FALSE),""),
IFERROR(VLOOKUP($G91,all_tags[other],1,FALSE),""),
IFERROR(VLOOKUP($H91,all_tags[other],1,FALSE),""),
IFERROR(VLOOKUP($I91,all_tags[other],1,FALSE),""),
IFERROR(VLOOKUP($J91,all_tags[other],1,FALSE),""),
IFERROR(VLOOKUP($K91,all_tags[other],1,FALSE),""),
IFERROR(VLOOKUP($L91,all_tags[other],1,FALSE),""),
IFERROR(VLOOKUP($M91,all_tags[other],1,FALSE),""),
IFERROR(VLOOKUP($N91,all_tags[other],1,FALSE),""),
IFERROR(VLOOKUP($O91,all_tags[other],1,FALSE),"")
)</f>
        <v/>
      </c>
      <c r="AL91" t="str">
        <f t="shared" si="1"/>
        <v>course;list</v>
      </c>
    </row>
    <row r="92" spans="1:38" x14ac:dyDescent="0.25">
      <c r="A92" t="str">
        <f>source_data[[#This Row],[link_id]]</f>
        <v>L00216</v>
      </c>
      <c r="B92" t="str">
        <f>source_data[[#This Row],[link]]</f>
        <v>http://www.webdesigndev.com/css-flexbox-tutorials-guides-and-tools/</v>
      </c>
      <c r="C92" t="str">
        <f>source_data[[#This Row],[article_title]]</f>
        <v>20 CSS Flexbox Tutorials, Guides, and Tools</v>
      </c>
      <c r="D92" t="str">
        <f>source_data[[#This Row],[concatenate]]</f>
        <v>list;guide;technology;development;css</v>
      </c>
      <c r="E92">
        <f>source_data[[#This Row],[tag_count]]</f>
        <v>4</v>
      </c>
      <c r="F92" t="str" cm="1">
        <f t="array" ref="F92:J92">_xlfn.TEXTSPLIT(Table5[[#This Row],[concatenate]],";")</f>
        <v>list</v>
      </c>
      <c r="G92" t="str">
        <v>guide</v>
      </c>
      <c r="H92" t="str">
        <v>technology</v>
      </c>
      <c r="I92" t="str">
        <v>development</v>
      </c>
      <c r="J92" t="str">
        <v>css</v>
      </c>
      <c r="Q92">
        <f>IF(ISBLANK(F92),-1,COUNTIF(all_tags[],F92)-COUNTIF(all_tags[category],F92))</f>
        <v>1</v>
      </c>
      <c r="R92">
        <f>IF(ISBLANK(G92),-1,COUNTIF(all_tags[],G92)-COUNTIF(all_tags[category],G92))</f>
        <v>1</v>
      </c>
      <c r="S92">
        <f>IF(ISBLANK(H92),-1,COUNTIF(all_tags[],H92)-COUNTIF(all_tags[category],H92))</f>
        <v>1</v>
      </c>
      <c r="T92">
        <f>IF(ISBLANK(I92),-1,COUNTIF(all_tags[],I92)-COUNTIF(all_tags[category],I92))</f>
        <v>1</v>
      </c>
      <c r="U92">
        <f>IF(ISBLANK(J92),-1,COUNTIF(all_tags[],J92)-COUNTIF(all_tags[category],J92))</f>
        <v>1</v>
      </c>
      <c r="V92">
        <f>IF(ISBLANK(K92),-1,COUNTIF(all_tags[],K92)-COUNTIF(all_tags[category],K92))</f>
        <v>-1</v>
      </c>
      <c r="W92">
        <f>IF(ISBLANK(L92),-1,COUNTIF(all_tags[],L92)-COUNTIF(all_tags[category],L92))</f>
        <v>-1</v>
      </c>
      <c r="X92">
        <f>IF(ISBLANK(M92),-1,COUNTIF(all_tags[],M92)-COUNTIF(all_tags[category],M92))</f>
        <v>-1</v>
      </c>
      <c r="Y92">
        <f>IF(ISBLANK(N92),-1,COUNTIF(all_tags[],N92)-COUNTIF(all_tags[category],N92))</f>
        <v>-1</v>
      </c>
      <c r="Z92">
        <f>IF(ISBLANK(O92),-1,COUNTIF(all_tags[],O92)-COUNTIF(all_tags[category],O92))</f>
        <v>-1</v>
      </c>
      <c r="AB92" t="str">
        <f>Table5[[#This Row],[link_id]]</f>
        <v>L00216</v>
      </c>
      <c r="AC92" s="5" t="str">
        <f>_xlfn.TEXTJOIN("#",TRUE,
IFERROR(VLOOKUP($F92,all_tags[format],1,FALSE),""),
IFERROR(VLOOKUP($G92,all_tags[format],1,FALSE),""),
IFERROR(VLOOKUP($H92,all_tags[format],1,FALSE),""),
IFERROR(VLOOKUP($I92,all_tags[format],1,FALSE),""),
IFERROR(VLOOKUP($J92,all_tags[format],1,FALSE),""),
IFERROR(VLOOKUP($K92,all_tags[format],1,FALSE),""),
IFERROR(VLOOKUP($L92,all_tags[format],1,FALSE),""),
IFERROR(VLOOKUP($M92,all_tags[format],1,FALSE),""),
IFERROR(VLOOKUP($N92,all_tags[format],1,FALSE),""),
IFERROR(VLOOKUP($O92,all_tags[format],1,FALSE),"")
)</f>
        <v/>
      </c>
      <c r="AD92" s="5" t="str">
        <f>_xlfn.TEXTJOIN("#",TRUE,
IFERROR(VLOOKUP($F92,all_tags[type],1,FALSE),""),
IFERROR(VLOOKUP($G92,all_tags[type],1,FALSE),""),
IFERROR(VLOOKUP($H92,all_tags[type],1,FALSE),""),
IFERROR(VLOOKUP($I92,all_tags[type],1,FALSE),""),
IFERROR(VLOOKUP($J92,all_tags[type],1,FALSE),""),
IFERROR(VLOOKUP($K92,all_tags[type],1,FALSE),""),
IFERROR(VLOOKUP($L92,all_tags[type],1,FALSE),""),
IFERROR(VLOOKUP($M92,all_tags[type],1,FALSE),""),
IFERROR(VLOOKUP($N92,all_tags[type],1,FALSE),""),
IFERROR(VLOOKUP($O92,all_tags[type],1,FALSE),"")
)</f>
        <v>list#guide</v>
      </c>
      <c r="AE92" s="5" t="str">
        <f>_xlfn.TEXTJOIN("#",TRUE,
IFERROR(VLOOKUP($F92,all_tags[level],1,FALSE),""),
IFERROR(VLOOKUP($G92,all_tags[level],1,FALSE),""),
IFERROR(VLOOKUP($H92,all_tags[level],1,FALSE),""),
IFERROR(VLOOKUP($I92,all_tags[level],1,FALSE),""),
IFERROR(VLOOKUP($J92,all_tags[level],1,FALSE),""),
IFERROR(VLOOKUP($K92,all_tags[level],1,FALSE),""),
IFERROR(VLOOKUP($L92,all_tags[level],1,FALSE),""),
IFERROR(VLOOKUP($M92,all_tags[level],1,FALSE),""),
IFERROR(VLOOKUP($N92,all_tags[level],1,FALSE),""),
IFERROR(VLOOKUP($O92,all_tags[level],1,FALSE),"")
)</f>
        <v/>
      </c>
      <c r="AF92" s="5" t="str">
        <f>_xlfn.TEXTJOIN("#",TRUE,
IFERROR(VLOOKUP($F92,all_tags[style],1,FALSE),""),
IFERROR(VLOOKUP($G92,all_tags[style],1,FALSE),""),
IFERROR(VLOOKUP($H92,all_tags[style],1,FALSE),""),
IFERROR(VLOOKUP($I92,all_tags[style],1,FALSE),""),
IFERROR(VLOOKUP($J92,all_tags[style],1,FALSE),""),
IFERROR(VLOOKUP($K92,all_tags[style],1,FALSE),""),
IFERROR(VLOOKUP($L92,all_tags[style],1,FALSE),""),
IFERROR(VLOOKUP($M92,all_tags[style],1,FALSE),""),
IFERROR(VLOOKUP($N92,all_tags[style],1,FALSE),""),
IFERROR(VLOOKUP($O92,all_tags[style],1,FALSE),"")
)</f>
        <v/>
      </c>
      <c r="AG92" s="5" t="str">
        <f>_xlfn.TEXTJOIN("#",TRUE,
IFERROR(VLOOKUP($F92,all_tags[theme],1,FALSE),""),
IFERROR(VLOOKUP($G92,all_tags[theme],1,FALSE),""),
IFERROR(VLOOKUP($H92,all_tags[theme],1,FALSE),""),
IFERROR(VLOOKUP($I92,all_tags[theme],1,FALSE),""),
IFERROR(VLOOKUP($J92,all_tags[theme],1,FALSE),""),
IFERROR(VLOOKUP($K92,all_tags[theme],1,FALSE),""),
IFERROR(VLOOKUP($L92,all_tags[theme],1,FALSE),""),
IFERROR(VLOOKUP($M92,all_tags[theme],1,FALSE),""),
IFERROR(VLOOKUP($N92,all_tags[theme],1,FALSE),""),
IFERROR(VLOOKUP($O92,all_tags[theme],1,FALSE),"")
)</f>
        <v/>
      </c>
      <c r="AH92" s="5" t="str">
        <f>_xlfn.TEXTJOIN("#",TRUE,
IFERROR(VLOOKUP($F92,all_tags[topic],1,FALSE),""),
IFERROR(VLOOKUP($G92,all_tags[topic],1,FALSE),""),
IFERROR(VLOOKUP($H92,all_tags[topic],1,FALSE),""),
IFERROR(VLOOKUP($I92,all_tags[topic],1,FALSE),""),
IFERROR(VLOOKUP($J92,all_tags[topic],1,FALSE),""),
IFERROR(VLOOKUP($K92,all_tags[topic],1,FALSE),""),
IFERROR(VLOOKUP($L92,all_tags[topic],1,FALSE),""),
IFERROR(VLOOKUP($M92,all_tags[topic],1,FALSE),""),
IFERROR(VLOOKUP($N92,all_tags[topic],1,FALSE),""),
IFERROR(VLOOKUP($O92,all_tags[topic],1,FALSE),"")
)</f>
        <v>technology</v>
      </c>
      <c r="AI92" s="5" t="str">
        <f>_xlfn.TEXTJOIN("#",TRUE,
IFERROR(VLOOKUP($F92,all_tags[area],1,FALSE),""),
IFERROR(VLOOKUP($G92,all_tags[area],1,FALSE),""),
IFERROR(VLOOKUP($H92,all_tags[area],1,FALSE),""),
IFERROR(VLOOKUP($I92,all_tags[area],1,FALSE),""),
IFERROR(VLOOKUP($J92,all_tags[area],1,FALSE),""),
IFERROR(VLOOKUP($K92,all_tags[area],1,FALSE),""),
IFERROR(VLOOKUP($L92,all_tags[area],1,FALSE),""),
IFERROR(VLOOKUP($M92,all_tags[area],1,FALSE),""),
IFERROR(VLOOKUP($N92,all_tags[area],1,FALSE),""),
IFERROR(VLOOKUP($O92,all_tags[area],1,FALSE),"")
)</f>
        <v>development</v>
      </c>
      <c r="AJ92" s="5" t="str">
        <f>_xlfn.TEXTJOIN("#",TRUE,
IFERROR(VLOOKUP($F92,all_tags[technology],1,FALSE),""),
IFERROR(VLOOKUP($G92,all_tags[technology],1,FALSE),""),
IFERROR(VLOOKUP($H92,all_tags[technology],1,FALSE),""),
IFERROR(VLOOKUP($I92,all_tags[technology],1,FALSE),""),
IFERROR(VLOOKUP($J92,all_tags[technology],1,FALSE),""),
IFERROR(VLOOKUP($K92,all_tags[technology],1,FALSE),""),
IFERROR(VLOOKUP($L92,all_tags[technology],1,FALSE),""),
IFERROR(VLOOKUP($M92,all_tags[technology],1,FALSE),""),
IFERROR(VLOOKUP($N92,all_tags[technology],1,FALSE),""),
IFERROR(VLOOKUP($O92,all_tags[technology],1,FALSE),"")
)</f>
        <v>css</v>
      </c>
      <c r="AK92" s="5" t="str">
        <f>_xlfn.TEXTJOIN("#",TRUE,
IFERROR(VLOOKUP($F92,all_tags[other],1,FALSE),""),
IFERROR(VLOOKUP($G92,all_tags[other],1,FALSE),""),
IFERROR(VLOOKUP($H92,all_tags[other],1,FALSE),""),
IFERROR(VLOOKUP($I92,all_tags[other],1,FALSE),""),
IFERROR(VLOOKUP($J92,all_tags[other],1,FALSE),""),
IFERROR(VLOOKUP($K92,all_tags[other],1,FALSE),""),
IFERROR(VLOOKUP($L92,all_tags[other],1,FALSE),""),
IFERROR(VLOOKUP($M92,all_tags[other],1,FALSE),""),
IFERROR(VLOOKUP($N92,all_tags[other],1,FALSE),""),
IFERROR(VLOOKUP($O92,all_tags[other],1,FALSE),"")
)</f>
        <v/>
      </c>
      <c r="AL92" t="str">
        <f t="shared" si="1"/>
        <v>list;guide;technology;development;css</v>
      </c>
    </row>
    <row r="93" spans="1:38" x14ac:dyDescent="0.25">
      <c r="A93" t="str">
        <f>source_data[[#This Row],[link_id]]</f>
        <v>L00217</v>
      </c>
      <c r="B93" t="str">
        <f>source_data[[#This Row],[link]]</f>
        <v>http://www.datasciencecentral.com/profiles/blogs/dataviz-with-python</v>
      </c>
      <c r="C93" t="str">
        <f>source_data[[#This Row],[article_title]]</f>
        <v>Dataviz with Python</v>
      </c>
      <c r="D93" t="str">
        <f>source_data[[#This Row],[concatenate]]</f>
        <v>article;guide;overview;data-viz;tool;technology;python</v>
      </c>
      <c r="E93">
        <f>source_data[[#This Row],[tag_count]]</f>
        <v>7</v>
      </c>
      <c r="F93" t="str" cm="1">
        <f t="array" ref="F93:L93">_xlfn.TEXTSPLIT(Table5[[#This Row],[concatenate]],";")</f>
        <v>article</v>
      </c>
      <c r="G93" t="str">
        <v>guide</v>
      </c>
      <c r="H93" t="str">
        <v>overview</v>
      </c>
      <c r="I93" t="str">
        <v>data-viz</v>
      </c>
      <c r="J93" t="str">
        <v>tool</v>
      </c>
      <c r="K93" t="str">
        <v>technology</v>
      </c>
      <c r="L93" t="str">
        <v>python</v>
      </c>
      <c r="Q93">
        <f>IF(ISBLANK(F93),-1,COUNTIF(all_tags[],F93)-COUNTIF(all_tags[category],F93))</f>
        <v>1</v>
      </c>
      <c r="R93">
        <f>IF(ISBLANK(G93),-1,COUNTIF(all_tags[],G93)-COUNTIF(all_tags[category],G93))</f>
        <v>1</v>
      </c>
      <c r="S93">
        <f>IF(ISBLANK(H93),-1,COUNTIF(all_tags[],H93)-COUNTIF(all_tags[category],H93))</f>
        <v>1</v>
      </c>
      <c r="T93">
        <f>IF(ISBLANK(I93),-1,COUNTIF(all_tags[],I93)-COUNTIF(all_tags[category],I93))</f>
        <v>1</v>
      </c>
      <c r="U93">
        <f>IF(ISBLANK(J93),-1,COUNTIF(all_tags[],J93)-COUNTIF(all_tags[category],J93))</f>
        <v>1</v>
      </c>
      <c r="V93">
        <f>IF(ISBLANK(K93),-1,COUNTIF(all_tags[],K93)-COUNTIF(all_tags[category],K93))</f>
        <v>1</v>
      </c>
      <c r="W93">
        <f>IF(ISBLANK(L93),-1,COUNTIF(all_tags[],L93)-COUNTIF(all_tags[category],L93))</f>
        <v>1</v>
      </c>
      <c r="X93">
        <f>IF(ISBLANK(M93),-1,COUNTIF(all_tags[],M93)-COUNTIF(all_tags[category],M93))</f>
        <v>-1</v>
      </c>
      <c r="Y93">
        <f>IF(ISBLANK(N93),-1,COUNTIF(all_tags[],N93)-COUNTIF(all_tags[category],N93))</f>
        <v>-1</v>
      </c>
      <c r="Z93">
        <f>IF(ISBLANK(O93),-1,COUNTIF(all_tags[],O93)-COUNTIF(all_tags[category],O93))</f>
        <v>-1</v>
      </c>
      <c r="AB93" t="str">
        <f>Table5[[#This Row],[link_id]]</f>
        <v>L00217</v>
      </c>
      <c r="AC93" s="5" t="str">
        <f>_xlfn.TEXTJOIN("#",TRUE,
IFERROR(VLOOKUP($F93,all_tags[format],1,FALSE),""),
IFERROR(VLOOKUP($G93,all_tags[format],1,FALSE),""),
IFERROR(VLOOKUP($H93,all_tags[format],1,FALSE),""),
IFERROR(VLOOKUP($I93,all_tags[format],1,FALSE),""),
IFERROR(VLOOKUP($J93,all_tags[format],1,FALSE),""),
IFERROR(VLOOKUP($K93,all_tags[format],1,FALSE),""),
IFERROR(VLOOKUP($L93,all_tags[format],1,FALSE),""),
IFERROR(VLOOKUP($M93,all_tags[format],1,FALSE),""),
IFERROR(VLOOKUP($N93,all_tags[format],1,FALSE),""),
IFERROR(VLOOKUP($O93,all_tags[format],1,FALSE),"")
)</f>
        <v>article</v>
      </c>
      <c r="AD93" s="5" t="str">
        <f>_xlfn.TEXTJOIN("#",TRUE,
IFERROR(VLOOKUP($F93,all_tags[type],1,FALSE),""),
IFERROR(VLOOKUP($G93,all_tags[type],1,FALSE),""),
IFERROR(VLOOKUP($H93,all_tags[type],1,FALSE),""),
IFERROR(VLOOKUP($I93,all_tags[type],1,FALSE),""),
IFERROR(VLOOKUP($J93,all_tags[type],1,FALSE),""),
IFERROR(VLOOKUP($K93,all_tags[type],1,FALSE),""),
IFERROR(VLOOKUP($L93,all_tags[type],1,FALSE),""),
IFERROR(VLOOKUP($M93,all_tags[type],1,FALSE),""),
IFERROR(VLOOKUP($N93,all_tags[type],1,FALSE),""),
IFERROR(VLOOKUP($O93,all_tags[type],1,FALSE),"")
)</f>
        <v>guide</v>
      </c>
      <c r="AE93" s="5" t="str">
        <f>_xlfn.TEXTJOIN("#",TRUE,
IFERROR(VLOOKUP($F93,all_tags[level],1,FALSE),""),
IFERROR(VLOOKUP($G93,all_tags[level],1,FALSE),""),
IFERROR(VLOOKUP($H93,all_tags[level],1,FALSE),""),
IFERROR(VLOOKUP($I93,all_tags[level],1,FALSE),""),
IFERROR(VLOOKUP($J93,all_tags[level],1,FALSE),""),
IFERROR(VLOOKUP($K93,all_tags[level],1,FALSE),""),
IFERROR(VLOOKUP($L93,all_tags[level],1,FALSE),""),
IFERROR(VLOOKUP($M93,all_tags[level],1,FALSE),""),
IFERROR(VLOOKUP($N93,all_tags[level],1,FALSE),""),
IFERROR(VLOOKUP($O93,all_tags[level],1,FALSE),"")
)</f>
        <v>overview</v>
      </c>
      <c r="AF93" s="5" t="str">
        <f>_xlfn.TEXTJOIN("#",TRUE,
IFERROR(VLOOKUP($F93,all_tags[style],1,FALSE),""),
IFERROR(VLOOKUP($G93,all_tags[style],1,FALSE),""),
IFERROR(VLOOKUP($H93,all_tags[style],1,FALSE),""),
IFERROR(VLOOKUP($I93,all_tags[style],1,FALSE),""),
IFERROR(VLOOKUP($J93,all_tags[style],1,FALSE),""),
IFERROR(VLOOKUP($K93,all_tags[style],1,FALSE),""),
IFERROR(VLOOKUP($L93,all_tags[style],1,FALSE),""),
IFERROR(VLOOKUP($M93,all_tags[style],1,FALSE),""),
IFERROR(VLOOKUP($N93,all_tags[style],1,FALSE),""),
IFERROR(VLOOKUP($O93,all_tags[style],1,FALSE),"")
)</f>
        <v/>
      </c>
      <c r="AG93" s="5" t="str">
        <f>_xlfn.TEXTJOIN("#",TRUE,
IFERROR(VLOOKUP($F93,all_tags[theme],1,FALSE),""),
IFERROR(VLOOKUP($G93,all_tags[theme],1,FALSE),""),
IFERROR(VLOOKUP($H93,all_tags[theme],1,FALSE),""),
IFERROR(VLOOKUP($I93,all_tags[theme],1,FALSE),""),
IFERROR(VLOOKUP($J93,all_tags[theme],1,FALSE),""),
IFERROR(VLOOKUP($K93,all_tags[theme],1,FALSE),""),
IFERROR(VLOOKUP($L93,all_tags[theme],1,FALSE),""),
IFERROR(VLOOKUP($M93,all_tags[theme],1,FALSE),""),
IFERROR(VLOOKUP($N93,all_tags[theme],1,FALSE),""),
IFERROR(VLOOKUP($O93,all_tags[theme],1,FALSE),"")
)</f>
        <v>data-viz</v>
      </c>
      <c r="AH93" s="5" t="str">
        <f>_xlfn.TEXTJOIN("#",TRUE,
IFERROR(VLOOKUP($F93,all_tags[topic],1,FALSE),""),
IFERROR(VLOOKUP($G93,all_tags[topic],1,FALSE),""),
IFERROR(VLOOKUP($H93,all_tags[topic],1,FALSE),""),
IFERROR(VLOOKUP($I93,all_tags[topic],1,FALSE),""),
IFERROR(VLOOKUP($J93,all_tags[topic],1,FALSE),""),
IFERROR(VLOOKUP($K93,all_tags[topic],1,FALSE),""),
IFERROR(VLOOKUP($L93,all_tags[topic],1,FALSE),""),
IFERROR(VLOOKUP($M93,all_tags[topic],1,FALSE),""),
IFERROR(VLOOKUP($N93,all_tags[topic],1,FALSE),""),
IFERROR(VLOOKUP($O93,all_tags[topic],1,FALSE),"")
)</f>
        <v>tool#technology</v>
      </c>
      <c r="AI93" s="5" t="str">
        <f>_xlfn.TEXTJOIN("#",TRUE,
IFERROR(VLOOKUP($F93,all_tags[area],1,FALSE),""),
IFERROR(VLOOKUP($G93,all_tags[area],1,FALSE),""),
IFERROR(VLOOKUP($H93,all_tags[area],1,FALSE),""),
IFERROR(VLOOKUP($I93,all_tags[area],1,FALSE),""),
IFERROR(VLOOKUP($J93,all_tags[area],1,FALSE),""),
IFERROR(VLOOKUP($K93,all_tags[area],1,FALSE),""),
IFERROR(VLOOKUP($L93,all_tags[area],1,FALSE),""),
IFERROR(VLOOKUP($M93,all_tags[area],1,FALSE),""),
IFERROR(VLOOKUP($N93,all_tags[area],1,FALSE),""),
IFERROR(VLOOKUP($O93,all_tags[area],1,FALSE),"")
)</f>
        <v/>
      </c>
      <c r="AJ93" s="5" t="str">
        <f>_xlfn.TEXTJOIN("#",TRUE,
IFERROR(VLOOKUP($F93,all_tags[technology],1,FALSE),""),
IFERROR(VLOOKUP($G93,all_tags[technology],1,FALSE),""),
IFERROR(VLOOKUP($H93,all_tags[technology],1,FALSE),""),
IFERROR(VLOOKUP($I93,all_tags[technology],1,FALSE),""),
IFERROR(VLOOKUP($J93,all_tags[technology],1,FALSE),""),
IFERROR(VLOOKUP($K93,all_tags[technology],1,FALSE),""),
IFERROR(VLOOKUP($L93,all_tags[technology],1,FALSE),""),
IFERROR(VLOOKUP($M93,all_tags[technology],1,FALSE),""),
IFERROR(VLOOKUP($N93,all_tags[technology],1,FALSE),""),
IFERROR(VLOOKUP($O93,all_tags[technology],1,FALSE),"")
)</f>
        <v>python</v>
      </c>
      <c r="AK93" s="5" t="str">
        <f>_xlfn.TEXTJOIN("#",TRUE,
IFERROR(VLOOKUP($F93,all_tags[other],1,FALSE),""),
IFERROR(VLOOKUP($G93,all_tags[other],1,FALSE),""),
IFERROR(VLOOKUP($H93,all_tags[other],1,FALSE),""),
IFERROR(VLOOKUP($I93,all_tags[other],1,FALSE),""),
IFERROR(VLOOKUP($J93,all_tags[other],1,FALSE),""),
IFERROR(VLOOKUP($K93,all_tags[other],1,FALSE),""),
IFERROR(VLOOKUP($L93,all_tags[other],1,FALSE),""),
IFERROR(VLOOKUP($M93,all_tags[other],1,FALSE),""),
IFERROR(VLOOKUP($N93,all_tags[other],1,FALSE),""),
IFERROR(VLOOKUP($O93,all_tags[other],1,FALSE),"")
)</f>
        <v/>
      </c>
      <c r="AL93" t="str">
        <f t="shared" si="1"/>
        <v>article;guide;overview;data-viz;tool;technology;python</v>
      </c>
    </row>
    <row r="94" spans="1:38" x14ac:dyDescent="0.25">
      <c r="A94" t="str">
        <f>source_data[[#This Row],[link_id]]</f>
        <v>L00219</v>
      </c>
      <c r="B94" t="str">
        <f>source_data[[#This Row],[link]]</f>
        <v>http://www.springer.com/us/book/9783319497501</v>
      </c>
      <c r="C94" t="str">
        <f>source_data[[#This Row],[article_title]]</f>
        <v>Data Visualisation with R</v>
      </c>
      <c r="D94" t="str">
        <f>source_data[[#This Row],[concatenate]]</f>
        <v>book;guide;data-viz;technique;technology;rstats</v>
      </c>
      <c r="E94">
        <f>source_data[[#This Row],[tag_count]]</f>
        <v>6</v>
      </c>
      <c r="F94" t="str" cm="1">
        <f t="array" ref="F94:K94">_xlfn.TEXTSPLIT(Table5[[#This Row],[concatenate]],";")</f>
        <v>book</v>
      </c>
      <c r="G94" t="str">
        <v>guide</v>
      </c>
      <c r="H94" t="str">
        <v>data-viz</v>
      </c>
      <c r="I94" t="str">
        <v>technique</v>
      </c>
      <c r="J94" t="str">
        <v>technology</v>
      </c>
      <c r="K94" t="str">
        <v>rstats</v>
      </c>
      <c r="Q94">
        <f>IF(ISBLANK(F94),-1,COUNTIF(all_tags[],F94)-COUNTIF(all_tags[category],F94))</f>
        <v>1</v>
      </c>
      <c r="R94">
        <f>IF(ISBLANK(G94),-1,COUNTIF(all_tags[],G94)-COUNTIF(all_tags[category],G94))</f>
        <v>1</v>
      </c>
      <c r="S94">
        <f>IF(ISBLANK(H94),-1,COUNTIF(all_tags[],H94)-COUNTIF(all_tags[category],H94))</f>
        <v>1</v>
      </c>
      <c r="T94">
        <f>IF(ISBLANK(I94),-1,COUNTIF(all_tags[],I94)-COUNTIF(all_tags[category],I94))</f>
        <v>1</v>
      </c>
      <c r="U94">
        <f>IF(ISBLANK(J94),-1,COUNTIF(all_tags[],J94)-COUNTIF(all_tags[category],J94))</f>
        <v>1</v>
      </c>
      <c r="V94">
        <f>IF(ISBLANK(K94),-1,COUNTIF(all_tags[],K94)-COUNTIF(all_tags[category],K94))</f>
        <v>1</v>
      </c>
      <c r="W94">
        <f>IF(ISBLANK(L94),-1,COUNTIF(all_tags[],L94)-COUNTIF(all_tags[category],L94))</f>
        <v>-1</v>
      </c>
      <c r="X94">
        <f>IF(ISBLANK(M94),-1,COUNTIF(all_tags[],M94)-COUNTIF(all_tags[category],M94))</f>
        <v>-1</v>
      </c>
      <c r="Y94">
        <f>IF(ISBLANK(N94),-1,COUNTIF(all_tags[],N94)-COUNTIF(all_tags[category],N94))</f>
        <v>-1</v>
      </c>
      <c r="Z94">
        <f>IF(ISBLANK(O94),-1,COUNTIF(all_tags[],O94)-COUNTIF(all_tags[category],O94))</f>
        <v>-1</v>
      </c>
      <c r="AB94" t="str">
        <f>Table5[[#This Row],[link_id]]</f>
        <v>L00219</v>
      </c>
      <c r="AC94" s="5" t="str">
        <f>_xlfn.TEXTJOIN("#",TRUE,
IFERROR(VLOOKUP($F94,all_tags[format],1,FALSE),""),
IFERROR(VLOOKUP($G94,all_tags[format],1,FALSE),""),
IFERROR(VLOOKUP($H94,all_tags[format],1,FALSE),""),
IFERROR(VLOOKUP($I94,all_tags[format],1,FALSE),""),
IFERROR(VLOOKUP($J94,all_tags[format],1,FALSE),""),
IFERROR(VLOOKUP($K94,all_tags[format],1,FALSE),""),
IFERROR(VLOOKUP($L94,all_tags[format],1,FALSE),""),
IFERROR(VLOOKUP($M94,all_tags[format],1,FALSE),""),
IFERROR(VLOOKUP($N94,all_tags[format],1,FALSE),""),
IFERROR(VLOOKUP($O94,all_tags[format],1,FALSE),"")
)</f>
        <v>book</v>
      </c>
      <c r="AD94" s="5" t="str">
        <f>_xlfn.TEXTJOIN("#",TRUE,
IFERROR(VLOOKUP($F94,all_tags[type],1,FALSE),""),
IFERROR(VLOOKUP($G94,all_tags[type],1,FALSE),""),
IFERROR(VLOOKUP($H94,all_tags[type],1,FALSE),""),
IFERROR(VLOOKUP($I94,all_tags[type],1,FALSE),""),
IFERROR(VLOOKUP($J94,all_tags[type],1,FALSE),""),
IFERROR(VLOOKUP($K94,all_tags[type],1,FALSE),""),
IFERROR(VLOOKUP($L94,all_tags[type],1,FALSE),""),
IFERROR(VLOOKUP($M94,all_tags[type],1,FALSE),""),
IFERROR(VLOOKUP($N94,all_tags[type],1,FALSE),""),
IFERROR(VLOOKUP($O94,all_tags[type],1,FALSE),"")
)</f>
        <v>guide</v>
      </c>
      <c r="AE94" s="5" t="str">
        <f>_xlfn.TEXTJOIN("#",TRUE,
IFERROR(VLOOKUP($F94,all_tags[level],1,FALSE),""),
IFERROR(VLOOKUP($G94,all_tags[level],1,FALSE),""),
IFERROR(VLOOKUP($H94,all_tags[level],1,FALSE),""),
IFERROR(VLOOKUP($I94,all_tags[level],1,FALSE),""),
IFERROR(VLOOKUP($J94,all_tags[level],1,FALSE),""),
IFERROR(VLOOKUP($K94,all_tags[level],1,FALSE),""),
IFERROR(VLOOKUP($L94,all_tags[level],1,FALSE),""),
IFERROR(VLOOKUP($M94,all_tags[level],1,FALSE),""),
IFERROR(VLOOKUP($N94,all_tags[level],1,FALSE),""),
IFERROR(VLOOKUP($O94,all_tags[level],1,FALSE),"")
)</f>
        <v/>
      </c>
      <c r="AF94" s="5" t="str">
        <f>_xlfn.TEXTJOIN("#",TRUE,
IFERROR(VLOOKUP($F94,all_tags[style],1,FALSE),""),
IFERROR(VLOOKUP($G94,all_tags[style],1,FALSE),""),
IFERROR(VLOOKUP($H94,all_tags[style],1,FALSE),""),
IFERROR(VLOOKUP($I94,all_tags[style],1,FALSE),""),
IFERROR(VLOOKUP($J94,all_tags[style],1,FALSE),""),
IFERROR(VLOOKUP($K94,all_tags[style],1,FALSE),""),
IFERROR(VLOOKUP($L94,all_tags[style],1,FALSE),""),
IFERROR(VLOOKUP($M94,all_tags[style],1,FALSE),""),
IFERROR(VLOOKUP($N94,all_tags[style],1,FALSE),""),
IFERROR(VLOOKUP($O94,all_tags[style],1,FALSE),"")
)</f>
        <v/>
      </c>
      <c r="AG94" s="5" t="str">
        <f>_xlfn.TEXTJOIN("#",TRUE,
IFERROR(VLOOKUP($F94,all_tags[theme],1,FALSE),""),
IFERROR(VLOOKUP($G94,all_tags[theme],1,FALSE),""),
IFERROR(VLOOKUP($H94,all_tags[theme],1,FALSE),""),
IFERROR(VLOOKUP($I94,all_tags[theme],1,FALSE),""),
IFERROR(VLOOKUP($J94,all_tags[theme],1,FALSE),""),
IFERROR(VLOOKUP($K94,all_tags[theme],1,FALSE),""),
IFERROR(VLOOKUP($L94,all_tags[theme],1,FALSE),""),
IFERROR(VLOOKUP($M94,all_tags[theme],1,FALSE),""),
IFERROR(VLOOKUP($N94,all_tags[theme],1,FALSE),""),
IFERROR(VLOOKUP($O94,all_tags[theme],1,FALSE),"")
)</f>
        <v>data-viz</v>
      </c>
      <c r="AH94" s="5" t="str">
        <f>_xlfn.TEXTJOIN("#",TRUE,
IFERROR(VLOOKUP($F94,all_tags[topic],1,FALSE),""),
IFERROR(VLOOKUP($G94,all_tags[topic],1,FALSE),""),
IFERROR(VLOOKUP($H94,all_tags[topic],1,FALSE),""),
IFERROR(VLOOKUP($I94,all_tags[topic],1,FALSE),""),
IFERROR(VLOOKUP($J94,all_tags[topic],1,FALSE),""),
IFERROR(VLOOKUP($K94,all_tags[topic],1,FALSE),""),
IFERROR(VLOOKUP($L94,all_tags[topic],1,FALSE),""),
IFERROR(VLOOKUP($M94,all_tags[topic],1,FALSE),""),
IFERROR(VLOOKUP($N94,all_tags[topic],1,FALSE),""),
IFERROR(VLOOKUP($O94,all_tags[topic],1,FALSE),"")
)</f>
        <v>technique#technology</v>
      </c>
      <c r="AI94" s="5" t="str">
        <f>_xlfn.TEXTJOIN("#",TRUE,
IFERROR(VLOOKUP($F94,all_tags[area],1,FALSE),""),
IFERROR(VLOOKUP($G94,all_tags[area],1,FALSE),""),
IFERROR(VLOOKUP($H94,all_tags[area],1,FALSE),""),
IFERROR(VLOOKUP($I94,all_tags[area],1,FALSE),""),
IFERROR(VLOOKUP($J94,all_tags[area],1,FALSE),""),
IFERROR(VLOOKUP($K94,all_tags[area],1,FALSE),""),
IFERROR(VLOOKUP($L94,all_tags[area],1,FALSE),""),
IFERROR(VLOOKUP($M94,all_tags[area],1,FALSE),""),
IFERROR(VLOOKUP($N94,all_tags[area],1,FALSE),""),
IFERROR(VLOOKUP($O94,all_tags[area],1,FALSE),"")
)</f>
        <v/>
      </c>
      <c r="AJ94" s="5" t="str">
        <f>_xlfn.TEXTJOIN("#",TRUE,
IFERROR(VLOOKUP($F94,all_tags[technology],1,FALSE),""),
IFERROR(VLOOKUP($G94,all_tags[technology],1,FALSE),""),
IFERROR(VLOOKUP($H94,all_tags[technology],1,FALSE),""),
IFERROR(VLOOKUP($I94,all_tags[technology],1,FALSE),""),
IFERROR(VLOOKUP($J94,all_tags[technology],1,FALSE),""),
IFERROR(VLOOKUP($K94,all_tags[technology],1,FALSE),""),
IFERROR(VLOOKUP($L94,all_tags[technology],1,FALSE),""),
IFERROR(VLOOKUP($M94,all_tags[technology],1,FALSE),""),
IFERROR(VLOOKUP($N94,all_tags[technology],1,FALSE),""),
IFERROR(VLOOKUP($O94,all_tags[technology],1,FALSE),"")
)</f>
        <v>rstats</v>
      </c>
      <c r="AK94" s="5" t="str">
        <f>_xlfn.TEXTJOIN("#",TRUE,
IFERROR(VLOOKUP($F94,all_tags[other],1,FALSE),""),
IFERROR(VLOOKUP($G94,all_tags[other],1,FALSE),""),
IFERROR(VLOOKUP($H94,all_tags[other],1,FALSE),""),
IFERROR(VLOOKUP($I94,all_tags[other],1,FALSE),""),
IFERROR(VLOOKUP($J94,all_tags[other],1,FALSE),""),
IFERROR(VLOOKUP($K94,all_tags[other],1,FALSE),""),
IFERROR(VLOOKUP($L94,all_tags[other],1,FALSE),""),
IFERROR(VLOOKUP($M94,all_tags[other],1,FALSE),""),
IFERROR(VLOOKUP($N94,all_tags[other],1,FALSE),""),
IFERROR(VLOOKUP($O94,all_tags[other],1,FALSE),"")
)</f>
        <v/>
      </c>
      <c r="AL94" t="str">
        <f t="shared" si="1"/>
        <v>book;guide;data-viz;technique;technology;rstats</v>
      </c>
    </row>
    <row r="95" spans="1:38" x14ac:dyDescent="0.25">
      <c r="A95" t="str">
        <f>source_data[[#This Row],[link_id]]</f>
        <v>L00222</v>
      </c>
      <c r="B95" t="str">
        <f>source_data[[#This Row],[link]]</f>
        <v>https://www.r-bloggers.com/find-modern-interactive-web-based-charts-for-r-at-the-htmlwidgets-gallery/</v>
      </c>
      <c r="C95" t="str">
        <f>source_data[[#This Row],[article_title]]</f>
        <v>Find modern, interactive web-based charts for R at the htmlwidgets gallery</v>
      </c>
      <c r="D95" t="str">
        <f>source_data[[#This Row],[concatenate]]</f>
        <v>interactive;list;example;data-viz;inspiration;technology;rstats</v>
      </c>
      <c r="E95">
        <f>source_data[[#This Row],[tag_count]]</f>
        <v>6</v>
      </c>
      <c r="F95" t="str" cm="1">
        <f t="array" ref="F95:L95">_xlfn.TEXTSPLIT(Table5[[#This Row],[concatenate]],";")</f>
        <v>interactive</v>
      </c>
      <c r="G95" t="str">
        <v>list</v>
      </c>
      <c r="H95" t="str">
        <v>example</v>
      </c>
      <c r="I95" t="str">
        <v>data-viz</v>
      </c>
      <c r="J95" t="str">
        <v>inspiration</v>
      </c>
      <c r="K95" t="str">
        <v>technology</v>
      </c>
      <c r="L95" t="str">
        <v>rstats</v>
      </c>
      <c r="Q95">
        <f>IF(ISBLANK(F95),-1,COUNTIF(all_tags[],F95)-COUNTIF(all_tags[category],F95))</f>
        <v>1</v>
      </c>
      <c r="R95">
        <f>IF(ISBLANK(G95),-1,COUNTIF(all_tags[],G95)-COUNTIF(all_tags[category],G95))</f>
        <v>1</v>
      </c>
      <c r="S95">
        <f>IF(ISBLANK(H95),-1,COUNTIF(all_tags[],H95)-COUNTIF(all_tags[category],H95))</f>
        <v>1</v>
      </c>
      <c r="T95">
        <f>IF(ISBLANK(I95),-1,COUNTIF(all_tags[],I95)-COUNTIF(all_tags[category],I95))</f>
        <v>1</v>
      </c>
      <c r="U95">
        <f>IF(ISBLANK(J95),-1,COUNTIF(all_tags[],J95)-COUNTIF(all_tags[category],J95))</f>
        <v>1</v>
      </c>
      <c r="V95">
        <f>IF(ISBLANK(K95),-1,COUNTIF(all_tags[],K95)-COUNTIF(all_tags[category],K95))</f>
        <v>1</v>
      </c>
      <c r="W95">
        <f>IF(ISBLANK(L95),-1,COUNTIF(all_tags[],L95)-COUNTIF(all_tags[category],L95))</f>
        <v>1</v>
      </c>
      <c r="X95">
        <f>IF(ISBLANK(M95),-1,COUNTIF(all_tags[],M95)-COUNTIF(all_tags[category],M95))</f>
        <v>-1</v>
      </c>
      <c r="Y95">
        <f>IF(ISBLANK(N95),-1,COUNTIF(all_tags[],N95)-COUNTIF(all_tags[category],N95))</f>
        <v>-1</v>
      </c>
      <c r="Z95">
        <f>IF(ISBLANK(O95),-1,COUNTIF(all_tags[],O95)-COUNTIF(all_tags[category],O95))</f>
        <v>-1</v>
      </c>
      <c r="AB95" t="str">
        <f>Table5[[#This Row],[link_id]]</f>
        <v>L00222</v>
      </c>
      <c r="AC95" s="5" t="str">
        <f>_xlfn.TEXTJOIN("#",TRUE,
IFERROR(VLOOKUP($F95,all_tags[format],1,FALSE),""),
IFERROR(VLOOKUP($G95,all_tags[format],1,FALSE),""),
IFERROR(VLOOKUP($H95,all_tags[format],1,FALSE),""),
IFERROR(VLOOKUP($I95,all_tags[format],1,FALSE),""),
IFERROR(VLOOKUP($J95,all_tags[format],1,FALSE),""),
IFERROR(VLOOKUP($K95,all_tags[format],1,FALSE),""),
IFERROR(VLOOKUP($L95,all_tags[format],1,FALSE),""),
IFERROR(VLOOKUP($M95,all_tags[format],1,FALSE),""),
IFERROR(VLOOKUP($N95,all_tags[format],1,FALSE),""),
IFERROR(VLOOKUP($O95,all_tags[format],1,FALSE),"")
)</f>
        <v>interactive</v>
      </c>
      <c r="AD95" s="5" t="str">
        <f>_xlfn.TEXTJOIN("#",TRUE,
IFERROR(VLOOKUP($F95,all_tags[type],1,FALSE),""),
IFERROR(VLOOKUP($G95,all_tags[type],1,FALSE),""),
IFERROR(VLOOKUP($H95,all_tags[type],1,FALSE),""),
IFERROR(VLOOKUP($I95,all_tags[type],1,FALSE),""),
IFERROR(VLOOKUP($J95,all_tags[type],1,FALSE),""),
IFERROR(VLOOKUP($K95,all_tags[type],1,FALSE),""),
IFERROR(VLOOKUP($L95,all_tags[type],1,FALSE),""),
IFERROR(VLOOKUP($M95,all_tags[type],1,FALSE),""),
IFERROR(VLOOKUP($N95,all_tags[type],1,FALSE),""),
IFERROR(VLOOKUP($O95,all_tags[type],1,FALSE),"")
)</f>
        <v>list</v>
      </c>
      <c r="AE95" s="5" t="str">
        <f>_xlfn.TEXTJOIN("#",TRUE,
IFERROR(VLOOKUP($F95,all_tags[level],1,FALSE),""),
IFERROR(VLOOKUP($G95,all_tags[level],1,FALSE),""),
IFERROR(VLOOKUP($H95,all_tags[level],1,FALSE),""),
IFERROR(VLOOKUP($I95,all_tags[level],1,FALSE),""),
IFERROR(VLOOKUP($J95,all_tags[level],1,FALSE),""),
IFERROR(VLOOKUP($K95,all_tags[level],1,FALSE),""),
IFERROR(VLOOKUP($L95,all_tags[level],1,FALSE),""),
IFERROR(VLOOKUP($M95,all_tags[level],1,FALSE),""),
IFERROR(VLOOKUP($N95,all_tags[level],1,FALSE),""),
IFERROR(VLOOKUP($O95,all_tags[level],1,FALSE),"")
)</f>
        <v>example</v>
      </c>
      <c r="AF95" s="5" t="str">
        <f>_xlfn.TEXTJOIN("#",TRUE,
IFERROR(VLOOKUP($F95,all_tags[style],1,FALSE),""),
IFERROR(VLOOKUP($G95,all_tags[style],1,FALSE),""),
IFERROR(VLOOKUP($H95,all_tags[style],1,FALSE),""),
IFERROR(VLOOKUP($I95,all_tags[style],1,FALSE),""),
IFERROR(VLOOKUP($J95,all_tags[style],1,FALSE),""),
IFERROR(VLOOKUP($K95,all_tags[style],1,FALSE),""),
IFERROR(VLOOKUP($L95,all_tags[style],1,FALSE),""),
IFERROR(VLOOKUP($M95,all_tags[style],1,FALSE),""),
IFERROR(VLOOKUP($N95,all_tags[style],1,FALSE),""),
IFERROR(VLOOKUP($O95,all_tags[style],1,FALSE),"")
)</f>
        <v/>
      </c>
      <c r="AG95" s="5" t="str">
        <f>_xlfn.TEXTJOIN("#",TRUE,
IFERROR(VLOOKUP($F95,all_tags[theme],1,FALSE),""),
IFERROR(VLOOKUP($G95,all_tags[theme],1,FALSE),""),
IFERROR(VLOOKUP($H95,all_tags[theme],1,FALSE),""),
IFERROR(VLOOKUP($I95,all_tags[theme],1,FALSE),""),
IFERROR(VLOOKUP($J95,all_tags[theme],1,FALSE),""),
IFERROR(VLOOKUP($K95,all_tags[theme],1,FALSE),""),
IFERROR(VLOOKUP($L95,all_tags[theme],1,FALSE),""),
IFERROR(VLOOKUP($M95,all_tags[theme],1,FALSE),""),
IFERROR(VLOOKUP($N95,all_tags[theme],1,FALSE),""),
IFERROR(VLOOKUP($O95,all_tags[theme],1,FALSE),"")
)</f>
        <v>data-viz</v>
      </c>
      <c r="AH95" s="5" t="str">
        <f>_xlfn.TEXTJOIN("#",TRUE,
IFERROR(VLOOKUP($F95,all_tags[topic],1,FALSE),""),
IFERROR(VLOOKUP($G95,all_tags[topic],1,FALSE),""),
IFERROR(VLOOKUP($H95,all_tags[topic],1,FALSE),""),
IFERROR(VLOOKUP($I95,all_tags[topic],1,FALSE),""),
IFERROR(VLOOKUP($J95,all_tags[topic],1,FALSE),""),
IFERROR(VLOOKUP($K95,all_tags[topic],1,FALSE),""),
IFERROR(VLOOKUP($L95,all_tags[topic],1,FALSE),""),
IFERROR(VLOOKUP($M95,all_tags[topic],1,FALSE),""),
IFERROR(VLOOKUP($N95,all_tags[topic],1,FALSE),""),
IFERROR(VLOOKUP($O95,all_tags[topic],1,FALSE),"")
)</f>
        <v>technology</v>
      </c>
      <c r="AI95" s="5" t="str">
        <f>_xlfn.TEXTJOIN("#",TRUE,
IFERROR(VLOOKUP($F95,all_tags[area],1,FALSE),""),
IFERROR(VLOOKUP($G95,all_tags[area],1,FALSE),""),
IFERROR(VLOOKUP($H95,all_tags[area],1,FALSE),""),
IFERROR(VLOOKUP($I95,all_tags[area],1,FALSE),""),
IFERROR(VLOOKUP($J95,all_tags[area],1,FALSE),""),
IFERROR(VLOOKUP($K95,all_tags[area],1,FALSE),""),
IFERROR(VLOOKUP($L95,all_tags[area],1,FALSE),""),
IFERROR(VLOOKUP($M95,all_tags[area],1,FALSE),""),
IFERROR(VLOOKUP($N95,all_tags[area],1,FALSE),""),
IFERROR(VLOOKUP($O95,all_tags[area],1,FALSE),"")
)</f>
        <v/>
      </c>
      <c r="AJ95" s="5" t="str">
        <f>_xlfn.TEXTJOIN("#",TRUE,
IFERROR(VLOOKUP($F95,all_tags[technology],1,FALSE),""),
IFERROR(VLOOKUP($G95,all_tags[technology],1,FALSE),""),
IFERROR(VLOOKUP($H95,all_tags[technology],1,FALSE),""),
IFERROR(VLOOKUP($I95,all_tags[technology],1,FALSE),""),
IFERROR(VLOOKUP($J95,all_tags[technology],1,FALSE),""),
IFERROR(VLOOKUP($K95,all_tags[technology],1,FALSE),""),
IFERROR(VLOOKUP($L95,all_tags[technology],1,FALSE),""),
IFERROR(VLOOKUP($M95,all_tags[technology],1,FALSE),""),
IFERROR(VLOOKUP($N95,all_tags[technology],1,FALSE),""),
IFERROR(VLOOKUP($O95,all_tags[technology],1,FALSE),"")
)</f>
        <v>rstats</v>
      </c>
      <c r="AK95" s="5" t="str">
        <f>_xlfn.TEXTJOIN("#",TRUE,
IFERROR(VLOOKUP($F95,all_tags[other],1,FALSE),""),
IFERROR(VLOOKUP($G95,all_tags[other],1,FALSE),""),
IFERROR(VLOOKUP($H95,all_tags[other],1,FALSE),""),
IFERROR(VLOOKUP($I95,all_tags[other],1,FALSE),""),
IFERROR(VLOOKUP($J95,all_tags[other],1,FALSE),""),
IFERROR(VLOOKUP($K95,all_tags[other],1,FALSE),""),
IFERROR(VLOOKUP($L95,all_tags[other],1,FALSE),""),
IFERROR(VLOOKUP($M95,all_tags[other],1,FALSE),""),
IFERROR(VLOOKUP($N95,all_tags[other],1,FALSE),""),
IFERROR(VLOOKUP($O95,all_tags[other],1,FALSE),"")
)</f>
        <v>inspiration</v>
      </c>
      <c r="AL95" t="str">
        <f t="shared" si="1"/>
        <v>interactive;list;example;data-viz;technology;rstats;inspiration</v>
      </c>
    </row>
    <row r="96" spans="1:38" x14ac:dyDescent="0.25">
      <c r="A96" t="str">
        <f>source_data[[#This Row],[link_id]]</f>
        <v>L00223</v>
      </c>
      <c r="B96" t="str">
        <f>source_data[[#This Row],[link]]</f>
        <v>http://radacad.com/step-beyond-the-10gb-limitation-of-power-bi</v>
      </c>
      <c r="C96" t="str">
        <f>source_data[[#This Row],[article_title]]</f>
        <v>Step Beyond the 10GB Limitation of Power BI</v>
      </c>
      <c r="D96" t="str">
        <f>source_data[[#This Row],[concatenate]]</f>
        <v>article;how-to;overview;basics;data-viz;technology;powerbi</v>
      </c>
      <c r="E96">
        <f>source_data[[#This Row],[tag_count]]</f>
        <v>6</v>
      </c>
      <c r="F96" t="str" cm="1">
        <f t="array" ref="F96:L96">_xlfn.TEXTSPLIT(Table5[[#This Row],[concatenate]],";")</f>
        <v>article</v>
      </c>
      <c r="G96" t="str">
        <v>how-to</v>
      </c>
      <c r="H96" t="str">
        <v>overview</v>
      </c>
      <c r="I96" t="str">
        <v>basics</v>
      </c>
      <c r="J96" t="str">
        <v>data-viz</v>
      </c>
      <c r="K96" t="str">
        <v>technology</v>
      </c>
      <c r="L96" t="str">
        <v>powerbi</v>
      </c>
      <c r="Q96">
        <f>IF(ISBLANK(F96),-1,COUNTIF(all_tags[],F96)-COUNTIF(all_tags[category],F96))</f>
        <v>1</v>
      </c>
      <c r="R96">
        <f>IF(ISBLANK(G96),-1,COUNTIF(all_tags[],G96)-COUNTIF(all_tags[category],G96))</f>
        <v>1</v>
      </c>
      <c r="S96">
        <f>IF(ISBLANK(H96),-1,COUNTIF(all_tags[],H96)-COUNTIF(all_tags[category],H96))</f>
        <v>1</v>
      </c>
      <c r="T96">
        <f>IF(ISBLANK(I96),-1,COUNTIF(all_tags[],I96)-COUNTIF(all_tags[category],I96))</f>
        <v>1</v>
      </c>
      <c r="U96">
        <f>IF(ISBLANK(J96),-1,COUNTIF(all_tags[],J96)-COUNTIF(all_tags[category],J96))</f>
        <v>1</v>
      </c>
      <c r="V96">
        <f>IF(ISBLANK(K96),-1,COUNTIF(all_tags[],K96)-COUNTIF(all_tags[category],K96))</f>
        <v>1</v>
      </c>
      <c r="W96">
        <f>IF(ISBLANK(L96),-1,COUNTIF(all_tags[],L96)-COUNTIF(all_tags[category],L96))</f>
        <v>1</v>
      </c>
      <c r="X96">
        <f>IF(ISBLANK(M96),-1,COUNTIF(all_tags[],M96)-COUNTIF(all_tags[category],M96))</f>
        <v>-1</v>
      </c>
      <c r="Y96">
        <f>IF(ISBLANK(N96),-1,COUNTIF(all_tags[],N96)-COUNTIF(all_tags[category],N96))</f>
        <v>-1</v>
      </c>
      <c r="Z96">
        <f>IF(ISBLANK(O96),-1,COUNTIF(all_tags[],O96)-COUNTIF(all_tags[category],O96))</f>
        <v>-1</v>
      </c>
      <c r="AB96" t="str">
        <f>Table5[[#This Row],[link_id]]</f>
        <v>L00223</v>
      </c>
      <c r="AC96" s="5" t="str">
        <f>_xlfn.TEXTJOIN("#",TRUE,
IFERROR(VLOOKUP($F96,all_tags[format],1,FALSE),""),
IFERROR(VLOOKUP($G96,all_tags[format],1,FALSE),""),
IFERROR(VLOOKUP($H96,all_tags[format],1,FALSE),""),
IFERROR(VLOOKUP($I96,all_tags[format],1,FALSE),""),
IFERROR(VLOOKUP($J96,all_tags[format],1,FALSE),""),
IFERROR(VLOOKUP($K96,all_tags[format],1,FALSE),""),
IFERROR(VLOOKUP($L96,all_tags[format],1,FALSE),""),
IFERROR(VLOOKUP($M96,all_tags[format],1,FALSE),""),
IFERROR(VLOOKUP($N96,all_tags[format],1,FALSE),""),
IFERROR(VLOOKUP($O96,all_tags[format],1,FALSE),"")
)</f>
        <v>article</v>
      </c>
      <c r="AD96" s="5" t="str">
        <f>_xlfn.TEXTJOIN("#",TRUE,
IFERROR(VLOOKUP($F96,all_tags[type],1,FALSE),""),
IFERROR(VLOOKUP($G96,all_tags[type],1,FALSE),""),
IFERROR(VLOOKUP($H96,all_tags[type],1,FALSE),""),
IFERROR(VLOOKUP($I96,all_tags[type],1,FALSE),""),
IFERROR(VLOOKUP($J96,all_tags[type],1,FALSE),""),
IFERROR(VLOOKUP($K96,all_tags[type],1,FALSE),""),
IFERROR(VLOOKUP($L96,all_tags[type],1,FALSE),""),
IFERROR(VLOOKUP($M96,all_tags[type],1,FALSE),""),
IFERROR(VLOOKUP($N96,all_tags[type],1,FALSE),""),
IFERROR(VLOOKUP($O96,all_tags[type],1,FALSE),"")
)</f>
        <v>how-to</v>
      </c>
      <c r="AE96" s="5" t="str">
        <f>_xlfn.TEXTJOIN("#",TRUE,
IFERROR(VLOOKUP($F96,all_tags[level],1,FALSE),""),
IFERROR(VLOOKUP($G96,all_tags[level],1,FALSE),""),
IFERROR(VLOOKUP($H96,all_tags[level],1,FALSE),""),
IFERROR(VLOOKUP($I96,all_tags[level],1,FALSE),""),
IFERROR(VLOOKUP($J96,all_tags[level],1,FALSE),""),
IFERROR(VLOOKUP($K96,all_tags[level],1,FALSE),""),
IFERROR(VLOOKUP($L96,all_tags[level],1,FALSE),""),
IFERROR(VLOOKUP($M96,all_tags[level],1,FALSE),""),
IFERROR(VLOOKUP($N96,all_tags[level],1,FALSE),""),
IFERROR(VLOOKUP($O96,all_tags[level],1,FALSE),"")
)</f>
        <v>overview#basics</v>
      </c>
      <c r="AF96" s="5" t="str">
        <f>_xlfn.TEXTJOIN("#",TRUE,
IFERROR(VLOOKUP($F96,all_tags[style],1,FALSE),""),
IFERROR(VLOOKUP($G96,all_tags[style],1,FALSE),""),
IFERROR(VLOOKUP($H96,all_tags[style],1,FALSE),""),
IFERROR(VLOOKUP($I96,all_tags[style],1,FALSE),""),
IFERROR(VLOOKUP($J96,all_tags[style],1,FALSE),""),
IFERROR(VLOOKUP($K96,all_tags[style],1,FALSE),""),
IFERROR(VLOOKUP($L96,all_tags[style],1,FALSE),""),
IFERROR(VLOOKUP($M96,all_tags[style],1,FALSE),""),
IFERROR(VLOOKUP($N96,all_tags[style],1,FALSE),""),
IFERROR(VLOOKUP($O96,all_tags[style],1,FALSE),"")
)</f>
        <v/>
      </c>
      <c r="AG96" s="5" t="str">
        <f>_xlfn.TEXTJOIN("#",TRUE,
IFERROR(VLOOKUP($F96,all_tags[theme],1,FALSE),""),
IFERROR(VLOOKUP($G96,all_tags[theme],1,FALSE),""),
IFERROR(VLOOKUP($H96,all_tags[theme],1,FALSE),""),
IFERROR(VLOOKUP($I96,all_tags[theme],1,FALSE),""),
IFERROR(VLOOKUP($J96,all_tags[theme],1,FALSE),""),
IFERROR(VLOOKUP($K96,all_tags[theme],1,FALSE),""),
IFERROR(VLOOKUP($L96,all_tags[theme],1,FALSE),""),
IFERROR(VLOOKUP($M96,all_tags[theme],1,FALSE),""),
IFERROR(VLOOKUP($N96,all_tags[theme],1,FALSE),""),
IFERROR(VLOOKUP($O96,all_tags[theme],1,FALSE),"")
)</f>
        <v>data-viz</v>
      </c>
      <c r="AH96" s="5" t="str">
        <f>_xlfn.TEXTJOIN("#",TRUE,
IFERROR(VLOOKUP($F96,all_tags[topic],1,FALSE),""),
IFERROR(VLOOKUP($G96,all_tags[topic],1,FALSE),""),
IFERROR(VLOOKUP($H96,all_tags[topic],1,FALSE),""),
IFERROR(VLOOKUP($I96,all_tags[topic],1,FALSE),""),
IFERROR(VLOOKUP($J96,all_tags[topic],1,FALSE),""),
IFERROR(VLOOKUP($K96,all_tags[topic],1,FALSE),""),
IFERROR(VLOOKUP($L96,all_tags[topic],1,FALSE),""),
IFERROR(VLOOKUP($M96,all_tags[topic],1,FALSE),""),
IFERROR(VLOOKUP($N96,all_tags[topic],1,FALSE),""),
IFERROR(VLOOKUP($O96,all_tags[topic],1,FALSE),"")
)</f>
        <v>technology</v>
      </c>
      <c r="AI96" s="5" t="str">
        <f>_xlfn.TEXTJOIN("#",TRUE,
IFERROR(VLOOKUP($F96,all_tags[area],1,FALSE),""),
IFERROR(VLOOKUP($G96,all_tags[area],1,FALSE),""),
IFERROR(VLOOKUP($H96,all_tags[area],1,FALSE),""),
IFERROR(VLOOKUP($I96,all_tags[area],1,FALSE),""),
IFERROR(VLOOKUP($J96,all_tags[area],1,FALSE),""),
IFERROR(VLOOKUP($K96,all_tags[area],1,FALSE),""),
IFERROR(VLOOKUP($L96,all_tags[area],1,FALSE),""),
IFERROR(VLOOKUP($M96,all_tags[area],1,FALSE),""),
IFERROR(VLOOKUP($N96,all_tags[area],1,FALSE),""),
IFERROR(VLOOKUP($O96,all_tags[area],1,FALSE),"")
)</f>
        <v/>
      </c>
      <c r="AJ96" s="5" t="str">
        <f>_xlfn.TEXTJOIN("#",TRUE,
IFERROR(VLOOKUP($F96,all_tags[technology],1,FALSE),""),
IFERROR(VLOOKUP($G96,all_tags[technology],1,FALSE),""),
IFERROR(VLOOKUP($H96,all_tags[technology],1,FALSE),""),
IFERROR(VLOOKUP($I96,all_tags[technology],1,FALSE),""),
IFERROR(VLOOKUP($J96,all_tags[technology],1,FALSE),""),
IFERROR(VLOOKUP($K96,all_tags[technology],1,FALSE),""),
IFERROR(VLOOKUP($L96,all_tags[technology],1,FALSE),""),
IFERROR(VLOOKUP($M96,all_tags[technology],1,FALSE),""),
IFERROR(VLOOKUP($N96,all_tags[technology],1,FALSE),""),
IFERROR(VLOOKUP($O96,all_tags[technology],1,FALSE),"")
)</f>
        <v>powerbi</v>
      </c>
      <c r="AK96" s="5" t="str">
        <f>_xlfn.TEXTJOIN("#",TRUE,
IFERROR(VLOOKUP($F96,all_tags[other],1,FALSE),""),
IFERROR(VLOOKUP($G96,all_tags[other],1,FALSE),""),
IFERROR(VLOOKUP($H96,all_tags[other],1,FALSE),""),
IFERROR(VLOOKUP($I96,all_tags[other],1,FALSE),""),
IFERROR(VLOOKUP($J96,all_tags[other],1,FALSE),""),
IFERROR(VLOOKUP($K96,all_tags[other],1,FALSE),""),
IFERROR(VLOOKUP($L96,all_tags[other],1,FALSE),""),
IFERROR(VLOOKUP($M96,all_tags[other],1,FALSE),""),
IFERROR(VLOOKUP($N96,all_tags[other],1,FALSE),""),
IFERROR(VLOOKUP($O96,all_tags[other],1,FALSE),"")
)</f>
        <v/>
      </c>
      <c r="AL96" t="str">
        <f t="shared" si="1"/>
        <v>article;how-to;overview;basics;data-viz;technology;powerbi</v>
      </c>
    </row>
    <row r="97" spans="1:38" ht="30" x14ac:dyDescent="0.25">
      <c r="A97" t="str">
        <f>source_data[[#This Row],[link_id]]</f>
        <v>L00225</v>
      </c>
      <c r="B97" t="str">
        <f>source_data[[#This Row],[link]]</f>
        <v>https://dev.to/rachelralston/the-this-keyword-in-javascript</v>
      </c>
      <c r="C97" t="str">
        <f>source_data[[#This Row],[article_title]]</f>
        <v>The ‘this' keyword in Javascript</v>
      </c>
      <c r="D97" t="str">
        <f>source_data[[#This Row],[concatenate]]</f>
        <v>article;guide;explainer;intermediate;technology;javascript</v>
      </c>
      <c r="E97">
        <f>source_data[[#This Row],[tag_count]]</f>
        <v>5</v>
      </c>
      <c r="F97" t="str" cm="1">
        <f t="array" ref="F97:K97">_xlfn.TEXTSPLIT(Table5[[#This Row],[concatenate]],";")</f>
        <v>article</v>
      </c>
      <c r="G97" t="str">
        <v>guide</v>
      </c>
      <c r="H97" t="str">
        <v>explainer</v>
      </c>
      <c r="I97" t="str">
        <v>intermediate</v>
      </c>
      <c r="J97" t="str">
        <v>technology</v>
      </c>
      <c r="K97" t="str">
        <v>javascript</v>
      </c>
      <c r="Q97">
        <f>IF(ISBLANK(F97),-1,COUNTIF(all_tags[],F97)-COUNTIF(all_tags[category],F97))</f>
        <v>1</v>
      </c>
      <c r="R97">
        <f>IF(ISBLANK(G97),-1,COUNTIF(all_tags[],G97)-COUNTIF(all_tags[category],G97))</f>
        <v>1</v>
      </c>
      <c r="S97">
        <f>IF(ISBLANK(H97),-1,COUNTIF(all_tags[],H97)-COUNTIF(all_tags[category],H97))</f>
        <v>1</v>
      </c>
      <c r="T97">
        <f>IF(ISBLANK(I97),-1,COUNTIF(all_tags[],I97)-COUNTIF(all_tags[category],I97))</f>
        <v>1</v>
      </c>
      <c r="U97">
        <f>IF(ISBLANK(J97),-1,COUNTIF(all_tags[],J97)-COUNTIF(all_tags[category],J97))</f>
        <v>1</v>
      </c>
      <c r="V97">
        <f>IF(ISBLANK(K97),-1,COUNTIF(all_tags[],K97)-COUNTIF(all_tags[category],K97))</f>
        <v>1</v>
      </c>
      <c r="W97">
        <f>IF(ISBLANK(L97),-1,COUNTIF(all_tags[],L97)-COUNTIF(all_tags[category],L97))</f>
        <v>-1</v>
      </c>
      <c r="X97">
        <f>IF(ISBLANK(M97),-1,COUNTIF(all_tags[],M97)-COUNTIF(all_tags[category],M97))</f>
        <v>-1</v>
      </c>
      <c r="Y97">
        <f>IF(ISBLANK(N97),-1,COUNTIF(all_tags[],N97)-COUNTIF(all_tags[category],N97))</f>
        <v>-1</v>
      </c>
      <c r="Z97">
        <f>IF(ISBLANK(O97),-1,COUNTIF(all_tags[],O97)-COUNTIF(all_tags[category],O97))</f>
        <v>-1</v>
      </c>
      <c r="AB97" t="str">
        <f>Table5[[#This Row],[link_id]]</f>
        <v>L00225</v>
      </c>
      <c r="AC97" s="5" t="str">
        <f>_xlfn.TEXTJOIN("#",TRUE,
IFERROR(VLOOKUP($F97,all_tags[format],1,FALSE),""),
IFERROR(VLOOKUP($G97,all_tags[format],1,FALSE),""),
IFERROR(VLOOKUP($H97,all_tags[format],1,FALSE),""),
IFERROR(VLOOKUP($I97,all_tags[format],1,FALSE),""),
IFERROR(VLOOKUP($J97,all_tags[format],1,FALSE),""),
IFERROR(VLOOKUP($K97,all_tags[format],1,FALSE),""),
IFERROR(VLOOKUP($L97,all_tags[format],1,FALSE),""),
IFERROR(VLOOKUP($M97,all_tags[format],1,FALSE),""),
IFERROR(VLOOKUP($N97,all_tags[format],1,FALSE),""),
IFERROR(VLOOKUP($O97,all_tags[format],1,FALSE),"")
)</f>
        <v>article</v>
      </c>
      <c r="AD97" s="5" t="str">
        <f>_xlfn.TEXTJOIN("#",TRUE,
IFERROR(VLOOKUP($F97,all_tags[type],1,FALSE),""),
IFERROR(VLOOKUP($G97,all_tags[type],1,FALSE),""),
IFERROR(VLOOKUP($H97,all_tags[type],1,FALSE),""),
IFERROR(VLOOKUP($I97,all_tags[type],1,FALSE),""),
IFERROR(VLOOKUP($J97,all_tags[type],1,FALSE),""),
IFERROR(VLOOKUP($K97,all_tags[type],1,FALSE),""),
IFERROR(VLOOKUP($L97,all_tags[type],1,FALSE),""),
IFERROR(VLOOKUP($M97,all_tags[type],1,FALSE),""),
IFERROR(VLOOKUP($N97,all_tags[type],1,FALSE),""),
IFERROR(VLOOKUP($O97,all_tags[type],1,FALSE),"")
)</f>
        <v>guide</v>
      </c>
      <c r="AE97" s="5" t="str">
        <f>_xlfn.TEXTJOIN("#",TRUE,
IFERROR(VLOOKUP($F97,all_tags[level],1,FALSE),""),
IFERROR(VLOOKUP($G97,all_tags[level],1,FALSE),""),
IFERROR(VLOOKUP($H97,all_tags[level],1,FALSE),""),
IFERROR(VLOOKUP($I97,all_tags[level],1,FALSE),""),
IFERROR(VLOOKUP($J97,all_tags[level],1,FALSE),""),
IFERROR(VLOOKUP($K97,all_tags[level],1,FALSE),""),
IFERROR(VLOOKUP($L97,all_tags[level],1,FALSE),""),
IFERROR(VLOOKUP($M97,all_tags[level],1,FALSE),""),
IFERROR(VLOOKUP($N97,all_tags[level],1,FALSE),""),
IFERROR(VLOOKUP($O97,all_tags[level],1,FALSE),"")
)</f>
        <v>explainer#intermediate</v>
      </c>
      <c r="AF97" s="5" t="str">
        <f>_xlfn.TEXTJOIN("#",TRUE,
IFERROR(VLOOKUP($F97,all_tags[style],1,FALSE),""),
IFERROR(VLOOKUP($G97,all_tags[style],1,FALSE),""),
IFERROR(VLOOKUP($H97,all_tags[style],1,FALSE),""),
IFERROR(VLOOKUP($I97,all_tags[style],1,FALSE),""),
IFERROR(VLOOKUP($J97,all_tags[style],1,FALSE),""),
IFERROR(VLOOKUP($K97,all_tags[style],1,FALSE),""),
IFERROR(VLOOKUP($L97,all_tags[style],1,FALSE),""),
IFERROR(VLOOKUP($M97,all_tags[style],1,FALSE),""),
IFERROR(VLOOKUP($N97,all_tags[style],1,FALSE),""),
IFERROR(VLOOKUP($O97,all_tags[style],1,FALSE),"")
)</f>
        <v/>
      </c>
      <c r="AG97" s="5" t="str">
        <f>_xlfn.TEXTJOIN("#",TRUE,
IFERROR(VLOOKUP($F97,all_tags[theme],1,FALSE),""),
IFERROR(VLOOKUP($G97,all_tags[theme],1,FALSE),""),
IFERROR(VLOOKUP($H97,all_tags[theme],1,FALSE),""),
IFERROR(VLOOKUP($I97,all_tags[theme],1,FALSE),""),
IFERROR(VLOOKUP($J97,all_tags[theme],1,FALSE),""),
IFERROR(VLOOKUP($K97,all_tags[theme],1,FALSE),""),
IFERROR(VLOOKUP($L97,all_tags[theme],1,FALSE),""),
IFERROR(VLOOKUP($M97,all_tags[theme],1,FALSE),""),
IFERROR(VLOOKUP($N97,all_tags[theme],1,FALSE),""),
IFERROR(VLOOKUP($O97,all_tags[theme],1,FALSE),"")
)</f>
        <v/>
      </c>
      <c r="AH97" s="5" t="str">
        <f>_xlfn.TEXTJOIN("#",TRUE,
IFERROR(VLOOKUP($F97,all_tags[topic],1,FALSE),""),
IFERROR(VLOOKUP($G97,all_tags[topic],1,FALSE),""),
IFERROR(VLOOKUP($H97,all_tags[topic],1,FALSE),""),
IFERROR(VLOOKUP($I97,all_tags[topic],1,FALSE),""),
IFERROR(VLOOKUP($J97,all_tags[topic],1,FALSE),""),
IFERROR(VLOOKUP($K97,all_tags[topic],1,FALSE),""),
IFERROR(VLOOKUP($L97,all_tags[topic],1,FALSE),""),
IFERROR(VLOOKUP($M97,all_tags[topic],1,FALSE),""),
IFERROR(VLOOKUP($N97,all_tags[topic],1,FALSE),""),
IFERROR(VLOOKUP($O97,all_tags[topic],1,FALSE),"")
)</f>
        <v>technology</v>
      </c>
      <c r="AI97" s="5" t="str">
        <f>_xlfn.TEXTJOIN("#",TRUE,
IFERROR(VLOOKUP($F97,all_tags[area],1,FALSE),""),
IFERROR(VLOOKUP($G97,all_tags[area],1,FALSE),""),
IFERROR(VLOOKUP($H97,all_tags[area],1,FALSE),""),
IFERROR(VLOOKUP($I97,all_tags[area],1,FALSE),""),
IFERROR(VLOOKUP($J97,all_tags[area],1,FALSE),""),
IFERROR(VLOOKUP($K97,all_tags[area],1,FALSE),""),
IFERROR(VLOOKUP($L97,all_tags[area],1,FALSE),""),
IFERROR(VLOOKUP($M97,all_tags[area],1,FALSE),""),
IFERROR(VLOOKUP($N97,all_tags[area],1,FALSE),""),
IFERROR(VLOOKUP($O97,all_tags[area],1,FALSE),"")
)</f>
        <v/>
      </c>
      <c r="AJ97" s="5" t="str">
        <f>_xlfn.TEXTJOIN("#",TRUE,
IFERROR(VLOOKUP($F97,all_tags[technology],1,FALSE),""),
IFERROR(VLOOKUP($G97,all_tags[technology],1,FALSE),""),
IFERROR(VLOOKUP($H97,all_tags[technology],1,FALSE),""),
IFERROR(VLOOKUP($I97,all_tags[technology],1,FALSE),""),
IFERROR(VLOOKUP($J97,all_tags[technology],1,FALSE),""),
IFERROR(VLOOKUP($K97,all_tags[technology],1,FALSE),""),
IFERROR(VLOOKUP($L97,all_tags[technology],1,FALSE),""),
IFERROR(VLOOKUP($M97,all_tags[technology],1,FALSE),""),
IFERROR(VLOOKUP($N97,all_tags[technology],1,FALSE),""),
IFERROR(VLOOKUP($O97,all_tags[technology],1,FALSE),"")
)</f>
        <v>javascript</v>
      </c>
      <c r="AK97" s="5" t="str">
        <f>_xlfn.TEXTJOIN("#",TRUE,
IFERROR(VLOOKUP($F97,all_tags[other],1,FALSE),""),
IFERROR(VLOOKUP($G97,all_tags[other],1,FALSE),""),
IFERROR(VLOOKUP($H97,all_tags[other],1,FALSE),""),
IFERROR(VLOOKUP($I97,all_tags[other],1,FALSE),""),
IFERROR(VLOOKUP($J97,all_tags[other],1,FALSE),""),
IFERROR(VLOOKUP($K97,all_tags[other],1,FALSE),""),
IFERROR(VLOOKUP($L97,all_tags[other],1,FALSE),""),
IFERROR(VLOOKUP($M97,all_tags[other],1,FALSE),""),
IFERROR(VLOOKUP($N97,all_tags[other],1,FALSE),""),
IFERROR(VLOOKUP($O97,all_tags[other],1,FALSE),"")
)</f>
        <v/>
      </c>
      <c r="AL97" t="str">
        <f t="shared" si="1"/>
        <v>article;guide;explainer;intermediate;technology;javascript</v>
      </c>
    </row>
    <row r="98" spans="1:38" x14ac:dyDescent="0.25">
      <c r="A98" t="str">
        <f>source_data[[#This Row],[link_id]]</f>
        <v>L00229</v>
      </c>
      <c r="B98" t="str">
        <f>source_data[[#This Row],[link]]</f>
        <v>http://www.vizwiz.com/2017/02/table-calcs.html</v>
      </c>
      <c r="C98" t="str">
        <f>source_data[[#This Row],[article_title]]</f>
        <v>Tableau Tip Tuesday: Table Calculations Overview</v>
      </c>
      <c r="D98" t="str">
        <f>source_data[[#This Row],[concatenate]]</f>
        <v>post;guide;explainer;technique;tool;technology;tableau</v>
      </c>
      <c r="E98">
        <f>source_data[[#This Row],[tag_count]]</f>
        <v>6</v>
      </c>
      <c r="F98" t="str" cm="1">
        <f t="array" ref="F98:L98">_xlfn.TEXTSPLIT(Table5[[#This Row],[concatenate]],";")</f>
        <v>post</v>
      </c>
      <c r="G98" t="str">
        <v>guide</v>
      </c>
      <c r="H98" t="str">
        <v>explainer</v>
      </c>
      <c r="I98" t="str">
        <v>technique</v>
      </c>
      <c r="J98" t="str">
        <v>tool</v>
      </c>
      <c r="K98" t="str">
        <v>technology</v>
      </c>
      <c r="L98" t="str">
        <v>tableau</v>
      </c>
      <c r="Q98">
        <f>IF(ISBLANK(F98),-1,COUNTIF(all_tags[],F98)-COUNTIF(all_tags[category],F98))</f>
        <v>1</v>
      </c>
      <c r="R98">
        <f>IF(ISBLANK(G98),-1,COUNTIF(all_tags[],G98)-COUNTIF(all_tags[category],G98))</f>
        <v>1</v>
      </c>
      <c r="S98">
        <f>IF(ISBLANK(H98),-1,COUNTIF(all_tags[],H98)-COUNTIF(all_tags[category],H98))</f>
        <v>1</v>
      </c>
      <c r="T98">
        <f>IF(ISBLANK(I98),-1,COUNTIF(all_tags[],I98)-COUNTIF(all_tags[category],I98))</f>
        <v>1</v>
      </c>
      <c r="U98">
        <f>IF(ISBLANK(J98),-1,COUNTIF(all_tags[],J98)-COUNTIF(all_tags[category],J98))</f>
        <v>1</v>
      </c>
      <c r="V98">
        <f>IF(ISBLANK(K98),-1,COUNTIF(all_tags[],K98)-COUNTIF(all_tags[category],K98))</f>
        <v>1</v>
      </c>
      <c r="W98">
        <f>IF(ISBLANK(L98),-1,COUNTIF(all_tags[],L98)-COUNTIF(all_tags[category],L98))</f>
        <v>1</v>
      </c>
      <c r="X98">
        <f>IF(ISBLANK(M98),-1,COUNTIF(all_tags[],M98)-COUNTIF(all_tags[category],M98))</f>
        <v>-1</v>
      </c>
      <c r="Y98">
        <f>IF(ISBLANK(N98),-1,COUNTIF(all_tags[],N98)-COUNTIF(all_tags[category],N98))</f>
        <v>-1</v>
      </c>
      <c r="Z98">
        <f>IF(ISBLANK(O98),-1,COUNTIF(all_tags[],O98)-COUNTIF(all_tags[category],O98))</f>
        <v>-1</v>
      </c>
      <c r="AB98" t="str">
        <f>Table5[[#This Row],[link_id]]</f>
        <v>L00229</v>
      </c>
      <c r="AC98" s="5" t="str">
        <f>_xlfn.TEXTJOIN("#",TRUE,
IFERROR(VLOOKUP($F98,all_tags[format],1,FALSE),""),
IFERROR(VLOOKUP($G98,all_tags[format],1,FALSE),""),
IFERROR(VLOOKUP($H98,all_tags[format],1,FALSE),""),
IFERROR(VLOOKUP($I98,all_tags[format],1,FALSE),""),
IFERROR(VLOOKUP($J98,all_tags[format],1,FALSE),""),
IFERROR(VLOOKUP($K98,all_tags[format],1,FALSE),""),
IFERROR(VLOOKUP($L98,all_tags[format],1,FALSE),""),
IFERROR(VLOOKUP($M98,all_tags[format],1,FALSE),""),
IFERROR(VLOOKUP($N98,all_tags[format],1,FALSE),""),
IFERROR(VLOOKUP($O98,all_tags[format],1,FALSE),"")
)</f>
        <v>post</v>
      </c>
      <c r="AD98" s="5" t="str">
        <f>_xlfn.TEXTJOIN("#",TRUE,
IFERROR(VLOOKUP($F98,all_tags[type],1,FALSE),""),
IFERROR(VLOOKUP($G98,all_tags[type],1,FALSE),""),
IFERROR(VLOOKUP($H98,all_tags[type],1,FALSE),""),
IFERROR(VLOOKUP($I98,all_tags[type],1,FALSE),""),
IFERROR(VLOOKUP($J98,all_tags[type],1,FALSE),""),
IFERROR(VLOOKUP($K98,all_tags[type],1,FALSE),""),
IFERROR(VLOOKUP($L98,all_tags[type],1,FALSE),""),
IFERROR(VLOOKUP($M98,all_tags[type],1,FALSE),""),
IFERROR(VLOOKUP($N98,all_tags[type],1,FALSE),""),
IFERROR(VLOOKUP($O98,all_tags[type],1,FALSE),"")
)</f>
        <v>guide</v>
      </c>
      <c r="AE98" s="5" t="str">
        <f>_xlfn.TEXTJOIN("#",TRUE,
IFERROR(VLOOKUP($F98,all_tags[level],1,FALSE),""),
IFERROR(VLOOKUP($G98,all_tags[level],1,FALSE),""),
IFERROR(VLOOKUP($H98,all_tags[level],1,FALSE),""),
IFERROR(VLOOKUP($I98,all_tags[level],1,FALSE),""),
IFERROR(VLOOKUP($J98,all_tags[level],1,FALSE),""),
IFERROR(VLOOKUP($K98,all_tags[level],1,FALSE),""),
IFERROR(VLOOKUP($L98,all_tags[level],1,FALSE),""),
IFERROR(VLOOKUP($M98,all_tags[level],1,FALSE),""),
IFERROR(VLOOKUP($N98,all_tags[level],1,FALSE),""),
IFERROR(VLOOKUP($O98,all_tags[level],1,FALSE),"")
)</f>
        <v>explainer</v>
      </c>
      <c r="AF98" s="5" t="str">
        <f>_xlfn.TEXTJOIN("#",TRUE,
IFERROR(VLOOKUP($F98,all_tags[style],1,FALSE),""),
IFERROR(VLOOKUP($G98,all_tags[style],1,FALSE),""),
IFERROR(VLOOKUP($H98,all_tags[style],1,FALSE),""),
IFERROR(VLOOKUP($I98,all_tags[style],1,FALSE),""),
IFERROR(VLOOKUP($J98,all_tags[style],1,FALSE),""),
IFERROR(VLOOKUP($K98,all_tags[style],1,FALSE),""),
IFERROR(VLOOKUP($L98,all_tags[style],1,FALSE),""),
IFERROR(VLOOKUP($M98,all_tags[style],1,FALSE),""),
IFERROR(VLOOKUP($N98,all_tags[style],1,FALSE),""),
IFERROR(VLOOKUP($O98,all_tags[style],1,FALSE),"")
)</f>
        <v/>
      </c>
      <c r="AG98" s="5" t="str">
        <f>_xlfn.TEXTJOIN("#",TRUE,
IFERROR(VLOOKUP($F98,all_tags[theme],1,FALSE),""),
IFERROR(VLOOKUP($G98,all_tags[theme],1,FALSE),""),
IFERROR(VLOOKUP($H98,all_tags[theme],1,FALSE),""),
IFERROR(VLOOKUP($I98,all_tags[theme],1,FALSE),""),
IFERROR(VLOOKUP($J98,all_tags[theme],1,FALSE),""),
IFERROR(VLOOKUP($K98,all_tags[theme],1,FALSE),""),
IFERROR(VLOOKUP($L98,all_tags[theme],1,FALSE),""),
IFERROR(VLOOKUP($M98,all_tags[theme],1,FALSE),""),
IFERROR(VLOOKUP($N98,all_tags[theme],1,FALSE),""),
IFERROR(VLOOKUP($O98,all_tags[theme],1,FALSE),"")
)</f>
        <v/>
      </c>
      <c r="AH98" s="5" t="str">
        <f>_xlfn.TEXTJOIN("#",TRUE,
IFERROR(VLOOKUP($F98,all_tags[topic],1,FALSE),""),
IFERROR(VLOOKUP($G98,all_tags[topic],1,FALSE),""),
IFERROR(VLOOKUP($H98,all_tags[topic],1,FALSE),""),
IFERROR(VLOOKUP($I98,all_tags[topic],1,FALSE),""),
IFERROR(VLOOKUP($J98,all_tags[topic],1,FALSE),""),
IFERROR(VLOOKUP($K98,all_tags[topic],1,FALSE),""),
IFERROR(VLOOKUP($L98,all_tags[topic],1,FALSE),""),
IFERROR(VLOOKUP($M98,all_tags[topic],1,FALSE),""),
IFERROR(VLOOKUP($N98,all_tags[topic],1,FALSE),""),
IFERROR(VLOOKUP($O98,all_tags[topic],1,FALSE),"")
)</f>
        <v>technique#tool#technology</v>
      </c>
      <c r="AI98" s="5" t="str">
        <f>_xlfn.TEXTJOIN("#",TRUE,
IFERROR(VLOOKUP($F98,all_tags[area],1,FALSE),""),
IFERROR(VLOOKUP($G98,all_tags[area],1,FALSE),""),
IFERROR(VLOOKUP($H98,all_tags[area],1,FALSE),""),
IFERROR(VLOOKUP($I98,all_tags[area],1,FALSE),""),
IFERROR(VLOOKUP($J98,all_tags[area],1,FALSE),""),
IFERROR(VLOOKUP($K98,all_tags[area],1,FALSE),""),
IFERROR(VLOOKUP($L98,all_tags[area],1,FALSE),""),
IFERROR(VLOOKUP($M98,all_tags[area],1,FALSE),""),
IFERROR(VLOOKUP($N98,all_tags[area],1,FALSE),""),
IFERROR(VLOOKUP($O98,all_tags[area],1,FALSE),"")
)</f>
        <v/>
      </c>
      <c r="AJ98" s="5" t="str">
        <f>_xlfn.TEXTJOIN("#",TRUE,
IFERROR(VLOOKUP($F98,all_tags[technology],1,FALSE),""),
IFERROR(VLOOKUP($G98,all_tags[technology],1,FALSE),""),
IFERROR(VLOOKUP($H98,all_tags[technology],1,FALSE),""),
IFERROR(VLOOKUP($I98,all_tags[technology],1,FALSE),""),
IFERROR(VLOOKUP($J98,all_tags[technology],1,FALSE),""),
IFERROR(VLOOKUP($K98,all_tags[technology],1,FALSE),""),
IFERROR(VLOOKUP($L98,all_tags[technology],1,FALSE),""),
IFERROR(VLOOKUP($M98,all_tags[technology],1,FALSE),""),
IFERROR(VLOOKUP($N98,all_tags[technology],1,FALSE),""),
IFERROR(VLOOKUP($O98,all_tags[technology],1,FALSE),"")
)</f>
        <v>tableau</v>
      </c>
      <c r="AK98" s="5" t="str">
        <f>_xlfn.TEXTJOIN("#",TRUE,
IFERROR(VLOOKUP($F98,all_tags[other],1,FALSE),""),
IFERROR(VLOOKUP($G98,all_tags[other],1,FALSE),""),
IFERROR(VLOOKUP($H98,all_tags[other],1,FALSE),""),
IFERROR(VLOOKUP($I98,all_tags[other],1,FALSE),""),
IFERROR(VLOOKUP($J98,all_tags[other],1,FALSE),""),
IFERROR(VLOOKUP($K98,all_tags[other],1,FALSE),""),
IFERROR(VLOOKUP($L98,all_tags[other],1,FALSE),""),
IFERROR(VLOOKUP($M98,all_tags[other],1,FALSE),""),
IFERROR(VLOOKUP($N98,all_tags[other],1,FALSE),""),
IFERROR(VLOOKUP($O98,all_tags[other],1,FALSE),"")
)</f>
        <v/>
      </c>
      <c r="AL98" t="str">
        <f t="shared" si="1"/>
        <v>post;guide;explainer;technique;tool;technology;tableau</v>
      </c>
    </row>
    <row r="99" spans="1:38" x14ac:dyDescent="0.25">
      <c r="A99" t="str">
        <f>source_data[[#This Row],[link_id]]</f>
        <v>L00230</v>
      </c>
      <c r="B99" t="str">
        <f>source_data[[#This Row],[link]]</f>
        <v>http://hypertools.readthedocs.io/en/latest/</v>
      </c>
      <c r="C99" t="str">
        <f>source_data[[#This Row],[article_title]]</f>
        <v>HyperTools: A python toolbox for gaining geometric insights into high-dimensional data¶</v>
      </c>
      <c r="D99" t="str">
        <f>source_data[[#This Row],[concatenate]]</f>
        <v>package;data-viz;tool;technology;data-preparation;python</v>
      </c>
      <c r="E99">
        <f>source_data[[#This Row],[tag_count]]</f>
        <v>6</v>
      </c>
      <c r="F99" t="str" cm="1">
        <f t="array" ref="F99:K99">_xlfn.TEXTSPLIT(Table5[[#This Row],[concatenate]],";")</f>
        <v>package</v>
      </c>
      <c r="G99" t="str">
        <v>data-viz</v>
      </c>
      <c r="H99" t="str">
        <v>tool</v>
      </c>
      <c r="I99" t="str">
        <v>technology</v>
      </c>
      <c r="J99" t="str">
        <v>data-preparation</v>
      </c>
      <c r="K99" t="str">
        <v>python</v>
      </c>
      <c r="Q99">
        <f>IF(ISBLANK(F99),-1,COUNTIF(all_tags[],F99)-COUNTIF(all_tags[category],F99))</f>
        <v>1</v>
      </c>
      <c r="R99">
        <f>IF(ISBLANK(G99),-1,COUNTIF(all_tags[],G99)-COUNTIF(all_tags[category],G99))</f>
        <v>1</v>
      </c>
      <c r="S99">
        <f>IF(ISBLANK(H99),-1,COUNTIF(all_tags[],H99)-COUNTIF(all_tags[category],H99))</f>
        <v>1</v>
      </c>
      <c r="T99">
        <f>IF(ISBLANK(I99),-1,COUNTIF(all_tags[],I99)-COUNTIF(all_tags[category],I99))</f>
        <v>1</v>
      </c>
      <c r="U99">
        <f>IF(ISBLANK(J99),-1,COUNTIF(all_tags[],J99)-COUNTIF(all_tags[category],J99))</f>
        <v>1</v>
      </c>
      <c r="V99">
        <f>IF(ISBLANK(K99),-1,COUNTIF(all_tags[],K99)-COUNTIF(all_tags[category],K99))</f>
        <v>1</v>
      </c>
      <c r="W99">
        <f>IF(ISBLANK(L99),-1,COUNTIF(all_tags[],L99)-COUNTIF(all_tags[category],L99))</f>
        <v>-1</v>
      </c>
      <c r="X99">
        <f>IF(ISBLANK(M99),-1,COUNTIF(all_tags[],M99)-COUNTIF(all_tags[category],M99))</f>
        <v>-1</v>
      </c>
      <c r="Y99">
        <f>IF(ISBLANK(N99),-1,COUNTIF(all_tags[],N99)-COUNTIF(all_tags[category],N99))</f>
        <v>-1</v>
      </c>
      <c r="Z99">
        <f>IF(ISBLANK(O99),-1,COUNTIF(all_tags[],O99)-COUNTIF(all_tags[category],O99))</f>
        <v>-1</v>
      </c>
      <c r="AB99" t="str">
        <f>Table5[[#This Row],[link_id]]</f>
        <v>L00230</v>
      </c>
      <c r="AC99" s="5" t="str">
        <f>_xlfn.TEXTJOIN("#",TRUE,
IFERROR(VLOOKUP($F99,all_tags[format],1,FALSE),""),
IFERROR(VLOOKUP($G99,all_tags[format],1,FALSE),""),
IFERROR(VLOOKUP($H99,all_tags[format],1,FALSE),""),
IFERROR(VLOOKUP($I99,all_tags[format],1,FALSE),""),
IFERROR(VLOOKUP($J99,all_tags[format],1,FALSE),""),
IFERROR(VLOOKUP($K99,all_tags[format],1,FALSE),""),
IFERROR(VLOOKUP($L99,all_tags[format],1,FALSE),""),
IFERROR(VLOOKUP($M99,all_tags[format],1,FALSE),""),
IFERROR(VLOOKUP($N99,all_tags[format],1,FALSE),""),
IFERROR(VLOOKUP($O99,all_tags[format],1,FALSE),"")
)</f>
        <v>package</v>
      </c>
      <c r="AD99" s="5" t="str">
        <f>_xlfn.TEXTJOIN("#",TRUE,
IFERROR(VLOOKUP($F99,all_tags[type],1,FALSE),""),
IFERROR(VLOOKUP($G99,all_tags[type],1,FALSE),""),
IFERROR(VLOOKUP($H99,all_tags[type],1,FALSE),""),
IFERROR(VLOOKUP($I99,all_tags[type],1,FALSE),""),
IFERROR(VLOOKUP($J99,all_tags[type],1,FALSE),""),
IFERROR(VLOOKUP($K99,all_tags[type],1,FALSE),""),
IFERROR(VLOOKUP($L99,all_tags[type],1,FALSE),""),
IFERROR(VLOOKUP($M99,all_tags[type],1,FALSE),""),
IFERROR(VLOOKUP($N99,all_tags[type],1,FALSE),""),
IFERROR(VLOOKUP($O99,all_tags[type],1,FALSE),"")
)</f>
        <v/>
      </c>
      <c r="AE99" s="5" t="str">
        <f>_xlfn.TEXTJOIN("#",TRUE,
IFERROR(VLOOKUP($F99,all_tags[level],1,FALSE),""),
IFERROR(VLOOKUP($G99,all_tags[level],1,FALSE),""),
IFERROR(VLOOKUP($H99,all_tags[level],1,FALSE),""),
IFERROR(VLOOKUP($I99,all_tags[level],1,FALSE),""),
IFERROR(VLOOKUP($J99,all_tags[level],1,FALSE),""),
IFERROR(VLOOKUP($K99,all_tags[level],1,FALSE),""),
IFERROR(VLOOKUP($L99,all_tags[level],1,FALSE),""),
IFERROR(VLOOKUP($M99,all_tags[level],1,FALSE),""),
IFERROR(VLOOKUP($N99,all_tags[level],1,FALSE),""),
IFERROR(VLOOKUP($O99,all_tags[level],1,FALSE),"")
)</f>
        <v/>
      </c>
      <c r="AF99" s="5" t="str">
        <f>_xlfn.TEXTJOIN("#",TRUE,
IFERROR(VLOOKUP($F99,all_tags[style],1,FALSE),""),
IFERROR(VLOOKUP($G99,all_tags[style],1,FALSE),""),
IFERROR(VLOOKUP($H99,all_tags[style],1,FALSE),""),
IFERROR(VLOOKUP($I99,all_tags[style],1,FALSE),""),
IFERROR(VLOOKUP($J99,all_tags[style],1,FALSE),""),
IFERROR(VLOOKUP($K99,all_tags[style],1,FALSE),""),
IFERROR(VLOOKUP($L99,all_tags[style],1,FALSE),""),
IFERROR(VLOOKUP($M99,all_tags[style],1,FALSE),""),
IFERROR(VLOOKUP($N99,all_tags[style],1,FALSE),""),
IFERROR(VLOOKUP($O99,all_tags[style],1,FALSE),"")
)</f>
        <v/>
      </c>
      <c r="AG99" s="5" t="str">
        <f>_xlfn.TEXTJOIN("#",TRUE,
IFERROR(VLOOKUP($F99,all_tags[theme],1,FALSE),""),
IFERROR(VLOOKUP($G99,all_tags[theme],1,FALSE),""),
IFERROR(VLOOKUP($H99,all_tags[theme],1,FALSE),""),
IFERROR(VLOOKUP($I99,all_tags[theme],1,FALSE),""),
IFERROR(VLOOKUP($J99,all_tags[theme],1,FALSE),""),
IFERROR(VLOOKUP($K99,all_tags[theme],1,FALSE),""),
IFERROR(VLOOKUP($L99,all_tags[theme],1,FALSE),""),
IFERROR(VLOOKUP($M99,all_tags[theme],1,FALSE),""),
IFERROR(VLOOKUP($N99,all_tags[theme],1,FALSE),""),
IFERROR(VLOOKUP($O99,all_tags[theme],1,FALSE),"")
)</f>
        <v>data-viz</v>
      </c>
      <c r="AH99" s="5" t="str">
        <f>_xlfn.TEXTJOIN("#",TRUE,
IFERROR(VLOOKUP($F99,all_tags[topic],1,FALSE),""),
IFERROR(VLOOKUP($G99,all_tags[topic],1,FALSE),""),
IFERROR(VLOOKUP($H99,all_tags[topic],1,FALSE),""),
IFERROR(VLOOKUP($I99,all_tags[topic],1,FALSE),""),
IFERROR(VLOOKUP($J99,all_tags[topic],1,FALSE),""),
IFERROR(VLOOKUP($K99,all_tags[topic],1,FALSE),""),
IFERROR(VLOOKUP($L99,all_tags[topic],1,FALSE),""),
IFERROR(VLOOKUP($M99,all_tags[topic],1,FALSE),""),
IFERROR(VLOOKUP($N99,all_tags[topic],1,FALSE),""),
IFERROR(VLOOKUP($O99,all_tags[topic],1,FALSE),"")
)</f>
        <v>tool#technology</v>
      </c>
      <c r="AI99" s="5" t="str">
        <f>_xlfn.TEXTJOIN("#",TRUE,
IFERROR(VLOOKUP($F99,all_tags[area],1,FALSE),""),
IFERROR(VLOOKUP($G99,all_tags[area],1,FALSE),""),
IFERROR(VLOOKUP($H99,all_tags[area],1,FALSE),""),
IFERROR(VLOOKUP($I99,all_tags[area],1,FALSE),""),
IFERROR(VLOOKUP($J99,all_tags[area],1,FALSE),""),
IFERROR(VLOOKUP($K99,all_tags[area],1,FALSE),""),
IFERROR(VLOOKUP($L99,all_tags[area],1,FALSE),""),
IFERROR(VLOOKUP($M99,all_tags[area],1,FALSE),""),
IFERROR(VLOOKUP($N99,all_tags[area],1,FALSE),""),
IFERROR(VLOOKUP($O99,all_tags[area],1,FALSE),"")
)</f>
        <v>data-preparation</v>
      </c>
      <c r="AJ99" s="5" t="str">
        <f>_xlfn.TEXTJOIN("#",TRUE,
IFERROR(VLOOKUP($F99,all_tags[technology],1,FALSE),""),
IFERROR(VLOOKUP($G99,all_tags[technology],1,FALSE),""),
IFERROR(VLOOKUP($H99,all_tags[technology],1,FALSE),""),
IFERROR(VLOOKUP($I99,all_tags[technology],1,FALSE),""),
IFERROR(VLOOKUP($J99,all_tags[technology],1,FALSE),""),
IFERROR(VLOOKUP($K99,all_tags[technology],1,FALSE),""),
IFERROR(VLOOKUP($L99,all_tags[technology],1,FALSE),""),
IFERROR(VLOOKUP($M99,all_tags[technology],1,FALSE),""),
IFERROR(VLOOKUP($N99,all_tags[technology],1,FALSE),""),
IFERROR(VLOOKUP($O99,all_tags[technology],1,FALSE),"")
)</f>
        <v>python</v>
      </c>
      <c r="AK99" s="5" t="str">
        <f>_xlfn.TEXTJOIN("#",TRUE,
IFERROR(VLOOKUP($F99,all_tags[other],1,FALSE),""),
IFERROR(VLOOKUP($G99,all_tags[other],1,FALSE),""),
IFERROR(VLOOKUP($H99,all_tags[other],1,FALSE),""),
IFERROR(VLOOKUP($I99,all_tags[other],1,FALSE),""),
IFERROR(VLOOKUP($J99,all_tags[other],1,FALSE),""),
IFERROR(VLOOKUP($K99,all_tags[other],1,FALSE),""),
IFERROR(VLOOKUP($L99,all_tags[other],1,FALSE),""),
IFERROR(VLOOKUP($M99,all_tags[other],1,FALSE),""),
IFERROR(VLOOKUP($N99,all_tags[other],1,FALSE),""),
IFERROR(VLOOKUP($O99,all_tags[other],1,FALSE),"")
)</f>
        <v/>
      </c>
      <c r="AL99" t="str">
        <f t="shared" si="1"/>
        <v>package;data-viz;tool;technology;data-preparation;python</v>
      </c>
    </row>
    <row r="100" spans="1:38" ht="30" x14ac:dyDescent="0.25">
      <c r="A100" t="str">
        <f>source_data[[#This Row],[link_id]]</f>
        <v>L00231</v>
      </c>
      <c r="B100" t="str">
        <f>source_data[[#This Row],[link]]</f>
        <v>http://www.datasciencecentral.com/profiles/blogs/great-list-of-resources-data-science-visualization-machine-learni</v>
      </c>
      <c r="C100" t="str">
        <f>source_data[[#This Row],[article_title]]</f>
        <v>Great list of resources: data science, visualization, machine learning, big data</v>
      </c>
      <c r="D100" t="str">
        <f>source_data[[#This Row],[concatenate]]</f>
        <v>post;list;resource;data-science;data-viz;ml</v>
      </c>
      <c r="E100">
        <f>source_data[[#This Row],[tag_count]]</f>
        <v>5</v>
      </c>
      <c r="F100" t="str" cm="1">
        <f t="array" ref="F100:K100">_xlfn.TEXTSPLIT(Table5[[#This Row],[concatenate]],";")</f>
        <v>post</v>
      </c>
      <c r="G100" t="str">
        <v>list</v>
      </c>
      <c r="H100" t="str">
        <v>resource</v>
      </c>
      <c r="I100" t="str">
        <v>data-science</v>
      </c>
      <c r="J100" t="str">
        <v>data-viz</v>
      </c>
      <c r="K100" t="str">
        <v>ml</v>
      </c>
      <c r="Q100">
        <f>IF(ISBLANK(F100),-1,COUNTIF(all_tags[],F100)-COUNTIF(all_tags[category],F100))</f>
        <v>1</v>
      </c>
      <c r="R100">
        <f>IF(ISBLANK(G100),-1,COUNTIF(all_tags[],G100)-COUNTIF(all_tags[category],G100))</f>
        <v>1</v>
      </c>
      <c r="S100">
        <f>IF(ISBLANK(H100),-1,COUNTIF(all_tags[],H100)-COUNTIF(all_tags[category],H100))</f>
        <v>1</v>
      </c>
      <c r="T100">
        <f>IF(ISBLANK(I100),-1,COUNTIF(all_tags[],I100)-COUNTIF(all_tags[category],I100))</f>
        <v>1</v>
      </c>
      <c r="U100">
        <f>IF(ISBLANK(J100),-1,COUNTIF(all_tags[],J100)-COUNTIF(all_tags[category],J100))</f>
        <v>1</v>
      </c>
      <c r="V100">
        <f>IF(ISBLANK(K100),-1,COUNTIF(all_tags[],K100)-COUNTIF(all_tags[category],K100))</f>
        <v>1</v>
      </c>
      <c r="W100">
        <f>IF(ISBLANK(L100),-1,COUNTIF(all_tags[],L100)-COUNTIF(all_tags[category],L100))</f>
        <v>-1</v>
      </c>
      <c r="X100">
        <f>IF(ISBLANK(M100),-1,COUNTIF(all_tags[],M100)-COUNTIF(all_tags[category],M100))</f>
        <v>-1</v>
      </c>
      <c r="Y100">
        <f>IF(ISBLANK(N100),-1,COUNTIF(all_tags[],N100)-COUNTIF(all_tags[category],N100))</f>
        <v>-1</v>
      </c>
      <c r="Z100">
        <f>IF(ISBLANK(O100),-1,COUNTIF(all_tags[],O100)-COUNTIF(all_tags[category],O100))</f>
        <v>-1</v>
      </c>
      <c r="AB100" t="str">
        <f>Table5[[#This Row],[link_id]]</f>
        <v>L00231</v>
      </c>
      <c r="AC100" s="5" t="str">
        <f>_xlfn.TEXTJOIN("#",TRUE,
IFERROR(VLOOKUP($F100,all_tags[format],1,FALSE),""),
IFERROR(VLOOKUP($G100,all_tags[format],1,FALSE),""),
IFERROR(VLOOKUP($H100,all_tags[format],1,FALSE),""),
IFERROR(VLOOKUP($I100,all_tags[format],1,FALSE),""),
IFERROR(VLOOKUP($J100,all_tags[format],1,FALSE),""),
IFERROR(VLOOKUP($K100,all_tags[format],1,FALSE),""),
IFERROR(VLOOKUP($L100,all_tags[format],1,FALSE),""),
IFERROR(VLOOKUP($M100,all_tags[format],1,FALSE),""),
IFERROR(VLOOKUP($N100,all_tags[format],1,FALSE),""),
IFERROR(VLOOKUP($O100,all_tags[format],1,FALSE),"")
)</f>
        <v>post</v>
      </c>
      <c r="AD100" s="5" t="str">
        <f>_xlfn.TEXTJOIN("#",TRUE,
IFERROR(VLOOKUP($F100,all_tags[type],1,FALSE),""),
IFERROR(VLOOKUP($G100,all_tags[type],1,FALSE),""),
IFERROR(VLOOKUP($H100,all_tags[type],1,FALSE),""),
IFERROR(VLOOKUP($I100,all_tags[type],1,FALSE),""),
IFERROR(VLOOKUP($J100,all_tags[type],1,FALSE),""),
IFERROR(VLOOKUP($K100,all_tags[type],1,FALSE),""),
IFERROR(VLOOKUP($L100,all_tags[type],1,FALSE),""),
IFERROR(VLOOKUP($M100,all_tags[type],1,FALSE),""),
IFERROR(VLOOKUP($N100,all_tags[type],1,FALSE),""),
IFERROR(VLOOKUP($O100,all_tags[type],1,FALSE),"")
)</f>
        <v>list#resource</v>
      </c>
      <c r="AE100" s="5" t="str">
        <f>_xlfn.TEXTJOIN("#",TRUE,
IFERROR(VLOOKUP($F100,all_tags[level],1,FALSE),""),
IFERROR(VLOOKUP($G100,all_tags[level],1,FALSE),""),
IFERROR(VLOOKUP($H100,all_tags[level],1,FALSE),""),
IFERROR(VLOOKUP($I100,all_tags[level],1,FALSE),""),
IFERROR(VLOOKUP($J100,all_tags[level],1,FALSE),""),
IFERROR(VLOOKUP($K100,all_tags[level],1,FALSE),""),
IFERROR(VLOOKUP($L100,all_tags[level],1,FALSE),""),
IFERROR(VLOOKUP($M100,all_tags[level],1,FALSE),""),
IFERROR(VLOOKUP($N100,all_tags[level],1,FALSE),""),
IFERROR(VLOOKUP($O100,all_tags[level],1,FALSE),"")
)</f>
        <v/>
      </c>
      <c r="AF100" s="5" t="str">
        <f>_xlfn.TEXTJOIN("#",TRUE,
IFERROR(VLOOKUP($F100,all_tags[style],1,FALSE),""),
IFERROR(VLOOKUP($G100,all_tags[style],1,FALSE),""),
IFERROR(VLOOKUP($H100,all_tags[style],1,FALSE),""),
IFERROR(VLOOKUP($I100,all_tags[style],1,FALSE),""),
IFERROR(VLOOKUP($J100,all_tags[style],1,FALSE),""),
IFERROR(VLOOKUP($K100,all_tags[style],1,FALSE),""),
IFERROR(VLOOKUP($L100,all_tags[style],1,FALSE),""),
IFERROR(VLOOKUP($M100,all_tags[style],1,FALSE),""),
IFERROR(VLOOKUP($N100,all_tags[style],1,FALSE),""),
IFERROR(VLOOKUP($O100,all_tags[style],1,FALSE),"")
)</f>
        <v/>
      </c>
      <c r="AG100" s="5" t="str">
        <f>_xlfn.TEXTJOIN("#",TRUE,
IFERROR(VLOOKUP($F100,all_tags[theme],1,FALSE),""),
IFERROR(VLOOKUP($G100,all_tags[theme],1,FALSE),""),
IFERROR(VLOOKUP($H100,all_tags[theme],1,FALSE),""),
IFERROR(VLOOKUP($I100,all_tags[theme],1,FALSE),""),
IFERROR(VLOOKUP($J100,all_tags[theme],1,FALSE),""),
IFERROR(VLOOKUP($K100,all_tags[theme],1,FALSE),""),
IFERROR(VLOOKUP($L100,all_tags[theme],1,FALSE),""),
IFERROR(VLOOKUP($M100,all_tags[theme],1,FALSE),""),
IFERROR(VLOOKUP($N100,all_tags[theme],1,FALSE),""),
IFERROR(VLOOKUP($O100,all_tags[theme],1,FALSE),"")
)</f>
        <v>data-science#data-viz</v>
      </c>
      <c r="AH100" s="5" t="str">
        <f>_xlfn.TEXTJOIN("#",TRUE,
IFERROR(VLOOKUP($F100,all_tags[topic],1,FALSE),""),
IFERROR(VLOOKUP($G100,all_tags[topic],1,FALSE),""),
IFERROR(VLOOKUP($H100,all_tags[topic],1,FALSE),""),
IFERROR(VLOOKUP($I100,all_tags[topic],1,FALSE),""),
IFERROR(VLOOKUP($J100,all_tags[topic],1,FALSE),""),
IFERROR(VLOOKUP($K100,all_tags[topic],1,FALSE),""),
IFERROR(VLOOKUP($L100,all_tags[topic],1,FALSE),""),
IFERROR(VLOOKUP($M100,all_tags[topic],1,FALSE),""),
IFERROR(VLOOKUP($N100,all_tags[topic],1,FALSE),""),
IFERROR(VLOOKUP($O100,all_tags[topic],1,FALSE),"")
)</f>
        <v/>
      </c>
      <c r="AI100" s="5" t="str">
        <f>_xlfn.TEXTJOIN("#",TRUE,
IFERROR(VLOOKUP($F100,all_tags[area],1,FALSE),""),
IFERROR(VLOOKUP($G100,all_tags[area],1,FALSE),""),
IFERROR(VLOOKUP($H100,all_tags[area],1,FALSE),""),
IFERROR(VLOOKUP($I100,all_tags[area],1,FALSE),""),
IFERROR(VLOOKUP($J100,all_tags[area],1,FALSE),""),
IFERROR(VLOOKUP($K100,all_tags[area],1,FALSE),""),
IFERROR(VLOOKUP($L100,all_tags[area],1,FALSE),""),
IFERROR(VLOOKUP($M100,all_tags[area],1,FALSE),""),
IFERROR(VLOOKUP($N100,all_tags[area],1,FALSE),""),
IFERROR(VLOOKUP($O100,all_tags[area],1,FALSE),"")
)</f>
        <v>ml</v>
      </c>
      <c r="AJ100" s="5" t="str">
        <f>_xlfn.TEXTJOIN("#",TRUE,
IFERROR(VLOOKUP($F100,all_tags[technology],1,FALSE),""),
IFERROR(VLOOKUP($G100,all_tags[technology],1,FALSE),""),
IFERROR(VLOOKUP($H100,all_tags[technology],1,FALSE),""),
IFERROR(VLOOKUP($I100,all_tags[technology],1,FALSE),""),
IFERROR(VLOOKUP($J100,all_tags[technology],1,FALSE),""),
IFERROR(VLOOKUP($K100,all_tags[technology],1,FALSE),""),
IFERROR(VLOOKUP($L100,all_tags[technology],1,FALSE),""),
IFERROR(VLOOKUP($M100,all_tags[technology],1,FALSE),""),
IFERROR(VLOOKUP($N100,all_tags[technology],1,FALSE),""),
IFERROR(VLOOKUP($O100,all_tags[technology],1,FALSE),"")
)</f>
        <v/>
      </c>
      <c r="AK100" s="5" t="str">
        <f>_xlfn.TEXTJOIN("#",TRUE,
IFERROR(VLOOKUP($F100,all_tags[other],1,FALSE),""),
IFERROR(VLOOKUP($G100,all_tags[other],1,FALSE),""),
IFERROR(VLOOKUP($H100,all_tags[other],1,FALSE),""),
IFERROR(VLOOKUP($I100,all_tags[other],1,FALSE),""),
IFERROR(VLOOKUP($J100,all_tags[other],1,FALSE),""),
IFERROR(VLOOKUP($K100,all_tags[other],1,FALSE),""),
IFERROR(VLOOKUP($L100,all_tags[other],1,FALSE),""),
IFERROR(VLOOKUP($M100,all_tags[other],1,FALSE),""),
IFERROR(VLOOKUP($N100,all_tags[other],1,FALSE),""),
IFERROR(VLOOKUP($O100,all_tags[other],1,FALSE),"")
)</f>
        <v/>
      </c>
      <c r="AL100" t="str">
        <f t="shared" si="1"/>
        <v>post;list;resource;data-science;data-viz;ml</v>
      </c>
    </row>
    <row r="101" spans="1:38" ht="30" x14ac:dyDescent="0.25">
      <c r="A101" t="str">
        <f>source_data[[#This Row],[link_id]]</f>
        <v>L00232</v>
      </c>
      <c r="B101" t="str">
        <f>source_data[[#This Row],[link]]</f>
        <v>https://www.echorivera.com/blog/4stepworkflow</v>
      </c>
      <c r="C101" t="str">
        <f>source_data[[#This Row],[article_title]]</f>
        <v>4 Phases of a Stress-free Presentation Design Workflow</v>
      </c>
      <c r="D101" t="str">
        <f>source_data[[#This Row],[concatenate]]</f>
        <v>post;presentation;guide;viewpoint;workflow</v>
      </c>
      <c r="E101">
        <f>source_data[[#This Row],[tag_count]]</f>
        <v>4</v>
      </c>
      <c r="F101" t="str" cm="1">
        <f t="array" ref="F101:J101">_xlfn.TEXTSPLIT(Table5[[#This Row],[concatenate]],";")</f>
        <v>post</v>
      </c>
      <c r="G101" t="str">
        <v>presentation</v>
      </c>
      <c r="H101" t="str">
        <v>guide</v>
      </c>
      <c r="I101" t="str">
        <v>viewpoint</v>
      </c>
      <c r="J101" t="str">
        <v>workflow</v>
      </c>
      <c r="Q101">
        <f>IF(ISBLANK(F101),-1,COUNTIF(all_tags[],F101)-COUNTIF(all_tags[category],F101))</f>
        <v>1</v>
      </c>
      <c r="R101">
        <f>IF(ISBLANK(G101),-1,COUNTIF(all_tags[],G101)-COUNTIF(all_tags[category],G101))</f>
        <v>1</v>
      </c>
      <c r="S101">
        <f>IF(ISBLANK(H101),-1,COUNTIF(all_tags[],H101)-COUNTIF(all_tags[category],H101))</f>
        <v>1</v>
      </c>
      <c r="T101">
        <f>IF(ISBLANK(I101),-1,COUNTIF(all_tags[],I101)-COUNTIF(all_tags[category],I101))</f>
        <v>1</v>
      </c>
      <c r="U101">
        <f>IF(ISBLANK(J101),-1,COUNTIF(all_tags[],J101)-COUNTIF(all_tags[category],J101))</f>
        <v>1</v>
      </c>
      <c r="V101">
        <f>IF(ISBLANK(K101),-1,COUNTIF(all_tags[],K101)-COUNTIF(all_tags[category],K101))</f>
        <v>-1</v>
      </c>
      <c r="W101">
        <f>IF(ISBLANK(L101),-1,COUNTIF(all_tags[],L101)-COUNTIF(all_tags[category],L101))</f>
        <v>-1</v>
      </c>
      <c r="X101">
        <f>IF(ISBLANK(M101),-1,COUNTIF(all_tags[],M101)-COUNTIF(all_tags[category],M101))</f>
        <v>-1</v>
      </c>
      <c r="Y101">
        <f>IF(ISBLANK(N101),-1,COUNTIF(all_tags[],N101)-COUNTIF(all_tags[category],N101))</f>
        <v>-1</v>
      </c>
      <c r="Z101">
        <f>IF(ISBLANK(O101),-1,COUNTIF(all_tags[],O101)-COUNTIF(all_tags[category],O101))</f>
        <v>-1</v>
      </c>
      <c r="AB101" t="str">
        <f>Table5[[#This Row],[link_id]]</f>
        <v>L00232</v>
      </c>
      <c r="AC101" s="5" t="str">
        <f>_xlfn.TEXTJOIN("#",TRUE,
IFERROR(VLOOKUP($F101,all_tags[format],1,FALSE),""),
IFERROR(VLOOKUP($G101,all_tags[format],1,FALSE),""),
IFERROR(VLOOKUP($H101,all_tags[format],1,FALSE),""),
IFERROR(VLOOKUP($I101,all_tags[format],1,FALSE),""),
IFERROR(VLOOKUP($J101,all_tags[format],1,FALSE),""),
IFERROR(VLOOKUP($K101,all_tags[format],1,FALSE),""),
IFERROR(VLOOKUP($L101,all_tags[format],1,FALSE),""),
IFERROR(VLOOKUP($M101,all_tags[format],1,FALSE),""),
IFERROR(VLOOKUP($N101,all_tags[format],1,FALSE),""),
IFERROR(VLOOKUP($O101,all_tags[format],1,FALSE),"")
)</f>
        <v>post#presentation</v>
      </c>
      <c r="AD101" s="5" t="str">
        <f>_xlfn.TEXTJOIN("#",TRUE,
IFERROR(VLOOKUP($F101,all_tags[type],1,FALSE),""),
IFERROR(VLOOKUP($G101,all_tags[type],1,FALSE),""),
IFERROR(VLOOKUP($H101,all_tags[type],1,FALSE),""),
IFERROR(VLOOKUP($I101,all_tags[type],1,FALSE),""),
IFERROR(VLOOKUP($J101,all_tags[type],1,FALSE),""),
IFERROR(VLOOKUP($K101,all_tags[type],1,FALSE),""),
IFERROR(VLOOKUP($L101,all_tags[type],1,FALSE),""),
IFERROR(VLOOKUP($M101,all_tags[type],1,FALSE),""),
IFERROR(VLOOKUP($N101,all_tags[type],1,FALSE),""),
IFERROR(VLOOKUP($O101,all_tags[type],1,FALSE),"")
)</f>
        <v>guide#viewpoint</v>
      </c>
      <c r="AE101" s="5" t="str">
        <f>_xlfn.TEXTJOIN("#",TRUE,
IFERROR(VLOOKUP($F101,all_tags[level],1,FALSE),""),
IFERROR(VLOOKUP($G101,all_tags[level],1,FALSE),""),
IFERROR(VLOOKUP($H101,all_tags[level],1,FALSE),""),
IFERROR(VLOOKUP($I101,all_tags[level],1,FALSE),""),
IFERROR(VLOOKUP($J101,all_tags[level],1,FALSE),""),
IFERROR(VLOOKUP($K101,all_tags[level],1,FALSE),""),
IFERROR(VLOOKUP($L101,all_tags[level],1,FALSE),""),
IFERROR(VLOOKUP($M101,all_tags[level],1,FALSE),""),
IFERROR(VLOOKUP($N101,all_tags[level],1,FALSE),""),
IFERROR(VLOOKUP($O101,all_tags[level],1,FALSE),"")
)</f>
        <v/>
      </c>
      <c r="AF101" s="5" t="str">
        <f>_xlfn.TEXTJOIN("#",TRUE,
IFERROR(VLOOKUP($F101,all_tags[style],1,FALSE),""),
IFERROR(VLOOKUP($G101,all_tags[style],1,FALSE),""),
IFERROR(VLOOKUP($H101,all_tags[style],1,FALSE),""),
IFERROR(VLOOKUP($I101,all_tags[style],1,FALSE),""),
IFERROR(VLOOKUP($J101,all_tags[style],1,FALSE),""),
IFERROR(VLOOKUP($K101,all_tags[style],1,FALSE),""),
IFERROR(VLOOKUP($L101,all_tags[style],1,FALSE),""),
IFERROR(VLOOKUP($M101,all_tags[style],1,FALSE),""),
IFERROR(VLOOKUP($N101,all_tags[style],1,FALSE),""),
IFERROR(VLOOKUP($O101,all_tags[style],1,FALSE),"")
)</f>
        <v/>
      </c>
      <c r="AG101" s="5" t="str">
        <f>_xlfn.TEXTJOIN("#",TRUE,
IFERROR(VLOOKUP($F101,all_tags[theme],1,FALSE),""),
IFERROR(VLOOKUP($G101,all_tags[theme],1,FALSE),""),
IFERROR(VLOOKUP($H101,all_tags[theme],1,FALSE),""),
IFERROR(VLOOKUP($I101,all_tags[theme],1,FALSE),""),
IFERROR(VLOOKUP($J101,all_tags[theme],1,FALSE),""),
IFERROR(VLOOKUP($K101,all_tags[theme],1,FALSE),""),
IFERROR(VLOOKUP($L101,all_tags[theme],1,FALSE),""),
IFERROR(VLOOKUP($M101,all_tags[theme],1,FALSE),""),
IFERROR(VLOOKUP($N101,all_tags[theme],1,FALSE),""),
IFERROR(VLOOKUP($O101,all_tags[theme],1,FALSE),"")
)</f>
        <v/>
      </c>
      <c r="AH101" s="5" t="str">
        <f>_xlfn.TEXTJOIN("#",TRUE,
IFERROR(VLOOKUP($F101,all_tags[topic],1,FALSE),""),
IFERROR(VLOOKUP($G101,all_tags[topic],1,FALSE),""),
IFERROR(VLOOKUP($H101,all_tags[topic],1,FALSE),""),
IFERROR(VLOOKUP($I101,all_tags[topic],1,FALSE),""),
IFERROR(VLOOKUP($J101,all_tags[topic],1,FALSE),""),
IFERROR(VLOOKUP($K101,all_tags[topic],1,FALSE),""),
IFERROR(VLOOKUP($L101,all_tags[topic],1,FALSE),""),
IFERROR(VLOOKUP($M101,all_tags[topic],1,FALSE),""),
IFERROR(VLOOKUP($N101,all_tags[topic],1,FALSE),""),
IFERROR(VLOOKUP($O101,all_tags[topic],1,FALSE),"")
)</f>
        <v>workflow</v>
      </c>
      <c r="AI101" s="5" t="str">
        <f>_xlfn.TEXTJOIN("#",TRUE,
IFERROR(VLOOKUP($F101,all_tags[area],1,FALSE),""),
IFERROR(VLOOKUP($G101,all_tags[area],1,FALSE),""),
IFERROR(VLOOKUP($H101,all_tags[area],1,FALSE),""),
IFERROR(VLOOKUP($I101,all_tags[area],1,FALSE),""),
IFERROR(VLOOKUP($J101,all_tags[area],1,FALSE),""),
IFERROR(VLOOKUP($K101,all_tags[area],1,FALSE),""),
IFERROR(VLOOKUP($L101,all_tags[area],1,FALSE),""),
IFERROR(VLOOKUP($M101,all_tags[area],1,FALSE),""),
IFERROR(VLOOKUP($N101,all_tags[area],1,FALSE),""),
IFERROR(VLOOKUP($O101,all_tags[area],1,FALSE),"")
)</f>
        <v/>
      </c>
      <c r="AJ101" s="5" t="str">
        <f>_xlfn.TEXTJOIN("#",TRUE,
IFERROR(VLOOKUP($F101,all_tags[technology],1,FALSE),""),
IFERROR(VLOOKUP($G101,all_tags[technology],1,FALSE),""),
IFERROR(VLOOKUP($H101,all_tags[technology],1,FALSE),""),
IFERROR(VLOOKUP($I101,all_tags[technology],1,FALSE),""),
IFERROR(VLOOKUP($J101,all_tags[technology],1,FALSE),""),
IFERROR(VLOOKUP($K101,all_tags[technology],1,FALSE),""),
IFERROR(VLOOKUP($L101,all_tags[technology],1,FALSE),""),
IFERROR(VLOOKUP($M101,all_tags[technology],1,FALSE),""),
IFERROR(VLOOKUP($N101,all_tags[technology],1,FALSE),""),
IFERROR(VLOOKUP($O101,all_tags[technology],1,FALSE),"")
)</f>
        <v/>
      </c>
      <c r="AK101" s="5" t="str">
        <f>_xlfn.TEXTJOIN("#",TRUE,
IFERROR(VLOOKUP($F101,all_tags[other],1,FALSE),""),
IFERROR(VLOOKUP($G101,all_tags[other],1,FALSE),""),
IFERROR(VLOOKUP($H101,all_tags[other],1,FALSE),""),
IFERROR(VLOOKUP($I101,all_tags[other],1,FALSE),""),
IFERROR(VLOOKUP($J101,all_tags[other],1,FALSE),""),
IFERROR(VLOOKUP($K101,all_tags[other],1,FALSE),""),
IFERROR(VLOOKUP($L101,all_tags[other],1,FALSE),""),
IFERROR(VLOOKUP($M101,all_tags[other],1,FALSE),""),
IFERROR(VLOOKUP($N101,all_tags[other],1,FALSE),""),
IFERROR(VLOOKUP($O101,all_tags[other],1,FALSE),"")
)</f>
        <v/>
      </c>
      <c r="AL101" t="str">
        <f t="shared" si="1"/>
        <v>post;presentation;guide;viewpoint;workflow</v>
      </c>
    </row>
    <row r="102" spans="1:38" x14ac:dyDescent="0.25">
      <c r="A102" t="str">
        <f>source_data[[#This Row],[link_id]]</f>
        <v>L00233</v>
      </c>
      <c r="B102" t="str">
        <f>source_data[[#This Row],[link]]</f>
        <v>https://www.r-bloggers.com/create-air-travel-route-maps-in-ggplot-a-visual-travel-diary/</v>
      </c>
      <c r="C102" t="str">
        <f>source_data[[#This Row],[article_title]]</f>
        <v>Create Air Travel Route Maps in ggplot: A Visual Travel Diary</v>
      </c>
      <c r="D102" t="str">
        <f>source_data[[#This Row],[concatenate]]</f>
        <v>post;how-to;data-viz;technique;technology;geospatial;rstats;ggplot2</v>
      </c>
      <c r="E102">
        <f>source_data[[#This Row],[tag_count]]</f>
        <v>7</v>
      </c>
      <c r="F102" t="str" cm="1">
        <f t="array" ref="F102:M102">_xlfn.TEXTSPLIT(Table5[[#This Row],[concatenate]],";")</f>
        <v>post</v>
      </c>
      <c r="G102" t="str">
        <v>how-to</v>
      </c>
      <c r="H102" t="str">
        <v>data-viz</v>
      </c>
      <c r="I102" t="str">
        <v>technique</v>
      </c>
      <c r="J102" t="str">
        <v>technology</v>
      </c>
      <c r="K102" t="str">
        <v>geospatial</v>
      </c>
      <c r="L102" t="str">
        <v>rstats</v>
      </c>
      <c r="M102" t="str">
        <v>ggplot2</v>
      </c>
      <c r="Q102">
        <f>IF(ISBLANK(F102),-1,COUNTIF(all_tags[],F102)-COUNTIF(all_tags[category],F102))</f>
        <v>1</v>
      </c>
      <c r="R102">
        <f>IF(ISBLANK(G102),-1,COUNTIF(all_tags[],G102)-COUNTIF(all_tags[category],G102))</f>
        <v>1</v>
      </c>
      <c r="S102">
        <f>IF(ISBLANK(H102),-1,COUNTIF(all_tags[],H102)-COUNTIF(all_tags[category],H102))</f>
        <v>1</v>
      </c>
      <c r="T102">
        <f>IF(ISBLANK(I102),-1,COUNTIF(all_tags[],I102)-COUNTIF(all_tags[category],I102))</f>
        <v>1</v>
      </c>
      <c r="U102">
        <f>IF(ISBLANK(J102),-1,COUNTIF(all_tags[],J102)-COUNTIF(all_tags[category],J102))</f>
        <v>1</v>
      </c>
      <c r="V102">
        <f>IF(ISBLANK(K102),-1,COUNTIF(all_tags[],K102)-COUNTIF(all_tags[category],K102))</f>
        <v>1</v>
      </c>
      <c r="W102">
        <f>IF(ISBLANK(L102),-1,COUNTIF(all_tags[],L102)-COUNTIF(all_tags[category],L102))</f>
        <v>1</v>
      </c>
      <c r="X102">
        <f>IF(ISBLANK(M102),-1,COUNTIF(all_tags[],M102)-COUNTIF(all_tags[category],M102))</f>
        <v>1</v>
      </c>
      <c r="Y102">
        <f>IF(ISBLANK(N102),-1,COUNTIF(all_tags[],N102)-COUNTIF(all_tags[category],N102))</f>
        <v>-1</v>
      </c>
      <c r="Z102">
        <f>IF(ISBLANK(O102),-1,COUNTIF(all_tags[],O102)-COUNTIF(all_tags[category],O102))</f>
        <v>-1</v>
      </c>
      <c r="AB102" t="str">
        <f>Table5[[#This Row],[link_id]]</f>
        <v>L00233</v>
      </c>
      <c r="AC102" s="5" t="str">
        <f>_xlfn.TEXTJOIN("#",TRUE,
IFERROR(VLOOKUP($F102,all_tags[format],1,FALSE),""),
IFERROR(VLOOKUP($G102,all_tags[format],1,FALSE),""),
IFERROR(VLOOKUP($H102,all_tags[format],1,FALSE),""),
IFERROR(VLOOKUP($I102,all_tags[format],1,FALSE),""),
IFERROR(VLOOKUP($J102,all_tags[format],1,FALSE),""),
IFERROR(VLOOKUP($K102,all_tags[format],1,FALSE),""),
IFERROR(VLOOKUP($L102,all_tags[format],1,FALSE),""),
IFERROR(VLOOKUP($M102,all_tags[format],1,FALSE),""),
IFERROR(VLOOKUP($N102,all_tags[format],1,FALSE),""),
IFERROR(VLOOKUP($O102,all_tags[format],1,FALSE),"")
)</f>
        <v>post</v>
      </c>
      <c r="AD102" s="5" t="str">
        <f>_xlfn.TEXTJOIN("#",TRUE,
IFERROR(VLOOKUP($F102,all_tags[type],1,FALSE),""),
IFERROR(VLOOKUP($G102,all_tags[type],1,FALSE),""),
IFERROR(VLOOKUP($H102,all_tags[type],1,FALSE),""),
IFERROR(VLOOKUP($I102,all_tags[type],1,FALSE),""),
IFERROR(VLOOKUP($J102,all_tags[type],1,FALSE),""),
IFERROR(VLOOKUP($K102,all_tags[type],1,FALSE),""),
IFERROR(VLOOKUP($L102,all_tags[type],1,FALSE),""),
IFERROR(VLOOKUP($M102,all_tags[type],1,FALSE),""),
IFERROR(VLOOKUP($N102,all_tags[type],1,FALSE),""),
IFERROR(VLOOKUP($O102,all_tags[type],1,FALSE),"")
)</f>
        <v>how-to</v>
      </c>
      <c r="AE102" s="5" t="str">
        <f>_xlfn.TEXTJOIN("#",TRUE,
IFERROR(VLOOKUP($F102,all_tags[level],1,FALSE),""),
IFERROR(VLOOKUP($G102,all_tags[level],1,FALSE),""),
IFERROR(VLOOKUP($H102,all_tags[level],1,FALSE),""),
IFERROR(VLOOKUP($I102,all_tags[level],1,FALSE),""),
IFERROR(VLOOKUP($J102,all_tags[level],1,FALSE),""),
IFERROR(VLOOKUP($K102,all_tags[level],1,FALSE),""),
IFERROR(VLOOKUP($L102,all_tags[level],1,FALSE),""),
IFERROR(VLOOKUP($M102,all_tags[level],1,FALSE),""),
IFERROR(VLOOKUP($N102,all_tags[level],1,FALSE),""),
IFERROR(VLOOKUP($O102,all_tags[level],1,FALSE),"")
)</f>
        <v/>
      </c>
      <c r="AF102" s="5" t="str">
        <f>_xlfn.TEXTJOIN("#",TRUE,
IFERROR(VLOOKUP($F102,all_tags[style],1,FALSE),""),
IFERROR(VLOOKUP($G102,all_tags[style],1,FALSE),""),
IFERROR(VLOOKUP($H102,all_tags[style],1,FALSE),""),
IFERROR(VLOOKUP($I102,all_tags[style],1,FALSE),""),
IFERROR(VLOOKUP($J102,all_tags[style],1,FALSE),""),
IFERROR(VLOOKUP($K102,all_tags[style],1,FALSE),""),
IFERROR(VLOOKUP($L102,all_tags[style],1,FALSE),""),
IFERROR(VLOOKUP($M102,all_tags[style],1,FALSE),""),
IFERROR(VLOOKUP($N102,all_tags[style],1,FALSE),""),
IFERROR(VLOOKUP($O102,all_tags[style],1,FALSE),"")
)</f>
        <v/>
      </c>
      <c r="AG102" s="5" t="str">
        <f>_xlfn.TEXTJOIN("#",TRUE,
IFERROR(VLOOKUP($F102,all_tags[theme],1,FALSE),""),
IFERROR(VLOOKUP($G102,all_tags[theme],1,FALSE),""),
IFERROR(VLOOKUP($H102,all_tags[theme],1,FALSE),""),
IFERROR(VLOOKUP($I102,all_tags[theme],1,FALSE),""),
IFERROR(VLOOKUP($J102,all_tags[theme],1,FALSE),""),
IFERROR(VLOOKUP($K102,all_tags[theme],1,FALSE),""),
IFERROR(VLOOKUP($L102,all_tags[theme],1,FALSE),""),
IFERROR(VLOOKUP($M102,all_tags[theme],1,FALSE),""),
IFERROR(VLOOKUP($N102,all_tags[theme],1,FALSE),""),
IFERROR(VLOOKUP($O102,all_tags[theme],1,FALSE),"")
)</f>
        <v>data-viz</v>
      </c>
      <c r="AH102" s="5" t="str">
        <f>_xlfn.TEXTJOIN("#",TRUE,
IFERROR(VLOOKUP($F102,all_tags[topic],1,FALSE),""),
IFERROR(VLOOKUP($G102,all_tags[topic],1,FALSE),""),
IFERROR(VLOOKUP($H102,all_tags[topic],1,FALSE),""),
IFERROR(VLOOKUP($I102,all_tags[topic],1,FALSE),""),
IFERROR(VLOOKUP($J102,all_tags[topic],1,FALSE),""),
IFERROR(VLOOKUP($K102,all_tags[topic],1,FALSE),""),
IFERROR(VLOOKUP($L102,all_tags[topic],1,FALSE),""),
IFERROR(VLOOKUP($M102,all_tags[topic],1,FALSE),""),
IFERROR(VLOOKUP($N102,all_tags[topic],1,FALSE),""),
IFERROR(VLOOKUP($O102,all_tags[topic],1,FALSE),"")
)</f>
        <v>technique#technology</v>
      </c>
      <c r="AI102" s="5" t="str">
        <f>_xlfn.TEXTJOIN("#",TRUE,
IFERROR(VLOOKUP($F102,all_tags[area],1,FALSE),""),
IFERROR(VLOOKUP($G102,all_tags[area],1,FALSE),""),
IFERROR(VLOOKUP($H102,all_tags[area],1,FALSE),""),
IFERROR(VLOOKUP($I102,all_tags[area],1,FALSE),""),
IFERROR(VLOOKUP($J102,all_tags[area],1,FALSE),""),
IFERROR(VLOOKUP($K102,all_tags[area],1,FALSE),""),
IFERROR(VLOOKUP($L102,all_tags[area],1,FALSE),""),
IFERROR(VLOOKUP($M102,all_tags[area],1,FALSE),""),
IFERROR(VLOOKUP($N102,all_tags[area],1,FALSE),""),
IFERROR(VLOOKUP($O102,all_tags[area],1,FALSE),"")
)</f>
        <v>geospatial</v>
      </c>
      <c r="AJ102" s="5" t="str">
        <f>_xlfn.TEXTJOIN("#",TRUE,
IFERROR(VLOOKUP($F102,all_tags[technology],1,FALSE),""),
IFERROR(VLOOKUP($G102,all_tags[technology],1,FALSE),""),
IFERROR(VLOOKUP($H102,all_tags[technology],1,FALSE),""),
IFERROR(VLOOKUP($I102,all_tags[technology],1,FALSE),""),
IFERROR(VLOOKUP($J102,all_tags[technology],1,FALSE),""),
IFERROR(VLOOKUP($K102,all_tags[technology],1,FALSE),""),
IFERROR(VLOOKUP($L102,all_tags[technology],1,FALSE),""),
IFERROR(VLOOKUP($M102,all_tags[technology],1,FALSE),""),
IFERROR(VLOOKUP($N102,all_tags[technology],1,FALSE),""),
IFERROR(VLOOKUP($O102,all_tags[technology],1,FALSE),"")
)</f>
        <v>rstats#ggplot2</v>
      </c>
      <c r="AK102" s="5" t="str">
        <f>_xlfn.TEXTJOIN("#",TRUE,
IFERROR(VLOOKUP($F102,all_tags[other],1,FALSE),""),
IFERROR(VLOOKUP($G102,all_tags[other],1,FALSE),""),
IFERROR(VLOOKUP($H102,all_tags[other],1,FALSE),""),
IFERROR(VLOOKUP($I102,all_tags[other],1,FALSE),""),
IFERROR(VLOOKUP($J102,all_tags[other],1,FALSE),""),
IFERROR(VLOOKUP($K102,all_tags[other],1,FALSE),""),
IFERROR(VLOOKUP($L102,all_tags[other],1,FALSE),""),
IFERROR(VLOOKUP($M102,all_tags[other],1,FALSE),""),
IFERROR(VLOOKUP($N102,all_tags[other],1,FALSE),""),
IFERROR(VLOOKUP($O102,all_tags[other],1,FALSE),"")
)</f>
        <v/>
      </c>
      <c r="AL102" t="str">
        <f t="shared" si="1"/>
        <v>post;how-to;data-viz;technique;technology;geospatial;rstats;ggplot2</v>
      </c>
    </row>
    <row r="103" spans="1:38" ht="30" x14ac:dyDescent="0.25">
      <c r="A103" t="str">
        <f>source_data[[#This Row],[link_id]]</f>
        <v>L00234</v>
      </c>
      <c r="B103" t="str">
        <f>source_data[[#This Row],[link]]</f>
        <v>http://r-statistics.co/</v>
      </c>
      <c r="C103" t="str">
        <f>source_data[[#This Row],[article_title]]</f>
        <v>Welcome to r-statistics.co</v>
      </c>
      <c r="D103" t="str">
        <f>source_data[[#This Row],[concatenate]]</f>
        <v>site;course;book;tutorial;resource;guide;technology;statistics;rstats;free</v>
      </c>
      <c r="E103">
        <f>source_data[[#This Row],[tag_count]]</f>
        <v>6</v>
      </c>
      <c r="F103" t="str" cm="1">
        <f t="array" ref="F103:O103">_xlfn.TEXTSPLIT(Table5[[#This Row],[concatenate]],";")</f>
        <v>site</v>
      </c>
      <c r="G103" t="str">
        <v>course</v>
      </c>
      <c r="H103" t="str">
        <v>book</v>
      </c>
      <c r="I103" t="str">
        <v>tutorial</v>
      </c>
      <c r="J103" t="str">
        <v>resource</v>
      </c>
      <c r="K103" t="str">
        <v>guide</v>
      </c>
      <c r="L103" t="str">
        <v>technology</v>
      </c>
      <c r="M103" t="str">
        <v>statistics</v>
      </c>
      <c r="N103" t="str">
        <v>rstats</v>
      </c>
      <c r="O103" t="str">
        <v>free</v>
      </c>
      <c r="Q103">
        <f>IF(ISBLANK(F103),-1,COUNTIF(all_tags[],F103)-COUNTIF(all_tags[category],F103))</f>
        <v>1</v>
      </c>
      <c r="R103">
        <f>IF(ISBLANK(G103),-1,COUNTIF(all_tags[],G103)-COUNTIF(all_tags[category],G103))</f>
        <v>1</v>
      </c>
      <c r="S103">
        <f>IF(ISBLANK(H103),-1,COUNTIF(all_tags[],H103)-COUNTIF(all_tags[category],H103))</f>
        <v>1</v>
      </c>
      <c r="T103">
        <f>IF(ISBLANK(I103),-1,COUNTIF(all_tags[],I103)-COUNTIF(all_tags[category],I103))</f>
        <v>1</v>
      </c>
      <c r="U103">
        <f>IF(ISBLANK(J103),-1,COUNTIF(all_tags[],J103)-COUNTIF(all_tags[category],J103))</f>
        <v>1</v>
      </c>
      <c r="V103">
        <f>IF(ISBLANK(K103),-1,COUNTIF(all_tags[],K103)-COUNTIF(all_tags[category],K103))</f>
        <v>1</v>
      </c>
      <c r="W103">
        <f>IF(ISBLANK(L103),-1,COUNTIF(all_tags[],L103)-COUNTIF(all_tags[category],L103))</f>
        <v>1</v>
      </c>
      <c r="X103">
        <f>IF(ISBLANK(M103),-1,COUNTIF(all_tags[],M103)-COUNTIF(all_tags[category],M103))</f>
        <v>1</v>
      </c>
      <c r="Y103">
        <f>IF(ISBLANK(N103),-1,COUNTIF(all_tags[],N103)-COUNTIF(all_tags[category],N103))</f>
        <v>1</v>
      </c>
      <c r="Z103">
        <f>IF(ISBLANK(O103),-1,COUNTIF(all_tags[],O103)-COUNTIF(all_tags[category],O103))</f>
        <v>1</v>
      </c>
      <c r="AB103" t="str">
        <f>Table5[[#This Row],[link_id]]</f>
        <v>L00234</v>
      </c>
      <c r="AC103" s="5" t="str">
        <f>_xlfn.TEXTJOIN("#",TRUE,
IFERROR(VLOOKUP($F103,all_tags[format],1,FALSE),""),
IFERROR(VLOOKUP($G103,all_tags[format],1,FALSE),""),
IFERROR(VLOOKUP($H103,all_tags[format],1,FALSE),""),
IFERROR(VLOOKUP($I103,all_tags[format],1,FALSE),""),
IFERROR(VLOOKUP($J103,all_tags[format],1,FALSE),""),
IFERROR(VLOOKUP($K103,all_tags[format],1,FALSE),""),
IFERROR(VLOOKUP($L103,all_tags[format],1,FALSE),""),
IFERROR(VLOOKUP($M103,all_tags[format],1,FALSE),""),
IFERROR(VLOOKUP($N103,all_tags[format],1,FALSE),""),
IFERROR(VLOOKUP($O103,all_tags[format],1,FALSE),"")
)</f>
        <v>site#course#book</v>
      </c>
      <c r="AD103" s="5" t="str">
        <f>_xlfn.TEXTJOIN("#",TRUE,
IFERROR(VLOOKUP($F103,all_tags[type],1,FALSE),""),
IFERROR(VLOOKUP($G103,all_tags[type],1,FALSE),""),
IFERROR(VLOOKUP($H103,all_tags[type],1,FALSE),""),
IFERROR(VLOOKUP($I103,all_tags[type],1,FALSE),""),
IFERROR(VLOOKUP($J103,all_tags[type],1,FALSE),""),
IFERROR(VLOOKUP($K103,all_tags[type],1,FALSE),""),
IFERROR(VLOOKUP($L103,all_tags[type],1,FALSE),""),
IFERROR(VLOOKUP($M103,all_tags[type],1,FALSE),""),
IFERROR(VLOOKUP($N103,all_tags[type],1,FALSE),""),
IFERROR(VLOOKUP($O103,all_tags[type],1,FALSE),"")
)</f>
        <v>tutorial#resource#guide</v>
      </c>
      <c r="AE103" s="5" t="str">
        <f>_xlfn.TEXTJOIN("#",TRUE,
IFERROR(VLOOKUP($F103,all_tags[level],1,FALSE),""),
IFERROR(VLOOKUP($G103,all_tags[level],1,FALSE),""),
IFERROR(VLOOKUP($H103,all_tags[level],1,FALSE),""),
IFERROR(VLOOKUP($I103,all_tags[level],1,FALSE),""),
IFERROR(VLOOKUP($J103,all_tags[level],1,FALSE),""),
IFERROR(VLOOKUP($K103,all_tags[level],1,FALSE),""),
IFERROR(VLOOKUP($L103,all_tags[level],1,FALSE),""),
IFERROR(VLOOKUP($M103,all_tags[level],1,FALSE),""),
IFERROR(VLOOKUP($N103,all_tags[level],1,FALSE),""),
IFERROR(VLOOKUP($O103,all_tags[level],1,FALSE),"")
)</f>
        <v/>
      </c>
      <c r="AF103" s="5" t="str">
        <f>_xlfn.TEXTJOIN("#",TRUE,
IFERROR(VLOOKUP($F103,all_tags[style],1,FALSE),""),
IFERROR(VLOOKUP($G103,all_tags[style],1,FALSE),""),
IFERROR(VLOOKUP($H103,all_tags[style],1,FALSE),""),
IFERROR(VLOOKUP($I103,all_tags[style],1,FALSE),""),
IFERROR(VLOOKUP($J103,all_tags[style],1,FALSE),""),
IFERROR(VLOOKUP($K103,all_tags[style],1,FALSE),""),
IFERROR(VLOOKUP($L103,all_tags[style],1,FALSE),""),
IFERROR(VLOOKUP($M103,all_tags[style],1,FALSE),""),
IFERROR(VLOOKUP($N103,all_tags[style],1,FALSE),""),
IFERROR(VLOOKUP($O103,all_tags[style],1,FALSE),"")
)</f>
        <v/>
      </c>
      <c r="AG103" s="5" t="str">
        <f>_xlfn.TEXTJOIN("#",TRUE,
IFERROR(VLOOKUP($F103,all_tags[theme],1,FALSE),""),
IFERROR(VLOOKUP($G103,all_tags[theme],1,FALSE),""),
IFERROR(VLOOKUP($H103,all_tags[theme],1,FALSE),""),
IFERROR(VLOOKUP($I103,all_tags[theme],1,FALSE),""),
IFERROR(VLOOKUP($J103,all_tags[theme],1,FALSE),""),
IFERROR(VLOOKUP($K103,all_tags[theme],1,FALSE),""),
IFERROR(VLOOKUP($L103,all_tags[theme],1,FALSE),""),
IFERROR(VLOOKUP($M103,all_tags[theme],1,FALSE),""),
IFERROR(VLOOKUP($N103,all_tags[theme],1,FALSE),""),
IFERROR(VLOOKUP($O103,all_tags[theme],1,FALSE),"")
)</f>
        <v/>
      </c>
      <c r="AH103" s="5" t="str">
        <f>_xlfn.TEXTJOIN("#",TRUE,
IFERROR(VLOOKUP($F103,all_tags[topic],1,FALSE),""),
IFERROR(VLOOKUP($G103,all_tags[topic],1,FALSE),""),
IFERROR(VLOOKUP($H103,all_tags[topic],1,FALSE),""),
IFERROR(VLOOKUP($I103,all_tags[topic],1,FALSE),""),
IFERROR(VLOOKUP($J103,all_tags[topic],1,FALSE),""),
IFERROR(VLOOKUP($K103,all_tags[topic],1,FALSE),""),
IFERROR(VLOOKUP($L103,all_tags[topic],1,FALSE),""),
IFERROR(VLOOKUP($M103,all_tags[topic],1,FALSE),""),
IFERROR(VLOOKUP($N103,all_tags[topic],1,FALSE),""),
IFERROR(VLOOKUP($O103,all_tags[topic],1,FALSE),"")
)</f>
        <v>technology</v>
      </c>
      <c r="AI103" s="5" t="str">
        <f>_xlfn.TEXTJOIN("#",TRUE,
IFERROR(VLOOKUP($F103,all_tags[area],1,FALSE),""),
IFERROR(VLOOKUP($G103,all_tags[area],1,FALSE),""),
IFERROR(VLOOKUP($H103,all_tags[area],1,FALSE),""),
IFERROR(VLOOKUP($I103,all_tags[area],1,FALSE),""),
IFERROR(VLOOKUP($J103,all_tags[area],1,FALSE),""),
IFERROR(VLOOKUP($K103,all_tags[area],1,FALSE),""),
IFERROR(VLOOKUP($L103,all_tags[area],1,FALSE),""),
IFERROR(VLOOKUP($M103,all_tags[area],1,FALSE),""),
IFERROR(VLOOKUP($N103,all_tags[area],1,FALSE),""),
IFERROR(VLOOKUP($O103,all_tags[area],1,FALSE),"")
)</f>
        <v>statistics</v>
      </c>
      <c r="AJ103" s="5" t="str">
        <f>_xlfn.TEXTJOIN("#",TRUE,
IFERROR(VLOOKUP($F103,all_tags[technology],1,FALSE),""),
IFERROR(VLOOKUP($G103,all_tags[technology],1,FALSE),""),
IFERROR(VLOOKUP($H103,all_tags[technology],1,FALSE),""),
IFERROR(VLOOKUP($I103,all_tags[technology],1,FALSE),""),
IFERROR(VLOOKUP($J103,all_tags[technology],1,FALSE),""),
IFERROR(VLOOKUP($K103,all_tags[technology],1,FALSE),""),
IFERROR(VLOOKUP($L103,all_tags[technology],1,FALSE),""),
IFERROR(VLOOKUP($M103,all_tags[technology],1,FALSE),""),
IFERROR(VLOOKUP($N103,all_tags[technology],1,FALSE),""),
IFERROR(VLOOKUP($O103,all_tags[technology],1,FALSE),"")
)</f>
        <v>rstats</v>
      </c>
      <c r="AK103" s="5" t="str">
        <f>_xlfn.TEXTJOIN("#",TRUE,
IFERROR(VLOOKUP($F103,all_tags[other],1,FALSE),""),
IFERROR(VLOOKUP($G103,all_tags[other],1,FALSE),""),
IFERROR(VLOOKUP($H103,all_tags[other],1,FALSE),""),
IFERROR(VLOOKUP($I103,all_tags[other],1,FALSE),""),
IFERROR(VLOOKUP($J103,all_tags[other],1,FALSE),""),
IFERROR(VLOOKUP($K103,all_tags[other],1,FALSE),""),
IFERROR(VLOOKUP($L103,all_tags[other],1,FALSE),""),
IFERROR(VLOOKUP($M103,all_tags[other],1,FALSE),""),
IFERROR(VLOOKUP($N103,all_tags[other],1,FALSE),""),
IFERROR(VLOOKUP($O103,all_tags[other],1,FALSE),"")
)</f>
        <v>free</v>
      </c>
      <c r="AL103" t="str">
        <f t="shared" si="1"/>
        <v>site;course;book;tutorial;resource;guide;technology;statistics;rstats;free</v>
      </c>
    </row>
    <row r="104" spans="1:38" ht="30" x14ac:dyDescent="0.25">
      <c r="A104" t="str">
        <f>source_data[[#This Row],[link_id]]</f>
        <v>L00237</v>
      </c>
      <c r="B104" t="str">
        <f>source_data[[#This Row],[link]]</f>
        <v>https://www.r-bloggers.com/giving-a-thematic-touch-to-your-interactive-chart/</v>
      </c>
      <c r="C104" t="str">
        <f>source_data[[#This Row],[article_title]]</f>
        <v>Giving a Thematic Touch to your Interactive Chart</v>
      </c>
      <c r="D104" t="str">
        <f>source_data[[#This Row],[concatenate]]</f>
        <v>post;how-to;viewpoint;data-viz;design;technology;rstats</v>
      </c>
      <c r="E104">
        <f>source_data[[#This Row],[tag_count]]</f>
        <v>6</v>
      </c>
      <c r="F104" t="str" cm="1">
        <f t="array" ref="F104:L104">_xlfn.TEXTSPLIT(Table5[[#This Row],[concatenate]],";")</f>
        <v>post</v>
      </c>
      <c r="G104" t="str">
        <v>how-to</v>
      </c>
      <c r="H104" t="str">
        <v>viewpoint</v>
      </c>
      <c r="I104" t="str">
        <v>data-viz</v>
      </c>
      <c r="J104" t="str">
        <v>design</v>
      </c>
      <c r="K104" t="str">
        <v>technology</v>
      </c>
      <c r="L104" t="str">
        <v>rstats</v>
      </c>
      <c r="Q104">
        <f>IF(ISBLANK(F104),-1,COUNTIF(all_tags[],F104)-COUNTIF(all_tags[category],F104))</f>
        <v>1</v>
      </c>
      <c r="R104">
        <f>IF(ISBLANK(G104),-1,COUNTIF(all_tags[],G104)-COUNTIF(all_tags[category],G104))</f>
        <v>1</v>
      </c>
      <c r="S104">
        <f>IF(ISBLANK(H104),-1,COUNTIF(all_tags[],H104)-COUNTIF(all_tags[category],H104))</f>
        <v>1</v>
      </c>
      <c r="T104">
        <f>IF(ISBLANK(I104),-1,COUNTIF(all_tags[],I104)-COUNTIF(all_tags[category],I104))</f>
        <v>1</v>
      </c>
      <c r="U104">
        <f>IF(ISBLANK(J104),-1,COUNTIF(all_tags[],J104)-COUNTIF(all_tags[category],J104))</f>
        <v>1</v>
      </c>
      <c r="V104">
        <f>IF(ISBLANK(K104),-1,COUNTIF(all_tags[],K104)-COUNTIF(all_tags[category],K104))</f>
        <v>1</v>
      </c>
      <c r="W104">
        <f>IF(ISBLANK(L104),-1,COUNTIF(all_tags[],L104)-COUNTIF(all_tags[category],L104))</f>
        <v>1</v>
      </c>
      <c r="X104">
        <f>IF(ISBLANK(M104),-1,COUNTIF(all_tags[],M104)-COUNTIF(all_tags[category],M104))</f>
        <v>-1</v>
      </c>
      <c r="Y104">
        <f>IF(ISBLANK(N104),-1,COUNTIF(all_tags[],N104)-COUNTIF(all_tags[category],N104))</f>
        <v>-1</v>
      </c>
      <c r="Z104">
        <f>IF(ISBLANK(O104),-1,COUNTIF(all_tags[],O104)-COUNTIF(all_tags[category],O104))</f>
        <v>-1</v>
      </c>
      <c r="AB104" t="str">
        <f>Table5[[#This Row],[link_id]]</f>
        <v>L00237</v>
      </c>
      <c r="AC104" s="5" t="str">
        <f>_xlfn.TEXTJOIN("#",TRUE,
IFERROR(VLOOKUP($F104,all_tags[format],1,FALSE),""),
IFERROR(VLOOKUP($G104,all_tags[format],1,FALSE),""),
IFERROR(VLOOKUP($H104,all_tags[format],1,FALSE),""),
IFERROR(VLOOKUP($I104,all_tags[format],1,FALSE),""),
IFERROR(VLOOKUP($J104,all_tags[format],1,FALSE),""),
IFERROR(VLOOKUP($K104,all_tags[format],1,FALSE),""),
IFERROR(VLOOKUP($L104,all_tags[format],1,FALSE),""),
IFERROR(VLOOKUP($M104,all_tags[format],1,FALSE),""),
IFERROR(VLOOKUP($N104,all_tags[format],1,FALSE),""),
IFERROR(VLOOKUP($O104,all_tags[format],1,FALSE),"")
)</f>
        <v>post</v>
      </c>
      <c r="AD104" s="5" t="str">
        <f>_xlfn.TEXTJOIN("#",TRUE,
IFERROR(VLOOKUP($F104,all_tags[type],1,FALSE),""),
IFERROR(VLOOKUP($G104,all_tags[type],1,FALSE),""),
IFERROR(VLOOKUP($H104,all_tags[type],1,FALSE),""),
IFERROR(VLOOKUP($I104,all_tags[type],1,FALSE),""),
IFERROR(VLOOKUP($J104,all_tags[type],1,FALSE),""),
IFERROR(VLOOKUP($K104,all_tags[type],1,FALSE),""),
IFERROR(VLOOKUP($L104,all_tags[type],1,FALSE),""),
IFERROR(VLOOKUP($M104,all_tags[type],1,FALSE),""),
IFERROR(VLOOKUP($N104,all_tags[type],1,FALSE),""),
IFERROR(VLOOKUP($O104,all_tags[type],1,FALSE),"")
)</f>
        <v>how-to#viewpoint</v>
      </c>
      <c r="AE104" s="5" t="str">
        <f>_xlfn.TEXTJOIN("#",TRUE,
IFERROR(VLOOKUP($F104,all_tags[level],1,FALSE),""),
IFERROR(VLOOKUP($G104,all_tags[level],1,FALSE),""),
IFERROR(VLOOKUP($H104,all_tags[level],1,FALSE),""),
IFERROR(VLOOKUP($I104,all_tags[level],1,FALSE),""),
IFERROR(VLOOKUP($J104,all_tags[level],1,FALSE),""),
IFERROR(VLOOKUP($K104,all_tags[level],1,FALSE),""),
IFERROR(VLOOKUP($L104,all_tags[level],1,FALSE),""),
IFERROR(VLOOKUP($M104,all_tags[level],1,FALSE),""),
IFERROR(VLOOKUP($N104,all_tags[level],1,FALSE),""),
IFERROR(VLOOKUP($O104,all_tags[level],1,FALSE),"")
)</f>
        <v/>
      </c>
      <c r="AF104" s="5" t="str">
        <f>_xlfn.TEXTJOIN("#",TRUE,
IFERROR(VLOOKUP($F104,all_tags[style],1,FALSE),""),
IFERROR(VLOOKUP($G104,all_tags[style],1,FALSE),""),
IFERROR(VLOOKUP($H104,all_tags[style],1,FALSE),""),
IFERROR(VLOOKUP($I104,all_tags[style],1,FALSE),""),
IFERROR(VLOOKUP($J104,all_tags[style],1,FALSE),""),
IFERROR(VLOOKUP($K104,all_tags[style],1,FALSE),""),
IFERROR(VLOOKUP($L104,all_tags[style],1,FALSE),""),
IFERROR(VLOOKUP($M104,all_tags[style],1,FALSE),""),
IFERROR(VLOOKUP($N104,all_tags[style],1,FALSE),""),
IFERROR(VLOOKUP($O104,all_tags[style],1,FALSE),"")
)</f>
        <v/>
      </c>
      <c r="AG104" s="5" t="str">
        <f>_xlfn.TEXTJOIN("#",TRUE,
IFERROR(VLOOKUP($F104,all_tags[theme],1,FALSE),""),
IFERROR(VLOOKUP($G104,all_tags[theme],1,FALSE),""),
IFERROR(VLOOKUP($H104,all_tags[theme],1,FALSE),""),
IFERROR(VLOOKUP($I104,all_tags[theme],1,FALSE),""),
IFERROR(VLOOKUP($J104,all_tags[theme],1,FALSE),""),
IFERROR(VLOOKUP($K104,all_tags[theme],1,FALSE),""),
IFERROR(VLOOKUP($L104,all_tags[theme],1,FALSE),""),
IFERROR(VLOOKUP($M104,all_tags[theme],1,FALSE),""),
IFERROR(VLOOKUP($N104,all_tags[theme],1,FALSE),""),
IFERROR(VLOOKUP($O104,all_tags[theme],1,FALSE),"")
)</f>
        <v>data-viz</v>
      </c>
      <c r="AH104" s="5" t="str">
        <f>_xlfn.TEXTJOIN("#",TRUE,
IFERROR(VLOOKUP($F104,all_tags[topic],1,FALSE),""),
IFERROR(VLOOKUP($G104,all_tags[topic],1,FALSE),""),
IFERROR(VLOOKUP($H104,all_tags[topic],1,FALSE),""),
IFERROR(VLOOKUP($I104,all_tags[topic],1,FALSE),""),
IFERROR(VLOOKUP($J104,all_tags[topic],1,FALSE),""),
IFERROR(VLOOKUP($K104,all_tags[topic],1,FALSE),""),
IFERROR(VLOOKUP($L104,all_tags[topic],1,FALSE),""),
IFERROR(VLOOKUP($M104,all_tags[topic],1,FALSE),""),
IFERROR(VLOOKUP($N104,all_tags[topic],1,FALSE),""),
IFERROR(VLOOKUP($O104,all_tags[topic],1,FALSE),"")
)</f>
        <v>design#technology</v>
      </c>
      <c r="AI104" s="5" t="str">
        <f>_xlfn.TEXTJOIN("#",TRUE,
IFERROR(VLOOKUP($F104,all_tags[area],1,FALSE),""),
IFERROR(VLOOKUP($G104,all_tags[area],1,FALSE),""),
IFERROR(VLOOKUP($H104,all_tags[area],1,FALSE),""),
IFERROR(VLOOKUP($I104,all_tags[area],1,FALSE),""),
IFERROR(VLOOKUP($J104,all_tags[area],1,FALSE),""),
IFERROR(VLOOKUP($K104,all_tags[area],1,FALSE),""),
IFERROR(VLOOKUP($L104,all_tags[area],1,FALSE),""),
IFERROR(VLOOKUP($M104,all_tags[area],1,FALSE),""),
IFERROR(VLOOKUP($N104,all_tags[area],1,FALSE),""),
IFERROR(VLOOKUP($O104,all_tags[area],1,FALSE),"")
)</f>
        <v/>
      </c>
      <c r="AJ104" s="5" t="str">
        <f>_xlfn.TEXTJOIN("#",TRUE,
IFERROR(VLOOKUP($F104,all_tags[technology],1,FALSE),""),
IFERROR(VLOOKUP($G104,all_tags[technology],1,FALSE),""),
IFERROR(VLOOKUP($H104,all_tags[technology],1,FALSE),""),
IFERROR(VLOOKUP($I104,all_tags[technology],1,FALSE),""),
IFERROR(VLOOKUP($J104,all_tags[technology],1,FALSE),""),
IFERROR(VLOOKUP($K104,all_tags[technology],1,FALSE),""),
IFERROR(VLOOKUP($L104,all_tags[technology],1,FALSE),""),
IFERROR(VLOOKUP($M104,all_tags[technology],1,FALSE),""),
IFERROR(VLOOKUP($N104,all_tags[technology],1,FALSE),""),
IFERROR(VLOOKUP($O104,all_tags[technology],1,FALSE),"")
)</f>
        <v>rstats</v>
      </c>
      <c r="AK104" s="5" t="str">
        <f>_xlfn.TEXTJOIN("#",TRUE,
IFERROR(VLOOKUP($F104,all_tags[other],1,FALSE),""),
IFERROR(VLOOKUP($G104,all_tags[other],1,FALSE),""),
IFERROR(VLOOKUP($H104,all_tags[other],1,FALSE),""),
IFERROR(VLOOKUP($I104,all_tags[other],1,FALSE),""),
IFERROR(VLOOKUP($J104,all_tags[other],1,FALSE),""),
IFERROR(VLOOKUP($K104,all_tags[other],1,FALSE),""),
IFERROR(VLOOKUP($L104,all_tags[other],1,FALSE),""),
IFERROR(VLOOKUP($M104,all_tags[other],1,FALSE),""),
IFERROR(VLOOKUP($N104,all_tags[other],1,FALSE),""),
IFERROR(VLOOKUP($O104,all_tags[other],1,FALSE),"")
)</f>
        <v/>
      </c>
      <c r="AL104" t="str">
        <f t="shared" si="1"/>
        <v>post;how-to;viewpoint;data-viz;design;technology;rstats</v>
      </c>
    </row>
    <row r="105" spans="1:38" x14ac:dyDescent="0.25">
      <c r="A105" t="str">
        <f>source_data[[#This Row],[link_id]]</f>
        <v>L00238</v>
      </c>
      <c r="B105" t="str">
        <f>source_data[[#This Row],[link]]</f>
        <v>https://www.r-bloggers.com/sentiment-analysis-of-the-lord-of-the-rings-with-tidytext/</v>
      </c>
      <c r="C105" t="str">
        <f>source_data[[#This Row],[article_title]]</f>
        <v>R-bloggers</v>
      </c>
      <c r="D105" t="str">
        <f>source_data[[#This Row],[concatenate]]</f>
        <v>post;tutorial;intermediate;data-science;technology;text-mining;rstats</v>
      </c>
      <c r="E105">
        <f>source_data[[#This Row],[tag_count]]</f>
        <v>7</v>
      </c>
      <c r="F105" t="str" cm="1">
        <f t="array" ref="F105:L105">_xlfn.TEXTSPLIT(Table5[[#This Row],[concatenate]],";")</f>
        <v>post</v>
      </c>
      <c r="G105" t="str">
        <v>tutorial</v>
      </c>
      <c r="H105" t="str">
        <v>intermediate</v>
      </c>
      <c r="I105" t="str">
        <v>data-science</v>
      </c>
      <c r="J105" t="str">
        <v>technology</v>
      </c>
      <c r="K105" t="str">
        <v>text-mining</v>
      </c>
      <c r="L105" t="str">
        <v>rstats</v>
      </c>
      <c r="Q105">
        <f>IF(ISBLANK(F105),-1,COUNTIF(all_tags[],F105)-COUNTIF(all_tags[category],F105))</f>
        <v>1</v>
      </c>
      <c r="R105">
        <f>IF(ISBLANK(G105),-1,COUNTIF(all_tags[],G105)-COUNTIF(all_tags[category],G105))</f>
        <v>1</v>
      </c>
      <c r="S105">
        <f>IF(ISBLANK(H105),-1,COUNTIF(all_tags[],H105)-COUNTIF(all_tags[category],H105))</f>
        <v>1</v>
      </c>
      <c r="T105">
        <f>IF(ISBLANK(I105),-1,COUNTIF(all_tags[],I105)-COUNTIF(all_tags[category],I105))</f>
        <v>1</v>
      </c>
      <c r="U105">
        <f>IF(ISBLANK(J105),-1,COUNTIF(all_tags[],J105)-COUNTIF(all_tags[category],J105))</f>
        <v>1</v>
      </c>
      <c r="V105">
        <f>IF(ISBLANK(K105),-1,COUNTIF(all_tags[],K105)-COUNTIF(all_tags[category],K105))</f>
        <v>1</v>
      </c>
      <c r="W105">
        <f>IF(ISBLANK(L105),-1,COUNTIF(all_tags[],L105)-COUNTIF(all_tags[category],L105))</f>
        <v>1</v>
      </c>
      <c r="X105">
        <f>IF(ISBLANK(M105),-1,COUNTIF(all_tags[],M105)-COUNTIF(all_tags[category],M105))</f>
        <v>-1</v>
      </c>
      <c r="Y105">
        <f>IF(ISBLANK(N105),-1,COUNTIF(all_tags[],N105)-COUNTIF(all_tags[category],N105))</f>
        <v>-1</v>
      </c>
      <c r="Z105">
        <f>IF(ISBLANK(O105),-1,COUNTIF(all_tags[],O105)-COUNTIF(all_tags[category],O105))</f>
        <v>-1</v>
      </c>
      <c r="AB105" t="str">
        <f>Table5[[#This Row],[link_id]]</f>
        <v>L00238</v>
      </c>
      <c r="AC105" s="5" t="str">
        <f>_xlfn.TEXTJOIN("#",TRUE,
IFERROR(VLOOKUP($F105,all_tags[format],1,FALSE),""),
IFERROR(VLOOKUP($G105,all_tags[format],1,FALSE),""),
IFERROR(VLOOKUP($H105,all_tags[format],1,FALSE),""),
IFERROR(VLOOKUP($I105,all_tags[format],1,FALSE),""),
IFERROR(VLOOKUP($J105,all_tags[format],1,FALSE),""),
IFERROR(VLOOKUP($K105,all_tags[format],1,FALSE),""),
IFERROR(VLOOKUP($L105,all_tags[format],1,FALSE),""),
IFERROR(VLOOKUP($M105,all_tags[format],1,FALSE),""),
IFERROR(VLOOKUP($N105,all_tags[format],1,FALSE),""),
IFERROR(VLOOKUP($O105,all_tags[format],1,FALSE),"")
)</f>
        <v>post</v>
      </c>
      <c r="AD105" s="5" t="str">
        <f>_xlfn.TEXTJOIN("#",TRUE,
IFERROR(VLOOKUP($F105,all_tags[type],1,FALSE),""),
IFERROR(VLOOKUP($G105,all_tags[type],1,FALSE),""),
IFERROR(VLOOKUP($H105,all_tags[type],1,FALSE),""),
IFERROR(VLOOKUP($I105,all_tags[type],1,FALSE),""),
IFERROR(VLOOKUP($J105,all_tags[type],1,FALSE),""),
IFERROR(VLOOKUP($K105,all_tags[type],1,FALSE),""),
IFERROR(VLOOKUP($L105,all_tags[type],1,FALSE),""),
IFERROR(VLOOKUP($M105,all_tags[type],1,FALSE),""),
IFERROR(VLOOKUP($N105,all_tags[type],1,FALSE),""),
IFERROR(VLOOKUP($O105,all_tags[type],1,FALSE),"")
)</f>
        <v>tutorial</v>
      </c>
      <c r="AE105" s="5" t="str">
        <f>_xlfn.TEXTJOIN("#",TRUE,
IFERROR(VLOOKUP($F105,all_tags[level],1,FALSE),""),
IFERROR(VLOOKUP($G105,all_tags[level],1,FALSE),""),
IFERROR(VLOOKUP($H105,all_tags[level],1,FALSE),""),
IFERROR(VLOOKUP($I105,all_tags[level],1,FALSE),""),
IFERROR(VLOOKUP($J105,all_tags[level],1,FALSE),""),
IFERROR(VLOOKUP($K105,all_tags[level],1,FALSE),""),
IFERROR(VLOOKUP($L105,all_tags[level],1,FALSE),""),
IFERROR(VLOOKUP($M105,all_tags[level],1,FALSE),""),
IFERROR(VLOOKUP($N105,all_tags[level],1,FALSE),""),
IFERROR(VLOOKUP($O105,all_tags[level],1,FALSE),"")
)</f>
        <v>intermediate</v>
      </c>
      <c r="AF105" s="5" t="str">
        <f>_xlfn.TEXTJOIN("#",TRUE,
IFERROR(VLOOKUP($F105,all_tags[style],1,FALSE),""),
IFERROR(VLOOKUP($G105,all_tags[style],1,FALSE),""),
IFERROR(VLOOKUP($H105,all_tags[style],1,FALSE),""),
IFERROR(VLOOKUP($I105,all_tags[style],1,FALSE),""),
IFERROR(VLOOKUP($J105,all_tags[style],1,FALSE),""),
IFERROR(VLOOKUP($K105,all_tags[style],1,FALSE),""),
IFERROR(VLOOKUP($L105,all_tags[style],1,FALSE),""),
IFERROR(VLOOKUP($M105,all_tags[style],1,FALSE),""),
IFERROR(VLOOKUP($N105,all_tags[style],1,FALSE),""),
IFERROR(VLOOKUP($O105,all_tags[style],1,FALSE),"")
)</f>
        <v/>
      </c>
      <c r="AG105" s="5" t="str">
        <f>_xlfn.TEXTJOIN("#",TRUE,
IFERROR(VLOOKUP($F105,all_tags[theme],1,FALSE),""),
IFERROR(VLOOKUP($G105,all_tags[theme],1,FALSE),""),
IFERROR(VLOOKUP($H105,all_tags[theme],1,FALSE),""),
IFERROR(VLOOKUP($I105,all_tags[theme],1,FALSE),""),
IFERROR(VLOOKUP($J105,all_tags[theme],1,FALSE),""),
IFERROR(VLOOKUP($K105,all_tags[theme],1,FALSE),""),
IFERROR(VLOOKUP($L105,all_tags[theme],1,FALSE),""),
IFERROR(VLOOKUP($M105,all_tags[theme],1,FALSE),""),
IFERROR(VLOOKUP($N105,all_tags[theme],1,FALSE),""),
IFERROR(VLOOKUP($O105,all_tags[theme],1,FALSE),"")
)</f>
        <v>data-science</v>
      </c>
      <c r="AH105" s="5" t="str">
        <f>_xlfn.TEXTJOIN("#",TRUE,
IFERROR(VLOOKUP($F105,all_tags[topic],1,FALSE),""),
IFERROR(VLOOKUP($G105,all_tags[topic],1,FALSE),""),
IFERROR(VLOOKUP($H105,all_tags[topic],1,FALSE),""),
IFERROR(VLOOKUP($I105,all_tags[topic],1,FALSE),""),
IFERROR(VLOOKUP($J105,all_tags[topic],1,FALSE),""),
IFERROR(VLOOKUP($K105,all_tags[topic],1,FALSE),""),
IFERROR(VLOOKUP($L105,all_tags[topic],1,FALSE),""),
IFERROR(VLOOKUP($M105,all_tags[topic],1,FALSE),""),
IFERROR(VLOOKUP($N105,all_tags[topic],1,FALSE),""),
IFERROR(VLOOKUP($O105,all_tags[topic],1,FALSE),"")
)</f>
        <v>technology</v>
      </c>
      <c r="AI105" s="5" t="str">
        <f>_xlfn.TEXTJOIN("#",TRUE,
IFERROR(VLOOKUP($F105,all_tags[area],1,FALSE),""),
IFERROR(VLOOKUP($G105,all_tags[area],1,FALSE),""),
IFERROR(VLOOKUP($H105,all_tags[area],1,FALSE),""),
IFERROR(VLOOKUP($I105,all_tags[area],1,FALSE),""),
IFERROR(VLOOKUP($J105,all_tags[area],1,FALSE),""),
IFERROR(VLOOKUP($K105,all_tags[area],1,FALSE),""),
IFERROR(VLOOKUP($L105,all_tags[area],1,FALSE),""),
IFERROR(VLOOKUP($M105,all_tags[area],1,FALSE),""),
IFERROR(VLOOKUP($N105,all_tags[area],1,FALSE),""),
IFERROR(VLOOKUP($O105,all_tags[area],1,FALSE),"")
)</f>
        <v>text-mining</v>
      </c>
      <c r="AJ105" s="5" t="str">
        <f>_xlfn.TEXTJOIN("#",TRUE,
IFERROR(VLOOKUP($F105,all_tags[technology],1,FALSE),""),
IFERROR(VLOOKUP($G105,all_tags[technology],1,FALSE),""),
IFERROR(VLOOKUP($H105,all_tags[technology],1,FALSE),""),
IFERROR(VLOOKUP($I105,all_tags[technology],1,FALSE),""),
IFERROR(VLOOKUP($J105,all_tags[technology],1,FALSE),""),
IFERROR(VLOOKUP($K105,all_tags[technology],1,FALSE),""),
IFERROR(VLOOKUP($L105,all_tags[technology],1,FALSE),""),
IFERROR(VLOOKUP($M105,all_tags[technology],1,FALSE),""),
IFERROR(VLOOKUP($N105,all_tags[technology],1,FALSE),""),
IFERROR(VLOOKUP($O105,all_tags[technology],1,FALSE),"")
)</f>
        <v>rstats</v>
      </c>
      <c r="AK105" s="5" t="str">
        <f>_xlfn.TEXTJOIN("#",TRUE,
IFERROR(VLOOKUP($F105,all_tags[other],1,FALSE),""),
IFERROR(VLOOKUP($G105,all_tags[other],1,FALSE),""),
IFERROR(VLOOKUP($H105,all_tags[other],1,FALSE),""),
IFERROR(VLOOKUP($I105,all_tags[other],1,FALSE),""),
IFERROR(VLOOKUP($J105,all_tags[other],1,FALSE),""),
IFERROR(VLOOKUP($K105,all_tags[other],1,FALSE),""),
IFERROR(VLOOKUP($L105,all_tags[other],1,FALSE),""),
IFERROR(VLOOKUP($M105,all_tags[other],1,FALSE),""),
IFERROR(VLOOKUP($N105,all_tags[other],1,FALSE),""),
IFERROR(VLOOKUP($O105,all_tags[other],1,FALSE),"")
)</f>
        <v/>
      </c>
      <c r="AL105" t="str">
        <f t="shared" si="1"/>
        <v>post;tutorial;intermediate;data-science;technology;text-mining;rstats</v>
      </c>
    </row>
    <row r="106" spans="1:38" x14ac:dyDescent="0.25">
      <c r="A106" t="str">
        <f>source_data[[#This Row],[link_id]]</f>
        <v>L00241</v>
      </c>
      <c r="B106" t="str">
        <f>source_data[[#This Row],[link]]</f>
        <v>https://datascienceplus.com/outlier-detection-and-treatment-with-r/</v>
      </c>
      <c r="C106" t="str">
        <f>source_data[[#This Row],[article_title]]</f>
        <v>Outlier detection and treatment with R</v>
      </c>
      <c r="D106" t="str">
        <f>source_data[[#This Row],[concatenate]]</f>
        <v>post;how-to;data-science;technology;anomaly-detection;rstats</v>
      </c>
      <c r="E106">
        <f>source_data[[#This Row],[tag_count]]</f>
        <v>6</v>
      </c>
      <c r="F106" t="str" cm="1">
        <f t="array" ref="F106:K106">_xlfn.TEXTSPLIT(Table5[[#This Row],[concatenate]],";")</f>
        <v>post</v>
      </c>
      <c r="G106" t="str">
        <v>how-to</v>
      </c>
      <c r="H106" t="str">
        <v>data-science</v>
      </c>
      <c r="I106" t="str">
        <v>technology</v>
      </c>
      <c r="J106" t="str">
        <v>anomaly-detection</v>
      </c>
      <c r="K106" t="str">
        <v>rstats</v>
      </c>
      <c r="Q106">
        <f>IF(ISBLANK(F106),-1,COUNTIF(all_tags[],F106)-COUNTIF(all_tags[category],F106))</f>
        <v>1</v>
      </c>
      <c r="R106">
        <f>IF(ISBLANK(G106),-1,COUNTIF(all_tags[],G106)-COUNTIF(all_tags[category],G106))</f>
        <v>1</v>
      </c>
      <c r="S106">
        <f>IF(ISBLANK(H106),-1,COUNTIF(all_tags[],H106)-COUNTIF(all_tags[category],H106))</f>
        <v>1</v>
      </c>
      <c r="T106">
        <f>IF(ISBLANK(I106),-1,COUNTIF(all_tags[],I106)-COUNTIF(all_tags[category],I106))</f>
        <v>1</v>
      </c>
      <c r="U106">
        <f>IF(ISBLANK(J106),-1,COUNTIF(all_tags[],J106)-COUNTIF(all_tags[category],J106))</f>
        <v>1</v>
      </c>
      <c r="V106">
        <f>IF(ISBLANK(K106),-1,COUNTIF(all_tags[],K106)-COUNTIF(all_tags[category],K106))</f>
        <v>1</v>
      </c>
      <c r="W106">
        <f>IF(ISBLANK(L106),-1,COUNTIF(all_tags[],L106)-COUNTIF(all_tags[category],L106))</f>
        <v>-1</v>
      </c>
      <c r="X106">
        <f>IF(ISBLANK(M106),-1,COUNTIF(all_tags[],M106)-COUNTIF(all_tags[category],M106))</f>
        <v>-1</v>
      </c>
      <c r="Y106">
        <f>IF(ISBLANK(N106),-1,COUNTIF(all_tags[],N106)-COUNTIF(all_tags[category],N106))</f>
        <v>-1</v>
      </c>
      <c r="Z106">
        <f>IF(ISBLANK(O106),-1,COUNTIF(all_tags[],O106)-COUNTIF(all_tags[category],O106))</f>
        <v>-1</v>
      </c>
      <c r="AB106" t="str">
        <f>Table5[[#This Row],[link_id]]</f>
        <v>L00241</v>
      </c>
      <c r="AC106" s="5" t="str">
        <f>_xlfn.TEXTJOIN("#",TRUE,
IFERROR(VLOOKUP($F106,all_tags[format],1,FALSE),""),
IFERROR(VLOOKUP($G106,all_tags[format],1,FALSE),""),
IFERROR(VLOOKUP($H106,all_tags[format],1,FALSE),""),
IFERROR(VLOOKUP($I106,all_tags[format],1,FALSE),""),
IFERROR(VLOOKUP($J106,all_tags[format],1,FALSE),""),
IFERROR(VLOOKUP($K106,all_tags[format],1,FALSE),""),
IFERROR(VLOOKUP($L106,all_tags[format],1,FALSE),""),
IFERROR(VLOOKUP($M106,all_tags[format],1,FALSE),""),
IFERROR(VLOOKUP($N106,all_tags[format],1,FALSE),""),
IFERROR(VLOOKUP($O106,all_tags[format],1,FALSE),"")
)</f>
        <v>post</v>
      </c>
      <c r="AD106" s="5" t="str">
        <f>_xlfn.TEXTJOIN("#",TRUE,
IFERROR(VLOOKUP($F106,all_tags[type],1,FALSE),""),
IFERROR(VLOOKUP($G106,all_tags[type],1,FALSE),""),
IFERROR(VLOOKUP($H106,all_tags[type],1,FALSE),""),
IFERROR(VLOOKUP($I106,all_tags[type],1,FALSE),""),
IFERROR(VLOOKUP($J106,all_tags[type],1,FALSE),""),
IFERROR(VLOOKUP($K106,all_tags[type],1,FALSE),""),
IFERROR(VLOOKUP($L106,all_tags[type],1,FALSE),""),
IFERROR(VLOOKUP($M106,all_tags[type],1,FALSE),""),
IFERROR(VLOOKUP($N106,all_tags[type],1,FALSE),""),
IFERROR(VLOOKUP($O106,all_tags[type],1,FALSE),"")
)</f>
        <v>how-to</v>
      </c>
      <c r="AE106" s="5" t="str">
        <f>_xlfn.TEXTJOIN("#",TRUE,
IFERROR(VLOOKUP($F106,all_tags[level],1,FALSE),""),
IFERROR(VLOOKUP($G106,all_tags[level],1,FALSE),""),
IFERROR(VLOOKUP($H106,all_tags[level],1,FALSE),""),
IFERROR(VLOOKUP($I106,all_tags[level],1,FALSE),""),
IFERROR(VLOOKUP($J106,all_tags[level],1,FALSE),""),
IFERROR(VLOOKUP($K106,all_tags[level],1,FALSE),""),
IFERROR(VLOOKUP($L106,all_tags[level],1,FALSE),""),
IFERROR(VLOOKUP($M106,all_tags[level],1,FALSE),""),
IFERROR(VLOOKUP($N106,all_tags[level],1,FALSE),""),
IFERROR(VLOOKUP($O106,all_tags[level],1,FALSE),"")
)</f>
        <v/>
      </c>
      <c r="AF106" s="5" t="str">
        <f>_xlfn.TEXTJOIN("#",TRUE,
IFERROR(VLOOKUP($F106,all_tags[style],1,FALSE),""),
IFERROR(VLOOKUP($G106,all_tags[style],1,FALSE),""),
IFERROR(VLOOKUP($H106,all_tags[style],1,FALSE),""),
IFERROR(VLOOKUP($I106,all_tags[style],1,FALSE),""),
IFERROR(VLOOKUP($J106,all_tags[style],1,FALSE),""),
IFERROR(VLOOKUP($K106,all_tags[style],1,FALSE),""),
IFERROR(VLOOKUP($L106,all_tags[style],1,FALSE),""),
IFERROR(VLOOKUP($M106,all_tags[style],1,FALSE),""),
IFERROR(VLOOKUP($N106,all_tags[style],1,FALSE),""),
IFERROR(VLOOKUP($O106,all_tags[style],1,FALSE),"")
)</f>
        <v/>
      </c>
      <c r="AG106" s="5" t="str">
        <f>_xlfn.TEXTJOIN("#",TRUE,
IFERROR(VLOOKUP($F106,all_tags[theme],1,FALSE),""),
IFERROR(VLOOKUP($G106,all_tags[theme],1,FALSE),""),
IFERROR(VLOOKUP($H106,all_tags[theme],1,FALSE),""),
IFERROR(VLOOKUP($I106,all_tags[theme],1,FALSE),""),
IFERROR(VLOOKUP($J106,all_tags[theme],1,FALSE),""),
IFERROR(VLOOKUP($K106,all_tags[theme],1,FALSE),""),
IFERROR(VLOOKUP($L106,all_tags[theme],1,FALSE),""),
IFERROR(VLOOKUP($M106,all_tags[theme],1,FALSE),""),
IFERROR(VLOOKUP($N106,all_tags[theme],1,FALSE),""),
IFERROR(VLOOKUP($O106,all_tags[theme],1,FALSE),"")
)</f>
        <v>data-science</v>
      </c>
      <c r="AH106" s="5" t="str">
        <f>_xlfn.TEXTJOIN("#",TRUE,
IFERROR(VLOOKUP($F106,all_tags[topic],1,FALSE),""),
IFERROR(VLOOKUP($G106,all_tags[topic],1,FALSE),""),
IFERROR(VLOOKUP($H106,all_tags[topic],1,FALSE),""),
IFERROR(VLOOKUP($I106,all_tags[topic],1,FALSE),""),
IFERROR(VLOOKUP($J106,all_tags[topic],1,FALSE),""),
IFERROR(VLOOKUP($K106,all_tags[topic],1,FALSE),""),
IFERROR(VLOOKUP($L106,all_tags[topic],1,FALSE),""),
IFERROR(VLOOKUP($M106,all_tags[topic],1,FALSE),""),
IFERROR(VLOOKUP($N106,all_tags[topic],1,FALSE),""),
IFERROR(VLOOKUP($O106,all_tags[topic],1,FALSE),"")
)</f>
        <v>technology</v>
      </c>
      <c r="AI106" s="5" t="str">
        <f>_xlfn.TEXTJOIN("#",TRUE,
IFERROR(VLOOKUP($F106,all_tags[area],1,FALSE),""),
IFERROR(VLOOKUP($G106,all_tags[area],1,FALSE),""),
IFERROR(VLOOKUP($H106,all_tags[area],1,FALSE),""),
IFERROR(VLOOKUP($I106,all_tags[area],1,FALSE),""),
IFERROR(VLOOKUP($J106,all_tags[area],1,FALSE),""),
IFERROR(VLOOKUP($K106,all_tags[area],1,FALSE),""),
IFERROR(VLOOKUP($L106,all_tags[area],1,FALSE),""),
IFERROR(VLOOKUP($M106,all_tags[area],1,FALSE),""),
IFERROR(VLOOKUP($N106,all_tags[area],1,FALSE),""),
IFERROR(VLOOKUP($O106,all_tags[area],1,FALSE),"")
)</f>
        <v>anomaly-detection</v>
      </c>
      <c r="AJ106" s="5" t="str">
        <f>_xlfn.TEXTJOIN("#",TRUE,
IFERROR(VLOOKUP($F106,all_tags[technology],1,FALSE),""),
IFERROR(VLOOKUP($G106,all_tags[technology],1,FALSE),""),
IFERROR(VLOOKUP($H106,all_tags[technology],1,FALSE),""),
IFERROR(VLOOKUP($I106,all_tags[technology],1,FALSE),""),
IFERROR(VLOOKUP($J106,all_tags[technology],1,FALSE),""),
IFERROR(VLOOKUP($K106,all_tags[technology],1,FALSE),""),
IFERROR(VLOOKUP($L106,all_tags[technology],1,FALSE),""),
IFERROR(VLOOKUP($M106,all_tags[technology],1,FALSE),""),
IFERROR(VLOOKUP($N106,all_tags[technology],1,FALSE),""),
IFERROR(VLOOKUP($O106,all_tags[technology],1,FALSE),"")
)</f>
        <v>rstats</v>
      </c>
      <c r="AK106" s="5" t="str">
        <f>_xlfn.TEXTJOIN("#",TRUE,
IFERROR(VLOOKUP($F106,all_tags[other],1,FALSE),""),
IFERROR(VLOOKUP($G106,all_tags[other],1,FALSE),""),
IFERROR(VLOOKUP($H106,all_tags[other],1,FALSE),""),
IFERROR(VLOOKUP($I106,all_tags[other],1,FALSE),""),
IFERROR(VLOOKUP($J106,all_tags[other],1,FALSE),""),
IFERROR(VLOOKUP($K106,all_tags[other],1,FALSE),""),
IFERROR(VLOOKUP($L106,all_tags[other],1,FALSE),""),
IFERROR(VLOOKUP($M106,all_tags[other],1,FALSE),""),
IFERROR(VLOOKUP($N106,all_tags[other],1,FALSE),""),
IFERROR(VLOOKUP($O106,all_tags[other],1,FALSE),"")
)</f>
        <v/>
      </c>
      <c r="AL106" t="str">
        <f t="shared" si="1"/>
        <v>post;how-to;data-science;technology;anomaly-detection;rstats</v>
      </c>
    </row>
    <row r="107" spans="1:38" x14ac:dyDescent="0.25">
      <c r="A107" t="str">
        <f>source_data[[#This Row],[link_id]]</f>
        <v>L00245</v>
      </c>
      <c r="B107" t="str">
        <f>source_data[[#This Row],[link]]</f>
        <v>http://adilmoujahid.com/posts/2015/01/interactive-data-visualization-d3-dc-python-mongodb/</v>
      </c>
      <c r="C107" t="str">
        <f>source_data[[#This Row],[article_title]]</f>
        <v>Interactive Data Visualization with D3.js, DC.js, Python, and MongoDB</v>
      </c>
      <c r="D107" t="str">
        <f>source_data[[#This Row],[concatenate]]</f>
        <v>post;tutorial;data-viz;technique;technology;d3js;python</v>
      </c>
      <c r="E107">
        <f>source_data[[#This Row],[tag_count]]</f>
        <v>6</v>
      </c>
      <c r="F107" t="str" cm="1">
        <f t="array" ref="F107:L107">_xlfn.TEXTSPLIT(Table5[[#This Row],[concatenate]],";")</f>
        <v>post</v>
      </c>
      <c r="G107" t="str">
        <v>tutorial</v>
      </c>
      <c r="H107" t="str">
        <v>data-viz</v>
      </c>
      <c r="I107" t="str">
        <v>technique</v>
      </c>
      <c r="J107" t="str">
        <v>technology</v>
      </c>
      <c r="K107" t="str">
        <v>d3js</v>
      </c>
      <c r="L107" t="str">
        <v>python</v>
      </c>
      <c r="Q107">
        <f>IF(ISBLANK(F107),-1,COUNTIF(all_tags[],F107)-COUNTIF(all_tags[category],F107))</f>
        <v>1</v>
      </c>
      <c r="R107">
        <f>IF(ISBLANK(G107),-1,COUNTIF(all_tags[],G107)-COUNTIF(all_tags[category],G107))</f>
        <v>1</v>
      </c>
      <c r="S107">
        <f>IF(ISBLANK(H107),-1,COUNTIF(all_tags[],H107)-COUNTIF(all_tags[category],H107))</f>
        <v>1</v>
      </c>
      <c r="T107">
        <f>IF(ISBLANK(I107),-1,COUNTIF(all_tags[],I107)-COUNTIF(all_tags[category],I107))</f>
        <v>1</v>
      </c>
      <c r="U107">
        <f>IF(ISBLANK(J107),-1,COUNTIF(all_tags[],J107)-COUNTIF(all_tags[category],J107))</f>
        <v>1</v>
      </c>
      <c r="V107">
        <f>IF(ISBLANK(K107),-1,COUNTIF(all_tags[],K107)-COUNTIF(all_tags[category],K107))</f>
        <v>1</v>
      </c>
      <c r="W107">
        <f>IF(ISBLANK(L107),-1,COUNTIF(all_tags[],L107)-COUNTIF(all_tags[category],L107))</f>
        <v>1</v>
      </c>
      <c r="X107">
        <f>IF(ISBLANK(M107),-1,COUNTIF(all_tags[],M107)-COUNTIF(all_tags[category],M107))</f>
        <v>-1</v>
      </c>
      <c r="Y107">
        <f>IF(ISBLANK(N107),-1,COUNTIF(all_tags[],N107)-COUNTIF(all_tags[category],N107))</f>
        <v>-1</v>
      </c>
      <c r="Z107">
        <f>IF(ISBLANK(O107),-1,COUNTIF(all_tags[],O107)-COUNTIF(all_tags[category],O107))</f>
        <v>-1</v>
      </c>
      <c r="AB107" t="str">
        <f>Table5[[#This Row],[link_id]]</f>
        <v>L00245</v>
      </c>
      <c r="AC107" s="5" t="str">
        <f>_xlfn.TEXTJOIN("#",TRUE,
IFERROR(VLOOKUP($F107,all_tags[format],1,FALSE),""),
IFERROR(VLOOKUP($G107,all_tags[format],1,FALSE),""),
IFERROR(VLOOKUP($H107,all_tags[format],1,FALSE),""),
IFERROR(VLOOKUP($I107,all_tags[format],1,FALSE),""),
IFERROR(VLOOKUP($J107,all_tags[format],1,FALSE),""),
IFERROR(VLOOKUP($K107,all_tags[format],1,FALSE),""),
IFERROR(VLOOKUP($L107,all_tags[format],1,FALSE),""),
IFERROR(VLOOKUP($M107,all_tags[format],1,FALSE),""),
IFERROR(VLOOKUP($N107,all_tags[format],1,FALSE),""),
IFERROR(VLOOKUP($O107,all_tags[format],1,FALSE),"")
)</f>
        <v>post</v>
      </c>
      <c r="AD107" s="5" t="str">
        <f>_xlfn.TEXTJOIN("#",TRUE,
IFERROR(VLOOKUP($F107,all_tags[type],1,FALSE),""),
IFERROR(VLOOKUP($G107,all_tags[type],1,FALSE),""),
IFERROR(VLOOKUP($H107,all_tags[type],1,FALSE),""),
IFERROR(VLOOKUP($I107,all_tags[type],1,FALSE),""),
IFERROR(VLOOKUP($J107,all_tags[type],1,FALSE),""),
IFERROR(VLOOKUP($K107,all_tags[type],1,FALSE),""),
IFERROR(VLOOKUP($L107,all_tags[type],1,FALSE),""),
IFERROR(VLOOKUP($M107,all_tags[type],1,FALSE),""),
IFERROR(VLOOKUP($N107,all_tags[type],1,FALSE),""),
IFERROR(VLOOKUP($O107,all_tags[type],1,FALSE),"")
)</f>
        <v>tutorial</v>
      </c>
      <c r="AE107" s="5" t="str">
        <f>_xlfn.TEXTJOIN("#",TRUE,
IFERROR(VLOOKUP($F107,all_tags[level],1,FALSE),""),
IFERROR(VLOOKUP($G107,all_tags[level],1,FALSE),""),
IFERROR(VLOOKUP($H107,all_tags[level],1,FALSE),""),
IFERROR(VLOOKUP($I107,all_tags[level],1,FALSE),""),
IFERROR(VLOOKUP($J107,all_tags[level],1,FALSE),""),
IFERROR(VLOOKUP($K107,all_tags[level],1,FALSE),""),
IFERROR(VLOOKUP($L107,all_tags[level],1,FALSE),""),
IFERROR(VLOOKUP($M107,all_tags[level],1,FALSE),""),
IFERROR(VLOOKUP($N107,all_tags[level],1,FALSE),""),
IFERROR(VLOOKUP($O107,all_tags[level],1,FALSE),"")
)</f>
        <v/>
      </c>
      <c r="AF107" s="5" t="str">
        <f>_xlfn.TEXTJOIN("#",TRUE,
IFERROR(VLOOKUP($F107,all_tags[style],1,FALSE),""),
IFERROR(VLOOKUP($G107,all_tags[style],1,FALSE),""),
IFERROR(VLOOKUP($H107,all_tags[style],1,FALSE),""),
IFERROR(VLOOKUP($I107,all_tags[style],1,FALSE),""),
IFERROR(VLOOKUP($J107,all_tags[style],1,FALSE),""),
IFERROR(VLOOKUP($K107,all_tags[style],1,FALSE),""),
IFERROR(VLOOKUP($L107,all_tags[style],1,FALSE),""),
IFERROR(VLOOKUP($M107,all_tags[style],1,FALSE),""),
IFERROR(VLOOKUP($N107,all_tags[style],1,FALSE),""),
IFERROR(VLOOKUP($O107,all_tags[style],1,FALSE),"")
)</f>
        <v/>
      </c>
      <c r="AG107" s="5" t="str">
        <f>_xlfn.TEXTJOIN("#",TRUE,
IFERROR(VLOOKUP($F107,all_tags[theme],1,FALSE),""),
IFERROR(VLOOKUP($G107,all_tags[theme],1,FALSE),""),
IFERROR(VLOOKUP($H107,all_tags[theme],1,FALSE),""),
IFERROR(VLOOKUP($I107,all_tags[theme],1,FALSE),""),
IFERROR(VLOOKUP($J107,all_tags[theme],1,FALSE),""),
IFERROR(VLOOKUP($K107,all_tags[theme],1,FALSE),""),
IFERROR(VLOOKUP($L107,all_tags[theme],1,FALSE),""),
IFERROR(VLOOKUP($M107,all_tags[theme],1,FALSE),""),
IFERROR(VLOOKUP($N107,all_tags[theme],1,FALSE),""),
IFERROR(VLOOKUP($O107,all_tags[theme],1,FALSE),"")
)</f>
        <v>data-viz</v>
      </c>
      <c r="AH107" s="5" t="str">
        <f>_xlfn.TEXTJOIN("#",TRUE,
IFERROR(VLOOKUP($F107,all_tags[topic],1,FALSE),""),
IFERROR(VLOOKUP($G107,all_tags[topic],1,FALSE),""),
IFERROR(VLOOKUP($H107,all_tags[topic],1,FALSE),""),
IFERROR(VLOOKUP($I107,all_tags[topic],1,FALSE),""),
IFERROR(VLOOKUP($J107,all_tags[topic],1,FALSE),""),
IFERROR(VLOOKUP($K107,all_tags[topic],1,FALSE),""),
IFERROR(VLOOKUP($L107,all_tags[topic],1,FALSE),""),
IFERROR(VLOOKUP($M107,all_tags[topic],1,FALSE),""),
IFERROR(VLOOKUP($N107,all_tags[topic],1,FALSE),""),
IFERROR(VLOOKUP($O107,all_tags[topic],1,FALSE),"")
)</f>
        <v>technique#technology</v>
      </c>
      <c r="AI107" s="5" t="str">
        <f>_xlfn.TEXTJOIN("#",TRUE,
IFERROR(VLOOKUP($F107,all_tags[area],1,FALSE),""),
IFERROR(VLOOKUP($G107,all_tags[area],1,FALSE),""),
IFERROR(VLOOKUP($H107,all_tags[area],1,FALSE),""),
IFERROR(VLOOKUP($I107,all_tags[area],1,FALSE),""),
IFERROR(VLOOKUP($J107,all_tags[area],1,FALSE),""),
IFERROR(VLOOKUP($K107,all_tags[area],1,FALSE),""),
IFERROR(VLOOKUP($L107,all_tags[area],1,FALSE),""),
IFERROR(VLOOKUP($M107,all_tags[area],1,FALSE),""),
IFERROR(VLOOKUP($N107,all_tags[area],1,FALSE),""),
IFERROR(VLOOKUP($O107,all_tags[area],1,FALSE),"")
)</f>
        <v/>
      </c>
      <c r="AJ107" s="5" t="str">
        <f>_xlfn.TEXTJOIN("#",TRUE,
IFERROR(VLOOKUP($F107,all_tags[technology],1,FALSE),""),
IFERROR(VLOOKUP($G107,all_tags[technology],1,FALSE),""),
IFERROR(VLOOKUP($H107,all_tags[technology],1,FALSE),""),
IFERROR(VLOOKUP($I107,all_tags[technology],1,FALSE),""),
IFERROR(VLOOKUP($J107,all_tags[technology],1,FALSE),""),
IFERROR(VLOOKUP($K107,all_tags[technology],1,FALSE),""),
IFERROR(VLOOKUP($L107,all_tags[technology],1,FALSE),""),
IFERROR(VLOOKUP($M107,all_tags[technology],1,FALSE),""),
IFERROR(VLOOKUP($N107,all_tags[technology],1,FALSE),""),
IFERROR(VLOOKUP($O107,all_tags[technology],1,FALSE),"")
)</f>
        <v>d3js#python</v>
      </c>
      <c r="AK107" s="5" t="str">
        <f>_xlfn.TEXTJOIN("#",TRUE,
IFERROR(VLOOKUP($F107,all_tags[other],1,FALSE),""),
IFERROR(VLOOKUP($G107,all_tags[other],1,FALSE),""),
IFERROR(VLOOKUP($H107,all_tags[other],1,FALSE),""),
IFERROR(VLOOKUP($I107,all_tags[other],1,FALSE),""),
IFERROR(VLOOKUP($J107,all_tags[other],1,FALSE),""),
IFERROR(VLOOKUP($K107,all_tags[other],1,FALSE),""),
IFERROR(VLOOKUP($L107,all_tags[other],1,FALSE),""),
IFERROR(VLOOKUP($M107,all_tags[other],1,FALSE),""),
IFERROR(VLOOKUP($N107,all_tags[other],1,FALSE),""),
IFERROR(VLOOKUP($O107,all_tags[other],1,FALSE),"")
)</f>
        <v/>
      </c>
      <c r="AL107" t="str">
        <f t="shared" si="1"/>
        <v>post;tutorial;data-viz;technique;technology;d3js;python</v>
      </c>
    </row>
    <row r="108" spans="1:38" ht="30" x14ac:dyDescent="0.25">
      <c r="A108" t="str">
        <f>source_data[[#This Row],[link_id]]</f>
        <v>L00246</v>
      </c>
      <c r="B108" t="str">
        <f>source_data[[#This Row],[link]]</f>
        <v>https://www.r-bloggers.com/setting-up-a-datascience-server/</v>
      </c>
      <c r="C108" t="str">
        <f>source_data[[#This Row],[article_title]]</f>
        <v>Setting up a DataScience Server</v>
      </c>
      <c r="D108" t="str">
        <f>source_data[[#This Row],[concatenate]]</f>
        <v>post;application;how-to;data-science;tool</v>
      </c>
      <c r="E108">
        <f>source_data[[#This Row],[tag_count]]</f>
        <v>5</v>
      </c>
      <c r="F108" t="str" cm="1">
        <f t="array" ref="F108:J108">_xlfn.TEXTSPLIT(Table5[[#This Row],[concatenate]],";")</f>
        <v>post</v>
      </c>
      <c r="G108" t="str">
        <v>application</v>
      </c>
      <c r="H108" t="str">
        <v>how-to</v>
      </c>
      <c r="I108" t="str">
        <v>data-science</v>
      </c>
      <c r="J108" t="str">
        <v>tool</v>
      </c>
      <c r="Q108">
        <f>IF(ISBLANK(F108),-1,COUNTIF(all_tags[],F108)-COUNTIF(all_tags[category],F108))</f>
        <v>1</v>
      </c>
      <c r="R108">
        <f>IF(ISBLANK(G108),-1,COUNTIF(all_tags[],G108)-COUNTIF(all_tags[category],G108))</f>
        <v>1</v>
      </c>
      <c r="S108">
        <f>IF(ISBLANK(H108),-1,COUNTIF(all_tags[],H108)-COUNTIF(all_tags[category],H108))</f>
        <v>1</v>
      </c>
      <c r="T108">
        <f>IF(ISBLANK(I108),-1,COUNTIF(all_tags[],I108)-COUNTIF(all_tags[category],I108))</f>
        <v>1</v>
      </c>
      <c r="U108">
        <f>IF(ISBLANK(J108),-1,COUNTIF(all_tags[],J108)-COUNTIF(all_tags[category],J108))</f>
        <v>1</v>
      </c>
      <c r="V108">
        <f>IF(ISBLANK(K108),-1,COUNTIF(all_tags[],K108)-COUNTIF(all_tags[category],K108))</f>
        <v>-1</v>
      </c>
      <c r="W108">
        <f>IF(ISBLANK(L108),-1,COUNTIF(all_tags[],L108)-COUNTIF(all_tags[category],L108))</f>
        <v>-1</v>
      </c>
      <c r="X108">
        <f>IF(ISBLANK(M108),-1,COUNTIF(all_tags[],M108)-COUNTIF(all_tags[category],M108))</f>
        <v>-1</v>
      </c>
      <c r="Y108">
        <f>IF(ISBLANK(N108),-1,COUNTIF(all_tags[],N108)-COUNTIF(all_tags[category],N108))</f>
        <v>-1</v>
      </c>
      <c r="Z108">
        <f>IF(ISBLANK(O108),-1,COUNTIF(all_tags[],O108)-COUNTIF(all_tags[category],O108))</f>
        <v>-1</v>
      </c>
      <c r="AB108" t="str">
        <f>Table5[[#This Row],[link_id]]</f>
        <v>L00246</v>
      </c>
      <c r="AC108" s="5" t="str">
        <f>_xlfn.TEXTJOIN("#",TRUE,
IFERROR(VLOOKUP($F108,all_tags[format],1,FALSE),""),
IFERROR(VLOOKUP($G108,all_tags[format],1,FALSE),""),
IFERROR(VLOOKUP($H108,all_tags[format],1,FALSE),""),
IFERROR(VLOOKUP($I108,all_tags[format],1,FALSE),""),
IFERROR(VLOOKUP($J108,all_tags[format],1,FALSE),""),
IFERROR(VLOOKUP($K108,all_tags[format],1,FALSE),""),
IFERROR(VLOOKUP($L108,all_tags[format],1,FALSE),""),
IFERROR(VLOOKUP($M108,all_tags[format],1,FALSE),""),
IFERROR(VLOOKUP($N108,all_tags[format],1,FALSE),""),
IFERROR(VLOOKUP($O108,all_tags[format],1,FALSE),"")
)</f>
        <v>post#application</v>
      </c>
      <c r="AD108" s="5" t="str">
        <f>_xlfn.TEXTJOIN("#",TRUE,
IFERROR(VLOOKUP($F108,all_tags[type],1,FALSE),""),
IFERROR(VLOOKUP($G108,all_tags[type],1,FALSE),""),
IFERROR(VLOOKUP($H108,all_tags[type],1,FALSE),""),
IFERROR(VLOOKUP($I108,all_tags[type],1,FALSE),""),
IFERROR(VLOOKUP($J108,all_tags[type],1,FALSE),""),
IFERROR(VLOOKUP($K108,all_tags[type],1,FALSE),""),
IFERROR(VLOOKUP($L108,all_tags[type],1,FALSE),""),
IFERROR(VLOOKUP($M108,all_tags[type],1,FALSE),""),
IFERROR(VLOOKUP($N108,all_tags[type],1,FALSE),""),
IFERROR(VLOOKUP($O108,all_tags[type],1,FALSE),"")
)</f>
        <v>how-to</v>
      </c>
      <c r="AE108" s="5" t="str">
        <f>_xlfn.TEXTJOIN("#",TRUE,
IFERROR(VLOOKUP($F108,all_tags[level],1,FALSE),""),
IFERROR(VLOOKUP($G108,all_tags[level],1,FALSE),""),
IFERROR(VLOOKUP($H108,all_tags[level],1,FALSE),""),
IFERROR(VLOOKUP($I108,all_tags[level],1,FALSE),""),
IFERROR(VLOOKUP($J108,all_tags[level],1,FALSE),""),
IFERROR(VLOOKUP($K108,all_tags[level],1,FALSE),""),
IFERROR(VLOOKUP($L108,all_tags[level],1,FALSE),""),
IFERROR(VLOOKUP($M108,all_tags[level],1,FALSE),""),
IFERROR(VLOOKUP($N108,all_tags[level],1,FALSE),""),
IFERROR(VLOOKUP($O108,all_tags[level],1,FALSE),"")
)</f>
        <v/>
      </c>
      <c r="AF108" s="5" t="str">
        <f>_xlfn.TEXTJOIN("#",TRUE,
IFERROR(VLOOKUP($F108,all_tags[style],1,FALSE),""),
IFERROR(VLOOKUP($G108,all_tags[style],1,FALSE),""),
IFERROR(VLOOKUP($H108,all_tags[style],1,FALSE),""),
IFERROR(VLOOKUP($I108,all_tags[style],1,FALSE),""),
IFERROR(VLOOKUP($J108,all_tags[style],1,FALSE),""),
IFERROR(VLOOKUP($K108,all_tags[style],1,FALSE),""),
IFERROR(VLOOKUP($L108,all_tags[style],1,FALSE),""),
IFERROR(VLOOKUP($M108,all_tags[style],1,FALSE),""),
IFERROR(VLOOKUP($N108,all_tags[style],1,FALSE),""),
IFERROR(VLOOKUP($O108,all_tags[style],1,FALSE),"")
)</f>
        <v/>
      </c>
      <c r="AG108" s="5" t="str">
        <f>_xlfn.TEXTJOIN("#",TRUE,
IFERROR(VLOOKUP($F108,all_tags[theme],1,FALSE),""),
IFERROR(VLOOKUP($G108,all_tags[theme],1,FALSE),""),
IFERROR(VLOOKUP($H108,all_tags[theme],1,FALSE),""),
IFERROR(VLOOKUP($I108,all_tags[theme],1,FALSE),""),
IFERROR(VLOOKUP($J108,all_tags[theme],1,FALSE),""),
IFERROR(VLOOKUP($K108,all_tags[theme],1,FALSE),""),
IFERROR(VLOOKUP($L108,all_tags[theme],1,FALSE),""),
IFERROR(VLOOKUP($M108,all_tags[theme],1,FALSE),""),
IFERROR(VLOOKUP($N108,all_tags[theme],1,FALSE),""),
IFERROR(VLOOKUP($O108,all_tags[theme],1,FALSE),"")
)</f>
        <v>data-science</v>
      </c>
      <c r="AH108" s="5" t="str">
        <f>_xlfn.TEXTJOIN("#",TRUE,
IFERROR(VLOOKUP($F108,all_tags[topic],1,FALSE),""),
IFERROR(VLOOKUP($G108,all_tags[topic],1,FALSE),""),
IFERROR(VLOOKUP($H108,all_tags[topic],1,FALSE),""),
IFERROR(VLOOKUP($I108,all_tags[topic],1,FALSE),""),
IFERROR(VLOOKUP($J108,all_tags[topic],1,FALSE),""),
IFERROR(VLOOKUP($K108,all_tags[topic],1,FALSE),""),
IFERROR(VLOOKUP($L108,all_tags[topic],1,FALSE),""),
IFERROR(VLOOKUP($M108,all_tags[topic],1,FALSE),""),
IFERROR(VLOOKUP($N108,all_tags[topic],1,FALSE),""),
IFERROR(VLOOKUP($O108,all_tags[topic],1,FALSE),"")
)</f>
        <v>tool</v>
      </c>
      <c r="AI108" s="5" t="str">
        <f>_xlfn.TEXTJOIN("#",TRUE,
IFERROR(VLOOKUP($F108,all_tags[area],1,FALSE),""),
IFERROR(VLOOKUP($G108,all_tags[area],1,FALSE),""),
IFERROR(VLOOKUP($H108,all_tags[area],1,FALSE),""),
IFERROR(VLOOKUP($I108,all_tags[area],1,FALSE),""),
IFERROR(VLOOKUP($J108,all_tags[area],1,FALSE),""),
IFERROR(VLOOKUP($K108,all_tags[area],1,FALSE),""),
IFERROR(VLOOKUP($L108,all_tags[area],1,FALSE),""),
IFERROR(VLOOKUP($M108,all_tags[area],1,FALSE),""),
IFERROR(VLOOKUP($N108,all_tags[area],1,FALSE),""),
IFERROR(VLOOKUP($O108,all_tags[area],1,FALSE),"")
)</f>
        <v/>
      </c>
      <c r="AJ108" s="5" t="str">
        <f>_xlfn.TEXTJOIN("#",TRUE,
IFERROR(VLOOKUP($F108,all_tags[technology],1,FALSE),""),
IFERROR(VLOOKUP($G108,all_tags[technology],1,FALSE),""),
IFERROR(VLOOKUP($H108,all_tags[technology],1,FALSE),""),
IFERROR(VLOOKUP($I108,all_tags[technology],1,FALSE),""),
IFERROR(VLOOKUP($J108,all_tags[technology],1,FALSE),""),
IFERROR(VLOOKUP($K108,all_tags[technology],1,FALSE),""),
IFERROR(VLOOKUP($L108,all_tags[technology],1,FALSE),""),
IFERROR(VLOOKUP($M108,all_tags[technology],1,FALSE),""),
IFERROR(VLOOKUP($N108,all_tags[technology],1,FALSE),""),
IFERROR(VLOOKUP($O108,all_tags[technology],1,FALSE),"")
)</f>
        <v/>
      </c>
      <c r="AK108" s="5" t="str">
        <f>_xlfn.TEXTJOIN("#",TRUE,
IFERROR(VLOOKUP($F108,all_tags[other],1,FALSE),""),
IFERROR(VLOOKUP($G108,all_tags[other],1,FALSE),""),
IFERROR(VLOOKUP($H108,all_tags[other],1,FALSE),""),
IFERROR(VLOOKUP($I108,all_tags[other],1,FALSE),""),
IFERROR(VLOOKUP($J108,all_tags[other],1,FALSE),""),
IFERROR(VLOOKUP($K108,all_tags[other],1,FALSE),""),
IFERROR(VLOOKUP($L108,all_tags[other],1,FALSE),""),
IFERROR(VLOOKUP($M108,all_tags[other],1,FALSE),""),
IFERROR(VLOOKUP($N108,all_tags[other],1,FALSE),""),
IFERROR(VLOOKUP($O108,all_tags[other],1,FALSE),"")
)</f>
        <v/>
      </c>
      <c r="AL108" t="str">
        <f t="shared" si="1"/>
        <v>post;application;how-to;data-science;tool</v>
      </c>
    </row>
    <row r="109" spans="1:38" x14ac:dyDescent="0.25">
      <c r="A109" t="str">
        <f>source_data[[#This Row],[link_id]]</f>
        <v>L00247</v>
      </c>
      <c r="B109" t="str">
        <f>source_data[[#This Row],[link]]</f>
        <v>http://stackoverflow.com/questions/42631671/how-to-change-the-size-of-dots-in-beeswarm-plots-in-d3-js</v>
      </c>
      <c r="C109" t="str">
        <f>source_data[[#This Row],[article_title]]</f>
        <v>How to change the size of dots in beeswarm plots in D3.js</v>
      </c>
      <c r="D109" t="str">
        <f>source_data[[#This Row],[concatenate]]</f>
        <v>post;how-to;data-viz;technique;technology;d3js</v>
      </c>
      <c r="E109">
        <f>source_data[[#This Row],[tag_count]]</f>
        <v>6</v>
      </c>
      <c r="F109" t="str" cm="1">
        <f t="array" ref="F109:K109">_xlfn.TEXTSPLIT(Table5[[#This Row],[concatenate]],";")</f>
        <v>post</v>
      </c>
      <c r="G109" t="str">
        <v>how-to</v>
      </c>
      <c r="H109" t="str">
        <v>data-viz</v>
      </c>
      <c r="I109" t="str">
        <v>technique</v>
      </c>
      <c r="J109" t="str">
        <v>technology</v>
      </c>
      <c r="K109" t="str">
        <v>d3js</v>
      </c>
      <c r="Q109">
        <f>IF(ISBLANK(F109),-1,COUNTIF(all_tags[],F109)-COUNTIF(all_tags[category],F109))</f>
        <v>1</v>
      </c>
      <c r="R109">
        <f>IF(ISBLANK(G109),-1,COUNTIF(all_tags[],G109)-COUNTIF(all_tags[category],G109))</f>
        <v>1</v>
      </c>
      <c r="S109">
        <f>IF(ISBLANK(H109),-1,COUNTIF(all_tags[],H109)-COUNTIF(all_tags[category],H109))</f>
        <v>1</v>
      </c>
      <c r="T109">
        <f>IF(ISBLANK(I109),-1,COUNTIF(all_tags[],I109)-COUNTIF(all_tags[category],I109))</f>
        <v>1</v>
      </c>
      <c r="U109">
        <f>IF(ISBLANK(J109),-1,COUNTIF(all_tags[],J109)-COUNTIF(all_tags[category],J109))</f>
        <v>1</v>
      </c>
      <c r="V109">
        <f>IF(ISBLANK(K109),-1,COUNTIF(all_tags[],K109)-COUNTIF(all_tags[category],K109))</f>
        <v>1</v>
      </c>
      <c r="W109">
        <f>IF(ISBLANK(L109),-1,COUNTIF(all_tags[],L109)-COUNTIF(all_tags[category],L109))</f>
        <v>-1</v>
      </c>
      <c r="X109">
        <f>IF(ISBLANK(M109),-1,COUNTIF(all_tags[],M109)-COUNTIF(all_tags[category],M109))</f>
        <v>-1</v>
      </c>
      <c r="Y109">
        <f>IF(ISBLANK(N109),-1,COUNTIF(all_tags[],N109)-COUNTIF(all_tags[category],N109))</f>
        <v>-1</v>
      </c>
      <c r="Z109">
        <f>IF(ISBLANK(O109),-1,COUNTIF(all_tags[],O109)-COUNTIF(all_tags[category],O109))</f>
        <v>-1</v>
      </c>
      <c r="AB109" t="str">
        <f>Table5[[#This Row],[link_id]]</f>
        <v>L00247</v>
      </c>
      <c r="AC109" s="5" t="str">
        <f>_xlfn.TEXTJOIN("#",TRUE,
IFERROR(VLOOKUP($F109,all_tags[format],1,FALSE),""),
IFERROR(VLOOKUP($G109,all_tags[format],1,FALSE),""),
IFERROR(VLOOKUP($H109,all_tags[format],1,FALSE),""),
IFERROR(VLOOKUP($I109,all_tags[format],1,FALSE),""),
IFERROR(VLOOKUP($J109,all_tags[format],1,FALSE),""),
IFERROR(VLOOKUP($K109,all_tags[format],1,FALSE),""),
IFERROR(VLOOKUP($L109,all_tags[format],1,FALSE),""),
IFERROR(VLOOKUP($M109,all_tags[format],1,FALSE),""),
IFERROR(VLOOKUP($N109,all_tags[format],1,FALSE),""),
IFERROR(VLOOKUP($O109,all_tags[format],1,FALSE),"")
)</f>
        <v>post</v>
      </c>
      <c r="AD109" s="5" t="str">
        <f>_xlfn.TEXTJOIN("#",TRUE,
IFERROR(VLOOKUP($F109,all_tags[type],1,FALSE),""),
IFERROR(VLOOKUP($G109,all_tags[type],1,FALSE),""),
IFERROR(VLOOKUP($H109,all_tags[type],1,FALSE),""),
IFERROR(VLOOKUP($I109,all_tags[type],1,FALSE),""),
IFERROR(VLOOKUP($J109,all_tags[type],1,FALSE),""),
IFERROR(VLOOKUP($K109,all_tags[type],1,FALSE),""),
IFERROR(VLOOKUP($L109,all_tags[type],1,FALSE),""),
IFERROR(VLOOKUP($M109,all_tags[type],1,FALSE),""),
IFERROR(VLOOKUP($N109,all_tags[type],1,FALSE),""),
IFERROR(VLOOKUP($O109,all_tags[type],1,FALSE),"")
)</f>
        <v>how-to</v>
      </c>
      <c r="AE109" s="5" t="str">
        <f>_xlfn.TEXTJOIN("#",TRUE,
IFERROR(VLOOKUP($F109,all_tags[level],1,FALSE),""),
IFERROR(VLOOKUP($G109,all_tags[level],1,FALSE),""),
IFERROR(VLOOKUP($H109,all_tags[level],1,FALSE),""),
IFERROR(VLOOKUP($I109,all_tags[level],1,FALSE),""),
IFERROR(VLOOKUP($J109,all_tags[level],1,FALSE),""),
IFERROR(VLOOKUP($K109,all_tags[level],1,FALSE),""),
IFERROR(VLOOKUP($L109,all_tags[level],1,FALSE),""),
IFERROR(VLOOKUP($M109,all_tags[level],1,FALSE),""),
IFERROR(VLOOKUP($N109,all_tags[level],1,FALSE),""),
IFERROR(VLOOKUP($O109,all_tags[level],1,FALSE),"")
)</f>
        <v/>
      </c>
      <c r="AF109" s="5" t="str">
        <f>_xlfn.TEXTJOIN("#",TRUE,
IFERROR(VLOOKUP($F109,all_tags[style],1,FALSE),""),
IFERROR(VLOOKUP($G109,all_tags[style],1,FALSE),""),
IFERROR(VLOOKUP($H109,all_tags[style],1,FALSE),""),
IFERROR(VLOOKUP($I109,all_tags[style],1,FALSE),""),
IFERROR(VLOOKUP($J109,all_tags[style],1,FALSE),""),
IFERROR(VLOOKUP($K109,all_tags[style],1,FALSE),""),
IFERROR(VLOOKUP($L109,all_tags[style],1,FALSE),""),
IFERROR(VLOOKUP($M109,all_tags[style],1,FALSE),""),
IFERROR(VLOOKUP($N109,all_tags[style],1,FALSE),""),
IFERROR(VLOOKUP($O109,all_tags[style],1,FALSE),"")
)</f>
        <v/>
      </c>
      <c r="AG109" s="5" t="str">
        <f>_xlfn.TEXTJOIN("#",TRUE,
IFERROR(VLOOKUP($F109,all_tags[theme],1,FALSE),""),
IFERROR(VLOOKUP($G109,all_tags[theme],1,FALSE),""),
IFERROR(VLOOKUP($H109,all_tags[theme],1,FALSE),""),
IFERROR(VLOOKUP($I109,all_tags[theme],1,FALSE),""),
IFERROR(VLOOKUP($J109,all_tags[theme],1,FALSE),""),
IFERROR(VLOOKUP($K109,all_tags[theme],1,FALSE),""),
IFERROR(VLOOKUP($L109,all_tags[theme],1,FALSE),""),
IFERROR(VLOOKUP($M109,all_tags[theme],1,FALSE),""),
IFERROR(VLOOKUP($N109,all_tags[theme],1,FALSE),""),
IFERROR(VLOOKUP($O109,all_tags[theme],1,FALSE),"")
)</f>
        <v>data-viz</v>
      </c>
      <c r="AH109" s="5" t="str">
        <f>_xlfn.TEXTJOIN("#",TRUE,
IFERROR(VLOOKUP($F109,all_tags[topic],1,FALSE),""),
IFERROR(VLOOKUP($G109,all_tags[topic],1,FALSE),""),
IFERROR(VLOOKUP($H109,all_tags[topic],1,FALSE),""),
IFERROR(VLOOKUP($I109,all_tags[topic],1,FALSE),""),
IFERROR(VLOOKUP($J109,all_tags[topic],1,FALSE),""),
IFERROR(VLOOKUP($K109,all_tags[topic],1,FALSE),""),
IFERROR(VLOOKUP($L109,all_tags[topic],1,FALSE),""),
IFERROR(VLOOKUP($M109,all_tags[topic],1,FALSE),""),
IFERROR(VLOOKUP($N109,all_tags[topic],1,FALSE),""),
IFERROR(VLOOKUP($O109,all_tags[topic],1,FALSE),"")
)</f>
        <v>technique#technology</v>
      </c>
      <c r="AI109" s="5" t="str">
        <f>_xlfn.TEXTJOIN("#",TRUE,
IFERROR(VLOOKUP($F109,all_tags[area],1,FALSE),""),
IFERROR(VLOOKUP($G109,all_tags[area],1,FALSE),""),
IFERROR(VLOOKUP($H109,all_tags[area],1,FALSE),""),
IFERROR(VLOOKUP($I109,all_tags[area],1,FALSE),""),
IFERROR(VLOOKUP($J109,all_tags[area],1,FALSE),""),
IFERROR(VLOOKUP($K109,all_tags[area],1,FALSE),""),
IFERROR(VLOOKUP($L109,all_tags[area],1,FALSE),""),
IFERROR(VLOOKUP($M109,all_tags[area],1,FALSE),""),
IFERROR(VLOOKUP($N109,all_tags[area],1,FALSE),""),
IFERROR(VLOOKUP($O109,all_tags[area],1,FALSE),"")
)</f>
        <v/>
      </c>
      <c r="AJ109" s="5" t="str">
        <f>_xlfn.TEXTJOIN("#",TRUE,
IFERROR(VLOOKUP($F109,all_tags[technology],1,FALSE),""),
IFERROR(VLOOKUP($G109,all_tags[technology],1,FALSE),""),
IFERROR(VLOOKUP($H109,all_tags[technology],1,FALSE),""),
IFERROR(VLOOKUP($I109,all_tags[technology],1,FALSE),""),
IFERROR(VLOOKUP($J109,all_tags[technology],1,FALSE),""),
IFERROR(VLOOKUP($K109,all_tags[technology],1,FALSE),""),
IFERROR(VLOOKUP($L109,all_tags[technology],1,FALSE),""),
IFERROR(VLOOKUP($M109,all_tags[technology],1,FALSE),""),
IFERROR(VLOOKUP($N109,all_tags[technology],1,FALSE),""),
IFERROR(VLOOKUP($O109,all_tags[technology],1,FALSE),"")
)</f>
        <v>d3js</v>
      </c>
      <c r="AK109" s="5" t="str">
        <f>_xlfn.TEXTJOIN("#",TRUE,
IFERROR(VLOOKUP($F109,all_tags[other],1,FALSE),""),
IFERROR(VLOOKUP($G109,all_tags[other],1,FALSE),""),
IFERROR(VLOOKUP($H109,all_tags[other],1,FALSE),""),
IFERROR(VLOOKUP($I109,all_tags[other],1,FALSE),""),
IFERROR(VLOOKUP($J109,all_tags[other],1,FALSE),""),
IFERROR(VLOOKUP($K109,all_tags[other],1,FALSE),""),
IFERROR(VLOOKUP($L109,all_tags[other],1,FALSE),""),
IFERROR(VLOOKUP($M109,all_tags[other],1,FALSE),""),
IFERROR(VLOOKUP($N109,all_tags[other],1,FALSE),""),
IFERROR(VLOOKUP($O109,all_tags[other],1,FALSE),"")
)</f>
        <v/>
      </c>
      <c r="AL109" t="str">
        <f t="shared" si="1"/>
        <v>post;how-to;data-viz;technique;technology;d3js</v>
      </c>
    </row>
    <row r="110" spans="1:38" x14ac:dyDescent="0.25">
      <c r="A110" t="str">
        <f>source_data[[#This Row],[link_id]]</f>
        <v>L00248</v>
      </c>
      <c r="B110" t="str">
        <f>source_data[[#This Row],[link]]</f>
        <v>http://flowingdata.com/2017/03/06/making-annotation-easier-with-d3-js/</v>
      </c>
      <c r="C110" t="str">
        <f>source_data[[#This Row],[article_title]]</f>
        <v>Making annotation easier with d3.js</v>
      </c>
      <c r="D110" t="str">
        <f>source_data[[#This Row],[concatenate]]</f>
        <v>post;package;data-viz;technology;d3js</v>
      </c>
      <c r="E110">
        <f>source_data[[#This Row],[tag_count]]</f>
        <v>4</v>
      </c>
      <c r="F110" t="str" cm="1">
        <f t="array" ref="F110:J110">_xlfn.TEXTSPLIT(Table5[[#This Row],[concatenate]],";")</f>
        <v>post</v>
      </c>
      <c r="G110" t="str">
        <v>package</v>
      </c>
      <c r="H110" t="str">
        <v>data-viz</v>
      </c>
      <c r="I110" t="str">
        <v>technology</v>
      </c>
      <c r="J110" t="str">
        <v>d3js</v>
      </c>
      <c r="Q110">
        <f>IF(ISBLANK(F110),-1,COUNTIF(all_tags[],F110)-COUNTIF(all_tags[category],F110))</f>
        <v>1</v>
      </c>
      <c r="R110">
        <f>IF(ISBLANK(G110),-1,COUNTIF(all_tags[],G110)-COUNTIF(all_tags[category],G110))</f>
        <v>1</v>
      </c>
      <c r="S110">
        <f>IF(ISBLANK(H110),-1,COUNTIF(all_tags[],H110)-COUNTIF(all_tags[category],H110))</f>
        <v>1</v>
      </c>
      <c r="T110">
        <f>IF(ISBLANK(I110),-1,COUNTIF(all_tags[],I110)-COUNTIF(all_tags[category],I110))</f>
        <v>1</v>
      </c>
      <c r="U110">
        <f>IF(ISBLANK(J110),-1,COUNTIF(all_tags[],J110)-COUNTIF(all_tags[category],J110))</f>
        <v>1</v>
      </c>
      <c r="V110">
        <f>IF(ISBLANK(K110),-1,COUNTIF(all_tags[],K110)-COUNTIF(all_tags[category],K110))</f>
        <v>-1</v>
      </c>
      <c r="W110">
        <f>IF(ISBLANK(L110),-1,COUNTIF(all_tags[],L110)-COUNTIF(all_tags[category],L110))</f>
        <v>-1</v>
      </c>
      <c r="X110">
        <f>IF(ISBLANK(M110),-1,COUNTIF(all_tags[],M110)-COUNTIF(all_tags[category],M110))</f>
        <v>-1</v>
      </c>
      <c r="Y110">
        <f>IF(ISBLANK(N110),-1,COUNTIF(all_tags[],N110)-COUNTIF(all_tags[category],N110))</f>
        <v>-1</v>
      </c>
      <c r="Z110">
        <f>IF(ISBLANK(O110),-1,COUNTIF(all_tags[],O110)-COUNTIF(all_tags[category],O110))</f>
        <v>-1</v>
      </c>
      <c r="AB110" t="str">
        <f>Table5[[#This Row],[link_id]]</f>
        <v>L00248</v>
      </c>
      <c r="AC110" s="5" t="str">
        <f>_xlfn.TEXTJOIN("#",TRUE,
IFERROR(VLOOKUP($F110,all_tags[format],1,FALSE),""),
IFERROR(VLOOKUP($G110,all_tags[format],1,FALSE),""),
IFERROR(VLOOKUP($H110,all_tags[format],1,FALSE),""),
IFERROR(VLOOKUP($I110,all_tags[format],1,FALSE),""),
IFERROR(VLOOKUP($J110,all_tags[format],1,FALSE),""),
IFERROR(VLOOKUP($K110,all_tags[format],1,FALSE),""),
IFERROR(VLOOKUP($L110,all_tags[format],1,FALSE),""),
IFERROR(VLOOKUP($M110,all_tags[format],1,FALSE),""),
IFERROR(VLOOKUP($N110,all_tags[format],1,FALSE),""),
IFERROR(VLOOKUP($O110,all_tags[format],1,FALSE),"")
)</f>
        <v>post#package</v>
      </c>
      <c r="AD110" s="5" t="str">
        <f>_xlfn.TEXTJOIN("#",TRUE,
IFERROR(VLOOKUP($F110,all_tags[type],1,FALSE),""),
IFERROR(VLOOKUP($G110,all_tags[type],1,FALSE),""),
IFERROR(VLOOKUP($H110,all_tags[type],1,FALSE),""),
IFERROR(VLOOKUP($I110,all_tags[type],1,FALSE),""),
IFERROR(VLOOKUP($J110,all_tags[type],1,FALSE),""),
IFERROR(VLOOKUP($K110,all_tags[type],1,FALSE),""),
IFERROR(VLOOKUP($L110,all_tags[type],1,FALSE),""),
IFERROR(VLOOKUP($M110,all_tags[type],1,FALSE),""),
IFERROR(VLOOKUP($N110,all_tags[type],1,FALSE),""),
IFERROR(VLOOKUP($O110,all_tags[type],1,FALSE),"")
)</f>
        <v/>
      </c>
      <c r="AE110" s="5" t="str">
        <f>_xlfn.TEXTJOIN("#",TRUE,
IFERROR(VLOOKUP($F110,all_tags[level],1,FALSE),""),
IFERROR(VLOOKUP($G110,all_tags[level],1,FALSE),""),
IFERROR(VLOOKUP($H110,all_tags[level],1,FALSE),""),
IFERROR(VLOOKUP($I110,all_tags[level],1,FALSE),""),
IFERROR(VLOOKUP($J110,all_tags[level],1,FALSE),""),
IFERROR(VLOOKUP($K110,all_tags[level],1,FALSE),""),
IFERROR(VLOOKUP($L110,all_tags[level],1,FALSE),""),
IFERROR(VLOOKUP($M110,all_tags[level],1,FALSE),""),
IFERROR(VLOOKUP($N110,all_tags[level],1,FALSE),""),
IFERROR(VLOOKUP($O110,all_tags[level],1,FALSE),"")
)</f>
        <v/>
      </c>
      <c r="AF110" s="5" t="str">
        <f>_xlfn.TEXTJOIN("#",TRUE,
IFERROR(VLOOKUP($F110,all_tags[style],1,FALSE),""),
IFERROR(VLOOKUP($G110,all_tags[style],1,FALSE),""),
IFERROR(VLOOKUP($H110,all_tags[style],1,FALSE),""),
IFERROR(VLOOKUP($I110,all_tags[style],1,FALSE),""),
IFERROR(VLOOKUP($J110,all_tags[style],1,FALSE),""),
IFERROR(VLOOKUP($K110,all_tags[style],1,FALSE),""),
IFERROR(VLOOKUP($L110,all_tags[style],1,FALSE),""),
IFERROR(VLOOKUP($M110,all_tags[style],1,FALSE),""),
IFERROR(VLOOKUP($N110,all_tags[style],1,FALSE),""),
IFERROR(VLOOKUP($O110,all_tags[style],1,FALSE),"")
)</f>
        <v/>
      </c>
      <c r="AG110" s="5" t="str">
        <f>_xlfn.TEXTJOIN("#",TRUE,
IFERROR(VLOOKUP($F110,all_tags[theme],1,FALSE),""),
IFERROR(VLOOKUP($G110,all_tags[theme],1,FALSE),""),
IFERROR(VLOOKUP($H110,all_tags[theme],1,FALSE),""),
IFERROR(VLOOKUP($I110,all_tags[theme],1,FALSE),""),
IFERROR(VLOOKUP($J110,all_tags[theme],1,FALSE),""),
IFERROR(VLOOKUP($K110,all_tags[theme],1,FALSE),""),
IFERROR(VLOOKUP($L110,all_tags[theme],1,FALSE),""),
IFERROR(VLOOKUP($M110,all_tags[theme],1,FALSE),""),
IFERROR(VLOOKUP($N110,all_tags[theme],1,FALSE),""),
IFERROR(VLOOKUP($O110,all_tags[theme],1,FALSE),"")
)</f>
        <v>data-viz</v>
      </c>
      <c r="AH110" s="5" t="str">
        <f>_xlfn.TEXTJOIN("#",TRUE,
IFERROR(VLOOKUP($F110,all_tags[topic],1,FALSE),""),
IFERROR(VLOOKUP($G110,all_tags[topic],1,FALSE),""),
IFERROR(VLOOKUP($H110,all_tags[topic],1,FALSE),""),
IFERROR(VLOOKUP($I110,all_tags[topic],1,FALSE),""),
IFERROR(VLOOKUP($J110,all_tags[topic],1,FALSE),""),
IFERROR(VLOOKUP($K110,all_tags[topic],1,FALSE),""),
IFERROR(VLOOKUP($L110,all_tags[topic],1,FALSE),""),
IFERROR(VLOOKUP($M110,all_tags[topic],1,FALSE),""),
IFERROR(VLOOKUP($N110,all_tags[topic],1,FALSE),""),
IFERROR(VLOOKUP($O110,all_tags[topic],1,FALSE),"")
)</f>
        <v>technology</v>
      </c>
      <c r="AI110" s="5" t="str">
        <f>_xlfn.TEXTJOIN("#",TRUE,
IFERROR(VLOOKUP($F110,all_tags[area],1,FALSE),""),
IFERROR(VLOOKUP($G110,all_tags[area],1,FALSE),""),
IFERROR(VLOOKUP($H110,all_tags[area],1,FALSE),""),
IFERROR(VLOOKUP($I110,all_tags[area],1,FALSE),""),
IFERROR(VLOOKUP($J110,all_tags[area],1,FALSE),""),
IFERROR(VLOOKUP($K110,all_tags[area],1,FALSE),""),
IFERROR(VLOOKUP($L110,all_tags[area],1,FALSE),""),
IFERROR(VLOOKUP($M110,all_tags[area],1,FALSE),""),
IFERROR(VLOOKUP($N110,all_tags[area],1,FALSE),""),
IFERROR(VLOOKUP($O110,all_tags[area],1,FALSE),"")
)</f>
        <v/>
      </c>
      <c r="AJ110" s="5" t="str">
        <f>_xlfn.TEXTJOIN("#",TRUE,
IFERROR(VLOOKUP($F110,all_tags[technology],1,FALSE),""),
IFERROR(VLOOKUP($G110,all_tags[technology],1,FALSE),""),
IFERROR(VLOOKUP($H110,all_tags[technology],1,FALSE),""),
IFERROR(VLOOKUP($I110,all_tags[technology],1,FALSE),""),
IFERROR(VLOOKUP($J110,all_tags[technology],1,FALSE),""),
IFERROR(VLOOKUP($K110,all_tags[technology],1,FALSE),""),
IFERROR(VLOOKUP($L110,all_tags[technology],1,FALSE),""),
IFERROR(VLOOKUP($M110,all_tags[technology],1,FALSE),""),
IFERROR(VLOOKUP($N110,all_tags[technology],1,FALSE),""),
IFERROR(VLOOKUP($O110,all_tags[technology],1,FALSE),"")
)</f>
        <v>d3js</v>
      </c>
      <c r="AK110" s="5" t="str">
        <f>_xlfn.TEXTJOIN("#",TRUE,
IFERROR(VLOOKUP($F110,all_tags[other],1,FALSE),""),
IFERROR(VLOOKUP($G110,all_tags[other],1,FALSE),""),
IFERROR(VLOOKUP($H110,all_tags[other],1,FALSE),""),
IFERROR(VLOOKUP($I110,all_tags[other],1,FALSE),""),
IFERROR(VLOOKUP($J110,all_tags[other],1,FALSE),""),
IFERROR(VLOOKUP($K110,all_tags[other],1,FALSE),""),
IFERROR(VLOOKUP($L110,all_tags[other],1,FALSE),""),
IFERROR(VLOOKUP($M110,all_tags[other],1,FALSE),""),
IFERROR(VLOOKUP($N110,all_tags[other],1,FALSE),""),
IFERROR(VLOOKUP($O110,all_tags[other],1,FALSE),"")
)</f>
        <v/>
      </c>
      <c r="AL110" t="str">
        <f t="shared" si="1"/>
        <v>post;package;data-viz;technology;d3js</v>
      </c>
    </row>
    <row r="111" spans="1:38" x14ac:dyDescent="0.25">
      <c r="A111" t="str">
        <f>source_data[[#This Row],[link_id]]</f>
        <v>L00252</v>
      </c>
      <c r="B111" t="str">
        <f>source_data[[#This Row],[link]]</f>
        <v>https://roughjs.com/</v>
      </c>
      <c r="C111" t="str">
        <f>source_data[[#This Row],[article_title]]</f>
        <v>Rough.js - Create graphics with a hand-drawn, sketchy, appearance</v>
      </c>
      <c r="D111" t="str">
        <f>source_data[[#This Row],[concatenate]]</f>
        <v>package;data-viz;technology;svg;javascript</v>
      </c>
      <c r="E111">
        <f>source_data[[#This Row],[tag_count]]</f>
        <v>4</v>
      </c>
      <c r="F111" t="str" cm="1">
        <f t="array" ref="F111:J111">_xlfn.TEXTSPLIT(Table5[[#This Row],[concatenate]],";")</f>
        <v>package</v>
      </c>
      <c r="G111" t="str">
        <v>data-viz</v>
      </c>
      <c r="H111" t="str">
        <v>technology</v>
      </c>
      <c r="I111" t="str">
        <v>svg</v>
      </c>
      <c r="J111" t="str">
        <v>javascript</v>
      </c>
      <c r="Q111">
        <f>IF(ISBLANK(F111),-1,COUNTIF(all_tags[],F111)-COUNTIF(all_tags[category],F111))</f>
        <v>1</v>
      </c>
      <c r="R111">
        <f>IF(ISBLANK(G111),-1,COUNTIF(all_tags[],G111)-COUNTIF(all_tags[category],G111))</f>
        <v>1</v>
      </c>
      <c r="S111">
        <f>IF(ISBLANK(H111),-1,COUNTIF(all_tags[],H111)-COUNTIF(all_tags[category],H111))</f>
        <v>1</v>
      </c>
      <c r="T111">
        <f>IF(ISBLANK(I111),-1,COUNTIF(all_tags[],I111)-COUNTIF(all_tags[category],I111))</f>
        <v>1</v>
      </c>
      <c r="U111">
        <f>IF(ISBLANK(J111),-1,COUNTIF(all_tags[],J111)-COUNTIF(all_tags[category],J111))</f>
        <v>1</v>
      </c>
      <c r="V111">
        <f>IF(ISBLANK(K111),-1,COUNTIF(all_tags[],K111)-COUNTIF(all_tags[category],K111))</f>
        <v>-1</v>
      </c>
      <c r="W111">
        <f>IF(ISBLANK(L111),-1,COUNTIF(all_tags[],L111)-COUNTIF(all_tags[category],L111))</f>
        <v>-1</v>
      </c>
      <c r="X111">
        <f>IF(ISBLANK(M111),-1,COUNTIF(all_tags[],M111)-COUNTIF(all_tags[category],M111))</f>
        <v>-1</v>
      </c>
      <c r="Y111">
        <f>IF(ISBLANK(N111),-1,COUNTIF(all_tags[],N111)-COUNTIF(all_tags[category],N111))</f>
        <v>-1</v>
      </c>
      <c r="Z111">
        <f>IF(ISBLANK(O111),-1,COUNTIF(all_tags[],O111)-COUNTIF(all_tags[category],O111))</f>
        <v>-1</v>
      </c>
      <c r="AB111" t="str">
        <f>Table5[[#This Row],[link_id]]</f>
        <v>L00252</v>
      </c>
      <c r="AC111" s="5" t="str">
        <f>_xlfn.TEXTJOIN("#",TRUE,
IFERROR(VLOOKUP($F111,all_tags[format],1,FALSE),""),
IFERROR(VLOOKUP($G111,all_tags[format],1,FALSE),""),
IFERROR(VLOOKUP($H111,all_tags[format],1,FALSE),""),
IFERROR(VLOOKUP($I111,all_tags[format],1,FALSE),""),
IFERROR(VLOOKUP($J111,all_tags[format],1,FALSE),""),
IFERROR(VLOOKUP($K111,all_tags[format],1,FALSE),""),
IFERROR(VLOOKUP($L111,all_tags[format],1,FALSE),""),
IFERROR(VLOOKUP($M111,all_tags[format],1,FALSE),""),
IFERROR(VLOOKUP($N111,all_tags[format],1,FALSE),""),
IFERROR(VLOOKUP($O111,all_tags[format],1,FALSE),"")
)</f>
        <v>package</v>
      </c>
      <c r="AD111" s="5" t="str">
        <f>_xlfn.TEXTJOIN("#",TRUE,
IFERROR(VLOOKUP($F111,all_tags[type],1,FALSE),""),
IFERROR(VLOOKUP($G111,all_tags[type],1,FALSE),""),
IFERROR(VLOOKUP($H111,all_tags[type],1,FALSE),""),
IFERROR(VLOOKUP($I111,all_tags[type],1,FALSE),""),
IFERROR(VLOOKUP($J111,all_tags[type],1,FALSE),""),
IFERROR(VLOOKUP($K111,all_tags[type],1,FALSE),""),
IFERROR(VLOOKUP($L111,all_tags[type],1,FALSE),""),
IFERROR(VLOOKUP($M111,all_tags[type],1,FALSE),""),
IFERROR(VLOOKUP($N111,all_tags[type],1,FALSE),""),
IFERROR(VLOOKUP($O111,all_tags[type],1,FALSE),"")
)</f>
        <v/>
      </c>
      <c r="AE111" s="5" t="str">
        <f>_xlfn.TEXTJOIN("#",TRUE,
IFERROR(VLOOKUP($F111,all_tags[level],1,FALSE),""),
IFERROR(VLOOKUP($G111,all_tags[level],1,FALSE),""),
IFERROR(VLOOKUP($H111,all_tags[level],1,FALSE),""),
IFERROR(VLOOKUP($I111,all_tags[level],1,FALSE),""),
IFERROR(VLOOKUP($J111,all_tags[level],1,FALSE),""),
IFERROR(VLOOKUP($K111,all_tags[level],1,FALSE),""),
IFERROR(VLOOKUP($L111,all_tags[level],1,FALSE),""),
IFERROR(VLOOKUP($M111,all_tags[level],1,FALSE),""),
IFERROR(VLOOKUP($N111,all_tags[level],1,FALSE),""),
IFERROR(VLOOKUP($O111,all_tags[level],1,FALSE),"")
)</f>
        <v/>
      </c>
      <c r="AF111" s="5" t="str">
        <f>_xlfn.TEXTJOIN("#",TRUE,
IFERROR(VLOOKUP($F111,all_tags[style],1,FALSE),""),
IFERROR(VLOOKUP($G111,all_tags[style],1,FALSE),""),
IFERROR(VLOOKUP($H111,all_tags[style],1,FALSE),""),
IFERROR(VLOOKUP($I111,all_tags[style],1,FALSE),""),
IFERROR(VLOOKUP($J111,all_tags[style],1,FALSE),""),
IFERROR(VLOOKUP($K111,all_tags[style],1,FALSE),""),
IFERROR(VLOOKUP($L111,all_tags[style],1,FALSE),""),
IFERROR(VLOOKUP($M111,all_tags[style],1,FALSE),""),
IFERROR(VLOOKUP($N111,all_tags[style],1,FALSE),""),
IFERROR(VLOOKUP($O111,all_tags[style],1,FALSE),"")
)</f>
        <v/>
      </c>
      <c r="AG111" s="5" t="str">
        <f>_xlfn.TEXTJOIN("#",TRUE,
IFERROR(VLOOKUP($F111,all_tags[theme],1,FALSE),""),
IFERROR(VLOOKUP($G111,all_tags[theme],1,FALSE),""),
IFERROR(VLOOKUP($H111,all_tags[theme],1,FALSE),""),
IFERROR(VLOOKUP($I111,all_tags[theme],1,FALSE),""),
IFERROR(VLOOKUP($J111,all_tags[theme],1,FALSE),""),
IFERROR(VLOOKUP($K111,all_tags[theme],1,FALSE),""),
IFERROR(VLOOKUP($L111,all_tags[theme],1,FALSE),""),
IFERROR(VLOOKUP($M111,all_tags[theme],1,FALSE),""),
IFERROR(VLOOKUP($N111,all_tags[theme],1,FALSE),""),
IFERROR(VLOOKUP($O111,all_tags[theme],1,FALSE),"")
)</f>
        <v>data-viz</v>
      </c>
      <c r="AH111" s="5" t="str">
        <f>_xlfn.TEXTJOIN("#",TRUE,
IFERROR(VLOOKUP($F111,all_tags[topic],1,FALSE),""),
IFERROR(VLOOKUP($G111,all_tags[topic],1,FALSE),""),
IFERROR(VLOOKUP($H111,all_tags[topic],1,FALSE),""),
IFERROR(VLOOKUP($I111,all_tags[topic],1,FALSE),""),
IFERROR(VLOOKUP($J111,all_tags[topic],1,FALSE),""),
IFERROR(VLOOKUP($K111,all_tags[topic],1,FALSE),""),
IFERROR(VLOOKUP($L111,all_tags[topic],1,FALSE),""),
IFERROR(VLOOKUP($M111,all_tags[topic],1,FALSE),""),
IFERROR(VLOOKUP($N111,all_tags[topic],1,FALSE),""),
IFERROR(VLOOKUP($O111,all_tags[topic],1,FALSE),"")
)</f>
        <v>technology</v>
      </c>
      <c r="AI111" s="5" t="str">
        <f>_xlfn.TEXTJOIN("#",TRUE,
IFERROR(VLOOKUP($F111,all_tags[area],1,FALSE),""),
IFERROR(VLOOKUP($G111,all_tags[area],1,FALSE),""),
IFERROR(VLOOKUP($H111,all_tags[area],1,FALSE),""),
IFERROR(VLOOKUP($I111,all_tags[area],1,FALSE),""),
IFERROR(VLOOKUP($J111,all_tags[area],1,FALSE),""),
IFERROR(VLOOKUP($K111,all_tags[area],1,FALSE),""),
IFERROR(VLOOKUP($L111,all_tags[area],1,FALSE),""),
IFERROR(VLOOKUP($M111,all_tags[area],1,FALSE),""),
IFERROR(VLOOKUP($N111,all_tags[area],1,FALSE),""),
IFERROR(VLOOKUP($O111,all_tags[area],1,FALSE),"")
)</f>
        <v/>
      </c>
      <c r="AJ111" s="5" t="str">
        <f>_xlfn.TEXTJOIN("#",TRUE,
IFERROR(VLOOKUP($F111,all_tags[technology],1,FALSE),""),
IFERROR(VLOOKUP($G111,all_tags[technology],1,FALSE),""),
IFERROR(VLOOKUP($H111,all_tags[technology],1,FALSE),""),
IFERROR(VLOOKUP($I111,all_tags[technology],1,FALSE),""),
IFERROR(VLOOKUP($J111,all_tags[technology],1,FALSE),""),
IFERROR(VLOOKUP($K111,all_tags[technology],1,FALSE),""),
IFERROR(VLOOKUP($L111,all_tags[technology],1,FALSE),""),
IFERROR(VLOOKUP($M111,all_tags[technology],1,FALSE),""),
IFERROR(VLOOKUP($N111,all_tags[technology],1,FALSE),""),
IFERROR(VLOOKUP($O111,all_tags[technology],1,FALSE),"")
)</f>
        <v>svg#javascript</v>
      </c>
      <c r="AK111" s="5" t="str">
        <f>_xlfn.TEXTJOIN("#",TRUE,
IFERROR(VLOOKUP($F111,all_tags[other],1,FALSE),""),
IFERROR(VLOOKUP($G111,all_tags[other],1,FALSE),""),
IFERROR(VLOOKUP($H111,all_tags[other],1,FALSE),""),
IFERROR(VLOOKUP($I111,all_tags[other],1,FALSE),""),
IFERROR(VLOOKUP($J111,all_tags[other],1,FALSE),""),
IFERROR(VLOOKUP($K111,all_tags[other],1,FALSE),""),
IFERROR(VLOOKUP($L111,all_tags[other],1,FALSE),""),
IFERROR(VLOOKUP($M111,all_tags[other],1,FALSE),""),
IFERROR(VLOOKUP($N111,all_tags[other],1,FALSE),""),
IFERROR(VLOOKUP($O111,all_tags[other],1,FALSE),"")
)</f>
        <v/>
      </c>
      <c r="AL111" t="str">
        <f t="shared" si="1"/>
        <v>package;data-viz;technology;svg;javascript</v>
      </c>
    </row>
    <row r="112" spans="1:38" x14ac:dyDescent="0.25">
      <c r="A112" t="str">
        <f>source_data[[#This Row],[link_id]]</f>
        <v>L00253</v>
      </c>
      <c r="B112" t="str">
        <f>source_data[[#This Row],[link]]</f>
        <v>https://visionscarto.net/the-state-of-d3-voronoi</v>
      </c>
      <c r="C112" t="str">
        <f>source_data[[#This Row],[article_title]]</f>
        <v>The state of d3 Voronoi (2017)</v>
      </c>
      <c r="D112" t="str">
        <f>source_data[[#This Row],[concatenate]]</f>
        <v>package;overview;data-viz;technology;d3js</v>
      </c>
      <c r="E112">
        <f>source_data[[#This Row],[tag_count]]</f>
        <v>5</v>
      </c>
      <c r="F112" t="str" cm="1">
        <f t="array" ref="F112:J112">_xlfn.TEXTSPLIT(Table5[[#This Row],[concatenate]],";")</f>
        <v>package</v>
      </c>
      <c r="G112" t="str">
        <v>overview</v>
      </c>
      <c r="H112" t="str">
        <v>data-viz</v>
      </c>
      <c r="I112" t="str">
        <v>technology</v>
      </c>
      <c r="J112" t="str">
        <v>d3js</v>
      </c>
      <c r="Q112">
        <f>IF(ISBLANK(F112),-1,COUNTIF(all_tags[],F112)-COUNTIF(all_tags[category],F112))</f>
        <v>1</v>
      </c>
      <c r="R112">
        <f>IF(ISBLANK(G112),-1,COUNTIF(all_tags[],G112)-COUNTIF(all_tags[category],G112))</f>
        <v>1</v>
      </c>
      <c r="S112">
        <f>IF(ISBLANK(H112),-1,COUNTIF(all_tags[],H112)-COUNTIF(all_tags[category],H112))</f>
        <v>1</v>
      </c>
      <c r="T112">
        <f>IF(ISBLANK(I112),-1,COUNTIF(all_tags[],I112)-COUNTIF(all_tags[category],I112))</f>
        <v>1</v>
      </c>
      <c r="U112">
        <f>IF(ISBLANK(J112),-1,COUNTIF(all_tags[],J112)-COUNTIF(all_tags[category],J112))</f>
        <v>1</v>
      </c>
      <c r="V112">
        <f>IF(ISBLANK(K112),-1,COUNTIF(all_tags[],K112)-COUNTIF(all_tags[category],K112))</f>
        <v>-1</v>
      </c>
      <c r="W112">
        <f>IF(ISBLANK(L112),-1,COUNTIF(all_tags[],L112)-COUNTIF(all_tags[category],L112))</f>
        <v>-1</v>
      </c>
      <c r="X112">
        <f>IF(ISBLANK(M112),-1,COUNTIF(all_tags[],M112)-COUNTIF(all_tags[category],M112))</f>
        <v>-1</v>
      </c>
      <c r="Y112">
        <f>IF(ISBLANK(N112),-1,COUNTIF(all_tags[],N112)-COUNTIF(all_tags[category],N112))</f>
        <v>-1</v>
      </c>
      <c r="Z112">
        <f>IF(ISBLANK(O112),-1,COUNTIF(all_tags[],O112)-COUNTIF(all_tags[category],O112))</f>
        <v>-1</v>
      </c>
      <c r="AB112" t="str">
        <f>Table5[[#This Row],[link_id]]</f>
        <v>L00253</v>
      </c>
      <c r="AC112" s="5" t="str">
        <f>_xlfn.TEXTJOIN("#",TRUE,
IFERROR(VLOOKUP($F112,all_tags[format],1,FALSE),""),
IFERROR(VLOOKUP($G112,all_tags[format],1,FALSE),""),
IFERROR(VLOOKUP($H112,all_tags[format],1,FALSE),""),
IFERROR(VLOOKUP($I112,all_tags[format],1,FALSE),""),
IFERROR(VLOOKUP($J112,all_tags[format],1,FALSE),""),
IFERROR(VLOOKUP($K112,all_tags[format],1,FALSE),""),
IFERROR(VLOOKUP($L112,all_tags[format],1,FALSE),""),
IFERROR(VLOOKUP($M112,all_tags[format],1,FALSE),""),
IFERROR(VLOOKUP($N112,all_tags[format],1,FALSE),""),
IFERROR(VLOOKUP($O112,all_tags[format],1,FALSE),"")
)</f>
        <v>package</v>
      </c>
      <c r="AD112" s="5" t="str">
        <f>_xlfn.TEXTJOIN("#",TRUE,
IFERROR(VLOOKUP($F112,all_tags[type],1,FALSE),""),
IFERROR(VLOOKUP($G112,all_tags[type],1,FALSE),""),
IFERROR(VLOOKUP($H112,all_tags[type],1,FALSE),""),
IFERROR(VLOOKUP($I112,all_tags[type],1,FALSE),""),
IFERROR(VLOOKUP($J112,all_tags[type],1,FALSE),""),
IFERROR(VLOOKUP($K112,all_tags[type],1,FALSE),""),
IFERROR(VLOOKUP($L112,all_tags[type],1,FALSE),""),
IFERROR(VLOOKUP($M112,all_tags[type],1,FALSE),""),
IFERROR(VLOOKUP($N112,all_tags[type],1,FALSE),""),
IFERROR(VLOOKUP($O112,all_tags[type],1,FALSE),"")
)</f>
        <v/>
      </c>
      <c r="AE112" s="5" t="str">
        <f>_xlfn.TEXTJOIN("#",TRUE,
IFERROR(VLOOKUP($F112,all_tags[level],1,FALSE),""),
IFERROR(VLOOKUP($G112,all_tags[level],1,FALSE),""),
IFERROR(VLOOKUP($H112,all_tags[level],1,FALSE),""),
IFERROR(VLOOKUP($I112,all_tags[level],1,FALSE),""),
IFERROR(VLOOKUP($J112,all_tags[level],1,FALSE),""),
IFERROR(VLOOKUP($K112,all_tags[level],1,FALSE),""),
IFERROR(VLOOKUP($L112,all_tags[level],1,FALSE),""),
IFERROR(VLOOKUP($M112,all_tags[level],1,FALSE),""),
IFERROR(VLOOKUP($N112,all_tags[level],1,FALSE),""),
IFERROR(VLOOKUP($O112,all_tags[level],1,FALSE),"")
)</f>
        <v>overview</v>
      </c>
      <c r="AF112" s="5" t="str">
        <f>_xlfn.TEXTJOIN("#",TRUE,
IFERROR(VLOOKUP($F112,all_tags[style],1,FALSE),""),
IFERROR(VLOOKUP($G112,all_tags[style],1,FALSE),""),
IFERROR(VLOOKUP($H112,all_tags[style],1,FALSE),""),
IFERROR(VLOOKUP($I112,all_tags[style],1,FALSE),""),
IFERROR(VLOOKUP($J112,all_tags[style],1,FALSE),""),
IFERROR(VLOOKUP($K112,all_tags[style],1,FALSE),""),
IFERROR(VLOOKUP($L112,all_tags[style],1,FALSE),""),
IFERROR(VLOOKUP($M112,all_tags[style],1,FALSE),""),
IFERROR(VLOOKUP($N112,all_tags[style],1,FALSE),""),
IFERROR(VLOOKUP($O112,all_tags[style],1,FALSE),"")
)</f>
        <v/>
      </c>
      <c r="AG112" s="5" t="str">
        <f>_xlfn.TEXTJOIN("#",TRUE,
IFERROR(VLOOKUP($F112,all_tags[theme],1,FALSE),""),
IFERROR(VLOOKUP($G112,all_tags[theme],1,FALSE),""),
IFERROR(VLOOKUP($H112,all_tags[theme],1,FALSE),""),
IFERROR(VLOOKUP($I112,all_tags[theme],1,FALSE),""),
IFERROR(VLOOKUP($J112,all_tags[theme],1,FALSE),""),
IFERROR(VLOOKUP($K112,all_tags[theme],1,FALSE),""),
IFERROR(VLOOKUP($L112,all_tags[theme],1,FALSE),""),
IFERROR(VLOOKUP($M112,all_tags[theme],1,FALSE),""),
IFERROR(VLOOKUP($N112,all_tags[theme],1,FALSE),""),
IFERROR(VLOOKUP($O112,all_tags[theme],1,FALSE),"")
)</f>
        <v>data-viz</v>
      </c>
      <c r="AH112" s="5" t="str">
        <f>_xlfn.TEXTJOIN("#",TRUE,
IFERROR(VLOOKUP($F112,all_tags[topic],1,FALSE),""),
IFERROR(VLOOKUP($G112,all_tags[topic],1,FALSE),""),
IFERROR(VLOOKUP($H112,all_tags[topic],1,FALSE),""),
IFERROR(VLOOKUP($I112,all_tags[topic],1,FALSE),""),
IFERROR(VLOOKUP($J112,all_tags[topic],1,FALSE),""),
IFERROR(VLOOKUP($K112,all_tags[topic],1,FALSE),""),
IFERROR(VLOOKUP($L112,all_tags[topic],1,FALSE),""),
IFERROR(VLOOKUP($M112,all_tags[topic],1,FALSE),""),
IFERROR(VLOOKUP($N112,all_tags[topic],1,FALSE),""),
IFERROR(VLOOKUP($O112,all_tags[topic],1,FALSE),"")
)</f>
        <v>technology</v>
      </c>
      <c r="AI112" s="5" t="str">
        <f>_xlfn.TEXTJOIN("#",TRUE,
IFERROR(VLOOKUP($F112,all_tags[area],1,FALSE),""),
IFERROR(VLOOKUP($G112,all_tags[area],1,FALSE),""),
IFERROR(VLOOKUP($H112,all_tags[area],1,FALSE),""),
IFERROR(VLOOKUP($I112,all_tags[area],1,FALSE),""),
IFERROR(VLOOKUP($J112,all_tags[area],1,FALSE),""),
IFERROR(VLOOKUP($K112,all_tags[area],1,FALSE),""),
IFERROR(VLOOKUP($L112,all_tags[area],1,FALSE),""),
IFERROR(VLOOKUP($M112,all_tags[area],1,FALSE),""),
IFERROR(VLOOKUP($N112,all_tags[area],1,FALSE),""),
IFERROR(VLOOKUP($O112,all_tags[area],1,FALSE),"")
)</f>
        <v/>
      </c>
      <c r="AJ112" s="5" t="str">
        <f>_xlfn.TEXTJOIN("#",TRUE,
IFERROR(VLOOKUP($F112,all_tags[technology],1,FALSE),""),
IFERROR(VLOOKUP($G112,all_tags[technology],1,FALSE),""),
IFERROR(VLOOKUP($H112,all_tags[technology],1,FALSE),""),
IFERROR(VLOOKUP($I112,all_tags[technology],1,FALSE),""),
IFERROR(VLOOKUP($J112,all_tags[technology],1,FALSE),""),
IFERROR(VLOOKUP($K112,all_tags[technology],1,FALSE),""),
IFERROR(VLOOKUP($L112,all_tags[technology],1,FALSE),""),
IFERROR(VLOOKUP($M112,all_tags[technology],1,FALSE),""),
IFERROR(VLOOKUP($N112,all_tags[technology],1,FALSE),""),
IFERROR(VLOOKUP($O112,all_tags[technology],1,FALSE),"")
)</f>
        <v>d3js</v>
      </c>
      <c r="AK112" s="5" t="str">
        <f>_xlfn.TEXTJOIN("#",TRUE,
IFERROR(VLOOKUP($F112,all_tags[other],1,FALSE),""),
IFERROR(VLOOKUP($G112,all_tags[other],1,FALSE),""),
IFERROR(VLOOKUP($H112,all_tags[other],1,FALSE),""),
IFERROR(VLOOKUP($I112,all_tags[other],1,FALSE),""),
IFERROR(VLOOKUP($J112,all_tags[other],1,FALSE),""),
IFERROR(VLOOKUP($K112,all_tags[other],1,FALSE),""),
IFERROR(VLOOKUP($L112,all_tags[other],1,FALSE),""),
IFERROR(VLOOKUP($M112,all_tags[other],1,FALSE),""),
IFERROR(VLOOKUP($N112,all_tags[other],1,FALSE),""),
IFERROR(VLOOKUP($O112,all_tags[other],1,FALSE),"")
)</f>
        <v/>
      </c>
      <c r="AL112" t="str">
        <f t="shared" si="1"/>
        <v>package;overview;data-viz;technology;d3js</v>
      </c>
    </row>
    <row r="113" spans="1:38" x14ac:dyDescent="0.25">
      <c r="A113" t="str">
        <f>source_data[[#This Row],[link_id]]</f>
        <v>L00259</v>
      </c>
      <c r="B113" t="str">
        <f>source_data[[#This Row],[link]]</f>
        <v>https://springerplus.springeropen.com/articles/10.1186/s40064-016-3384-x</v>
      </c>
      <c r="C113" t="str">
        <f>source_data[[#This Row],[article_title]]</f>
        <v>Giving meaning to tweets in emergency situations: a semantic approach for filtering and visualizing social data</v>
      </c>
      <c r="D113" t="str">
        <f>source_data[[#This Row],[concatenate]]</f>
        <v>paper;research;data-science;text-mining;semantic</v>
      </c>
      <c r="E113">
        <f>source_data[[#This Row],[tag_count]]</f>
        <v>6</v>
      </c>
      <c r="F113" t="str" cm="1">
        <f t="array" ref="F113:J113">_xlfn.TEXTSPLIT(Table5[[#This Row],[concatenate]],";")</f>
        <v>paper</v>
      </c>
      <c r="G113" t="str">
        <v>research</v>
      </c>
      <c r="H113" t="str">
        <v>data-science</v>
      </c>
      <c r="I113" t="str">
        <v>text-mining</v>
      </c>
      <c r="J113" t="str">
        <v>semantic</v>
      </c>
      <c r="Q113">
        <f>IF(ISBLANK(F113),-1,COUNTIF(all_tags[],F113)-COUNTIF(all_tags[category],F113))</f>
        <v>1</v>
      </c>
      <c r="R113">
        <f>IF(ISBLANK(G113),-1,COUNTIF(all_tags[],G113)-COUNTIF(all_tags[category],G113))</f>
        <v>1</v>
      </c>
      <c r="S113">
        <f>IF(ISBLANK(H113),-1,COUNTIF(all_tags[],H113)-COUNTIF(all_tags[category],H113))</f>
        <v>1</v>
      </c>
      <c r="T113">
        <f>IF(ISBLANK(I113),-1,COUNTIF(all_tags[],I113)-COUNTIF(all_tags[category],I113))</f>
        <v>1</v>
      </c>
      <c r="U113">
        <f>IF(ISBLANK(J113),-1,COUNTIF(all_tags[],J113)-COUNTIF(all_tags[category],J113))</f>
        <v>1</v>
      </c>
      <c r="V113">
        <f>IF(ISBLANK(K113),-1,COUNTIF(all_tags[],K113)-COUNTIF(all_tags[category],K113))</f>
        <v>-1</v>
      </c>
      <c r="W113">
        <f>IF(ISBLANK(L113),-1,COUNTIF(all_tags[],L113)-COUNTIF(all_tags[category],L113))</f>
        <v>-1</v>
      </c>
      <c r="X113">
        <f>IF(ISBLANK(M113),-1,COUNTIF(all_tags[],M113)-COUNTIF(all_tags[category],M113))</f>
        <v>-1</v>
      </c>
      <c r="Y113">
        <f>IF(ISBLANK(N113),-1,COUNTIF(all_tags[],N113)-COUNTIF(all_tags[category],N113))</f>
        <v>-1</v>
      </c>
      <c r="Z113">
        <f>IF(ISBLANK(O113),-1,COUNTIF(all_tags[],O113)-COUNTIF(all_tags[category],O113))</f>
        <v>-1</v>
      </c>
      <c r="AB113" t="str">
        <f>Table5[[#This Row],[link_id]]</f>
        <v>L00259</v>
      </c>
      <c r="AC113" s="5" t="str">
        <f>_xlfn.TEXTJOIN("#",TRUE,
IFERROR(VLOOKUP($F113,all_tags[format],1,FALSE),""),
IFERROR(VLOOKUP($G113,all_tags[format],1,FALSE),""),
IFERROR(VLOOKUP($H113,all_tags[format],1,FALSE),""),
IFERROR(VLOOKUP($I113,all_tags[format],1,FALSE),""),
IFERROR(VLOOKUP($J113,all_tags[format],1,FALSE),""),
IFERROR(VLOOKUP($K113,all_tags[format],1,FALSE),""),
IFERROR(VLOOKUP($L113,all_tags[format],1,FALSE),""),
IFERROR(VLOOKUP($M113,all_tags[format],1,FALSE),""),
IFERROR(VLOOKUP($N113,all_tags[format],1,FALSE),""),
IFERROR(VLOOKUP($O113,all_tags[format],1,FALSE),"")
)</f>
        <v>paper</v>
      </c>
      <c r="AD113" s="5" t="str">
        <f>_xlfn.TEXTJOIN("#",TRUE,
IFERROR(VLOOKUP($F113,all_tags[type],1,FALSE),""),
IFERROR(VLOOKUP($G113,all_tags[type],1,FALSE),""),
IFERROR(VLOOKUP($H113,all_tags[type],1,FALSE),""),
IFERROR(VLOOKUP($I113,all_tags[type],1,FALSE),""),
IFERROR(VLOOKUP($J113,all_tags[type],1,FALSE),""),
IFERROR(VLOOKUP($K113,all_tags[type],1,FALSE),""),
IFERROR(VLOOKUP($L113,all_tags[type],1,FALSE),""),
IFERROR(VLOOKUP($M113,all_tags[type],1,FALSE),""),
IFERROR(VLOOKUP($N113,all_tags[type],1,FALSE),""),
IFERROR(VLOOKUP($O113,all_tags[type],1,FALSE),"")
)</f>
        <v>research</v>
      </c>
      <c r="AE113" s="5" t="str">
        <f>_xlfn.TEXTJOIN("#",TRUE,
IFERROR(VLOOKUP($F113,all_tags[level],1,FALSE),""),
IFERROR(VLOOKUP($G113,all_tags[level],1,FALSE),""),
IFERROR(VLOOKUP($H113,all_tags[level],1,FALSE),""),
IFERROR(VLOOKUP($I113,all_tags[level],1,FALSE),""),
IFERROR(VLOOKUP($J113,all_tags[level],1,FALSE),""),
IFERROR(VLOOKUP($K113,all_tags[level],1,FALSE),""),
IFERROR(VLOOKUP($L113,all_tags[level],1,FALSE),""),
IFERROR(VLOOKUP($M113,all_tags[level],1,FALSE),""),
IFERROR(VLOOKUP($N113,all_tags[level],1,FALSE),""),
IFERROR(VLOOKUP($O113,all_tags[level],1,FALSE),"")
)</f>
        <v/>
      </c>
      <c r="AF113" s="5" t="str">
        <f>_xlfn.TEXTJOIN("#",TRUE,
IFERROR(VLOOKUP($F113,all_tags[style],1,FALSE),""),
IFERROR(VLOOKUP($G113,all_tags[style],1,FALSE),""),
IFERROR(VLOOKUP($H113,all_tags[style],1,FALSE),""),
IFERROR(VLOOKUP($I113,all_tags[style],1,FALSE),""),
IFERROR(VLOOKUP($J113,all_tags[style],1,FALSE),""),
IFERROR(VLOOKUP($K113,all_tags[style],1,FALSE),""),
IFERROR(VLOOKUP($L113,all_tags[style],1,FALSE),""),
IFERROR(VLOOKUP($M113,all_tags[style],1,FALSE),""),
IFERROR(VLOOKUP($N113,all_tags[style],1,FALSE),""),
IFERROR(VLOOKUP($O113,all_tags[style],1,FALSE),"")
)</f>
        <v/>
      </c>
      <c r="AG113" s="5" t="str">
        <f>_xlfn.TEXTJOIN("#",TRUE,
IFERROR(VLOOKUP($F113,all_tags[theme],1,FALSE),""),
IFERROR(VLOOKUP($G113,all_tags[theme],1,FALSE),""),
IFERROR(VLOOKUP($H113,all_tags[theme],1,FALSE),""),
IFERROR(VLOOKUP($I113,all_tags[theme],1,FALSE),""),
IFERROR(VLOOKUP($J113,all_tags[theme],1,FALSE),""),
IFERROR(VLOOKUP($K113,all_tags[theme],1,FALSE),""),
IFERROR(VLOOKUP($L113,all_tags[theme],1,FALSE),""),
IFERROR(VLOOKUP($M113,all_tags[theme],1,FALSE),""),
IFERROR(VLOOKUP($N113,all_tags[theme],1,FALSE),""),
IFERROR(VLOOKUP($O113,all_tags[theme],1,FALSE),"")
)</f>
        <v>data-science</v>
      </c>
      <c r="AH113" s="5" t="str">
        <f>_xlfn.TEXTJOIN("#",TRUE,
IFERROR(VLOOKUP($F113,all_tags[topic],1,FALSE),""),
IFERROR(VLOOKUP($G113,all_tags[topic],1,FALSE),""),
IFERROR(VLOOKUP($H113,all_tags[topic],1,FALSE),""),
IFERROR(VLOOKUP($I113,all_tags[topic],1,FALSE),""),
IFERROR(VLOOKUP($J113,all_tags[topic],1,FALSE),""),
IFERROR(VLOOKUP($K113,all_tags[topic],1,FALSE),""),
IFERROR(VLOOKUP($L113,all_tags[topic],1,FALSE),""),
IFERROR(VLOOKUP($M113,all_tags[topic],1,FALSE),""),
IFERROR(VLOOKUP($N113,all_tags[topic],1,FALSE),""),
IFERROR(VLOOKUP($O113,all_tags[topic],1,FALSE),"")
)</f>
        <v/>
      </c>
      <c r="AI113" s="5" t="str">
        <f>_xlfn.TEXTJOIN("#",TRUE,
IFERROR(VLOOKUP($F113,all_tags[area],1,FALSE),""),
IFERROR(VLOOKUP($G113,all_tags[area],1,FALSE),""),
IFERROR(VLOOKUP($H113,all_tags[area],1,FALSE),""),
IFERROR(VLOOKUP($I113,all_tags[area],1,FALSE),""),
IFERROR(VLOOKUP($J113,all_tags[area],1,FALSE),""),
IFERROR(VLOOKUP($K113,all_tags[area],1,FALSE),""),
IFERROR(VLOOKUP($L113,all_tags[area],1,FALSE),""),
IFERROR(VLOOKUP($M113,all_tags[area],1,FALSE),""),
IFERROR(VLOOKUP($N113,all_tags[area],1,FALSE),""),
IFERROR(VLOOKUP($O113,all_tags[area],1,FALSE),"")
)</f>
        <v>text-mining</v>
      </c>
      <c r="AJ113" s="5" t="str">
        <f>_xlfn.TEXTJOIN("#",TRUE,
IFERROR(VLOOKUP($F113,all_tags[technology],1,FALSE),""),
IFERROR(VLOOKUP($G113,all_tags[technology],1,FALSE),""),
IFERROR(VLOOKUP($H113,all_tags[technology],1,FALSE),""),
IFERROR(VLOOKUP($I113,all_tags[technology],1,FALSE),""),
IFERROR(VLOOKUP($J113,all_tags[technology],1,FALSE),""),
IFERROR(VLOOKUP($K113,all_tags[technology],1,FALSE),""),
IFERROR(VLOOKUP($L113,all_tags[technology],1,FALSE),""),
IFERROR(VLOOKUP($M113,all_tags[technology],1,FALSE),""),
IFERROR(VLOOKUP($N113,all_tags[technology],1,FALSE),""),
IFERROR(VLOOKUP($O113,all_tags[technology],1,FALSE),"")
)</f>
        <v/>
      </c>
      <c r="AK113" s="5" t="str">
        <f>_xlfn.TEXTJOIN("#",TRUE,
IFERROR(VLOOKUP($F113,all_tags[other],1,FALSE),""),
IFERROR(VLOOKUP($G113,all_tags[other],1,FALSE),""),
IFERROR(VLOOKUP($H113,all_tags[other],1,FALSE),""),
IFERROR(VLOOKUP($I113,all_tags[other],1,FALSE),""),
IFERROR(VLOOKUP($J113,all_tags[other],1,FALSE),""),
IFERROR(VLOOKUP($K113,all_tags[other],1,FALSE),""),
IFERROR(VLOOKUP($L113,all_tags[other],1,FALSE),""),
IFERROR(VLOOKUP($M113,all_tags[other],1,FALSE),""),
IFERROR(VLOOKUP($N113,all_tags[other],1,FALSE),""),
IFERROR(VLOOKUP($O113,all_tags[other],1,FALSE),"")
)</f>
        <v>semantic</v>
      </c>
      <c r="AL113" t="str">
        <f t="shared" si="1"/>
        <v>paper;research;data-science;text-mining;semantic</v>
      </c>
    </row>
    <row r="114" spans="1:38" x14ac:dyDescent="0.25">
      <c r="A114" t="str">
        <f>source_data[[#This Row],[link_id]]</f>
        <v>L00260</v>
      </c>
      <c r="B114" t="str">
        <f>source_data[[#This Row],[link]]</f>
        <v>https://centricdigital.com/blog/big-data-visualization/why-big-data-needs-visualization-to-succeed/</v>
      </c>
      <c r="C114" t="str">
        <f>source_data[[#This Row],[article_title]]</f>
        <v>Why Big Data Needs Visualization to Succeed</v>
      </c>
      <c r="D114" t="str">
        <f>source_data[[#This Row],[concatenate]]</f>
        <v>post;pr;dubious;data-viz</v>
      </c>
      <c r="E114">
        <f>source_data[[#This Row],[tag_count]]</f>
        <v>5</v>
      </c>
      <c r="F114" t="str" cm="1">
        <f t="array" ref="F114:I114">_xlfn.TEXTSPLIT(Table5[[#This Row],[concatenate]],";")</f>
        <v>post</v>
      </c>
      <c r="G114" t="str">
        <v>pr</v>
      </c>
      <c r="H114" t="str">
        <v>dubious</v>
      </c>
      <c r="I114" t="str">
        <v>data-viz</v>
      </c>
      <c r="Q114">
        <f>IF(ISBLANK(F114),-1,COUNTIF(all_tags[],F114)-COUNTIF(all_tags[category],F114))</f>
        <v>1</v>
      </c>
      <c r="R114">
        <f>IF(ISBLANK(G114),-1,COUNTIF(all_tags[],G114)-COUNTIF(all_tags[category],G114))</f>
        <v>1</v>
      </c>
      <c r="S114">
        <f>IF(ISBLANK(H114),-1,COUNTIF(all_tags[],H114)-COUNTIF(all_tags[category],H114))</f>
        <v>1</v>
      </c>
      <c r="T114">
        <f>IF(ISBLANK(I114),-1,COUNTIF(all_tags[],I114)-COUNTIF(all_tags[category],I114))</f>
        <v>1</v>
      </c>
      <c r="U114">
        <f>IF(ISBLANK(J114),-1,COUNTIF(all_tags[],J114)-COUNTIF(all_tags[category],J114))</f>
        <v>-1</v>
      </c>
      <c r="V114">
        <f>IF(ISBLANK(K114),-1,COUNTIF(all_tags[],K114)-COUNTIF(all_tags[category],K114))</f>
        <v>-1</v>
      </c>
      <c r="W114">
        <f>IF(ISBLANK(L114),-1,COUNTIF(all_tags[],L114)-COUNTIF(all_tags[category],L114))</f>
        <v>-1</v>
      </c>
      <c r="X114">
        <f>IF(ISBLANK(M114),-1,COUNTIF(all_tags[],M114)-COUNTIF(all_tags[category],M114))</f>
        <v>-1</v>
      </c>
      <c r="Y114">
        <f>IF(ISBLANK(N114),-1,COUNTIF(all_tags[],N114)-COUNTIF(all_tags[category],N114))</f>
        <v>-1</v>
      </c>
      <c r="Z114">
        <f>IF(ISBLANK(O114),-1,COUNTIF(all_tags[],O114)-COUNTIF(all_tags[category],O114))</f>
        <v>-1</v>
      </c>
      <c r="AB114" t="str">
        <f>Table5[[#This Row],[link_id]]</f>
        <v>L00260</v>
      </c>
      <c r="AC114" s="5" t="str">
        <f>_xlfn.TEXTJOIN("#",TRUE,
IFERROR(VLOOKUP($F114,all_tags[format],1,FALSE),""),
IFERROR(VLOOKUP($G114,all_tags[format],1,FALSE),""),
IFERROR(VLOOKUP($H114,all_tags[format],1,FALSE),""),
IFERROR(VLOOKUP($I114,all_tags[format],1,FALSE),""),
IFERROR(VLOOKUP($J114,all_tags[format],1,FALSE),""),
IFERROR(VLOOKUP($K114,all_tags[format],1,FALSE),""),
IFERROR(VLOOKUP($L114,all_tags[format],1,FALSE),""),
IFERROR(VLOOKUP($M114,all_tags[format],1,FALSE),""),
IFERROR(VLOOKUP($N114,all_tags[format],1,FALSE),""),
IFERROR(VLOOKUP($O114,all_tags[format],1,FALSE),"")
)</f>
        <v>post</v>
      </c>
      <c r="AD114" s="5" t="str">
        <f>_xlfn.TEXTJOIN("#",TRUE,
IFERROR(VLOOKUP($F114,all_tags[type],1,FALSE),""),
IFERROR(VLOOKUP($G114,all_tags[type],1,FALSE),""),
IFERROR(VLOOKUP($H114,all_tags[type],1,FALSE),""),
IFERROR(VLOOKUP($I114,all_tags[type],1,FALSE),""),
IFERROR(VLOOKUP($J114,all_tags[type],1,FALSE),""),
IFERROR(VLOOKUP($K114,all_tags[type],1,FALSE),""),
IFERROR(VLOOKUP($L114,all_tags[type],1,FALSE),""),
IFERROR(VLOOKUP($M114,all_tags[type],1,FALSE),""),
IFERROR(VLOOKUP($N114,all_tags[type],1,FALSE),""),
IFERROR(VLOOKUP($O114,all_tags[type],1,FALSE),"")
)</f>
        <v>pr</v>
      </c>
      <c r="AE114" s="5" t="str">
        <f>_xlfn.TEXTJOIN("#",TRUE,
IFERROR(VLOOKUP($F114,all_tags[level],1,FALSE),""),
IFERROR(VLOOKUP($G114,all_tags[level],1,FALSE),""),
IFERROR(VLOOKUP($H114,all_tags[level],1,FALSE),""),
IFERROR(VLOOKUP($I114,all_tags[level],1,FALSE),""),
IFERROR(VLOOKUP($J114,all_tags[level],1,FALSE),""),
IFERROR(VLOOKUP($K114,all_tags[level],1,FALSE),""),
IFERROR(VLOOKUP($L114,all_tags[level],1,FALSE),""),
IFERROR(VLOOKUP($M114,all_tags[level],1,FALSE),""),
IFERROR(VLOOKUP($N114,all_tags[level],1,FALSE),""),
IFERROR(VLOOKUP($O114,all_tags[level],1,FALSE),"")
)</f>
        <v/>
      </c>
      <c r="AF114" s="5" t="str">
        <f>_xlfn.TEXTJOIN("#",TRUE,
IFERROR(VLOOKUP($F114,all_tags[style],1,FALSE),""),
IFERROR(VLOOKUP($G114,all_tags[style],1,FALSE),""),
IFERROR(VLOOKUP($H114,all_tags[style],1,FALSE),""),
IFERROR(VLOOKUP($I114,all_tags[style],1,FALSE),""),
IFERROR(VLOOKUP($J114,all_tags[style],1,FALSE),""),
IFERROR(VLOOKUP($K114,all_tags[style],1,FALSE),""),
IFERROR(VLOOKUP($L114,all_tags[style],1,FALSE),""),
IFERROR(VLOOKUP($M114,all_tags[style],1,FALSE),""),
IFERROR(VLOOKUP($N114,all_tags[style],1,FALSE),""),
IFERROR(VLOOKUP($O114,all_tags[style],1,FALSE),"")
)</f>
        <v>dubious</v>
      </c>
      <c r="AG114" s="5" t="str">
        <f>_xlfn.TEXTJOIN("#",TRUE,
IFERROR(VLOOKUP($F114,all_tags[theme],1,FALSE),""),
IFERROR(VLOOKUP($G114,all_tags[theme],1,FALSE),""),
IFERROR(VLOOKUP($H114,all_tags[theme],1,FALSE),""),
IFERROR(VLOOKUP($I114,all_tags[theme],1,FALSE),""),
IFERROR(VLOOKUP($J114,all_tags[theme],1,FALSE),""),
IFERROR(VLOOKUP($K114,all_tags[theme],1,FALSE),""),
IFERROR(VLOOKUP($L114,all_tags[theme],1,FALSE),""),
IFERROR(VLOOKUP($M114,all_tags[theme],1,FALSE),""),
IFERROR(VLOOKUP($N114,all_tags[theme],1,FALSE),""),
IFERROR(VLOOKUP($O114,all_tags[theme],1,FALSE),"")
)</f>
        <v>data-viz</v>
      </c>
      <c r="AH114" s="5" t="str">
        <f>_xlfn.TEXTJOIN("#",TRUE,
IFERROR(VLOOKUP($F114,all_tags[topic],1,FALSE),""),
IFERROR(VLOOKUP($G114,all_tags[topic],1,FALSE),""),
IFERROR(VLOOKUP($H114,all_tags[topic],1,FALSE),""),
IFERROR(VLOOKUP($I114,all_tags[topic],1,FALSE),""),
IFERROR(VLOOKUP($J114,all_tags[topic],1,FALSE),""),
IFERROR(VLOOKUP($K114,all_tags[topic],1,FALSE),""),
IFERROR(VLOOKUP($L114,all_tags[topic],1,FALSE),""),
IFERROR(VLOOKUP($M114,all_tags[topic],1,FALSE),""),
IFERROR(VLOOKUP($N114,all_tags[topic],1,FALSE),""),
IFERROR(VLOOKUP($O114,all_tags[topic],1,FALSE),"")
)</f>
        <v/>
      </c>
      <c r="AI114" s="5" t="str">
        <f>_xlfn.TEXTJOIN("#",TRUE,
IFERROR(VLOOKUP($F114,all_tags[area],1,FALSE),""),
IFERROR(VLOOKUP($G114,all_tags[area],1,FALSE),""),
IFERROR(VLOOKUP($H114,all_tags[area],1,FALSE),""),
IFERROR(VLOOKUP($I114,all_tags[area],1,FALSE),""),
IFERROR(VLOOKUP($J114,all_tags[area],1,FALSE),""),
IFERROR(VLOOKUP($K114,all_tags[area],1,FALSE),""),
IFERROR(VLOOKUP($L114,all_tags[area],1,FALSE),""),
IFERROR(VLOOKUP($M114,all_tags[area],1,FALSE),""),
IFERROR(VLOOKUP($N114,all_tags[area],1,FALSE),""),
IFERROR(VLOOKUP($O114,all_tags[area],1,FALSE),"")
)</f>
        <v/>
      </c>
      <c r="AJ114" s="5" t="str">
        <f>_xlfn.TEXTJOIN("#",TRUE,
IFERROR(VLOOKUP($F114,all_tags[technology],1,FALSE),""),
IFERROR(VLOOKUP($G114,all_tags[technology],1,FALSE),""),
IFERROR(VLOOKUP($H114,all_tags[technology],1,FALSE),""),
IFERROR(VLOOKUP($I114,all_tags[technology],1,FALSE),""),
IFERROR(VLOOKUP($J114,all_tags[technology],1,FALSE),""),
IFERROR(VLOOKUP($K114,all_tags[technology],1,FALSE),""),
IFERROR(VLOOKUP($L114,all_tags[technology],1,FALSE),""),
IFERROR(VLOOKUP($M114,all_tags[technology],1,FALSE),""),
IFERROR(VLOOKUP($N114,all_tags[technology],1,FALSE),""),
IFERROR(VLOOKUP($O114,all_tags[technology],1,FALSE),"")
)</f>
        <v/>
      </c>
      <c r="AK114" s="5" t="str">
        <f>_xlfn.TEXTJOIN("#",TRUE,
IFERROR(VLOOKUP($F114,all_tags[other],1,FALSE),""),
IFERROR(VLOOKUP($G114,all_tags[other],1,FALSE),""),
IFERROR(VLOOKUP($H114,all_tags[other],1,FALSE),""),
IFERROR(VLOOKUP($I114,all_tags[other],1,FALSE),""),
IFERROR(VLOOKUP($J114,all_tags[other],1,FALSE),""),
IFERROR(VLOOKUP($K114,all_tags[other],1,FALSE),""),
IFERROR(VLOOKUP($L114,all_tags[other],1,FALSE),""),
IFERROR(VLOOKUP($M114,all_tags[other],1,FALSE),""),
IFERROR(VLOOKUP($N114,all_tags[other],1,FALSE),""),
IFERROR(VLOOKUP($O114,all_tags[other],1,FALSE),"")
)</f>
        <v/>
      </c>
      <c r="AL114" t="str">
        <f t="shared" si="1"/>
        <v>post;pr;dubious;data-viz</v>
      </c>
    </row>
    <row r="115" spans="1:38" x14ac:dyDescent="0.25">
      <c r="A115" t="str">
        <f>source_data[[#This Row],[link_id]]</f>
        <v>L00261</v>
      </c>
      <c r="B115" t="str">
        <f>source_data[[#This Row],[link]]</f>
        <v>https://bocoup.com/blog/smoothly-animate-thousands-of-points-with-html5-canvas-and-d3</v>
      </c>
      <c r="C115" t="str">
        <f>source_data[[#This Row],[article_title]]</f>
        <v>Smoothly animate thousands of points with HTML5 Canvas and D3</v>
      </c>
      <c r="D115" t="str">
        <f>source_data[[#This Row],[concatenate]]</f>
        <v>post;guide;data-viz;technique;technology;animation;d3js</v>
      </c>
      <c r="E115">
        <f>source_data[[#This Row],[tag_count]]</f>
        <v>7</v>
      </c>
      <c r="F115" t="str" cm="1">
        <f t="array" ref="F115:L115">_xlfn.TEXTSPLIT(Table5[[#This Row],[concatenate]],";")</f>
        <v>post</v>
      </c>
      <c r="G115" t="str">
        <v>guide</v>
      </c>
      <c r="H115" t="str">
        <v>data-viz</v>
      </c>
      <c r="I115" t="str">
        <v>technique</v>
      </c>
      <c r="J115" t="str">
        <v>technology</v>
      </c>
      <c r="K115" t="str">
        <v>animation</v>
      </c>
      <c r="L115" t="str">
        <v>d3js</v>
      </c>
      <c r="Q115">
        <f>IF(ISBLANK(F115),-1,COUNTIF(all_tags[],F115)-COUNTIF(all_tags[category],F115))</f>
        <v>1</v>
      </c>
      <c r="R115">
        <f>IF(ISBLANK(G115),-1,COUNTIF(all_tags[],G115)-COUNTIF(all_tags[category],G115))</f>
        <v>1</v>
      </c>
      <c r="S115">
        <f>IF(ISBLANK(H115),-1,COUNTIF(all_tags[],H115)-COUNTIF(all_tags[category],H115))</f>
        <v>1</v>
      </c>
      <c r="T115">
        <f>IF(ISBLANK(I115),-1,COUNTIF(all_tags[],I115)-COUNTIF(all_tags[category],I115))</f>
        <v>1</v>
      </c>
      <c r="U115">
        <f>IF(ISBLANK(J115),-1,COUNTIF(all_tags[],J115)-COUNTIF(all_tags[category],J115))</f>
        <v>1</v>
      </c>
      <c r="V115">
        <f>IF(ISBLANK(K115),-1,COUNTIF(all_tags[],K115)-COUNTIF(all_tags[category],K115))</f>
        <v>1</v>
      </c>
      <c r="W115">
        <f>IF(ISBLANK(L115),-1,COUNTIF(all_tags[],L115)-COUNTIF(all_tags[category],L115))</f>
        <v>1</v>
      </c>
      <c r="X115">
        <f>IF(ISBLANK(M115),-1,COUNTIF(all_tags[],M115)-COUNTIF(all_tags[category],M115))</f>
        <v>-1</v>
      </c>
      <c r="Y115">
        <f>IF(ISBLANK(N115),-1,COUNTIF(all_tags[],N115)-COUNTIF(all_tags[category],N115))</f>
        <v>-1</v>
      </c>
      <c r="Z115">
        <f>IF(ISBLANK(O115),-1,COUNTIF(all_tags[],O115)-COUNTIF(all_tags[category],O115))</f>
        <v>-1</v>
      </c>
      <c r="AB115" t="str">
        <f>Table5[[#This Row],[link_id]]</f>
        <v>L00261</v>
      </c>
      <c r="AC115" s="5" t="str">
        <f>_xlfn.TEXTJOIN("#",TRUE,
IFERROR(VLOOKUP($F115,all_tags[format],1,FALSE),""),
IFERROR(VLOOKUP($G115,all_tags[format],1,FALSE),""),
IFERROR(VLOOKUP($H115,all_tags[format],1,FALSE),""),
IFERROR(VLOOKUP($I115,all_tags[format],1,FALSE),""),
IFERROR(VLOOKUP($J115,all_tags[format],1,FALSE),""),
IFERROR(VLOOKUP($K115,all_tags[format],1,FALSE),""),
IFERROR(VLOOKUP($L115,all_tags[format],1,FALSE),""),
IFERROR(VLOOKUP($M115,all_tags[format],1,FALSE),""),
IFERROR(VLOOKUP($N115,all_tags[format],1,FALSE),""),
IFERROR(VLOOKUP($O115,all_tags[format],1,FALSE),"")
)</f>
        <v>post</v>
      </c>
      <c r="AD115" s="5" t="str">
        <f>_xlfn.TEXTJOIN("#",TRUE,
IFERROR(VLOOKUP($F115,all_tags[type],1,FALSE),""),
IFERROR(VLOOKUP($G115,all_tags[type],1,FALSE),""),
IFERROR(VLOOKUP($H115,all_tags[type],1,FALSE),""),
IFERROR(VLOOKUP($I115,all_tags[type],1,FALSE),""),
IFERROR(VLOOKUP($J115,all_tags[type],1,FALSE),""),
IFERROR(VLOOKUP($K115,all_tags[type],1,FALSE),""),
IFERROR(VLOOKUP($L115,all_tags[type],1,FALSE),""),
IFERROR(VLOOKUP($M115,all_tags[type],1,FALSE),""),
IFERROR(VLOOKUP($N115,all_tags[type],1,FALSE),""),
IFERROR(VLOOKUP($O115,all_tags[type],1,FALSE),"")
)</f>
        <v>guide</v>
      </c>
      <c r="AE115" s="5" t="str">
        <f>_xlfn.TEXTJOIN("#",TRUE,
IFERROR(VLOOKUP($F115,all_tags[level],1,FALSE),""),
IFERROR(VLOOKUP($G115,all_tags[level],1,FALSE),""),
IFERROR(VLOOKUP($H115,all_tags[level],1,FALSE),""),
IFERROR(VLOOKUP($I115,all_tags[level],1,FALSE),""),
IFERROR(VLOOKUP($J115,all_tags[level],1,FALSE),""),
IFERROR(VLOOKUP($K115,all_tags[level],1,FALSE),""),
IFERROR(VLOOKUP($L115,all_tags[level],1,FALSE),""),
IFERROR(VLOOKUP($M115,all_tags[level],1,FALSE),""),
IFERROR(VLOOKUP($N115,all_tags[level],1,FALSE),""),
IFERROR(VLOOKUP($O115,all_tags[level],1,FALSE),"")
)</f>
        <v/>
      </c>
      <c r="AF115" s="5" t="str">
        <f>_xlfn.TEXTJOIN("#",TRUE,
IFERROR(VLOOKUP($F115,all_tags[style],1,FALSE),""),
IFERROR(VLOOKUP($G115,all_tags[style],1,FALSE),""),
IFERROR(VLOOKUP($H115,all_tags[style],1,FALSE),""),
IFERROR(VLOOKUP($I115,all_tags[style],1,FALSE),""),
IFERROR(VLOOKUP($J115,all_tags[style],1,FALSE),""),
IFERROR(VLOOKUP($K115,all_tags[style],1,FALSE),""),
IFERROR(VLOOKUP($L115,all_tags[style],1,FALSE),""),
IFERROR(VLOOKUP($M115,all_tags[style],1,FALSE),""),
IFERROR(VLOOKUP($N115,all_tags[style],1,FALSE),""),
IFERROR(VLOOKUP($O115,all_tags[style],1,FALSE),"")
)</f>
        <v/>
      </c>
      <c r="AG115" s="5" t="str">
        <f>_xlfn.TEXTJOIN("#",TRUE,
IFERROR(VLOOKUP($F115,all_tags[theme],1,FALSE),""),
IFERROR(VLOOKUP($G115,all_tags[theme],1,FALSE),""),
IFERROR(VLOOKUP($H115,all_tags[theme],1,FALSE),""),
IFERROR(VLOOKUP($I115,all_tags[theme],1,FALSE),""),
IFERROR(VLOOKUP($J115,all_tags[theme],1,FALSE),""),
IFERROR(VLOOKUP($K115,all_tags[theme],1,FALSE),""),
IFERROR(VLOOKUP($L115,all_tags[theme],1,FALSE),""),
IFERROR(VLOOKUP($M115,all_tags[theme],1,FALSE),""),
IFERROR(VLOOKUP($N115,all_tags[theme],1,FALSE),""),
IFERROR(VLOOKUP($O115,all_tags[theme],1,FALSE),"")
)</f>
        <v>data-viz</v>
      </c>
      <c r="AH115" s="5" t="str">
        <f>_xlfn.TEXTJOIN("#",TRUE,
IFERROR(VLOOKUP($F115,all_tags[topic],1,FALSE),""),
IFERROR(VLOOKUP($G115,all_tags[topic],1,FALSE),""),
IFERROR(VLOOKUP($H115,all_tags[topic],1,FALSE),""),
IFERROR(VLOOKUP($I115,all_tags[topic],1,FALSE),""),
IFERROR(VLOOKUP($J115,all_tags[topic],1,FALSE),""),
IFERROR(VLOOKUP($K115,all_tags[topic],1,FALSE),""),
IFERROR(VLOOKUP($L115,all_tags[topic],1,FALSE),""),
IFERROR(VLOOKUP($M115,all_tags[topic],1,FALSE),""),
IFERROR(VLOOKUP($N115,all_tags[topic],1,FALSE),""),
IFERROR(VLOOKUP($O115,all_tags[topic],1,FALSE),"")
)</f>
        <v>technique#technology</v>
      </c>
      <c r="AI115" s="5" t="str">
        <f>_xlfn.TEXTJOIN("#",TRUE,
IFERROR(VLOOKUP($F115,all_tags[area],1,FALSE),""),
IFERROR(VLOOKUP($G115,all_tags[area],1,FALSE),""),
IFERROR(VLOOKUP($H115,all_tags[area],1,FALSE),""),
IFERROR(VLOOKUP($I115,all_tags[area],1,FALSE),""),
IFERROR(VLOOKUP($J115,all_tags[area],1,FALSE),""),
IFERROR(VLOOKUP($K115,all_tags[area],1,FALSE),""),
IFERROR(VLOOKUP($L115,all_tags[area],1,FALSE),""),
IFERROR(VLOOKUP($M115,all_tags[area],1,FALSE),""),
IFERROR(VLOOKUP($N115,all_tags[area],1,FALSE),""),
IFERROR(VLOOKUP($O115,all_tags[area],1,FALSE),"")
)</f>
        <v>animation</v>
      </c>
      <c r="AJ115" s="5" t="str">
        <f>_xlfn.TEXTJOIN("#",TRUE,
IFERROR(VLOOKUP($F115,all_tags[technology],1,FALSE),""),
IFERROR(VLOOKUP($G115,all_tags[technology],1,FALSE),""),
IFERROR(VLOOKUP($H115,all_tags[technology],1,FALSE),""),
IFERROR(VLOOKUP($I115,all_tags[technology],1,FALSE),""),
IFERROR(VLOOKUP($J115,all_tags[technology],1,FALSE),""),
IFERROR(VLOOKUP($K115,all_tags[technology],1,FALSE),""),
IFERROR(VLOOKUP($L115,all_tags[technology],1,FALSE),""),
IFERROR(VLOOKUP($M115,all_tags[technology],1,FALSE),""),
IFERROR(VLOOKUP($N115,all_tags[technology],1,FALSE),""),
IFERROR(VLOOKUP($O115,all_tags[technology],1,FALSE),"")
)</f>
        <v>d3js</v>
      </c>
      <c r="AK115" s="5" t="str">
        <f>_xlfn.TEXTJOIN("#",TRUE,
IFERROR(VLOOKUP($F115,all_tags[other],1,FALSE),""),
IFERROR(VLOOKUP($G115,all_tags[other],1,FALSE),""),
IFERROR(VLOOKUP($H115,all_tags[other],1,FALSE),""),
IFERROR(VLOOKUP($I115,all_tags[other],1,FALSE),""),
IFERROR(VLOOKUP($J115,all_tags[other],1,FALSE),""),
IFERROR(VLOOKUP($K115,all_tags[other],1,FALSE),""),
IFERROR(VLOOKUP($L115,all_tags[other],1,FALSE),""),
IFERROR(VLOOKUP($M115,all_tags[other],1,FALSE),""),
IFERROR(VLOOKUP($N115,all_tags[other],1,FALSE),""),
IFERROR(VLOOKUP($O115,all_tags[other],1,FALSE),"")
)</f>
        <v/>
      </c>
      <c r="AL115" t="str">
        <f t="shared" si="1"/>
        <v>post;guide;data-viz;technique;technology;animation;d3js</v>
      </c>
    </row>
    <row r="116" spans="1:38" x14ac:dyDescent="0.25">
      <c r="A116" t="str">
        <f>source_data[[#This Row],[link_id]]</f>
        <v>L00262</v>
      </c>
      <c r="B116" t="str">
        <f>source_data[[#This Row],[link]]</f>
        <v>https://freeter.io/user-guide</v>
      </c>
      <c r="C116" t="str">
        <f>source_data[[#This Row],[article_title]]</f>
        <v>Freeter task manager</v>
      </c>
      <c r="D116" t="str">
        <f>source_data[[#This Row],[concatenate]]</f>
        <v>application;guide;project-management</v>
      </c>
      <c r="E116">
        <f>source_data[[#This Row],[tag_count]]</f>
        <v>4</v>
      </c>
      <c r="F116" t="str" cm="1">
        <f t="array" ref="F116:H116">_xlfn.TEXTSPLIT(Table5[[#This Row],[concatenate]],";")</f>
        <v>application</v>
      </c>
      <c r="G116" t="str">
        <v>guide</v>
      </c>
      <c r="H116" t="str">
        <v>project-management</v>
      </c>
      <c r="Q116">
        <f>IF(ISBLANK(F116),-1,COUNTIF(all_tags[],F116)-COUNTIF(all_tags[category],F116))</f>
        <v>1</v>
      </c>
      <c r="R116">
        <f>IF(ISBLANK(G116),-1,COUNTIF(all_tags[],G116)-COUNTIF(all_tags[category],G116))</f>
        <v>1</v>
      </c>
      <c r="S116">
        <f>IF(ISBLANK(H116),-1,COUNTIF(all_tags[],H116)-COUNTIF(all_tags[category],H116))</f>
        <v>1</v>
      </c>
      <c r="T116">
        <f>IF(ISBLANK(I116),-1,COUNTIF(all_tags[],I116)-COUNTIF(all_tags[category],I116))</f>
        <v>-1</v>
      </c>
      <c r="U116">
        <f>IF(ISBLANK(J116),-1,COUNTIF(all_tags[],J116)-COUNTIF(all_tags[category],J116))</f>
        <v>-1</v>
      </c>
      <c r="V116">
        <f>IF(ISBLANK(K116),-1,COUNTIF(all_tags[],K116)-COUNTIF(all_tags[category],K116))</f>
        <v>-1</v>
      </c>
      <c r="W116">
        <f>IF(ISBLANK(L116),-1,COUNTIF(all_tags[],L116)-COUNTIF(all_tags[category],L116))</f>
        <v>-1</v>
      </c>
      <c r="X116">
        <f>IF(ISBLANK(M116),-1,COUNTIF(all_tags[],M116)-COUNTIF(all_tags[category],M116))</f>
        <v>-1</v>
      </c>
      <c r="Y116">
        <f>IF(ISBLANK(N116),-1,COUNTIF(all_tags[],N116)-COUNTIF(all_tags[category],N116))</f>
        <v>-1</v>
      </c>
      <c r="Z116">
        <f>IF(ISBLANK(O116),-1,COUNTIF(all_tags[],O116)-COUNTIF(all_tags[category],O116))</f>
        <v>-1</v>
      </c>
      <c r="AB116" t="str">
        <f>Table5[[#This Row],[link_id]]</f>
        <v>L00262</v>
      </c>
      <c r="AC116" s="5" t="str">
        <f>_xlfn.TEXTJOIN("#",TRUE,
IFERROR(VLOOKUP($F116,all_tags[format],1,FALSE),""),
IFERROR(VLOOKUP($G116,all_tags[format],1,FALSE),""),
IFERROR(VLOOKUP($H116,all_tags[format],1,FALSE),""),
IFERROR(VLOOKUP($I116,all_tags[format],1,FALSE),""),
IFERROR(VLOOKUP($J116,all_tags[format],1,FALSE),""),
IFERROR(VLOOKUP($K116,all_tags[format],1,FALSE),""),
IFERROR(VLOOKUP($L116,all_tags[format],1,FALSE),""),
IFERROR(VLOOKUP($M116,all_tags[format],1,FALSE),""),
IFERROR(VLOOKUP($N116,all_tags[format],1,FALSE),""),
IFERROR(VLOOKUP($O116,all_tags[format],1,FALSE),"")
)</f>
        <v>application</v>
      </c>
      <c r="AD116" s="5" t="str">
        <f>_xlfn.TEXTJOIN("#",TRUE,
IFERROR(VLOOKUP($F116,all_tags[type],1,FALSE),""),
IFERROR(VLOOKUP($G116,all_tags[type],1,FALSE),""),
IFERROR(VLOOKUP($H116,all_tags[type],1,FALSE),""),
IFERROR(VLOOKUP($I116,all_tags[type],1,FALSE),""),
IFERROR(VLOOKUP($J116,all_tags[type],1,FALSE),""),
IFERROR(VLOOKUP($K116,all_tags[type],1,FALSE),""),
IFERROR(VLOOKUP($L116,all_tags[type],1,FALSE),""),
IFERROR(VLOOKUP($M116,all_tags[type],1,FALSE),""),
IFERROR(VLOOKUP($N116,all_tags[type],1,FALSE),""),
IFERROR(VLOOKUP($O116,all_tags[type],1,FALSE),"")
)</f>
        <v>guide</v>
      </c>
      <c r="AE116" s="5" t="str">
        <f>_xlfn.TEXTJOIN("#",TRUE,
IFERROR(VLOOKUP($F116,all_tags[level],1,FALSE),""),
IFERROR(VLOOKUP($G116,all_tags[level],1,FALSE),""),
IFERROR(VLOOKUP($H116,all_tags[level],1,FALSE),""),
IFERROR(VLOOKUP($I116,all_tags[level],1,FALSE),""),
IFERROR(VLOOKUP($J116,all_tags[level],1,FALSE),""),
IFERROR(VLOOKUP($K116,all_tags[level],1,FALSE),""),
IFERROR(VLOOKUP($L116,all_tags[level],1,FALSE),""),
IFERROR(VLOOKUP($M116,all_tags[level],1,FALSE),""),
IFERROR(VLOOKUP($N116,all_tags[level],1,FALSE),""),
IFERROR(VLOOKUP($O116,all_tags[level],1,FALSE),"")
)</f>
        <v/>
      </c>
      <c r="AF116" s="5" t="str">
        <f>_xlfn.TEXTJOIN("#",TRUE,
IFERROR(VLOOKUP($F116,all_tags[style],1,FALSE),""),
IFERROR(VLOOKUP($G116,all_tags[style],1,FALSE),""),
IFERROR(VLOOKUP($H116,all_tags[style],1,FALSE),""),
IFERROR(VLOOKUP($I116,all_tags[style],1,FALSE),""),
IFERROR(VLOOKUP($J116,all_tags[style],1,FALSE),""),
IFERROR(VLOOKUP($K116,all_tags[style],1,FALSE),""),
IFERROR(VLOOKUP($L116,all_tags[style],1,FALSE),""),
IFERROR(VLOOKUP($M116,all_tags[style],1,FALSE),""),
IFERROR(VLOOKUP($N116,all_tags[style],1,FALSE),""),
IFERROR(VLOOKUP($O116,all_tags[style],1,FALSE),"")
)</f>
        <v/>
      </c>
      <c r="AG116" s="5" t="str">
        <f>_xlfn.TEXTJOIN("#",TRUE,
IFERROR(VLOOKUP($F116,all_tags[theme],1,FALSE),""),
IFERROR(VLOOKUP($G116,all_tags[theme],1,FALSE),""),
IFERROR(VLOOKUP($H116,all_tags[theme],1,FALSE),""),
IFERROR(VLOOKUP($I116,all_tags[theme],1,FALSE),""),
IFERROR(VLOOKUP($J116,all_tags[theme],1,FALSE),""),
IFERROR(VLOOKUP($K116,all_tags[theme],1,FALSE),""),
IFERROR(VLOOKUP($L116,all_tags[theme],1,FALSE),""),
IFERROR(VLOOKUP($M116,all_tags[theme],1,FALSE),""),
IFERROR(VLOOKUP($N116,all_tags[theme],1,FALSE),""),
IFERROR(VLOOKUP($O116,all_tags[theme],1,FALSE),"")
)</f>
        <v/>
      </c>
      <c r="AH116" s="5" t="str">
        <f>_xlfn.TEXTJOIN("#",TRUE,
IFERROR(VLOOKUP($F116,all_tags[topic],1,FALSE),""),
IFERROR(VLOOKUP($G116,all_tags[topic],1,FALSE),""),
IFERROR(VLOOKUP($H116,all_tags[topic],1,FALSE),""),
IFERROR(VLOOKUP($I116,all_tags[topic],1,FALSE),""),
IFERROR(VLOOKUP($J116,all_tags[topic],1,FALSE),""),
IFERROR(VLOOKUP($K116,all_tags[topic],1,FALSE),""),
IFERROR(VLOOKUP($L116,all_tags[topic],1,FALSE),""),
IFERROR(VLOOKUP($M116,all_tags[topic],1,FALSE),""),
IFERROR(VLOOKUP($N116,all_tags[topic],1,FALSE),""),
IFERROR(VLOOKUP($O116,all_tags[topic],1,FALSE),"")
)</f>
        <v/>
      </c>
      <c r="AI116" s="5" t="str">
        <f>_xlfn.TEXTJOIN("#",TRUE,
IFERROR(VLOOKUP($F116,all_tags[area],1,FALSE),""),
IFERROR(VLOOKUP($G116,all_tags[area],1,FALSE),""),
IFERROR(VLOOKUP($H116,all_tags[area],1,FALSE),""),
IFERROR(VLOOKUP($I116,all_tags[area],1,FALSE),""),
IFERROR(VLOOKUP($J116,all_tags[area],1,FALSE),""),
IFERROR(VLOOKUP($K116,all_tags[area],1,FALSE),""),
IFERROR(VLOOKUP($L116,all_tags[area],1,FALSE),""),
IFERROR(VLOOKUP($M116,all_tags[area],1,FALSE),""),
IFERROR(VLOOKUP($N116,all_tags[area],1,FALSE),""),
IFERROR(VLOOKUP($O116,all_tags[area],1,FALSE),"")
)</f>
        <v>project-management</v>
      </c>
      <c r="AJ116" s="5" t="str">
        <f>_xlfn.TEXTJOIN("#",TRUE,
IFERROR(VLOOKUP($F116,all_tags[technology],1,FALSE),""),
IFERROR(VLOOKUP($G116,all_tags[technology],1,FALSE),""),
IFERROR(VLOOKUP($H116,all_tags[technology],1,FALSE),""),
IFERROR(VLOOKUP($I116,all_tags[technology],1,FALSE),""),
IFERROR(VLOOKUP($J116,all_tags[technology],1,FALSE),""),
IFERROR(VLOOKUP($K116,all_tags[technology],1,FALSE),""),
IFERROR(VLOOKUP($L116,all_tags[technology],1,FALSE),""),
IFERROR(VLOOKUP($M116,all_tags[technology],1,FALSE),""),
IFERROR(VLOOKUP($N116,all_tags[technology],1,FALSE),""),
IFERROR(VLOOKUP($O116,all_tags[technology],1,FALSE),"")
)</f>
        <v/>
      </c>
      <c r="AK116" s="5" t="str">
        <f>_xlfn.TEXTJOIN("#",TRUE,
IFERROR(VLOOKUP($F116,all_tags[other],1,FALSE),""),
IFERROR(VLOOKUP($G116,all_tags[other],1,FALSE),""),
IFERROR(VLOOKUP($H116,all_tags[other],1,FALSE),""),
IFERROR(VLOOKUP($I116,all_tags[other],1,FALSE),""),
IFERROR(VLOOKUP($J116,all_tags[other],1,FALSE),""),
IFERROR(VLOOKUP($K116,all_tags[other],1,FALSE),""),
IFERROR(VLOOKUP($L116,all_tags[other],1,FALSE),""),
IFERROR(VLOOKUP($M116,all_tags[other],1,FALSE),""),
IFERROR(VLOOKUP($N116,all_tags[other],1,FALSE),""),
IFERROR(VLOOKUP($O116,all_tags[other],1,FALSE),"")
)</f>
        <v/>
      </c>
      <c r="AL116" t="str">
        <f t="shared" si="1"/>
        <v>application;guide;project-management</v>
      </c>
    </row>
    <row r="117" spans="1:38" x14ac:dyDescent="0.25">
      <c r="A117" t="str">
        <f>source_data[[#This Row],[link_id]]</f>
        <v>L00269</v>
      </c>
      <c r="B117" t="str">
        <f>source_data[[#This Row],[link]]</f>
        <v>http://www.redblobgames.com/articles/curved-paths/making-of.html</v>
      </c>
      <c r="C117" t="str">
        <f>source_data[[#This Row],[article_title]]</f>
        <v>Making of: draggable handles</v>
      </c>
      <c r="D117" t="str">
        <f>source_data[[#This Row],[concatenate]]</f>
        <v>post;advanced;data-viz;technique</v>
      </c>
      <c r="E117">
        <f>source_data[[#This Row],[tag_count]]</f>
        <v>5</v>
      </c>
      <c r="F117" t="str" cm="1">
        <f t="array" ref="F117:I117">_xlfn.TEXTSPLIT(Table5[[#This Row],[concatenate]],";")</f>
        <v>post</v>
      </c>
      <c r="G117" t="str">
        <v>advanced</v>
      </c>
      <c r="H117" t="str">
        <v>data-viz</v>
      </c>
      <c r="I117" t="str">
        <v>technique</v>
      </c>
      <c r="Q117">
        <f>IF(ISBLANK(F117),-1,COUNTIF(all_tags[],F117)-COUNTIF(all_tags[category],F117))</f>
        <v>1</v>
      </c>
      <c r="R117">
        <f>IF(ISBLANK(G117),-1,COUNTIF(all_tags[],G117)-COUNTIF(all_tags[category],G117))</f>
        <v>1</v>
      </c>
      <c r="S117">
        <f>IF(ISBLANK(H117),-1,COUNTIF(all_tags[],H117)-COUNTIF(all_tags[category],H117))</f>
        <v>1</v>
      </c>
      <c r="T117">
        <f>IF(ISBLANK(I117),-1,COUNTIF(all_tags[],I117)-COUNTIF(all_tags[category],I117))</f>
        <v>1</v>
      </c>
      <c r="U117">
        <f>IF(ISBLANK(J117),-1,COUNTIF(all_tags[],J117)-COUNTIF(all_tags[category],J117))</f>
        <v>-1</v>
      </c>
      <c r="V117">
        <f>IF(ISBLANK(K117),-1,COUNTIF(all_tags[],K117)-COUNTIF(all_tags[category],K117))</f>
        <v>-1</v>
      </c>
      <c r="W117">
        <f>IF(ISBLANK(L117),-1,COUNTIF(all_tags[],L117)-COUNTIF(all_tags[category],L117))</f>
        <v>-1</v>
      </c>
      <c r="X117">
        <f>IF(ISBLANK(M117),-1,COUNTIF(all_tags[],M117)-COUNTIF(all_tags[category],M117))</f>
        <v>-1</v>
      </c>
      <c r="Y117">
        <f>IF(ISBLANK(N117),-1,COUNTIF(all_tags[],N117)-COUNTIF(all_tags[category],N117))</f>
        <v>-1</v>
      </c>
      <c r="Z117">
        <f>IF(ISBLANK(O117),-1,COUNTIF(all_tags[],O117)-COUNTIF(all_tags[category],O117))</f>
        <v>-1</v>
      </c>
      <c r="AB117" t="str">
        <f>Table5[[#This Row],[link_id]]</f>
        <v>L00269</v>
      </c>
      <c r="AC117" s="5" t="str">
        <f>_xlfn.TEXTJOIN("#",TRUE,
IFERROR(VLOOKUP($F117,all_tags[format],1,FALSE),""),
IFERROR(VLOOKUP($G117,all_tags[format],1,FALSE),""),
IFERROR(VLOOKUP($H117,all_tags[format],1,FALSE),""),
IFERROR(VLOOKUP($I117,all_tags[format],1,FALSE),""),
IFERROR(VLOOKUP($J117,all_tags[format],1,FALSE),""),
IFERROR(VLOOKUP($K117,all_tags[format],1,FALSE),""),
IFERROR(VLOOKUP($L117,all_tags[format],1,FALSE),""),
IFERROR(VLOOKUP($M117,all_tags[format],1,FALSE),""),
IFERROR(VLOOKUP($N117,all_tags[format],1,FALSE),""),
IFERROR(VLOOKUP($O117,all_tags[format],1,FALSE),"")
)</f>
        <v>post</v>
      </c>
      <c r="AD117" s="5" t="str">
        <f>_xlfn.TEXTJOIN("#",TRUE,
IFERROR(VLOOKUP($F117,all_tags[type],1,FALSE),""),
IFERROR(VLOOKUP($G117,all_tags[type],1,FALSE),""),
IFERROR(VLOOKUP($H117,all_tags[type],1,FALSE),""),
IFERROR(VLOOKUP($I117,all_tags[type],1,FALSE),""),
IFERROR(VLOOKUP($J117,all_tags[type],1,FALSE),""),
IFERROR(VLOOKUP($K117,all_tags[type],1,FALSE),""),
IFERROR(VLOOKUP($L117,all_tags[type],1,FALSE),""),
IFERROR(VLOOKUP($M117,all_tags[type],1,FALSE),""),
IFERROR(VLOOKUP($N117,all_tags[type],1,FALSE),""),
IFERROR(VLOOKUP($O117,all_tags[type],1,FALSE),"")
)</f>
        <v/>
      </c>
      <c r="AE117" s="5" t="str">
        <f>_xlfn.TEXTJOIN("#",TRUE,
IFERROR(VLOOKUP($F117,all_tags[level],1,FALSE),""),
IFERROR(VLOOKUP($G117,all_tags[level],1,FALSE),""),
IFERROR(VLOOKUP($H117,all_tags[level],1,FALSE),""),
IFERROR(VLOOKUP($I117,all_tags[level],1,FALSE),""),
IFERROR(VLOOKUP($J117,all_tags[level],1,FALSE),""),
IFERROR(VLOOKUP($K117,all_tags[level],1,FALSE),""),
IFERROR(VLOOKUP($L117,all_tags[level],1,FALSE),""),
IFERROR(VLOOKUP($M117,all_tags[level],1,FALSE),""),
IFERROR(VLOOKUP($N117,all_tags[level],1,FALSE),""),
IFERROR(VLOOKUP($O117,all_tags[level],1,FALSE),"")
)</f>
        <v>advanced</v>
      </c>
      <c r="AF117" s="5" t="str">
        <f>_xlfn.TEXTJOIN("#",TRUE,
IFERROR(VLOOKUP($F117,all_tags[style],1,FALSE),""),
IFERROR(VLOOKUP($G117,all_tags[style],1,FALSE),""),
IFERROR(VLOOKUP($H117,all_tags[style],1,FALSE),""),
IFERROR(VLOOKUP($I117,all_tags[style],1,FALSE),""),
IFERROR(VLOOKUP($J117,all_tags[style],1,FALSE),""),
IFERROR(VLOOKUP($K117,all_tags[style],1,FALSE),""),
IFERROR(VLOOKUP($L117,all_tags[style],1,FALSE),""),
IFERROR(VLOOKUP($M117,all_tags[style],1,FALSE),""),
IFERROR(VLOOKUP($N117,all_tags[style],1,FALSE),""),
IFERROR(VLOOKUP($O117,all_tags[style],1,FALSE),"")
)</f>
        <v/>
      </c>
      <c r="AG117" s="5" t="str">
        <f>_xlfn.TEXTJOIN("#",TRUE,
IFERROR(VLOOKUP($F117,all_tags[theme],1,FALSE),""),
IFERROR(VLOOKUP($G117,all_tags[theme],1,FALSE),""),
IFERROR(VLOOKUP($H117,all_tags[theme],1,FALSE),""),
IFERROR(VLOOKUP($I117,all_tags[theme],1,FALSE),""),
IFERROR(VLOOKUP($J117,all_tags[theme],1,FALSE),""),
IFERROR(VLOOKUP($K117,all_tags[theme],1,FALSE),""),
IFERROR(VLOOKUP($L117,all_tags[theme],1,FALSE),""),
IFERROR(VLOOKUP($M117,all_tags[theme],1,FALSE),""),
IFERROR(VLOOKUP($N117,all_tags[theme],1,FALSE),""),
IFERROR(VLOOKUP($O117,all_tags[theme],1,FALSE),"")
)</f>
        <v>data-viz</v>
      </c>
      <c r="AH117" s="5" t="str">
        <f>_xlfn.TEXTJOIN("#",TRUE,
IFERROR(VLOOKUP($F117,all_tags[topic],1,FALSE),""),
IFERROR(VLOOKUP($G117,all_tags[topic],1,FALSE),""),
IFERROR(VLOOKUP($H117,all_tags[topic],1,FALSE),""),
IFERROR(VLOOKUP($I117,all_tags[topic],1,FALSE),""),
IFERROR(VLOOKUP($J117,all_tags[topic],1,FALSE),""),
IFERROR(VLOOKUP($K117,all_tags[topic],1,FALSE),""),
IFERROR(VLOOKUP($L117,all_tags[topic],1,FALSE),""),
IFERROR(VLOOKUP($M117,all_tags[topic],1,FALSE),""),
IFERROR(VLOOKUP($N117,all_tags[topic],1,FALSE),""),
IFERROR(VLOOKUP($O117,all_tags[topic],1,FALSE),"")
)</f>
        <v>technique</v>
      </c>
      <c r="AI117" s="5" t="str">
        <f>_xlfn.TEXTJOIN("#",TRUE,
IFERROR(VLOOKUP($F117,all_tags[area],1,FALSE),""),
IFERROR(VLOOKUP($G117,all_tags[area],1,FALSE),""),
IFERROR(VLOOKUP($H117,all_tags[area],1,FALSE),""),
IFERROR(VLOOKUP($I117,all_tags[area],1,FALSE),""),
IFERROR(VLOOKUP($J117,all_tags[area],1,FALSE),""),
IFERROR(VLOOKUP($K117,all_tags[area],1,FALSE),""),
IFERROR(VLOOKUP($L117,all_tags[area],1,FALSE),""),
IFERROR(VLOOKUP($M117,all_tags[area],1,FALSE),""),
IFERROR(VLOOKUP($N117,all_tags[area],1,FALSE),""),
IFERROR(VLOOKUP($O117,all_tags[area],1,FALSE),"")
)</f>
        <v/>
      </c>
      <c r="AJ117" s="5" t="str">
        <f>_xlfn.TEXTJOIN("#",TRUE,
IFERROR(VLOOKUP($F117,all_tags[technology],1,FALSE),""),
IFERROR(VLOOKUP($G117,all_tags[technology],1,FALSE),""),
IFERROR(VLOOKUP($H117,all_tags[technology],1,FALSE),""),
IFERROR(VLOOKUP($I117,all_tags[technology],1,FALSE),""),
IFERROR(VLOOKUP($J117,all_tags[technology],1,FALSE),""),
IFERROR(VLOOKUP($K117,all_tags[technology],1,FALSE),""),
IFERROR(VLOOKUP($L117,all_tags[technology],1,FALSE),""),
IFERROR(VLOOKUP($M117,all_tags[technology],1,FALSE),""),
IFERROR(VLOOKUP($N117,all_tags[technology],1,FALSE),""),
IFERROR(VLOOKUP($O117,all_tags[technology],1,FALSE),"")
)</f>
        <v/>
      </c>
      <c r="AK117" s="5" t="str">
        <f>_xlfn.TEXTJOIN("#",TRUE,
IFERROR(VLOOKUP($F117,all_tags[other],1,FALSE),""),
IFERROR(VLOOKUP($G117,all_tags[other],1,FALSE),""),
IFERROR(VLOOKUP($H117,all_tags[other],1,FALSE),""),
IFERROR(VLOOKUP($I117,all_tags[other],1,FALSE),""),
IFERROR(VLOOKUP($J117,all_tags[other],1,FALSE),""),
IFERROR(VLOOKUP($K117,all_tags[other],1,FALSE),""),
IFERROR(VLOOKUP($L117,all_tags[other],1,FALSE),""),
IFERROR(VLOOKUP($M117,all_tags[other],1,FALSE),""),
IFERROR(VLOOKUP($N117,all_tags[other],1,FALSE),""),
IFERROR(VLOOKUP($O117,all_tags[other],1,FALSE),"")
)</f>
        <v/>
      </c>
      <c r="AL117" t="str">
        <f t="shared" si="1"/>
        <v>post;advanced;data-viz;technique</v>
      </c>
    </row>
    <row r="118" spans="1:38" x14ac:dyDescent="0.25">
      <c r="A118" t="str">
        <f>source_data[[#This Row],[link_id]]</f>
        <v>L00271</v>
      </c>
      <c r="B118" t="str">
        <f>source_data[[#This Row],[link]]</f>
        <v>https://jeremykun.com/2017/02/27/the-reasonable-effectiveness-of-the-multiplicative-weights-update-algorithm/</v>
      </c>
      <c r="C118" t="str">
        <f>source_data[[#This Row],[article_title]]</f>
        <v>Math ∩ Programming</v>
      </c>
      <c r="D118" t="str">
        <f>source_data[[#This Row],[concatenate]]</f>
        <v>blog;development;mathematics</v>
      </c>
      <c r="E118">
        <f>source_data[[#This Row],[tag_count]]</f>
        <v>4</v>
      </c>
      <c r="F118" t="str" cm="1">
        <f t="array" ref="F118:H118">_xlfn.TEXTSPLIT(Table5[[#This Row],[concatenate]],";")</f>
        <v>blog</v>
      </c>
      <c r="G118" t="str">
        <v>development</v>
      </c>
      <c r="H118" t="str">
        <v>mathematics</v>
      </c>
      <c r="Q118">
        <f>IF(ISBLANK(F118),-1,COUNTIF(all_tags[],F118)-COUNTIF(all_tags[category],F118))</f>
        <v>1</v>
      </c>
      <c r="R118">
        <f>IF(ISBLANK(G118),-1,COUNTIF(all_tags[],G118)-COUNTIF(all_tags[category],G118))</f>
        <v>1</v>
      </c>
      <c r="S118">
        <f>IF(ISBLANK(H118),-1,COUNTIF(all_tags[],H118)-COUNTIF(all_tags[category],H118))</f>
        <v>1</v>
      </c>
      <c r="T118">
        <f>IF(ISBLANK(I118),-1,COUNTIF(all_tags[],I118)-COUNTIF(all_tags[category],I118))</f>
        <v>-1</v>
      </c>
      <c r="U118">
        <f>IF(ISBLANK(J118),-1,COUNTIF(all_tags[],J118)-COUNTIF(all_tags[category],J118))</f>
        <v>-1</v>
      </c>
      <c r="V118">
        <f>IF(ISBLANK(K118),-1,COUNTIF(all_tags[],K118)-COUNTIF(all_tags[category],K118))</f>
        <v>-1</v>
      </c>
      <c r="W118">
        <f>IF(ISBLANK(L118),-1,COUNTIF(all_tags[],L118)-COUNTIF(all_tags[category],L118))</f>
        <v>-1</v>
      </c>
      <c r="X118">
        <f>IF(ISBLANK(M118),-1,COUNTIF(all_tags[],M118)-COUNTIF(all_tags[category],M118))</f>
        <v>-1</v>
      </c>
      <c r="Y118">
        <f>IF(ISBLANK(N118),-1,COUNTIF(all_tags[],N118)-COUNTIF(all_tags[category],N118))</f>
        <v>-1</v>
      </c>
      <c r="Z118">
        <f>IF(ISBLANK(O118),-1,COUNTIF(all_tags[],O118)-COUNTIF(all_tags[category],O118))</f>
        <v>-1</v>
      </c>
      <c r="AB118" t="str">
        <f>Table5[[#This Row],[link_id]]</f>
        <v>L00271</v>
      </c>
      <c r="AC118" s="5" t="str">
        <f>_xlfn.TEXTJOIN("#",TRUE,
IFERROR(VLOOKUP($F118,all_tags[format],1,FALSE),""),
IFERROR(VLOOKUP($G118,all_tags[format],1,FALSE),""),
IFERROR(VLOOKUP($H118,all_tags[format],1,FALSE),""),
IFERROR(VLOOKUP($I118,all_tags[format],1,FALSE),""),
IFERROR(VLOOKUP($J118,all_tags[format],1,FALSE),""),
IFERROR(VLOOKUP($K118,all_tags[format],1,FALSE),""),
IFERROR(VLOOKUP($L118,all_tags[format],1,FALSE),""),
IFERROR(VLOOKUP($M118,all_tags[format],1,FALSE),""),
IFERROR(VLOOKUP($N118,all_tags[format],1,FALSE),""),
IFERROR(VLOOKUP($O118,all_tags[format],1,FALSE),"")
)</f>
        <v>blog</v>
      </c>
      <c r="AD118" s="5" t="str">
        <f>_xlfn.TEXTJOIN("#",TRUE,
IFERROR(VLOOKUP($F118,all_tags[type],1,FALSE),""),
IFERROR(VLOOKUP($G118,all_tags[type],1,FALSE),""),
IFERROR(VLOOKUP($H118,all_tags[type],1,FALSE),""),
IFERROR(VLOOKUP($I118,all_tags[type],1,FALSE),""),
IFERROR(VLOOKUP($J118,all_tags[type],1,FALSE),""),
IFERROR(VLOOKUP($K118,all_tags[type],1,FALSE),""),
IFERROR(VLOOKUP($L118,all_tags[type],1,FALSE),""),
IFERROR(VLOOKUP($M118,all_tags[type],1,FALSE),""),
IFERROR(VLOOKUP($N118,all_tags[type],1,FALSE),""),
IFERROR(VLOOKUP($O118,all_tags[type],1,FALSE),"")
)</f>
        <v/>
      </c>
      <c r="AE118" s="5" t="str">
        <f>_xlfn.TEXTJOIN("#",TRUE,
IFERROR(VLOOKUP($F118,all_tags[level],1,FALSE),""),
IFERROR(VLOOKUP($G118,all_tags[level],1,FALSE),""),
IFERROR(VLOOKUP($H118,all_tags[level],1,FALSE),""),
IFERROR(VLOOKUP($I118,all_tags[level],1,FALSE),""),
IFERROR(VLOOKUP($J118,all_tags[level],1,FALSE),""),
IFERROR(VLOOKUP($K118,all_tags[level],1,FALSE),""),
IFERROR(VLOOKUP($L118,all_tags[level],1,FALSE),""),
IFERROR(VLOOKUP($M118,all_tags[level],1,FALSE),""),
IFERROR(VLOOKUP($N118,all_tags[level],1,FALSE),""),
IFERROR(VLOOKUP($O118,all_tags[level],1,FALSE),"")
)</f>
        <v/>
      </c>
      <c r="AF118" s="5" t="str">
        <f>_xlfn.TEXTJOIN("#",TRUE,
IFERROR(VLOOKUP($F118,all_tags[style],1,FALSE),""),
IFERROR(VLOOKUP($G118,all_tags[style],1,FALSE),""),
IFERROR(VLOOKUP($H118,all_tags[style],1,FALSE),""),
IFERROR(VLOOKUP($I118,all_tags[style],1,FALSE),""),
IFERROR(VLOOKUP($J118,all_tags[style],1,FALSE),""),
IFERROR(VLOOKUP($K118,all_tags[style],1,FALSE),""),
IFERROR(VLOOKUP($L118,all_tags[style],1,FALSE),""),
IFERROR(VLOOKUP($M118,all_tags[style],1,FALSE),""),
IFERROR(VLOOKUP($N118,all_tags[style],1,FALSE),""),
IFERROR(VLOOKUP($O118,all_tags[style],1,FALSE),"")
)</f>
        <v/>
      </c>
      <c r="AG118" s="5" t="str">
        <f>_xlfn.TEXTJOIN("#",TRUE,
IFERROR(VLOOKUP($F118,all_tags[theme],1,FALSE),""),
IFERROR(VLOOKUP($G118,all_tags[theme],1,FALSE),""),
IFERROR(VLOOKUP($H118,all_tags[theme],1,FALSE),""),
IFERROR(VLOOKUP($I118,all_tags[theme],1,FALSE),""),
IFERROR(VLOOKUP($J118,all_tags[theme],1,FALSE),""),
IFERROR(VLOOKUP($K118,all_tags[theme],1,FALSE),""),
IFERROR(VLOOKUP($L118,all_tags[theme],1,FALSE),""),
IFERROR(VLOOKUP($M118,all_tags[theme],1,FALSE),""),
IFERROR(VLOOKUP($N118,all_tags[theme],1,FALSE),""),
IFERROR(VLOOKUP($O118,all_tags[theme],1,FALSE),"")
)</f>
        <v/>
      </c>
      <c r="AH118" s="5" t="str">
        <f>_xlfn.TEXTJOIN("#",TRUE,
IFERROR(VLOOKUP($F118,all_tags[topic],1,FALSE),""),
IFERROR(VLOOKUP($G118,all_tags[topic],1,FALSE),""),
IFERROR(VLOOKUP($H118,all_tags[topic],1,FALSE),""),
IFERROR(VLOOKUP($I118,all_tags[topic],1,FALSE),""),
IFERROR(VLOOKUP($J118,all_tags[topic],1,FALSE),""),
IFERROR(VLOOKUP($K118,all_tags[topic],1,FALSE),""),
IFERROR(VLOOKUP($L118,all_tags[topic],1,FALSE),""),
IFERROR(VLOOKUP($M118,all_tags[topic],1,FALSE),""),
IFERROR(VLOOKUP($N118,all_tags[topic],1,FALSE),""),
IFERROR(VLOOKUP($O118,all_tags[topic],1,FALSE),"")
)</f>
        <v/>
      </c>
      <c r="AI118" s="5" t="str">
        <f>_xlfn.TEXTJOIN("#",TRUE,
IFERROR(VLOOKUP($F118,all_tags[area],1,FALSE),""),
IFERROR(VLOOKUP($G118,all_tags[area],1,FALSE),""),
IFERROR(VLOOKUP($H118,all_tags[area],1,FALSE),""),
IFERROR(VLOOKUP($I118,all_tags[area],1,FALSE),""),
IFERROR(VLOOKUP($J118,all_tags[area],1,FALSE),""),
IFERROR(VLOOKUP($K118,all_tags[area],1,FALSE),""),
IFERROR(VLOOKUP($L118,all_tags[area],1,FALSE),""),
IFERROR(VLOOKUP($M118,all_tags[area],1,FALSE),""),
IFERROR(VLOOKUP($N118,all_tags[area],1,FALSE),""),
IFERROR(VLOOKUP($O118,all_tags[area],1,FALSE),"")
)</f>
        <v>development</v>
      </c>
      <c r="AJ118" s="5" t="str">
        <f>_xlfn.TEXTJOIN("#",TRUE,
IFERROR(VLOOKUP($F118,all_tags[technology],1,FALSE),""),
IFERROR(VLOOKUP($G118,all_tags[technology],1,FALSE),""),
IFERROR(VLOOKUP($H118,all_tags[technology],1,FALSE),""),
IFERROR(VLOOKUP($I118,all_tags[technology],1,FALSE),""),
IFERROR(VLOOKUP($J118,all_tags[technology],1,FALSE),""),
IFERROR(VLOOKUP($K118,all_tags[technology],1,FALSE),""),
IFERROR(VLOOKUP($L118,all_tags[technology],1,FALSE),""),
IFERROR(VLOOKUP($M118,all_tags[technology],1,FALSE),""),
IFERROR(VLOOKUP($N118,all_tags[technology],1,FALSE),""),
IFERROR(VLOOKUP($O118,all_tags[technology],1,FALSE),"")
)</f>
        <v/>
      </c>
      <c r="AK118" s="5" t="str">
        <f>_xlfn.TEXTJOIN("#",TRUE,
IFERROR(VLOOKUP($F118,all_tags[other],1,FALSE),""),
IFERROR(VLOOKUP($G118,all_tags[other],1,FALSE),""),
IFERROR(VLOOKUP($H118,all_tags[other],1,FALSE),""),
IFERROR(VLOOKUP($I118,all_tags[other],1,FALSE),""),
IFERROR(VLOOKUP($J118,all_tags[other],1,FALSE),""),
IFERROR(VLOOKUP($K118,all_tags[other],1,FALSE),""),
IFERROR(VLOOKUP($L118,all_tags[other],1,FALSE),""),
IFERROR(VLOOKUP($M118,all_tags[other],1,FALSE),""),
IFERROR(VLOOKUP($N118,all_tags[other],1,FALSE),""),
IFERROR(VLOOKUP($O118,all_tags[other],1,FALSE),"")
)</f>
        <v>mathematics</v>
      </c>
      <c r="AL118" t="str">
        <f t="shared" si="1"/>
        <v>blog;development;mathematics</v>
      </c>
    </row>
    <row r="119" spans="1:38" ht="30" x14ac:dyDescent="0.25">
      <c r="A119" t="str">
        <f>source_data[[#This Row],[link_id]]</f>
        <v>L00275</v>
      </c>
      <c r="B119" t="str">
        <f>source_data[[#This Row],[link]]</f>
        <v>http://www.openculture.com/an-introduction-to-the-philosophy-of-science-a-free-online-course</v>
      </c>
      <c r="C119" t="str">
        <f>source_data[[#This Row],[article_title]]</f>
        <v>An Introduction to the Philosophy of Science: A Free Online Course</v>
      </c>
      <c r="D119" t="str">
        <f>source_data[[#This Row],[concatenate]]</f>
        <v>post;lecture;video;course;philosophy;science;art</v>
      </c>
      <c r="E119">
        <f>source_data[[#This Row],[tag_count]]</f>
        <v>4</v>
      </c>
      <c r="F119" t="str" cm="1">
        <f t="array" ref="F119:L119">_xlfn.TEXTSPLIT(Table5[[#This Row],[concatenate]],";")</f>
        <v>post</v>
      </c>
      <c r="G119" t="str">
        <v>lecture</v>
      </c>
      <c r="H119" t="str">
        <v>video</v>
      </c>
      <c r="I119" t="str">
        <v>course</v>
      </c>
      <c r="J119" t="str">
        <v>philosophy</v>
      </c>
      <c r="K119" t="str">
        <v>science</v>
      </c>
      <c r="L119" t="str">
        <v>art</v>
      </c>
      <c r="Q119">
        <f>IF(ISBLANK(F119),-1,COUNTIF(all_tags[],F119)-COUNTIF(all_tags[category],F119))</f>
        <v>1</v>
      </c>
      <c r="R119">
        <f>IF(ISBLANK(G119),-1,COUNTIF(all_tags[],G119)-COUNTIF(all_tags[category],G119))</f>
        <v>1</v>
      </c>
      <c r="S119">
        <f>IF(ISBLANK(H119),-1,COUNTIF(all_tags[],H119)-COUNTIF(all_tags[category],H119))</f>
        <v>1</v>
      </c>
      <c r="T119">
        <f>IF(ISBLANK(I119),-1,COUNTIF(all_tags[],I119)-COUNTIF(all_tags[category],I119))</f>
        <v>1</v>
      </c>
      <c r="U119">
        <f>IF(ISBLANK(J119),-1,COUNTIF(all_tags[],J119)-COUNTIF(all_tags[category],J119))</f>
        <v>1</v>
      </c>
      <c r="V119">
        <f>IF(ISBLANK(K119),-1,COUNTIF(all_tags[],K119)-COUNTIF(all_tags[category],K119))</f>
        <v>1</v>
      </c>
      <c r="W119">
        <f>IF(ISBLANK(L119),-1,COUNTIF(all_tags[],L119)-COUNTIF(all_tags[category],L119))</f>
        <v>1</v>
      </c>
      <c r="X119">
        <f>IF(ISBLANK(M119),-1,COUNTIF(all_tags[],M119)-COUNTIF(all_tags[category],M119))</f>
        <v>-1</v>
      </c>
      <c r="Y119">
        <f>IF(ISBLANK(N119),-1,COUNTIF(all_tags[],N119)-COUNTIF(all_tags[category],N119))</f>
        <v>-1</v>
      </c>
      <c r="Z119">
        <f>IF(ISBLANK(O119),-1,COUNTIF(all_tags[],O119)-COUNTIF(all_tags[category],O119))</f>
        <v>-1</v>
      </c>
      <c r="AB119" t="str">
        <f>Table5[[#This Row],[link_id]]</f>
        <v>L00275</v>
      </c>
      <c r="AC119" s="5" t="str">
        <f>_xlfn.TEXTJOIN("#",TRUE,
IFERROR(VLOOKUP($F119,all_tags[format],1,FALSE),""),
IFERROR(VLOOKUP($G119,all_tags[format],1,FALSE),""),
IFERROR(VLOOKUP($H119,all_tags[format],1,FALSE),""),
IFERROR(VLOOKUP($I119,all_tags[format],1,FALSE),""),
IFERROR(VLOOKUP($J119,all_tags[format],1,FALSE),""),
IFERROR(VLOOKUP($K119,all_tags[format],1,FALSE),""),
IFERROR(VLOOKUP($L119,all_tags[format],1,FALSE),""),
IFERROR(VLOOKUP($M119,all_tags[format],1,FALSE),""),
IFERROR(VLOOKUP($N119,all_tags[format],1,FALSE),""),
IFERROR(VLOOKUP($O119,all_tags[format],1,FALSE),"")
)</f>
        <v>post#lecture#video#course</v>
      </c>
      <c r="AD119" s="5" t="str">
        <f>_xlfn.TEXTJOIN("#",TRUE,
IFERROR(VLOOKUP($F119,all_tags[type],1,FALSE),""),
IFERROR(VLOOKUP($G119,all_tags[type],1,FALSE),""),
IFERROR(VLOOKUP($H119,all_tags[type],1,FALSE),""),
IFERROR(VLOOKUP($I119,all_tags[type],1,FALSE),""),
IFERROR(VLOOKUP($J119,all_tags[type],1,FALSE),""),
IFERROR(VLOOKUP($K119,all_tags[type],1,FALSE),""),
IFERROR(VLOOKUP($L119,all_tags[type],1,FALSE),""),
IFERROR(VLOOKUP($M119,all_tags[type],1,FALSE),""),
IFERROR(VLOOKUP($N119,all_tags[type],1,FALSE),""),
IFERROR(VLOOKUP($O119,all_tags[type],1,FALSE),"")
)</f>
        <v/>
      </c>
      <c r="AE119" s="5" t="str">
        <f>_xlfn.TEXTJOIN("#",TRUE,
IFERROR(VLOOKUP($F119,all_tags[level],1,FALSE),""),
IFERROR(VLOOKUP($G119,all_tags[level],1,FALSE),""),
IFERROR(VLOOKUP($H119,all_tags[level],1,FALSE),""),
IFERROR(VLOOKUP($I119,all_tags[level],1,FALSE),""),
IFERROR(VLOOKUP($J119,all_tags[level],1,FALSE),""),
IFERROR(VLOOKUP($K119,all_tags[level],1,FALSE),""),
IFERROR(VLOOKUP($L119,all_tags[level],1,FALSE),""),
IFERROR(VLOOKUP($M119,all_tags[level],1,FALSE),""),
IFERROR(VLOOKUP($N119,all_tags[level],1,FALSE),""),
IFERROR(VLOOKUP($O119,all_tags[level],1,FALSE),"")
)</f>
        <v/>
      </c>
      <c r="AF119" s="5" t="str">
        <f>_xlfn.TEXTJOIN("#",TRUE,
IFERROR(VLOOKUP($F119,all_tags[style],1,FALSE),""),
IFERROR(VLOOKUP($G119,all_tags[style],1,FALSE),""),
IFERROR(VLOOKUP($H119,all_tags[style],1,FALSE),""),
IFERROR(VLOOKUP($I119,all_tags[style],1,FALSE),""),
IFERROR(VLOOKUP($J119,all_tags[style],1,FALSE),""),
IFERROR(VLOOKUP($K119,all_tags[style],1,FALSE),""),
IFERROR(VLOOKUP($L119,all_tags[style],1,FALSE),""),
IFERROR(VLOOKUP($M119,all_tags[style],1,FALSE),""),
IFERROR(VLOOKUP($N119,all_tags[style],1,FALSE),""),
IFERROR(VLOOKUP($O119,all_tags[style],1,FALSE),"")
)</f>
        <v/>
      </c>
      <c r="AG119" s="5" t="str">
        <f>_xlfn.TEXTJOIN("#",TRUE,
IFERROR(VLOOKUP($F119,all_tags[theme],1,FALSE),""),
IFERROR(VLOOKUP($G119,all_tags[theme],1,FALSE),""),
IFERROR(VLOOKUP($H119,all_tags[theme],1,FALSE),""),
IFERROR(VLOOKUP($I119,all_tags[theme],1,FALSE),""),
IFERROR(VLOOKUP($J119,all_tags[theme],1,FALSE),""),
IFERROR(VLOOKUP($K119,all_tags[theme],1,FALSE),""),
IFERROR(VLOOKUP($L119,all_tags[theme],1,FALSE),""),
IFERROR(VLOOKUP($M119,all_tags[theme],1,FALSE),""),
IFERROR(VLOOKUP($N119,all_tags[theme],1,FALSE),""),
IFERROR(VLOOKUP($O119,all_tags[theme],1,FALSE),"")
)</f>
        <v/>
      </c>
      <c r="AH119" s="5" t="str">
        <f>_xlfn.TEXTJOIN("#",TRUE,
IFERROR(VLOOKUP($F119,all_tags[topic],1,FALSE),""),
IFERROR(VLOOKUP($G119,all_tags[topic],1,FALSE),""),
IFERROR(VLOOKUP($H119,all_tags[topic],1,FALSE),""),
IFERROR(VLOOKUP($I119,all_tags[topic],1,FALSE),""),
IFERROR(VLOOKUP($J119,all_tags[topic],1,FALSE),""),
IFERROR(VLOOKUP($K119,all_tags[topic],1,FALSE),""),
IFERROR(VLOOKUP($L119,all_tags[topic],1,FALSE),""),
IFERROR(VLOOKUP($M119,all_tags[topic],1,FALSE),""),
IFERROR(VLOOKUP($N119,all_tags[topic],1,FALSE),""),
IFERROR(VLOOKUP($O119,all_tags[topic],1,FALSE),"")
)</f>
        <v/>
      </c>
      <c r="AI119" s="5" t="str">
        <f>_xlfn.TEXTJOIN("#",TRUE,
IFERROR(VLOOKUP($F119,all_tags[area],1,FALSE),""),
IFERROR(VLOOKUP($G119,all_tags[area],1,FALSE),""),
IFERROR(VLOOKUP($H119,all_tags[area],1,FALSE),""),
IFERROR(VLOOKUP($I119,all_tags[area],1,FALSE),""),
IFERROR(VLOOKUP($J119,all_tags[area],1,FALSE),""),
IFERROR(VLOOKUP($K119,all_tags[area],1,FALSE),""),
IFERROR(VLOOKUP($L119,all_tags[area],1,FALSE),""),
IFERROR(VLOOKUP($M119,all_tags[area],1,FALSE),""),
IFERROR(VLOOKUP($N119,all_tags[area],1,FALSE),""),
IFERROR(VLOOKUP($O119,all_tags[area],1,FALSE),"")
)</f>
        <v>philosophy</v>
      </c>
      <c r="AJ119" s="5" t="str">
        <f>_xlfn.TEXTJOIN("#",TRUE,
IFERROR(VLOOKUP($F119,all_tags[technology],1,FALSE),""),
IFERROR(VLOOKUP($G119,all_tags[technology],1,FALSE),""),
IFERROR(VLOOKUP($H119,all_tags[technology],1,FALSE),""),
IFERROR(VLOOKUP($I119,all_tags[technology],1,FALSE),""),
IFERROR(VLOOKUP($J119,all_tags[technology],1,FALSE),""),
IFERROR(VLOOKUP($K119,all_tags[technology],1,FALSE),""),
IFERROR(VLOOKUP($L119,all_tags[technology],1,FALSE),""),
IFERROR(VLOOKUP($M119,all_tags[technology],1,FALSE),""),
IFERROR(VLOOKUP($N119,all_tags[technology],1,FALSE),""),
IFERROR(VLOOKUP($O119,all_tags[technology],1,FALSE),"")
)</f>
        <v/>
      </c>
      <c r="AK119" s="5" t="str">
        <f>_xlfn.TEXTJOIN("#",TRUE,
IFERROR(VLOOKUP($F119,all_tags[other],1,FALSE),""),
IFERROR(VLOOKUP($G119,all_tags[other],1,FALSE),""),
IFERROR(VLOOKUP($H119,all_tags[other],1,FALSE),""),
IFERROR(VLOOKUP($I119,all_tags[other],1,FALSE),""),
IFERROR(VLOOKUP($J119,all_tags[other],1,FALSE),""),
IFERROR(VLOOKUP($K119,all_tags[other],1,FALSE),""),
IFERROR(VLOOKUP($L119,all_tags[other],1,FALSE),""),
IFERROR(VLOOKUP($M119,all_tags[other],1,FALSE),""),
IFERROR(VLOOKUP($N119,all_tags[other],1,FALSE),""),
IFERROR(VLOOKUP($O119,all_tags[other],1,FALSE),"")
)</f>
        <v>science#art</v>
      </c>
      <c r="AL119" t="str">
        <f t="shared" si="1"/>
        <v>post;lecture;video;course;philosophy;science;art</v>
      </c>
    </row>
    <row r="120" spans="1:38" x14ac:dyDescent="0.25">
      <c r="A120" t="str">
        <f>source_data[[#This Row],[link_id]]</f>
        <v>L00282</v>
      </c>
      <c r="B120" t="str">
        <f>source_data[[#This Row],[link]]</f>
        <v>https://appliedmachinelearning.wordpress.com/2017/03/08/image-compression-using-k-means-clustering/</v>
      </c>
      <c r="C120" t="str">
        <f>source_data[[#This Row],[article_title]]</f>
        <v>Image Compression using K-means Clustering : Colour Quantization</v>
      </c>
      <c r="D120" t="str">
        <f>source_data[[#This Row],[concatenate]]</f>
        <v>post;tutorial;technique;ml;k-means;clustering</v>
      </c>
      <c r="E120">
        <f>source_data[[#This Row],[tag_count]]</f>
        <v>5</v>
      </c>
      <c r="F120" t="str" cm="1">
        <f t="array" ref="F120:K120">_xlfn.TEXTSPLIT(Table5[[#This Row],[concatenate]],";")</f>
        <v>post</v>
      </c>
      <c r="G120" t="str">
        <v>tutorial</v>
      </c>
      <c r="H120" t="str">
        <v>technique</v>
      </c>
      <c r="I120" t="str">
        <v>ml</v>
      </c>
      <c r="J120" t="str">
        <v>k-means</v>
      </c>
      <c r="K120" t="str">
        <v>clustering</v>
      </c>
      <c r="Q120">
        <f>IF(ISBLANK(F120),-1,COUNTIF(all_tags[],F120)-COUNTIF(all_tags[category],F120))</f>
        <v>1</v>
      </c>
      <c r="R120">
        <f>IF(ISBLANK(G120),-1,COUNTIF(all_tags[],G120)-COUNTIF(all_tags[category],G120))</f>
        <v>1</v>
      </c>
      <c r="S120">
        <f>IF(ISBLANK(H120),-1,COUNTIF(all_tags[],H120)-COUNTIF(all_tags[category],H120))</f>
        <v>1</v>
      </c>
      <c r="T120">
        <f>IF(ISBLANK(I120),-1,COUNTIF(all_tags[],I120)-COUNTIF(all_tags[category],I120))</f>
        <v>1</v>
      </c>
      <c r="U120">
        <f>IF(ISBLANK(J120),-1,COUNTIF(all_tags[],J120)-COUNTIF(all_tags[category],J120))</f>
        <v>1</v>
      </c>
      <c r="V120">
        <f>IF(ISBLANK(K120),-1,COUNTIF(all_tags[],K120)-COUNTIF(all_tags[category],K120))</f>
        <v>1</v>
      </c>
      <c r="W120">
        <f>IF(ISBLANK(L120),-1,COUNTIF(all_tags[],L120)-COUNTIF(all_tags[category],L120))</f>
        <v>-1</v>
      </c>
      <c r="X120">
        <f>IF(ISBLANK(M120),-1,COUNTIF(all_tags[],M120)-COUNTIF(all_tags[category],M120))</f>
        <v>-1</v>
      </c>
      <c r="Y120">
        <f>IF(ISBLANK(N120),-1,COUNTIF(all_tags[],N120)-COUNTIF(all_tags[category],N120))</f>
        <v>-1</v>
      </c>
      <c r="Z120">
        <f>IF(ISBLANK(O120),-1,COUNTIF(all_tags[],O120)-COUNTIF(all_tags[category],O120))</f>
        <v>-1</v>
      </c>
      <c r="AB120" t="str">
        <f>Table5[[#This Row],[link_id]]</f>
        <v>L00282</v>
      </c>
      <c r="AC120" s="5" t="str">
        <f>_xlfn.TEXTJOIN("#",TRUE,
IFERROR(VLOOKUP($F120,all_tags[format],1,FALSE),""),
IFERROR(VLOOKUP($G120,all_tags[format],1,FALSE),""),
IFERROR(VLOOKUP($H120,all_tags[format],1,FALSE),""),
IFERROR(VLOOKUP($I120,all_tags[format],1,FALSE),""),
IFERROR(VLOOKUP($J120,all_tags[format],1,FALSE),""),
IFERROR(VLOOKUP($K120,all_tags[format],1,FALSE),""),
IFERROR(VLOOKUP($L120,all_tags[format],1,FALSE),""),
IFERROR(VLOOKUP($M120,all_tags[format],1,FALSE),""),
IFERROR(VLOOKUP($N120,all_tags[format],1,FALSE),""),
IFERROR(VLOOKUP($O120,all_tags[format],1,FALSE),"")
)</f>
        <v>post</v>
      </c>
      <c r="AD120" s="5" t="str">
        <f>_xlfn.TEXTJOIN("#",TRUE,
IFERROR(VLOOKUP($F120,all_tags[type],1,FALSE),""),
IFERROR(VLOOKUP($G120,all_tags[type],1,FALSE),""),
IFERROR(VLOOKUP($H120,all_tags[type],1,FALSE),""),
IFERROR(VLOOKUP($I120,all_tags[type],1,FALSE),""),
IFERROR(VLOOKUP($J120,all_tags[type],1,FALSE),""),
IFERROR(VLOOKUP($K120,all_tags[type],1,FALSE),""),
IFERROR(VLOOKUP($L120,all_tags[type],1,FALSE),""),
IFERROR(VLOOKUP($M120,all_tags[type],1,FALSE),""),
IFERROR(VLOOKUP($N120,all_tags[type],1,FALSE),""),
IFERROR(VLOOKUP($O120,all_tags[type],1,FALSE),"")
)</f>
        <v>tutorial</v>
      </c>
      <c r="AE120" s="5" t="str">
        <f>_xlfn.TEXTJOIN("#",TRUE,
IFERROR(VLOOKUP($F120,all_tags[level],1,FALSE),""),
IFERROR(VLOOKUP($G120,all_tags[level],1,FALSE),""),
IFERROR(VLOOKUP($H120,all_tags[level],1,FALSE),""),
IFERROR(VLOOKUP($I120,all_tags[level],1,FALSE),""),
IFERROR(VLOOKUP($J120,all_tags[level],1,FALSE),""),
IFERROR(VLOOKUP($K120,all_tags[level],1,FALSE),""),
IFERROR(VLOOKUP($L120,all_tags[level],1,FALSE),""),
IFERROR(VLOOKUP($M120,all_tags[level],1,FALSE),""),
IFERROR(VLOOKUP($N120,all_tags[level],1,FALSE),""),
IFERROR(VLOOKUP($O120,all_tags[level],1,FALSE),"")
)</f>
        <v/>
      </c>
      <c r="AF120" s="5" t="str">
        <f>_xlfn.TEXTJOIN("#",TRUE,
IFERROR(VLOOKUP($F120,all_tags[style],1,FALSE),""),
IFERROR(VLOOKUP($G120,all_tags[style],1,FALSE),""),
IFERROR(VLOOKUP($H120,all_tags[style],1,FALSE),""),
IFERROR(VLOOKUP($I120,all_tags[style],1,FALSE),""),
IFERROR(VLOOKUP($J120,all_tags[style],1,FALSE),""),
IFERROR(VLOOKUP($K120,all_tags[style],1,FALSE),""),
IFERROR(VLOOKUP($L120,all_tags[style],1,FALSE),""),
IFERROR(VLOOKUP($M120,all_tags[style],1,FALSE),""),
IFERROR(VLOOKUP($N120,all_tags[style],1,FALSE),""),
IFERROR(VLOOKUP($O120,all_tags[style],1,FALSE),"")
)</f>
        <v/>
      </c>
      <c r="AG120" s="5" t="str">
        <f>_xlfn.TEXTJOIN("#",TRUE,
IFERROR(VLOOKUP($F120,all_tags[theme],1,FALSE),""),
IFERROR(VLOOKUP($G120,all_tags[theme],1,FALSE),""),
IFERROR(VLOOKUP($H120,all_tags[theme],1,FALSE),""),
IFERROR(VLOOKUP($I120,all_tags[theme],1,FALSE),""),
IFERROR(VLOOKUP($J120,all_tags[theme],1,FALSE),""),
IFERROR(VLOOKUP($K120,all_tags[theme],1,FALSE),""),
IFERROR(VLOOKUP($L120,all_tags[theme],1,FALSE),""),
IFERROR(VLOOKUP($M120,all_tags[theme],1,FALSE),""),
IFERROR(VLOOKUP($N120,all_tags[theme],1,FALSE),""),
IFERROR(VLOOKUP($O120,all_tags[theme],1,FALSE),"")
)</f>
        <v/>
      </c>
      <c r="AH120" s="5" t="str">
        <f>_xlfn.TEXTJOIN("#",TRUE,
IFERROR(VLOOKUP($F120,all_tags[topic],1,FALSE),""),
IFERROR(VLOOKUP($G120,all_tags[topic],1,FALSE),""),
IFERROR(VLOOKUP($H120,all_tags[topic],1,FALSE),""),
IFERROR(VLOOKUP($I120,all_tags[topic],1,FALSE),""),
IFERROR(VLOOKUP($J120,all_tags[topic],1,FALSE),""),
IFERROR(VLOOKUP($K120,all_tags[topic],1,FALSE),""),
IFERROR(VLOOKUP($L120,all_tags[topic],1,FALSE),""),
IFERROR(VLOOKUP($M120,all_tags[topic],1,FALSE),""),
IFERROR(VLOOKUP($N120,all_tags[topic],1,FALSE),""),
IFERROR(VLOOKUP($O120,all_tags[topic],1,FALSE),"")
)</f>
        <v>technique</v>
      </c>
      <c r="AI120" s="5" t="str">
        <f>_xlfn.TEXTJOIN("#",TRUE,
IFERROR(VLOOKUP($F120,all_tags[area],1,FALSE),""),
IFERROR(VLOOKUP($G120,all_tags[area],1,FALSE),""),
IFERROR(VLOOKUP($H120,all_tags[area],1,FALSE),""),
IFERROR(VLOOKUP($I120,all_tags[area],1,FALSE),""),
IFERROR(VLOOKUP($J120,all_tags[area],1,FALSE),""),
IFERROR(VLOOKUP($K120,all_tags[area],1,FALSE),""),
IFERROR(VLOOKUP($L120,all_tags[area],1,FALSE),""),
IFERROR(VLOOKUP($M120,all_tags[area],1,FALSE),""),
IFERROR(VLOOKUP($N120,all_tags[area],1,FALSE),""),
IFERROR(VLOOKUP($O120,all_tags[area],1,FALSE),"")
)</f>
        <v>ml#k-means#clustering</v>
      </c>
      <c r="AJ120" s="5" t="str">
        <f>_xlfn.TEXTJOIN("#",TRUE,
IFERROR(VLOOKUP($F120,all_tags[technology],1,FALSE),""),
IFERROR(VLOOKUP($G120,all_tags[technology],1,FALSE),""),
IFERROR(VLOOKUP($H120,all_tags[technology],1,FALSE),""),
IFERROR(VLOOKUP($I120,all_tags[technology],1,FALSE),""),
IFERROR(VLOOKUP($J120,all_tags[technology],1,FALSE),""),
IFERROR(VLOOKUP($K120,all_tags[technology],1,FALSE),""),
IFERROR(VLOOKUP($L120,all_tags[technology],1,FALSE),""),
IFERROR(VLOOKUP($M120,all_tags[technology],1,FALSE),""),
IFERROR(VLOOKUP($N120,all_tags[technology],1,FALSE),""),
IFERROR(VLOOKUP($O120,all_tags[technology],1,FALSE),"")
)</f>
        <v/>
      </c>
      <c r="AK120" s="5" t="str">
        <f>_xlfn.TEXTJOIN("#",TRUE,
IFERROR(VLOOKUP($F120,all_tags[other],1,FALSE),""),
IFERROR(VLOOKUP($G120,all_tags[other],1,FALSE),""),
IFERROR(VLOOKUP($H120,all_tags[other],1,FALSE),""),
IFERROR(VLOOKUP($I120,all_tags[other],1,FALSE),""),
IFERROR(VLOOKUP($J120,all_tags[other],1,FALSE),""),
IFERROR(VLOOKUP($K120,all_tags[other],1,FALSE),""),
IFERROR(VLOOKUP($L120,all_tags[other],1,FALSE),""),
IFERROR(VLOOKUP($M120,all_tags[other],1,FALSE),""),
IFERROR(VLOOKUP($N120,all_tags[other],1,FALSE),""),
IFERROR(VLOOKUP($O120,all_tags[other],1,FALSE),"")
)</f>
        <v/>
      </c>
      <c r="AL120" t="str">
        <f t="shared" si="1"/>
        <v>post;tutorial;technique;ml;k-means;clustering</v>
      </c>
    </row>
    <row r="121" spans="1:38" ht="30" x14ac:dyDescent="0.25">
      <c r="A121" t="str">
        <f>source_data[[#This Row],[link_id]]</f>
        <v>L00283</v>
      </c>
      <c r="B121" t="str">
        <f>source_data[[#This Row],[link]]</f>
        <v>https://www.datascienceweekly.org/articles/how-to-prepare-for-a-data-science-training-course</v>
      </c>
      <c r="C121" t="str">
        <f>source_data[[#This Row],[article_title]]</f>
        <v>How To Prepare For A Data Science Training Course</v>
      </c>
      <c r="D121" t="str">
        <f>source_data[[#This Row],[concatenate]]</f>
        <v>post;guide;viewpoint;basics;data-science</v>
      </c>
      <c r="E121">
        <f>source_data[[#This Row],[tag_count]]</f>
        <v>5</v>
      </c>
      <c r="F121" t="str" cm="1">
        <f t="array" ref="F121:J121">_xlfn.TEXTSPLIT(Table5[[#This Row],[concatenate]],";")</f>
        <v>post</v>
      </c>
      <c r="G121" t="str">
        <v>guide</v>
      </c>
      <c r="H121" t="str">
        <v>viewpoint</v>
      </c>
      <c r="I121" t="str">
        <v>basics</v>
      </c>
      <c r="J121" t="str">
        <v>data-science</v>
      </c>
      <c r="Q121">
        <f>IF(ISBLANK(F121),-1,COUNTIF(all_tags[],F121)-COUNTIF(all_tags[category],F121))</f>
        <v>1</v>
      </c>
      <c r="R121">
        <f>IF(ISBLANK(G121),-1,COUNTIF(all_tags[],G121)-COUNTIF(all_tags[category],G121))</f>
        <v>1</v>
      </c>
      <c r="S121">
        <f>IF(ISBLANK(H121),-1,COUNTIF(all_tags[],H121)-COUNTIF(all_tags[category],H121))</f>
        <v>1</v>
      </c>
      <c r="T121">
        <f>IF(ISBLANK(I121),-1,COUNTIF(all_tags[],I121)-COUNTIF(all_tags[category],I121))</f>
        <v>1</v>
      </c>
      <c r="U121">
        <f>IF(ISBLANK(J121),-1,COUNTIF(all_tags[],J121)-COUNTIF(all_tags[category],J121))</f>
        <v>1</v>
      </c>
      <c r="V121">
        <f>IF(ISBLANK(K121),-1,COUNTIF(all_tags[],K121)-COUNTIF(all_tags[category],K121))</f>
        <v>-1</v>
      </c>
      <c r="W121">
        <f>IF(ISBLANK(L121),-1,COUNTIF(all_tags[],L121)-COUNTIF(all_tags[category],L121))</f>
        <v>-1</v>
      </c>
      <c r="X121">
        <f>IF(ISBLANK(M121),-1,COUNTIF(all_tags[],M121)-COUNTIF(all_tags[category],M121))</f>
        <v>-1</v>
      </c>
      <c r="Y121">
        <f>IF(ISBLANK(N121),-1,COUNTIF(all_tags[],N121)-COUNTIF(all_tags[category],N121))</f>
        <v>-1</v>
      </c>
      <c r="Z121">
        <f>IF(ISBLANK(O121),-1,COUNTIF(all_tags[],O121)-COUNTIF(all_tags[category],O121))</f>
        <v>-1</v>
      </c>
      <c r="AB121" t="str">
        <f>Table5[[#This Row],[link_id]]</f>
        <v>L00283</v>
      </c>
      <c r="AC121" s="5" t="str">
        <f>_xlfn.TEXTJOIN("#",TRUE,
IFERROR(VLOOKUP($F121,all_tags[format],1,FALSE),""),
IFERROR(VLOOKUP($G121,all_tags[format],1,FALSE),""),
IFERROR(VLOOKUP($H121,all_tags[format],1,FALSE),""),
IFERROR(VLOOKUP($I121,all_tags[format],1,FALSE),""),
IFERROR(VLOOKUP($J121,all_tags[format],1,FALSE),""),
IFERROR(VLOOKUP($K121,all_tags[format],1,FALSE),""),
IFERROR(VLOOKUP($L121,all_tags[format],1,FALSE),""),
IFERROR(VLOOKUP($M121,all_tags[format],1,FALSE),""),
IFERROR(VLOOKUP($N121,all_tags[format],1,FALSE),""),
IFERROR(VLOOKUP($O121,all_tags[format],1,FALSE),"")
)</f>
        <v>post</v>
      </c>
      <c r="AD121" s="5" t="str">
        <f>_xlfn.TEXTJOIN("#",TRUE,
IFERROR(VLOOKUP($F121,all_tags[type],1,FALSE),""),
IFERROR(VLOOKUP($G121,all_tags[type],1,FALSE),""),
IFERROR(VLOOKUP($H121,all_tags[type],1,FALSE),""),
IFERROR(VLOOKUP($I121,all_tags[type],1,FALSE),""),
IFERROR(VLOOKUP($J121,all_tags[type],1,FALSE),""),
IFERROR(VLOOKUP($K121,all_tags[type],1,FALSE),""),
IFERROR(VLOOKUP($L121,all_tags[type],1,FALSE),""),
IFERROR(VLOOKUP($M121,all_tags[type],1,FALSE),""),
IFERROR(VLOOKUP($N121,all_tags[type],1,FALSE),""),
IFERROR(VLOOKUP($O121,all_tags[type],1,FALSE),"")
)</f>
        <v>guide#viewpoint</v>
      </c>
      <c r="AE121" s="5" t="str">
        <f>_xlfn.TEXTJOIN("#",TRUE,
IFERROR(VLOOKUP($F121,all_tags[level],1,FALSE),""),
IFERROR(VLOOKUP($G121,all_tags[level],1,FALSE),""),
IFERROR(VLOOKUP($H121,all_tags[level],1,FALSE),""),
IFERROR(VLOOKUP($I121,all_tags[level],1,FALSE),""),
IFERROR(VLOOKUP($J121,all_tags[level],1,FALSE),""),
IFERROR(VLOOKUP($K121,all_tags[level],1,FALSE),""),
IFERROR(VLOOKUP($L121,all_tags[level],1,FALSE),""),
IFERROR(VLOOKUP($M121,all_tags[level],1,FALSE),""),
IFERROR(VLOOKUP($N121,all_tags[level],1,FALSE),""),
IFERROR(VLOOKUP($O121,all_tags[level],1,FALSE),"")
)</f>
        <v>basics</v>
      </c>
      <c r="AF121" s="5" t="str">
        <f>_xlfn.TEXTJOIN("#",TRUE,
IFERROR(VLOOKUP($F121,all_tags[style],1,FALSE),""),
IFERROR(VLOOKUP($G121,all_tags[style],1,FALSE),""),
IFERROR(VLOOKUP($H121,all_tags[style],1,FALSE),""),
IFERROR(VLOOKUP($I121,all_tags[style],1,FALSE),""),
IFERROR(VLOOKUP($J121,all_tags[style],1,FALSE),""),
IFERROR(VLOOKUP($K121,all_tags[style],1,FALSE),""),
IFERROR(VLOOKUP($L121,all_tags[style],1,FALSE),""),
IFERROR(VLOOKUP($M121,all_tags[style],1,FALSE),""),
IFERROR(VLOOKUP($N121,all_tags[style],1,FALSE),""),
IFERROR(VLOOKUP($O121,all_tags[style],1,FALSE),"")
)</f>
        <v/>
      </c>
      <c r="AG121" s="5" t="str">
        <f>_xlfn.TEXTJOIN("#",TRUE,
IFERROR(VLOOKUP($F121,all_tags[theme],1,FALSE),""),
IFERROR(VLOOKUP($G121,all_tags[theme],1,FALSE),""),
IFERROR(VLOOKUP($H121,all_tags[theme],1,FALSE),""),
IFERROR(VLOOKUP($I121,all_tags[theme],1,FALSE),""),
IFERROR(VLOOKUP($J121,all_tags[theme],1,FALSE),""),
IFERROR(VLOOKUP($K121,all_tags[theme],1,FALSE),""),
IFERROR(VLOOKUP($L121,all_tags[theme],1,FALSE),""),
IFERROR(VLOOKUP($M121,all_tags[theme],1,FALSE),""),
IFERROR(VLOOKUP($N121,all_tags[theme],1,FALSE),""),
IFERROR(VLOOKUP($O121,all_tags[theme],1,FALSE),"")
)</f>
        <v>data-science</v>
      </c>
      <c r="AH121" s="5" t="str">
        <f>_xlfn.TEXTJOIN("#",TRUE,
IFERROR(VLOOKUP($F121,all_tags[topic],1,FALSE),""),
IFERROR(VLOOKUP($G121,all_tags[topic],1,FALSE),""),
IFERROR(VLOOKUP($H121,all_tags[topic],1,FALSE),""),
IFERROR(VLOOKUP($I121,all_tags[topic],1,FALSE),""),
IFERROR(VLOOKUP($J121,all_tags[topic],1,FALSE),""),
IFERROR(VLOOKUP($K121,all_tags[topic],1,FALSE),""),
IFERROR(VLOOKUP($L121,all_tags[topic],1,FALSE),""),
IFERROR(VLOOKUP($M121,all_tags[topic],1,FALSE),""),
IFERROR(VLOOKUP($N121,all_tags[topic],1,FALSE),""),
IFERROR(VLOOKUP($O121,all_tags[topic],1,FALSE),"")
)</f>
        <v/>
      </c>
      <c r="AI121" s="5" t="str">
        <f>_xlfn.TEXTJOIN("#",TRUE,
IFERROR(VLOOKUP($F121,all_tags[area],1,FALSE),""),
IFERROR(VLOOKUP($G121,all_tags[area],1,FALSE),""),
IFERROR(VLOOKUP($H121,all_tags[area],1,FALSE),""),
IFERROR(VLOOKUP($I121,all_tags[area],1,FALSE),""),
IFERROR(VLOOKUP($J121,all_tags[area],1,FALSE),""),
IFERROR(VLOOKUP($K121,all_tags[area],1,FALSE),""),
IFERROR(VLOOKUP($L121,all_tags[area],1,FALSE),""),
IFERROR(VLOOKUP($M121,all_tags[area],1,FALSE),""),
IFERROR(VLOOKUP($N121,all_tags[area],1,FALSE),""),
IFERROR(VLOOKUP($O121,all_tags[area],1,FALSE),"")
)</f>
        <v/>
      </c>
      <c r="AJ121" s="5" t="str">
        <f>_xlfn.TEXTJOIN("#",TRUE,
IFERROR(VLOOKUP($F121,all_tags[technology],1,FALSE),""),
IFERROR(VLOOKUP($G121,all_tags[technology],1,FALSE),""),
IFERROR(VLOOKUP($H121,all_tags[technology],1,FALSE),""),
IFERROR(VLOOKUP($I121,all_tags[technology],1,FALSE),""),
IFERROR(VLOOKUP($J121,all_tags[technology],1,FALSE),""),
IFERROR(VLOOKUP($K121,all_tags[technology],1,FALSE),""),
IFERROR(VLOOKUP($L121,all_tags[technology],1,FALSE),""),
IFERROR(VLOOKUP($M121,all_tags[technology],1,FALSE),""),
IFERROR(VLOOKUP($N121,all_tags[technology],1,FALSE),""),
IFERROR(VLOOKUP($O121,all_tags[technology],1,FALSE),"")
)</f>
        <v/>
      </c>
      <c r="AK121" s="5" t="str">
        <f>_xlfn.TEXTJOIN("#",TRUE,
IFERROR(VLOOKUP($F121,all_tags[other],1,FALSE),""),
IFERROR(VLOOKUP($G121,all_tags[other],1,FALSE),""),
IFERROR(VLOOKUP($H121,all_tags[other],1,FALSE),""),
IFERROR(VLOOKUP($I121,all_tags[other],1,FALSE),""),
IFERROR(VLOOKUP($J121,all_tags[other],1,FALSE),""),
IFERROR(VLOOKUP($K121,all_tags[other],1,FALSE),""),
IFERROR(VLOOKUP($L121,all_tags[other],1,FALSE),""),
IFERROR(VLOOKUP($M121,all_tags[other],1,FALSE),""),
IFERROR(VLOOKUP($N121,all_tags[other],1,FALSE),""),
IFERROR(VLOOKUP($O121,all_tags[other],1,FALSE),"")
)</f>
        <v/>
      </c>
      <c r="AL121" t="str">
        <f t="shared" si="1"/>
        <v>post;guide;viewpoint;basics;data-science</v>
      </c>
    </row>
    <row r="122" spans="1:38" x14ac:dyDescent="0.25">
      <c r="A122" t="str">
        <f>source_data[[#This Row],[link_id]]</f>
        <v>L00284</v>
      </c>
      <c r="B122" t="str">
        <f>source_data[[#This Row],[link]]</f>
        <v>https://quantmacro.wordpress.com/2015/08/14/pattern-recognition-with-neural-network-in-excel-a-toy-example/</v>
      </c>
      <c r="C122" t="str">
        <f>source_data[[#This Row],[article_title]]</f>
        <v>Pattern Recognition with Neural Network in Excel (a toy example)</v>
      </c>
      <c r="D122" t="str">
        <f>source_data[[#This Row],[concatenate]]</f>
        <v>post;tutorial;technique;technology;ml;excel</v>
      </c>
      <c r="E122">
        <f>source_data[[#This Row],[tag_count]]</f>
        <v>6</v>
      </c>
      <c r="F122" t="str" cm="1">
        <f t="array" ref="F122:K122">_xlfn.TEXTSPLIT(Table5[[#This Row],[concatenate]],";")</f>
        <v>post</v>
      </c>
      <c r="G122" t="str">
        <v>tutorial</v>
      </c>
      <c r="H122" t="str">
        <v>technique</v>
      </c>
      <c r="I122" t="str">
        <v>technology</v>
      </c>
      <c r="J122" t="str">
        <v>ml</v>
      </c>
      <c r="K122" t="str">
        <v>excel</v>
      </c>
      <c r="Q122">
        <f>IF(ISBLANK(F122),-1,COUNTIF(all_tags[],F122)-COUNTIF(all_tags[category],F122))</f>
        <v>1</v>
      </c>
      <c r="R122">
        <f>IF(ISBLANK(G122),-1,COUNTIF(all_tags[],G122)-COUNTIF(all_tags[category],G122))</f>
        <v>1</v>
      </c>
      <c r="S122">
        <f>IF(ISBLANK(H122),-1,COUNTIF(all_tags[],H122)-COUNTIF(all_tags[category],H122))</f>
        <v>1</v>
      </c>
      <c r="T122">
        <f>IF(ISBLANK(I122),-1,COUNTIF(all_tags[],I122)-COUNTIF(all_tags[category],I122))</f>
        <v>1</v>
      </c>
      <c r="U122">
        <f>IF(ISBLANK(J122),-1,COUNTIF(all_tags[],J122)-COUNTIF(all_tags[category],J122))</f>
        <v>1</v>
      </c>
      <c r="V122">
        <f>IF(ISBLANK(K122),-1,COUNTIF(all_tags[],K122)-COUNTIF(all_tags[category],K122))</f>
        <v>1</v>
      </c>
      <c r="W122">
        <f>IF(ISBLANK(L122),-1,COUNTIF(all_tags[],L122)-COUNTIF(all_tags[category],L122))</f>
        <v>-1</v>
      </c>
      <c r="X122">
        <f>IF(ISBLANK(M122),-1,COUNTIF(all_tags[],M122)-COUNTIF(all_tags[category],M122))</f>
        <v>-1</v>
      </c>
      <c r="Y122">
        <f>IF(ISBLANK(N122),-1,COUNTIF(all_tags[],N122)-COUNTIF(all_tags[category],N122))</f>
        <v>-1</v>
      </c>
      <c r="Z122">
        <f>IF(ISBLANK(O122),-1,COUNTIF(all_tags[],O122)-COUNTIF(all_tags[category],O122))</f>
        <v>-1</v>
      </c>
      <c r="AB122" t="str">
        <f>Table5[[#This Row],[link_id]]</f>
        <v>L00284</v>
      </c>
      <c r="AC122" s="5" t="str">
        <f>_xlfn.TEXTJOIN("#",TRUE,
IFERROR(VLOOKUP($F122,all_tags[format],1,FALSE),""),
IFERROR(VLOOKUP($G122,all_tags[format],1,FALSE),""),
IFERROR(VLOOKUP($H122,all_tags[format],1,FALSE),""),
IFERROR(VLOOKUP($I122,all_tags[format],1,FALSE),""),
IFERROR(VLOOKUP($J122,all_tags[format],1,FALSE),""),
IFERROR(VLOOKUP($K122,all_tags[format],1,FALSE),""),
IFERROR(VLOOKUP($L122,all_tags[format],1,FALSE),""),
IFERROR(VLOOKUP($M122,all_tags[format],1,FALSE),""),
IFERROR(VLOOKUP($N122,all_tags[format],1,FALSE),""),
IFERROR(VLOOKUP($O122,all_tags[format],1,FALSE),"")
)</f>
        <v>post</v>
      </c>
      <c r="AD122" s="5" t="str">
        <f>_xlfn.TEXTJOIN("#",TRUE,
IFERROR(VLOOKUP($F122,all_tags[type],1,FALSE),""),
IFERROR(VLOOKUP($G122,all_tags[type],1,FALSE),""),
IFERROR(VLOOKUP($H122,all_tags[type],1,FALSE),""),
IFERROR(VLOOKUP($I122,all_tags[type],1,FALSE),""),
IFERROR(VLOOKUP($J122,all_tags[type],1,FALSE),""),
IFERROR(VLOOKUP($K122,all_tags[type],1,FALSE),""),
IFERROR(VLOOKUP($L122,all_tags[type],1,FALSE),""),
IFERROR(VLOOKUP($M122,all_tags[type],1,FALSE),""),
IFERROR(VLOOKUP($N122,all_tags[type],1,FALSE),""),
IFERROR(VLOOKUP($O122,all_tags[type],1,FALSE),"")
)</f>
        <v>tutorial</v>
      </c>
      <c r="AE122" s="5" t="str">
        <f>_xlfn.TEXTJOIN("#",TRUE,
IFERROR(VLOOKUP($F122,all_tags[level],1,FALSE),""),
IFERROR(VLOOKUP($G122,all_tags[level],1,FALSE),""),
IFERROR(VLOOKUP($H122,all_tags[level],1,FALSE),""),
IFERROR(VLOOKUP($I122,all_tags[level],1,FALSE),""),
IFERROR(VLOOKUP($J122,all_tags[level],1,FALSE),""),
IFERROR(VLOOKUP($K122,all_tags[level],1,FALSE),""),
IFERROR(VLOOKUP($L122,all_tags[level],1,FALSE),""),
IFERROR(VLOOKUP($M122,all_tags[level],1,FALSE),""),
IFERROR(VLOOKUP($N122,all_tags[level],1,FALSE),""),
IFERROR(VLOOKUP($O122,all_tags[level],1,FALSE),"")
)</f>
        <v/>
      </c>
      <c r="AF122" s="5" t="str">
        <f>_xlfn.TEXTJOIN("#",TRUE,
IFERROR(VLOOKUP($F122,all_tags[style],1,FALSE),""),
IFERROR(VLOOKUP($G122,all_tags[style],1,FALSE),""),
IFERROR(VLOOKUP($H122,all_tags[style],1,FALSE),""),
IFERROR(VLOOKUP($I122,all_tags[style],1,FALSE),""),
IFERROR(VLOOKUP($J122,all_tags[style],1,FALSE),""),
IFERROR(VLOOKUP($K122,all_tags[style],1,FALSE),""),
IFERROR(VLOOKUP($L122,all_tags[style],1,FALSE),""),
IFERROR(VLOOKUP($M122,all_tags[style],1,FALSE),""),
IFERROR(VLOOKUP($N122,all_tags[style],1,FALSE),""),
IFERROR(VLOOKUP($O122,all_tags[style],1,FALSE),"")
)</f>
        <v/>
      </c>
      <c r="AG122" s="5" t="str">
        <f>_xlfn.TEXTJOIN("#",TRUE,
IFERROR(VLOOKUP($F122,all_tags[theme],1,FALSE),""),
IFERROR(VLOOKUP($G122,all_tags[theme],1,FALSE),""),
IFERROR(VLOOKUP($H122,all_tags[theme],1,FALSE),""),
IFERROR(VLOOKUP($I122,all_tags[theme],1,FALSE),""),
IFERROR(VLOOKUP($J122,all_tags[theme],1,FALSE),""),
IFERROR(VLOOKUP($K122,all_tags[theme],1,FALSE),""),
IFERROR(VLOOKUP($L122,all_tags[theme],1,FALSE),""),
IFERROR(VLOOKUP($M122,all_tags[theme],1,FALSE),""),
IFERROR(VLOOKUP($N122,all_tags[theme],1,FALSE),""),
IFERROR(VLOOKUP($O122,all_tags[theme],1,FALSE),"")
)</f>
        <v/>
      </c>
      <c r="AH122" s="5" t="str">
        <f>_xlfn.TEXTJOIN("#",TRUE,
IFERROR(VLOOKUP($F122,all_tags[topic],1,FALSE),""),
IFERROR(VLOOKUP($G122,all_tags[topic],1,FALSE),""),
IFERROR(VLOOKUP($H122,all_tags[topic],1,FALSE),""),
IFERROR(VLOOKUP($I122,all_tags[topic],1,FALSE),""),
IFERROR(VLOOKUP($J122,all_tags[topic],1,FALSE),""),
IFERROR(VLOOKUP($K122,all_tags[topic],1,FALSE),""),
IFERROR(VLOOKUP($L122,all_tags[topic],1,FALSE),""),
IFERROR(VLOOKUP($M122,all_tags[topic],1,FALSE),""),
IFERROR(VLOOKUP($N122,all_tags[topic],1,FALSE),""),
IFERROR(VLOOKUP($O122,all_tags[topic],1,FALSE),"")
)</f>
        <v>technique#technology</v>
      </c>
      <c r="AI122" s="5" t="str">
        <f>_xlfn.TEXTJOIN("#",TRUE,
IFERROR(VLOOKUP($F122,all_tags[area],1,FALSE),""),
IFERROR(VLOOKUP($G122,all_tags[area],1,FALSE),""),
IFERROR(VLOOKUP($H122,all_tags[area],1,FALSE),""),
IFERROR(VLOOKUP($I122,all_tags[area],1,FALSE),""),
IFERROR(VLOOKUP($J122,all_tags[area],1,FALSE),""),
IFERROR(VLOOKUP($K122,all_tags[area],1,FALSE),""),
IFERROR(VLOOKUP($L122,all_tags[area],1,FALSE),""),
IFERROR(VLOOKUP($M122,all_tags[area],1,FALSE),""),
IFERROR(VLOOKUP($N122,all_tags[area],1,FALSE),""),
IFERROR(VLOOKUP($O122,all_tags[area],1,FALSE),"")
)</f>
        <v>ml</v>
      </c>
      <c r="AJ122" s="5" t="str">
        <f>_xlfn.TEXTJOIN("#",TRUE,
IFERROR(VLOOKUP($F122,all_tags[technology],1,FALSE),""),
IFERROR(VLOOKUP($G122,all_tags[technology],1,FALSE),""),
IFERROR(VLOOKUP($H122,all_tags[technology],1,FALSE),""),
IFERROR(VLOOKUP($I122,all_tags[technology],1,FALSE),""),
IFERROR(VLOOKUP($J122,all_tags[technology],1,FALSE),""),
IFERROR(VLOOKUP($K122,all_tags[technology],1,FALSE),""),
IFERROR(VLOOKUP($L122,all_tags[technology],1,FALSE),""),
IFERROR(VLOOKUP($M122,all_tags[technology],1,FALSE),""),
IFERROR(VLOOKUP($N122,all_tags[technology],1,FALSE),""),
IFERROR(VLOOKUP($O122,all_tags[technology],1,FALSE),"")
)</f>
        <v>excel</v>
      </c>
      <c r="AK122" s="5" t="str">
        <f>_xlfn.TEXTJOIN("#",TRUE,
IFERROR(VLOOKUP($F122,all_tags[other],1,FALSE),""),
IFERROR(VLOOKUP($G122,all_tags[other],1,FALSE),""),
IFERROR(VLOOKUP($H122,all_tags[other],1,FALSE),""),
IFERROR(VLOOKUP($I122,all_tags[other],1,FALSE),""),
IFERROR(VLOOKUP($J122,all_tags[other],1,FALSE),""),
IFERROR(VLOOKUP($K122,all_tags[other],1,FALSE),""),
IFERROR(VLOOKUP($L122,all_tags[other],1,FALSE),""),
IFERROR(VLOOKUP($M122,all_tags[other],1,FALSE),""),
IFERROR(VLOOKUP($N122,all_tags[other],1,FALSE),""),
IFERROR(VLOOKUP($O122,all_tags[other],1,FALSE),"")
)</f>
        <v/>
      </c>
      <c r="AL122" t="str">
        <f t="shared" si="1"/>
        <v>post;tutorial;technique;technology;ml;excel</v>
      </c>
    </row>
    <row r="123" spans="1:38" x14ac:dyDescent="0.25">
      <c r="A123" t="str">
        <f>source_data[[#This Row],[link_id]]</f>
        <v>L00286</v>
      </c>
      <c r="B123" t="str">
        <f>source_data[[#This Row],[link]]</f>
        <v>http://www.webdesignerdepot.com/2009/06/50-great-examples-of-data-visualization/</v>
      </c>
      <c r="C123" t="str">
        <f>source_data[[#This Row],[article_title]]</f>
        <v>50 Great Examples of Data Visualization</v>
      </c>
      <c r="D123" t="str">
        <f>source_data[[#This Row],[concatenate]]</f>
        <v>post;list;resource;data-viz;inspiration;tool</v>
      </c>
      <c r="E123">
        <f>source_data[[#This Row],[tag_count]]</f>
        <v>5</v>
      </c>
      <c r="F123" t="str" cm="1">
        <f t="array" ref="F123:K123">_xlfn.TEXTSPLIT(Table5[[#This Row],[concatenate]],";")</f>
        <v>post</v>
      </c>
      <c r="G123" t="str">
        <v>list</v>
      </c>
      <c r="H123" t="str">
        <v>resource</v>
      </c>
      <c r="I123" t="str">
        <v>data-viz</v>
      </c>
      <c r="J123" t="str">
        <v>inspiration</v>
      </c>
      <c r="K123" t="str">
        <v>tool</v>
      </c>
      <c r="Q123">
        <f>IF(ISBLANK(F123),-1,COUNTIF(all_tags[],F123)-COUNTIF(all_tags[category],F123))</f>
        <v>1</v>
      </c>
      <c r="R123">
        <f>IF(ISBLANK(G123),-1,COUNTIF(all_tags[],G123)-COUNTIF(all_tags[category],G123))</f>
        <v>1</v>
      </c>
      <c r="S123">
        <f>IF(ISBLANK(H123),-1,COUNTIF(all_tags[],H123)-COUNTIF(all_tags[category],H123))</f>
        <v>1</v>
      </c>
      <c r="T123">
        <f>IF(ISBLANK(I123),-1,COUNTIF(all_tags[],I123)-COUNTIF(all_tags[category],I123))</f>
        <v>1</v>
      </c>
      <c r="U123">
        <f>IF(ISBLANK(J123),-1,COUNTIF(all_tags[],J123)-COUNTIF(all_tags[category],J123))</f>
        <v>1</v>
      </c>
      <c r="V123">
        <f>IF(ISBLANK(K123),-1,COUNTIF(all_tags[],K123)-COUNTIF(all_tags[category],K123))</f>
        <v>1</v>
      </c>
      <c r="W123">
        <f>IF(ISBLANK(L123),-1,COUNTIF(all_tags[],L123)-COUNTIF(all_tags[category],L123))</f>
        <v>-1</v>
      </c>
      <c r="X123">
        <f>IF(ISBLANK(M123),-1,COUNTIF(all_tags[],M123)-COUNTIF(all_tags[category],M123))</f>
        <v>-1</v>
      </c>
      <c r="Y123">
        <f>IF(ISBLANK(N123),-1,COUNTIF(all_tags[],N123)-COUNTIF(all_tags[category],N123))</f>
        <v>-1</v>
      </c>
      <c r="Z123">
        <f>IF(ISBLANK(O123),-1,COUNTIF(all_tags[],O123)-COUNTIF(all_tags[category],O123))</f>
        <v>-1</v>
      </c>
      <c r="AB123" t="str">
        <f>Table5[[#This Row],[link_id]]</f>
        <v>L00286</v>
      </c>
      <c r="AC123" s="5" t="str">
        <f>_xlfn.TEXTJOIN("#",TRUE,
IFERROR(VLOOKUP($F123,all_tags[format],1,FALSE),""),
IFERROR(VLOOKUP($G123,all_tags[format],1,FALSE),""),
IFERROR(VLOOKUP($H123,all_tags[format],1,FALSE),""),
IFERROR(VLOOKUP($I123,all_tags[format],1,FALSE),""),
IFERROR(VLOOKUP($J123,all_tags[format],1,FALSE),""),
IFERROR(VLOOKUP($K123,all_tags[format],1,FALSE),""),
IFERROR(VLOOKUP($L123,all_tags[format],1,FALSE),""),
IFERROR(VLOOKUP($M123,all_tags[format],1,FALSE),""),
IFERROR(VLOOKUP($N123,all_tags[format],1,FALSE),""),
IFERROR(VLOOKUP($O123,all_tags[format],1,FALSE),"")
)</f>
        <v>post</v>
      </c>
      <c r="AD123" s="5" t="str">
        <f>_xlfn.TEXTJOIN("#",TRUE,
IFERROR(VLOOKUP($F123,all_tags[type],1,FALSE),""),
IFERROR(VLOOKUP($G123,all_tags[type],1,FALSE),""),
IFERROR(VLOOKUP($H123,all_tags[type],1,FALSE),""),
IFERROR(VLOOKUP($I123,all_tags[type],1,FALSE),""),
IFERROR(VLOOKUP($J123,all_tags[type],1,FALSE),""),
IFERROR(VLOOKUP($K123,all_tags[type],1,FALSE),""),
IFERROR(VLOOKUP($L123,all_tags[type],1,FALSE),""),
IFERROR(VLOOKUP($M123,all_tags[type],1,FALSE),""),
IFERROR(VLOOKUP($N123,all_tags[type],1,FALSE),""),
IFERROR(VLOOKUP($O123,all_tags[type],1,FALSE),"")
)</f>
        <v>list#resource</v>
      </c>
      <c r="AE123" s="5" t="str">
        <f>_xlfn.TEXTJOIN("#",TRUE,
IFERROR(VLOOKUP($F123,all_tags[level],1,FALSE),""),
IFERROR(VLOOKUP($G123,all_tags[level],1,FALSE),""),
IFERROR(VLOOKUP($H123,all_tags[level],1,FALSE),""),
IFERROR(VLOOKUP($I123,all_tags[level],1,FALSE),""),
IFERROR(VLOOKUP($J123,all_tags[level],1,FALSE),""),
IFERROR(VLOOKUP($K123,all_tags[level],1,FALSE),""),
IFERROR(VLOOKUP($L123,all_tags[level],1,FALSE),""),
IFERROR(VLOOKUP($M123,all_tags[level],1,FALSE),""),
IFERROR(VLOOKUP($N123,all_tags[level],1,FALSE),""),
IFERROR(VLOOKUP($O123,all_tags[level],1,FALSE),"")
)</f>
        <v/>
      </c>
      <c r="AF123" s="5" t="str">
        <f>_xlfn.TEXTJOIN("#",TRUE,
IFERROR(VLOOKUP($F123,all_tags[style],1,FALSE),""),
IFERROR(VLOOKUP($G123,all_tags[style],1,FALSE),""),
IFERROR(VLOOKUP($H123,all_tags[style],1,FALSE),""),
IFERROR(VLOOKUP($I123,all_tags[style],1,FALSE),""),
IFERROR(VLOOKUP($J123,all_tags[style],1,FALSE),""),
IFERROR(VLOOKUP($K123,all_tags[style],1,FALSE),""),
IFERROR(VLOOKUP($L123,all_tags[style],1,FALSE),""),
IFERROR(VLOOKUP($M123,all_tags[style],1,FALSE),""),
IFERROR(VLOOKUP($N123,all_tags[style],1,FALSE),""),
IFERROR(VLOOKUP($O123,all_tags[style],1,FALSE),"")
)</f>
        <v/>
      </c>
      <c r="AG123" s="5" t="str">
        <f>_xlfn.TEXTJOIN("#",TRUE,
IFERROR(VLOOKUP($F123,all_tags[theme],1,FALSE),""),
IFERROR(VLOOKUP($G123,all_tags[theme],1,FALSE),""),
IFERROR(VLOOKUP($H123,all_tags[theme],1,FALSE),""),
IFERROR(VLOOKUP($I123,all_tags[theme],1,FALSE),""),
IFERROR(VLOOKUP($J123,all_tags[theme],1,FALSE),""),
IFERROR(VLOOKUP($K123,all_tags[theme],1,FALSE),""),
IFERROR(VLOOKUP($L123,all_tags[theme],1,FALSE),""),
IFERROR(VLOOKUP($M123,all_tags[theme],1,FALSE),""),
IFERROR(VLOOKUP($N123,all_tags[theme],1,FALSE),""),
IFERROR(VLOOKUP($O123,all_tags[theme],1,FALSE),"")
)</f>
        <v>data-viz</v>
      </c>
      <c r="AH123" s="5" t="str">
        <f>_xlfn.TEXTJOIN("#",TRUE,
IFERROR(VLOOKUP($F123,all_tags[topic],1,FALSE),""),
IFERROR(VLOOKUP($G123,all_tags[topic],1,FALSE),""),
IFERROR(VLOOKUP($H123,all_tags[topic],1,FALSE),""),
IFERROR(VLOOKUP($I123,all_tags[topic],1,FALSE),""),
IFERROR(VLOOKUP($J123,all_tags[topic],1,FALSE),""),
IFERROR(VLOOKUP($K123,all_tags[topic],1,FALSE),""),
IFERROR(VLOOKUP($L123,all_tags[topic],1,FALSE),""),
IFERROR(VLOOKUP($M123,all_tags[topic],1,FALSE),""),
IFERROR(VLOOKUP($N123,all_tags[topic],1,FALSE),""),
IFERROR(VLOOKUP($O123,all_tags[topic],1,FALSE),"")
)</f>
        <v>tool</v>
      </c>
      <c r="AI123" s="5" t="str">
        <f>_xlfn.TEXTJOIN("#",TRUE,
IFERROR(VLOOKUP($F123,all_tags[area],1,FALSE),""),
IFERROR(VLOOKUP($G123,all_tags[area],1,FALSE),""),
IFERROR(VLOOKUP($H123,all_tags[area],1,FALSE),""),
IFERROR(VLOOKUP($I123,all_tags[area],1,FALSE),""),
IFERROR(VLOOKUP($J123,all_tags[area],1,FALSE),""),
IFERROR(VLOOKUP($K123,all_tags[area],1,FALSE),""),
IFERROR(VLOOKUP($L123,all_tags[area],1,FALSE),""),
IFERROR(VLOOKUP($M123,all_tags[area],1,FALSE),""),
IFERROR(VLOOKUP($N123,all_tags[area],1,FALSE),""),
IFERROR(VLOOKUP($O123,all_tags[area],1,FALSE),"")
)</f>
        <v/>
      </c>
      <c r="AJ123" s="5" t="str">
        <f>_xlfn.TEXTJOIN("#",TRUE,
IFERROR(VLOOKUP($F123,all_tags[technology],1,FALSE),""),
IFERROR(VLOOKUP($G123,all_tags[technology],1,FALSE),""),
IFERROR(VLOOKUP($H123,all_tags[technology],1,FALSE),""),
IFERROR(VLOOKUP($I123,all_tags[technology],1,FALSE),""),
IFERROR(VLOOKUP($J123,all_tags[technology],1,FALSE),""),
IFERROR(VLOOKUP($K123,all_tags[technology],1,FALSE),""),
IFERROR(VLOOKUP($L123,all_tags[technology],1,FALSE),""),
IFERROR(VLOOKUP($M123,all_tags[technology],1,FALSE),""),
IFERROR(VLOOKUP($N123,all_tags[technology],1,FALSE),""),
IFERROR(VLOOKUP($O123,all_tags[technology],1,FALSE),"")
)</f>
        <v/>
      </c>
      <c r="AK123" s="5" t="str">
        <f>_xlfn.TEXTJOIN("#",TRUE,
IFERROR(VLOOKUP($F123,all_tags[other],1,FALSE),""),
IFERROR(VLOOKUP($G123,all_tags[other],1,FALSE),""),
IFERROR(VLOOKUP($H123,all_tags[other],1,FALSE),""),
IFERROR(VLOOKUP($I123,all_tags[other],1,FALSE),""),
IFERROR(VLOOKUP($J123,all_tags[other],1,FALSE),""),
IFERROR(VLOOKUP($K123,all_tags[other],1,FALSE),""),
IFERROR(VLOOKUP($L123,all_tags[other],1,FALSE),""),
IFERROR(VLOOKUP($M123,all_tags[other],1,FALSE),""),
IFERROR(VLOOKUP($N123,all_tags[other],1,FALSE),""),
IFERROR(VLOOKUP($O123,all_tags[other],1,FALSE),"")
)</f>
        <v>inspiration</v>
      </c>
      <c r="AL123" t="str">
        <f t="shared" si="1"/>
        <v>post;list;resource;data-viz;tool;inspiration</v>
      </c>
    </row>
    <row r="124" spans="1:38" x14ac:dyDescent="0.25">
      <c r="A124" t="str">
        <f>source_data[[#This Row],[link_id]]</f>
        <v>L00288</v>
      </c>
      <c r="B124" t="str">
        <f>source_data[[#This Row],[link]]</f>
        <v>https://designawards.core77.com/Visual-Communication/30854/Chirming</v>
      </c>
      <c r="C124" t="str">
        <f>source_data[[#This Row],[article_title]]</f>
        <v>Core77 Design Awards</v>
      </c>
      <c r="D124" t="str">
        <f>source_data[[#This Row],[concatenate]]</f>
        <v>post;visual;data-viz;inspiration</v>
      </c>
      <c r="E124">
        <f>source_data[[#This Row],[tag_count]]</f>
        <v>4</v>
      </c>
      <c r="F124" t="str" cm="1">
        <f t="array" ref="F124:I124">_xlfn.TEXTSPLIT(Table5[[#This Row],[concatenate]],";")</f>
        <v>post</v>
      </c>
      <c r="G124" t="str">
        <v>visual</v>
      </c>
      <c r="H124" t="str">
        <v>data-viz</v>
      </c>
      <c r="I124" t="str">
        <v>inspiration</v>
      </c>
      <c r="Q124">
        <f>IF(ISBLANK(F124),-1,COUNTIF(all_tags[],F124)-COUNTIF(all_tags[category],F124))</f>
        <v>1</v>
      </c>
      <c r="R124">
        <f>IF(ISBLANK(G124),-1,COUNTIF(all_tags[],G124)-COUNTIF(all_tags[category],G124))</f>
        <v>1</v>
      </c>
      <c r="S124">
        <f>IF(ISBLANK(H124),-1,COUNTIF(all_tags[],H124)-COUNTIF(all_tags[category],H124))</f>
        <v>1</v>
      </c>
      <c r="T124">
        <f>IF(ISBLANK(I124),-1,COUNTIF(all_tags[],I124)-COUNTIF(all_tags[category],I124))</f>
        <v>1</v>
      </c>
      <c r="U124">
        <f>IF(ISBLANK(J124),-1,COUNTIF(all_tags[],J124)-COUNTIF(all_tags[category],J124))</f>
        <v>-1</v>
      </c>
      <c r="V124">
        <f>IF(ISBLANK(K124),-1,COUNTIF(all_tags[],K124)-COUNTIF(all_tags[category],K124))</f>
        <v>-1</v>
      </c>
      <c r="W124">
        <f>IF(ISBLANK(L124),-1,COUNTIF(all_tags[],L124)-COUNTIF(all_tags[category],L124))</f>
        <v>-1</v>
      </c>
      <c r="X124">
        <f>IF(ISBLANK(M124),-1,COUNTIF(all_tags[],M124)-COUNTIF(all_tags[category],M124))</f>
        <v>-1</v>
      </c>
      <c r="Y124">
        <f>IF(ISBLANK(N124),-1,COUNTIF(all_tags[],N124)-COUNTIF(all_tags[category],N124))</f>
        <v>-1</v>
      </c>
      <c r="Z124">
        <f>IF(ISBLANK(O124),-1,COUNTIF(all_tags[],O124)-COUNTIF(all_tags[category],O124))</f>
        <v>-1</v>
      </c>
      <c r="AB124" t="str">
        <f>Table5[[#This Row],[link_id]]</f>
        <v>L00288</v>
      </c>
      <c r="AC124" s="5" t="str">
        <f>_xlfn.TEXTJOIN("#",TRUE,
IFERROR(VLOOKUP($F124,all_tags[format],1,FALSE),""),
IFERROR(VLOOKUP($G124,all_tags[format],1,FALSE),""),
IFERROR(VLOOKUP($H124,all_tags[format],1,FALSE),""),
IFERROR(VLOOKUP($I124,all_tags[format],1,FALSE),""),
IFERROR(VLOOKUP($J124,all_tags[format],1,FALSE),""),
IFERROR(VLOOKUP($K124,all_tags[format],1,FALSE),""),
IFERROR(VLOOKUP($L124,all_tags[format],1,FALSE),""),
IFERROR(VLOOKUP($M124,all_tags[format],1,FALSE),""),
IFERROR(VLOOKUP($N124,all_tags[format],1,FALSE),""),
IFERROR(VLOOKUP($O124,all_tags[format],1,FALSE),"")
)</f>
        <v>post</v>
      </c>
      <c r="AD124" s="5" t="str">
        <f>_xlfn.TEXTJOIN("#",TRUE,
IFERROR(VLOOKUP($F124,all_tags[type],1,FALSE),""),
IFERROR(VLOOKUP($G124,all_tags[type],1,FALSE),""),
IFERROR(VLOOKUP($H124,all_tags[type],1,FALSE),""),
IFERROR(VLOOKUP($I124,all_tags[type],1,FALSE),""),
IFERROR(VLOOKUP($J124,all_tags[type],1,FALSE),""),
IFERROR(VLOOKUP($K124,all_tags[type],1,FALSE),""),
IFERROR(VLOOKUP($L124,all_tags[type],1,FALSE),""),
IFERROR(VLOOKUP($M124,all_tags[type],1,FALSE),""),
IFERROR(VLOOKUP($N124,all_tags[type],1,FALSE),""),
IFERROR(VLOOKUP($O124,all_tags[type],1,FALSE),"")
)</f>
        <v>visual</v>
      </c>
      <c r="AE124" s="5" t="str">
        <f>_xlfn.TEXTJOIN("#",TRUE,
IFERROR(VLOOKUP($F124,all_tags[level],1,FALSE),""),
IFERROR(VLOOKUP($G124,all_tags[level],1,FALSE),""),
IFERROR(VLOOKUP($H124,all_tags[level],1,FALSE),""),
IFERROR(VLOOKUP($I124,all_tags[level],1,FALSE),""),
IFERROR(VLOOKUP($J124,all_tags[level],1,FALSE),""),
IFERROR(VLOOKUP($K124,all_tags[level],1,FALSE),""),
IFERROR(VLOOKUP($L124,all_tags[level],1,FALSE),""),
IFERROR(VLOOKUP($M124,all_tags[level],1,FALSE),""),
IFERROR(VLOOKUP($N124,all_tags[level],1,FALSE),""),
IFERROR(VLOOKUP($O124,all_tags[level],1,FALSE),"")
)</f>
        <v/>
      </c>
      <c r="AF124" s="5" t="str">
        <f>_xlfn.TEXTJOIN("#",TRUE,
IFERROR(VLOOKUP($F124,all_tags[style],1,FALSE),""),
IFERROR(VLOOKUP($G124,all_tags[style],1,FALSE),""),
IFERROR(VLOOKUP($H124,all_tags[style],1,FALSE),""),
IFERROR(VLOOKUP($I124,all_tags[style],1,FALSE),""),
IFERROR(VLOOKUP($J124,all_tags[style],1,FALSE),""),
IFERROR(VLOOKUP($K124,all_tags[style],1,FALSE),""),
IFERROR(VLOOKUP($L124,all_tags[style],1,FALSE),""),
IFERROR(VLOOKUP($M124,all_tags[style],1,FALSE),""),
IFERROR(VLOOKUP($N124,all_tags[style],1,FALSE),""),
IFERROR(VLOOKUP($O124,all_tags[style],1,FALSE),"")
)</f>
        <v/>
      </c>
      <c r="AG124" s="5" t="str">
        <f>_xlfn.TEXTJOIN("#",TRUE,
IFERROR(VLOOKUP($F124,all_tags[theme],1,FALSE),""),
IFERROR(VLOOKUP($G124,all_tags[theme],1,FALSE),""),
IFERROR(VLOOKUP($H124,all_tags[theme],1,FALSE),""),
IFERROR(VLOOKUP($I124,all_tags[theme],1,FALSE),""),
IFERROR(VLOOKUP($J124,all_tags[theme],1,FALSE),""),
IFERROR(VLOOKUP($K124,all_tags[theme],1,FALSE),""),
IFERROR(VLOOKUP($L124,all_tags[theme],1,FALSE),""),
IFERROR(VLOOKUP($M124,all_tags[theme],1,FALSE),""),
IFERROR(VLOOKUP($N124,all_tags[theme],1,FALSE),""),
IFERROR(VLOOKUP($O124,all_tags[theme],1,FALSE),"")
)</f>
        <v>data-viz</v>
      </c>
      <c r="AH124" s="5" t="str">
        <f>_xlfn.TEXTJOIN("#",TRUE,
IFERROR(VLOOKUP($F124,all_tags[topic],1,FALSE),""),
IFERROR(VLOOKUP($G124,all_tags[topic],1,FALSE),""),
IFERROR(VLOOKUP($H124,all_tags[topic],1,FALSE),""),
IFERROR(VLOOKUP($I124,all_tags[topic],1,FALSE),""),
IFERROR(VLOOKUP($J124,all_tags[topic],1,FALSE),""),
IFERROR(VLOOKUP($K124,all_tags[topic],1,FALSE),""),
IFERROR(VLOOKUP($L124,all_tags[topic],1,FALSE),""),
IFERROR(VLOOKUP($M124,all_tags[topic],1,FALSE),""),
IFERROR(VLOOKUP($N124,all_tags[topic],1,FALSE),""),
IFERROR(VLOOKUP($O124,all_tags[topic],1,FALSE),"")
)</f>
        <v/>
      </c>
      <c r="AI124" s="5" t="str">
        <f>_xlfn.TEXTJOIN("#",TRUE,
IFERROR(VLOOKUP($F124,all_tags[area],1,FALSE),""),
IFERROR(VLOOKUP($G124,all_tags[area],1,FALSE),""),
IFERROR(VLOOKUP($H124,all_tags[area],1,FALSE),""),
IFERROR(VLOOKUP($I124,all_tags[area],1,FALSE),""),
IFERROR(VLOOKUP($J124,all_tags[area],1,FALSE),""),
IFERROR(VLOOKUP($K124,all_tags[area],1,FALSE),""),
IFERROR(VLOOKUP($L124,all_tags[area],1,FALSE),""),
IFERROR(VLOOKUP($M124,all_tags[area],1,FALSE),""),
IFERROR(VLOOKUP($N124,all_tags[area],1,FALSE),""),
IFERROR(VLOOKUP($O124,all_tags[area],1,FALSE),"")
)</f>
        <v/>
      </c>
      <c r="AJ124" s="5" t="str">
        <f>_xlfn.TEXTJOIN("#",TRUE,
IFERROR(VLOOKUP($F124,all_tags[technology],1,FALSE),""),
IFERROR(VLOOKUP($G124,all_tags[technology],1,FALSE),""),
IFERROR(VLOOKUP($H124,all_tags[technology],1,FALSE),""),
IFERROR(VLOOKUP($I124,all_tags[technology],1,FALSE),""),
IFERROR(VLOOKUP($J124,all_tags[technology],1,FALSE),""),
IFERROR(VLOOKUP($K124,all_tags[technology],1,FALSE),""),
IFERROR(VLOOKUP($L124,all_tags[technology],1,FALSE),""),
IFERROR(VLOOKUP($M124,all_tags[technology],1,FALSE),""),
IFERROR(VLOOKUP($N124,all_tags[technology],1,FALSE),""),
IFERROR(VLOOKUP($O124,all_tags[technology],1,FALSE),"")
)</f>
        <v/>
      </c>
      <c r="AK124" s="5" t="str">
        <f>_xlfn.TEXTJOIN("#",TRUE,
IFERROR(VLOOKUP($F124,all_tags[other],1,FALSE),""),
IFERROR(VLOOKUP($G124,all_tags[other],1,FALSE),""),
IFERROR(VLOOKUP($H124,all_tags[other],1,FALSE),""),
IFERROR(VLOOKUP($I124,all_tags[other],1,FALSE),""),
IFERROR(VLOOKUP($J124,all_tags[other],1,FALSE),""),
IFERROR(VLOOKUP($K124,all_tags[other],1,FALSE),""),
IFERROR(VLOOKUP($L124,all_tags[other],1,FALSE),""),
IFERROR(VLOOKUP($M124,all_tags[other],1,FALSE),""),
IFERROR(VLOOKUP($N124,all_tags[other],1,FALSE),""),
IFERROR(VLOOKUP($O124,all_tags[other],1,FALSE),"")
)</f>
        <v>inspiration</v>
      </c>
      <c r="AL124" t="str">
        <f t="shared" si="1"/>
        <v>post;visual;data-viz;inspiration</v>
      </c>
    </row>
    <row r="125" spans="1:38" x14ac:dyDescent="0.25">
      <c r="A125" t="str">
        <f>source_data[[#This Row],[link_id]]</f>
        <v>L00289</v>
      </c>
      <c r="B125" t="str">
        <f>source_data[[#This Row],[link]]</f>
        <v>https://about.infogr.am/blog/10-mind-blowing-maps-will-change-forever/</v>
      </c>
      <c r="C125" t="str">
        <f>source_data[[#This Row],[article_title]]</f>
        <v>10 Mind-Blowing Maps That Will Change You Forever</v>
      </c>
      <c r="D125" t="str">
        <f>source_data[[#This Row],[concatenate]]</f>
        <v>post;list;data-viz;inspiration;geospatial</v>
      </c>
      <c r="E125">
        <f>source_data[[#This Row],[tag_count]]</f>
        <v>5</v>
      </c>
      <c r="F125" t="str" cm="1">
        <f t="array" ref="F125:J125">_xlfn.TEXTSPLIT(Table5[[#This Row],[concatenate]],";")</f>
        <v>post</v>
      </c>
      <c r="G125" t="str">
        <v>list</v>
      </c>
      <c r="H125" t="str">
        <v>data-viz</v>
      </c>
      <c r="I125" t="str">
        <v>inspiration</v>
      </c>
      <c r="J125" t="str">
        <v>geospatial</v>
      </c>
      <c r="Q125">
        <f>IF(ISBLANK(F125),-1,COUNTIF(all_tags[],F125)-COUNTIF(all_tags[category],F125))</f>
        <v>1</v>
      </c>
      <c r="R125">
        <f>IF(ISBLANK(G125),-1,COUNTIF(all_tags[],G125)-COUNTIF(all_tags[category],G125))</f>
        <v>1</v>
      </c>
      <c r="S125">
        <f>IF(ISBLANK(H125),-1,COUNTIF(all_tags[],H125)-COUNTIF(all_tags[category],H125))</f>
        <v>1</v>
      </c>
      <c r="T125">
        <f>IF(ISBLANK(I125),-1,COUNTIF(all_tags[],I125)-COUNTIF(all_tags[category],I125))</f>
        <v>1</v>
      </c>
      <c r="U125">
        <f>IF(ISBLANK(J125),-1,COUNTIF(all_tags[],J125)-COUNTIF(all_tags[category],J125))</f>
        <v>1</v>
      </c>
      <c r="V125">
        <f>IF(ISBLANK(K125),-1,COUNTIF(all_tags[],K125)-COUNTIF(all_tags[category],K125))</f>
        <v>-1</v>
      </c>
      <c r="W125">
        <f>IF(ISBLANK(L125),-1,COUNTIF(all_tags[],L125)-COUNTIF(all_tags[category],L125))</f>
        <v>-1</v>
      </c>
      <c r="X125">
        <f>IF(ISBLANK(M125),-1,COUNTIF(all_tags[],M125)-COUNTIF(all_tags[category],M125))</f>
        <v>-1</v>
      </c>
      <c r="Y125">
        <f>IF(ISBLANK(N125),-1,COUNTIF(all_tags[],N125)-COUNTIF(all_tags[category],N125))</f>
        <v>-1</v>
      </c>
      <c r="Z125">
        <f>IF(ISBLANK(O125),-1,COUNTIF(all_tags[],O125)-COUNTIF(all_tags[category],O125))</f>
        <v>-1</v>
      </c>
      <c r="AB125" t="str">
        <f>Table5[[#This Row],[link_id]]</f>
        <v>L00289</v>
      </c>
      <c r="AC125" s="5" t="str">
        <f>_xlfn.TEXTJOIN("#",TRUE,
IFERROR(VLOOKUP($F125,all_tags[format],1,FALSE),""),
IFERROR(VLOOKUP($G125,all_tags[format],1,FALSE),""),
IFERROR(VLOOKUP($H125,all_tags[format],1,FALSE),""),
IFERROR(VLOOKUP($I125,all_tags[format],1,FALSE),""),
IFERROR(VLOOKUP($J125,all_tags[format],1,FALSE),""),
IFERROR(VLOOKUP($K125,all_tags[format],1,FALSE),""),
IFERROR(VLOOKUP($L125,all_tags[format],1,FALSE),""),
IFERROR(VLOOKUP($M125,all_tags[format],1,FALSE),""),
IFERROR(VLOOKUP($N125,all_tags[format],1,FALSE),""),
IFERROR(VLOOKUP($O125,all_tags[format],1,FALSE),"")
)</f>
        <v>post</v>
      </c>
      <c r="AD125" s="5" t="str">
        <f>_xlfn.TEXTJOIN("#",TRUE,
IFERROR(VLOOKUP($F125,all_tags[type],1,FALSE),""),
IFERROR(VLOOKUP($G125,all_tags[type],1,FALSE),""),
IFERROR(VLOOKUP($H125,all_tags[type],1,FALSE),""),
IFERROR(VLOOKUP($I125,all_tags[type],1,FALSE),""),
IFERROR(VLOOKUP($J125,all_tags[type],1,FALSE),""),
IFERROR(VLOOKUP($K125,all_tags[type],1,FALSE),""),
IFERROR(VLOOKUP($L125,all_tags[type],1,FALSE),""),
IFERROR(VLOOKUP($M125,all_tags[type],1,FALSE),""),
IFERROR(VLOOKUP($N125,all_tags[type],1,FALSE),""),
IFERROR(VLOOKUP($O125,all_tags[type],1,FALSE),"")
)</f>
        <v>list</v>
      </c>
      <c r="AE125" s="5" t="str">
        <f>_xlfn.TEXTJOIN("#",TRUE,
IFERROR(VLOOKUP($F125,all_tags[level],1,FALSE),""),
IFERROR(VLOOKUP($G125,all_tags[level],1,FALSE),""),
IFERROR(VLOOKUP($H125,all_tags[level],1,FALSE),""),
IFERROR(VLOOKUP($I125,all_tags[level],1,FALSE),""),
IFERROR(VLOOKUP($J125,all_tags[level],1,FALSE),""),
IFERROR(VLOOKUP($K125,all_tags[level],1,FALSE),""),
IFERROR(VLOOKUP($L125,all_tags[level],1,FALSE),""),
IFERROR(VLOOKUP($M125,all_tags[level],1,FALSE),""),
IFERROR(VLOOKUP($N125,all_tags[level],1,FALSE),""),
IFERROR(VLOOKUP($O125,all_tags[level],1,FALSE),"")
)</f>
        <v/>
      </c>
      <c r="AF125" s="5" t="str">
        <f>_xlfn.TEXTJOIN("#",TRUE,
IFERROR(VLOOKUP($F125,all_tags[style],1,FALSE),""),
IFERROR(VLOOKUP($G125,all_tags[style],1,FALSE),""),
IFERROR(VLOOKUP($H125,all_tags[style],1,FALSE),""),
IFERROR(VLOOKUP($I125,all_tags[style],1,FALSE),""),
IFERROR(VLOOKUP($J125,all_tags[style],1,FALSE),""),
IFERROR(VLOOKUP($K125,all_tags[style],1,FALSE),""),
IFERROR(VLOOKUP($L125,all_tags[style],1,FALSE),""),
IFERROR(VLOOKUP($M125,all_tags[style],1,FALSE),""),
IFERROR(VLOOKUP($N125,all_tags[style],1,FALSE),""),
IFERROR(VLOOKUP($O125,all_tags[style],1,FALSE),"")
)</f>
        <v/>
      </c>
      <c r="AG125" s="5" t="str">
        <f>_xlfn.TEXTJOIN("#",TRUE,
IFERROR(VLOOKUP($F125,all_tags[theme],1,FALSE),""),
IFERROR(VLOOKUP($G125,all_tags[theme],1,FALSE),""),
IFERROR(VLOOKUP($H125,all_tags[theme],1,FALSE),""),
IFERROR(VLOOKUP($I125,all_tags[theme],1,FALSE),""),
IFERROR(VLOOKUP($J125,all_tags[theme],1,FALSE),""),
IFERROR(VLOOKUP($K125,all_tags[theme],1,FALSE),""),
IFERROR(VLOOKUP($L125,all_tags[theme],1,FALSE),""),
IFERROR(VLOOKUP($M125,all_tags[theme],1,FALSE),""),
IFERROR(VLOOKUP($N125,all_tags[theme],1,FALSE),""),
IFERROR(VLOOKUP($O125,all_tags[theme],1,FALSE),"")
)</f>
        <v>data-viz</v>
      </c>
      <c r="AH125" s="5" t="str">
        <f>_xlfn.TEXTJOIN("#",TRUE,
IFERROR(VLOOKUP($F125,all_tags[topic],1,FALSE),""),
IFERROR(VLOOKUP($G125,all_tags[topic],1,FALSE),""),
IFERROR(VLOOKUP($H125,all_tags[topic],1,FALSE),""),
IFERROR(VLOOKUP($I125,all_tags[topic],1,FALSE),""),
IFERROR(VLOOKUP($J125,all_tags[topic],1,FALSE),""),
IFERROR(VLOOKUP($K125,all_tags[topic],1,FALSE),""),
IFERROR(VLOOKUP($L125,all_tags[topic],1,FALSE),""),
IFERROR(VLOOKUP($M125,all_tags[topic],1,FALSE),""),
IFERROR(VLOOKUP($N125,all_tags[topic],1,FALSE),""),
IFERROR(VLOOKUP($O125,all_tags[topic],1,FALSE),"")
)</f>
        <v/>
      </c>
      <c r="AI125" s="5" t="str">
        <f>_xlfn.TEXTJOIN("#",TRUE,
IFERROR(VLOOKUP($F125,all_tags[area],1,FALSE),""),
IFERROR(VLOOKUP($G125,all_tags[area],1,FALSE),""),
IFERROR(VLOOKUP($H125,all_tags[area],1,FALSE),""),
IFERROR(VLOOKUP($I125,all_tags[area],1,FALSE),""),
IFERROR(VLOOKUP($J125,all_tags[area],1,FALSE),""),
IFERROR(VLOOKUP($K125,all_tags[area],1,FALSE),""),
IFERROR(VLOOKUP($L125,all_tags[area],1,FALSE),""),
IFERROR(VLOOKUP($M125,all_tags[area],1,FALSE),""),
IFERROR(VLOOKUP($N125,all_tags[area],1,FALSE),""),
IFERROR(VLOOKUP($O125,all_tags[area],1,FALSE),"")
)</f>
        <v>geospatial</v>
      </c>
      <c r="AJ125" s="5" t="str">
        <f>_xlfn.TEXTJOIN("#",TRUE,
IFERROR(VLOOKUP($F125,all_tags[technology],1,FALSE),""),
IFERROR(VLOOKUP($G125,all_tags[technology],1,FALSE),""),
IFERROR(VLOOKUP($H125,all_tags[technology],1,FALSE),""),
IFERROR(VLOOKUP($I125,all_tags[technology],1,FALSE),""),
IFERROR(VLOOKUP($J125,all_tags[technology],1,FALSE),""),
IFERROR(VLOOKUP($K125,all_tags[technology],1,FALSE),""),
IFERROR(VLOOKUP($L125,all_tags[technology],1,FALSE),""),
IFERROR(VLOOKUP($M125,all_tags[technology],1,FALSE),""),
IFERROR(VLOOKUP($N125,all_tags[technology],1,FALSE),""),
IFERROR(VLOOKUP($O125,all_tags[technology],1,FALSE),"")
)</f>
        <v/>
      </c>
      <c r="AK125" s="5" t="str">
        <f>_xlfn.TEXTJOIN("#",TRUE,
IFERROR(VLOOKUP($F125,all_tags[other],1,FALSE),""),
IFERROR(VLOOKUP($G125,all_tags[other],1,FALSE),""),
IFERROR(VLOOKUP($H125,all_tags[other],1,FALSE),""),
IFERROR(VLOOKUP($I125,all_tags[other],1,FALSE),""),
IFERROR(VLOOKUP($J125,all_tags[other],1,FALSE),""),
IFERROR(VLOOKUP($K125,all_tags[other],1,FALSE),""),
IFERROR(VLOOKUP($L125,all_tags[other],1,FALSE),""),
IFERROR(VLOOKUP($M125,all_tags[other],1,FALSE),""),
IFERROR(VLOOKUP($N125,all_tags[other],1,FALSE),""),
IFERROR(VLOOKUP($O125,all_tags[other],1,FALSE),"")
)</f>
        <v>inspiration</v>
      </c>
      <c r="AL125" t="str">
        <f t="shared" si="1"/>
        <v>post;list;data-viz;geospatial;inspiration</v>
      </c>
    </row>
    <row r="126" spans="1:38" x14ac:dyDescent="0.25">
      <c r="A126" t="str">
        <f>source_data[[#This Row],[link_id]]</f>
        <v>L00291</v>
      </c>
      <c r="B126" t="str">
        <f>source_data[[#This Row],[link]]</f>
        <v>https://bl.ocks.org/ctufts/bd6956a45ea69734f5909c8b526c13b5</v>
      </c>
      <c r="C126" t="str">
        <f>source_data[[#This Row],[article_title]]</f>
        <v>Force Layout - Point-Along-Path - State Diagram Animation</v>
      </c>
      <c r="D126" t="str">
        <f>source_data[[#This Row],[concatenate]]</f>
        <v>code;technology;graph;d3js</v>
      </c>
      <c r="E126">
        <f>source_data[[#This Row],[tag_count]]</f>
        <v>4</v>
      </c>
      <c r="F126" t="str" cm="1">
        <f t="array" ref="F126:I126">_xlfn.TEXTSPLIT(Table5[[#This Row],[concatenate]],";")</f>
        <v>code</v>
      </c>
      <c r="G126" t="str">
        <v>technology</v>
      </c>
      <c r="H126" t="str">
        <v>graph</v>
      </c>
      <c r="I126" t="str">
        <v>d3js</v>
      </c>
      <c r="Q126">
        <f>IF(ISBLANK(F126),-1,COUNTIF(all_tags[],F126)-COUNTIF(all_tags[category],F126))</f>
        <v>1</v>
      </c>
      <c r="R126">
        <f>IF(ISBLANK(G126),-1,COUNTIF(all_tags[],G126)-COUNTIF(all_tags[category],G126))</f>
        <v>1</v>
      </c>
      <c r="S126">
        <f>IF(ISBLANK(H126),-1,COUNTIF(all_tags[],H126)-COUNTIF(all_tags[category],H126))</f>
        <v>1</v>
      </c>
      <c r="T126">
        <f>IF(ISBLANK(I126),-1,COUNTIF(all_tags[],I126)-COUNTIF(all_tags[category],I126))</f>
        <v>1</v>
      </c>
      <c r="U126">
        <f>IF(ISBLANK(J126),-1,COUNTIF(all_tags[],J126)-COUNTIF(all_tags[category],J126))</f>
        <v>-1</v>
      </c>
      <c r="V126">
        <f>IF(ISBLANK(K126),-1,COUNTIF(all_tags[],K126)-COUNTIF(all_tags[category],K126))</f>
        <v>-1</v>
      </c>
      <c r="W126">
        <f>IF(ISBLANK(L126),-1,COUNTIF(all_tags[],L126)-COUNTIF(all_tags[category],L126))</f>
        <v>-1</v>
      </c>
      <c r="X126">
        <f>IF(ISBLANK(M126),-1,COUNTIF(all_tags[],M126)-COUNTIF(all_tags[category],M126))</f>
        <v>-1</v>
      </c>
      <c r="Y126">
        <f>IF(ISBLANK(N126),-1,COUNTIF(all_tags[],N126)-COUNTIF(all_tags[category],N126))</f>
        <v>-1</v>
      </c>
      <c r="Z126">
        <f>IF(ISBLANK(O126),-1,COUNTIF(all_tags[],O126)-COUNTIF(all_tags[category],O126))</f>
        <v>-1</v>
      </c>
      <c r="AB126" t="str">
        <f>Table5[[#This Row],[link_id]]</f>
        <v>L00291</v>
      </c>
      <c r="AC126" s="5" t="str">
        <f>_xlfn.TEXTJOIN("#",TRUE,
IFERROR(VLOOKUP($F126,all_tags[format],1,FALSE),""),
IFERROR(VLOOKUP($G126,all_tags[format],1,FALSE),""),
IFERROR(VLOOKUP($H126,all_tags[format],1,FALSE),""),
IFERROR(VLOOKUP($I126,all_tags[format],1,FALSE),""),
IFERROR(VLOOKUP($J126,all_tags[format],1,FALSE),""),
IFERROR(VLOOKUP($K126,all_tags[format],1,FALSE),""),
IFERROR(VLOOKUP($L126,all_tags[format],1,FALSE),""),
IFERROR(VLOOKUP($M126,all_tags[format],1,FALSE),""),
IFERROR(VLOOKUP($N126,all_tags[format],1,FALSE),""),
IFERROR(VLOOKUP($O126,all_tags[format],1,FALSE),"")
)</f>
        <v/>
      </c>
      <c r="AD126" s="5" t="str">
        <f>_xlfn.TEXTJOIN("#",TRUE,
IFERROR(VLOOKUP($F126,all_tags[type],1,FALSE),""),
IFERROR(VLOOKUP($G126,all_tags[type],1,FALSE),""),
IFERROR(VLOOKUP($H126,all_tags[type],1,FALSE),""),
IFERROR(VLOOKUP($I126,all_tags[type],1,FALSE),""),
IFERROR(VLOOKUP($J126,all_tags[type],1,FALSE),""),
IFERROR(VLOOKUP($K126,all_tags[type],1,FALSE),""),
IFERROR(VLOOKUP($L126,all_tags[type],1,FALSE),""),
IFERROR(VLOOKUP($M126,all_tags[type],1,FALSE),""),
IFERROR(VLOOKUP($N126,all_tags[type],1,FALSE),""),
IFERROR(VLOOKUP($O126,all_tags[type],1,FALSE),"")
)</f>
        <v>code</v>
      </c>
      <c r="AE126" s="5" t="str">
        <f>_xlfn.TEXTJOIN("#",TRUE,
IFERROR(VLOOKUP($F126,all_tags[level],1,FALSE),""),
IFERROR(VLOOKUP($G126,all_tags[level],1,FALSE),""),
IFERROR(VLOOKUP($H126,all_tags[level],1,FALSE),""),
IFERROR(VLOOKUP($I126,all_tags[level],1,FALSE),""),
IFERROR(VLOOKUP($J126,all_tags[level],1,FALSE),""),
IFERROR(VLOOKUP($K126,all_tags[level],1,FALSE),""),
IFERROR(VLOOKUP($L126,all_tags[level],1,FALSE),""),
IFERROR(VLOOKUP($M126,all_tags[level],1,FALSE),""),
IFERROR(VLOOKUP($N126,all_tags[level],1,FALSE),""),
IFERROR(VLOOKUP($O126,all_tags[level],1,FALSE),"")
)</f>
        <v/>
      </c>
      <c r="AF126" s="5" t="str">
        <f>_xlfn.TEXTJOIN("#",TRUE,
IFERROR(VLOOKUP($F126,all_tags[style],1,FALSE),""),
IFERROR(VLOOKUP($G126,all_tags[style],1,FALSE),""),
IFERROR(VLOOKUP($H126,all_tags[style],1,FALSE),""),
IFERROR(VLOOKUP($I126,all_tags[style],1,FALSE),""),
IFERROR(VLOOKUP($J126,all_tags[style],1,FALSE),""),
IFERROR(VLOOKUP($K126,all_tags[style],1,FALSE),""),
IFERROR(VLOOKUP($L126,all_tags[style],1,FALSE),""),
IFERROR(VLOOKUP($M126,all_tags[style],1,FALSE),""),
IFERROR(VLOOKUP($N126,all_tags[style],1,FALSE),""),
IFERROR(VLOOKUP($O126,all_tags[style],1,FALSE),"")
)</f>
        <v/>
      </c>
      <c r="AG126" s="5" t="str">
        <f>_xlfn.TEXTJOIN("#",TRUE,
IFERROR(VLOOKUP($F126,all_tags[theme],1,FALSE),""),
IFERROR(VLOOKUP($G126,all_tags[theme],1,FALSE),""),
IFERROR(VLOOKUP($H126,all_tags[theme],1,FALSE),""),
IFERROR(VLOOKUP($I126,all_tags[theme],1,FALSE),""),
IFERROR(VLOOKUP($J126,all_tags[theme],1,FALSE),""),
IFERROR(VLOOKUP($K126,all_tags[theme],1,FALSE),""),
IFERROR(VLOOKUP($L126,all_tags[theme],1,FALSE),""),
IFERROR(VLOOKUP($M126,all_tags[theme],1,FALSE),""),
IFERROR(VLOOKUP($N126,all_tags[theme],1,FALSE),""),
IFERROR(VLOOKUP($O126,all_tags[theme],1,FALSE),"")
)</f>
        <v/>
      </c>
      <c r="AH126" s="5" t="str">
        <f>_xlfn.TEXTJOIN("#",TRUE,
IFERROR(VLOOKUP($F126,all_tags[topic],1,FALSE),""),
IFERROR(VLOOKUP($G126,all_tags[topic],1,FALSE),""),
IFERROR(VLOOKUP($H126,all_tags[topic],1,FALSE),""),
IFERROR(VLOOKUP($I126,all_tags[topic],1,FALSE),""),
IFERROR(VLOOKUP($J126,all_tags[topic],1,FALSE),""),
IFERROR(VLOOKUP($K126,all_tags[topic],1,FALSE),""),
IFERROR(VLOOKUP($L126,all_tags[topic],1,FALSE),""),
IFERROR(VLOOKUP($M126,all_tags[topic],1,FALSE),""),
IFERROR(VLOOKUP($N126,all_tags[topic],1,FALSE),""),
IFERROR(VLOOKUP($O126,all_tags[topic],1,FALSE),"")
)</f>
        <v>technology</v>
      </c>
      <c r="AI126" s="5" t="str">
        <f>_xlfn.TEXTJOIN("#",TRUE,
IFERROR(VLOOKUP($F126,all_tags[area],1,FALSE),""),
IFERROR(VLOOKUP($G126,all_tags[area],1,FALSE),""),
IFERROR(VLOOKUP($H126,all_tags[area],1,FALSE),""),
IFERROR(VLOOKUP($I126,all_tags[area],1,FALSE),""),
IFERROR(VLOOKUP($J126,all_tags[area],1,FALSE),""),
IFERROR(VLOOKUP($K126,all_tags[area],1,FALSE),""),
IFERROR(VLOOKUP($L126,all_tags[area],1,FALSE),""),
IFERROR(VLOOKUP($M126,all_tags[area],1,FALSE),""),
IFERROR(VLOOKUP($N126,all_tags[area],1,FALSE),""),
IFERROR(VLOOKUP($O126,all_tags[area],1,FALSE),"")
)</f>
        <v>graph</v>
      </c>
      <c r="AJ126" s="5" t="str">
        <f>_xlfn.TEXTJOIN("#",TRUE,
IFERROR(VLOOKUP($F126,all_tags[technology],1,FALSE),""),
IFERROR(VLOOKUP($G126,all_tags[technology],1,FALSE),""),
IFERROR(VLOOKUP($H126,all_tags[technology],1,FALSE),""),
IFERROR(VLOOKUP($I126,all_tags[technology],1,FALSE),""),
IFERROR(VLOOKUP($J126,all_tags[technology],1,FALSE),""),
IFERROR(VLOOKUP($K126,all_tags[technology],1,FALSE),""),
IFERROR(VLOOKUP($L126,all_tags[technology],1,FALSE),""),
IFERROR(VLOOKUP($M126,all_tags[technology],1,FALSE),""),
IFERROR(VLOOKUP($N126,all_tags[technology],1,FALSE),""),
IFERROR(VLOOKUP($O126,all_tags[technology],1,FALSE),"")
)</f>
        <v>d3js</v>
      </c>
      <c r="AK126" s="5" t="str">
        <f>_xlfn.TEXTJOIN("#",TRUE,
IFERROR(VLOOKUP($F126,all_tags[other],1,FALSE),""),
IFERROR(VLOOKUP($G126,all_tags[other],1,FALSE),""),
IFERROR(VLOOKUP($H126,all_tags[other],1,FALSE),""),
IFERROR(VLOOKUP($I126,all_tags[other],1,FALSE),""),
IFERROR(VLOOKUP($J126,all_tags[other],1,FALSE),""),
IFERROR(VLOOKUP($K126,all_tags[other],1,FALSE),""),
IFERROR(VLOOKUP($L126,all_tags[other],1,FALSE),""),
IFERROR(VLOOKUP($M126,all_tags[other],1,FALSE),""),
IFERROR(VLOOKUP($N126,all_tags[other],1,FALSE),""),
IFERROR(VLOOKUP($O126,all_tags[other],1,FALSE),"")
)</f>
        <v/>
      </c>
      <c r="AL126" t="str">
        <f t="shared" si="1"/>
        <v>code;technology;graph;d3js</v>
      </c>
    </row>
    <row r="127" spans="1:38" x14ac:dyDescent="0.25">
      <c r="A127" t="str">
        <f>source_data[[#This Row],[link_id]]</f>
        <v>L00293</v>
      </c>
      <c r="B127" t="str">
        <f>source_data[[#This Row],[link]]</f>
        <v>https://naturegraphics.tumblr.com/</v>
      </c>
      <c r="C127" t="str">
        <f>source_data[[#This Row],[article_title]]</f>
        <v>nature graphics</v>
      </c>
      <c r="D127" t="str">
        <f>source_data[[#This Row],[concatenate]]</f>
        <v>blog;data-viz;inspiration</v>
      </c>
      <c r="E127">
        <f>source_data[[#This Row],[tag_count]]</f>
        <v>3</v>
      </c>
      <c r="F127" t="str" cm="1">
        <f t="array" ref="F127:H127">_xlfn.TEXTSPLIT(Table5[[#This Row],[concatenate]],";")</f>
        <v>blog</v>
      </c>
      <c r="G127" t="str">
        <v>data-viz</v>
      </c>
      <c r="H127" t="str">
        <v>inspiration</v>
      </c>
      <c r="Q127">
        <f>IF(ISBLANK(F127),-1,COUNTIF(all_tags[],F127)-COUNTIF(all_tags[category],F127))</f>
        <v>1</v>
      </c>
      <c r="R127">
        <f>IF(ISBLANK(G127),-1,COUNTIF(all_tags[],G127)-COUNTIF(all_tags[category],G127))</f>
        <v>1</v>
      </c>
      <c r="S127">
        <f>IF(ISBLANK(H127),-1,COUNTIF(all_tags[],H127)-COUNTIF(all_tags[category],H127))</f>
        <v>1</v>
      </c>
      <c r="T127">
        <f>IF(ISBLANK(I127),-1,COUNTIF(all_tags[],I127)-COUNTIF(all_tags[category],I127))</f>
        <v>-1</v>
      </c>
      <c r="U127">
        <f>IF(ISBLANK(J127),-1,COUNTIF(all_tags[],J127)-COUNTIF(all_tags[category],J127))</f>
        <v>-1</v>
      </c>
      <c r="V127">
        <f>IF(ISBLANK(K127),-1,COUNTIF(all_tags[],K127)-COUNTIF(all_tags[category],K127))</f>
        <v>-1</v>
      </c>
      <c r="W127">
        <f>IF(ISBLANK(L127),-1,COUNTIF(all_tags[],L127)-COUNTIF(all_tags[category],L127))</f>
        <v>-1</v>
      </c>
      <c r="X127">
        <f>IF(ISBLANK(M127),-1,COUNTIF(all_tags[],M127)-COUNTIF(all_tags[category],M127))</f>
        <v>-1</v>
      </c>
      <c r="Y127">
        <f>IF(ISBLANK(N127),-1,COUNTIF(all_tags[],N127)-COUNTIF(all_tags[category],N127))</f>
        <v>-1</v>
      </c>
      <c r="Z127">
        <f>IF(ISBLANK(O127),-1,COUNTIF(all_tags[],O127)-COUNTIF(all_tags[category],O127))</f>
        <v>-1</v>
      </c>
      <c r="AB127" t="str">
        <f>Table5[[#This Row],[link_id]]</f>
        <v>L00293</v>
      </c>
      <c r="AC127" s="5" t="str">
        <f>_xlfn.TEXTJOIN("#",TRUE,
IFERROR(VLOOKUP($F127,all_tags[format],1,FALSE),""),
IFERROR(VLOOKUP($G127,all_tags[format],1,FALSE),""),
IFERROR(VLOOKUP($H127,all_tags[format],1,FALSE),""),
IFERROR(VLOOKUP($I127,all_tags[format],1,FALSE),""),
IFERROR(VLOOKUP($J127,all_tags[format],1,FALSE),""),
IFERROR(VLOOKUP($K127,all_tags[format],1,FALSE),""),
IFERROR(VLOOKUP($L127,all_tags[format],1,FALSE),""),
IFERROR(VLOOKUP($M127,all_tags[format],1,FALSE),""),
IFERROR(VLOOKUP($N127,all_tags[format],1,FALSE),""),
IFERROR(VLOOKUP($O127,all_tags[format],1,FALSE),"")
)</f>
        <v>blog</v>
      </c>
      <c r="AD127" s="5" t="str">
        <f>_xlfn.TEXTJOIN("#",TRUE,
IFERROR(VLOOKUP($F127,all_tags[type],1,FALSE),""),
IFERROR(VLOOKUP($G127,all_tags[type],1,FALSE),""),
IFERROR(VLOOKUP($H127,all_tags[type],1,FALSE),""),
IFERROR(VLOOKUP($I127,all_tags[type],1,FALSE),""),
IFERROR(VLOOKUP($J127,all_tags[type],1,FALSE),""),
IFERROR(VLOOKUP($K127,all_tags[type],1,FALSE),""),
IFERROR(VLOOKUP($L127,all_tags[type],1,FALSE),""),
IFERROR(VLOOKUP($M127,all_tags[type],1,FALSE),""),
IFERROR(VLOOKUP($N127,all_tags[type],1,FALSE),""),
IFERROR(VLOOKUP($O127,all_tags[type],1,FALSE),"")
)</f>
        <v/>
      </c>
      <c r="AE127" s="5" t="str">
        <f>_xlfn.TEXTJOIN("#",TRUE,
IFERROR(VLOOKUP($F127,all_tags[level],1,FALSE),""),
IFERROR(VLOOKUP($G127,all_tags[level],1,FALSE),""),
IFERROR(VLOOKUP($H127,all_tags[level],1,FALSE),""),
IFERROR(VLOOKUP($I127,all_tags[level],1,FALSE),""),
IFERROR(VLOOKUP($J127,all_tags[level],1,FALSE),""),
IFERROR(VLOOKUP($K127,all_tags[level],1,FALSE),""),
IFERROR(VLOOKUP($L127,all_tags[level],1,FALSE),""),
IFERROR(VLOOKUP($M127,all_tags[level],1,FALSE),""),
IFERROR(VLOOKUP($N127,all_tags[level],1,FALSE),""),
IFERROR(VLOOKUP($O127,all_tags[level],1,FALSE),"")
)</f>
        <v/>
      </c>
      <c r="AF127" s="5" t="str">
        <f>_xlfn.TEXTJOIN("#",TRUE,
IFERROR(VLOOKUP($F127,all_tags[style],1,FALSE),""),
IFERROR(VLOOKUP($G127,all_tags[style],1,FALSE),""),
IFERROR(VLOOKUP($H127,all_tags[style],1,FALSE),""),
IFERROR(VLOOKUP($I127,all_tags[style],1,FALSE),""),
IFERROR(VLOOKUP($J127,all_tags[style],1,FALSE),""),
IFERROR(VLOOKUP($K127,all_tags[style],1,FALSE),""),
IFERROR(VLOOKUP($L127,all_tags[style],1,FALSE),""),
IFERROR(VLOOKUP($M127,all_tags[style],1,FALSE),""),
IFERROR(VLOOKUP($N127,all_tags[style],1,FALSE),""),
IFERROR(VLOOKUP($O127,all_tags[style],1,FALSE),"")
)</f>
        <v/>
      </c>
      <c r="AG127" s="5" t="str">
        <f>_xlfn.TEXTJOIN("#",TRUE,
IFERROR(VLOOKUP($F127,all_tags[theme],1,FALSE),""),
IFERROR(VLOOKUP($G127,all_tags[theme],1,FALSE),""),
IFERROR(VLOOKUP($H127,all_tags[theme],1,FALSE),""),
IFERROR(VLOOKUP($I127,all_tags[theme],1,FALSE),""),
IFERROR(VLOOKUP($J127,all_tags[theme],1,FALSE),""),
IFERROR(VLOOKUP($K127,all_tags[theme],1,FALSE),""),
IFERROR(VLOOKUP($L127,all_tags[theme],1,FALSE),""),
IFERROR(VLOOKUP($M127,all_tags[theme],1,FALSE),""),
IFERROR(VLOOKUP($N127,all_tags[theme],1,FALSE),""),
IFERROR(VLOOKUP($O127,all_tags[theme],1,FALSE),"")
)</f>
        <v>data-viz</v>
      </c>
      <c r="AH127" s="5" t="str">
        <f>_xlfn.TEXTJOIN("#",TRUE,
IFERROR(VLOOKUP($F127,all_tags[topic],1,FALSE),""),
IFERROR(VLOOKUP($G127,all_tags[topic],1,FALSE),""),
IFERROR(VLOOKUP($H127,all_tags[topic],1,FALSE),""),
IFERROR(VLOOKUP($I127,all_tags[topic],1,FALSE),""),
IFERROR(VLOOKUP($J127,all_tags[topic],1,FALSE),""),
IFERROR(VLOOKUP($K127,all_tags[topic],1,FALSE),""),
IFERROR(VLOOKUP($L127,all_tags[topic],1,FALSE),""),
IFERROR(VLOOKUP($M127,all_tags[topic],1,FALSE),""),
IFERROR(VLOOKUP($N127,all_tags[topic],1,FALSE),""),
IFERROR(VLOOKUP($O127,all_tags[topic],1,FALSE),"")
)</f>
        <v/>
      </c>
      <c r="AI127" s="5" t="str">
        <f>_xlfn.TEXTJOIN("#",TRUE,
IFERROR(VLOOKUP($F127,all_tags[area],1,FALSE),""),
IFERROR(VLOOKUP($G127,all_tags[area],1,FALSE),""),
IFERROR(VLOOKUP($H127,all_tags[area],1,FALSE),""),
IFERROR(VLOOKUP($I127,all_tags[area],1,FALSE),""),
IFERROR(VLOOKUP($J127,all_tags[area],1,FALSE),""),
IFERROR(VLOOKUP($K127,all_tags[area],1,FALSE),""),
IFERROR(VLOOKUP($L127,all_tags[area],1,FALSE),""),
IFERROR(VLOOKUP($M127,all_tags[area],1,FALSE),""),
IFERROR(VLOOKUP($N127,all_tags[area],1,FALSE),""),
IFERROR(VLOOKUP($O127,all_tags[area],1,FALSE),"")
)</f>
        <v/>
      </c>
      <c r="AJ127" s="5" t="str">
        <f>_xlfn.TEXTJOIN("#",TRUE,
IFERROR(VLOOKUP($F127,all_tags[technology],1,FALSE),""),
IFERROR(VLOOKUP($G127,all_tags[technology],1,FALSE),""),
IFERROR(VLOOKUP($H127,all_tags[technology],1,FALSE),""),
IFERROR(VLOOKUP($I127,all_tags[technology],1,FALSE),""),
IFERROR(VLOOKUP($J127,all_tags[technology],1,FALSE),""),
IFERROR(VLOOKUP($K127,all_tags[technology],1,FALSE),""),
IFERROR(VLOOKUP($L127,all_tags[technology],1,FALSE),""),
IFERROR(VLOOKUP($M127,all_tags[technology],1,FALSE),""),
IFERROR(VLOOKUP($N127,all_tags[technology],1,FALSE),""),
IFERROR(VLOOKUP($O127,all_tags[technology],1,FALSE),"")
)</f>
        <v/>
      </c>
      <c r="AK127" s="5" t="str">
        <f>_xlfn.TEXTJOIN("#",TRUE,
IFERROR(VLOOKUP($F127,all_tags[other],1,FALSE),""),
IFERROR(VLOOKUP($G127,all_tags[other],1,FALSE),""),
IFERROR(VLOOKUP($H127,all_tags[other],1,FALSE),""),
IFERROR(VLOOKUP($I127,all_tags[other],1,FALSE),""),
IFERROR(VLOOKUP($J127,all_tags[other],1,FALSE),""),
IFERROR(VLOOKUP($K127,all_tags[other],1,FALSE),""),
IFERROR(VLOOKUP($L127,all_tags[other],1,FALSE),""),
IFERROR(VLOOKUP($M127,all_tags[other],1,FALSE),""),
IFERROR(VLOOKUP($N127,all_tags[other],1,FALSE),""),
IFERROR(VLOOKUP($O127,all_tags[other],1,FALSE),"")
)</f>
        <v>inspiration</v>
      </c>
      <c r="AL127" t="str">
        <f t="shared" si="1"/>
        <v>blog;data-viz;inspiration</v>
      </c>
    </row>
    <row r="128" spans="1:38" x14ac:dyDescent="0.25">
      <c r="A128" t="str">
        <f>source_data[[#This Row],[link_id]]</f>
        <v>L00295</v>
      </c>
      <c r="B128" t="str">
        <f>source_data[[#This Row],[link]]</f>
        <v>https://blog.ouseful.info/2017/03/17/experimenting-with-sankey-diagrams-in-r-and-python/</v>
      </c>
      <c r="C128" t="str">
        <f>source_data[[#This Row],[article_title]]</f>
        <v>Experimenting With Sankey Diagrams in R and Python</v>
      </c>
      <c r="D128" t="str">
        <f>source_data[[#This Row],[concatenate]]</f>
        <v>post;how-to;data-viz;technology;rstats;python;sankey</v>
      </c>
      <c r="E128">
        <f>source_data[[#This Row],[tag_count]]</f>
        <v>6</v>
      </c>
      <c r="F128" t="str" cm="1">
        <f t="array" ref="F128:L128">_xlfn.TEXTSPLIT(Table5[[#This Row],[concatenate]],";")</f>
        <v>post</v>
      </c>
      <c r="G128" t="str">
        <v>how-to</v>
      </c>
      <c r="H128" t="str">
        <v>data-viz</v>
      </c>
      <c r="I128" t="str">
        <v>technology</v>
      </c>
      <c r="J128" t="str">
        <v>rstats</v>
      </c>
      <c r="K128" t="str">
        <v>python</v>
      </c>
      <c r="L128" t="str">
        <v>sankey</v>
      </c>
      <c r="Q128">
        <f>IF(ISBLANK(F128),-1,COUNTIF(all_tags[],F128)-COUNTIF(all_tags[category],F128))</f>
        <v>1</v>
      </c>
      <c r="R128">
        <f>IF(ISBLANK(G128),-1,COUNTIF(all_tags[],G128)-COUNTIF(all_tags[category],G128))</f>
        <v>1</v>
      </c>
      <c r="S128">
        <f>IF(ISBLANK(H128),-1,COUNTIF(all_tags[],H128)-COUNTIF(all_tags[category],H128))</f>
        <v>1</v>
      </c>
      <c r="T128">
        <f>IF(ISBLANK(I128),-1,COUNTIF(all_tags[],I128)-COUNTIF(all_tags[category],I128))</f>
        <v>1</v>
      </c>
      <c r="U128">
        <f>IF(ISBLANK(J128),-1,COUNTIF(all_tags[],J128)-COUNTIF(all_tags[category],J128))</f>
        <v>1</v>
      </c>
      <c r="V128">
        <f>IF(ISBLANK(K128),-1,COUNTIF(all_tags[],K128)-COUNTIF(all_tags[category],K128))</f>
        <v>1</v>
      </c>
      <c r="W128">
        <f>IF(ISBLANK(L128),-1,COUNTIF(all_tags[],L128)-COUNTIF(all_tags[category],L128))</f>
        <v>1</v>
      </c>
      <c r="X128">
        <f>IF(ISBLANK(M128),-1,COUNTIF(all_tags[],M128)-COUNTIF(all_tags[category],M128))</f>
        <v>-1</v>
      </c>
      <c r="Y128">
        <f>IF(ISBLANK(N128),-1,COUNTIF(all_tags[],N128)-COUNTIF(all_tags[category],N128))</f>
        <v>-1</v>
      </c>
      <c r="Z128">
        <f>IF(ISBLANK(O128),-1,COUNTIF(all_tags[],O128)-COUNTIF(all_tags[category],O128))</f>
        <v>-1</v>
      </c>
      <c r="AB128" t="str">
        <f>Table5[[#This Row],[link_id]]</f>
        <v>L00295</v>
      </c>
      <c r="AC128" s="5" t="str">
        <f>_xlfn.TEXTJOIN("#",TRUE,
IFERROR(VLOOKUP($F128,all_tags[format],1,FALSE),""),
IFERROR(VLOOKUP($G128,all_tags[format],1,FALSE),""),
IFERROR(VLOOKUP($H128,all_tags[format],1,FALSE),""),
IFERROR(VLOOKUP($I128,all_tags[format],1,FALSE),""),
IFERROR(VLOOKUP($J128,all_tags[format],1,FALSE),""),
IFERROR(VLOOKUP($K128,all_tags[format],1,FALSE),""),
IFERROR(VLOOKUP($L128,all_tags[format],1,FALSE),""),
IFERROR(VLOOKUP($M128,all_tags[format],1,FALSE),""),
IFERROR(VLOOKUP($N128,all_tags[format],1,FALSE),""),
IFERROR(VLOOKUP($O128,all_tags[format],1,FALSE),"")
)</f>
        <v>post</v>
      </c>
      <c r="AD128" s="5" t="str">
        <f>_xlfn.TEXTJOIN("#",TRUE,
IFERROR(VLOOKUP($F128,all_tags[type],1,FALSE),""),
IFERROR(VLOOKUP($G128,all_tags[type],1,FALSE),""),
IFERROR(VLOOKUP($H128,all_tags[type],1,FALSE),""),
IFERROR(VLOOKUP($I128,all_tags[type],1,FALSE),""),
IFERROR(VLOOKUP($J128,all_tags[type],1,FALSE),""),
IFERROR(VLOOKUP($K128,all_tags[type],1,FALSE),""),
IFERROR(VLOOKUP($L128,all_tags[type],1,FALSE),""),
IFERROR(VLOOKUP($M128,all_tags[type],1,FALSE),""),
IFERROR(VLOOKUP($N128,all_tags[type],1,FALSE),""),
IFERROR(VLOOKUP($O128,all_tags[type],1,FALSE),"")
)</f>
        <v>how-to</v>
      </c>
      <c r="AE128" s="5" t="str">
        <f>_xlfn.TEXTJOIN("#",TRUE,
IFERROR(VLOOKUP($F128,all_tags[level],1,FALSE),""),
IFERROR(VLOOKUP($G128,all_tags[level],1,FALSE),""),
IFERROR(VLOOKUP($H128,all_tags[level],1,FALSE),""),
IFERROR(VLOOKUP($I128,all_tags[level],1,FALSE),""),
IFERROR(VLOOKUP($J128,all_tags[level],1,FALSE),""),
IFERROR(VLOOKUP($K128,all_tags[level],1,FALSE),""),
IFERROR(VLOOKUP($L128,all_tags[level],1,FALSE),""),
IFERROR(VLOOKUP($M128,all_tags[level],1,FALSE),""),
IFERROR(VLOOKUP($N128,all_tags[level],1,FALSE),""),
IFERROR(VLOOKUP($O128,all_tags[level],1,FALSE),"")
)</f>
        <v/>
      </c>
      <c r="AF128" s="5" t="str">
        <f>_xlfn.TEXTJOIN("#",TRUE,
IFERROR(VLOOKUP($F128,all_tags[style],1,FALSE),""),
IFERROR(VLOOKUP($G128,all_tags[style],1,FALSE),""),
IFERROR(VLOOKUP($H128,all_tags[style],1,FALSE),""),
IFERROR(VLOOKUP($I128,all_tags[style],1,FALSE),""),
IFERROR(VLOOKUP($J128,all_tags[style],1,FALSE),""),
IFERROR(VLOOKUP($K128,all_tags[style],1,FALSE),""),
IFERROR(VLOOKUP($L128,all_tags[style],1,FALSE),""),
IFERROR(VLOOKUP($M128,all_tags[style],1,FALSE),""),
IFERROR(VLOOKUP($N128,all_tags[style],1,FALSE),""),
IFERROR(VLOOKUP($O128,all_tags[style],1,FALSE),"")
)</f>
        <v/>
      </c>
      <c r="AG128" s="5" t="str">
        <f>_xlfn.TEXTJOIN("#",TRUE,
IFERROR(VLOOKUP($F128,all_tags[theme],1,FALSE),""),
IFERROR(VLOOKUP($G128,all_tags[theme],1,FALSE),""),
IFERROR(VLOOKUP($H128,all_tags[theme],1,FALSE),""),
IFERROR(VLOOKUP($I128,all_tags[theme],1,FALSE),""),
IFERROR(VLOOKUP($J128,all_tags[theme],1,FALSE),""),
IFERROR(VLOOKUP($K128,all_tags[theme],1,FALSE),""),
IFERROR(VLOOKUP($L128,all_tags[theme],1,FALSE),""),
IFERROR(VLOOKUP($M128,all_tags[theme],1,FALSE),""),
IFERROR(VLOOKUP($N128,all_tags[theme],1,FALSE),""),
IFERROR(VLOOKUP($O128,all_tags[theme],1,FALSE),"")
)</f>
        <v>data-viz</v>
      </c>
      <c r="AH128" s="5" t="str">
        <f>_xlfn.TEXTJOIN("#",TRUE,
IFERROR(VLOOKUP($F128,all_tags[topic],1,FALSE),""),
IFERROR(VLOOKUP($G128,all_tags[topic],1,FALSE),""),
IFERROR(VLOOKUP($H128,all_tags[topic],1,FALSE),""),
IFERROR(VLOOKUP($I128,all_tags[topic],1,FALSE),""),
IFERROR(VLOOKUP($J128,all_tags[topic],1,FALSE),""),
IFERROR(VLOOKUP($K128,all_tags[topic],1,FALSE),""),
IFERROR(VLOOKUP($L128,all_tags[topic],1,FALSE),""),
IFERROR(VLOOKUP($M128,all_tags[topic],1,FALSE),""),
IFERROR(VLOOKUP($N128,all_tags[topic],1,FALSE),""),
IFERROR(VLOOKUP($O128,all_tags[topic],1,FALSE),"")
)</f>
        <v>technology</v>
      </c>
      <c r="AI128" s="5" t="str">
        <f>_xlfn.TEXTJOIN("#",TRUE,
IFERROR(VLOOKUP($F128,all_tags[area],1,FALSE),""),
IFERROR(VLOOKUP($G128,all_tags[area],1,FALSE),""),
IFERROR(VLOOKUP($H128,all_tags[area],1,FALSE),""),
IFERROR(VLOOKUP($I128,all_tags[area],1,FALSE),""),
IFERROR(VLOOKUP($J128,all_tags[area],1,FALSE),""),
IFERROR(VLOOKUP($K128,all_tags[area],1,FALSE),""),
IFERROR(VLOOKUP($L128,all_tags[area],1,FALSE),""),
IFERROR(VLOOKUP($M128,all_tags[area],1,FALSE),""),
IFERROR(VLOOKUP($N128,all_tags[area],1,FALSE),""),
IFERROR(VLOOKUP($O128,all_tags[area],1,FALSE),"")
)</f>
        <v/>
      </c>
      <c r="AJ128" s="5" t="str">
        <f>_xlfn.TEXTJOIN("#",TRUE,
IFERROR(VLOOKUP($F128,all_tags[technology],1,FALSE),""),
IFERROR(VLOOKUP($G128,all_tags[technology],1,FALSE),""),
IFERROR(VLOOKUP($H128,all_tags[technology],1,FALSE),""),
IFERROR(VLOOKUP($I128,all_tags[technology],1,FALSE),""),
IFERROR(VLOOKUP($J128,all_tags[technology],1,FALSE),""),
IFERROR(VLOOKUP($K128,all_tags[technology],1,FALSE),""),
IFERROR(VLOOKUP($L128,all_tags[technology],1,FALSE),""),
IFERROR(VLOOKUP($M128,all_tags[technology],1,FALSE),""),
IFERROR(VLOOKUP($N128,all_tags[technology],1,FALSE),""),
IFERROR(VLOOKUP($O128,all_tags[technology],1,FALSE),"")
)</f>
        <v>rstats#python</v>
      </c>
      <c r="AK128" s="5" t="str">
        <f>_xlfn.TEXTJOIN("#",TRUE,
IFERROR(VLOOKUP($F128,all_tags[other],1,FALSE),""),
IFERROR(VLOOKUP($G128,all_tags[other],1,FALSE),""),
IFERROR(VLOOKUP($H128,all_tags[other],1,FALSE),""),
IFERROR(VLOOKUP($I128,all_tags[other],1,FALSE),""),
IFERROR(VLOOKUP($J128,all_tags[other],1,FALSE),""),
IFERROR(VLOOKUP($K128,all_tags[other],1,FALSE),""),
IFERROR(VLOOKUP($L128,all_tags[other],1,FALSE),""),
IFERROR(VLOOKUP($M128,all_tags[other],1,FALSE),""),
IFERROR(VLOOKUP($N128,all_tags[other],1,FALSE),""),
IFERROR(VLOOKUP($O128,all_tags[other],1,FALSE),"")
)</f>
        <v>sankey</v>
      </c>
      <c r="AL128" t="str">
        <f t="shared" si="1"/>
        <v>post;how-to;data-viz;technology;rstats;python;sankey</v>
      </c>
    </row>
    <row r="129" spans="1:38" x14ac:dyDescent="0.25">
      <c r="A129" t="str">
        <f>source_data[[#This Row],[link_id]]</f>
        <v>L00299</v>
      </c>
      <c r="B129" t="str">
        <f>source_data[[#This Row],[link]]</f>
        <v>http://www.ibtimes.com/artificial-intelligence-killing-jobs-will-have-large-robust-negative-effects-labor-2517247</v>
      </c>
      <c r="C129" t="str">
        <f>source_data[[#This Row],[article_title]]</f>
        <v>Artificial Intelligence Is Killing Jobs, Will Have ‘Large And Robust Negative Effects' On Labor Market: Study</v>
      </c>
      <c r="D129" t="str">
        <f>source_data[[#This Row],[concatenate]]</f>
        <v>article;general;cautionary-tale;pitfall;ai</v>
      </c>
      <c r="E129">
        <f>source_data[[#This Row],[tag_count]]</f>
        <v>6</v>
      </c>
      <c r="F129" t="str" cm="1">
        <f t="array" ref="F129:J129">_xlfn.TEXTSPLIT(Table5[[#This Row],[concatenate]],";")</f>
        <v>article</v>
      </c>
      <c r="G129" t="str">
        <v>general</v>
      </c>
      <c r="H129" t="str">
        <v>cautionary-tale</v>
      </c>
      <c r="I129" t="str">
        <v>pitfall</v>
      </c>
      <c r="J129" t="str">
        <v>ai</v>
      </c>
      <c r="Q129">
        <f>IF(ISBLANK(F129),-1,COUNTIF(all_tags[],F129)-COUNTIF(all_tags[category],F129))</f>
        <v>1</v>
      </c>
      <c r="R129">
        <f>IF(ISBLANK(G129),-1,COUNTIF(all_tags[],G129)-COUNTIF(all_tags[category],G129))</f>
        <v>1</v>
      </c>
      <c r="S129">
        <f>IF(ISBLANK(H129),-1,COUNTIF(all_tags[],H129)-COUNTIF(all_tags[category],H129))</f>
        <v>1</v>
      </c>
      <c r="T129">
        <f>IF(ISBLANK(I129),-1,COUNTIF(all_tags[],I129)-COUNTIF(all_tags[category],I129))</f>
        <v>1</v>
      </c>
      <c r="U129">
        <f>IF(ISBLANK(J129),-1,COUNTIF(all_tags[],J129)-COUNTIF(all_tags[category],J129))</f>
        <v>1</v>
      </c>
      <c r="V129">
        <f>IF(ISBLANK(K129),-1,COUNTIF(all_tags[],K129)-COUNTIF(all_tags[category],K129))</f>
        <v>-1</v>
      </c>
      <c r="W129">
        <f>IF(ISBLANK(L129),-1,COUNTIF(all_tags[],L129)-COUNTIF(all_tags[category],L129))</f>
        <v>-1</v>
      </c>
      <c r="X129">
        <f>IF(ISBLANK(M129),-1,COUNTIF(all_tags[],M129)-COUNTIF(all_tags[category],M129))</f>
        <v>-1</v>
      </c>
      <c r="Y129">
        <f>IF(ISBLANK(N129),-1,COUNTIF(all_tags[],N129)-COUNTIF(all_tags[category],N129))</f>
        <v>-1</v>
      </c>
      <c r="Z129">
        <f>IF(ISBLANK(O129),-1,COUNTIF(all_tags[],O129)-COUNTIF(all_tags[category],O129))</f>
        <v>-1</v>
      </c>
      <c r="AB129" t="str">
        <f>Table5[[#This Row],[link_id]]</f>
        <v>L00299</v>
      </c>
      <c r="AC129" s="5" t="str">
        <f>_xlfn.TEXTJOIN("#",TRUE,
IFERROR(VLOOKUP($F129,all_tags[format],1,FALSE),""),
IFERROR(VLOOKUP($G129,all_tags[format],1,FALSE),""),
IFERROR(VLOOKUP($H129,all_tags[format],1,FALSE),""),
IFERROR(VLOOKUP($I129,all_tags[format],1,FALSE),""),
IFERROR(VLOOKUP($J129,all_tags[format],1,FALSE),""),
IFERROR(VLOOKUP($K129,all_tags[format],1,FALSE),""),
IFERROR(VLOOKUP($L129,all_tags[format],1,FALSE),""),
IFERROR(VLOOKUP($M129,all_tags[format],1,FALSE),""),
IFERROR(VLOOKUP($N129,all_tags[format],1,FALSE),""),
IFERROR(VLOOKUP($O129,all_tags[format],1,FALSE),"")
)</f>
        <v>article</v>
      </c>
      <c r="AD129" s="5" t="str">
        <f>_xlfn.TEXTJOIN("#",TRUE,
IFERROR(VLOOKUP($F129,all_tags[type],1,FALSE),""),
IFERROR(VLOOKUP($G129,all_tags[type],1,FALSE),""),
IFERROR(VLOOKUP($H129,all_tags[type],1,FALSE),""),
IFERROR(VLOOKUP($I129,all_tags[type],1,FALSE),""),
IFERROR(VLOOKUP($J129,all_tags[type],1,FALSE),""),
IFERROR(VLOOKUP($K129,all_tags[type],1,FALSE),""),
IFERROR(VLOOKUP($L129,all_tags[type],1,FALSE),""),
IFERROR(VLOOKUP($M129,all_tags[type],1,FALSE),""),
IFERROR(VLOOKUP($N129,all_tags[type],1,FALSE),""),
IFERROR(VLOOKUP($O129,all_tags[type],1,FALSE),"")
)</f>
        <v>general</v>
      </c>
      <c r="AE129" s="5" t="str">
        <f>_xlfn.TEXTJOIN("#",TRUE,
IFERROR(VLOOKUP($F129,all_tags[level],1,FALSE),""),
IFERROR(VLOOKUP($G129,all_tags[level],1,FALSE),""),
IFERROR(VLOOKUP($H129,all_tags[level],1,FALSE),""),
IFERROR(VLOOKUP($I129,all_tags[level],1,FALSE),""),
IFERROR(VLOOKUP($J129,all_tags[level],1,FALSE),""),
IFERROR(VLOOKUP($K129,all_tags[level],1,FALSE),""),
IFERROR(VLOOKUP($L129,all_tags[level],1,FALSE),""),
IFERROR(VLOOKUP($M129,all_tags[level],1,FALSE),""),
IFERROR(VLOOKUP($N129,all_tags[level],1,FALSE),""),
IFERROR(VLOOKUP($O129,all_tags[level],1,FALSE),"")
)</f>
        <v/>
      </c>
      <c r="AF129" s="5" t="str">
        <f>_xlfn.TEXTJOIN("#",TRUE,
IFERROR(VLOOKUP($F129,all_tags[style],1,FALSE),""),
IFERROR(VLOOKUP($G129,all_tags[style],1,FALSE),""),
IFERROR(VLOOKUP($H129,all_tags[style],1,FALSE),""),
IFERROR(VLOOKUP($I129,all_tags[style],1,FALSE),""),
IFERROR(VLOOKUP($J129,all_tags[style],1,FALSE),""),
IFERROR(VLOOKUP($K129,all_tags[style],1,FALSE),""),
IFERROR(VLOOKUP($L129,all_tags[style],1,FALSE),""),
IFERROR(VLOOKUP($M129,all_tags[style],1,FALSE),""),
IFERROR(VLOOKUP($N129,all_tags[style],1,FALSE),""),
IFERROR(VLOOKUP($O129,all_tags[style],1,FALSE),"")
)</f>
        <v>cautionary-tale</v>
      </c>
      <c r="AG129" s="5" t="str">
        <f>_xlfn.TEXTJOIN("#",TRUE,
IFERROR(VLOOKUP($F129,all_tags[theme],1,FALSE),""),
IFERROR(VLOOKUP($G129,all_tags[theme],1,FALSE),""),
IFERROR(VLOOKUP($H129,all_tags[theme],1,FALSE),""),
IFERROR(VLOOKUP($I129,all_tags[theme],1,FALSE),""),
IFERROR(VLOOKUP($J129,all_tags[theme],1,FALSE),""),
IFERROR(VLOOKUP($K129,all_tags[theme],1,FALSE),""),
IFERROR(VLOOKUP($L129,all_tags[theme],1,FALSE),""),
IFERROR(VLOOKUP($M129,all_tags[theme],1,FALSE),""),
IFERROR(VLOOKUP($N129,all_tags[theme],1,FALSE),""),
IFERROR(VLOOKUP($O129,all_tags[theme],1,FALSE),"")
)</f>
        <v>pitfall</v>
      </c>
      <c r="AH129" s="5" t="str">
        <f>_xlfn.TEXTJOIN("#",TRUE,
IFERROR(VLOOKUP($F129,all_tags[topic],1,FALSE),""),
IFERROR(VLOOKUP($G129,all_tags[topic],1,FALSE),""),
IFERROR(VLOOKUP($H129,all_tags[topic],1,FALSE),""),
IFERROR(VLOOKUP($I129,all_tags[topic],1,FALSE),""),
IFERROR(VLOOKUP($J129,all_tags[topic],1,FALSE),""),
IFERROR(VLOOKUP($K129,all_tags[topic],1,FALSE),""),
IFERROR(VLOOKUP($L129,all_tags[topic],1,FALSE),""),
IFERROR(VLOOKUP($M129,all_tags[topic],1,FALSE),""),
IFERROR(VLOOKUP($N129,all_tags[topic],1,FALSE),""),
IFERROR(VLOOKUP($O129,all_tags[topic],1,FALSE),"")
)</f>
        <v/>
      </c>
      <c r="AI129" s="5" t="str">
        <f>_xlfn.TEXTJOIN("#",TRUE,
IFERROR(VLOOKUP($F129,all_tags[area],1,FALSE),""),
IFERROR(VLOOKUP($G129,all_tags[area],1,FALSE),""),
IFERROR(VLOOKUP($H129,all_tags[area],1,FALSE),""),
IFERROR(VLOOKUP($I129,all_tags[area],1,FALSE),""),
IFERROR(VLOOKUP($J129,all_tags[area],1,FALSE),""),
IFERROR(VLOOKUP($K129,all_tags[area],1,FALSE),""),
IFERROR(VLOOKUP($L129,all_tags[area],1,FALSE),""),
IFERROR(VLOOKUP($M129,all_tags[area],1,FALSE),""),
IFERROR(VLOOKUP($N129,all_tags[area],1,FALSE),""),
IFERROR(VLOOKUP($O129,all_tags[area],1,FALSE),"")
)</f>
        <v>ai</v>
      </c>
      <c r="AJ129" s="5" t="str">
        <f>_xlfn.TEXTJOIN("#",TRUE,
IFERROR(VLOOKUP($F129,all_tags[technology],1,FALSE),""),
IFERROR(VLOOKUP($G129,all_tags[technology],1,FALSE),""),
IFERROR(VLOOKUP($H129,all_tags[technology],1,FALSE),""),
IFERROR(VLOOKUP($I129,all_tags[technology],1,FALSE),""),
IFERROR(VLOOKUP($J129,all_tags[technology],1,FALSE),""),
IFERROR(VLOOKUP($K129,all_tags[technology],1,FALSE),""),
IFERROR(VLOOKUP($L129,all_tags[technology],1,FALSE),""),
IFERROR(VLOOKUP($M129,all_tags[technology],1,FALSE),""),
IFERROR(VLOOKUP($N129,all_tags[technology],1,FALSE),""),
IFERROR(VLOOKUP($O129,all_tags[technology],1,FALSE),"")
)</f>
        <v/>
      </c>
      <c r="AK129" s="5" t="str">
        <f>_xlfn.TEXTJOIN("#",TRUE,
IFERROR(VLOOKUP($F129,all_tags[other],1,FALSE),""),
IFERROR(VLOOKUP($G129,all_tags[other],1,FALSE),""),
IFERROR(VLOOKUP($H129,all_tags[other],1,FALSE),""),
IFERROR(VLOOKUP($I129,all_tags[other],1,FALSE),""),
IFERROR(VLOOKUP($J129,all_tags[other],1,FALSE),""),
IFERROR(VLOOKUP($K129,all_tags[other],1,FALSE),""),
IFERROR(VLOOKUP($L129,all_tags[other],1,FALSE),""),
IFERROR(VLOOKUP($M129,all_tags[other],1,FALSE),""),
IFERROR(VLOOKUP($N129,all_tags[other],1,FALSE),""),
IFERROR(VLOOKUP($O129,all_tags[other],1,FALSE),"")
)</f>
        <v/>
      </c>
      <c r="AL129" t="str">
        <f t="shared" si="1"/>
        <v>article;general;cautionary-tale;pitfall;ai</v>
      </c>
    </row>
    <row r="130" spans="1:38" ht="30" x14ac:dyDescent="0.25">
      <c r="A130" t="str">
        <f>source_data[[#This Row],[link_id]]</f>
        <v>L00302</v>
      </c>
      <c r="B130" t="str">
        <f>source_data[[#This Row],[link]]</f>
        <v>https://uxdesign.cc/designing-charts-principles-every-designer-should-know-5bd3969a0150</v>
      </c>
      <c r="C130" t="str">
        <f>source_data[[#This Row],[article_title]]</f>
        <v>Designing Charts — Principles Every Designer Should Know</v>
      </c>
      <c r="D130" t="str">
        <f>source_data[[#This Row],[concatenate]]</f>
        <v>post;general;viewpoint;advice;data-viz</v>
      </c>
      <c r="E130">
        <f>source_data[[#This Row],[tag_count]]</f>
        <v>4</v>
      </c>
      <c r="F130" t="str" cm="1">
        <f t="array" ref="F130:J130">_xlfn.TEXTSPLIT(Table5[[#This Row],[concatenate]],";")</f>
        <v>post</v>
      </c>
      <c r="G130" t="str">
        <v>general</v>
      </c>
      <c r="H130" t="str">
        <v>viewpoint</v>
      </c>
      <c r="I130" t="str">
        <v>advice</v>
      </c>
      <c r="J130" t="str">
        <v>data-viz</v>
      </c>
      <c r="Q130">
        <f>IF(ISBLANK(F130),-1,COUNTIF(all_tags[],F130)-COUNTIF(all_tags[category],F130))</f>
        <v>1</v>
      </c>
      <c r="R130">
        <f>IF(ISBLANK(G130),-1,COUNTIF(all_tags[],G130)-COUNTIF(all_tags[category],G130))</f>
        <v>1</v>
      </c>
      <c r="S130">
        <f>IF(ISBLANK(H130),-1,COUNTIF(all_tags[],H130)-COUNTIF(all_tags[category],H130))</f>
        <v>1</v>
      </c>
      <c r="T130">
        <f>IF(ISBLANK(I130),-1,COUNTIF(all_tags[],I130)-COUNTIF(all_tags[category],I130))</f>
        <v>1</v>
      </c>
      <c r="U130">
        <f>IF(ISBLANK(J130),-1,COUNTIF(all_tags[],J130)-COUNTIF(all_tags[category],J130))</f>
        <v>1</v>
      </c>
      <c r="V130">
        <f>IF(ISBLANK(K130),-1,COUNTIF(all_tags[],K130)-COUNTIF(all_tags[category],K130))</f>
        <v>-1</v>
      </c>
      <c r="W130">
        <f>IF(ISBLANK(L130),-1,COUNTIF(all_tags[],L130)-COUNTIF(all_tags[category],L130))</f>
        <v>-1</v>
      </c>
      <c r="X130">
        <f>IF(ISBLANK(M130),-1,COUNTIF(all_tags[],M130)-COUNTIF(all_tags[category],M130))</f>
        <v>-1</v>
      </c>
      <c r="Y130">
        <f>IF(ISBLANK(N130),-1,COUNTIF(all_tags[],N130)-COUNTIF(all_tags[category],N130))</f>
        <v>-1</v>
      </c>
      <c r="Z130">
        <f>IF(ISBLANK(O130),-1,COUNTIF(all_tags[],O130)-COUNTIF(all_tags[category],O130))</f>
        <v>-1</v>
      </c>
      <c r="AB130" t="str">
        <f>Table5[[#This Row],[link_id]]</f>
        <v>L00302</v>
      </c>
      <c r="AC130" s="5" t="str">
        <f>_xlfn.TEXTJOIN("#",TRUE,
IFERROR(VLOOKUP($F130,all_tags[format],1,FALSE),""),
IFERROR(VLOOKUP($G130,all_tags[format],1,FALSE),""),
IFERROR(VLOOKUP($H130,all_tags[format],1,FALSE),""),
IFERROR(VLOOKUP($I130,all_tags[format],1,FALSE),""),
IFERROR(VLOOKUP($J130,all_tags[format],1,FALSE),""),
IFERROR(VLOOKUP($K130,all_tags[format],1,FALSE),""),
IFERROR(VLOOKUP($L130,all_tags[format],1,FALSE),""),
IFERROR(VLOOKUP($M130,all_tags[format],1,FALSE),""),
IFERROR(VLOOKUP($N130,all_tags[format],1,FALSE),""),
IFERROR(VLOOKUP($O130,all_tags[format],1,FALSE),"")
)</f>
        <v>post</v>
      </c>
      <c r="AD130" s="5" t="str">
        <f>_xlfn.TEXTJOIN("#",TRUE,
IFERROR(VLOOKUP($F130,all_tags[type],1,FALSE),""),
IFERROR(VLOOKUP($G130,all_tags[type],1,FALSE),""),
IFERROR(VLOOKUP($H130,all_tags[type],1,FALSE),""),
IFERROR(VLOOKUP($I130,all_tags[type],1,FALSE),""),
IFERROR(VLOOKUP($J130,all_tags[type],1,FALSE),""),
IFERROR(VLOOKUP($K130,all_tags[type],1,FALSE),""),
IFERROR(VLOOKUP($L130,all_tags[type],1,FALSE),""),
IFERROR(VLOOKUP($M130,all_tags[type],1,FALSE),""),
IFERROR(VLOOKUP($N130,all_tags[type],1,FALSE),""),
IFERROR(VLOOKUP($O130,all_tags[type],1,FALSE),"")
)</f>
        <v>general#viewpoint#advice</v>
      </c>
      <c r="AE130" s="5" t="str">
        <f>_xlfn.TEXTJOIN("#",TRUE,
IFERROR(VLOOKUP($F130,all_tags[level],1,FALSE),""),
IFERROR(VLOOKUP($G130,all_tags[level],1,FALSE),""),
IFERROR(VLOOKUP($H130,all_tags[level],1,FALSE),""),
IFERROR(VLOOKUP($I130,all_tags[level],1,FALSE),""),
IFERROR(VLOOKUP($J130,all_tags[level],1,FALSE),""),
IFERROR(VLOOKUP($K130,all_tags[level],1,FALSE),""),
IFERROR(VLOOKUP($L130,all_tags[level],1,FALSE),""),
IFERROR(VLOOKUP($M130,all_tags[level],1,FALSE),""),
IFERROR(VLOOKUP($N130,all_tags[level],1,FALSE),""),
IFERROR(VLOOKUP($O130,all_tags[level],1,FALSE),"")
)</f>
        <v/>
      </c>
      <c r="AF130" s="5" t="str">
        <f>_xlfn.TEXTJOIN("#",TRUE,
IFERROR(VLOOKUP($F130,all_tags[style],1,FALSE),""),
IFERROR(VLOOKUP($G130,all_tags[style],1,FALSE),""),
IFERROR(VLOOKUP($H130,all_tags[style],1,FALSE),""),
IFERROR(VLOOKUP($I130,all_tags[style],1,FALSE),""),
IFERROR(VLOOKUP($J130,all_tags[style],1,FALSE),""),
IFERROR(VLOOKUP($K130,all_tags[style],1,FALSE),""),
IFERROR(VLOOKUP($L130,all_tags[style],1,FALSE),""),
IFERROR(VLOOKUP($M130,all_tags[style],1,FALSE),""),
IFERROR(VLOOKUP($N130,all_tags[style],1,FALSE),""),
IFERROR(VLOOKUP($O130,all_tags[style],1,FALSE),"")
)</f>
        <v/>
      </c>
      <c r="AG130" s="5" t="str">
        <f>_xlfn.TEXTJOIN("#",TRUE,
IFERROR(VLOOKUP($F130,all_tags[theme],1,FALSE),""),
IFERROR(VLOOKUP($G130,all_tags[theme],1,FALSE),""),
IFERROR(VLOOKUP($H130,all_tags[theme],1,FALSE),""),
IFERROR(VLOOKUP($I130,all_tags[theme],1,FALSE),""),
IFERROR(VLOOKUP($J130,all_tags[theme],1,FALSE),""),
IFERROR(VLOOKUP($K130,all_tags[theme],1,FALSE),""),
IFERROR(VLOOKUP($L130,all_tags[theme],1,FALSE),""),
IFERROR(VLOOKUP($M130,all_tags[theme],1,FALSE),""),
IFERROR(VLOOKUP($N130,all_tags[theme],1,FALSE),""),
IFERROR(VLOOKUP($O130,all_tags[theme],1,FALSE),"")
)</f>
        <v>data-viz</v>
      </c>
      <c r="AH130" s="5" t="str">
        <f>_xlfn.TEXTJOIN("#",TRUE,
IFERROR(VLOOKUP($F130,all_tags[topic],1,FALSE),""),
IFERROR(VLOOKUP($G130,all_tags[topic],1,FALSE),""),
IFERROR(VLOOKUP($H130,all_tags[topic],1,FALSE),""),
IFERROR(VLOOKUP($I130,all_tags[topic],1,FALSE),""),
IFERROR(VLOOKUP($J130,all_tags[topic],1,FALSE),""),
IFERROR(VLOOKUP($K130,all_tags[topic],1,FALSE),""),
IFERROR(VLOOKUP($L130,all_tags[topic],1,FALSE),""),
IFERROR(VLOOKUP($M130,all_tags[topic],1,FALSE),""),
IFERROR(VLOOKUP($N130,all_tags[topic],1,FALSE),""),
IFERROR(VLOOKUP($O130,all_tags[topic],1,FALSE),"")
)</f>
        <v/>
      </c>
      <c r="AI130" s="5" t="str">
        <f>_xlfn.TEXTJOIN("#",TRUE,
IFERROR(VLOOKUP($F130,all_tags[area],1,FALSE),""),
IFERROR(VLOOKUP($G130,all_tags[area],1,FALSE),""),
IFERROR(VLOOKUP($H130,all_tags[area],1,FALSE),""),
IFERROR(VLOOKUP($I130,all_tags[area],1,FALSE),""),
IFERROR(VLOOKUP($J130,all_tags[area],1,FALSE),""),
IFERROR(VLOOKUP($K130,all_tags[area],1,FALSE),""),
IFERROR(VLOOKUP($L130,all_tags[area],1,FALSE),""),
IFERROR(VLOOKUP($M130,all_tags[area],1,FALSE),""),
IFERROR(VLOOKUP($N130,all_tags[area],1,FALSE),""),
IFERROR(VLOOKUP($O130,all_tags[area],1,FALSE),"")
)</f>
        <v/>
      </c>
      <c r="AJ130" s="5" t="str">
        <f>_xlfn.TEXTJOIN("#",TRUE,
IFERROR(VLOOKUP($F130,all_tags[technology],1,FALSE),""),
IFERROR(VLOOKUP($G130,all_tags[technology],1,FALSE),""),
IFERROR(VLOOKUP($H130,all_tags[technology],1,FALSE),""),
IFERROR(VLOOKUP($I130,all_tags[technology],1,FALSE),""),
IFERROR(VLOOKUP($J130,all_tags[technology],1,FALSE),""),
IFERROR(VLOOKUP($K130,all_tags[technology],1,FALSE),""),
IFERROR(VLOOKUP($L130,all_tags[technology],1,FALSE),""),
IFERROR(VLOOKUP($M130,all_tags[technology],1,FALSE),""),
IFERROR(VLOOKUP($N130,all_tags[technology],1,FALSE),""),
IFERROR(VLOOKUP($O130,all_tags[technology],1,FALSE),"")
)</f>
        <v/>
      </c>
      <c r="AK130" s="5" t="str">
        <f>_xlfn.TEXTJOIN("#",TRUE,
IFERROR(VLOOKUP($F130,all_tags[other],1,FALSE),""),
IFERROR(VLOOKUP($G130,all_tags[other],1,FALSE),""),
IFERROR(VLOOKUP($H130,all_tags[other],1,FALSE),""),
IFERROR(VLOOKUP($I130,all_tags[other],1,FALSE),""),
IFERROR(VLOOKUP($J130,all_tags[other],1,FALSE),""),
IFERROR(VLOOKUP($K130,all_tags[other],1,FALSE),""),
IFERROR(VLOOKUP($L130,all_tags[other],1,FALSE),""),
IFERROR(VLOOKUP($M130,all_tags[other],1,FALSE),""),
IFERROR(VLOOKUP($N130,all_tags[other],1,FALSE),""),
IFERROR(VLOOKUP($O130,all_tags[other],1,FALSE),"")
)</f>
        <v/>
      </c>
      <c r="AL130" t="str">
        <f t="shared" si="1"/>
        <v>post;general;viewpoint;advice;data-viz</v>
      </c>
    </row>
    <row r="131" spans="1:38" x14ac:dyDescent="0.25">
      <c r="A131" t="str">
        <f>source_data[[#This Row],[link_id]]</f>
        <v>L00303</v>
      </c>
      <c r="B131" t="str">
        <f>source_data[[#This Row],[link]]</f>
        <v>https://vimeo.com/159297152</v>
      </c>
      <c r="C131" t="str">
        <f>source_data[[#This Row],[article_title]]</f>
        <v>How I learned to love data visualization (again)</v>
      </c>
      <c r="D131" t="str">
        <f>source_data[[#This Row],[concatenate]]</f>
        <v>video;general;data-viz</v>
      </c>
      <c r="E131">
        <f>source_data[[#This Row],[tag_count]]</f>
        <v>4</v>
      </c>
      <c r="F131" t="str" cm="1">
        <f t="array" ref="F131:H131">_xlfn.TEXTSPLIT(Table5[[#This Row],[concatenate]],";")</f>
        <v>video</v>
      </c>
      <c r="G131" t="str">
        <v>general</v>
      </c>
      <c r="H131" t="str">
        <v>data-viz</v>
      </c>
      <c r="Q131">
        <f>IF(ISBLANK(F131),-1,COUNTIF(all_tags[],F131)-COUNTIF(all_tags[category],F131))</f>
        <v>1</v>
      </c>
      <c r="R131">
        <f>IF(ISBLANK(G131),-1,COUNTIF(all_tags[],G131)-COUNTIF(all_tags[category],G131))</f>
        <v>1</v>
      </c>
      <c r="S131">
        <f>IF(ISBLANK(H131),-1,COUNTIF(all_tags[],H131)-COUNTIF(all_tags[category],H131))</f>
        <v>1</v>
      </c>
      <c r="T131">
        <f>IF(ISBLANK(I131),-1,COUNTIF(all_tags[],I131)-COUNTIF(all_tags[category],I131))</f>
        <v>-1</v>
      </c>
      <c r="U131">
        <f>IF(ISBLANK(J131),-1,COUNTIF(all_tags[],J131)-COUNTIF(all_tags[category],J131))</f>
        <v>-1</v>
      </c>
      <c r="V131">
        <f>IF(ISBLANK(K131),-1,COUNTIF(all_tags[],K131)-COUNTIF(all_tags[category],K131))</f>
        <v>-1</v>
      </c>
      <c r="W131">
        <f>IF(ISBLANK(L131),-1,COUNTIF(all_tags[],L131)-COUNTIF(all_tags[category],L131))</f>
        <v>-1</v>
      </c>
      <c r="X131">
        <f>IF(ISBLANK(M131),-1,COUNTIF(all_tags[],M131)-COUNTIF(all_tags[category],M131))</f>
        <v>-1</v>
      </c>
      <c r="Y131">
        <f>IF(ISBLANK(N131),-1,COUNTIF(all_tags[],N131)-COUNTIF(all_tags[category],N131))</f>
        <v>-1</v>
      </c>
      <c r="Z131">
        <f>IF(ISBLANK(O131),-1,COUNTIF(all_tags[],O131)-COUNTIF(all_tags[category],O131))</f>
        <v>-1</v>
      </c>
      <c r="AB131" t="str">
        <f>Table5[[#This Row],[link_id]]</f>
        <v>L00303</v>
      </c>
      <c r="AC131" s="5" t="str">
        <f>_xlfn.TEXTJOIN("#",TRUE,
IFERROR(VLOOKUP($F131,all_tags[format],1,FALSE),""),
IFERROR(VLOOKUP($G131,all_tags[format],1,FALSE),""),
IFERROR(VLOOKUP($H131,all_tags[format],1,FALSE),""),
IFERROR(VLOOKUP($I131,all_tags[format],1,FALSE),""),
IFERROR(VLOOKUP($J131,all_tags[format],1,FALSE),""),
IFERROR(VLOOKUP($K131,all_tags[format],1,FALSE),""),
IFERROR(VLOOKUP($L131,all_tags[format],1,FALSE),""),
IFERROR(VLOOKUP($M131,all_tags[format],1,FALSE),""),
IFERROR(VLOOKUP($N131,all_tags[format],1,FALSE),""),
IFERROR(VLOOKUP($O131,all_tags[format],1,FALSE),"")
)</f>
        <v>video</v>
      </c>
      <c r="AD131" s="5" t="str">
        <f>_xlfn.TEXTJOIN("#",TRUE,
IFERROR(VLOOKUP($F131,all_tags[type],1,FALSE),""),
IFERROR(VLOOKUP($G131,all_tags[type],1,FALSE),""),
IFERROR(VLOOKUP($H131,all_tags[type],1,FALSE),""),
IFERROR(VLOOKUP($I131,all_tags[type],1,FALSE),""),
IFERROR(VLOOKUP($J131,all_tags[type],1,FALSE),""),
IFERROR(VLOOKUP($K131,all_tags[type],1,FALSE),""),
IFERROR(VLOOKUP($L131,all_tags[type],1,FALSE),""),
IFERROR(VLOOKUP($M131,all_tags[type],1,FALSE),""),
IFERROR(VLOOKUP($N131,all_tags[type],1,FALSE),""),
IFERROR(VLOOKUP($O131,all_tags[type],1,FALSE),"")
)</f>
        <v>general</v>
      </c>
      <c r="AE131" s="5" t="str">
        <f>_xlfn.TEXTJOIN("#",TRUE,
IFERROR(VLOOKUP($F131,all_tags[level],1,FALSE),""),
IFERROR(VLOOKUP($G131,all_tags[level],1,FALSE),""),
IFERROR(VLOOKUP($H131,all_tags[level],1,FALSE),""),
IFERROR(VLOOKUP($I131,all_tags[level],1,FALSE),""),
IFERROR(VLOOKUP($J131,all_tags[level],1,FALSE),""),
IFERROR(VLOOKUP($K131,all_tags[level],1,FALSE),""),
IFERROR(VLOOKUP($L131,all_tags[level],1,FALSE),""),
IFERROR(VLOOKUP($M131,all_tags[level],1,FALSE),""),
IFERROR(VLOOKUP($N131,all_tags[level],1,FALSE),""),
IFERROR(VLOOKUP($O131,all_tags[level],1,FALSE),"")
)</f>
        <v/>
      </c>
      <c r="AF131" s="5" t="str">
        <f>_xlfn.TEXTJOIN("#",TRUE,
IFERROR(VLOOKUP($F131,all_tags[style],1,FALSE),""),
IFERROR(VLOOKUP($G131,all_tags[style],1,FALSE),""),
IFERROR(VLOOKUP($H131,all_tags[style],1,FALSE),""),
IFERROR(VLOOKUP($I131,all_tags[style],1,FALSE),""),
IFERROR(VLOOKUP($J131,all_tags[style],1,FALSE),""),
IFERROR(VLOOKUP($K131,all_tags[style],1,FALSE),""),
IFERROR(VLOOKUP($L131,all_tags[style],1,FALSE),""),
IFERROR(VLOOKUP($M131,all_tags[style],1,FALSE),""),
IFERROR(VLOOKUP($N131,all_tags[style],1,FALSE),""),
IFERROR(VLOOKUP($O131,all_tags[style],1,FALSE),"")
)</f>
        <v/>
      </c>
      <c r="AG131" s="5" t="str">
        <f>_xlfn.TEXTJOIN("#",TRUE,
IFERROR(VLOOKUP($F131,all_tags[theme],1,FALSE),""),
IFERROR(VLOOKUP($G131,all_tags[theme],1,FALSE),""),
IFERROR(VLOOKUP($H131,all_tags[theme],1,FALSE),""),
IFERROR(VLOOKUP($I131,all_tags[theme],1,FALSE),""),
IFERROR(VLOOKUP($J131,all_tags[theme],1,FALSE),""),
IFERROR(VLOOKUP($K131,all_tags[theme],1,FALSE),""),
IFERROR(VLOOKUP($L131,all_tags[theme],1,FALSE),""),
IFERROR(VLOOKUP($M131,all_tags[theme],1,FALSE),""),
IFERROR(VLOOKUP($N131,all_tags[theme],1,FALSE),""),
IFERROR(VLOOKUP($O131,all_tags[theme],1,FALSE),"")
)</f>
        <v>data-viz</v>
      </c>
      <c r="AH131" s="5" t="str">
        <f>_xlfn.TEXTJOIN("#",TRUE,
IFERROR(VLOOKUP($F131,all_tags[topic],1,FALSE),""),
IFERROR(VLOOKUP($G131,all_tags[topic],1,FALSE),""),
IFERROR(VLOOKUP($H131,all_tags[topic],1,FALSE),""),
IFERROR(VLOOKUP($I131,all_tags[topic],1,FALSE),""),
IFERROR(VLOOKUP($J131,all_tags[topic],1,FALSE),""),
IFERROR(VLOOKUP($K131,all_tags[topic],1,FALSE),""),
IFERROR(VLOOKUP($L131,all_tags[topic],1,FALSE),""),
IFERROR(VLOOKUP($M131,all_tags[topic],1,FALSE),""),
IFERROR(VLOOKUP($N131,all_tags[topic],1,FALSE),""),
IFERROR(VLOOKUP($O131,all_tags[topic],1,FALSE),"")
)</f>
        <v/>
      </c>
      <c r="AI131" s="5" t="str">
        <f>_xlfn.TEXTJOIN("#",TRUE,
IFERROR(VLOOKUP($F131,all_tags[area],1,FALSE),""),
IFERROR(VLOOKUP($G131,all_tags[area],1,FALSE),""),
IFERROR(VLOOKUP($H131,all_tags[area],1,FALSE),""),
IFERROR(VLOOKUP($I131,all_tags[area],1,FALSE),""),
IFERROR(VLOOKUP($J131,all_tags[area],1,FALSE),""),
IFERROR(VLOOKUP($K131,all_tags[area],1,FALSE),""),
IFERROR(VLOOKUP($L131,all_tags[area],1,FALSE),""),
IFERROR(VLOOKUP($M131,all_tags[area],1,FALSE),""),
IFERROR(VLOOKUP($N131,all_tags[area],1,FALSE),""),
IFERROR(VLOOKUP($O131,all_tags[area],1,FALSE),"")
)</f>
        <v/>
      </c>
      <c r="AJ131" s="5" t="str">
        <f>_xlfn.TEXTJOIN("#",TRUE,
IFERROR(VLOOKUP($F131,all_tags[technology],1,FALSE),""),
IFERROR(VLOOKUP($G131,all_tags[technology],1,FALSE),""),
IFERROR(VLOOKUP($H131,all_tags[technology],1,FALSE),""),
IFERROR(VLOOKUP($I131,all_tags[technology],1,FALSE),""),
IFERROR(VLOOKUP($J131,all_tags[technology],1,FALSE),""),
IFERROR(VLOOKUP($K131,all_tags[technology],1,FALSE),""),
IFERROR(VLOOKUP($L131,all_tags[technology],1,FALSE),""),
IFERROR(VLOOKUP($M131,all_tags[technology],1,FALSE),""),
IFERROR(VLOOKUP($N131,all_tags[technology],1,FALSE),""),
IFERROR(VLOOKUP($O131,all_tags[technology],1,FALSE),"")
)</f>
        <v/>
      </c>
      <c r="AK131" s="5" t="str">
        <f>_xlfn.TEXTJOIN("#",TRUE,
IFERROR(VLOOKUP($F131,all_tags[other],1,FALSE),""),
IFERROR(VLOOKUP($G131,all_tags[other],1,FALSE),""),
IFERROR(VLOOKUP($H131,all_tags[other],1,FALSE),""),
IFERROR(VLOOKUP($I131,all_tags[other],1,FALSE),""),
IFERROR(VLOOKUP($J131,all_tags[other],1,FALSE),""),
IFERROR(VLOOKUP($K131,all_tags[other],1,FALSE),""),
IFERROR(VLOOKUP($L131,all_tags[other],1,FALSE),""),
IFERROR(VLOOKUP($M131,all_tags[other],1,FALSE),""),
IFERROR(VLOOKUP($N131,all_tags[other],1,FALSE),""),
IFERROR(VLOOKUP($O131,all_tags[other],1,FALSE),"")
)</f>
        <v/>
      </c>
      <c r="AL131" t="str">
        <f t="shared" ref="AL131:AL194" si="2">SUBSTITUTE(_xlfn.TEXTJOIN(";",TRUE,AC131:AK131),"#",";")</f>
        <v>video;general;data-viz</v>
      </c>
    </row>
    <row r="132" spans="1:38" x14ac:dyDescent="0.25">
      <c r="A132" t="str">
        <f>source_data[[#This Row],[link_id]]</f>
        <v>L00309</v>
      </c>
      <c r="B132" t="str">
        <f>source_data[[#This Row],[link]]</f>
        <v>http://review.chicagobooth.edu/accounting/2017/article/seven-compelling-charts-our-spring-issue</v>
      </c>
      <c r="C132" t="str">
        <f>source_data[[#This Row],[article_title]]</f>
        <v>Seven Compelling Charts from Our Spring Issue</v>
      </c>
      <c r="D132" t="str">
        <f>source_data[[#This Row],[concatenate]]</f>
        <v>post;list;general;data-viz;inspiration</v>
      </c>
      <c r="E132">
        <f>source_data[[#This Row],[tag_count]]</f>
        <v>4</v>
      </c>
      <c r="F132" t="str" cm="1">
        <f t="array" ref="F132:J132">_xlfn.TEXTSPLIT(Table5[[#This Row],[concatenate]],";")</f>
        <v>post</v>
      </c>
      <c r="G132" t="str">
        <v>list</v>
      </c>
      <c r="H132" t="str">
        <v>general</v>
      </c>
      <c r="I132" t="str">
        <v>data-viz</v>
      </c>
      <c r="J132" t="str">
        <v>inspiration</v>
      </c>
      <c r="Q132">
        <f>IF(ISBLANK(F132),-1,COUNTIF(all_tags[],F132)-COUNTIF(all_tags[category],F132))</f>
        <v>1</v>
      </c>
      <c r="R132">
        <f>IF(ISBLANK(G132),-1,COUNTIF(all_tags[],G132)-COUNTIF(all_tags[category],G132))</f>
        <v>1</v>
      </c>
      <c r="S132">
        <f>IF(ISBLANK(H132),-1,COUNTIF(all_tags[],H132)-COUNTIF(all_tags[category],H132))</f>
        <v>1</v>
      </c>
      <c r="T132">
        <f>IF(ISBLANK(I132),-1,COUNTIF(all_tags[],I132)-COUNTIF(all_tags[category],I132))</f>
        <v>1</v>
      </c>
      <c r="U132">
        <f>IF(ISBLANK(J132),-1,COUNTIF(all_tags[],J132)-COUNTIF(all_tags[category],J132))</f>
        <v>1</v>
      </c>
      <c r="V132">
        <f>IF(ISBLANK(K132),-1,COUNTIF(all_tags[],K132)-COUNTIF(all_tags[category],K132))</f>
        <v>-1</v>
      </c>
      <c r="W132">
        <f>IF(ISBLANK(L132),-1,COUNTIF(all_tags[],L132)-COUNTIF(all_tags[category],L132))</f>
        <v>-1</v>
      </c>
      <c r="X132">
        <f>IF(ISBLANK(M132),-1,COUNTIF(all_tags[],M132)-COUNTIF(all_tags[category],M132))</f>
        <v>-1</v>
      </c>
      <c r="Y132">
        <f>IF(ISBLANK(N132),-1,COUNTIF(all_tags[],N132)-COUNTIF(all_tags[category],N132))</f>
        <v>-1</v>
      </c>
      <c r="Z132">
        <f>IF(ISBLANK(O132),-1,COUNTIF(all_tags[],O132)-COUNTIF(all_tags[category],O132))</f>
        <v>-1</v>
      </c>
      <c r="AB132" t="str">
        <f>Table5[[#This Row],[link_id]]</f>
        <v>L00309</v>
      </c>
      <c r="AC132" s="5" t="str">
        <f>_xlfn.TEXTJOIN("#",TRUE,
IFERROR(VLOOKUP($F132,all_tags[format],1,FALSE),""),
IFERROR(VLOOKUP($G132,all_tags[format],1,FALSE),""),
IFERROR(VLOOKUP($H132,all_tags[format],1,FALSE),""),
IFERROR(VLOOKUP($I132,all_tags[format],1,FALSE),""),
IFERROR(VLOOKUP($J132,all_tags[format],1,FALSE),""),
IFERROR(VLOOKUP($K132,all_tags[format],1,FALSE),""),
IFERROR(VLOOKUP($L132,all_tags[format],1,FALSE),""),
IFERROR(VLOOKUP($M132,all_tags[format],1,FALSE),""),
IFERROR(VLOOKUP($N132,all_tags[format],1,FALSE),""),
IFERROR(VLOOKUP($O132,all_tags[format],1,FALSE),"")
)</f>
        <v>post</v>
      </c>
      <c r="AD132" s="5" t="str">
        <f>_xlfn.TEXTJOIN("#",TRUE,
IFERROR(VLOOKUP($F132,all_tags[type],1,FALSE),""),
IFERROR(VLOOKUP($G132,all_tags[type],1,FALSE),""),
IFERROR(VLOOKUP($H132,all_tags[type],1,FALSE),""),
IFERROR(VLOOKUP($I132,all_tags[type],1,FALSE),""),
IFERROR(VLOOKUP($J132,all_tags[type],1,FALSE),""),
IFERROR(VLOOKUP($K132,all_tags[type],1,FALSE),""),
IFERROR(VLOOKUP($L132,all_tags[type],1,FALSE),""),
IFERROR(VLOOKUP($M132,all_tags[type],1,FALSE),""),
IFERROR(VLOOKUP($N132,all_tags[type],1,FALSE),""),
IFERROR(VLOOKUP($O132,all_tags[type],1,FALSE),"")
)</f>
        <v>list#general</v>
      </c>
      <c r="AE132" s="5" t="str">
        <f>_xlfn.TEXTJOIN("#",TRUE,
IFERROR(VLOOKUP($F132,all_tags[level],1,FALSE),""),
IFERROR(VLOOKUP($G132,all_tags[level],1,FALSE),""),
IFERROR(VLOOKUP($H132,all_tags[level],1,FALSE),""),
IFERROR(VLOOKUP($I132,all_tags[level],1,FALSE),""),
IFERROR(VLOOKUP($J132,all_tags[level],1,FALSE),""),
IFERROR(VLOOKUP($K132,all_tags[level],1,FALSE),""),
IFERROR(VLOOKUP($L132,all_tags[level],1,FALSE),""),
IFERROR(VLOOKUP($M132,all_tags[level],1,FALSE),""),
IFERROR(VLOOKUP($N132,all_tags[level],1,FALSE),""),
IFERROR(VLOOKUP($O132,all_tags[level],1,FALSE),"")
)</f>
        <v/>
      </c>
      <c r="AF132" s="5" t="str">
        <f>_xlfn.TEXTJOIN("#",TRUE,
IFERROR(VLOOKUP($F132,all_tags[style],1,FALSE),""),
IFERROR(VLOOKUP($G132,all_tags[style],1,FALSE),""),
IFERROR(VLOOKUP($H132,all_tags[style],1,FALSE),""),
IFERROR(VLOOKUP($I132,all_tags[style],1,FALSE),""),
IFERROR(VLOOKUP($J132,all_tags[style],1,FALSE),""),
IFERROR(VLOOKUP($K132,all_tags[style],1,FALSE),""),
IFERROR(VLOOKUP($L132,all_tags[style],1,FALSE),""),
IFERROR(VLOOKUP($M132,all_tags[style],1,FALSE),""),
IFERROR(VLOOKUP($N132,all_tags[style],1,FALSE),""),
IFERROR(VLOOKUP($O132,all_tags[style],1,FALSE),"")
)</f>
        <v/>
      </c>
      <c r="AG132" s="5" t="str">
        <f>_xlfn.TEXTJOIN("#",TRUE,
IFERROR(VLOOKUP($F132,all_tags[theme],1,FALSE),""),
IFERROR(VLOOKUP($G132,all_tags[theme],1,FALSE),""),
IFERROR(VLOOKUP($H132,all_tags[theme],1,FALSE),""),
IFERROR(VLOOKUP($I132,all_tags[theme],1,FALSE),""),
IFERROR(VLOOKUP($J132,all_tags[theme],1,FALSE),""),
IFERROR(VLOOKUP($K132,all_tags[theme],1,FALSE),""),
IFERROR(VLOOKUP($L132,all_tags[theme],1,FALSE),""),
IFERROR(VLOOKUP($M132,all_tags[theme],1,FALSE),""),
IFERROR(VLOOKUP($N132,all_tags[theme],1,FALSE),""),
IFERROR(VLOOKUP($O132,all_tags[theme],1,FALSE),"")
)</f>
        <v>data-viz</v>
      </c>
      <c r="AH132" s="5" t="str">
        <f>_xlfn.TEXTJOIN("#",TRUE,
IFERROR(VLOOKUP($F132,all_tags[topic],1,FALSE),""),
IFERROR(VLOOKUP($G132,all_tags[topic],1,FALSE),""),
IFERROR(VLOOKUP($H132,all_tags[topic],1,FALSE),""),
IFERROR(VLOOKUP($I132,all_tags[topic],1,FALSE),""),
IFERROR(VLOOKUP($J132,all_tags[topic],1,FALSE),""),
IFERROR(VLOOKUP($K132,all_tags[topic],1,FALSE),""),
IFERROR(VLOOKUP($L132,all_tags[topic],1,FALSE),""),
IFERROR(VLOOKUP($M132,all_tags[topic],1,FALSE),""),
IFERROR(VLOOKUP($N132,all_tags[topic],1,FALSE),""),
IFERROR(VLOOKUP($O132,all_tags[topic],1,FALSE),"")
)</f>
        <v/>
      </c>
      <c r="AI132" s="5" t="str">
        <f>_xlfn.TEXTJOIN("#",TRUE,
IFERROR(VLOOKUP($F132,all_tags[area],1,FALSE),""),
IFERROR(VLOOKUP($G132,all_tags[area],1,FALSE),""),
IFERROR(VLOOKUP($H132,all_tags[area],1,FALSE),""),
IFERROR(VLOOKUP($I132,all_tags[area],1,FALSE),""),
IFERROR(VLOOKUP($J132,all_tags[area],1,FALSE),""),
IFERROR(VLOOKUP($K132,all_tags[area],1,FALSE),""),
IFERROR(VLOOKUP($L132,all_tags[area],1,FALSE),""),
IFERROR(VLOOKUP($M132,all_tags[area],1,FALSE),""),
IFERROR(VLOOKUP($N132,all_tags[area],1,FALSE),""),
IFERROR(VLOOKUP($O132,all_tags[area],1,FALSE),"")
)</f>
        <v/>
      </c>
      <c r="AJ132" s="5" t="str">
        <f>_xlfn.TEXTJOIN("#",TRUE,
IFERROR(VLOOKUP($F132,all_tags[technology],1,FALSE),""),
IFERROR(VLOOKUP($G132,all_tags[technology],1,FALSE),""),
IFERROR(VLOOKUP($H132,all_tags[technology],1,FALSE),""),
IFERROR(VLOOKUP($I132,all_tags[technology],1,FALSE),""),
IFERROR(VLOOKUP($J132,all_tags[technology],1,FALSE),""),
IFERROR(VLOOKUP($K132,all_tags[technology],1,FALSE),""),
IFERROR(VLOOKUP($L132,all_tags[technology],1,FALSE),""),
IFERROR(VLOOKUP($M132,all_tags[technology],1,FALSE),""),
IFERROR(VLOOKUP($N132,all_tags[technology],1,FALSE),""),
IFERROR(VLOOKUP($O132,all_tags[technology],1,FALSE),"")
)</f>
        <v/>
      </c>
      <c r="AK132" s="5" t="str">
        <f>_xlfn.TEXTJOIN("#",TRUE,
IFERROR(VLOOKUP($F132,all_tags[other],1,FALSE),""),
IFERROR(VLOOKUP($G132,all_tags[other],1,FALSE),""),
IFERROR(VLOOKUP($H132,all_tags[other],1,FALSE),""),
IFERROR(VLOOKUP($I132,all_tags[other],1,FALSE),""),
IFERROR(VLOOKUP($J132,all_tags[other],1,FALSE),""),
IFERROR(VLOOKUP($K132,all_tags[other],1,FALSE),""),
IFERROR(VLOOKUP($L132,all_tags[other],1,FALSE),""),
IFERROR(VLOOKUP($M132,all_tags[other],1,FALSE),""),
IFERROR(VLOOKUP($N132,all_tags[other],1,FALSE),""),
IFERROR(VLOOKUP($O132,all_tags[other],1,FALSE),"")
)</f>
        <v>inspiration</v>
      </c>
      <c r="AL132" t="str">
        <f t="shared" si="2"/>
        <v>post;list;general;data-viz;inspiration</v>
      </c>
    </row>
    <row r="133" spans="1:38" x14ac:dyDescent="0.25">
      <c r="A133" t="str">
        <f>source_data[[#This Row],[link_id]]</f>
        <v>L00311</v>
      </c>
      <c r="B133" t="str">
        <f>source_data[[#This Row],[link]]</f>
        <v>https://twitter.com/cchanialidis/status/836185449802706944/video/1</v>
      </c>
      <c r="C133" t="str">
        <f>source_data[[#This Row],[article_title]]</f>
        <v>Customize ColorBrewer palettes and get code for each colour using the tmaptools package and the function palette_explorer() #rstats #dataviz https://t.co/XlakXJBBhl</v>
      </c>
      <c r="D133" t="str">
        <f>source_data[[#This Row],[concatenate]]</f>
        <v>post;data-viz;tool;colour</v>
      </c>
      <c r="E133">
        <f>source_data[[#This Row],[tag_count]]</f>
        <v>5</v>
      </c>
      <c r="F133" t="str" cm="1">
        <f t="array" ref="F133:I133">_xlfn.TEXTSPLIT(Table5[[#This Row],[concatenate]],";")</f>
        <v>post</v>
      </c>
      <c r="G133" t="str">
        <v>data-viz</v>
      </c>
      <c r="H133" t="str">
        <v>tool</v>
      </c>
      <c r="I133" t="str">
        <v>colour</v>
      </c>
      <c r="Q133">
        <f>IF(ISBLANK(F133),-1,COUNTIF(all_tags[],F133)-COUNTIF(all_tags[category],F133))</f>
        <v>1</v>
      </c>
      <c r="R133">
        <f>IF(ISBLANK(G133),-1,COUNTIF(all_tags[],G133)-COUNTIF(all_tags[category],G133))</f>
        <v>1</v>
      </c>
      <c r="S133">
        <f>IF(ISBLANK(H133),-1,COUNTIF(all_tags[],H133)-COUNTIF(all_tags[category],H133))</f>
        <v>1</v>
      </c>
      <c r="T133">
        <f>IF(ISBLANK(I133),-1,COUNTIF(all_tags[],I133)-COUNTIF(all_tags[category],I133))</f>
        <v>1</v>
      </c>
      <c r="U133">
        <f>IF(ISBLANK(J133),-1,COUNTIF(all_tags[],J133)-COUNTIF(all_tags[category],J133))</f>
        <v>-1</v>
      </c>
      <c r="V133">
        <f>IF(ISBLANK(K133),-1,COUNTIF(all_tags[],K133)-COUNTIF(all_tags[category],K133))</f>
        <v>-1</v>
      </c>
      <c r="W133">
        <f>IF(ISBLANK(L133),-1,COUNTIF(all_tags[],L133)-COUNTIF(all_tags[category],L133))</f>
        <v>-1</v>
      </c>
      <c r="X133">
        <f>IF(ISBLANK(M133),-1,COUNTIF(all_tags[],M133)-COUNTIF(all_tags[category],M133))</f>
        <v>-1</v>
      </c>
      <c r="Y133">
        <f>IF(ISBLANK(N133),-1,COUNTIF(all_tags[],N133)-COUNTIF(all_tags[category],N133))</f>
        <v>-1</v>
      </c>
      <c r="Z133">
        <f>IF(ISBLANK(O133),-1,COUNTIF(all_tags[],O133)-COUNTIF(all_tags[category],O133))</f>
        <v>-1</v>
      </c>
      <c r="AB133" t="str">
        <f>Table5[[#This Row],[link_id]]</f>
        <v>L00311</v>
      </c>
      <c r="AC133" s="5" t="str">
        <f>_xlfn.TEXTJOIN("#",TRUE,
IFERROR(VLOOKUP($F133,all_tags[format],1,FALSE),""),
IFERROR(VLOOKUP($G133,all_tags[format],1,FALSE),""),
IFERROR(VLOOKUP($H133,all_tags[format],1,FALSE),""),
IFERROR(VLOOKUP($I133,all_tags[format],1,FALSE),""),
IFERROR(VLOOKUP($J133,all_tags[format],1,FALSE),""),
IFERROR(VLOOKUP($K133,all_tags[format],1,FALSE),""),
IFERROR(VLOOKUP($L133,all_tags[format],1,FALSE),""),
IFERROR(VLOOKUP($M133,all_tags[format],1,FALSE),""),
IFERROR(VLOOKUP($N133,all_tags[format],1,FALSE),""),
IFERROR(VLOOKUP($O133,all_tags[format],1,FALSE),"")
)</f>
        <v>post</v>
      </c>
      <c r="AD133" s="5" t="str">
        <f>_xlfn.TEXTJOIN("#",TRUE,
IFERROR(VLOOKUP($F133,all_tags[type],1,FALSE),""),
IFERROR(VLOOKUP($G133,all_tags[type],1,FALSE),""),
IFERROR(VLOOKUP($H133,all_tags[type],1,FALSE),""),
IFERROR(VLOOKUP($I133,all_tags[type],1,FALSE),""),
IFERROR(VLOOKUP($J133,all_tags[type],1,FALSE),""),
IFERROR(VLOOKUP($K133,all_tags[type],1,FALSE),""),
IFERROR(VLOOKUP($L133,all_tags[type],1,FALSE),""),
IFERROR(VLOOKUP($M133,all_tags[type],1,FALSE),""),
IFERROR(VLOOKUP($N133,all_tags[type],1,FALSE),""),
IFERROR(VLOOKUP($O133,all_tags[type],1,FALSE),"")
)</f>
        <v/>
      </c>
      <c r="AE133" s="5" t="str">
        <f>_xlfn.TEXTJOIN("#",TRUE,
IFERROR(VLOOKUP($F133,all_tags[level],1,FALSE),""),
IFERROR(VLOOKUP($G133,all_tags[level],1,FALSE),""),
IFERROR(VLOOKUP($H133,all_tags[level],1,FALSE),""),
IFERROR(VLOOKUP($I133,all_tags[level],1,FALSE),""),
IFERROR(VLOOKUP($J133,all_tags[level],1,FALSE),""),
IFERROR(VLOOKUP($K133,all_tags[level],1,FALSE),""),
IFERROR(VLOOKUP($L133,all_tags[level],1,FALSE),""),
IFERROR(VLOOKUP($M133,all_tags[level],1,FALSE),""),
IFERROR(VLOOKUP($N133,all_tags[level],1,FALSE),""),
IFERROR(VLOOKUP($O133,all_tags[level],1,FALSE),"")
)</f>
        <v/>
      </c>
      <c r="AF133" s="5" t="str">
        <f>_xlfn.TEXTJOIN("#",TRUE,
IFERROR(VLOOKUP($F133,all_tags[style],1,FALSE),""),
IFERROR(VLOOKUP($G133,all_tags[style],1,FALSE),""),
IFERROR(VLOOKUP($H133,all_tags[style],1,FALSE),""),
IFERROR(VLOOKUP($I133,all_tags[style],1,FALSE),""),
IFERROR(VLOOKUP($J133,all_tags[style],1,FALSE),""),
IFERROR(VLOOKUP($K133,all_tags[style],1,FALSE),""),
IFERROR(VLOOKUP($L133,all_tags[style],1,FALSE),""),
IFERROR(VLOOKUP($M133,all_tags[style],1,FALSE),""),
IFERROR(VLOOKUP($N133,all_tags[style],1,FALSE),""),
IFERROR(VLOOKUP($O133,all_tags[style],1,FALSE),"")
)</f>
        <v/>
      </c>
      <c r="AG133" s="5" t="str">
        <f>_xlfn.TEXTJOIN("#",TRUE,
IFERROR(VLOOKUP($F133,all_tags[theme],1,FALSE),""),
IFERROR(VLOOKUP($G133,all_tags[theme],1,FALSE),""),
IFERROR(VLOOKUP($H133,all_tags[theme],1,FALSE),""),
IFERROR(VLOOKUP($I133,all_tags[theme],1,FALSE),""),
IFERROR(VLOOKUP($J133,all_tags[theme],1,FALSE),""),
IFERROR(VLOOKUP($K133,all_tags[theme],1,FALSE),""),
IFERROR(VLOOKUP($L133,all_tags[theme],1,FALSE),""),
IFERROR(VLOOKUP($M133,all_tags[theme],1,FALSE),""),
IFERROR(VLOOKUP($N133,all_tags[theme],1,FALSE),""),
IFERROR(VLOOKUP($O133,all_tags[theme],1,FALSE),"")
)</f>
        <v>data-viz</v>
      </c>
      <c r="AH133" s="5" t="str">
        <f>_xlfn.TEXTJOIN("#",TRUE,
IFERROR(VLOOKUP($F133,all_tags[topic],1,FALSE),""),
IFERROR(VLOOKUP($G133,all_tags[topic],1,FALSE),""),
IFERROR(VLOOKUP($H133,all_tags[topic],1,FALSE),""),
IFERROR(VLOOKUP($I133,all_tags[topic],1,FALSE),""),
IFERROR(VLOOKUP($J133,all_tags[topic],1,FALSE),""),
IFERROR(VLOOKUP($K133,all_tags[topic],1,FALSE),""),
IFERROR(VLOOKUP($L133,all_tags[topic],1,FALSE),""),
IFERROR(VLOOKUP($M133,all_tags[topic],1,FALSE),""),
IFERROR(VLOOKUP($N133,all_tags[topic],1,FALSE),""),
IFERROR(VLOOKUP($O133,all_tags[topic],1,FALSE),"")
)</f>
        <v>tool</v>
      </c>
      <c r="AI133" s="5" t="str">
        <f>_xlfn.TEXTJOIN("#",TRUE,
IFERROR(VLOOKUP($F133,all_tags[area],1,FALSE),""),
IFERROR(VLOOKUP($G133,all_tags[area],1,FALSE),""),
IFERROR(VLOOKUP($H133,all_tags[area],1,FALSE),""),
IFERROR(VLOOKUP($I133,all_tags[area],1,FALSE),""),
IFERROR(VLOOKUP($J133,all_tags[area],1,FALSE),""),
IFERROR(VLOOKUP($K133,all_tags[area],1,FALSE),""),
IFERROR(VLOOKUP($L133,all_tags[area],1,FALSE),""),
IFERROR(VLOOKUP($M133,all_tags[area],1,FALSE),""),
IFERROR(VLOOKUP($N133,all_tags[area],1,FALSE),""),
IFERROR(VLOOKUP($O133,all_tags[area],1,FALSE),"")
)</f>
        <v>colour</v>
      </c>
      <c r="AJ133" s="5" t="str">
        <f>_xlfn.TEXTJOIN("#",TRUE,
IFERROR(VLOOKUP($F133,all_tags[technology],1,FALSE),""),
IFERROR(VLOOKUP($G133,all_tags[technology],1,FALSE),""),
IFERROR(VLOOKUP($H133,all_tags[technology],1,FALSE),""),
IFERROR(VLOOKUP($I133,all_tags[technology],1,FALSE),""),
IFERROR(VLOOKUP($J133,all_tags[technology],1,FALSE),""),
IFERROR(VLOOKUP($K133,all_tags[technology],1,FALSE),""),
IFERROR(VLOOKUP($L133,all_tags[technology],1,FALSE),""),
IFERROR(VLOOKUP($M133,all_tags[technology],1,FALSE),""),
IFERROR(VLOOKUP($N133,all_tags[technology],1,FALSE),""),
IFERROR(VLOOKUP($O133,all_tags[technology],1,FALSE),"")
)</f>
        <v/>
      </c>
      <c r="AK133" s="5" t="str">
        <f>_xlfn.TEXTJOIN("#",TRUE,
IFERROR(VLOOKUP($F133,all_tags[other],1,FALSE),""),
IFERROR(VLOOKUP($G133,all_tags[other],1,FALSE),""),
IFERROR(VLOOKUP($H133,all_tags[other],1,FALSE),""),
IFERROR(VLOOKUP($I133,all_tags[other],1,FALSE),""),
IFERROR(VLOOKUP($J133,all_tags[other],1,FALSE),""),
IFERROR(VLOOKUP($K133,all_tags[other],1,FALSE),""),
IFERROR(VLOOKUP($L133,all_tags[other],1,FALSE),""),
IFERROR(VLOOKUP($M133,all_tags[other],1,FALSE),""),
IFERROR(VLOOKUP($N133,all_tags[other],1,FALSE),""),
IFERROR(VLOOKUP($O133,all_tags[other],1,FALSE),"")
)</f>
        <v/>
      </c>
      <c r="AL133" t="str">
        <f t="shared" si="2"/>
        <v>post;data-viz;tool;colour</v>
      </c>
    </row>
    <row r="134" spans="1:38" x14ac:dyDescent="0.25">
      <c r="A134" t="str">
        <f>source_data[[#This Row],[link_id]]</f>
        <v>L00312</v>
      </c>
      <c r="B134" t="str">
        <f>source_data[[#This Row],[link]]</f>
        <v>http://hannahritchie.com/slides-charts-explorers/</v>
      </c>
      <c r="C134" t="str">
        <f>source_data[[#This Row],[article_title]]</f>
        <v>Slides, explorers, charts</v>
      </c>
      <c r="D134" t="str">
        <f>source_data[[#This Row],[concatenate]]</f>
        <v>list;data-viz;inspiration;tool</v>
      </c>
      <c r="E134">
        <f>source_data[[#This Row],[tag_count]]</f>
        <v>4</v>
      </c>
      <c r="F134" t="str" cm="1">
        <f t="array" ref="F134:I134">_xlfn.TEXTSPLIT(Table5[[#This Row],[concatenate]],";")</f>
        <v>list</v>
      </c>
      <c r="G134" t="str">
        <v>data-viz</v>
      </c>
      <c r="H134" t="str">
        <v>inspiration</v>
      </c>
      <c r="I134" t="str">
        <v>tool</v>
      </c>
      <c r="Q134">
        <f>IF(ISBLANK(F134),-1,COUNTIF(all_tags[],F134)-COUNTIF(all_tags[category],F134))</f>
        <v>1</v>
      </c>
      <c r="R134">
        <f>IF(ISBLANK(G134),-1,COUNTIF(all_tags[],G134)-COUNTIF(all_tags[category],G134))</f>
        <v>1</v>
      </c>
      <c r="S134">
        <f>IF(ISBLANK(H134),-1,COUNTIF(all_tags[],H134)-COUNTIF(all_tags[category],H134))</f>
        <v>1</v>
      </c>
      <c r="T134">
        <f>IF(ISBLANK(I134),-1,COUNTIF(all_tags[],I134)-COUNTIF(all_tags[category],I134))</f>
        <v>1</v>
      </c>
      <c r="U134">
        <f>IF(ISBLANK(J134),-1,COUNTIF(all_tags[],J134)-COUNTIF(all_tags[category],J134))</f>
        <v>-1</v>
      </c>
      <c r="V134">
        <f>IF(ISBLANK(K134),-1,COUNTIF(all_tags[],K134)-COUNTIF(all_tags[category],K134))</f>
        <v>-1</v>
      </c>
      <c r="W134">
        <f>IF(ISBLANK(L134),-1,COUNTIF(all_tags[],L134)-COUNTIF(all_tags[category],L134))</f>
        <v>-1</v>
      </c>
      <c r="X134">
        <f>IF(ISBLANK(M134),-1,COUNTIF(all_tags[],M134)-COUNTIF(all_tags[category],M134))</f>
        <v>-1</v>
      </c>
      <c r="Y134">
        <f>IF(ISBLANK(N134),-1,COUNTIF(all_tags[],N134)-COUNTIF(all_tags[category],N134))</f>
        <v>-1</v>
      </c>
      <c r="Z134">
        <f>IF(ISBLANK(O134),-1,COUNTIF(all_tags[],O134)-COUNTIF(all_tags[category],O134))</f>
        <v>-1</v>
      </c>
      <c r="AB134" t="str">
        <f>Table5[[#This Row],[link_id]]</f>
        <v>L00312</v>
      </c>
      <c r="AC134" s="5" t="str">
        <f>_xlfn.TEXTJOIN("#",TRUE,
IFERROR(VLOOKUP($F134,all_tags[format],1,FALSE),""),
IFERROR(VLOOKUP($G134,all_tags[format],1,FALSE),""),
IFERROR(VLOOKUP($H134,all_tags[format],1,FALSE),""),
IFERROR(VLOOKUP($I134,all_tags[format],1,FALSE),""),
IFERROR(VLOOKUP($J134,all_tags[format],1,FALSE),""),
IFERROR(VLOOKUP($K134,all_tags[format],1,FALSE),""),
IFERROR(VLOOKUP($L134,all_tags[format],1,FALSE),""),
IFERROR(VLOOKUP($M134,all_tags[format],1,FALSE),""),
IFERROR(VLOOKUP($N134,all_tags[format],1,FALSE),""),
IFERROR(VLOOKUP($O134,all_tags[format],1,FALSE),"")
)</f>
        <v/>
      </c>
      <c r="AD134" s="5" t="str">
        <f>_xlfn.TEXTJOIN("#",TRUE,
IFERROR(VLOOKUP($F134,all_tags[type],1,FALSE),""),
IFERROR(VLOOKUP($G134,all_tags[type],1,FALSE),""),
IFERROR(VLOOKUP($H134,all_tags[type],1,FALSE),""),
IFERROR(VLOOKUP($I134,all_tags[type],1,FALSE),""),
IFERROR(VLOOKUP($J134,all_tags[type],1,FALSE),""),
IFERROR(VLOOKUP($K134,all_tags[type],1,FALSE),""),
IFERROR(VLOOKUP($L134,all_tags[type],1,FALSE),""),
IFERROR(VLOOKUP($M134,all_tags[type],1,FALSE),""),
IFERROR(VLOOKUP($N134,all_tags[type],1,FALSE),""),
IFERROR(VLOOKUP($O134,all_tags[type],1,FALSE),"")
)</f>
        <v>list</v>
      </c>
      <c r="AE134" s="5" t="str">
        <f>_xlfn.TEXTJOIN("#",TRUE,
IFERROR(VLOOKUP($F134,all_tags[level],1,FALSE),""),
IFERROR(VLOOKUP($G134,all_tags[level],1,FALSE),""),
IFERROR(VLOOKUP($H134,all_tags[level],1,FALSE),""),
IFERROR(VLOOKUP($I134,all_tags[level],1,FALSE),""),
IFERROR(VLOOKUP($J134,all_tags[level],1,FALSE),""),
IFERROR(VLOOKUP($K134,all_tags[level],1,FALSE),""),
IFERROR(VLOOKUP($L134,all_tags[level],1,FALSE),""),
IFERROR(VLOOKUP($M134,all_tags[level],1,FALSE),""),
IFERROR(VLOOKUP($N134,all_tags[level],1,FALSE),""),
IFERROR(VLOOKUP($O134,all_tags[level],1,FALSE),"")
)</f>
        <v/>
      </c>
      <c r="AF134" s="5" t="str">
        <f>_xlfn.TEXTJOIN("#",TRUE,
IFERROR(VLOOKUP($F134,all_tags[style],1,FALSE),""),
IFERROR(VLOOKUP($G134,all_tags[style],1,FALSE),""),
IFERROR(VLOOKUP($H134,all_tags[style],1,FALSE),""),
IFERROR(VLOOKUP($I134,all_tags[style],1,FALSE),""),
IFERROR(VLOOKUP($J134,all_tags[style],1,FALSE),""),
IFERROR(VLOOKUP($K134,all_tags[style],1,FALSE),""),
IFERROR(VLOOKUP($L134,all_tags[style],1,FALSE),""),
IFERROR(VLOOKUP($M134,all_tags[style],1,FALSE),""),
IFERROR(VLOOKUP($N134,all_tags[style],1,FALSE),""),
IFERROR(VLOOKUP($O134,all_tags[style],1,FALSE),"")
)</f>
        <v/>
      </c>
      <c r="AG134" s="5" t="str">
        <f>_xlfn.TEXTJOIN("#",TRUE,
IFERROR(VLOOKUP($F134,all_tags[theme],1,FALSE),""),
IFERROR(VLOOKUP($G134,all_tags[theme],1,FALSE),""),
IFERROR(VLOOKUP($H134,all_tags[theme],1,FALSE),""),
IFERROR(VLOOKUP($I134,all_tags[theme],1,FALSE),""),
IFERROR(VLOOKUP($J134,all_tags[theme],1,FALSE),""),
IFERROR(VLOOKUP($K134,all_tags[theme],1,FALSE),""),
IFERROR(VLOOKUP($L134,all_tags[theme],1,FALSE),""),
IFERROR(VLOOKUP($M134,all_tags[theme],1,FALSE),""),
IFERROR(VLOOKUP($N134,all_tags[theme],1,FALSE),""),
IFERROR(VLOOKUP($O134,all_tags[theme],1,FALSE),"")
)</f>
        <v>data-viz</v>
      </c>
      <c r="AH134" s="5" t="str">
        <f>_xlfn.TEXTJOIN("#",TRUE,
IFERROR(VLOOKUP($F134,all_tags[topic],1,FALSE),""),
IFERROR(VLOOKUP($G134,all_tags[topic],1,FALSE),""),
IFERROR(VLOOKUP($H134,all_tags[topic],1,FALSE),""),
IFERROR(VLOOKUP($I134,all_tags[topic],1,FALSE),""),
IFERROR(VLOOKUP($J134,all_tags[topic],1,FALSE),""),
IFERROR(VLOOKUP($K134,all_tags[topic],1,FALSE),""),
IFERROR(VLOOKUP($L134,all_tags[topic],1,FALSE),""),
IFERROR(VLOOKUP($M134,all_tags[topic],1,FALSE),""),
IFERROR(VLOOKUP($N134,all_tags[topic],1,FALSE),""),
IFERROR(VLOOKUP($O134,all_tags[topic],1,FALSE),"")
)</f>
        <v>tool</v>
      </c>
      <c r="AI134" s="5" t="str">
        <f>_xlfn.TEXTJOIN("#",TRUE,
IFERROR(VLOOKUP($F134,all_tags[area],1,FALSE),""),
IFERROR(VLOOKUP($G134,all_tags[area],1,FALSE),""),
IFERROR(VLOOKUP($H134,all_tags[area],1,FALSE),""),
IFERROR(VLOOKUP($I134,all_tags[area],1,FALSE),""),
IFERROR(VLOOKUP($J134,all_tags[area],1,FALSE),""),
IFERROR(VLOOKUP($K134,all_tags[area],1,FALSE),""),
IFERROR(VLOOKUP($L134,all_tags[area],1,FALSE),""),
IFERROR(VLOOKUP($M134,all_tags[area],1,FALSE),""),
IFERROR(VLOOKUP($N134,all_tags[area],1,FALSE),""),
IFERROR(VLOOKUP($O134,all_tags[area],1,FALSE),"")
)</f>
        <v/>
      </c>
      <c r="AJ134" s="5" t="str">
        <f>_xlfn.TEXTJOIN("#",TRUE,
IFERROR(VLOOKUP($F134,all_tags[technology],1,FALSE),""),
IFERROR(VLOOKUP($G134,all_tags[technology],1,FALSE),""),
IFERROR(VLOOKUP($H134,all_tags[technology],1,FALSE),""),
IFERROR(VLOOKUP($I134,all_tags[technology],1,FALSE),""),
IFERROR(VLOOKUP($J134,all_tags[technology],1,FALSE),""),
IFERROR(VLOOKUP($K134,all_tags[technology],1,FALSE),""),
IFERROR(VLOOKUP($L134,all_tags[technology],1,FALSE),""),
IFERROR(VLOOKUP($M134,all_tags[technology],1,FALSE),""),
IFERROR(VLOOKUP($N134,all_tags[technology],1,FALSE),""),
IFERROR(VLOOKUP($O134,all_tags[technology],1,FALSE),"")
)</f>
        <v/>
      </c>
      <c r="AK134" s="5" t="str">
        <f>_xlfn.TEXTJOIN("#",TRUE,
IFERROR(VLOOKUP($F134,all_tags[other],1,FALSE),""),
IFERROR(VLOOKUP($G134,all_tags[other],1,FALSE),""),
IFERROR(VLOOKUP($H134,all_tags[other],1,FALSE),""),
IFERROR(VLOOKUP($I134,all_tags[other],1,FALSE),""),
IFERROR(VLOOKUP($J134,all_tags[other],1,FALSE),""),
IFERROR(VLOOKUP($K134,all_tags[other],1,FALSE),""),
IFERROR(VLOOKUP($L134,all_tags[other],1,FALSE),""),
IFERROR(VLOOKUP($M134,all_tags[other],1,FALSE),""),
IFERROR(VLOOKUP($N134,all_tags[other],1,FALSE),""),
IFERROR(VLOOKUP($O134,all_tags[other],1,FALSE),"")
)</f>
        <v>inspiration</v>
      </c>
      <c r="AL134" t="str">
        <f t="shared" si="2"/>
        <v>list;data-viz;tool;inspiration</v>
      </c>
    </row>
    <row r="135" spans="1:38" x14ac:dyDescent="0.25">
      <c r="A135" t="str">
        <f>source_data[[#This Row],[link_id]]</f>
        <v>L00316</v>
      </c>
      <c r="B135" t="str">
        <f>source_data[[#This Row],[link]]</f>
        <v>https://bradoyler.com/projects/d3-node/</v>
      </c>
      <c r="C135" t="str">
        <f>source_data[[#This Row],[article_title]]</f>
        <v>D3-Node</v>
      </c>
      <c r="D135" t="str">
        <f>source_data[[#This Row],[concatenate]]</f>
        <v>package;tutorial;data-viz</v>
      </c>
      <c r="E135">
        <f>source_data[[#This Row],[tag_count]]</f>
        <v>4</v>
      </c>
      <c r="F135" t="str" cm="1">
        <f t="array" ref="F135:H135">_xlfn.TEXTSPLIT(Table5[[#This Row],[concatenate]],";")</f>
        <v>package</v>
      </c>
      <c r="G135" t="str">
        <v>tutorial</v>
      </c>
      <c r="H135" t="str">
        <v>data-viz</v>
      </c>
      <c r="Q135">
        <f>IF(ISBLANK(F135),-1,COUNTIF(all_tags[],F135)-COUNTIF(all_tags[category],F135))</f>
        <v>1</v>
      </c>
      <c r="R135">
        <f>IF(ISBLANK(G135),-1,COUNTIF(all_tags[],G135)-COUNTIF(all_tags[category],G135))</f>
        <v>1</v>
      </c>
      <c r="S135">
        <f>IF(ISBLANK(H135),-1,COUNTIF(all_tags[],H135)-COUNTIF(all_tags[category],H135))</f>
        <v>1</v>
      </c>
      <c r="T135">
        <f>IF(ISBLANK(I135),-1,COUNTIF(all_tags[],I135)-COUNTIF(all_tags[category],I135))</f>
        <v>-1</v>
      </c>
      <c r="U135">
        <f>IF(ISBLANK(J135),-1,COUNTIF(all_tags[],J135)-COUNTIF(all_tags[category],J135))</f>
        <v>-1</v>
      </c>
      <c r="V135">
        <f>IF(ISBLANK(K135),-1,COUNTIF(all_tags[],K135)-COUNTIF(all_tags[category],K135))</f>
        <v>-1</v>
      </c>
      <c r="W135">
        <f>IF(ISBLANK(L135),-1,COUNTIF(all_tags[],L135)-COUNTIF(all_tags[category],L135))</f>
        <v>-1</v>
      </c>
      <c r="X135">
        <f>IF(ISBLANK(M135),-1,COUNTIF(all_tags[],M135)-COUNTIF(all_tags[category],M135))</f>
        <v>-1</v>
      </c>
      <c r="Y135">
        <f>IF(ISBLANK(N135),-1,COUNTIF(all_tags[],N135)-COUNTIF(all_tags[category],N135))</f>
        <v>-1</v>
      </c>
      <c r="Z135">
        <f>IF(ISBLANK(O135),-1,COUNTIF(all_tags[],O135)-COUNTIF(all_tags[category],O135))</f>
        <v>-1</v>
      </c>
      <c r="AB135" t="str">
        <f>Table5[[#This Row],[link_id]]</f>
        <v>L00316</v>
      </c>
      <c r="AC135" s="5" t="str">
        <f>_xlfn.TEXTJOIN("#",TRUE,
IFERROR(VLOOKUP($F135,all_tags[format],1,FALSE),""),
IFERROR(VLOOKUP($G135,all_tags[format],1,FALSE),""),
IFERROR(VLOOKUP($H135,all_tags[format],1,FALSE),""),
IFERROR(VLOOKUP($I135,all_tags[format],1,FALSE),""),
IFERROR(VLOOKUP($J135,all_tags[format],1,FALSE),""),
IFERROR(VLOOKUP($K135,all_tags[format],1,FALSE),""),
IFERROR(VLOOKUP($L135,all_tags[format],1,FALSE),""),
IFERROR(VLOOKUP($M135,all_tags[format],1,FALSE),""),
IFERROR(VLOOKUP($N135,all_tags[format],1,FALSE),""),
IFERROR(VLOOKUP($O135,all_tags[format],1,FALSE),"")
)</f>
        <v>package</v>
      </c>
      <c r="AD135" s="5" t="str">
        <f>_xlfn.TEXTJOIN("#",TRUE,
IFERROR(VLOOKUP($F135,all_tags[type],1,FALSE),""),
IFERROR(VLOOKUP($G135,all_tags[type],1,FALSE),""),
IFERROR(VLOOKUP($H135,all_tags[type],1,FALSE),""),
IFERROR(VLOOKUP($I135,all_tags[type],1,FALSE),""),
IFERROR(VLOOKUP($J135,all_tags[type],1,FALSE),""),
IFERROR(VLOOKUP($K135,all_tags[type],1,FALSE),""),
IFERROR(VLOOKUP($L135,all_tags[type],1,FALSE),""),
IFERROR(VLOOKUP($M135,all_tags[type],1,FALSE),""),
IFERROR(VLOOKUP($N135,all_tags[type],1,FALSE),""),
IFERROR(VLOOKUP($O135,all_tags[type],1,FALSE),"")
)</f>
        <v>tutorial</v>
      </c>
      <c r="AE135" s="5" t="str">
        <f>_xlfn.TEXTJOIN("#",TRUE,
IFERROR(VLOOKUP($F135,all_tags[level],1,FALSE),""),
IFERROR(VLOOKUP($G135,all_tags[level],1,FALSE),""),
IFERROR(VLOOKUP($H135,all_tags[level],1,FALSE),""),
IFERROR(VLOOKUP($I135,all_tags[level],1,FALSE),""),
IFERROR(VLOOKUP($J135,all_tags[level],1,FALSE),""),
IFERROR(VLOOKUP($K135,all_tags[level],1,FALSE),""),
IFERROR(VLOOKUP($L135,all_tags[level],1,FALSE),""),
IFERROR(VLOOKUP($M135,all_tags[level],1,FALSE),""),
IFERROR(VLOOKUP($N135,all_tags[level],1,FALSE),""),
IFERROR(VLOOKUP($O135,all_tags[level],1,FALSE),"")
)</f>
        <v/>
      </c>
      <c r="AF135" s="5" t="str">
        <f>_xlfn.TEXTJOIN("#",TRUE,
IFERROR(VLOOKUP($F135,all_tags[style],1,FALSE),""),
IFERROR(VLOOKUP($G135,all_tags[style],1,FALSE),""),
IFERROR(VLOOKUP($H135,all_tags[style],1,FALSE),""),
IFERROR(VLOOKUP($I135,all_tags[style],1,FALSE),""),
IFERROR(VLOOKUP($J135,all_tags[style],1,FALSE),""),
IFERROR(VLOOKUP($K135,all_tags[style],1,FALSE),""),
IFERROR(VLOOKUP($L135,all_tags[style],1,FALSE),""),
IFERROR(VLOOKUP($M135,all_tags[style],1,FALSE),""),
IFERROR(VLOOKUP($N135,all_tags[style],1,FALSE),""),
IFERROR(VLOOKUP($O135,all_tags[style],1,FALSE),"")
)</f>
        <v/>
      </c>
      <c r="AG135" s="5" t="str">
        <f>_xlfn.TEXTJOIN("#",TRUE,
IFERROR(VLOOKUP($F135,all_tags[theme],1,FALSE),""),
IFERROR(VLOOKUP($G135,all_tags[theme],1,FALSE),""),
IFERROR(VLOOKUP($H135,all_tags[theme],1,FALSE),""),
IFERROR(VLOOKUP($I135,all_tags[theme],1,FALSE),""),
IFERROR(VLOOKUP($J135,all_tags[theme],1,FALSE),""),
IFERROR(VLOOKUP($K135,all_tags[theme],1,FALSE),""),
IFERROR(VLOOKUP($L135,all_tags[theme],1,FALSE),""),
IFERROR(VLOOKUP($M135,all_tags[theme],1,FALSE),""),
IFERROR(VLOOKUP($N135,all_tags[theme],1,FALSE),""),
IFERROR(VLOOKUP($O135,all_tags[theme],1,FALSE),"")
)</f>
        <v>data-viz</v>
      </c>
      <c r="AH135" s="5" t="str">
        <f>_xlfn.TEXTJOIN("#",TRUE,
IFERROR(VLOOKUP($F135,all_tags[topic],1,FALSE),""),
IFERROR(VLOOKUP($G135,all_tags[topic],1,FALSE),""),
IFERROR(VLOOKUP($H135,all_tags[topic],1,FALSE),""),
IFERROR(VLOOKUP($I135,all_tags[topic],1,FALSE),""),
IFERROR(VLOOKUP($J135,all_tags[topic],1,FALSE),""),
IFERROR(VLOOKUP($K135,all_tags[topic],1,FALSE),""),
IFERROR(VLOOKUP($L135,all_tags[topic],1,FALSE),""),
IFERROR(VLOOKUP($M135,all_tags[topic],1,FALSE),""),
IFERROR(VLOOKUP($N135,all_tags[topic],1,FALSE),""),
IFERROR(VLOOKUP($O135,all_tags[topic],1,FALSE),"")
)</f>
        <v/>
      </c>
      <c r="AI135" s="5" t="str">
        <f>_xlfn.TEXTJOIN("#",TRUE,
IFERROR(VLOOKUP($F135,all_tags[area],1,FALSE),""),
IFERROR(VLOOKUP($G135,all_tags[area],1,FALSE),""),
IFERROR(VLOOKUP($H135,all_tags[area],1,FALSE),""),
IFERROR(VLOOKUP($I135,all_tags[area],1,FALSE),""),
IFERROR(VLOOKUP($J135,all_tags[area],1,FALSE),""),
IFERROR(VLOOKUP($K135,all_tags[area],1,FALSE),""),
IFERROR(VLOOKUP($L135,all_tags[area],1,FALSE),""),
IFERROR(VLOOKUP($M135,all_tags[area],1,FALSE),""),
IFERROR(VLOOKUP($N135,all_tags[area],1,FALSE),""),
IFERROR(VLOOKUP($O135,all_tags[area],1,FALSE),"")
)</f>
        <v/>
      </c>
      <c r="AJ135" s="5" t="str">
        <f>_xlfn.TEXTJOIN("#",TRUE,
IFERROR(VLOOKUP($F135,all_tags[technology],1,FALSE),""),
IFERROR(VLOOKUP($G135,all_tags[technology],1,FALSE),""),
IFERROR(VLOOKUP($H135,all_tags[technology],1,FALSE),""),
IFERROR(VLOOKUP($I135,all_tags[technology],1,FALSE),""),
IFERROR(VLOOKUP($J135,all_tags[technology],1,FALSE),""),
IFERROR(VLOOKUP($K135,all_tags[technology],1,FALSE),""),
IFERROR(VLOOKUP($L135,all_tags[technology],1,FALSE),""),
IFERROR(VLOOKUP($M135,all_tags[technology],1,FALSE),""),
IFERROR(VLOOKUP($N135,all_tags[technology],1,FALSE),""),
IFERROR(VLOOKUP($O135,all_tags[technology],1,FALSE),"")
)</f>
        <v/>
      </c>
      <c r="AK135" s="5" t="str">
        <f>_xlfn.TEXTJOIN("#",TRUE,
IFERROR(VLOOKUP($F135,all_tags[other],1,FALSE),""),
IFERROR(VLOOKUP($G135,all_tags[other],1,FALSE),""),
IFERROR(VLOOKUP($H135,all_tags[other],1,FALSE),""),
IFERROR(VLOOKUP($I135,all_tags[other],1,FALSE),""),
IFERROR(VLOOKUP($J135,all_tags[other],1,FALSE),""),
IFERROR(VLOOKUP($K135,all_tags[other],1,FALSE),""),
IFERROR(VLOOKUP($L135,all_tags[other],1,FALSE),""),
IFERROR(VLOOKUP($M135,all_tags[other],1,FALSE),""),
IFERROR(VLOOKUP($N135,all_tags[other],1,FALSE),""),
IFERROR(VLOOKUP($O135,all_tags[other],1,FALSE),"")
)</f>
        <v/>
      </c>
      <c r="AL135" t="str">
        <f t="shared" si="2"/>
        <v>package;tutorial;data-viz</v>
      </c>
    </row>
    <row r="136" spans="1:38" x14ac:dyDescent="0.25">
      <c r="A136" t="str">
        <f>source_data[[#This Row],[link_id]]</f>
        <v>L00322</v>
      </c>
      <c r="B136" t="str">
        <f>source_data[[#This Row],[link]]</f>
        <v>https://www.amazon.com/gp/product/1473912148/ref%3Das_li_tl%3Fcamp%3D1789%26creative%3D9325%26creativeASIN%3D1473912148%26ie%3DUTF8%26linkCode%3Das2%26linkId%3D10c22cfccdfb310e542d4a4f19b04fad%26tag%3Damz0e61-20</v>
      </c>
      <c r="C136" t="str">
        <f>source_data[[#This Row],[article_title]]</f>
        <v>Data Visualisation: A Handbook for Data Driven Design    First Edition</v>
      </c>
      <c r="D136" t="str">
        <f>source_data[[#This Row],[concatenate]]</f>
        <v>book;data-viz;technique</v>
      </c>
      <c r="E136">
        <f>source_data[[#This Row],[tag_count]]</f>
        <v>4</v>
      </c>
      <c r="F136" t="str" cm="1">
        <f t="array" ref="F136:H136">_xlfn.TEXTSPLIT(Table5[[#This Row],[concatenate]],";")</f>
        <v>book</v>
      </c>
      <c r="G136" t="str">
        <v>data-viz</v>
      </c>
      <c r="H136" t="str">
        <v>technique</v>
      </c>
      <c r="Q136">
        <f>IF(ISBLANK(F136),-1,COUNTIF(all_tags[],F136)-COUNTIF(all_tags[category],F136))</f>
        <v>1</v>
      </c>
      <c r="R136">
        <f>IF(ISBLANK(G136),-1,COUNTIF(all_tags[],G136)-COUNTIF(all_tags[category],G136))</f>
        <v>1</v>
      </c>
      <c r="S136">
        <f>IF(ISBLANK(H136),-1,COUNTIF(all_tags[],H136)-COUNTIF(all_tags[category],H136))</f>
        <v>1</v>
      </c>
      <c r="T136">
        <f>IF(ISBLANK(I136),-1,COUNTIF(all_tags[],I136)-COUNTIF(all_tags[category],I136))</f>
        <v>-1</v>
      </c>
      <c r="U136">
        <f>IF(ISBLANK(J136),-1,COUNTIF(all_tags[],J136)-COUNTIF(all_tags[category],J136))</f>
        <v>-1</v>
      </c>
      <c r="V136">
        <f>IF(ISBLANK(K136),-1,COUNTIF(all_tags[],K136)-COUNTIF(all_tags[category],K136))</f>
        <v>-1</v>
      </c>
      <c r="W136">
        <f>IF(ISBLANK(L136),-1,COUNTIF(all_tags[],L136)-COUNTIF(all_tags[category],L136))</f>
        <v>-1</v>
      </c>
      <c r="X136">
        <f>IF(ISBLANK(M136),-1,COUNTIF(all_tags[],M136)-COUNTIF(all_tags[category],M136))</f>
        <v>-1</v>
      </c>
      <c r="Y136">
        <f>IF(ISBLANK(N136),-1,COUNTIF(all_tags[],N136)-COUNTIF(all_tags[category],N136))</f>
        <v>-1</v>
      </c>
      <c r="Z136">
        <f>IF(ISBLANK(O136),-1,COUNTIF(all_tags[],O136)-COUNTIF(all_tags[category],O136))</f>
        <v>-1</v>
      </c>
      <c r="AB136" t="str">
        <f>Table5[[#This Row],[link_id]]</f>
        <v>L00322</v>
      </c>
      <c r="AC136" s="5" t="str">
        <f>_xlfn.TEXTJOIN("#",TRUE,
IFERROR(VLOOKUP($F136,all_tags[format],1,FALSE),""),
IFERROR(VLOOKUP($G136,all_tags[format],1,FALSE),""),
IFERROR(VLOOKUP($H136,all_tags[format],1,FALSE),""),
IFERROR(VLOOKUP($I136,all_tags[format],1,FALSE),""),
IFERROR(VLOOKUP($J136,all_tags[format],1,FALSE),""),
IFERROR(VLOOKUP($K136,all_tags[format],1,FALSE),""),
IFERROR(VLOOKUP($L136,all_tags[format],1,FALSE),""),
IFERROR(VLOOKUP($M136,all_tags[format],1,FALSE),""),
IFERROR(VLOOKUP($N136,all_tags[format],1,FALSE),""),
IFERROR(VLOOKUP($O136,all_tags[format],1,FALSE),"")
)</f>
        <v>book</v>
      </c>
      <c r="AD136" s="5" t="str">
        <f>_xlfn.TEXTJOIN("#",TRUE,
IFERROR(VLOOKUP($F136,all_tags[type],1,FALSE),""),
IFERROR(VLOOKUP($G136,all_tags[type],1,FALSE),""),
IFERROR(VLOOKUP($H136,all_tags[type],1,FALSE),""),
IFERROR(VLOOKUP($I136,all_tags[type],1,FALSE),""),
IFERROR(VLOOKUP($J136,all_tags[type],1,FALSE),""),
IFERROR(VLOOKUP($K136,all_tags[type],1,FALSE),""),
IFERROR(VLOOKUP($L136,all_tags[type],1,FALSE),""),
IFERROR(VLOOKUP($M136,all_tags[type],1,FALSE),""),
IFERROR(VLOOKUP($N136,all_tags[type],1,FALSE),""),
IFERROR(VLOOKUP($O136,all_tags[type],1,FALSE),"")
)</f>
        <v/>
      </c>
      <c r="AE136" s="5" t="str">
        <f>_xlfn.TEXTJOIN("#",TRUE,
IFERROR(VLOOKUP($F136,all_tags[level],1,FALSE),""),
IFERROR(VLOOKUP($G136,all_tags[level],1,FALSE),""),
IFERROR(VLOOKUP($H136,all_tags[level],1,FALSE),""),
IFERROR(VLOOKUP($I136,all_tags[level],1,FALSE),""),
IFERROR(VLOOKUP($J136,all_tags[level],1,FALSE),""),
IFERROR(VLOOKUP($K136,all_tags[level],1,FALSE),""),
IFERROR(VLOOKUP($L136,all_tags[level],1,FALSE),""),
IFERROR(VLOOKUP($M136,all_tags[level],1,FALSE),""),
IFERROR(VLOOKUP($N136,all_tags[level],1,FALSE),""),
IFERROR(VLOOKUP($O136,all_tags[level],1,FALSE),"")
)</f>
        <v/>
      </c>
      <c r="AF136" s="5" t="str">
        <f>_xlfn.TEXTJOIN("#",TRUE,
IFERROR(VLOOKUP($F136,all_tags[style],1,FALSE),""),
IFERROR(VLOOKUP($G136,all_tags[style],1,FALSE),""),
IFERROR(VLOOKUP($H136,all_tags[style],1,FALSE),""),
IFERROR(VLOOKUP($I136,all_tags[style],1,FALSE),""),
IFERROR(VLOOKUP($J136,all_tags[style],1,FALSE),""),
IFERROR(VLOOKUP($K136,all_tags[style],1,FALSE),""),
IFERROR(VLOOKUP($L136,all_tags[style],1,FALSE),""),
IFERROR(VLOOKUP($M136,all_tags[style],1,FALSE),""),
IFERROR(VLOOKUP($N136,all_tags[style],1,FALSE),""),
IFERROR(VLOOKUP($O136,all_tags[style],1,FALSE),"")
)</f>
        <v/>
      </c>
      <c r="AG136" s="5" t="str">
        <f>_xlfn.TEXTJOIN("#",TRUE,
IFERROR(VLOOKUP($F136,all_tags[theme],1,FALSE),""),
IFERROR(VLOOKUP($G136,all_tags[theme],1,FALSE),""),
IFERROR(VLOOKUP($H136,all_tags[theme],1,FALSE),""),
IFERROR(VLOOKUP($I136,all_tags[theme],1,FALSE),""),
IFERROR(VLOOKUP($J136,all_tags[theme],1,FALSE),""),
IFERROR(VLOOKUP($K136,all_tags[theme],1,FALSE),""),
IFERROR(VLOOKUP($L136,all_tags[theme],1,FALSE),""),
IFERROR(VLOOKUP($M136,all_tags[theme],1,FALSE),""),
IFERROR(VLOOKUP($N136,all_tags[theme],1,FALSE),""),
IFERROR(VLOOKUP($O136,all_tags[theme],1,FALSE),"")
)</f>
        <v>data-viz</v>
      </c>
      <c r="AH136" s="5" t="str">
        <f>_xlfn.TEXTJOIN("#",TRUE,
IFERROR(VLOOKUP($F136,all_tags[topic],1,FALSE),""),
IFERROR(VLOOKUP($G136,all_tags[topic],1,FALSE),""),
IFERROR(VLOOKUP($H136,all_tags[topic],1,FALSE),""),
IFERROR(VLOOKUP($I136,all_tags[topic],1,FALSE),""),
IFERROR(VLOOKUP($J136,all_tags[topic],1,FALSE),""),
IFERROR(VLOOKUP($K136,all_tags[topic],1,FALSE),""),
IFERROR(VLOOKUP($L136,all_tags[topic],1,FALSE),""),
IFERROR(VLOOKUP($M136,all_tags[topic],1,FALSE),""),
IFERROR(VLOOKUP($N136,all_tags[topic],1,FALSE),""),
IFERROR(VLOOKUP($O136,all_tags[topic],1,FALSE),"")
)</f>
        <v>technique</v>
      </c>
      <c r="AI136" s="5" t="str">
        <f>_xlfn.TEXTJOIN("#",TRUE,
IFERROR(VLOOKUP($F136,all_tags[area],1,FALSE),""),
IFERROR(VLOOKUP($G136,all_tags[area],1,FALSE),""),
IFERROR(VLOOKUP($H136,all_tags[area],1,FALSE),""),
IFERROR(VLOOKUP($I136,all_tags[area],1,FALSE),""),
IFERROR(VLOOKUP($J136,all_tags[area],1,FALSE),""),
IFERROR(VLOOKUP($K136,all_tags[area],1,FALSE),""),
IFERROR(VLOOKUP($L136,all_tags[area],1,FALSE),""),
IFERROR(VLOOKUP($M136,all_tags[area],1,FALSE),""),
IFERROR(VLOOKUP($N136,all_tags[area],1,FALSE),""),
IFERROR(VLOOKUP($O136,all_tags[area],1,FALSE),"")
)</f>
        <v/>
      </c>
      <c r="AJ136" s="5" t="str">
        <f>_xlfn.TEXTJOIN("#",TRUE,
IFERROR(VLOOKUP($F136,all_tags[technology],1,FALSE),""),
IFERROR(VLOOKUP($G136,all_tags[technology],1,FALSE),""),
IFERROR(VLOOKUP($H136,all_tags[technology],1,FALSE),""),
IFERROR(VLOOKUP($I136,all_tags[technology],1,FALSE),""),
IFERROR(VLOOKUP($J136,all_tags[technology],1,FALSE),""),
IFERROR(VLOOKUP($K136,all_tags[technology],1,FALSE),""),
IFERROR(VLOOKUP($L136,all_tags[technology],1,FALSE),""),
IFERROR(VLOOKUP($M136,all_tags[technology],1,FALSE),""),
IFERROR(VLOOKUP($N136,all_tags[technology],1,FALSE),""),
IFERROR(VLOOKUP($O136,all_tags[technology],1,FALSE),"")
)</f>
        <v/>
      </c>
      <c r="AK136" s="5" t="str">
        <f>_xlfn.TEXTJOIN("#",TRUE,
IFERROR(VLOOKUP($F136,all_tags[other],1,FALSE),""),
IFERROR(VLOOKUP($G136,all_tags[other],1,FALSE),""),
IFERROR(VLOOKUP($H136,all_tags[other],1,FALSE),""),
IFERROR(VLOOKUP($I136,all_tags[other],1,FALSE),""),
IFERROR(VLOOKUP($J136,all_tags[other],1,FALSE),""),
IFERROR(VLOOKUP($K136,all_tags[other],1,FALSE),""),
IFERROR(VLOOKUP($L136,all_tags[other],1,FALSE),""),
IFERROR(VLOOKUP($M136,all_tags[other],1,FALSE),""),
IFERROR(VLOOKUP($N136,all_tags[other],1,FALSE),""),
IFERROR(VLOOKUP($O136,all_tags[other],1,FALSE),"")
)</f>
        <v/>
      </c>
      <c r="AL136" t="str">
        <f t="shared" si="2"/>
        <v>book;data-viz;technique</v>
      </c>
    </row>
    <row r="137" spans="1:38" x14ac:dyDescent="0.25">
      <c r="A137" t="str">
        <f>source_data[[#This Row],[link_id]]</f>
        <v>L00326</v>
      </c>
      <c r="B137" t="str">
        <f>source_data[[#This Row],[link]]</f>
        <v>https://datascienceplus.com/key-phrase-extraction-from-tweets/</v>
      </c>
      <c r="C137" t="str">
        <f>source_data[[#This Row],[article_title]]</f>
        <v>Key Phrase Extraction from Tweets</v>
      </c>
      <c r="D137" t="str">
        <f>source_data[[#This Row],[concatenate]]</f>
        <v>post;how-to;example;data-science;technique;technology;text-mining;rstats</v>
      </c>
      <c r="E137">
        <f>source_data[[#This Row],[tag_count]]</f>
        <v>8</v>
      </c>
      <c r="F137" t="str" cm="1">
        <f t="array" ref="F137:M137">_xlfn.TEXTSPLIT(Table5[[#This Row],[concatenate]],";")</f>
        <v>post</v>
      </c>
      <c r="G137" t="str">
        <v>how-to</v>
      </c>
      <c r="H137" t="str">
        <v>example</v>
      </c>
      <c r="I137" t="str">
        <v>data-science</v>
      </c>
      <c r="J137" t="str">
        <v>technique</v>
      </c>
      <c r="K137" t="str">
        <v>technology</v>
      </c>
      <c r="L137" t="str">
        <v>text-mining</v>
      </c>
      <c r="M137" t="str">
        <v>rstats</v>
      </c>
      <c r="Q137">
        <f>IF(ISBLANK(F137),-1,COUNTIF(all_tags[],F137)-COUNTIF(all_tags[category],F137))</f>
        <v>1</v>
      </c>
      <c r="R137">
        <f>IF(ISBLANK(G137),-1,COUNTIF(all_tags[],G137)-COUNTIF(all_tags[category],G137))</f>
        <v>1</v>
      </c>
      <c r="S137">
        <f>IF(ISBLANK(H137),-1,COUNTIF(all_tags[],H137)-COUNTIF(all_tags[category],H137))</f>
        <v>1</v>
      </c>
      <c r="T137">
        <f>IF(ISBLANK(I137),-1,COUNTIF(all_tags[],I137)-COUNTIF(all_tags[category],I137))</f>
        <v>1</v>
      </c>
      <c r="U137">
        <f>IF(ISBLANK(J137),-1,COUNTIF(all_tags[],J137)-COUNTIF(all_tags[category],J137))</f>
        <v>1</v>
      </c>
      <c r="V137">
        <f>IF(ISBLANK(K137),-1,COUNTIF(all_tags[],K137)-COUNTIF(all_tags[category],K137))</f>
        <v>1</v>
      </c>
      <c r="W137">
        <f>IF(ISBLANK(L137),-1,COUNTIF(all_tags[],L137)-COUNTIF(all_tags[category],L137))</f>
        <v>1</v>
      </c>
      <c r="X137">
        <f>IF(ISBLANK(M137),-1,COUNTIF(all_tags[],M137)-COUNTIF(all_tags[category],M137))</f>
        <v>1</v>
      </c>
      <c r="Y137">
        <f>IF(ISBLANK(N137),-1,COUNTIF(all_tags[],N137)-COUNTIF(all_tags[category],N137))</f>
        <v>-1</v>
      </c>
      <c r="Z137">
        <f>IF(ISBLANK(O137),-1,COUNTIF(all_tags[],O137)-COUNTIF(all_tags[category],O137))</f>
        <v>-1</v>
      </c>
      <c r="AB137" t="str">
        <f>Table5[[#This Row],[link_id]]</f>
        <v>L00326</v>
      </c>
      <c r="AC137" s="5" t="str">
        <f>_xlfn.TEXTJOIN("#",TRUE,
IFERROR(VLOOKUP($F137,all_tags[format],1,FALSE),""),
IFERROR(VLOOKUP($G137,all_tags[format],1,FALSE),""),
IFERROR(VLOOKUP($H137,all_tags[format],1,FALSE),""),
IFERROR(VLOOKUP($I137,all_tags[format],1,FALSE),""),
IFERROR(VLOOKUP($J137,all_tags[format],1,FALSE),""),
IFERROR(VLOOKUP($K137,all_tags[format],1,FALSE),""),
IFERROR(VLOOKUP($L137,all_tags[format],1,FALSE),""),
IFERROR(VLOOKUP($M137,all_tags[format],1,FALSE),""),
IFERROR(VLOOKUP($N137,all_tags[format],1,FALSE),""),
IFERROR(VLOOKUP($O137,all_tags[format],1,FALSE),"")
)</f>
        <v>post</v>
      </c>
      <c r="AD137" s="5" t="str">
        <f>_xlfn.TEXTJOIN("#",TRUE,
IFERROR(VLOOKUP($F137,all_tags[type],1,FALSE),""),
IFERROR(VLOOKUP($G137,all_tags[type],1,FALSE),""),
IFERROR(VLOOKUP($H137,all_tags[type],1,FALSE),""),
IFERROR(VLOOKUP($I137,all_tags[type],1,FALSE),""),
IFERROR(VLOOKUP($J137,all_tags[type],1,FALSE),""),
IFERROR(VLOOKUP($K137,all_tags[type],1,FALSE),""),
IFERROR(VLOOKUP($L137,all_tags[type],1,FALSE),""),
IFERROR(VLOOKUP($M137,all_tags[type],1,FALSE),""),
IFERROR(VLOOKUP($N137,all_tags[type],1,FALSE),""),
IFERROR(VLOOKUP($O137,all_tags[type],1,FALSE),"")
)</f>
        <v>how-to</v>
      </c>
      <c r="AE137" s="5" t="str">
        <f>_xlfn.TEXTJOIN("#",TRUE,
IFERROR(VLOOKUP($F137,all_tags[level],1,FALSE),""),
IFERROR(VLOOKUP($G137,all_tags[level],1,FALSE),""),
IFERROR(VLOOKUP($H137,all_tags[level],1,FALSE),""),
IFERROR(VLOOKUP($I137,all_tags[level],1,FALSE),""),
IFERROR(VLOOKUP($J137,all_tags[level],1,FALSE),""),
IFERROR(VLOOKUP($K137,all_tags[level],1,FALSE),""),
IFERROR(VLOOKUP($L137,all_tags[level],1,FALSE),""),
IFERROR(VLOOKUP($M137,all_tags[level],1,FALSE),""),
IFERROR(VLOOKUP($N137,all_tags[level],1,FALSE),""),
IFERROR(VLOOKUP($O137,all_tags[level],1,FALSE),"")
)</f>
        <v>example</v>
      </c>
      <c r="AF137" s="5" t="str">
        <f>_xlfn.TEXTJOIN("#",TRUE,
IFERROR(VLOOKUP($F137,all_tags[style],1,FALSE),""),
IFERROR(VLOOKUP($G137,all_tags[style],1,FALSE),""),
IFERROR(VLOOKUP($H137,all_tags[style],1,FALSE),""),
IFERROR(VLOOKUP($I137,all_tags[style],1,FALSE),""),
IFERROR(VLOOKUP($J137,all_tags[style],1,FALSE),""),
IFERROR(VLOOKUP($K137,all_tags[style],1,FALSE),""),
IFERROR(VLOOKUP($L137,all_tags[style],1,FALSE),""),
IFERROR(VLOOKUP($M137,all_tags[style],1,FALSE),""),
IFERROR(VLOOKUP($N137,all_tags[style],1,FALSE),""),
IFERROR(VLOOKUP($O137,all_tags[style],1,FALSE),"")
)</f>
        <v/>
      </c>
      <c r="AG137" s="5" t="str">
        <f>_xlfn.TEXTJOIN("#",TRUE,
IFERROR(VLOOKUP($F137,all_tags[theme],1,FALSE),""),
IFERROR(VLOOKUP($G137,all_tags[theme],1,FALSE),""),
IFERROR(VLOOKUP($H137,all_tags[theme],1,FALSE),""),
IFERROR(VLOOKUP($I137,all_tags[theme],1,FALSE),""),
IFERROR(VLOOKUP($J137,all_tags[theme],1,FALSE),""),
IFERROR(VLOOKUP($K137,all_tags[theme],1,FALSE),""),
IFERROR(VLOOKUP($L137,all_tags[theme],1,FALSE),""),
IFERROR(VLOOKUP($M137,all_tags[theme],1,FALSE),""),
IFERROR(VLOOKUP($N137,all_tags[theme],1,FALSE),""),
IFERROR(VLOOKUP($O137,all_tags[theme],1,FALSE),"")
)</f>
        <v>data-science</v>
      </c>
      <c r="AH137" s="5" t="str">
        <f>_xlfn.TEXTJOIN("#",TRUE,
IFERROR(VLOOKUP($F137,all_tags[topic],1,FALSE),""),
IFERROR(VLOOKUP($G137,all_tags[topic],1,FALSE),""),
IFERROR(VLOOKUP($H137,all_tags[topic],1,FALSE),""),
IFERROR(VLOOKUP($I137,all_tags[topic],1,FALSE),""),
IFERROR(VLOOKUP($J137,all_tags[topic],1,FALSE),""),
IFERROR(VLOOKUP($K137,all_tags[topic],1,FALSE),""),
IFERROR(VLOOKUP($L137,all_tags[topic],1,FALSE),""),
IFERROR(VLOOKUP($M137,all_tags[topic],1,FALSE),""),
IFERROR(VLOOKUP($N137,all_tags[topic],1,FALSE),""),
IFERROR(VLOOKUP($O137,all_tags[topic],1,FALSE),"")
)</f>
        <v>technique#technology</v>
      </c>
      <c r="AI137" s="5" t="str">
        <f>_xlfn.TEXTJOIN("#",TRUE,
IFERROR(VLOOKUP($F137,all_tags[area],1,FALSE),""),
IFERROR(VLOOKUP($G137,all_tags[area],1,FALSE),""),
IFERROR(VLOOKUP($H137,all_tags[area],1,FALSE),""),
IFERROR(VLOOKUP($I137,all_tags[area],1,FALSE),""),
IFERROR(VLOOKUP($J137,all_tags[area],1,FALSE),""),
IFERROR(VLOOKUP($K137,all_tags[area],1,FALSE),""),
IFERROR(VLOOKUP($L137,all_tags[area],1,FALSE),""),
IFERROR(VLOOKUP($M137,all_tags[area],1,FALSE),""),
IFERROR(VLOOKUP($N137,all_tags[area],1,FALSE),""),
IFERROR(VLOOKUP($O137,all_tags[area],1,FALSE),"")
)</f>
        <v>text-mining</v>
      </c>
      <c r="AJ137" s="5" t="str">
        <f>_xlfn.TEXTJOIN("#",TRUE,
IFERROR(VLOOKUP($F137,all_tags[technology],1,FALSE),""),
IFERROR(VLOOKUP($G137,all_tags[technology],1,FALSE),""),
IFERROR(VLOOKUP($H137,all_tags[technology],1,FALSE),""),
IFERROR(VLOOKUP($I137,all_tags[technology],1,FALSE),""),
IFERROR(VLOOKUP($J137,all_tags[technology],1,FALSE),""),
IFERROR(VLOOKUP($K137,all_tags[technology],1,FALSE),""),
IFERROR(VLOOKUP($L137,all_tags[technology],1,FALSE),""),
IFERROR(VLOOKUP($M137,all_tags[technology],1,FALSE),""),
IFERROR(VLOOKUP($N137,all_tags[technology],1,FALSE),""),
IFERROR(VLOOKUP($O137,all_tags[technology],1,FALSE),"")
)</f>
        <v>rstats</v>
      </c>
      <c r="AK137" s="5" t="str">
        <f>_xlfn.TEXTJOIN("#",TRUE,
IFERROR(VLOOKUP($F137,all_tags[other],1,FALSE),""),
IFERROR(VLOOKUP($G137,all_tags[other],1,FALSE),""),
IFERROR(VLOOKUP($H137,all_tags[other],1,FALSE),""),
IFERROR(VLOOKUP($I137,all_tags[other],1,FALSE),""),
IFERROR(VLOOKUP($J137,all_tags[other],1,FALSE),""),
IFERROR(VLOOKUP($K137,all_tags[other],1,FALSE),""),
IFERROR(VLOOKUP($L137,all_tags[other],1,FALSE),""),
IFERROR(VLOOKUP($M137,all_tags[other],1,FALSE),""),
IFERROR(VLOOKUP($N137,all_tags[other],1,FALSE),""),
IFERROR(VLOOKUP($O137,all_tags[other],1,FALSE),"")
)</f>
        <v/>
      </c>
      <c r="AL137" t="str">
        <f t="shared" si="2"/>
        <v>post;how-to;example;data-science;technique;technology;text-mining;rstats</v>
      </c>
    </row>
    <row r="138" spans="1:38" x14ac:dyDescent="0.25">
      <c r="A138" t="str">
        <f>source_data[[#This Row],[link_id]]</f>
        <v>L00328</v>
      </c>
      <c r="B138" t="str">
        <f>source_data[[#This Row],[link]]</f>
        <v>https://www.r-bloggers.com/dealing-with-unbalanced-data-in-machine-learning/</v>
      </c>
      <c r="C138" t="str">
        <f>source_data[[#This Row],[article_title]]</f>
        <v>Dealing with unbalanced data in machine learning</v>
      </c>
      <c r="D138" t="str">
        <f>source_data[[#This Row],[concatenate]]</f>
        <v>post;tutorial;data-science;technique;technology;ml;rstats</v>
      </c>
      <c r="E138">
        <f>source_data[[#This Row],[tag_count]]</f>
        <v>7</v>
      </c>
      <c r="F138" t="str" cm="1">
        <f t="array" ref="F138:L138">_xlfn.TEXTSPLIT(Table5[[#This Row],[concatenate]],";")</f>
        <v>post</v>
      </c>
      <c r="G138" t="str">
        <v>tutorial</v>
      </c>
      <c r="H138" t="str">
        <v>data-science</v>
      </c>
      <c r="I138" t="str">
        <v>technique</v>
      </c>
      <c r="J138" t="str">
        <v>technology</v>
      </c>
      <c r="K138" t="str">
        <v>ml</v>
      </c>
      <c r="L138" t="str">
        <v>rstats</v>
      </c>
      <c r="Q138">
        <f>IF(ISBLANK(F138),-1,COUNTIF(all_tags[],F138)-COUNTIF(all_tags[category],F138))</f>
        <v>1</v>
      </c>
      <c r="R138">
        <f>IF(ISBLANK(G138),-1,COUNTIF(all_tags[],G138)-COUNTIF(all_tags[category],G138))</f>
        <v>1</v>
      </c>
      <c r="S138">
        <f>IF(ISBLANK(H138),-1,COUNTIF(all_tags[],H138)-COUNTIF(all_tags[category],H138))</f>
        <v>1</v>
      </c>
      <c r="T138">
        <f>IF(ISBLANK(I138),-1,COUNTIF(all_tags[],I138)-COUNTIF(all_tags[category],I138))</f>
        <v>1</v>
      </c>
      <c r="U138">
        <f>IF(ISBLANK(J138),-1,COUNTIF(all_tags[],J138)-COUNTIF(all_tags[category],J138))</f>
        <v>1</v>
      </c>
      <c r="V138">
        <f>IF(ISBLANK(K138),-1,COUNTIF(all_tags[],K138)-COUNTIF(all_tags[category],K138))</f>
        <v>1</v>
      </c>
      <c r="W138">
        <f>IF(ISBLANK(L138),-1,COUNTIF(all_tags[],L138)-COUNTIF(all_tags[category],L138))</f>
        <v>1</v>
      </c>
      <c r="X138">
        <f>IF(ISBLANK(M138),-1,COUNTIF(all_tags[],M138)-COUNTIF(all_tags[category],M138))</f>
        <v>-1</v>
      </c>
      <c r="Y138">
        <f>IF(ISBLANK(N138),-1,COUNTIF(all_tags[],N138)-COUNTIF(all_tags[category],N138))</f>
        <v>-1</v>
      </c>
      <c r="Z138">
        <f>IF(ISBLANK(O138),-1,COUNTIF(all_tags[],O138)-COUNTIF(all_tags[category],O138))</f>
        <v>-1</v>
      </c>
      <c r="AB138" t="str">
        <f>Table5[[#This Row],[link_id]]</f>
        <v>L00328</v>
      </c>
      <c r="AC138" s="5" t="str">
        <f>_xlfn.TEXTJOIN("#",TRUE,
IFERROR(VLOOKUP($F138,all_tags[format],1,FALSE),""),
IFERROR(VLOOKUP($G138,all_tags[format],1,FALSE),""),
IFERROR(VLOOKUP($H138,all_tags[format],1,FALSE),""),
IFERROR(VLOOKUP($I138,all_tags[format],1,FALSE),""),
IFERROR(VLOOKUP($J138,all_tags[format],1,FALSE),""),
IFERROR(VLOOKUP($K138,all_tags[format],1,FALSE),""),
IFERROR(VLOOKUP($L138,all_tags[format],1,FALSE),""),
IFERROR(VLOOKUP($M138,all_tags[format],1,FALSE),""),
IFERROR(VLOOKUP($N138,all_tags[format],1,FALSE),""),
IFERROR(VLOOKUP($O138,all_tags[format],1,FALSE),"")
)</f>
        <v>post</v>
      </c>
      <c r="AD138" s="5" t="str">
        <f>_xlfn.TEXTJOIN("#",TRUE,
IFERROR(VLOOKUP($F138,all_tags[type],1,FALSE),""),
IFERROR(VLOOKUP($G138,all_tags[type],1,FALSE),""),
IFERROR(VLOOKUP($H138,all_tags[type],1,FALSE),""),
IFERROR(VLOOKUP($I138,all_tags[type],1,FALSE),""),
IFERROR(VLOOKUP($J138,all_tags[type],1,FALSE),""),
IFERROR(VLOOKUP($K138,all_tags[type],1,FALSE),""),
IFERROR(VLOOKUP($L138,all_tags[type],1,FALSE),""),
IFERROR(VLOOKUP($M138,all_tags[type],1,FALSE),""),
IFERROR(VLOOKUP($N138,all_tags[type],1,FALSE),""),
IFERROR(VLOOKUP($O138,all_tags[type],1,FALSE),"")
)</f>
        <v>tutorial</v>
      </c>
      <c r="AE138" s="5" t="str">
        <f>_xlfn.TEXTJOIN("#",TRUE,
IFERROR(VLOOKUP($F138,all_tags[level],1,FALSE),""),
IFERROR(VLOOKUP($G138,all_tags[level],1,FALSE),""),
IFERROR(VLOOKUP($H138,all_tags[level],1,FALSE),""),
IFERROR(VLOOKUP($I138,all_tags[level],1,FALSE),""),
IFERROR(VLOOKUP($J138,all_tags[level],1,FALSE),""),
IFERROR(VLOOKUP($K138,all_tags[level],1,FALSE),""),
IFERROR(VLOOKUP($L138,all_tags[level],1,FALSE),""),
IFERROR(VLOOKUP($M138,all_tags[level],1,FALSE),""),
IFERROR(VLOOKUP($N138,all_tags[level],1,FALSE),""),
IFERROR(VLOOKUP($O138,all_tags[level],1,FALSE),"")
)</f>
        <v/>
      </c>
      <c r="AF138" s="5" t="str">
        <f>_xlfn.TEXTJOIN("#",TRUE,
IFERROR(VLOOKUP($F138,all_tags[style],1,FALSE),""),
IFERROR(VLOOKUP($G138,all_tags[style],1,FALSE),""),
IFERROR(VLOOKUP($H138,all_tags[style],1,FALSE),""),
IFERROR(VLOOKUP($I138,all_tags[style],1,FALSE),""),
IFERROR(VLOOKUP($J138,all_tags[style],1,FALSE),""),
IFERROR(VLOOKUP($K138,all_tags[style],1,FALSE),""),
IFERROR(VLOOKUP($L138,all_tags[style],1,FALSE),""),
IFERROR(VLOOKUP($M138,all_tags[style],1,FALSE),""),
IFERROR(VLOOKUP($N138,all_tags[style],1,FALSE),""),
IFERROR(VLOOKUP($O138,all_tags[style],1,FALSE),"")
)</f>
        <v/>
      </c>
      <c r="AG138" s="5" t="str">
        <f>_xlfn.TEXTJOIN("#",TRUE,
IFERROR(VLOOKUP($F138,all_tags[theme],1,FALSE),""),
IFERROR(VLOOKUP($G138,all_tags[theme],1,FALSE),""),
IFERROR(VLOOKUP($H138,all_tags[theme],1,FALSE),""),
IFERROR(VLOOKUP($I138,all_tags[theme],1,FALSE),""),
IFERROR(VLOOKUP($J138,all_tags[theme],1,FALSE),""),
IFERROR(VLOOKUP($K138,all_tags[theme],1,FALSE),""),
IFERROR(VLOOKUP($L138,all_tags[theme],1,FALSE),""),
IFERROR(VLOOKUP($M138,all_tags[theme],1,FALSE),""),
IFERROR(VLOOKUP($N138,all_tags[theme],1,FALSE),""),
IFERROR(VLOOKUP($O138,all_tags[theme],1,FALSE),"")
)</f>
        <v>data-science</v>
      </c>
      <c r="AH138" s="5" t="str">
        <f>_xlfn.TEXTJOIN("#",TRUE,
IFERROR(VLOOKUP($F138,all_tags[topic],1,FALSE),""),
IFERROR(VLOOKUP($G138,all_tags[topic],1,FALSE),""),
IFERROR(VLOOKUP($H138,all_tags[topic],1,FALSE),""),
IFERROR(VLOOKUP($I138,all_tags[topic],1,FALSE),""),
IFERROR(VLOOKUP($J138,all_tags[topic],1,FALSE),""),
IFERROR(VLOOKUP($K138,all_tags[topic],1,FALSE),""),
IFERROR(VLOOKUP($L138,all_tags[topic],1,FALSE),""),
IFERROR(VLOOKUP($M138,all_tags[topic],1,FALSE),""),
IFERROR(VLOOKUP($N138,all_tags[topic],1,FALSE),""),
IFERROR(VLOOKUP($O138,all_tags[topic],1,FALSE),"")
)</f>
        <v>technique#technology</v>
      </c>
      <c r="AI138" s="5" t="str">
        <f>_xlfn.TEXTJOIN("#",TRUE,
IFERROR(VLOOKUP($F138,all_tags[area],1,FALSE),""),
IFERROR(VLOOKUP($G138,all_tags[area],1,FALSE),""),
IFERROR(VLOOKUP($H138,all_tags[area],1,FALSE),""),
IFERROR(VLOOKUP($I138,all_tags[area],1,FALSE),""),
IFERROR(VLOOKUP($J138,all_tags[area],1,FALSE),""),
IFERROR(VLOOKUP($K138,all_tags[area],1,FALSE),""),
IFERROR(VLOOKUP($L138,all_tags[area],1,FALSE),""),
IFERROR(VLOOKUP($M138,all_tags[area],1,FALSE),""),
IFERROR(VLOOKUP($N138,all_tags[area],1,FALSE),""),
IFERROR(VLOOKUP($O138,all_tags[area],1,FALSE),"")
)</f>
        <v>ml</v>
      </c>
      <c r="AJ138" s="5" t="str">
        <f>_xlfn.TEXTJOIN("#",TRUE,
IFERROR(VLOOKUP($F138,all_tags[technology],1,FALSE),""),
IFERROR(VLOOKUP($G138,all_tags[technology],1,FALSE),""),
IFERROR(VLOOKUP($H138,all_tags[technology],1,FALSE),""),
IFERROR(VLOOKUP($I138,all_tags[technology],1,FALSE),""),
IFERROR(VLOOKUP($J138,all_tags[technology],1,FALSE),""),
IFERROR(VLOOKUP($K138,all_tags[technology],1,FALSE),""),
IFERROR(VLOOKUP($L138,all_tags[technology],1,FALSE),""),
IFERROR(VLOOKUP($M138,all_tags[technology],1,FALSE),""),
IFERROR(VLOOKUP($N138,all_tags[technology],1,FALSE),""),
IFERROR(VLOOKUP($O138,all_tags[technology],1,FALSE),"")
)</f>
        <v>rstats</v>
      </c>
      <c r="AK138" s="5" t="str">
        <f>_xlfn.TEXTJOIN("#",TRUE,
IFERROR(VLOOKUP($F138,all_tags[other],1,FALSE),""),
IFERROR(VLOOKUP($G138,all_tags[other],1,FALSE),""),
IFERROR(VLOOKUP($H138,all_tags[other],1,FALSE),""),
IFERROR(VLOOKUP($I138,all_tags[other],1,FALSE),""),
IFERROR(VLOOKUP($J138,all_tags[other],1,FALSE),""),
IFERROR(VLOOKUP($K138,all_tags[other],1,FALSE),""),
IFERROR(VLOOKUP($L138,all_tags[other],1,FALSE),""),
IFERROR(VLOOKUP($M138,all_tags[other],1,FALSE),""),
IFERROR(VLOOKUP($N138,all_tags[other],1,FALSE),""),
IFERROR(VLOOKUP($O138,all_tags[other],1,FALSE),"")
)</f>
        <v/>
      </c>
      <c r="AL138" t="str">
        <f t="shared" si="2"/>
        <v>post;tutorial;data-science;technique;technology;ml;rstats</v>
      </c>
    </row>
    <row r="139" spans="1:38" x14ac:dyDescent="0.25">
      <c r="A139" t="str">
        <f>source_data[[#This Row],[link_id]]</f>
        <v>L00332</v>
      </c>
      <c r="B139" t="str">
        <f>source_data[[#This Row],[link]]</f>
        <v>http://statisticalestimation.blogspot.com/2016/09/blog-post.html</v>
      </c>
      <c r="C139" t="str">
        <f>source_data[[#This Row],[article_title]]</f>
        <v>Blog of Statistical Estimation</v>
      </c>
      <c r="D139" t="str">
        <f>source_data[[#This Row],[concatenate]]</f>
        <v>post;book;list;technology;finance;rstats</v>
      </c>
      <c r="E139">
        <f>source_data[[#This Row],[tag_count]]</f>
        <v>5</v>
      </c>
      <c r="F139" t="str" cm="1">
        <f t="array" ref="F139:K139">_xlfn.TEXTSPLIT(Table5[[#This Row],[concatenate]],";")</f>
        <v>post</v>
      </c>
      <c r="G139" t="str">
        <v>book</v>
      </c>
      <c r="H139" t="str">
        <v>list</v>
      </c>
      <c r="I139" t="str">
        <v>technology</v>
      </c>
      <c r="J139" t="str">
        <v>finance</v>
      </c>
      <c r="K139" t="str">
        <v>rstats</v>
      </c>
      <c r="Q139">
        <f>IF(ISBLANK(F139),-1,COUNTIF(all_tags[],F139)-COUNTIF(all_tags[category],F139))</f>
        <v>1</v>
      </c>
      <c r="R139">
        <f>IF(ISBLANK(G139),-1,COUNTIF(all_tags[],G139)-COUNTIF(all_tags[category],G139))</f>
        <v>1</v>
      </c>
      <c r="S139">
        <f>IF(ISBLANK(H139),-1,COUNTIF(all_tags[],H139)-COUNTIF(all_tags[category],H139))</f>
        <v>1</v>
      </c>
      <c r="T139">
        <f>IF(ISBLANK(I139),-1,COUNTIF(all_tags[],I139)-COUNTIF(all_tags[category],I139))</f>
        <v>1</v>
      </c>
      <c r="U139">
        <f>IF(ISBLANK(J139),-1,COUNTIF(all_tags[],J139)-COUNTIF(all_tags[category],J139))</f>
        <v>1</v>
      </c>
      <c r="V139">
        <f>IF(ISBLANK(K139),-1,COUNTIF(all_tags[],K139)-COUNTIF(all_tags[category],K139))</f>
        <v>1</v>
      </c>
      <c r="W139">
        <f>IF(ISBLANK(L139),-1,COUNTIF(all_tags[],L139)-COUNTIF(all_tags[category],L139))</f>
        <v>-1</v>
      </c>
      <c r="X139">
        <f>IF(ISBLANK(M139),-1,COUNTIF(all_tags[],M139)-COUNTIF(all_tags[category],M139))</f>
        <v>-1</v>
      </c>
      <c r="Y139">
        <f>IF(ISBLANK(N139),-1,COUNTIF(all_tags[],N139)-COUNTIF(all_tags[category],N139))</f>
        <v>-1</v>
      </c>
      <c r="Z139">
        <f>IF(ISBLANK(O139),-1,COUNTIF(all_tags[],O139)-COUNTIF(all_tags[category],O139))</f>
        <v>-1</v>
      </c>
      <c r="AB139" t="str">
        <f>Table5[[#This Row],[link_id]]</f>
        <v>L00332</v>
      </c>
      <c r="AC139" s="5" t="str">
        <f>_xlfn.TEXTJOIN("#",TRUE,
IFERROR(VLOOKUP($F139,all_tags[format],1,FALSE),""),
IFERROR(VLOOKUP($G139,all_tags[format],1,FALSE),""),
IFERROR(VLOOKUP($H139,all_tags[format],1,FALSE),""),
IFERROR(VLOOKUP($I139,all_tags[format],1,FALSE),""),
IFERROR(VLOOKUP($J139,all_tags[format],1,FALSE),""),
IFERROR(VLOOKUP($K139,all_tags[format],1,FALSE),""),
IFERROR(VLOOKUP($L139,all_tags[format],1,FALSE),""),
IFERROR(VLOOKUP($M139,all_tags[format],1,FALSE),""),
IFERROR(VLOOKUP($N139,all_tags[format],1,FALSE),""),
IFERROR(VLOOKUP($O139,all_tags[format],1,FALSE),"")
)</f>
        <v>post#book</v>
      </c>
      <c r="AD139" s="5" t="str">
        <f>_xlfn.TEXTJOIN("#",TRUE,
IFERROR(VLOOKUP($F139,all_tags[type],1,FALSE),""),
IFERROR(VLOOKUP($G139,all_tags[type],1,FALSE),""),
IFERROR(VLOOKUP($H139,all_tags[type],1,FALSE),""),
IFERROR(VLOOKUP($I139,all_tags[type],1,FALSE),""),
IFERROR(VLOOKUP($J139,all_tags[type],1,FALSE),""),
IFERROR(VLOOKUP($K139,all_tags[type],1,FALSE),""),
IFERROR(VLOOKUP($L139,all_tags[type],1,FALSE),""),
IFERROR(VLOOKUP($M139,all_tags[type],1,FALSE),""),
IFERROR(VLOOKUP($N139,all_tags[type],1,FALSE),""),
IFERROR(VLOOKUP($O139,all_tags[type],1,FALSE),"")
)</f>
        <v>list</v>
      </c>
      <c r="AE139" s="5" t="str">
        <f>_xlfn.TEXTJOIN("#",TRUE,
IFERROR(VLOOKUP($F139,all_tags[level],1,FALSE),""),
IFERROR(VLOOKUP($G139,all_tags[level],1,FALSE),""),
IFERROR(VLOOKUP($H139,all_tags[level],1,FALSE),""),
IFERROR(VLOOKUP($I139,all_tags[level],1,FALSE),""),
IFERROR(VLOOKUP($J139,all_tags[level],1,FALSE),""),
IFERROR(VLOOKUP($K139,all_tags[level],1,FALSE),""),
IFERROR(VLOOKUP($L139,all_tags[level],1,FALSE),""),
IFERROR(VLOOKUP($M139,all_tags[level],1,FALSE),""),
IFERROR(VLOOKUP($N139,all_tags[level],1,FALSE),""),
IFERROR(VLOOKUP($O139,all_tags[level],1,FALSE),"")
)</f>
        <v/>
      </c>
      <c r="AF139" s="5" t="str">
        <f>_xlfn.TEXTJOIN("#",TRUE,
IFERROR(VLOOKUP($F139,all_tags[style],1,FALSE),""),
IFERROR(VLOOKUP($G139,all_tags[style],1,FALSE),""),
IFERROR(VLOOKUP($H139,all_tags[style],1,FALSE),""),
IFERROR(VLOOKUP($I139,all_tags[style],1,FALSE),""),
IFERROR(VLOOKUP($J139,all_tags[style],1,FALSE),""),
IFERROR(VLOOKUP($K139,all_tags[style],1,FALSE),""),
IFERROR(VLOOKUP($L139,all_tags[style],1,FALSE),""),
IFERROR(VLOOKUP($M139,all_tags[style],1,FALSE),""),
IFERROR(VLOOKUP($N139,all_tags[style],1,FALSE),""),
IFERROR(VLOOKUP($O139,all_tags[style],1,FALSE),"")
)</f>
        <v/>
      </c>
      <c r="AG139" s="5" t="str">
        <f>_xlfn.TEXTJOIN("#",TRUE,
IFERROR(VLOOKUP($F139,all_tags[theme],1,FALSE),""),
IFERROR(VLOOKUP($G139,all_tags[theme],1,FALSE),""),
IFERROR(VLOOKUP($H139,all_tags[theme],1,FALSE),""),
IFERROR(VLOOKUP($I139,all_tags[theme],1,FALSE),""),
IFERROR(VLOOKUP($J139,all_tags[theme],1,FALSE),""),
IFERROR(VLOOKUP($K139,all_tags[theme],1,FALSE),""),
IFERROR(VLOOKUP($L139,all_tags[theme],1,FALSE),""),
IFERROR(VLOOKUP($M139,all_tags[theme],1,FALSE),""),
IFERROR(VLOOKUP($N139,all_tags[theme],1,FALSE),""),
IFERROR(VLOOKUP($O139,all_tags[theme],1,FALSE),"")
)</f>
        <v/>
      </c>
      <c r="AH139" s="5" t="str">
        <f>_xlfn.TEXTJOIN("#",TRUE,
IFERROR(VLOOKUP($F139,all_tags[topic],1,FALSE),""),
IFERROR(VLOOKUP($G139,all_tags[topic],1,FALSE),""),
IFERROR(VLOOKUP($H139,all_tags[topic],1,FALSE),""),
IFERROR(VLOOKUP($I139,all_tags[topic],1,FALSE),""),
IFERROR(VLOOKUP($J139,all_tags[topic],1,FALSE),""),
IFERROR(VLOOKUP($K139,all_tags[topic],1,FALSE),""),
IFERROR(VLOOKUP($L139,all_tags[topic],1,FALSE),""),
IFERROR(VLOOKUP($M139,all_tags[topic],1,FALSE),""),
IFERROR(VLOOKUP($N139,all_tags[topic],1,FALSE),""),
IFERROR(VLOOKUP($O139,all_tags[topic],1,FALSE),"")
)</f>
        <v>technology</v>
      </c>
      <c r="AI139" s="5" t="str">
        <f>_xlfn.TEXTJOIN("#",TRUE,
IFERROR(VLOOKUP($F139,all_tags[area],1,FALSE),""),
IFERROR(VLOOKUP($G139,all_tags[area],1,FALSE),""),
IFERROR(VLOOKUP($H139,all_tags[area],1,FALSE),""),
IFERROR(VLOOKUP($I139,all_tags[area],1,FALSE),""),
IFERROR(VLOOKUP($J139,all_tags[area],1,FALSE),""),
IFERROR(VLOOKUP($K139,all_tags[area],1,FALSE),""),
IFERROR(VLOOKUP($L139,all_tags[area],1,FALSE),""),
IFERROR(VLOOKUP($M139,all_tags[area],1,FALSE),""),
IFERROR(VLOOKUP($N139,all_tags[area],1,FALSE),""),
IFERROR(VLOOKUP($O139,all_tags[area],1,FALSE),"")
)</f>
        <v>finance</v>
      </c>
      <c r="AJ139" s="5" t="str">
        <f>_xlfn.TEXTJOIN("#",TRUE,
IFERROR(VLOOKUP($F139,all_tags[technology],1,FALSE),""),
IFERROR(VLOOKUP($G139,all_tags[technology],1,FALSE),""),
IFERROR(VLOOKUP($H139,all_tags[technology],1,FALSE),""),
IFERROR(VLOOKUP($I139,all_tags[technology],1,FALSE),""),
IFERROR(VLOOKUP($J139,all_tags[technology],1,FALSE),""),
IFERROR(VLOOKUP($K139,all_tags[technology],1,FALSE),""),
IFERROR(VLOOKUP($L139,all_tags[technology],1,FALSE),""),
IFERROR(VLOOKUP($M139,all_tags[technology],1,FALSE),""),
IFERROR(VLOOKUP($N139,all_tags[technology],1,FALSE),""),
IFERROR(VLOOKUP($O139,all_tags[technology],1,FALSE),"")
)</f>
        <v>rstats</v>
      </c>
      <c r="AK139" s="5" t="str">
        <f>_xlfn.TEXTJOIN("#",TRUE,
IFERROR(VLOOKUP($F139,all_tags[other],1,FALSE),""),
IFERROR(VLOOKUP($G139,all_tags[other],1,FALSE),""),
IFERROR(VLOOKUP($H139,all_tags[other],1,FALSE),""),
IFERROR(VLOOKUP($I139,all_tags[other],1,FALSE),""),
IFERROR(VLOOKUP($J139,all_tags[other],1,FALSE),""),
IFERROR(VLOOKUP($K139,all_tags[other],1,FALSE),""),
IFERROR(VLOOKUP($L139,all_tags[other],1,FALSE),""),
IFERROR(VLOOKUP($M139,all_tags[other],1,FALSE),""),
IFERROR(VLOOKUP($N139,all_tags[other],1,FALSE),""),
IFERROR(VLOOKUP($O139,all_tags[other],1,FALSE),"")
)</f>
        <v/>
      </c>
      <c r="AL139" t="str">
        <f t="shared" si="2"/>
        <v>post;book;list;technology;finance;rstats</v>
      </c>
    </row>
    <row r="140" spans="1:38" ht="30" x14ac:dyDescent="0.25">
      <c r="A140" t="str">
        <f>source_data[[#This Row],[link_id]]</f>
        <v>L00337</v>
      </c>
      <c r="B140" t="str">
        <f>source_data[[#This Row],[link]]</f>
        <v>https://www.futurelearn.com/courses/data-to-insight</v>
      </c>
      <c r="C140" t="str">
        <f>source_data[[#This Row],[article_title]]</f>
        <v>Data to Insight: An Introduction to Data Analysis and Visualisation</v>
      </c>
      <c r="D140" t="str">
        <f>source_data[[#This Row],[concatenate]]</f>
        <v>course;online;certification;data-science;data-viz</v>
      </c>
      <c r="E140">
        <f>source_data[[#This Row],[tag_count]]</f>
        <v>4</v>
      </c>
      <c r="F140" t="str" cm="1">
        <f t="array" ref="F140:J140">_xlfn.TEXTSPLIT(Table5[[#This Row],[concatenate]],";")</f>
        <v>course</v>
      </c>
      <c r="G140" t="str">
        <v>online</v>
      </c>
      <c r="H140" t="str">
        <v>certification</v>
      </c>
      <c r="I140" t="str">
        <v>data-science</v>
      </c>
      <c r="J140" t="str">
        <v>data-viz</v>
      </c>
      <c r="Q140">
        <f>IF(ISBLANK(F140),-1,COUNTIF(all_tags[],F140)-COUNTIF(all_tags[category],F140))</f>
        <v>1</v>
      </c>
      <c r="R140">
        <f>IF(ISBLANK(G140),-1,COUNTIF(all_tags[],G140)-COUNTIF(all_tags[category],G140))</f>
        <v>1</v>
      </c>
      <c r="S140">
        <f>IF(ISBLANK(H140),-1,COUNTIF(all_tags[],H140)-COUNTIF(all_tags[category],H140))</f>
        <v>1</v>
      </c>
      <c r="T140">
        <f>IF(ISBLANK(I140),-1,COUNTIF(all_tags[],I140)-COUNTIF(all_tags[category],I140))</f>
        <v>1</v>
      </c>
      <c r="U140">
        <f>IF(ISBLANK(J140),-1,COUNTIF(all_tags[],J140)-COUNTIF(all_tags[category],J140))</f>
        <v>1</v>
      </c>
      <c r="V140">
        <f>IF(ISBLANK(K140),-1,COUNTIF(all_tags[],K140)-COUNTIF(all_tags[category],K140))</f>
        <v>-1</v>
      </c>
      <c r="W140">
        <f>IF(ISBLANK(L140),-1,COUNTIF(all_tags[],L140)-COUNTIF(all_tags[category],L140))</f>
        <v>-1</v>
      </c>
      <c r="X140">
        <f>IF(ISBLANK(M140),-1,COUNTIF(all_tags[],M140)-COUNTIF(all_tags[category],M140))</f>
        <v>-1</v>
      </c>
      <c r="Y140">
        <f>IF(ISBLANK(N140),-1,COUNTIF(all_tags[],N140)-COUNTIF(all_tags[category],N140))</f>
        <v>-1</v>
      </c>
      <c r="Z140">
        <f>IF(ISBLANK(O140),-1,COUNTIF(all_tags[],O140)-COUNTIF(all_tags[category],O140))</f>
        <v>-1</v>
      </c>
      <c r="AB140" t="str">
        <f>Table5[[#This Row],[link_id]]</f>
        <v>L00337</v>
      </c>
      <c r="AC140" s="5" t="str">
        <f>_xlfn.TEXTJOIN("#",TRUE,
IFERROR(VLOOKUP($F140,all_tags[format],1,FALSE),""),
IFERROR(VLOOKUP($G140,all_tags[format],1,FALSE),""),
IFERROR(VLOOKUP($H140,all_tags[format],1,FALSE),""),
IFERROR(VLOOKUP($I140,all_tags[format],1,FALSE),""),
IFERROR(VLOOKUP($J140,all_tags[format],1,FALSE),""),
IFERROR(VLOOKUP($K140,all_tags[format],1,FALSE),""),
IFERROR(VLOOKUP($L140,all_tags[format],1,FALSE),""),
IFERROR(VLOOKUP($M140,all_tags[format],1,FALSE),""),
IFERROR(VLOOKUP($N140,all_tags[format],1,FALSE),""),
IFERROR(VLOOKUP($O140,all_tags[format],1,FALSE),"")
)</f>
        <v>course#online</v>
      </c>
      <c r="AD140" s="5" t="str">
        <f>_xlfn.TEXTJOIN("#",TRUE,
IFERROR(VLOOKUP($F140,all_tags[type],1,FALSE),""),
IFERROR(VLOOKUP($G140,all_tags[type],1,FALSE),""),
IFERROR(VLOOKUP($H140,all_tags[type],1,FALSE),""),
IFERROR(VLOOKUP($I140,all_tags[type],1,FALSE),""),
IFERROR(VLOOKUP($J140,all_tags[type],1,FALSE),""),
IFERROR(VLOOKUP($K140,all_tags[type],1,FALSE),""),
IFERROR(VLOOKUP($L140,all_tags[type],1,FALSE),""),
IFERROR(VLOOKUP($M140,all_tags[type],1,FALSE),""),
IFERROR(VLOOKUP($N140,all_tags[type],1,FALSE),""),
IFERROR(VLOOKUP($O140,all_tags[type],1,FALSE),"")
)</f>
        <v>certification</v>
      </c>
      <c r="AE140" s="5" t="str">
        <f>_xlfn.TEXTJOIN("#",TRUE,
IFERROR(VLOOKUP($F140,all_tags[level],1,FALSE),""),
IFERROR(VLOOKUP($G140,all_tags[level],1,FALSE),""),
IFERROR(VLOOKUP($H140,all_tags[level],1,FALSE),""),
IFERROR(VLOOKUP($I140,all_tags[level],1,FALSE),""),
IFERROR(VLOOKUP($J140,all_tags[level],1,FALSE),""),
IFERROR(VLOOKUP($K140,all_tags[level],1,FALSE),""),
IFERROR(VLOOKUP($L140,all_tags[level],1,FALSE),""),
IFERROR(VLOOKUP($M140,all_tags[level],1,FALSE),""),
IFERROR(VLOOKUP($N140,all_tags[level],1,FALSE),""),
IFERROR(VLOOKUP($O140,all_tags[level],1,FALSE),"")
)</f>
        <v/>
      </c>
      <c r="AF140" s="5" t="str">
        <f>_xlfn.TEXTJOIN("#",TRUE,
IFERROR(VLOOKUP($F140,all_tags[style],1,FALSE),""),
IFERROR(VLOOKUP($G140,all_tags[style],1,FALSE),""),
IFERROR(VLOOKUP($H140,all_tags[style],1,FALSE),""),
IFERROR(VLOOKUP($I140,all_tags[style],1,FALSE),""),
IFERROR(VLOOKUP($J140,all_tags[style],1,FALSE),""),
IFERROR(VLOOKUP($K140,all_tags[style],1,FALSE),""),
IFERROR(VLOOKUP($L140,all_tags[style],1,FALSE),""),
IFERROR(VLOOKUP($M140,all_tags[style],1,FALSE),""),
IFERROR(VLOOKUP($N140,all_tags[style],1,FALSE),""),
IFERROR(VLOOKUP($O140,all_tags[style],1,FALSE),"")
)</f>
        <v/>
      </c>
      <c r="AG140" s="5" t="str">
        <f>_xlfn.TEXTJOIN("#",TRUE,
IFERROR(VLOOKUP($F140,all_tags[theme],1,FALSE),""),
IFERROR(VLOOKUP($G140,all_tags[theme],1,FALSE),""),
IFERROR(VLOOKUP($H140,all_tags[theme],1,FALSE),""),
IFERROR(VLOOKUP($I140,all_tags[theme],1,FALSE),""),
IFERROR(VLOOKUP($J140,all_tags[theme],1,FALSE),""),
IFERROR(VLOOKUP($K140,all_tags[theme],1,FALSE),""),
IFERROR(VLOOKUP($L140,all_tags[theme],1,FALSE),""),
IFERROR(VLOOKUP($M140,all_tags[theme],1,FALSE),""),
IFERROR(VLOOKUP($N140,all_tags[theme],1,FALSE),""),
IFERROR(VLOOKUP($O140,all_tags[theme],1,FALSE),"")
)</f>
        <v>data-science#data-viz</v>
      </c>
      <c r="AH140" s="5" t="str">
        <f>_xlfn.TEXTJOIN("#",TRUE,
IFERROR(VLOOKUP($F140,all_tags[topic],1,FALSE),""),
IFERROR(VLOOKUP($G140,all_tags[topic],1,FALSE),""),
IFERROR(VLOOKUP($H140,all_tags[topic],1,FALSE),""),
IFERROR(VLOOKUP($I140,all_tags[topic],1,FALSE),""),
IFERROR(VLOOKUP($J140,all_tags[topic],1,FALSE),""),
IFERROR(VLOOKUP($K140,all_tags[topic],1,FALSE),""),
IFERROR(VLOOKUP($L140,all_tags[topic],1,FALSE),""),
IFERROR(VLOOKUP($M140,all_tags[topic],1,FALSE),""),
IFERROR(VLOOKUP($N140,all_tags[topic],1,FALSE),""),
IFERROR(VLOOKUP($O140,all_tags[topic],1,FALSE),"")
)</f>
        <v/>
      </c>
      <c r="AI140" s="5" t="str">
        <f>_xlfn.TEXTJOIN("#",TRUE,
IFERROR(VLOOKUP($F140,all_tags[area],1,FALSE),""),
IFERROR(VLOOKUP($G140,all_tags[area],1,FALSE),""),
IFERROR(VLOOKUP($H140,all_tags[area],1,FALSE),""),
IFERROR(VLOOKUP($I140,all_tags[area],1,FALSE),""),
IFERROR(VLOOKUP($J140,all_tags[area],1,FALSE),""),
IFERROR(VLOOKUP($K140,all_tags[area],1,FALSE),""),
IFERROR(VLOOKUP($L140,all_tags[area],1,FALSE),""),
IFERROR(VLOOKUP($M140,all_tags[area],1,FALSE),""),
IFERROR(VLOOKUP($N140,all_tags[area],1,FALSE),""),
IFERROR(VLOOKUP($O140,all_tags[area],1,FALSE),"")
)</f>
        <v/>
      </c>
      <c r="AJ140" s="5" t="str">
        <f>_xlfn.TEXTJOIN("#",TRUE,
IFERROR(VLOOKUP($F140,all_tags[technology],1,FALSE),""),
IFERROR(VLOOKUP($G140,all_tags[technology],1,FALSE),""),
IFERROR(VLOOKUP($H140,all_tags[technology],1,FALSE),""),
IFERROR(VLOOKUP($I140,all_tags[technology],1,FALSE),""),
IFERROR(VLOOKUP($J140,all_tags[technology],1,FALSE),""),
IFERROR(VLOOKUP($K140,all_tags[technology],1,FALSE),""),
IFERROR(VLOOKUP($L140,all_tags[technology],1,FALSE),""),
IFERROR(VLOOKUP($M140,all_tags[technology],1,FALSE),""),
IFERROR(VLOOKUP($N140,all_tags[technology],1,FALSE),""),
IFERROR(VLOOKUP($O140,all_tags[technology],1,FALSE),"")
)</f>
        <v/>
      </c>
      <c r="AK140" s="5" t="str">
        <f>_xlfn.TEXTJOIN("#",TRUE,
IFERROR(VLOOKUP($F140,all_tags[other],1,FALSE),""),
IFERROR(VLOOKUP($G140,all_tags[other],1,FALSE),""),
IFERROR(VLOOKUP($H140,all_tags[other],1,FALSE),""),
IFERROR(VLOOKUP($I140,all_tags[other],1,FALSE),""),
IFERROR(VLOOKUP($J140,all_tags[other],1,FALSE),""),
IFERROR(VLOOKUP($K140,all_tags[other],1,FALSE),""),
IFERROR(VLOOKUP($L140,all_tags[other],1,FALSE),""),
IFERROR(VLOOKUP($M140,all_tags[other],1,FALSE),""),
IFERROR(VLOOKUP($N140,all_tags[other],1,FALSE),""),
IFERROR(VLOOKUP($O140,all_tags[other],1,FALSE),"")
)</f>
        <v/>
      </c>
      <c r="AL140" t="str">
        <f t="shared" si="2"/>
        <v>course;online;certification;data-science;data-viz</v>
      </c>
    </row>
    <row r="141" spans="1:38" x14ac:dyDescent="0.25">
      <c r="A141" t="str">
        <f>source_data[[#This Row],[link_id]]</f>
        <v>L00342</v>
      </c>
      <c r="B141" t="str">
        <f>source_data[[#This Row],[link]]</f>
        <v>https://research.googleblog.com/2017/04/introducing-tf-seq2seq-open-source.html</v>
      </c>
      <c r="C141" t="str">
        <f>source_data[[#This Row],[article_title]]</f>
        <v>Introducing tf-seq2seq: An Open Source Sequence-to-Sequence Framework in TensorFlow</v>
      </c>
      <c r="D141" t="str">
        <f>source_data[[#This Row],[concatenate]]</f>
        <v>post;package;data-science;framework;technique;technology;ml;python</v>
      </c>
      <c r="E141">
        <f>source_data[[#This Row],[tag_count]]</f>
        <v>6</v>
      </c>
      <c r="F141" t="str" cm="1">
        <f t="array" ref="F141:M141">_xlfn.TEXTSPLIT(Table5[[#This Row],[concatenate]],";")</f>
        <v>post</v>
      </c>
      <c r="G141" t="str">
        <v>package</v>
      </c>
      <c r="H141" t="str">
        <v>data-science</v>
      </c>
      <c r="I141" t="str">
        <v>framework</v>
      </c>
      <c r="J141" t="str">
        <v>technique</v>
      </c>
      <c r="K141" t="str">
        <v>technology</v>
      </c>
      <c r="L141" t="str">
        <v>ml</v>
      </c>
      <c r="M141" t="str">
        <v>python</v>
      </c>
      <c r="Q141">
        <f>IF(ISBLANK(F141),-1,COUNTIF(all_tags[],F141)-COUNTIF(all_tags[category],F141))</f>
        <v>1</v>
      </c>
      <c r="R141">
        <f>IF(ISBLANK(G141),-1,COUNTIF(all_tags[],G141)-COUNTIF(all_tags[category],G141))</f>
        <v>1</v>
      </c>
      <c r="S141">
        <f>IF(ISBLANK(H141),-1,COUNTIF(all_tags[],H141)-COUNTIF(all_tags[category],H141))</f>
        <v>1</v>
      </c>
      <c r="T141">
        <f>IF(ISBLANK(I141),-1,COUNTIF(all_tags[],I141)-COUNTIF(all_tags[category],I141))</f>
        <v>1</v>
      </c>
      <c r="U141">
        <f>IF(ISBLANK(J141),-1,COUNTIF(all_tags[],J141)-COUNTIF(all_tags[category],J141))</f>
        <v>1</v>
      </c>
      <c r="V141">
        <f>IF(ISBLANK(K141),-1,COUNTIF(all_tags[],K141)-COUNTIF(all_tags[category],K141))</f>
        <v>1</v>
      </c>
      <c r="W141">
        <f>IF(ISBLANK(L141),-1,COUNTIF(all_tags[],L141)-COUNTIF(all_tags[category],L141))</f>
        <v>1</v>
      </c>
      <c r="X141">
        <f>IF(ISBLANK(M141),-1,COUNTIF(all_tags[],M141)-COUNTIF(all_tags[category],M141))</f>
        <v>1</v>
      </c>
      <c r="Y141">
        <f>IF(ISBLANK(N141),-1,COUNTIF(all_tags[],N141)-COUNTIF(all_tags[category],N141))</f>
        <v>-1</v>
      </c>
      <c r="Z141">
        <f>IF(ISBLANK(O141),-1,COUNTIF(all_tags[],O141)-COUNTIF(all_tags[category],O141))</f>
        <v>-1</v>
      </c>
      <c r="AB141" t="str">
        <f>Table5[[#This Row],[link_id]]</f>
        <v>L00342</v>
      </c>
      <c r="AC141" s="5" t="str">
        <f>_xlfn.TEXTJOIN("#",TRUE,
IFERROR(VLOOKUP($F141,all_tags[format],1,FALSE),""),
IFERROR(VLOOKUP($G141,all_tags[format],1,FALSE),""),
IFERROR(VLOOKUP($H141,all_tags[format],1,FALSE),""),
IFERROR(VLOOKUP($I141,all_tags[format],1,FALSE),""),
IFERROR(VLOOKUP($J141,all_tags[format],1,FALSE),""),
IFERROR(VLOOKUP($K141,all_tags[format],1,FALSE),""),
IFERROR(VLOOKUP($L141,all_tags[format],1,FALSE),""),
IFERROR(VLOOKUP($M141,all_tags[format],1,FALSE),""),
IFERROR(VLOOKUP($N141,all_tags[format],1,FALSE),""),
IFERROR(VLOOKUP($O141,all_tags[format],1,FALSE),"")
)</f>
        <v>post#package</v>
      </c>
      <c r="AD141" s="5" t="str">
        <f>_xlfn.TEXTJOIN("#",TRUE,
IFERROR(VLOOKUP($F141,all_tags[type],1,FALSE),""),
IFERROR(VLOOKUP($G141,all_tags[type],1,FALSE),""),
IFERROR(VLOOKUP($H141,all_tags[type],1,FALSE),""),
IFERROR(VLOOKUP($I141,all_tags[type],1,FALSE),""),
IFERROR(VLOOKUP($J141,all_tags[type],1,FALSE),""),
IFERROR(VLOOKUP($K141,all_tags[type],1,FALSE),""),
IFERROR(VLOOKUP($L141,all_tags[type],1,FALSE),""),
IFERROR(VLOOKUP($M141,all_tags[type],1,FALSE),""),
IFERROR(VLOOKUP($N141,all_tags[type],1,FALSE),""),
IFERROR(VLOOKUP($O141,all_tags[type],1,FALSE),"")
)</f>
        <v/>
      </c>
      <c r="AE141" s="5" t="str">
        <f>_xlfn.TEXTJOIN("#",TRUE,
IFERROR(VLOOKUP($F141,all_tags[level],1,FALSE),""),
IFERROR(VLOOKUP($G141,all_tags[level],1,FALSE),""),
IFERROR(VLOOKUP($H141,all_tags[level],1,FALSE),""),
IFERROR(VLOOKUP($I141,all_tags[level],1,FALSE),""),
IFERROR(VLOOKUP($J141,all_tags[level],1,FALSE),""),
IFERROR(VLOOKUP($K141,all_tags[level],1,FALSE),""),
IFERROR(VLOOKUP($L141,all_tags[level],1,FALSE),""),
IFERROR(VLOOKUP($M141,all_tags[level],1,FALSE),""),
IFERROR(VLOOKUP($N141,all_tags[level],1,FALSE),""),
IFERROR(VLOOKUP($O141,all_tags[level],1,FALSE),"")
)</f>
        <v/>
      </c>
      <c r="AF141" s="5" t="str">
        <f>_xlfn.TEXTJOIN("#",TRUE,
IFERROR(VLOOKUP($F141,all_tags[style],1,FALSE),""),
IFERROR(VLOOKUP($G141,all_tags[style],1,FALSE),""),
IFERROR(VLOOKUP($H141,all_tags[style],1,FALSE),""),
IFERROR(VLOOKUP($I141,all_tags[style],1,FALSE),""),
IFERROR(VLOOKUP($J141,all_tags[style],1,FALSE),""),
IFERROR(VLOOKUP($K141,all_tags[style],1,FALSE),""),
IFERROR(VLOOKUP($L141,all_tags[style],1,FALSE),""),
IFERROR(VLOOKUP($M141,all_tags[style],1,FALSE),""),
IFERROR(VLOOKUP($N141,all_tags[style],1,FALSE),""),
IFERROR(VLOOKUP($O141,all_tags[style],1,FALSE),"")
)</f>
        <v/>
      </c>
      <c r="AG141" s="5" t="str">
        <f>_xlfn.TEXTJOIN("#",TRUE,
IFERROR(VLOOKUP($F141,all_tags[theme],1,FALSE),""),
IFERROR(VLOOKUP($G141,all_tags[theme],1,FALSE),""),
IFERROR(VLOOKUP($H141,all_tags[theme],1,FALSE),""),
IFERROR(VLOOKUP($I141,all_tags[theme],1,FALSE),""),
IFERROR(VLOOKUP($J141,all_tags[theme],1,FALSE),""),
IFERROR(VLOOKUP($K141,all_tags[theme],1,FALSE),""),
IFERROR(VLOOKUP($L141,all_tags[theme],1,FALSE),""),
IFERROR(VLOOKUP($M141,all_tags[theme],1,FALSE),""),
IFERROR(VLOOKUP($N141,all_tags[theme],1,FALSE),""),
IFERROR(VLOOKUP($O141,all_tags[theme],1,FALSE),"")
)</f>
        <v>data-science</v>
      </c>
      <c r="AH141" s="5" t="str">
        <f>_xlfn.TEXTJOIN("#",TRUE,
IFERROR(VLOOKUP($F141,all_tags[topic],1,FALSE),""),
IFERROR(VLOOKUP($G141,all_tags[topic],1,FALSE),""),
IFERROR(VLOOKUP($H141,all_tags[topic],1,FALSE),""),
IFERROR(VLOOKUP($I141,all_tags[topic],1,FALSE),""),
IFERROR(VLOOKUP($J141,all_tags[topic],1,FALSE),""),
IFERROR(VLOOKUP($K141,all_tags[topic],1,FALSE),""),
IFERROR(VLOOKUP($L141,all_tags[topic],1,FALSE),""),
IFERROR(VLOOKUP($M141,all_tags[topic],1,FALSE),""),
IFERROR(VLOOKUP($N141,all_tags[topic],1,FALSE),""),
IFERROR(VLOOKUP($O141,all_tags[topic],1,FALSE),"")
)</f>
        <v>framework#technique#technology</v>
      </c>
      <c r="AI141" s="5" t="str">
        <f>_xlfn.TEXTJOIN("#",TRUE,
IFERROR(VLOOKUP($F141,all_tags[area],1,FALSE),""),
IFERROR(VLOOKUP($G141,all_tags[area],1,FALSE),""),
IFERROR(VLOOKUP($H141,all_tags[area],1,FALSE),""),
IFERROR(VLOOKUP($I141,all_tags[area],1,FALSE),""),
IFERROR(VLOOKUP($J141,all_tags[area],1,FALSE),""),
IFERROR(VLOOKUP($K141,all_tags[area],1,FALSE),""),
IFERROR(VLOOKUP($L141,all_tags[area],1,FALSE),""),
IFERROR(VLOOKUP($M141,all_tags[area],1,FALSE),""),
IFERROR(VLOOKUP($N141,all_tags[area],1,FALSE),""),
IFERROR(VLOOKUP($O141,all_tags[area],1,FALSE),"")
)</f>
        <v>ml</v>
      </c>
      <c r="AJ141" s="5" t="str">
        <f>_xlfn.TEXTJOIN("#",TRUE,
IFERROR(VLOOKUP($F141,all_tags[technology],1,FALSE),""),
IFERROR(VLOOKUP($G141,all_tags[technology],1,FALSE),""),
IFERROR(VLOOKUP($H141,all_tags[technology],1,FALSE),""),
IFERROR(VLOOKUP($I141,all_tags[technology],1,FALSE),""),
IFERROR(VLOOKUP($J141,all_tags[technology],1,FALSE),""),
IFERROR(VLOOKUP($K141,all_tags[technology],1,FALSE),""),
IFERROR(VLOOKUP($L141,all_tags[technology],1,FALSE),""),
IFERROR(VLOOKUP($M141,all_tags[technology],1,FALSE),""),
IFERROR(VLOOKUP($N141,all_tags[technology],1,FALSE),""),
IFERROR(VLOOKUP($O141,all_tags[technology],1,FALSE),"")
)</f>
        <v>python</v>
      </c>
      <c r="AK141" s="5" t="str">
        <f>_xlfn.TEXTJOIN("#",TRUE,
IFERROR(VLOOKUP($F141,all_tags[other],1,FALSE),""),
IFERROR(VLOOKUP($G141,all_tags[other],1,FALSE),""),
IFERROR(VLOOKUP($H141,all_tags[other],1,FALSE),""),
IFERROR(VLOOKUP($I141,all_tags[other],1,FALSE),""),
IFERROR(VLOOKUP($J141,all_tags[other],1,FALSE),""),
IFERROR(VLOOKUP($K141,all_tags[other],1,FALSE),""),
IFERROR(VLOOKUP($L141,all_tags[other],1,FALSE),""),
IFERROR(VLOOKUP($M141,all_tags[other],1,FALSE),""),
IFERROR(VLOOKUP($N141,all_tags[other],1,FALSE),""),
IFERROR(VLOOKUP($O141,all_tags[other],1,FALSE),"")
)</f>
        <v/>
      </c>
      <c r="AL141" t="str">
        <f t="shared" si="2"/>
        <v>post;package;data-science;framework;technique;technology;ml;python</v>
      </c>
    </row>
    <row r="142" spans="1:38" x14ac:dyDescent="0.25">
      <c r="A142" t="str">
        <f>source_data[[#This Row],[link_id]]</f>
        <v>L00344</v>
      </c>
      <c r="B142" t="str">
        <f>source_data[[#This Row],[link]]</f>
        <v>https://blogs.technet.microsoft.com/machinelearning/2017/04/12/embarrassingly-parallel-image-classification-using-cognitive-toolkit-tensorflow-on-azure-hdinsight-spark/</v>
      </c>
      <c r="C142" t="str">
        <f>source_data[[#This Row],[article_title]]</f>
        <v>Embarrassingly Parallel Image Classification, Using Cognitive Toolkit and TensorFlow on Azure HDInsight Spark</v>
      </c>
      <c r="D142" t="str">
        <f>source_data[[#This Row],[concatenate]]</f>
        <v>post;tutorial;technique;technology;ml;dnn;microsoft</v>
      </c>
      <c r="E142">
        <f>source_data[[#This Row],[tag_count]]</f>
        <v>7</v>
      </c>
      <c r="F142" t="str" cm="1">
        <f t="array" ref="F142:L142">_xlfn.TEXTSPLIT(Table5[[#This Row],[concatenate]],";")</f>
        <v>post</v>
      </c>
      <c r="G142" t="str">
        <v>tutorial</v>
      </c>
      <c r="H142" t="str">
        <v>technique</v>
      </c>
      <c r="I142" t="str">
        <v>technology</v>
      </c>
      <c r="J142" t="str">
        <v>ml</v>
      </c>
      <c r="K142" t="str">
        <v>dnn</v>
      </c>
      <c r="L142" t="str">
        <v>microsoft</v>
      </c>
      <c r="Q142">
        <f>IF(ISBLANK(F142),-1,COUNTIF(all_tags[],F142)-COUNTIF(all_tags[category],F142))</f>
        <v>1</v>
      </c>
      <c r="R142">
        <f>IF(ISBLANK(G142),-1,COUNTIF(all_tags[],G142)-COUNTIF(all_tags[category],G142))</f>
        <v>1</v>
      </c>
      <c r="S142">
        <f>IF(ISBLANK(H142),-1,COUNTIF(all_tags[],H142)-COUNTIF(all_tags[category],H142))</f>
        <v>1</v>
      </c>
      <c r="T142">
        <f>IF(ISBLANK(I142),-1,COUNTIF(all_tags[],I142)-COUNTIF(all_tags[category],I142))</f>
        <v>1</v>
      </c>
      <c r="U142">
        <f>IF(ISBLANK(J142),-1,COUNTIF(all_tags[],J142)-COUNTIF(all_tags[category],J142))</f>
        <v>1</v>
      </c>
      <c r="V142">
        <f>IF(ISBLANK(K142),-1,COUNTIF(all_tags[],K142)-COUNTIF(all_tags[category],K142))</f>
        <v>1</v>
      </c>
      <c r="W142">
        <f>IF(ISBLANK(L142),-1,COUNTIF(all_tags[],L142)-COUNTIF(all_tags[category],L142))</f>
        <v>1</v>
      </c>
      <c r="X142">
        <f>IF(ISBLANK(M142),-1,COUNTIF(all_tags[],M142)-COUNTIF(all_tags[category],M142))</f>
        <v>-1</v>
      </c>
      <c r="Y142">
        <f>IF(ISBLANK(N142),-1,COUNTIF(all_tags[],N142)-COUNTIF(all_tags[category],N142))</f>
        <v>-1</v>
      </c>
      <c r="Z142">
        <f>IF(ISBLANK(O142),-1,COUNTIF(all_tags[],O142)-COUNTIF(all_tags[category],O142))</f>
        <v>-1</v>
      </c>
      <c r="AB142" t="str">
        <f>Table5[[#This Row],[link_id]]</f>
        <v>L00344</v>
      </c>
      <c r="AC142" s="5" t="str">
        <f>_xlfn.TEXTJOIN("#",TRUE,
IFERROR(VLOOKUP($F142,all_tags[format],1,FALSE),""),
IFERROR(VLOOKUP($G142,all_tags[format],1,FALSE),""),
IFERROR(VLOOKUP($H142,all_tags[format],1,FALSE),""),
IFERROR(VLOOKUP($I142,all_tags[format],1,FALSE),""),
IFERROR(VLOOKUP($J142,all_tags[format],1,FALSE),""),
IFERROR(VLOOKUP($K142,all_tags[format],1,FALSE),""),
IFERROR(VLOOKUP($L142,all_tags[format],1,FALSE),""),
IFERROR(VLOOKUP($M142,all_tags[format],1,FALSE),""),
IFERROR(VLOOKUP($N142,all_tags[format],1,FALSE),""),
IFERROR(VLOOKUP($O142,all_tags[format],1,FALSE),"")
)</f>
        <v>post</v>
      </c>
      <c r="AD142" s="5" t="str">
        <f>_xlfn.TEXTJOIN("#",TRUE,
IFERROR(VLOOKUP($F142,all_tags[type],1,FALSE),""),
IFERROR(VLOOKUP($G142,all_tags[type],1,FALSE),""),
IFERROR(VLOOKUP($H142,all_tags[type],1,FALSE),""),
IFERROR(VLOOKUP($I142,all_tags[type],1,FALSE),""),
IFERROR(VLOOKUP($J142,all_tags[type],1,FALSE),""),
IFERROR(VLOOKUP($K142,all_tags[type],1,FALSE),""),
IFERROR(VLOOKUP($L142,all_tags[type],1,FALSE),""),
IFERROR(VLOOKUP($M142,all_tags[type],1,FALSE),""),
IFERROR(VLOOKUP($N142,all_tags[type],1,FALSE),""),
IFERROR(VLOOKUP($O142,all_tags[type],1,FALSE),"")
)</f>
        <v>tutorial</v>
      </c>
      <c r="AE142" s="5" t="str">
        <f>_xlfn.TEXTJOIN("#",TRUE,
IFERROR(VLOOKUP($F142,all_tags[level],1,FALSE),""),
IFERROR(VLOOKUP($G142,all_tags[level],1,FALSE),""),
IFERROR(VLOOKUP($H142,all_tags[level],1,FALSE),""),
IFERROR(VLOOKUP($I142,all_tags[level],1,FALSE),""),
IFERROR(VLOOKUP($J142,all_tags[level],1,FALSE),""),
IFERROR(VLOOKUP($K142,all_tags[level],1,FALSE),""),
IFERROR(VLOOKUP($L142,all_tags[level],1,FALSE),""),
IFERROR(VLOOKUP($M142,all_tags[level],1,FALSE),""),
IFERROR(VLOOKUP($N142,all_tags[level],1,FALSE),""),
IFERROR(VLOOKUP($O142,all_tags[level],1,FALSE),"")
)</f>
        <v/>
      </c>
      <c r="AF142" s="5" t="str">
        <f>_xlfn.TEXTJOIN("#",TRUE,
IFERROR(VLOOKUP($F142,all_tags[style],1,FALSE),""),
IFERROR(VLOOKUP($G142,all_tags[style],1,FALSE),""),
IFERROR(VLOOKUP($H142,all_tags[style],1,FALSE),""),
IFERROR(VLOOKUP($I142,all_tags[style],1,FALSE),""),
IFERROR(VLOOKUP($J142,all_tags[style],1,FALSE),""),
IFERROR(VLOOKUP($K142,all_tags[style],1,FALSE),""),
IFERROR(VLOOKUP($L142,all_tags[style],1,FALSE),""),
IFERROR(VLOOKUP($M142,all_tags[style],1,FALSE),""),
IFERROR(VLOOKUP($N142,all_tags[style],1,FALSE),""),
IFERROR(VLOOKUP($O142,all_tags[style],1,FALSE),"")
)</f>
        <v/>
      </c>
      <c r="AG142" s="5" t="str">
        <f>_xlfn.TEXTJOIN("#",TRUE,
IFERROR(VLOOKUP($F142,all_tags[theme],1,FALSE),""),
IFERROR(VLOOKUP($G142,all_tags[theme],1,FALSE),""),
IFERROR(VLOOKUP($H142,all_tags[theme],1,FALSE),""),
IFERROR(VLOOKUP($I142,all_tags[theme],1,FALSE),""),
IFERROR(VLOOKUP($J142,all_tags[theme],1,FALSE),""),
IFERROR(VLOOKUP($K142,all_tags[theme],1,FALSE),""),
IFERROR(VLOOKUP($L142,all_tags[theme],1,FALSE),""),
IFERROR(VLOOKUP($M142,all_tags[theme],1,FALSE),""),
IFERROR(VLOOKUP($N142,all_tags[theme],1,FALSE),""),
IFERROR(VLOOKUP($O142,all_tags[theme],1,FALSE),"")
)</f>
        <v/>
      </c>
      <c r="AH142" s="5" t="str">
        <f>_xlfn.TEXTJOIN("#",TRUE,
IFERROR(VLOOKUP($F142,all_tags[topic],1,FALSE),""),
IFERROR(VLOOKUP($G142,all_tags[topic],1,FALSE),""),
IFERROR(VLOOKUP($H142,all_tags[topic],1,FALSE),""),
IFERROR(VLOOKUP($I142,all_tags[topic],1,FALSE),""),
IFERROR(VLOOKUP($J142,all_tags[topic],1,FALSE),""),
IFERROR(VLOOKUP($K142,all_tags[topic],1,FALSE),""),
IFERROR(VLOOKUP($L142,all_tags[topic],1,FALSE),""),
IFERROR(VLOOKUP($M142,all_tags[topic],1,FALSE),""),
IFERROR(VLOOKUP($N142,all_tags[topic],1,FALSE),""),
IFERROR(VLOOKUP($O142,all_tags[topic],1,FALSE),"")
)</f>
        <v>technique#technology</v>
      </c>
      <c r="AI142" s="5" t="str">
        <f>_xlfn.TEXTJOIN("#",TRUE,
IFERROR(VLOOKUP($F142,all_tags[area],1,FALSE),""),
IFERROR(VLOOKUP($G142,all_tags[area],1,FALSE),""),
IFERROR(VLOOKUP($H142,all_tags[area],1,FALSE),""),
IFERROR(VLOOKUP($I142,all_tags[area],1,FALSE),""),
IFERROR(VLOOKUP($J142,all_tags[area],1,FALSE),""),
IFERROR(VLOOKUP($K142,all_tags[area],1,FALSE),""),
IFERROR(VLOOKUP($L142,all_tags[area],1,FALSE),""),
IFERROR(VLOOKUP($M142,all_tags[area],1,FALSE),""),
IFERROR(VLOOKUP($N142,all_tags[area],1,FALSE),""),
IFERROR(VLOOKUP($O142,all_tags[area],1,FALSE),"")
)</f>
        <v>ml</v>
      </c>
      <c r="AJ142" s="5" t="str">
        <f>_xlfn.TEXTJOIN("#",TRUE,
IFERROR(VLOOKUP($F142,all_tags[technology],1,FALSE),""),
IFERROR(VLOOKUP($G142,all_tags[technology],1,FALSE),""),
IFERROR(VLOOKUP($H142,all_tags[technology],1,FALSE),""),
IFERROR(VLOOKUP($I142,all_tags[technology],1,FALSE),""),
IFERROR(VLOOKUP($J142,all_tags[technology],1,FALSE),""),
IFERROR(VLOOKUP($K142,all_tags[technology],1,FALSE),""),
IFERROR(VLOOKUP($L142,all_tags[technology],1,FALSE),""),
IFERROR(VLOOKUP($M142,all_tags[technology],1,FALSE),""),
IFERROR(VLOOKUP($N142,all_tags[technology],1,FALSE),""),
IFERROR(VLOOKUP($O142,all_tags[technology],1,FALSE),"")
)</f>
        <v>dnn</v>
      </c>
      <c r="AK142" s="5" t="str">
        <f>_xlfn.TEXTJOIN("#",TRUE,
IFERROR(VLOOKUP($F142,all_tags[other],1,FALSE),""),
IFERROR(VLOOKUP($G142,all_tags[other],1,FALSE),""),
IFERROR(VLOOKUP($H142,all_tags[other],1,FALSE),""),
IFERROR(VLOOKUP($I142,all_tags[other],1,FALSE),""),
IFERROR(VLOOKUP($J142,all_tags[other],1,FALSE),""),
IFERROR(VLOOKUP($K142,all_tags[other],1,FALSE),""),
IFERROR(VLOOKUP($L142,all_tags[other],1,FALSE),""),
IFERROR(VLOOKUP($M142,all_tags[other],1,FALSE),""),
IFERROR(VLOOKUP($N142,all_tags[other],1,FALSE),""),
IFERROR(VLOOKUP($O142,all_tags[other],1,FALSE),"")
)</f>
        <v>microsoft</v>
      </c>
      <c r="AL142" t="str">
        <f t="shared" si="2"/>
        <v>post;tutorial;technique;technology;ml;dnn;microsoft</v>
      </c>
    </row>
    <row r="143" spans="1:38" ht="30" x14ac:dyDescent="0.25">
      <c r="A143" t="str">
        <f>source_data[[#This Row],[link_id]]</f>
        <v>L00351</v>
      </c>
      <c r="B143" t="str">
        <f>source_data[[#This Row],[link]]</f>
        <v>https://www.creativebloq.com/features/7-golden-rules-of-ux</v>
      </c>
      <c r="C143" t="str">
        <f>source_data[[#This Row],[article_title]]</f>
        <v>The 7 golden rules of UX design</v>
      </c>
      <c r="D143" t="str">
        <f>source_data[[#This Row],[concatenate]]</f>
        <v>article;recommendation;advice;development</v>
      </c>
      <c r="E143">
        <f>source_data[[#This Row],[tag_count]]</f>
        <v>4</v>
      </c>
      <c r="F143" t="str" cm="1">
        <f t="array" ref="F143:I143">_xlfn.TEXTSPLIT(Table5[[#This Row],[concatenate]],";")</f>
        <v>article</v>
      </c>
      <c r="G143" t="str">
        <v>recommendation</v>
      </c>
      <c r="H143" t="str">
        <v>advice</v>
      </c>
      <c r="I143" t="str">
        <v>development</v>
      </c>
      <c r="Q143">
        <f>IF(ISBLANK(F143),-1,COUNTIF(all_tags[],F143)-COUNTIF(all_tags[category],F143))</f>
        <v>1</v>
      </c>
      <c r="R143">
        <f>IF(ISBLANK(G143),-1,COUNTIF(all_tags[],G143)-COUNTIF(all_tags[category],G143))</f>
        <v>1</v>
      </c>
      <c r="S143">
        <f>IF(ISBLANK(H143),-1,COUNTIF(all_tags[],H143)-COUNTIF(all_tags[category],H143))</f>
        <v>1</v>
      </c>
      <c r="T143">
        <f>IF(ISBLANK(I143),-1,COUNTIF(all_tags[],I143)-COUNTIF(all_tags[category],I143))</f>
        <v>1</v>
      </c>
      <c r="U143">
        <f>IF(ISBLANK(J143),-1,COUNTIF(all_tags[],J143)-COUNTIF(all_tags[category],J143))</f>
        <v>-1</v>
      </c>
      <c r="V143">
        <f>IF(ISBLANK(K143),-1,COUNTIF(all_tags[],K143)-COUNTIF(all_tags[category],K143))</f>
        <v>-1</v>
      </c>
      <c r="W143">
        <f>IF(ISBLANK(L143),-1,COUNTIF(all_tags[],L143)-COUNTIF(all_tags[category],L143))</f>
        <v>-1</v>
      </c>
      <c r="X143">
        <f>IF(ISBLANK(M143),-1,COUNTIF(all_tags[],M143)-COUNTIF(all_tags[category],M143))</f>
        <v>-1</v>
      </c>
      <c r="Y143">
        <f>IF(ISBLANK(N143),-1,COUNTIF(all_tags[],N143)-COUNTIF(all_tags[category],N143))</f>
        <v>-1</v>
      </c>
      <c r="Z143">
        <f>IF(ISBLANK(O143),-1,COUNTIF(all_tags[],O143)-COUNTIF(all_tags[category],O143))</f>
        <v>-1</v>
      </c>
      <c r="AB143" t="str">
        <f>Table5[[#This Row],[link_id]]</f>
        <v>L00351</v>
      </c>
      <c r="AC143" s="5" t="str">
        <f>_xlfn.TEXTJOIN("#",TRUE,
IFERROR(VLOOKUP($F143,all_tags[format],1,FALSE),""),
IFERROR(VLOOKUP($G143,all_tags[format],1,FALSE),""),
IFERROR(VLOOKUP($H143,all_tags[format],1,FALSE),""),
IFERROR(VLOOKUP($I143,all_tags[format],1,FALSE),""),
IFERROR(VLOOKUP($J143,all_tags[format],1,FALSE),""),
IFERROR(VLOOKUP($K143,all_tags[format],1,FALSE),""),
IFERROR(VLOOKUP($L143,all_tags[format],1,FALSE),""),
IFERROR(VLOOKUP($M143,all_tags[format],1,FALSE),""),
IFERROR(VLOOKUP($N143,all_tags[format],1,FALSE),""),
IFERROR(VLOOKUP($O143,all_tags[format],1,FALSE),"")
)</f>
        <v>article</v>
      </c>
      <c r="AD143" s="5" t="str">
        <f>_xlfn.TEXTJOIN("#",TRUE,
IFERROR(VLOOKUP($F143,all_tags[type],1,FALSE),""),
IFERROR(VLOOKUP($G143,all_tags[type],1,FALSE),""),
IFERROR(VLOOKUP($H143,all_tags[type],1,FALSE),""),
IFERROR(VLOOKUP($I143,all_tags[type],1,FALSE),""),
IFERROR(VLOOKUP($J143,all_tags[type],1,FALSE),""),
IFERROR(VLOOKUP($K143,all_tags[type],1,FALSE),""),
IFERROR(VLOOKUP($L143,all_tags[type],1,FALSE),""),
IFERROR(VLOOKUP($M143,all_tags[type],1,FALSE),""),
IFERROR(VLOOKUP($N143,all_tags[type],1,FALSE),""),
IFERROR(VLOOKUP($O143,all_tags[type],1,FALSE),"")
)</f>
        <v>recommendation#advice</v>
      </c>
      <c r="AE143" s="5" t="str">
        <f>_xlfn.TEXTJOIN("#",TRUE,
IFERROR(VLOOKUP($F143,all_tags[level],1,FALSE),""),
IFERROR(VLOOKUP($G143,all_tags[level],1,FALSE),""),
IFERROR(VLOOKUP($H143,all_tags[level],1,FALSE),""),
IFERROR(VLOOKUP($I143,all_tags[level],1,FALSE),""),
IFERROR(VLOOKUP($J143,all_tags[level],1,FALSE),""),
IFERROR(VLOOKUP($K143,all_tags[level],1,FALSE),""),
IFERROR(VLOOKUP($L143,all_tags[level],1,FALSE),""),
IFERROR(VLOOKUP($M143,all_tags[level],1,FALSE),""),
IFERROR(VLOOKUP($N143,all_tags[level],1,FALSE),""),
IFERROR(VLOOKUP($O143,all_tags[level],1,FALSE),"")
)</f>
        <v/>
      </c>
      <c r="AF143" s="5" t="str">
        <f>_xlfn.TEXTJOIN("#",TRUE,
IFERROR(VLOOKUP($F143,all_tags[style],1,FALSE),""),
IFERROR(VLOOKUP($G143,all_tags[style],1,FALSE),""),
IFERROR(VLOOKUP($H143,all_tags[style],1,FALSE),""),
IFERROR(VLOOKUP($I143,all_tags[style],1,FALSE),""),
IFERROR(VLOOKUP($J143,all_tags[style],1,FALSE),""),
IFERROR(VLOOKUP($K143,all_tags[style],1,FALSE),""),
IFERROR(VLOOKUP($L143,all_tags[style],1,FALSE),""),
IFERROR(VLOOKUP($M143,all_tags[style],1,FALSE),""),
IFERROR(VLOOKUP($N143,all_tags[style],1,FALSE),""),
IFERROR(VLOOKUP($O143,all_tags[style],1,FALSE),"")
)</f>
        <v/>
      </c>
      <c r="AG143" s="5" t="str">
        <f>_xlfn.TEXTJOIN("#",TRUE,
IFERROR(VLOOKUP($F143,all_tags[theme],1,FALSE),""),
IFERROR(VLOOKUP($G143,all_tags[theme],1,FALSE),""),
IFERROR(VLOOKUP($H143,all_tags[theme],1,FALSE),""),
IFERROR(VLOOKUP($I143,all_tags[theme],1,FALSE),""),
IFERROR(VLOOKUP($J143,all_tags[theme],1,FALSE),""),
IFERROR(VLOOKUP($K143,all_tags[theme],1,FALSE),""),
IFERROR(VLOOKUP($L143,all_tags[theme],1,FALSE),""),
IFERROR(VLOOKUP($M143,all_tags[theme],1,FALSE),""),
IFERROR(VLOOKUP($N143,all_tags[theme],1,FALSE),""),
IFERROR(VLOOKUP($O143,all_tags[theme],1,FALSE),"")
)</f>
        <v/>
      </c>
      <c r="AH143" s="5" t="str">
        <f>_xlfn.TEXTJOIN("#",TRUE,
IFERROR(VLOOKUP($F143,all_tags[topic],1,FALSE),""),
IFERROR(VLOOKUP($G143,all_tags[topic],1,FALSE),""),
IFERROR(VLOOKUP($H143,all_tags[topic],1,FALSE),""),
IFERROR(VLOOKUP($I143,all_tags[topic],1,FALSE),""),
IFERROR(VLOOKUP($J143,all_tags[topic],1,FALSE),""),
IFERROR(VLOOKUP($K143,all_tags[topic],1,FALSE),""),
IFERROR(VLOOKUP($L143,all_tags[topic],1,FALSE),""),
IFERROR(VLOOKUP($M143,all_tags[topic],1,FALSE),""),
IFERROR(VLOOKUP($N143,all_tags[topic],1,FALSE),""),
IFERROR(VLOOKUP($O143,all_tags[topic],1,FALSE),"")
)</f>
        <v/>
      </c>
      <c r="AI143" s="5" t="str">
        <f>_xlfn.TEXTJOIN("#",TRUE,
IFERROR(VLOOKUP($F143,all_tags[area],1,FALSE),""),
IFERROR(VLOOKUP($G143,all_tags[area],1,FALSE),""),
IFERROR(VLOOKUP($H143,all_tags[area],1,FALSE),""),
IFERROR(VLOOKUP($I143,all_tags[area],1,FALSE),""),
IFERROR(VLOOKUP($J143,all_tags[area],1,FALSE),""),
IFERROR(VLOOKUP($K143,all_tags[area],1,FALSE),""),
IFERROR(VLOOKUP($L143,all_tags[area],1,FALSE),""),
IFERROR(VLOOKUP($M143,all_tags[area],1,FALSE),""),
IFERROR(VLOOKUP($N143,all_tags[area],1,FALSE),""),
IFERROR(VLOOKUP($O143,all_tags[area],1,FALSE),"")
)</f>
        <v>development</v>
      </c>
      <c r="AJ143" s="5" t="str">
        <f>_xlfn.TEXTJOIN("#",TRUE,
IFERROR(VLOOKUP($F143,all_tags[technology],1,FALSE),""),
IFERROR(VLOOKUP($G143,all_tags[technology],1,FALSE),""),
IFERROR(VLOOKUP($H143,all_tags[technology],1,FALSE),""),
IFERROR(VLOOKUP($I143,all_tags[technology],1,FALSE),""),
IFERROR(VLOOKUP($J143,all_tags[technology],1,FALSE),""),
IFERROR(VLOOKUP($K143,all_tags[technology],1,FALSE),""),
IFERROR(VLOOKUP($L143,all_tags[technology],1,FALSE),""),
IFERROR(VLOOKUP($M143,all_tags[technology],1,FALSE),""),
IFERROR(VLOOKUP($N143,all_tags[technology],1,FALSE),""),
IFERROR(VLOOKUP($O143,all_tags[technology],1,FALSE),"")
)</f>
        <v/>
      </c>
      <c r="AK143" s="5" t="str">
        <f>_xlfn.TEXTJOIN("#",TRUE,
IFERROR(VLOOKUP($F143,all_tags[other],1,FALSE),""),
IFERROR(VLOOKUP($G143,all_tags[other],1,FALSE),""),
IFERROR(VLOOKUP($H143,all_tags[other],1,FALSE),""),
IFERROR(VLOOKUP($I143,all_tags[other],1,FALSE),""),
IFERROR(VLOOKUP($J143,all_tags[other],1,FALSE),""),
IFERROR(VLOOKUP($K143,all_tags[other],1,FALSE),""),
IFERROR(VLOOKUP($L143,all_tags[other],1,FALSE),""),
IFERROR(VLOOKUP($M143,all_tags[other],1,FALSE),""),
IFERROR(VLOOKUP($N143,all_tags[other],1,FALSE),""),
IFERROR(VLOOKUP($O143,all_tags[other],1,FALSE),"")
)</f>
        <v/>
      </c>
      <c r="AL143" t="str">
        <f t="shared" si="2"/>
        <v>article;recommendation;advice;development</v>
      </c>
    </row>
    <row r="144" spans="1:38" x14ac:dyDescent="0.25">
      <c r="A144" t="str">
        <f>source_data[[#This Row],[link_id]]</f>
        <v>L00353</v>
      </c>
      <c r="B144" t="str">
        <f>source_data[[#This Row],[link]]</f>
        <v>https://infogram.com/blog/data-visualization-books/</v>
      </c>
      <c r="C144" t="str">
        <f>source_data[[#This Row],[article_title]]</f>
        <v>47 Top Data Visualization Books</v>
      </c>
      <c r="D144" t="str">
        <f>source_data[[#This Row],[concatenate]]</f>
        <v>post;data-viz;design;principle</v>
      </c>
      <c r="E144">
        <f>source_data[[#This Row],[tag_count]]</f>
        <v>4</v>
      </c>
      <c r="F144" t="str" cm="1">
        <f t="array" ref="F144:I144">_xlfn.TEXTSPLIT(Table5[[#This Row],[concatenate]],";")</f>
        <v>post</v>
      </c>
      <c r="G144" t="str">
        <v>data-viz</v>
      </c>
      <c r="H144" t="str">
        <v>design</v>
      </c>
      <c r="I144" t="str">
        <v>principle</v>
      </c>
      <c r="Q144">
        <f>IF(ISBLANK(F144),-1,COUNTIF(all_tags[],F144)-COUNTIF(all_tags[category],F144))</f>
        <v>1</v>
      </c>
      <c r="R144">
        <f>IF(ISBLANK(G144),-1,COUNTIF(all_tags[],G144)-COUNTIF(all_tags[category],G144))</f>
        <v>1</v>
      </c>
      <c r="S144">
        <f>IF(ISBLANK(H144),-1,COUNTIF(all_tags[],H144)-COUNTIF(all_tags[category],H144))</f>
        <v>1</v>
      </c>
      <c r="T144">
        <f>IF(ISBLANK(I144),-1,COUNTIF(all_tags[],I144)-COUNTIF(all_tags[category],I144))</f>
        <v>1</v>
      </c>
      <c r="U144">
        <f>IF(ISBLANK(J144),-1,COUNTIF(all_tags[],J144)-COUNTIF(all_tags[category],J144))</f>
        <v>-1</v>
      </c>
      <c r="V144">
        <f>IF(ISBLANK(K144),-1,COUNTIF(all_tags[],K144)-COUNTIF(all_tags[category],K144))</f>
        <v>-1</v>
      </c>
      <c r="W144">
        <f>IF(ISBLANK(L144),-1,COUNTIF(all_tags[],L144)-COUNTIF(all_tags[category],L144))</f>
        <v>-1</v>
      </c>
      <c r="X144">
        <f>IF(ISBLANK(M144),-1,COUNTIF(all_tags[],M144)-COUNTIF(all_tags[category],M144))</f>
        <v>-1</v>
      </c>
      <c r="Y144">
        <f>IF(ISBLANK(N144),-1,COUNTIF(all_tags[],N144)-COUNTIF(all_tags[category],N144))</f>
        <v>-1</v>
      </c>
      <c r="Z144">
        <f>IF(ISBLANK(O144),-1,COUNTIF(all_tags[],O144)-COUNTIF(all_tags[category],O144))</f>
        <v>-1</v>
      </c>
      <c r="AB144" t="str">
        <f>Table5[[#This Row],[link_id]]</f>
        <v>L00353</v>
      </c>
      <c r="AC144" s="5" t="str">
        <f>_xlfn.TEXTJOIN("#",TRUE,
IFERROR(VLOOKUP($F144,all_tags[format],1,FALSE),""),
IFERROR(VLOOKUP($G144,all_tags[format],1,FALSE),""),
IFERROR(VLOOKUP($H144,all_tags[format],1,FALSE),""),
IFERROR(VLOOKUP($I144,all_tags[format],1,FALSE),""),
IFERROR(VLOOKUP($J144,all_tags[format],1,FALSE),""),
IFERROR(VLOOKUP($K144,all_tags[format],1,FALSE),""),
IFERROR(VLOOKUP($L144,all_tags[format],1,FALSE),""),
IFERROR(VLOOKUP($M144,all_tags[format],1,FALSE),""),
IFERROR(VLOOKUP($N144,all_tags[format],1,FALSE),""),
IFERROR(VLOOKUP($O144,all_tags[format],1,FALSE),"")
)</f>
        <v>post</v>
      </c>
      <c r="AD144" s="5" t="str">
        <f>_xlfn.TEXTJOIN("#",TRUE,
IFERROR(VLOOKUP($F144,all_tags[type],1,FALSE),""),
IFERROR(VLOOKUP($G144,all_tags[type],1,FALSE),""),
IFERROR(VLOOKUP($H144,all_tags[type],1,FALSE),""),
IFERROR(VLOOKUP($I144,all_tags[type],1,FALSE),""),
IFERROR(VLOOKUP($J144,all_tags[type],1,FALSE),""),
IFERROR(VLOOKUP($K144,all_tags[type],1,FALSE),""),
IFERROR(VLOOKUP($L144,all_tags[type],1,FALSE),""),
IFERROR(VLOOKUP($M144,all_tags[type],1,FALSE),""),
IFERROR(VLOOKUP($N144,all_tags[type],1,FALSE),""),
IFERROR(VLOOKUP($O144,all_tags[type],1,FALSE),"")
)</f>
        <v/>
      </c>
      <c r="AE144" s="5" t="str">
        <f>_xlfn.TEXTJOIN("#",TRUE,
IFERROR(VLOOKUP($F144,all_tags[level],1,FALSE),""),
IFERROR(VLOOKUP($G144,all_tags[level],1,FALSE),""),
IFERROR(VLOOKUP($H144,all_tags[level],1,FALSE),""),
IFERROR(VLOOKUP($I144,all_tags[level],1,FALSE),""),
IFERROR(VLOOKUP($J144,all_tags[level],1,FALSE),""),
IFERROR(VLOOKUP($K144,all_tags[level],1,FALSE),""),
IFERROR(VLOOKUP($L144,all_tags[level],1,FALSE),""),
IFERROR(VLOOKUP($M144,all_tags[level],1,FALSE),""),
IFERROR(VLOOKUP($N144,all_tags[level],1,FALSE),""),
IFERROR(VLOOKUP($O144,all_tags[level],1,FALSE),"")
)</f>
        <v/>
      </c>
      <c r="AF144" s="5" t="str">
        <f>_xlfn.TEXTJOIN("#",TRUE,
IFERROR(VLOOKUP($F144,all_tags[style],1,FALSE),""),
IFERROR(VLOOKUP($G144,all_tags[style],1,FALSE),""),
IFERROR(VLOOKUP($H144,all_tags[style],1,FALSE),""),
IFERROR(VLOOKUP($I144,all_tags[style],1,FALSE),""),
IFERROR(VLOOKUP($J144,all_tags[style],1,FALSE),""),
IFERROR(VLOOKUP($K144,all_tags[style],1,FALSE),""),
IFERROR(VLOOKUP($L144,all_tags[style],1,FALSE),""),
IFERROR(VLOOKUP($M144,all_tags[style],1,FALSE),""),
IFERROR(VLOOKUP($N144,all_tags[style],1,FALSE),""),
IFERROR(VLOOKUP($O144,all_tags[style],1,FALSE),"")
)</f>
        <v/>
      </c>
      <c r="AG144" s="5" t="str">
        <f>_xlfn.TEXTJOIN("#",TRUE,
IFERROR(VLOOKUP($F144,all_tags[theme],1,FALSE),""),
IFERROR(VLOOKUP($G144,all_tags[theme],1,FALSE),""),
IFERROR(VLOOKUP($H144,all_tags[theme],1,FALSE),""),
IFERROR(VLOOKUP($I144,all_tags[theme],1,FALSE),""),
IFERROR(VLOOKUP($J144,all_tags[theme],1,FALSE),""),
IFERROR(VLOOKUP($K144,all_tags[theme],1,FALSE),""),
IFERROR(VLOOKUP($L144,all_tags[theme],1,FALSE),""),
IFERROR(VLOOKUP($M144,all_tags[theme],1,FALSE),""),
IFERROR(VLOOKUP($N144,all_tags[theme],1,FALSE),""),
IFERROR(VLOOKUP($O144,all_tags[theme],1,FALSE),"")
)</f>
        <v>data-viz</v>
      </c>
      <c r="AH144" s="5" t="str">
        <f>_xlfn.TEXTJOIN("#",TRUE,
IFERROR(VLOOKUP($F144,all_tags[topic],1,FALSE),""),
IFERROR(VLOOKUP($G144,all_tags[topic],1,FALSE),""),
IFERROR(VLOOKUP($H144,all_tags[topic],1,FALSE),""),
IFERROR(VLOOKUP($I144,all_tags[topic],1,FALSE),""),
IFERROR(VLOOKUP($J144,all_tags[topic],1,FALSE),""),
IFERROR(VLOOKUP($K144,all_tags[topic],1,FALSE),""),
IFERROR(VLOOKUP($L144,all_tags[topic],1,FALSE),""),
IFERROR(VLOOKUP($M144,all_tags[topic],1,FALSE),""),
IFERROR(VLOOKUP($N144,all_tags[topic],1,FALSE),""),
IFERROR(VLOOKUP($O144,all_tags[topic],1,FALSE),"")
)</f>
        <v>design#principle</v>
      </c>
      <c r="AI144" s="5" t="str">
        <f>_xlfn.TEXTJOIN("#",TRUE,
IFERROR(VLOOKUP($F144,all_tags[area],1,FALSE),""),
IFERROR(VLOOKUP($G144,all_tags[area],1,FALSE),""),
IFERROR(VLOOKUP($H144,all_tags[area],1,FALSE),""),
IFERROR(VLOOKUP($I144,all_tags[area],1,FALSE),""),
IFERROR(VLOOKUP($J144,all_tags[area],1,FALSE),""),
IFERROR(VLOOKUP($K144,all_tags[area],1,FALSE),""),
IFERROR(VLOOKUP($L144,all_tags[area],1,FALSE),""),
IFERROR(VLOOKUP($M144,all_tags[area],1,FALSE),""),
IFERROR(VLOOKUP($N144,all_tags[area],1,FALSE),""),
IFERROR(VLOOKUP($O144,all_tags[area],1,FALSE),"")
)</f>
        <v/>
      </c>
      <c r="AJ144" s="5" t="str">
        <f>_xlfn.TEXTJOIN("#",TRUE,
IFERROR(VLOOKUP($F144,all_tags[technology],1,FALSE),""),
IFERROR(VLOOKUP($G144,all_tags[technology],1,FALSE),""),
IFERROR(VLOOKUP($H144,all_tags[technology],1,FALSE),""),
IFERROR(VLOOKUP($I144,all_tags[technology],1,FALSE),""),
IFERROR(VLOOKUP($J144,all_tags[technology],1,FALSE),""),
IFERROR(VLOOKUP($K144,all_tags[technology],1,FALSE),""),
IFERROR(VLOOKUP($L144,all_tags[technology],1,FALSE),""),
IFERROR(VLOOKUP($M144,all_tags[technology],1,FALSE),""),
IFERROR(VLOOKUP($N144,all_tags[technology],1,FALSE),""),
IFERROR(VLOOKUP($O144,all_tags[technology],1,FALSE),"")
)</f>
        <v/>
      </c>
      <c r="AK144" s="5" t="str">
        <f>_xlfn.TEXTJOIN("#",TRUE,
IFERROR(VLOOKUP($F144,all_tags[other],1,FALSE),""),
IFERROR(VLOOKUP($G144,all_tags[other],1,FALSE),""),
IFERROR(VLOOKUP($H144,all_tags[other],1,FALSE),""),
IFERROR(VLOOKUP($I144,all_tags[other],1,FALSE),""),
IFERROR(VLOOKUP($J144,all_tags[other],1,FALSE),""),
IFERROR(VLOOKUP($K144,all_tags[other],1,FALSE),""),
IFERROR(VLOOKUP($L144,all_tags[other],1,FALSE),""),
IFERROR(VLOOKUP($M144,all_tags[other],1,FALSE),""),
IFERROR(VLOOKUP($N144,all_tags[other],1,FALSE),""),
IFERROR(VLOOKUP($O144,all_tags[other],1,FALSE),"")
)</f>
        <v/>
      </c>
      <c r="AL144" t="str">
        <f t="shared" si="2"/>
        <v>post;data-viz;design;principle</v>
      </c>
    </row>
    <row r="145" spans="1:38" x14ac:dyDescent="0.25">
      <c r="A145" t="str">
        <f>source_data[[#This Row],[link_id]]</f>
        <v>L00357</v>
      </c>
      <c r="B145" t="str">
        <f>source_data[[#This Row],[link]]</f>
        <v>http://www.susielu.com/data-viz/d3-annotation-design-and-modes</v>
      </c>
      <c r="C145" t="str">
        <f>source_data[[#This Row],[article_title]]</f>
        <v>D3.ANNOTATION: DESIGN &amp; MODES</v>
      </c>
      <c r="D145" t="str">
        <f>source_data[[#This Row],[concatenate]]</f>
        <v>package;design;technology;d3js;annotation</v>
      </c>
      <c r="E145">
        <f>source_data[[#This Row],[tag_count]]</f>
        <v>5</v>
      </c>
      <c r="F145" t="str" cm="1">
        <f t="array" ref="F145:J145">_xlfn.TEXTSPLIT(Table5[[#This Row],[concatenate]],";")</f>
        <v>package</v>
      </c>
      <c r="G145" t="str">
        <v>design</v>
      </c>
      <c r="H145" t="str">
        <v>technology</v>
      </c>
      <c r="I145" t="str">
        <v>d3js</v>
      </c>
      <c r="J145" t="str">
        <v>annotation</v>
      </c>
      <c r="Q145">
        <f>IF(ISBLANK(F145),-1,COUNTIF(all_tags[],F145)-COUNTIF(all_tags[category],F145))</f>
        <v>1</v>
      </c>
      <c r="R145">
        <f>IF(ISBLANK(G145),-1,COUNTIF(all_tags[],G145)-COUNTIF(all_tags[category],G145))</f>
        <v>1</v>
      </c>
      <c r="S145">
        <f>IF(ISBLANK(H145),-1,COUNTIF(all_tags[],H145)-COUNTIF(all_tags[category],H145))</f>
        <v>1</v>
      </c>
      <c r="T145">
        <f>IF(ISBLANK(I145),-1,COUNTIF(all_tags[],I145)-COUNTIF(all_tags[category],I145))</f>
        <v>1</v>
      </c>
      <c r="U145">
        <f>IF(ISBLANK(J145),-1,COUNTIF(all_tags[],J145)-COUNTIF(all_tags[category],J145))</f>
        <v>1</v>
      </c>
      <c r="V145">
        <f>IF(ISBLANK(K145),-1,COUNTIF(all_tags[],K145)-COUNTIF(all_tags[category],K145))</f>
        <v>-1</v>
      </c>
      <c r="W145">
        <f>IF(ISBLANK(L145),-1,COUNTIF(all_tags[],L145)-COUNTIF(all_tags[category],L145))</f>
        <v>-1</v>
      </c>
      <c r="X145">
        <f>IF(ISBLANK(M145),-1,COUNTIF(all_tags[],M145)-COUNTIF(all_tags[category],M145))</f>
        <v>-1</v>
      </c>
      <c r="Y145">
        <f>IF(ISBLANK(N145),-1,COUNTIF(all_tags[],N145)-COUNTIF(all_tags[category],N145))</f>
        <v>-1</v>
      </c>
      <c r="Z145">
        <f>IF(ISBLANK(O145),-1,COUNTIF(all_tags[],O145)-COUNTIF(all_tags[category],O145))</f>
        <v>-1</v>
      </c>
      <c r="AB145" t="str">
        <f>Table5[[#This Row],[link_id]]</f>
        <v>L00357</v>
      </c>
      <c r="AC145" s="5" t="str">
        <f>_xlfn.TEXTJOIN("#",TRUE,
IFERROR(VLOOKUP($F145,all_tags[format],1,FALSE),""),
IFERROR(VLOOKUP($G145,all_tags[format],1,FALSE),""),
IFERROR(VLOOKUP($H145,all_tags[format],1,FALSE),""),
IFERROR(VLOOKUP($I145,all_tags[format],1,FALSE),""),
IFERROR(VLOOKUP($J145,all_tags[format],1,FALSE),""),
IFERROR(VLOOKUP($K145,all_tags[format],1,FALSE),""),
IFERROR(VLOOKUP($L145,all_tags[format],1,FALSE),""),
IFERROR(VLOOKUP($M145,all_tags[format],1,FALSE),""),
IFERROR(VLOOKUP($N145,all_tags[format],1,FALSE),""),
IFERROR(VLOOKUP($O145,all_tags[format],1,FALSE),"")
)</f>
        <v>package</v>
      </c>
      <c r="AD145" s="5" t="str">
        <f>_xlfn.TEXTJOIN("#",TRUE,
IFERROR(VLOOKUP($F145,all_tags[type],1,FALSE),""),
IFERROR(VLOOKUP($G145,all_tags[type],1,FALSE),""),
IFERROR(VLOOKUP($H145,all_tags[type],1,FALSE),""),
IFERROR(VLOOKUP($I145,all_tags[type],1,FALSE),""),
IFERROR(VLOOKUP($J145,all_tags[type],1,FALSE),""),
IFERROR(VLOOKUP($K145,all_tags[type],1,FALSE),""),
IFERROR(VLOOKUP($L145,all_tags[type],1,FALSE),""),
IFERROR(VLOOKUP($M145,all_tags[type],1,FALSE),""),
IFERROR(VLOOKUP($N145,all_tags[type],1,FALSE),""),
IFERROR(VLOOKUP($O145,all_tags[type],1,FALSE),"")
)</f>
        <v/>
      </c>
      <c r="AE145" s="5" t="str">
        <f>_xlfn.TEXTJOIN("#",TRUE,
IFERROR(VLOOKUP($F145,all_tags[level],1,FALSE),""),
IFERROR(VLOOKUP($G145,all_tags[level],1,FALSE),""),
IFERROR(VLOOKUP($H145,all_tags[level],1,FALSE),""),
IFERROR(VLOOKUP($I145,all_tags[level],1,FALSE),""),
IFERROR(VLOOKUP($J145,all_tags[level],1,FALSE),""),
IFERROR(VLOOKUP($K145,all_tags[level],1,FALSE),""),
IFERROR(VLOOKUP($L145,all_tags[level],1,FALSE),""),
IFERROR(VLOOKUP($M145,all_tags[level],1,FALSE),""),
IFERROR(VLOOKUP($N145,all_tags[level],1,FALSE),""),
IFERROR(VLOOKUP($O145,all_tags[level],1,FALSE),"")
)</f>
        <v/>
      </c>
      <c r="AF145" s="5" t="str">
        <f>_xlfn.TEXTJOIN("#",TRUE,
IFERROR(VLOOKUP($F145,all_tags[style],1,FALSE),""),
IFERROR(VLOOKUP($G145,all_tags[style],1,FALSE),""),
IFERROR(VLOOKUP($H145,all_tags[style],1,FALSE),""),
IFERROR(VLOOKUP($I145,all_tags[style],1,FALSE),""),
IFERROR(VLOOKUP($J145,all_tags[style],1,FALSE),""),
IFERROR(VLOOKUP($K145,all_tags[style],1,FALSE),""),
IFERROR(VLOOKUP($L145,all_tags[style],1,FALSE),""),
IFERROR(VLOOKUP($M145,all_tags[style],1,FALSE),""),
IFERROR(VLOOKUP($N145,all_tags[style],1,FALSE),""),
IFERROR(VLOOKUP($O145,all_tags[style],1,FALSE),"")
)</f>
        <v/>
      </c>
      <c r="AG145" s="5" t="str">
        <f>_xlfn.TEXTJOIN("#",TRUE,
IFERROR(VLOOKUP($F145,all_tags[theme],1,FALSE),""),
IFERROR(VLOOKUP($G145,all_tags[theme],1,FALSE),""),
IFERROR(VLOOKUP($H145,all_tags[theme],1,FALSE),""),
IFERROR(VLOOKUP($I145,all_tags[theme],1,FALSE),""),
IFERROR(VLOOKUP($J145,all_tags[theme],1,FALSE),""),
IFERROR(VLOOKUP($K145,all_tags[theme],1,FALSE),""),
IFERROR(VLOOKUP($L145,all_tags[theme],1,FALSE),""),
IFERROR(VLOOKUP($M145,all_tags[theme],1,FALSE),""),
IFERROR(VLOOKUP($N145,all_tags[theme],1,FALSE),""),
IFERROR(VLOOKUP($O145,all_tags[theme],1,FALSE),"")
)</f>
        <v/>
      </c>
      <c r="AH145" s="5" t="str">
        <f>_xlfn.TEXTJOIN("#",TRUE,
IFERROR(VLOOKUP($F145,all_tags[topic],1,FALSE),""),
IFERROR(VLOOKUP($G145,all_tags[topic],1,FALSE),""),
IFERROR(VLOOKUP($H145,all_tags[topic],1,FALSE),""),
IFERROR(VLOOKUP($I145,all_tags[topic],1,FALSE),""),
IFERROR(VLOOKUP($J145,all_tags[topic],1,FALSE),""),
IFERROR(VLOOKUP($K145,all_tags[topic],1,FALSE),""),
IFERROR(VLOOKUP($L145,all_tags[topic],1,FALSE),""),
IFERROR(VLOOKUP($M145,all_tags[topic],1,FALSE),""),
IFERROR(VLOOKUP($N145,all_tags[topic],1,FALSE),""),
IFERROR(VLOOKUP($O145,all_tags[topic],1,FALSE),"")
)</f>
        <v>design#technology</v>
      </c>
      <c r="AI145" s="5" t="str">
        <f>_xlfn.TEXTJOIN("#",TRUE,
IFERROR(VLOOKUP($F145,all_tags[area],1,FALSE),""),
IFERROR(VLOOKUP($G145,all_tags[area],1,FALSE),""),
IFERROR(VLOOKUP($H145,all_tags[area],1,FALSE),""),
IFERROR(VLOOKUP($I145,all_tags[area],1,FALSE),""),
IFERROR(VLOOKUP($J145,all_tags[area],1,FALSE),""),
IFERROR(VLOOKUP($K145,all_tags[area],1,FALSE),""),
IFERROR(VLOOKUP($L145,all_tags[area],1,FALSE),""),
IFERROR(VLOOKUP($M145,all_tags[area],1,FALSE),""),
IFERROR(VLOOKUP($N145,all_tags[area],1,FALSE),""),
IFERROR(VLOOKUP($O145,all_tags[area],1,FALSE),"")
)</f>
        <v/>
      </c>
      <c r="AJ145" s="5" t="str">
        <f>_xlfn.TEXTJOIN("#",TRUE,
IFERROR(VLOOKUP($F145,all_tags[technology],1,FALSE),""),
IFERROR(VLOOKUP($G145,all_tags[technology],1,FALSE),""),
IFERROR(VLOOKUP($H145,all_tags[technology],1,FALSE),""),
IFERROR(VLOOKUP($I145,all_tags[technology],1,FALSE),""),
IFERROR(VLOOKUP($J145,all_tags[technology],1,FALSE),""),
IFERROR(VLOOKUP($K145,all_tags[technology],1,FALSE),""),
IFERROR(VLOOKUP($L145,all_tags[technology],1,FALSE),""),
IFERROR(VLOOKUP($M145,all_tags[technology],1,FALSE),""),
IFERROR(VLOOKUP($N145,all_tags[technology],1,FALSE),""),
IFERROR(VLOOKUP($O145,all_tags[technology],1,FALSE),"")
)</f>
        <v>d3js</v>
      </c>
      <c r="AK145" s="5" t="str">
        <f>_xlfn.TEXTJOIN("#",TRUE,
IFERROR(VLOOKUP($F145,all_tags[other],1,FALSE),""),
IFERROR(VLOOKUP($G145,all_tags[other],1,FALSE),""),
IFERROR(VLOOKUP($H145,all_tags[other],1,FALSE),""),
IFERROR(VLOOKUP($I145,all_tags[other],1,FALSE),""),
IFERROR(VLOOKUP($J145,all_tags[other],1,FALSE),""),
IFERROR(VLOOKUP($K145,all_tags[other],1,FALSE),""),
IFERROR(VLOOKUP($L145,all_tags[other],1,FALSE),""),
IFERROR(VLOOKUP($M145,all_tags[other],1,FALSE),""),
IFERROR(VLOOKUP($N145,all_tags[other],1,FALSE),""),
IFERROR(VLOOKUP($O145,all_tags[other],1,FALSE),"")
)</f>
        <v>annotation</v>
      </c>
      <c r="AL145" t="str">
        <f t="shared" si="2"/>
        <v>package;design;technology;d3js;annotation</v>
      </c>
    </row>
    <row r="146" spans="1:38" x14ac:dyDescent="0.25">
      <c r="A146" t="str">
        <f>source_data[[#This Row],[link_id]]</f>
        <v>L00360</v>
      </c>
      <c r="B146" t="str">
        <f>source_data[[#This Row],[link]]</f>
        <v>https://www.ncbi.nlm.nih.gov/pubmed/27281337</v>
      </c>
      <c r="C146" t="str">
        <f>source_data[[#This Row],[article_title]]</f>
        <v>Cost-effectiveness Analysis in R Using a Multi-state Modeling Survival Analysis Framework: A Tutorial</v>
      </c>
      <c r="D146" t="str">
        <f>source_data[[#This Row],[concatenate]]</f>
        <v>paper;tutorial;technique;technology;survival-analysis;rstats</v>
      </c>
      <c r="E146">
        <f>source_data[[#This Row],[tag_count]]</f>
        <v>6</v>
      </c>
      <c r="F146" t="str" cm="1">
        <f t="array" ref="F146:K146">_xlfn.TEXTSPLIT(Table5[[#This Row],[concatenate]],";")</f>
        <v>paper</v>
      </c>
      <c r="G146" t="str">
        <v>tutorial</v>
      </c>
      <c r="H146" t="str">
        <v>technique</v>
      </c>
      <c r="I146" t="str">
        <v>technology</v>
      </c>
      <c r="J146" t="str">
        <v>survival-analysis</v>
      </c>
      <c r="K146" t="str">
        <v>rstats</v>
      </c>
      <c r="Q146">
        <f>IF(ISBLANK(F146),-1,COUNTIF(all_tags[],F146)-COUNTIF(all_tags[category],F146))</f>
        <v>1</v>
      </c>
      <c r="R146">
        <f>IF(ISBLANK(G146),-1,COUNTIF(all_tags[],G146)-COUNTIF(all_tags[category],G146))</f>
        <v>1</v>
      </c>
      <c r="S146">
        <f>IF(ISBLANK(H146),-1,COUNTIF(all_tags[],H146)-COUNTIF(all_tags[category],H146))</f>
        <v>1</v>
      </c>
      <c r="T146">
        <f>IF(ISBLANK(I146),-1,COUNTIF(all_tags[],I146)-COUNTIF(all_tags[category],I146))</f>
        <v>1</v>
      </c>
      <c r="U146">
        <f>IF(ISBLANK(J146),-1,COUNTIF(all_tags[],J146)-COUNTIF(all_tags[category],J146))</f>
        <v>1</v>
      </c>
      <c r="V146">
        <f>IF(ISBLANK(K146),-1,COUNTIF(all_tags[],K146)-COUNTIF(all_tags[category],K146))</f>
        <v>1</v>
      </c>
      <c r="W146">
        <f>IF(ISBLANK(L146),-1,COUNTIF(all_tags[],L146)-COUNTIF(all_tags[category],L146))</f>
        <v>-1</v>
      </c>
      <c r="X146">
        <f>IF(ISBLANK(M146),-1,COUNTIF(all_tags[],M146)-COUNTIF(all_tags[category],M146))</f>
        <v>-1</v>
      </c>
      <c r="Y146">
        <f>IF(ISBLANK(N146),-1,COUNTIF(all_tags[],N146)-COUNTIF(all_tags[category],N146))</f>
        <v>-1</v>
      </c>
      <c r="Z146">
        <f>IF(ISBLANK(O146),-1,COUNTIF(all_tags[],O146)-COUNTIF(all_tags[category],O146))</f>
        <v>-1</v>
      </c>
      <c r="AB146" t="str">
        <f>Table5[[#This Row],[link_id]]</f>
        <v>L00360</v>
      </c>
      <c r="AC146" s="5" t="str">
        <f>_xlfn.TEXTJOIN("#",TRUE,
IFERROR(VLOOKUP($F146,all_tags[format],1,FALSE),""),
IFERROR(VLOOKUP($G146,all_tags[format],1,FALSE),""),
IFERROR(VLOOKUP($H146,all_tags[format],1,FALSE),""),
IFERROR(VLOOKUP($I146,all_tags[format],1,FALSE),""),
IFERROR(VLOOKUP($J146,all_tags[format],1,FALSE),""),
IFERROR(VLOOKUP($K146,all_tags[format],1,FALSE),""),
IFERROR(VLOOKUP($L146,all_tags[format],1,FALSE),""),
IFERROR(VLOOKUP($M146,all_tags[format],1,FALSE),""),
IFERROR(VLOOKUP($N146,all_tags[format],1,FALSE),""),
IFERROR(VLOOKUP($O146,all_tags[format],1,FALSE),"")
)</f>
        <v>paper</v>
      </c>
      <c r="AD146" s="5" t="str">
        <f>_xlfn.TEXTJOIN("#",TRUE,
IFERROR(VLOOKUP($F146,all_tags[type],1,FALSE),""),
IFERROR(VLOOKUP($G146,all_tags[type],1,FALSE),""),
IFERROR(VLOOKUP($H146,all_tags[type],1,FALSE),""),
IFERROR(VLOOKUP($I146,all_tags[type],1,FALSE),""),
IFERROR(VLOOKUP($J146,all_tags[type],1,FALSE),""),
IFERROR(VLOOKUP($K146,all_tags[type],1,FALSE),""),
IFERROR(VLOOKUP($L146,all_tags[type],1,FALSE),""),
IFERROR(VLOOKUP($M146,all_tags[type],1,FALSE),""),
IFERROR(VLOOKUP($N146,all_tags[type],1,FALSE),""),
IFERROR(VLOOKUP($O146,all_tags[type],1,FALSE),"")
)</f>
        <v>tutorial</v>
      </c>
      <c r="AE146" s="5" t="str">
        <f>_xlfn.TEXTJOIN("#",TRUE,
IFERROR(VLOOKUP($F146,all_tags[level],1,FALSE),""),
IFERROR(VLOOKUP($G146,all_tags[level],1,FALSE),""),
IFERROR(VLOOKUP($H146,all_tags[level],1,FALSE),""),
IFERROR(VLOOKUP($I146,all_tags[level],1,FALSE),""),
IFERROR(VLOOKUP($J146,all_tags[level],1,FALSE),""),
IFERROR(VLOOKUP($K146,all_tags[level],1,FALSE),""),
IFERROR(VLOOKUP($L146,all_tags[level],1,FALSE),""),
IFERROR(VLOOKUP($M146,all_tags[level],1,FALSE),""),
IFERROR(VLOOKUP($N146,all_tags[level],1,FALSE),""),
IFERROR(VLOOKUP($O146,all_tags[level],1,FALSE),"")
)</f>
        <v/>
      </c>
      <c r="AF146" s="5" t="str">
        <f>_xlfn.TEXTJOIN("#",TRUE,
IFERROR(VLOOKUP($F146,all_tags[style],1,FALSE),""),
IFERROR(VLOOKUP($G146,all_tags[style],1,FALSE),""),
IFERROR(VLOOKUP($H146,all_tags[style],1,FALSE),""),
IFERROR(VLOOKUP($I146,all_tags[style],1,FALSE),""),
IFERROR(VLOOKUP($J146,all_tags[style],1,FALSE),""),
IFERROR(VLOOKUP($K146,all_tags[style],1,FALSE),""),
IFERROR(VLOOKUP($L146,all_tags[style],1,FALSE),""),
IFERROR(VLOOKUP($M146,all_tags[style],1,FALSE),""),
IFERROR(VLOOKUP($N146,all_tags[style],1,FALSE),""),
IFERROR(VLOOKUP($O146,all_tags[style],1,FALSE),"")
)</f>
        <v/>
      </c>
      <c r="AG146" s="5" t="str">
        <f>_xlfn.TEXTJOIN("#",TRUE,
IFERROR(VLOOKUP($F146,all_tags[theme],1,FALSE),""),
IFERROR(VLOOKUP($G146,all_tags[theme],1,FALSE),""),
IFERROR(VLOOKUP($H146,all_tags[theme],1,FALSE),""),
IFERROR(VLOOKUP($I146,all_tags[theme],1,FALSE),""),
IFERROR(VLOOKUP($J146,all_tags[theme],1,FALSE),""),
IFERROR(VLOOKUP($K146,all_tags[theme],1,FALSE),""),
IFERROR(VLOOKUP($L146,all_tags[theme],1,FALSE),""),
IFERROR(VLOOKUP($M146,all_tags[theme],1,FALSE),""),
IFERROR(VLOOKUP($N146,all_tags[theme],1,FALSE),""),
IFERROR(VLOOKUP($O146,all_tags[theme],1,FALSE),"")
)</f>
        <v/>
      </c>
      <c r="AH146" s="5" t="str">
        <f>_xlfn.TEXTJOIN("#",TRUE,
IFERROR(VLOOKUP($F146,all_tags[topic],1,FALSE),""),
IFERROR(VLOOKUP($G146,all_tags[topic],1,FALSE),""),
IFERROR(VLOOKUP($H146,all_tags[topic],1,FALSE),""),
IFERROR(VLOOKUP($I146,all_tags[topic],1,FALSE),""),
IFERROR(VLOOKUP($J146,all_tags[topic],1,FALSE),""),
IFERROR(VLOOKUP($K146,all_tags[topic],1,FALSE),""),
IFERROR(VLOOKUP($L146,all_tags[topic],1,FALSE),""),
IFERROR(VLOOKUP($M146,all_tags[topic],1,FALSE),""),
IFERROR(VLOOKUP($N146,all_tags[topic],1,FALSE),""),
IFERROR(VLOOKUP($O146,all_tags[topic],1,FALSE),"")
)</f>
        <v>technique#technology</v>
      </c>
      <c r="AI146" s="5" t="str">
        <f>_xlfn.TEXTJOIN("#",TRUE,
IFERROR(VLOOKUP($F146,all_tags[area],1,FALSE),""),
IFERROR(VLOOKUP($G146,all_tags[area],1,FALSE),""),
IFERROR(VLOOKUP($H146,all_tags[area],1,FALSE),""),
IFERROR(VLOOKUP($I146,all_tags[area],1,FALSE),""),
IFERROR(VLOOKUP($J146,all_tags[area],1,FALSE),""),
IFERROR(VLOOKUP($K146,all_tags[area],1,FALSE),""),
IFERROR(VLOOKUP($L146,all_tags[area],1,FALSE),""),
IFERROR(VLOOKUP($M146,all_tags[area],1,FALSE),""),
IFERROR(VLOOKUP($N146,all_tags[area],1,FALSE),""),
IFERROR(VLOOKUP($O146,all_tags[area],1,FALSE),"")
)</f>
        <v>survival-analysis</v>
      </c>
      <c r="AJ146" s="5" t="str">
        <f>_xlfn.TEXTJOIN("#",TRUE,
IFERROR(VLOOKUP($F146,all_tags[technology],1,FALSE),""),
IFERROR(VLOOKUP($G146,all_tags[technology],1,FALSE),""),
IFERROR(VLOOKUP($H146,all_tags[technology],1,FALSE),""),
IFERROR(VLOOKUP($I146,all_tags[technology],1,FALSE),""),
IFERROR(VLOOKUP($J146,all_tags[technology],1,FALSE),""),
IFERROR(VLOOKUP($K146,all_tags[technology],1,FALSE),""),
IFERROR(VLOOKUP($L146,all_tags[technology],1,FALSE),""),
IFERROR(VLOOKUP($M146,all_tags[technology],1,FALSE),""),
IFERROR(VLOOKUP($N146,all_tags[technology],1,FALSE),""),
IFERROR(VLOOKUP($O146,all_tags[technology],1,FALSE),"")
)</f>
        <v>rstats</v>
      </c>
      <c r="AK146" s="5" t="str">
        <f>_xlfn.TEXTJOIN("#",TRUE,
IFERROR(VLOOKUP($F146,all_tags[other],1,FALSE),""),
IFERROR(VLOOKUP($G146,all_tags[other],1,FALSE),""),
IFERROR(VLOOKUP($H146,all_tags[other],1,FALSE),""),
IFERROR(VLOOKUP($I146,all_tags[other],1,FALSE),""),
IFERROR(VLOOKUP($J146,all_tags[other],1,FALSE),""),
IFERROR(VLOOKUP($K146,all_tags[other],1,FALSE),""),
IFERROR(VLOOKUP($L146,all_tags[other],1,FALSE),""),
IFERROR(VLOOKUP($M146,all_tags[other],1,FALSE),""),
IFERROR(VLOOKUP($N146,all_tags[other],1,FALSE),""),
IFERROR(VLOOKUP($O146,all_tags[other],1,FALSE),"")
)</f>
        <v/>
      </c>
      <c r="AL146" t="str">
        <f t="shared" si="2"/>
        <v>paper;tutorial;technique;technology;survival-analysis;rstats</v>
      </c>
    </row>
    <row r="147" spans="1:38" x14ac:dyDescent="0.25">
      <c r="A147" t="str">
        <f>source_data[[#This Row],[link_id]]</f>
        <v>L00363</v>
      </c>
      <c r="B147" t="str">
        <f>source_data[[#This Row],[link]]</f>
        <v>https://www.r-bloggers.com/using-mca-and-variable-clustering-in-r-for-insights-in-customer-attrition/</v>
      </c>
      <c r="C147" t="str">
        <f>source_data[[#This Row],[article_title]]</f>
        <v>Using MCA and variable clustering in R for insights in customer attrition</v>
      </c>
      <c r="D147" t="str">
        <f>source_data[[#This Row],[concatenate]]</f>
        <v>post;explainer;data-science;technique;technology;rstats</v>
      </c>
      <c r="E147">
        <f>source_data[[#This Row],[tag_count]]</f>
        <v>6</v>
      </c>
      <c r="F147" t="str" cm="1">
        <f t="array" ref="F147:K147">_xlfn.TEXTSPLIT(Table5[[#This Row],[concatenate]],";")</f>
        <v>post</v>
      </c>
      <c r="G147" t="str">
        <v>explainer</v>
      </c>
      <c r="H147" t="str">
        <v>data-science</v>
      </c>
      <c r="I147" t="str">
        <v>technique</v>
      </c>
      <c r="J147" t="str">
        <v>technology</v>
      </c>
      <c r="K147" t="str">
        <v>rstats</v>
      </c>
      <c r="Q147">
        <f>IF(ISBLANK(F147),-1,COUNTIF(all_tags[],F147)-COUNTIF(all_tags[category],F147))</f>
        <v>1</v>
      </c>
      <c r="R147">
        <f>IF(ISBLANK(G147),-1,COUNTIF(all_tags[],G147)-COUNTIF(all_tags[category],G147))</f>
        <v>1</v>
      </c>
      <c r="S147">
        <f>IF(ISBLANK(H147),-1,COUNTIF(all_tags[],H147)-COUNTIF(all_tags[category],H147))</f>
        <v>1</v>
      </c>
      <c r="T147">
        <f>IF(ISBLANK(I147),-1,COUNTIF(all_tags[],I147)-COUNTIF(all_tags[category],I147))</f>
        <v>1</v>
      </c>
      <c r="U147">
        <f>IF(ISBLANK(J147),-1,COUNTIF(all_tags[],J147)-COUNTIF(all_tags[category],J147))</f>
        <v>1</v>
      </c>
      <c r="V147">
        <f>IF(ISBLANK(K147),-1,COUNTIF(all_tags[],K147)-COUNTIF(all_tags[category],K147))</f>
        <v>1</v>
      </c>
      <c r="W147">
        <f>IF(ISBLANK(L147),-1,COUNTIF(all_tags[],L147)-COUNTIF(all_tags[category],L147))</f>
        <v>-1</v>
      </c>
      <c r="X147">
        <f>IF(ISBLANK(M147),-1,COUNTIF(all_tags[],M147)-COUNTIF(all_tags[category],M147))</f>
        <v>-1</v>
      </c>
      <c r="Y147">
        <f>IF(ISBLANK(N147),-1,COUNTIF(all_tags[],N147)-COUNTIF(all_tags[category],N147))</f>
        <v>-1</v>
      </c>
      <c r="Z147">
        <f>IF(ISBLANK(O147),-1,COUNTIF(all_tags[],O147)-COUNTIF(all_tags[category],O147))</f>
        <v>-1</v>
      </c>
      <c r="AB147" t="str">
        <f>Table5[[#This Row],[link_id]]</f>
        <v>L00363</v>
      </c>
      <c r="AC147" s="5" t="str">
        <f>_xlfn.TEXTJOIN("#",TRUE,
IFERROR(VLOOKUP($F147,all_tags[format],1,FALSE),""),
IFERROR(VLOOKUP($G147,all_tags[format],1,FALSE),""),
IFERROR(VLOOKUP($H147,all_tags[format],1,FALSE),""),
IFERROR(VLOOKUP($I147,all_tags[format],1,FALSE),""),
IFERROR(VLOOKUP($J147,all_tags[format],1,FALSE),""),
IFERROR(VLOOKUP($K147,all_tags[format],1,FALSE),""),
IFERROR(VLOOKUP($L147,all_tags[format],1,FALSE),""),
IFERROR(VLOOKUP($M147,all_tags[format],1,FALSE),""),
IFERROR(VLOOKUP($N147,all_tags[format],1,FALSE),""),
IFERROR(VLOOKUP($O147,all_tags[format],1,FALSE),"")
)</f>
        <v>post</v>
      </c>
      <c r="AD147" s="5" t="str">
        <f>_xlfn.TEXTJOIN("#",TRUE,
IFERROR(VLOOKUP($F147,all_tags[type],1,FALSE),""),
IFERROR(VLOOKUP($G147,all_tags[type],1,FALSE),""),
IFERROR(VLOOKUP($H147,all_tags[type],1,FALSE),""),
IFERROR(VLOOKUP($I147,all_tags[type],1,FALSE),""),
IFERROR(VLOOKUP($J147,all_tags[type],1,FALSE),""),
IFERROR(VLOOKUP($K147,all_tags[type],1,FALSE),""),
IFERROR(VLOOKUP($L147,all_tags[type],1,FALSE),""),
IFERROR(VLOOKUP($M147,all_tags[type],1,FALSE),""),
IFERROR(VLOOKUP($N147,all_tags[type],1,FALSE),""),
IFERROR(VLOOKUP($O147,all_tags[type],1,FALSE),"")
)</f>
        <v/>
      </c>
      <c r="AE147" s="5" t="str">
        <f>_xlfn.TEXTJOIN("#",TRUE,
IFERROR(VLOOKUP($F147,all_tags[level],1,FALSE),""),
IFERROR(VLOOKUP($G147,all_tags[level],1,FALSE),""),
IFERROR(VLOOKUP($H147,all_tags[level],1,FALSE),""),
IFERROR(VLOOKUP($I147,all_tags[level],1,FALSE),""),
IFERROR(VLOOKUP($J147,all_tags[level],1,FALSE),""),
IFERROR(VLOOKUP($K147,all_tags[level],1,FALSE),""),
IFERROR(VLOOKUP($L147,all_tags[level],1,FALSE),""),
IFERROR(VLOOKUP($M147,all_tags[level],1,FALSE),""),
IFERROR(VLOOKUP($N147,all_tags[level],1,FALSE),""),
IFERROR(VLOOKUP($O147,all_tags[level],1,FALSE),"")
)</f>
        <v>explainer</v>
      </c>
      <c r="AF147" s="5" t="str">
        <f>_xlfn.TEXTJOIN("#",TRUE,
IFERROR(VLOOKUP($F147,all_tags[style],1,FALSE),""),
IFERROR(VLOOKUP($G147,all_tags[style],1,FALSE),""),
IFERROR(VLOOKUP($H147,all_tags[style],1,FALSE),""),
IFERROR(VLOOKUP($I147,all_tags[style],1,FALSE),""),
IFERROR(VLOOKUP($J147,all_tags[style],1,FALSE),""),
IFERROR(VLOOKUP($K147,all_tags[style],1,FALSE),""),
IFERROR(VLOOKUP($L147,all_tags[style],1,FALSE),""),
IFERROR(VLOOKUP($M147,all_tags[style],1,FALSE),""),
IFERROR(VLOOKUP($N147,all_tags[style],1,FALSE),""),
IFERROR(VLOOKUP($O147,all_tags[style],1,FALSE),"")
)</f>
        <v/>
      </c>
      <c r="AG147" s="5" t="str">
        <f>_xlfn.TEXTJOIN("#",TRUE,
IFERROR(VLOOKUP($F147,all_tags[theme],1,FALSE),""),
IFERROR(VLOOKUP($G147,all_tags[theme],1,FALSE),""),
IFERROR(VLOOKUP($H147,all_tags[theme],1,FALSE),""),
IFERROR(VLOOKUP($I147,all_tags[theme],1,FALSE),""),
IFERROR(VLOOKUP($J147,all_tags[theme],1,FALSE),""),
IFERROR(VLOOKUP($K147,all_tags[theme],1,FALSE),""),
IFERROR(VLOOKUP($L147,all_tags[theme],1,FALSE),""),
IFERROR(VLOOKUP($M147,all_tags[theme],1,FALSE),""),
IFERROR(VLOOKUP($N147,all_tags[theme],1,FALSE),""),
IFERROR(VLOOKUP($O147,all_tags[theme],1,FALSE),"")
)</f>
        <v>data-science</v>
      </c>
      <c r="AH147" s="5" t="str">
        <f>_xlfn.TEXTJOIN("#",TRUE,
IFERROR(VLOOKUP($F147,all_tags[topic],1,FALSE),""),
IFERROR(VLOOKUP($G147,all_tags[topic],1,FALSE),""),
IFERROR(VLOOKUP($H147,all_tags[topic],1,FALSE),""),
IFERROR(VLOOKUP($I147,all_tags[topic],1,FALSE),""),
IFERROR(VLOOKUP($J147,all_tags[topic],1,FALSE),""),
IFERROR(VLOOKUP($K147,all_tags[topic],1,FALSE),""),
IFERROR(VLOOKUP($L147,all_tags[topic],1,FALSE),""),
IFERROR(VLOOKUP($M147,all_tags[topic],1,FALSE),""),
IFERROR(VLOOKUP($N147,all_tags[topic],1,FALSE),""),
IFERROR(VLOOKUP($O147,all_tags[topic],1,FALSE),"")
)</f>
        <v>technique#technology</v>
      </c>
      <c r="AI147" s="5" t="str">
        <f>_xlfn.TEXTJOIN("#",TRUE,
IFERROR(VLOOKUP($F147,all_tags[area],1,FALSE),""),
IFERROR(VLOOKUP($G147,all_tags[area],1,FALSE),""),
IFERROR(VLOOKUP($H147,all_tags[area],1,FALSE),""),
IFERROR(VLOOKUP($I147,all_tags[area],1,FALSE),""),
IFERROR(VLOOKUP($J147,all_tags[area],1,FALSE),""),
IFERROR(VLOOKUP($K147,all_tags[area],1,FALSE),""),
IFERROR(VLOOKUP($L147,all_tags[area],1,FALSE),""),
IFERROR(VLOOKUP($M147,all_tags[area],1,FALSE),""),
IFERROR(VLOOKUP($N147,all_tags[area],1,FALSE),""),
IFERROR(VLOOKUP($O147,all_tags[area],1,FALSE),"")
)</f>
        <v/>
      </c>
      <c r="AJ147" s="5" t="str">
        <f>_xlfn.TEXTJOIN("#",TRUE,
IFERROR(VLOOKUP($F147,all_tags[technology],1,FALSE),""),
IFERROR(VLOOKUP($G147,all_tags[technology],1,FALSE),""),
IFERROR(VLOOKUP($H147,all_tags[technology],1,FALSE),""),
IFERROR(VLOOKUP($I147,all_tags[technology],1,FALSE),""),
IFERROR(VLOOKUP($J147,all_tags[technology],1,FALSE),""),
IFERROR(VLOOKUP($K147,all_tags[technology],1,FALSE),""),
IFERROR(VLOOKUP($L147,all_tags[technology],1,FALSE),""),
IFERROR(VLOOKUP($M147,all_tags[technology],1,FALSE),""),
IFERROR(VLOOKUP($N147,all_tags[technology],1,FALSE),""),
IFERROR(VLOOKUP($O147,all_tags[technology],1,FALSE),"")
)</f>
        <v>rstats</v>
      </c>
      <c r="AK147" s="5" t="str">
        <f>_xlfn.TEXTJOIN("#",TRUE,
IFERROR(VLOOKUP($F147,all_tags[other],1,FALSE),""),
IFERROR(VLOOKUP($G147,all_tags[other],1,FALSE),""),
IFERROR(VLOOKUP($H147,all_tags[other],1,FALSE),""),
IFERROR(VLOOKUP($I147,all_tags[other],1,FALSE),""),
IFERROR(VLOOKUP($J147,all_tags[other],1,FALSE),""),
IFERROR(VLOOKUP($K147,all_tags[other],1,FALSE),""),
IFERROR(VLOOKUP($L147,all_tags[other],1,FALSE),""),
IFERROR(VLOOKUP($M147,all_tags[other],1,FALSE),""),
IFERROR(VLOOKUP($N147,all_tags[other],1,FALSE),""),
IFERROR(VLOOKUP($O147,all_tags[other],1,FALSE),"")
)</f>
        <v/>
      </c>
      <c r="AL147" t="str">
        <f t="shared" si="2"/>
        <v>post;explainer;data-science;technique;technology;rstats</v>
      </c>
    </row>
    <row r="148" spans="1:38" x14ac:dyDescent="0.25">
      <c r="A148" t="str">
        <f>source_data[[#This Row],[link_id]]</f>
        <v>L00367</v>
      </c>
      <c r="B148" t="str">
        <f>source_data[[#This Row],[link]]</f>
        <v>http://www.datasciencecentral.com/profiles/blogs/introduction-to-outlier-detection-methods</v>
      </c>
      <c r="C148" t="str">
        <f>source_data[[#This Row],[article_title]]</f>
        <v>Introduction to Outlier Detection Methods</v>
      </c>
      <c r="D148" t="str">
        <f>source_data[[#This Row],[concatenate]]</f>
        <v>post;overview;basics;data-science;technique</v>
      </c>
      <c r="E148">
        <f>source_data[[#This Row],[tag_count]]</f>
        <v>5</v>
      </c>
      <c r="F148" t="str" cm="1">
        <f t="array" ref="F148:J148">_xlfn.TEXTSPLIT(Table5[[#This Row],[concatenate]],";")</f>
        <v>post</v>
      </c>
      <c r="G148" t="str">
        <v>overview</v>
      </c>
      <c r="H148" t="str">
        <v>basics</v>
      </c>
      <c r="I148" t="str">
        <v>data-science</v>
      </c>
      <c r="J148" t="str">
        <v>technique</v>
      </c>
      <c r="Q148">
        <f>IF(ISBLANK(F148),-1,COUNTIF(all_tags[],F148)-COUNTIF(all_tags[category],F148))</f>
        <v>1</v>
      </c>
      <c r="R148">
        <f>IF(ISBLANK(G148),-1,COUNTIF(all_tags[],G148)-COUNTIF(all_tags[category],G148))</f>
        <v>1</v>
      </c>
      <c r="S148">
        <f>IF(ISBLANK(H148),-1,COUNTIF(all_tags[],H148)-COUNTIF(all_tags[category],H148))</f>
        <v>1</v>
      </c>
      <c r="T148">
        <f>IF(ISBLANK(I148),-1,COUNTIF(all_tags[],I148)-COUNTIF(all_tags[category],I148))</f>
        <v>1</v>
      </c>
      <c r="U148">
        <f>IF(ISBLANK(J148),-1,COUNTIF(all_tags[],J148)-COUNTIF(all_tags[category],J148))</f>
        <v>1</v>
      </c>
      <c r="V148">
        <f>IF(ISBLANK(K148),-1,COUNTIF(all_tags[],K148)-COUNTIF(all_tags[category],K148))</f>
        <v>-1</v>
      </c>
      <c r="W148">
        <f>IF(ISBLANK(L148),-1,COUNTIF(all_tags[],L148)-COUNTIF(all_tags[category],L148))</f>
        <v>-1</v>
      </c>
      <c r="X148">
        <f>IF(ISBLANK(M148),-1,COUNTIF(all_tags[],M148)-COUNTIF(all_tags[category],M148))</f>
        <v>-1</v>
      </c>
      <c r="Y148">
        <f>IF(ISBLANK(N148),-1,COUNTIF(all_tags[],N148)-COUNTIF(all_tags[category],N148))</f>
        <v>-1</v>
      </c>
      <c r="Z148">
        <f>IF(ISBLANK(O148),-1,COUNTIF(all_tags[],O148)-COUNTIF(all_tags[category],O148))</f>
        <v>-1</v>
      </c>
      <c r="AB148" t="str">
        <f>Table5[[#This Row],[link_id]]</f>
        <v>L00367</v>
      </c>
      <c r="AC148" s="5" t="str">
        <f>_xlfn.TEXTJOIN("#",TRUE,
IFERROR(VLOOKUP($F148,all_tags[format],1,FALSE),""),
IFERROR(VLOOKUP($G148,all_tags[format],1,FALSE),""),
IFERROR(VLOOKUP($H148,all_tags[format],1,FALSE),""),
IFERROR(VLOOKUP($I148,all_tags[format],1,FALSE),""),
IFERROR(VLOOKUP($J148,all_tags[format],1,FALSE),""),
IFERROR(VLOOKUP($K148,all_tags[format],1,FALSE),""),
IFERROR(VLOOKUP($L148,all_tags[format],1,FALSE),""),
IFERROR(VLOOKUP($M148,all_tags[format],1,FALSE),""),
IFERROR(VLOOKUP($N148,all_tags[format],1,FALSE),""),
IFERROR(VLOOKUP($O148,all_tags[format],1,FALSE),"")
)</f>
        <v>post</v>
      </c>
      <c r="AD148" s="5" t="str">
        <f>_xlfn.TEXTJOIN("#",TRUE,
IFERROR(VLOOKUP($F148,all_tags[type],1,FALSE),""),
IFERROR(VLOOKUP($G148,all_tags[type],1,FALSE),""),
IFERROR(VLOOKUP($H148,all_tags[type],1,FALSE),""),
IFERROR(VLOOKUP($I148,all_tags[type],1,FALSE),""),
IFERROR(VLOOKUP($J148,all_tags[type],1,FALSE),""),
IFERROR(VLOOKUP($K148,all_tags[type],1,FALSE),""),
IFERROR(VLOOKUP($L148,all_tags[type],1,FALSE),""),
IFERROR(VLOOKUP($M148,all_tags[type],1,FALSE),""),
IFERROR(VLOOKUP($N148,all_tags[type],1,FALSE),""),
IFERROR(VLOOKUP($O148,all_tags[type],1,FALSE),"")
)</f>
        <v/>
      </c>
      <c r="AE148" s="5" t="str">
        <f>_xlfn.TEXTJOIN("#",TRUE,
IFERROR(VLOOKUP($F148,all_tags[level],1,FALSE),""),
IFERROR(VLOOKUP($G148,all_tags[level],1,FALSE),""),
IFERROR(VLOOKUP($H148,all_tags[level],1,FALSE),""),
IFERROR(VLOOKUP($I148,all_tags[level],1,FALSE),""),
IFERROR(VLOOKUP($J148,all_tags[level],1,FALSE),""),
IFERROR(VLOOKUP($K148,all_tags[level],1,FALSE),""),
IFERROR(VLOOKUP($L148,all_tags[level],1,FALSE),""),
IFERROR(VLOOKUP($M148,all_tags[level],1,FALSE),""),
IFERROR(VLOOKUP($N148,all_tags[level],1,FALSE),""),
IFERROR(VLOOKUP($O148,all_tags[level],1,FALSE),"")
)</f>
        <v>overview#basics</v>
      </c>
      <c r="AF148" s="5" t="str">
        <f>_xlfn.TEXTJOIN("#",TRUE,
IFERROR(VLOOKUP($F148,all_tags[style],1,FALSE),""),
IFERROR(VLOOKUP($G148,all_tags[style],1,FALSE),""),
IFERROR(VLOOKUP($H148,all_tags[style],1,FALSE),""),
IFERROR(VLOOKUP($I148,all_tags[style],1,FALSE),""),
IFERROR(VLOOKUP($J148,all_tags[style],1,FALSE),""),
IFERROR(VLOOKUP($K148,all_tags[style],1,FALSE),""),
IFERROR(VLOOKUP($L148,all_tags[style],1,FALSE),""),
IFERROR(VLOOKUP($M148,all_tags[style],1,FALSE),""),
IFERROR(VLOOKUP($N148,all_tags[style],1,FALSE),""),
IFERROR(VLOOKUP($O148,all_tags[style],1,FALSE),"")
)</f>
        <v/>
      </c>
      <c r="AG148" s="5" t="str">
        <f>_xlfn.TEXTJOIN("#",TRUE,
IFERROR(VLOOKUP($F148,all_tags[theme],1,FALSE),""),
IFERROR(VLOOKUP($G148,all_tags[theme],1,FALSE),""),
IFERROR(VLOOKUP($H148,all_tags[theme],1,FALSE),""),
IFERROR(VLOOKUP($I148,all_tags[theme],1,FALSE),""),
IFERROR(VLOOKUP($J148,all_tags[theme],1,FALSE),""),
IFERROR(VLOOKUP($K148,all_tags[theme],1,FALSE),""),
IFERROR(VLOOKUP($L148,all_tags[theme],1,FALSE),""),
IFERROR(VLOOKUP($M148,all_tags[theme],1,FALSE),""),
IFERROR(VLOOKUP($N148,all_tags[theme],1,FALSE),""),
IFERROR(VLOOKUP($O148,all_tags[theme],1,FALSE),"")
)</f>
        <v>data-science</v>
      </c>
      <c r="AH148" s="5" t="str">
        <f>_xlfn.TEXTJOIN("#",TRUE,
IFERROR(VLOOKUP($F148,all_tags[topic],1,FALSE),""),
IFERROR(VLOOKUP($G148,all_tags[topic],1,FALSE),""),
IFERROR(VLOOKUP($H148,all_tags[topic],1,FALSE),""),
IFERROR(VLOOKUP($I148,all_tags[topic],1,FALSE),""),
IFERROR(VLOOKUP($J148,all_tags[topic],1,FALSE),""),
IFERROR(VLOOKUP($K148,all_tags[topic],1,FALSE),""),
IFERROR(VLOOKUP($L148,all_tags[topic],1,FALSE),""),
IFERROR(VLOOKUP($M148,all_tags[topic],1,FALSE),""),
IFERROR(VLOOKUP($N148,all_tags[topic],1,FALSE),""),
IFERROR(VLOOKUP($O148,all_tags[topic],1,FALSE),"")
)</f>
        <v>technique</v>
      </c>
      <c r="AI148" s="5" t="str">
        <f>_xlfn.TEXTJOIN("#",TRUE,
IFERROR(VLOOKUP($F148,all_tags[area],1,FALSE),""),
IFERROR(VLOOKUP($G148,all_tags[area],1,FALSE),""),
IFERROR(VLOOKUP($H148,all_tags[area],1,FALSE),""),
IFERROR(VLOOKUP($I148,all_tags[area],1,FALSE),""),
IFERROR(VLOOKUP($J148,all_tags[area],1,FALSE),""),
IFERROR(VLOOKUP($K148,all_tags[area],1,FALSE),""),
IFERROR(VLOOKUP($L148,all_tags[area],1,FALSE),""),
IFERROR(VLOOKUP($M148,all_tags[area],1,FALSE),""),
IFERROR(VLOOKUP($N148,all_tags[area],1,FALSE),""),
IFERROR(VLOOKUP($O148,all_tags[area],1,FALSE),"")
)</f>
        <v/>
      </c>
      <c r="AJ148" s="5" t="str">
        <f>_xlfn.TEXTJOIN("#",TRUE,
IFERROR(VLOOKUP($F148,all_tags[technology],1,FALSE),""),
IFERROR(VLOOKUP($G148,all_tags[technology],1,FALSE),""),
IFERROR(VLOOKUP($H148,all_tags[technology],1,FALSE),""),
IFERROR(VLOOKUP($I148,all_tags[technology],1,FALSE),""),
IFERROR(VLOOKUP($J148,all_tags[technology],1,FALSE),""),
IFERROR(VLOOKUP($K148,all_tags[technology],1,FALSE),""),
IFERROR(VLOOKUP($L148,all_tags[technology],1,FALSE),""),
IFERROR(VLOOKUP($M148,all_tags[technology],1,FALSE),""),
IFERROR(VLOOKUP($N148,all_tags[technology],1,FALSE),""),
IFERROR(VLOOKUP($O148,all_tags[technology],1,FALSE),"")
)</f>
        <v/>
      </c>
      <c r="AK148" s="5" t="str">
        <f>_xlfn.TEXTJOIN("#",TRUE,
IFERROR(VLOOKUP($F148,all_tags[other],1,FALSE),""),
IFERROR(VLOOKUP($G148,all_tags[other],1,FALSE),""),
IFERROR(VLOOKUP($H148,all_tags[other],1,FALSE),""),
IFERROR(VLOOKUP($I148,all_tags[other],1,FALSE),""),
IFERROR(VLOOKUP($J148,all_tags[other],1,FALSE),""),
IFERROR(VLOOKUP($K148,all_tags[other],1,FALSE),""),
IFERROR(VLOOKUP($L148,all_tags[other],1,FALSE),""),
IFERROR(VLOOKUP($M148,all_tags[other],1,FALSE),""),
IFERROR(VLOOKUP($N148,all_tags[other],1,FALSE),""),
IFERROR(VLOOKUP($O148,all_tags[other],1,FALSE),"")
)</f>
        <v/>
      </c>
      <c r="AL148" t="str">
        <f t="shared" si="2"/>
        <v>post;overview;basics;data-science;technique</v>
      </c>
    </row>
    <row r="149" spans="1:38" x14ac:dyDescent="0.25">
      <c r="A149" t="str">
        <f>source_data[[#This Row],[link_id]]</f>
        <v>L00374</v>
      </c>
      <c r="B149" t="str">
        <f>source_data[[#This Row],[link]]</f>
        <v>http://geoexamples.com/d3-raster-tools-docs/</v>
      </c>
      <c r="C149" t="str">
        <f>source_data[[#This Row],[article_title]]</f>
        <v>D3js raster tools docs</v>
      </c>
      <c r="D149" t="str">
        <f>source_data[[#This Row],[concatenate]]</f>
        <v>post;data-viz;tool;technology;d3js</v>
      </c>
      <c r="E149">
        <f>source_data[[#This Row],[tag_count]]</f>
        <v>5</v>
      </c>
      <c r="F149" t="str" cm="1">
        <f t="array" ref="F149:J149">_xlfn.TEXTSPLIT(Table5[[#This Row],[concatenate]],";")</f>
        <v>post</v>
      </c>
      <c r="G149" t="str">
        <v>data-viz</v>
      </c>
      <c r="H149" t="str">
        <v>tool</v>
      </c>
      <c r="I149" t="str">
        <v>technology</v>
      </c>
      <c r="J149" t="str">
        <v>d3js</v>
      </c>
      <c r="Q149">
        <f>IF(ISBLANK(F149),-1,COUNTIF(all_tags[],F149)-COUNTIF(all_tags[category],F149))</f>
        <v>1</v>
      </c>
      <c r="R149">
        <f>IF(ISBLANK(G149),-1,COUNTIF(all_tags[],G149)-COUNTIF(all_tags[category],G149))</f>
        <v>1</v>
      </c>
      <c r="S149">
        <f>IF(ISBLANK(H149),-1,COUNTIF(all_tags[],H149)-COUNTIF(all_tags[category],H149))</f>
        <v>1</v>
      </c>
      <c r="T149">
        <f>IF(ISBLANK(I149),-1,COUNTIF(all_tags[],I149)-COUNTIF(all_tags[category],I149))</f>
        <v>1</v>
      </c>
      <c r="U149">
        <f>IF(ISBLANK(J149),-1,COUNTIF(all_tags[],J149)-COUNTIF(all_tags[category],J149))</f>
        <v>1</v>
      </c>
      <c r="V149">
        <f>IF(ISBLANK(K149),-1,COUNTIF(all_tags[],K149)-COUNTIF(all_tags[category],K149))</f>
        <v>-1</v>
      </c>
      <c r="W149">
        <f>IF(ISBLANK(L149),-1,COUNTIF(all_tags[],L149)-COUNTIF(all_tags[category],L149))</f>
        <v>-1</v>
      </c>
      <c r="X149">
        <f>IF(ISBLANK(M149),-1,COUNTIF(all_tags[],M149)-COUNTIF(all_tags[category],M149))</f>
        <v>-1</v>
      </c>
      <c r="Y149">
        <f>IF(ISBLANK(N149),-1,COUNTIF(all_tags[],N149)-COUNTIF(all_tags[category],N149))</f>
        <v>-1</v>
      </c>
      <c r="Z149">
        <f>IF(ISBLANK(O149),-1,COUNTIF(all_tags[],O149)-COUNTIF(all_tags[category],O149))</f>
        <v>-1</v>
      </c>
      <c r="AB149" t="str">
        <f>Table5[[#This Row],[link_id]]</f>
        <v>L00374</v>
      </c>
      <c r="AC149" s="5" t="str">
        <f>_xlfn.TEXTJOIN("#",TRUE,
IFERROR(VLOOKUP($F149,all_tags[format],1,FALSE),""),
IFERROR(VLOOKUP($G149,all_tags[format],1,FALSE),""),
IFERROR(VLOOKUP($H149,all_tags[format],1,FALSE),""),
IFERROR(VLOOKUP($I149,all_tags[format],1,FALSE),""),
IFERROR(VLOOKUP($J149,all_tags[format],1,FALSE),""),
IFERROR(VLOOKUP($K149,all_tags[format],1,FALSE),""),
IFERROR(VLOOKUP($L149,all_tags[format],1,FALSE),""),
IFERROR(VLOOKUP($M149,all_tags[format],1,FALSE),""),
IFERROR(VLOOKUP($N149,all_tags[format],1,FALSE),""),
IFERROR(VLOOKUP($O149,all_tags[format],1,FALSE),"")
)</f>
        <v>post</v>
      </c>
      <c r="AD149" s="5" t="str">
        <f>_xlfn.TEXTJOIN("#",TRUE,
IFERROR(VLOOKUP($F149,all_tags[type],1,FALSE),""),
IFERROR(VLOOKUP($G149,all_tags[type],1,FALSE),""),
IFERROR(VLOOKUP($H149,all_tags[type],1,FALSE),""),
IFERROR(VLOOKUP($I149,all_tags[type],1,FALSE),""),
IFERROR(VLOOKUP($J149,all_tags[type],1,FALSE),""),
IFERROR(VLOOKUP($K149,all_tags[type],1,FALSE),""),
IFERROR(VLOOKUP($L149,all_tags[type],1,FALSE),""),
IFERROR(VLOOKUP($M149,all_tags[type],1,FALSE),""),
IFERROR(VLOOKUP($N149,all_tags[type],1,FALSE),""),
IFERROR(VLOOKUP($O149,all_tags[type],1,FALSE),"")
)</f>
        <v/>
      </c>
      <c r="AE149" s="5" t="str">
        <f>_xlfn.TEXTJOIN("#",TRUE,
IFERROR(VLOOKUP($F149,all_tags[level],1,FALSE),""),
IFERROR(VLOOKUP($G149,all_tags[level],1,FALSE),""),
IFERROR(VLOOKUP($H149,all_tags[level],1,FALSE),""),
IFERROR(VLOOKUP($I149,all_tags[level],1,FALSE),""),
IFERROR(VLOOKUP($J149,all_tags[level],1,FALSE),""),
IFERROR(VLOOKUP($K149,all_tags[level],1,FALSE),""),
IFERROR(VLOOKUP($L149,all_tags[level],1,FALSE),""),
IFERROR(VLOOKUP($M149,all_tags[level],1,FALSE),""),
IFERROR(VLOOKUP($N149,all_tags[level],1,FALSE),""),
IFERROR(VLOOKUP($O149,all_tags[level],1,FALSE),"")
)</f>
        <v/>
      </c>
      <c r="AF149" s="5" t="str">
        <f>_xlfn.TEXTJOIN("#",TRUE,
IFERROR(VLOOKUP($F149,all_tags[style],1,FALSE),""),
IFERROR(VLOOKUP($G149,all_tags[style],1,FALSE),""),
IFERROR(VLOOKUP($H149,all_tags[style],1,FALSE),""),
IFERROR(VLOOKUP($I149,all_tags[style],1,FALSE),""),
IFERROR(VLOOKUP($J149,all_tags[style],1,FALSE),""),
IFERROR(VLOOKUP($K149,all_tags[style],1,FALSE),""),
IFERROR(VLOOKUP($L149,all_tags[style],1,FALSE),""),
IFERROR(VLOOKUP($M149,all_tags[style],1,FALSE),""),
IFERROR(VLOOKUP($N149,all_tags[style],1,FALSE),""),
IFERROR(VLOOKUP($O149,all_tags[style],1,FALSE),"")
)</f>
        <v/>
      </c>
      <c r="AG149" s="5" t="str">
        <f>_xlfn.TEXTJOIN("#",TRUE,
IFERROR(VLOOKUP($F149,all_tags[theme],1,FALSE),""),
IFERROR(VLOOKUP($G149,all_tags[theme],1,FALSE),""),
IFERROR(VLOOKUP($H149,all_tags[theme],1,FALSE),""),
IFERROR(VLOOKUP($I149,all_tags[theme],1,FALSE),""),
IFERROR(VLOOKUP($J149,all_tags[theme],1,FALSE),""),
IFERROR(VLOOKUP($K149,all_tags[theme],1,FALSE),""),
IFERROR(VLOOKUP($L149,all_tags[theme],1,FALSE),""),
IFERROR(VLOOKUP($M149,all_tags[theme],1,FALSE),""),
IFERROR(VLOOKUP($N149,all_tags[theme],1,FALSE),""),
IFERROR(VLOOKUP($O149,all_tags[theme],1,FALSE),"")
)</f>
        <v>data-viz</v>
      </c>
      <c r="AH149" s="5" t="str">
        <f>_xlfn.TEXTJOIN("#",TRUE,
IFERROR(VLOOKUP($F149,all_tags[topic],1,FALSE),""),
IFERROR(VLOOKUP($G149,all_tags[topic],1,FALSE),""),
IFERROR(VLOOKUP($H149,all_tags[topic],1,FALSE),""),
IFERROR(VLOOKUP($I149,all_tags[topic],1,FALSE),""),
IFERROR(VLOOKUP($J149,all_tags[topic],1,FALSE),""),
IFERROR(VLOOKUP($K149,all_tags[topic],1,FALSE),""),
IFERROR(VLOOKUP($L149,all_tags[topic],1,FALSE),""),
IFERROR(VLOOKUP($M149,all_tags[topic],1,FALSE),""),
IFERROR(VLOOKUP($N149,all_tags[topic],1,FALSE),""),
IFERROR(VLOOKUP($O149,all_tags[topic],1,FALSE),"")
)</f>
        <v>tool#technology</v>
      </c>
      <c r="AI149" s="5" t="str">
        <f>_xlfn.TEXTJOIN("#",TRUE,
IFERROR(VLOOKUP($F149,all_tags[area],1,FALSE),""),
IFERROR(VLOOKUP($G149,all_tags[area],1,FALSE),""),
IFERROR(VLOOKUP($H149,all_tags[area],1,FALSE),""),
IFERROR(VLOOKUP($I149,all_tags[area],1,FALSE),""),
IFERROR(VLOOKUP($J149,all_tags[area],1,FALSE),""),
IFERROR(VLOOKUP($K149,all_tags[area],1,FALSE),""),
IFERROR(VLOOKUP($L149,all_tags[area],1,FALSE),""),
IFERROR(VLOOKUP($M149,all_tags[area],1,FALSE),""),
IFERROR(VLOOKUP($N149,all_tags[area],1,FALSE),""),
IFERROR(VLOOKUP($O149,all_tags[area],1,FALSE),"")
)</f>
        <v/>
      </c>
      <c r="AJ149" s="5" t="str">
        <f>_xlfn.TEXTJOIN("#",TRUE,
IFERROR(VLOOKUP($F149,all_tags[technology],1,FALSE),""),
IFERROR(VLOOKUP($G149,all_tags[technology],1,FALSE),""),
IFERROR(VLOOKUP($H149,all_tags[technology],1,FALSE),""),
IFERROR(VLOOKUP($I149,all_tags[technology],1,FALSE),""),
IFERROR(VLOOKUP($J149,all_tags[technology],1,FALSE),""),
IFERROR(VLOOKUP($K149,all_tags[technology],1,FALSE),""),
IFERROR(VLOOKUP($L149,all_tags[technology],1,FALSE),""),
IFERROR(VLOOKUP($M149,all_tags[technology],1,FALSE),""),
IFERROR(VLOOKUP($N149,all_tags[technology],1,FALSE),""),
IFERROR(VLOOKUP($O149,all_tags[technology],1,FALSE),"")
)</f>
        <v>d3js</v>
      </c>
      <c r="AK149" s="5" t="str">
        <f>_xlfn.TEXTJOIN("#",TRUE,
IFERROR(VLOOKUP($F149,all_tags[other],1,FALSE),""),
IFERROR(VLOOKUP($G149,all_tags[other],1,FALSE),""),
IFERROR(VLOOKUP($H149,all_tags[other],1,FALSE),""),
IFERROR(VLOOKUP($I149,all_tags[other],1,FALSE),""),
IFERROR(VLOOKUP($J149,all_tags[other],1,FALSE),""),
IFERROR(VLOOKUP($K149,all_tags[other],1,FALSE),""),
IFERROR(VLOOKUP($L149,all_tags[other],1,FALSE),""),
IFERROR(VLOOKUP($M149,all_tags[other],1,FALSE),""),
IFERROR(VLOOKUP($N149,all_tags[other],1,FALSE),""),
IFERROR(VLOOKUP($O149,all_tags[other],1,FALSE),"")
)</f>
        <v/>
      </c>
      <c r="AL149" t="str">
        <f t="shared" si="2"/>
        <v>post;data-viz;tool;technology;d3js</v>
      </c>
    </row>
    <row r="150" spans="1:38" x14ac:dyDescent="0.25">
      <c r="A150" t="str">
        <f>source_data[[#This Row],[link_id]]</f>
        <v>L00375</v>
      </c>
      <c r="B150" t="str">
        <f>source_data[[#This Row],[link]]</f>
        <v>https://antoineguillot.wordpress.com/2016/11/20/an-extensive-tutorial-of-d3partitionr-0-2/</v>
      </c>
      <c r="C150" t="str">
        <f>source_data[[#This Row],[article_title]]</f>
        <v>An extensive tutorial of D3partitionR 0.2</v>
      </c>
      <c r="D150" t="str">
        <f>source_data[[#This Row],[concatenate]]</f>
        <v>post;package;tutorial;data-viz;technology;d3js</v>
      </c>
      <c r="E150">
        <f>source_data[[#This Row],[tag_count]]</f>
        <v>5</v>
      </c>
      <c r="F150" t="str" cm="1">
        <f t="array" ref="F150:K150">_xlfn.TEXTSPLIT(Table5[[#This Row],[concatenate]],";")</f>
        <v>post</v>
      </c>
      <c r="G150" t="str">
        <v>package</v>
      </c>
      <c r="H150" t="str">
        <v>tutorial</v>
      </c>
      <c r="I150" t="str">
        <v>data-viz</v>
      </c>
      <c r="J150" t="str">
        <v>technology</v>
      </c>
      <c r="K150" t="str">
        <v>d3js</v>
      </c>
      <c r="Q150">
        <f>IF(ISBLANK(F150),-1,COUNTIF(all_tags[],F150)-COUNTIF(all_tags[category],F150))</f>
        <v>1</v>
      </c>
      <c r="R150">
        <f>IF(ISBLANK(G150),-1,COUNTIF(all_tags[],G150)-COUNTIF(all_tags[category],G150))</f>
        <v>1</v>
      </c>
      <c r="S150">
        <f>IF(ISBLANK(H150),-1,COUNTIF(all_tags[],H150)-COUNTIF(all_tags[category],H150))</f>
        <v>1</v>
      </c>
      <c r="T150">
        <f>IF(ISBLANK(I150),-1,COUNTIF(all_tags[],I150)-COUNTIF(all_tags[category],I150))</f>
        <v>1</v>
      </c>
      <c r="U150">
        <f>IF(ISBLANK(J150),-1,COUNTIF(all_tags[],J150)-COUNTIF(all_tags[category],J150))</f>
        <v>1</v>
      </c>
      <c r="V150">
        <f>IF(ISBLANK(K150),-1,COUNTIF(all_tags[],K150)-COUNTIF(all_tags[category],K150))</f>
        <v>1</v>
      </c>
      <c r="W150">
        <f>IF(ISBLANK(L150),-1,COUNTIF(all_tags[],L150)-COUNTIF(all_tags[category],L150))</f>
        <v>-1</v>
      </c>
      <c r="X150">
        <f>IF(ISBLANK(M150),-1,COUNTIF(all_tags[],M150)-COUNTIF(all_tags[category],M150))</f>
        <v>-1</v>
      </c>
      <c r="Y150">
        <f>IF(ISBLANK(N150),-1,COUNTIF(all_tags[],N150)-COUNTIF(all_tags[category],N150))</f>
        <v>-1</v>
      </c>
      <c r="Z150">
        <f>IF(ISBLANK(O150),-1,COUNTIF(all_tags[],O150)-COUNTIF(all_tags[category],O150))</f>
        <v>-1</v>
      </c>
      <c r="AB150" t="str">
        <f>Table5[[#This Row],[link_id]]</f>
        <v>L00375</v>
      </c>
      <c r="AC150" s="5" t="str">
        <f>_xlfn.TEXTJOIN("#",TRUE,
IFERROR(VLOOKUP($F150,all_tags[format],1,FALSE),""),
IFERROR(VLOOKUP($G150,all_tags[format],1,FALSE),""),
IFERROR(VLOOKUP($H150,all_tags[format],1,FALSE),""),
IFERROR(VLOOKUP($I150,all_tags[format],1,FALSE),""),
IFERROR(VLOOKUP($J150,all_tags[format],1,FALSE),""),
IFERROR(VLOOKUP($K150,all_tags[format],1,FALSE),""),
IFERROR(VLOOKUP($L150,all_tags[format],1,FALSE),""),
IFERROR(VLOOKUP($M150,all_tags[format],1,FALSE),""),
IFERROR(VLOOKUP($N150,all_tags[format],1,FALSE),""),
IFERROR(VLOOKUP($O150,all_tags[format],1,FALSE),"")
)</f>
        <v>post#package</v>
      </c>
      <c r="AD150" s="5" t="str">
        <f>_xlfn.TEXTJOIN("#",TRUE,
IFERROR(VLOOKUP($F150,all_tags[type],1,FALSE),""),
IFERROR(VLOOKUP($G150,all_tags[type],1,FALSE),""),
IFERROR(VLOOKUP($H150,all_tags[type],1,FALSE),""),
IFERROR(VLOOKUP($I150,all_tags[type],1,FALSE),""),
IFERROR(VLOOKUP($J150,all_tags[type],1,FALSE),""),
IFERROR(VLOOKUP($K150,all_tags[type],1,FALSE),""),
IFERROR(VLOOKUP($L150,all_tags[type],1,FALSE),""),
IFERROR(VLOOKUP($M150,all_tags[type],1,FALSE),""),
IFERROR(VLOOKUP($N150,all_tags[type],1,FALSE),""),
IFERROR(VLOOKUP($O150,all_tags[type],1,FALSE),"")
)</f>
        <v>tutorial</v>
      </c>
      <c r="AE150" s="5" t="str">
        <f>_xlfn.TEXTJOIN("#",TRUE,
IFERROR(VLOOKUP($F150,all_tags[level],1,FALSE),""),
IFERROR(VLOOKUP($G150,all_tags[level],1,FALSE),""),
IFERROR(VLOOKUP($H150,all_tags[level],1,FALSE),""),
IFERROR(VLOOKUP($I150,all_tags[level],1,FALSE),""),
IFERROR(VLOOKUP($J150,all_tags[level],1,FALSE),""),
IFERROR(VLOOKUP($K150,all_tags[level],1,FALSE),""),
IFERROR(VLOOKUP($L150,all_tags[level],1,FALSE),""),
IFERROR(VLOOKUP($M150,all_tags[level],1,FALSE),""),
IFERROR(VLOOKUP($N150,all_tags[level],1,FALSE),""),
IFERROR(VLOOKUP($O150,all_tags[level],1,FALSE),"")
)</f>
        <v/>
      </c>
      <c r="AF150" s="5" t="str">
        <f>_xlfn.TEXTJOIN("#",TRUE,
IFERROR(VLOOKUP($F150,all_tags[style],1,FALSE),""),
IFERROR(VLOOKUP($G150,all_tags[style],1,FALSE),""),
IFERROR(VLOOKUP($H150,all_tags[style],1,FALSE),""),
IFERROR(VLOOKUP($I150,all_tags[style],1,FALSE),""),
IFERROR(VLOOKUP($J150,all_tags[style],1,FALSE),""),
IFERROR(VLOOKUP($K150,all_tags[style],1,FALSE),""),
IFERROR(VLOOKUP($L150,all_tags[style],1,FALSE),""),
IFERROR(VLOOKUP($M150,all_tags[style],1,FALSE),""),
IFERROR(VLOOKUP($N150,all_tags[style],1,FALSE),""),
IFERROR(VLOOKUP($O150,all_tags[style],1,FALSE),"")
)</f>
        <v/>
      </c>
      <c r="AG150" s="5" t="str">
        <f>_xlfn.TEXTJOIN("#",TRUE,
IFERROR(VLOOKUP($F150,all_tags[theme],1,FALSE),""),
IFERROR(VLOOKUP($G150,all_tags[theme],1,FALSE),""),
IFERROR(VLOOKUP($H150,all_tags[theme],1,FALSE),""),
IFERROR(VLOOKUP($I150,all_tags[theme],1,FALSE),""),
IFERROR(VLOOKUP($J150,all_tags[theme],1,FALSE),""),
IFERROR(VLOOKUP($K150,all_tags[theme],1,FALSE),""),
IFERROR(VLOOKUP($L150,all_tags[theme],1,FALSE),""),
IFERROR(VLOOKUP($M150,all_tags[theme],1,FALSE),""),
IFERROR(VLOOKUP($N150,all_tags[theme],1,FALSE),""),
IFERROR(VLOOKUP($O150,all_tags[theme],1,FALSE),"")
)</f>
        <v>data-viz</v>
      </c>
      <c r="AH150" s="5" t="str">
        <f>_xlfn.TEXTJOIN("#",TRUE,
IFERROR(VLOOKUP($F150,all_tags[topic],1,FALSE),""),
IFERROR(VLOOKUP($G150,all_tags[topic],1,FALSE),""),
IFERROR(VLOOKUP($H150,all_tags[topic],1,FALSE),""),
IFERROR(VLOOKUP($I150,all_tags[topic],1,FALSE),""),
IFERROR(VLOOKUP($J150,all_tags[topic],1,FALSE),""),
IFERROR(VLOOKUP($K150,all_tags[topic],1,FALSE),""),
IFERROR(VLOOKUP($L150,all_tags[topic],1,FALSE),""),
IFERROR(VLOOKUP($M150,all_tags[topic],1,FALSE),""),
IFERROR(VLOOKUP($N150,all_tags[topic],1,FALSE),""),
IFERROR(VLOOKUP($O150,all_tags[topic],1,FALSE),"")
)</f>
        <v>technology</v>
      </c>
      <c r="AI150" s="5" t="str">
        <f>_xlfn.TEXTJOIN("#",TRUE,
IFERROR(VLOOKUP($F150,all_tags[area],1,FALSE),""),
IFERROR(VLOOKUP($G150,all_tags[area],1,FALSE),""),
IFERROR(VLOOKUP($H150,all_tags[area],1,FALSE),""),
IFERROR(VLOOKUP($I150,all_tags[area],1,FALSE),""),
IFERROR(VLOOKUP($J150,all_tags[area],1,FALSE),""),
IFERROR(VLOOKUP($K150,all_tags[area],1,FALSE),""),
IFERROR(VLOOKUP($L150,all_tags[area],1,FALSE),""),
IFERROR(VLOOKUP($M150,all_tags[area],1,FALSE),""),
IFERROR(VLOOKUP($N150,all_tags[area],1,FALSE),""),
IFERROR(VLOOKUP($O150,all_tags[area],1,FALSE),"")
)</f>
        <v/>
      </c>
      <c r="AJ150" s="5" t="str">
        <f>_xlfn.TEXTJOIN("#",TRUE,
IFERROR(VLOOKUP($F150,all_tags[technology],1,FALSE),""),
IFERROR(VLOOKUP($G150,all_tags[technology],1,FALSE),""),
IFERROR(VLOOKUP($H150,all_tags[technology],1,FALSE),""),
IFERROR(VLOOKUP($I150,all_tags[technology],1,FALSE),""),
IFERROR(VLOOKUP($J150,all_tags[technology],1,FALSE),""),
IFERROR(VLOOKUP($K150,all_tags[technology],1,FALSE),""),
IFERROR(VLOOKUP($L150,all_tags[technology],1,FALSE),""),
IFERROR(VLOOKUP($M150,all_tags[technology],1,FALSE),""),
IFERROR(VLOOKUP($N150,all_tags[technology],1,FALSE),""),
IFERROR(VLOOKUP($O150,all_tags[technology],1,FALSE),"")
)</f>
        <v>d3js</v>
      </c>
      <c r="AK150" s="5" t="str">
        <f>_xlfn.TEXTJOIN("#",TRUE,
IFERROR(VLOOKUP($F150,all_tags[other],1,FALSE),""),
IFERROR(VLOOKUP($G150,all_tags[other],1,FALSE),""),
IFERROR(VLOOKUP($H150,all_tags[other],1,FALSE),""),
IFERROR(VLOOKUP($I150,all_tags[other],1,FALSE),""),
IFERROR(VLOOKUP($J150,all_tags[other],1,FALSE),""),
IFERROR(VLOOKUP($K150,all_tags[other],1,FALSE),""),
IFERROR(VLOOKUP($L150,all_tags[other],1,FALSE),""),
IFERROR(VLOOKUP($M150,all_tags[other],1,FALSE),""),
IFERROR(VLOOKUP($N150,all_tags[other],1,FALSE),""),
IFERROR(VLOOKUP($O150,all_tags[other],1,FALSE),"")
)</f>
        <v/>
      </c>
      <c r="AL150" t="str">
        <f t="shared" si="2"/>
        <v>post;package;tutorial;data-viz;technology;d3js</v>
      </c>
    </row>
    <row r="151" spans="1:38" x14ac:dyDescent="0.25">
      <c r="A151" t="str">
        <f>source_data[[#This Row],[link_id]]</f>
        <v>L00376</v>
      </c>
      <c r="B151" t="str">
        <f>source_data[[#This Row],[link]]</f>
        <v>https://bi-survey.com/top-business-intelligence-trends-2017</v>
      </c>
      <c r="C151" t="str">
        <f>source_data[[#This Row],[article_title]]</f>
        <v>Top Business Intelligence Trends 2022: What 2,396 BI Professionals Really Think</v>
      </c>
      <c r="D151" t="str">
        <f>source_data[[#This Row],[concatenate]]</f>
        <v>report;analysis;survey;bi</v>
      </c>
      <c r="E151">
        <f>source_data[[#This Row],[tag_count]]</f>
        <v>3</v>
      </c>
      <c r="F151" t="str" cm="1">
        <f t="array" ref="F151:I151">_xlfn.TEXTSPLIT(Table5[[#This Row],[concatenate]],";")</f>
        <v>report</v>
      </c>
      <c r="G151" t="str">
        <v>analysis</v>
      </c>
      <c r="H151" t="str">
        <v>survey</v>
      </c>
      <c r="I151" t="str">
        <v>bi</v>
      </c>
      <c r="Q151">
        <f>IF(ISBLANK(F151),-1,COUNTIF(all_tags[],F151)-COUNTIF(all_tags[category],F151))</f>
        <v>1</v>
      </c>
      <c r="R151">
        <f>IF(ISBLANK(G151),-1,COUNTIF(all_tags[],G151)-COUNTIF(all_tags[category],G151))</f>
        <v>1</v>
      </c>
      <c r="S151">
        <f>IF(ISBLANK(H151),-1,COUNTIF(all_tags[],H151)-COUNTIF(all_tags[category],H151))</f>
        <v>1</v>
      </c>
      <c r="T151">
        <f>IF(ISBLANK(I151),-1,COUNTIF(all_tags[],I151)-COUNTIF(all_tags[category],I151))</f>
        <v>1</v>
      </c>
      <c r="U151">
        <f>IF(ISBLANK(J151),-1,COUNTIF(all_tags[],J151)-COUNTIF(all_tags[category],J151))</f>
        <v>-1</v>
      </c>
      <c r="V151">
        <f>IF(ISBLANK(K151),-1,COUNTIF(all_tags[],K151)-COUNTIF(all_tags[category],K151))</f>
        <v>-1</v>
      </c>
      <c r="W151">
        <f>IF(ISBLANK(L151),-1,COUNTIF(all_tags[],L151)-COUNTIF(all_tags[category],L151))</f>
        <v>-1</v>
      </c>
      <c r="X151">
        <f>IF(ISBLANK(M151),-1,COUNTIF(all_tags[],M151)-COUNTIF(all_tags[category],M151))</f>
        <v>-1</v>
      </c>
      <c r="Y151">
        <f>IF(ISBLANK(N151),-1,COUNTIF(all_tags[],N151)-COUNTIF(all_tags[category],N151))</f>
        <v>-1</v>
      </c>
      <c r="Z151">
        <f>IF(ISBLANK(O151),-1,COUNTIF(all_tags[],O151)-COUNTIF(all_tags[category],O151))</f>
        <v>-1</v>
      </c>
      <c r="AB151" t="str">
        <f>Table5[[#This Row],[link_id]]</f>
        <v>L00376</v>
      </c>
      <c r="AC151" s="5" t="str">
        <f>_xlfn.TEXTJOIN("#",TRUE,
IFERROR(VLOOKUP($F151,all_tags[format],1,FALSE),""),
IFERROR(VLOOKUP($G151,all_tags[format],1,FALSE),""),
IFERROR(VLOOKUP($H151,all_tags[format],1,FALSE),""),
IFERROR(VLOOKUP($I151,all_tags[format],1,FALSE),""),
IFERROR(VLOOKUP($J151,all_tags[format],1,FALSE),""),
IFERROR(VLOOKUP($K151,all_tags[format],1,FALSE),""),
IFERROR(VLOOKUP($L151,all_tags[format],1,FALSE),""),
IFERROR(VLOOKUP($M151,all_tags[format],1,FALSE),""),
IFERROR(VLOOKUP($N151,all_tags[format],1,FALSE),""),
IFERROR(VLOOKUP($O151,all_tags[format],1,FALSE),"")
)</f>
        <v/>
      </c>
      <c r="AD151" s="5" t="str">
        <f>_xlfn.TEXTJOIN("#",TRUE,
IFERROR(VLOOKUP($F151,all_tags[type],1,FALSE),""),
IFERROR(VLOOKUP($G151,all_tags[type],1,FALSE),""),
IFERROR(VLOOKUP($H151,all_tags[type],1,FALSE),""),
IFERROR(VLOOKUP($I151,all_tags[type],1,FALSE),""),
IFERROR(VLOOKUP($J151,all_tags[type],1,FALSE),""),
IFERROR(VLOOKUP($K151,all_tags[type],1,FALSE),""),
IFERROR(VLOOKUP($L151,all_tags[type],1,FALSE),""),
IFERROR(VLOOKUP($M151,all_tags[type],1,FALSE),""),
IFERROR(VLOOKUP($N151,all_tags[type],1,FALSE),""),
IFERROR(VLOOKUP($O151,all_tags[type],1,FALSE),"")
)</f>
        <v>report</v>
      </c>
      <c r="AE151" s="5" t="str">
        <f>_xlfn.TEXTJOIN("#",TRUE,
IFERROR(VLOOKUP($F151,all_tags[level],1,FALSE),""),
IFERROR(VLOOKUP($G151,all_tags[level],1,FALSE),""),
IFERROR(VLOOKUP($H151,all_tags[level],1,FALSE),""),
IFERROR(VLOOKUP($I151,all_tags[level],1,FALSE),""),
IFERROR(VLOOKUP($J151,all_tags[level],1,FALSE),""),
IFERROR(VLOOKUP($K151,all_tags[level],1,FALSE),""),
IFERROR(VLOOKUP($L151,all_tags[level],1,FALSE),""),
IFERROR(VLOOKUP($M151,all_tags[level],1,FALSE),""),
IFERROR(VLOOKUP($N151,all_tags[level],1,FALSE),""),
IFERROR(VLOOKUP($O151,all_tags[level],1,FALSE),"")
)</f>
        <v/>
      </c>
      <c r="AF151" s="5" t="str">
        <f>_xlfn.TEXTJOIN("#",TRUE,
IFERROR(VLOOKUP($F151,all_tags[style],1,FALSE),""),
IFERROR(VLOOKUP($G151,all_tags[style],1,FALSE),""),
IFERROR(VLOOKUP($H151,all_tags[style],1,FALSE),""),
IFERROR(VLOOKUP($I151,all_tags[style],1,FALSE),""),
IFERROR(VLOOKUP($J151,all_tags[style],1,FALSE),""),
IFERROR(VLOOKUP($K151,all_tags[style],1,FALSE),""),
IFERROR(VLOOKUP($L151,all_tags[style],1,FALSE),""),
IFERROR(VLOOKUP($M151,all_tags[style],1,FALSE),""),
IFERROR(VLOOKUP($N151,all_tags[style],1,FALSE),""),
IFERROR(VLOOKUP($O151,all_tags[style],1,FALSE),"")
)</f>
        <v/>
      </c>
      <c r="AG151" s="5" t="str">
        <f>_xlfn.TEXTJOIN("#",TRUE,
IFERROR(VLOOKUP($F151,all_tags[theme],1,FALSE),""),
IFERROR(VLOOKUP($G151,all_tags[theme],1,FALSE),""),
IFERROR(VLOOKUP($H151,all_tags[theme],1,FALSE),""),
IFERROR(VLOOKUP($I151,all_tags[theme],1,FALSE),""),
IFERROR(VLOOKUP($J151,all_tags[theme],1,FALSE),""),
IFERROR(VLOOKUP($K151,all_tags[theme],1,FALSE),""),
IFERROR(VLOOKUP($L151,all_tags[theme],1,FALSE),""),
IFERROR(VLOOKUP($M151,all_tags[theme],1,FALSE),""),
IFERROR(VLOOKUP($N151,all_tags[theme],1,FALSE),""),
IFERROR(VLOOKUP($O151,all_tags[theme],1,FALSE),"")
)</f>
        <v/>
      </c>
      <c r="AH151" s="5" t="str">
        <f>_xlfn.TEXTJOIN("#",TRUE,
IFERROR(VLOOKUP($F151,all_tags[topic],1,FALSE),""),
IFERROR(VLOOKUP($G151,all_tags[topic],1,FALSE),""),
IFERROR(VLOOKUP($H151,all_tags[topic],1,FALSE),""),
IFERROR(VLOOKUP($I151,all_tags[topic],1,FALSE),""),
IFERROR(VLOOKUP($J151,all_tags[topic],1,FALSE),""),
IFERROR(VLOOKUP($K151,all_tags[topic],1,FALSE),""),
IFERROR(VLOOKUP($L151,all_tags[topic],1,FALSE),""),
IFERROR(VLOOKUP($M151,all_tags[topic],1,FALSE),""),
IFERROR(VLOOKUP($N151,all_tags[topic],1,FALSE),""),
IFERROR(VLOOKUP($O151,all_tags[topic],1,FALSE),"")
)</f>
        <v/>
      </c>
      <c r="AI151" s="5" t="str">
        <f>_xlfn.TEXTJOIN("#",TRUE,
IFERROR(VLOOKUP($F151,all_tags[area],1,FALSE),""),
IFERROR(VLOOKUP($G151,all_tags[area],1,FALSE),""),
IFERROR(VLOOKUP($H151,all_tags[area],1,FALSE),""),
IFERROR(VLOOKUP($I151,all_tags[area],1,FALSE),""),
IFERROR(VLOOKUP($J151,all_tags[area],1,FALSE),""),
IFERROR(VLOOKUP($K151,all_tags[area],1,FALSE),""),
IFERROR(VLOOKUP($L151,all_tags[area],1,FALSE),""),
IFERROR(VLOOKUP($M151,all_tags[area],1,FALSE),""),
IFERROR(VLOOKUP($N151,all_tags[area],1,FALSE),""),
IFERROR(VLOOKUP($O151,all_tags[area],1,FALSE),"")
)</f>
        <v>analysis#survey#bi</v>
      </c>
      <c r="AJ151" s="5" t="str">
        <f>_xlfn.TEXTJOIN("#",TRUE,
IFERROR(VLOOKUP($F151,all_tags[technology],1,FALSE),""),
IFERROR(VLOOKUP($G151,all_tags[technology],1,FALSE),""),
IFERROR(VLOOKUP($H151,all_tags[technology],1,FALSE),""),
IFERROR(VLOOKUP($I151,all_tags[technology],1,FALSE),""),
IFERROR(VLOOKUP($J151,all_tags[technology],1,FALSE),""),
IFERROR(VLOOKUP($K151,all_tags[technology],1,FALSE),""),
IFERROR(VLOOKUP($L151,all_tags[technology],1,FALSE),""),
IFERROR(VLOOKUP($M151,all_tags[technology],1,FALSE),""),
IFERROR(VLOOKUP($N151,all_tags[technology],1,FALSE),""),
IFERROR(VLOOKUP($O151,all_tags[technology],1,FALSE),"")
)</f>
        <v/>
      </c>
      <c r="AK151" s="5" t="str">
        <f>_xlfn.TEXTJOIN("#",TRUE,
IFERROR(VLOOKUP($F151,all_tags[other],1,FALSE),""),
IFERROR(VLOOKUP($G151,all_tags[other],1,FALSE),""),
IFERROR(VLOOKUP($H151,all_tags[other],1,FALSE),""),
IFERROR(VLOOKUP($I151,all_tags[other],1,FALSE),""),
IFERROR(VLOOKUP($J151,all_tags[other],1,FALSE),""),
IFERROR(VLOOKUP($K151,all_tags[other],1,FALSE),""),
IFERROR(VLOOKUP($L151,all_tags[other],1,FALSE),""),
IFERROR(VLOOKUP($M151,all_tags[other],1,FALSE),""),
IFERROR(VLOOKUP($N151,all_tags[other],1,FALSE),""),
IFERROR(VLOOKUP($O151,all_tags[other],1,FALSE),"")
)</f>
        <v/>
      </c>
      <c r="AL151" t="str">
        <f t="shared" si="2"/>
        <v>report;analysis;survey;bi</v>
      </c>
    </row>
    <row r="152" spans="1:38" ht="30" x14ac:dyDescent="0.25">
      <c r="A152" t="str">
        <f>source_data[[#This Row],[link_id]]</f>
        <v>L00380</v>
      </c>
      <c r="B152" t="str">
        <f>source_data[[#This Row],[link]]</f>
        <v>https://www.highcharts.com/blog/post/213-histogram-when-why-how/</v>
      </c>
      <c r="C152" t="str">
        <f>source_data[[#This Row],[article_title]]</f>
        <v>Histograms: When, Why &amp; How (Part 1)</v>
      </c>
      <c r="D152" t="str">
        <f>source_data[[#This Row],[concatenate]]</f>
        <v>post;explainer;data-science;data-viz;technique;technique</v>
      </c>
      <c r="E152">
        <f>source_data[[#This Row],[tag_count]]</f>
        <v>5</v>
      </c>
      <c r="F152" t="str" cm="1">
        <f t="array" ref="F152:K152">_xlfn.TEXTSPLIT(Table5[[#This Row],[concatenate]],";")</f>
        <v>post</v>
      </c>
      <c r="G152" t="str">
        <v>explainer</v>
      </c>
      <c r="H152" t="str">
        <v>data-science</v>
      </c>
      <c r="I152" t="str">
        <v>data-viz</v>
      </c>
      <c r="J152" t="str">
        <v>technique</v>
      </c>
      <c r="K152" t="str">
        <v>technique</v>
      </c>
      <c r="Q152">
        <f>IF(ISBLANK(F152),-1,COUNTIF(all_tags[],F152)-COUNTIF(all_tags[category],F152))</f>
        <v>1</v>
      </c>
      <c r="R152">
        <f>IF(ISBLANK(G152),-1,COUNTIF(all_tags[],G152)-COUNTIF(all_tags[category],G152))</f>
        <v>1</v>
      </c>
      <c r="S152">
        <f>IF(ISBLANK(H152),-1,COUNTIF(all_tags[],H152)-COUNTIF(all_tags[category],H152))</f>
        <v>1</v>
      </c>
      <c r="T152">
        <f>IF(ISBLANK(I152),-1,COUNTIF(all_tags[],I152)-COUNTIF(all_tags[category],I152))</f>
        <v>1</v>
      </c>
      <c r="U152">
        <f>IF(ISBLANK(J152),-1,COUNTIF(all_tags[],J152)-COUNTIF(all_tags[category],J152))</f>
        <v>1</v>
      </c>
      <c r="V152">
        <f>IF(ISBLANK(K152),-1,COUNTIF(all_tags[],K152)-COUNTIF(all_tags[category],K152))</f>
        <v>1</v>
      </c>
      <c r="W152">
        <f>IF(ISBLANK(L152),-1,COUNTIF(all_tags[],L152)-COUNTIF(all_tags[category],L152))</f>
        <v>-1</v>
      </c>
      <c r="X152">
        <f>IF(ISBLANK(M152),-1,COUNTIF(all_tags[],M152)-COUNTIF(all_tags[category],M152))</f>
        <v>-1</v>
      </c>
      <c r="Y152">
        <f>IF(ISBLANK(N152),-1,COUNTIF(all_tags[],N152)-COUNTIF(all_tags[category],N152))</f>
        <v>-1</v>
      </c>
      <c r="Z152">
        <f>IF(ISBLANK(O152),-1,COUNTIF(all_tags[],O152)-COUNTIF(all_tags[category],O152))</f>
        <v>-1</v>
      </c>
      <c r="AB152" t="str">
        <f>Table5[[#This Row],[link_id]]</f>
        <v>L00380</v>
      </c>
      <c r="AC152" s="5" t="str">
        <f>_xlfn.TEXTJOIN("#",TRUE,
IFERROR(VLOOKUP($F152,all_tags[format],1,FALSE),""),
IFERROR(VLOOKUP($G152,all_tags[format],1,FALSE),""),
IFERROR(VLOOKUP($H152,all_tags[format],1,FALSE),""),
IFERROR(VLOOKUP($I152,all_tags[format],1,FALSE),""),
IFERROR(VLOOKUP($J152,all_tags[format],1,FALSE),""),
IFERROR(VLOOKUP($K152,all_tags[format],1,FALSE),""),
IFERROR(VLOOKUP($L152,all_tags[format],1,FALSE),""),
IFERROR(VLOOKUP($M152,all_tags[format],1,FALSE),""),
IFERROR(VLOOKUP($N152,all_tags[format],1,FALSE),""),
IFERROR(VLOOKUP($O152,all_tags[format],1,FALSE),"")
)</f>
        <v>post</v>
      </c>
      <c r="AD152" s="5" t="str">
        <f>_xlfn.TEXTJOIN("#",TRUE,
IFERROR(VLOOKUP($F152,all_tags[type],1,FALSE),""),
IFERROR(VLOOKUP($G152,all_tags[type],1,FALSE),""),
IFERROR(VLOOKUP($H152,all_tags[type],1,FALSE),""),
IFERROR(VLOOKUP($I152,all_tags[type],1,FALSE),""),
IFERROR(VLOOKUP($J152,all_tags[type],1,FALSE),""),
IFERROR(VLOOKUP($K152,all_tags[type],1,FALSE),""),
IFERROR(VLOOKUP($L152,all_tags[type],1,FALSE),""),
IFERROR(VLOOKUP($M152,all_tags[type],1,FALSE),""),
IFERROR(VLOOKUP($N152,all_tags[type],1,FALSE),""),
IFERROR(VLOOKUP($O152,all_tags[type],1,FALSE),"")
)</f>
        <v/>
      </c>
      <c r="AE152" s="5" t="str">
        <f>_xlfn.TEXTJOIN("#",TRUE,
IFERROR(VLOOKUP($F152,all_tags[level],1,FALSE),""),
IFERROR(VLOOKUP($G152,all_tags[level],1,FALSE),""),
IFERROR(VLOOKUP($H152,all_tags[level],1,FALSE),""),
IFERROR(VLOOKUP($I152,all_tags[level],1,FALSE),""),
IFERROR(VLOOKUP($J152,all_tags[level],1,FALSE),""),
IFERROR(VLOOKUP($K152,all_tags[level],1,FALSE),""),
IFERROR(VLOOKUP($L152,all_tags[level],1,FALSE),""),
IFERROR(VLOOKUP($M152,all_tags[level],1,FALSE),""),
IFERROR(VLOOKUP($N152,all_tags[level],1,FALSE),""),
IFERROR(VLOOKUP($O152,all_tags[level],1,FALSE),"")
)</f>
        <v>explainer</v>
      </c>
      <c r="AF152" s="5" t="str">
        <f>_xlfn.TEXTJOIN("#",TRUE,
IFERROR(VLOOKUP($F152,all_tags[style],1,FALSE),""),
IFERROR(VLOOKUP($G152,all_tags[style],1,FALSE),""),
IFERROR(VLOOKUP($H152,all_tags[style],1,FALSE),""),
IFERROR(VLOOKUP($I152,all_tags[style],1,FALSE),""),
IFERROR(VLOOKUP($J152,all_tags[style],1,FALSE),""),
IFERROR(VLOOKUP($K152,all_tags[style],1,FALSE),""),
IFERROR(VLOOKUP($L152,all_tags[style],1,FALSE),""),
IFERROR(VLOOKUP($M152,all_tags[style],1,FALSE),""),
IFERROR(VLOOKUP($N152,all_tags[style],1,FALSE),""),
IFERROR(VLOOKUP($O152,all_tags[style],1,FALSE),"")
)</f>
        <v/>
      </c>
      <c r="AG152" s="5" t="str">
        <f>_xlfn.TEXTJOIN("#",TRUE,
IFERROR(VLOOKUP($F152,all_tags[theme],1,FALSE),""),
IFERROR(VLOOKUP($G152,all_tags[theme],1,FALSE),""),
IFERROR(VLOOKUP($H152,all_tags[theme],1,FALSE),""),
IFERROR(VLOOKUP($I152,all_tags[theme],1,FALSE),""),
IFERROR(VLOOKUP($J152,all_tags[theme],1,FALSE),""),
IFERROR(VLOOKUP($K152,all_tags[theme],1,FALSE),""),
IFERROR(VLOOKUP($L152,all_tags[theme],1,FALSE),""),
IFERROR(VLOOKUP($M152,all_tags[theme],1,FALSE),""),
IFERROR(VLOOKUP($N152,all_tags[theme],1,FALSE),""),
IFERROR(VLOOKUP($O152,all_tags[theme],1,FALSE),"")
)</f>
        <v>data-science#data-viz</v>
      </c>
      <c r="AH152" s="5" t="str">
        <f>_xlfn.TEXTJOIN("#",TRUE,
IFERROR(VLOOKUP($F152,all_tags[topic],1,FALSE),""),
IFERROR(VLOOKUP($G152,all_tags[topic],1,FALSE),""),
IFERROR(VLOOKUP($H152,all_tags[topic],1,FALSE),""),
IFERROR(VLOOKUP($I152,all_tags[topic],1,FALSE),""),
IFERROR(VLOOKUP($J152,all_tags[topic],1,FALSE),""),
IFERROR(VLOOKUP($K152,all_tags[topic],1,FALSE),""),
IFERROR(VLOOKUP($L152,all_tags[topic],1,FALSE),""),
IFERROR(VLOOKUP($M152,all_tags[topic],1,FALSE),""),
IFERROR(VLOOKUP($N152,all_tags[topic],1,FALSE),""),
IFERROR(VLOOKUP($O152,all_tags[topic],1,FALSE),"")
)</f>
        <v>technique#technique</v>
      </c>
      <c r="AI152" s="5" t="str">
        <f>_xlfn.TEXTJOIN("#",TRUE,
IFERROR(VLOOKUP($F152,all_tags[area],1,FALSE),""),
IFERROR(VLOOKUP($G152,all_tags[area],1,FALSE),""),
IFERROR(VLOOKUP($H152,all_tags[area],1,FALSE),""),
IFERROR(VLOOKUP($I152,all_tags[area],1,FALSE),""),
IFERROR(VLOOKUP($J152,all_tags[area],1,FALSE),""),
IFERROR(VLOOKUP($K152,all_tags[area],1,FALSE),""),
IFERROR(VLOOKUP($L152,all_tags[area],1,FALSE),""),
IFERROR(VLOOKUP($M152,all_tags[area],1,FALSE),""),
IFERROR(VLOOKUP($N152,all_tags[area],1,FALSE),""),
IFERROR(VLOOKUP($O152,all_tags[area],1,FALSE),"")
)</f>
        <v/>
      </c>
      <c r="AJ152" s="5" t="str">
        <f>_xlfn.TEXTJOIN("#",TRUE,
IFERROR(VLOOKUP($F152,all_tags[technology],1,FALSE),""),
IFERROR(VLOOKUP($G152,all_tags[technology],1,FALSE),""),
IFERROR(VLOOKUP($H152,all_tags[technology],1,FALSE),""),
IFERROR(VLOOKUP($I152,all_tags[technology],1,FALSE),""),
IFERROR(VLOOKUP($J152,all_tags[technology],1,FALSE),""),
IFERROR(VLOOKUP($K152,all_tags[technology],1,FALSE),""),
IFERROR(VLOOKUP($L152,all_tags[technology],1,FALSE),""),
IFERROR(VLOOKUP($M152,all_tags[technology],1,FALSE),""),
IFERROR(VLOOKUP($N152,all_tags[technology],1,FALSE),""),
IFERROR(VLOOKUP($O152,all_tags[technology],1,FALSE),"")
)</f>
        <v/>
      </c>
      <c r="AK152" s="5" t="str">
        <f>_xlfn.TEXTJOIN("#",TRUE,
IFERROR(VLOOKUP($F152,all_tags[other],1,FALSE),""),
IFERROR(VLOOKUP($G152,all_tags[other],1,FALSE),""),
IFERROR(VLOOKUP($H152,all_tags[other],1,FALSE),""),
IFERROR(VLOOKUP($I152,all_tags[other],1,FALSE),""),
IFERROR(VLOOKUP($J152,all_tags[other],1,FALSE),""),
IFERROR(VLOOKUP($K152,all_tags[other],1,FALSE),""),
IFERROR(VLOOKUP($L152,all_tags[other],1,FALSE),""),
IFERROR(VLOOKUP($M152,all_tags[other],1,FALSE),""),
IFERROR(VLOOKUP($N152,all_tags[other],1,FALSE),""),
IFERROR(VLOOKUP($O152,all_tags[other],1,FALSE),"")
)</f>
        <v/>
      </c>
      <c r="AL152" t="str">
        <f t="shared" si="2"/>
        <v>post;explainer;data-science;data-viz;technique;technique</v>
      </c>
    </row>
    <row r="153" spans="1:38" ht="30" x14ac:dyDescent="0.25">
      <c r="A153" t="str">
        <f>source_data[[#This Row],[link_id]]</f>
        <v>L00381</v>
      </c>
      <c r="B153" t="str">
        <f>source_data[[#This Row],[link]]</f>
        <v>https://seeing-theory.brown.edu/index.html#firstPage</v>
      </c>
      <c r="C153" t="str">
        <f>source_data[[#This Row],[article_title]]</f>
        <v>Seeing Theory</v>
      </c>
      <c r="D153" t="str">
        <f>source_data[[#This Row],[concatenate]]</f>
        <v>site;book;online;fundamentals;introduction;data-science;statistics</v>
      </c>
      <c r="E153">
        <f>source_data[[#This Row],[tag_count]]</f>
        <v>5</v>
      </c>
      <c r="F153" t="str" cm="1">
        <f t="array" ref="F153:L153">_xlfn.TEXTSPLIT(Table5[[#This Row],[concatenate]],";")</f>
        <v>site</v>
      </c>
      <c r="G153" t="str">
        <v>book</v>
      </c>
      <c r="H153" t="str">
        <v>online</v>
      </c>
      <c r="I153" t="str">
        <v>fundamentals</v>
      </c>
      <c r="J153" t="str">
        <v>introduction</v>
      </c>
      <c r="K153" t="str">
        <v>data-science</v>
      </c>
      <c r="L153" t="str">
        <v>statistics</v>
      </c>
      <c r="Q153">
        <f>IF(ISBLANK(F153),-1,COUNTIF(all_tags[],F153)-COUNTIF(all_tags[category],F153))</f>
        <v>1</v>
      </c>
      <c r="R153">
        <f>IF(ISBLANK(G153),-1,COUNTIF(all_tags[],G153)-COUNTIF(all_tags[category],G153))</f>
        <v>1</v>
      </c>
      <c r="S153">
        <f>IF(ISBLANK(H153),-1,COUNTIF(all_tags[],H153)-COUNTIF(all_tags[category],H153))</f>
        <v>1</v>
      </c>
      <c r="T153">
        <f>IF(ISBLANK(I153),-1,COUNTIF(all_tags[],I153)-COUNTIF(all_tags[category],I153))</f>
        <v>1</v>
      </c>
      <c r="U153">
        <f>IF(ISBLANK(J153),-1,COUNTIF(all_tags[],J153)-COUNTIF(all_tags[category],J153))</f>
        <v>1</v>
      </c>
      <c r="V153">
        <f>IF(ISBLANK(K153),-1,COUNTIF(all_tags[],K153)-COUNTIF(all_tags[category],K153))</f>
        <v>1</v>
      </c>
      <c r="W153">
        <f>IF(ISBLANK(L153),-1,COUNTIF(all_tags[],L153)-COUNTIF(all_tags[category],L153))</f>
        <v>1</v>
      </c>
      <c r="X153">
        <f>IF(ISBLANK(M153),-1,COUNTIF(all_tags[],M153)-COUNTIF(all_tags[category],M153))</f>
        <v>-1</v>
      </c>
      <c r="Y153">
        <f>IF(ISBLANK(N153),-1,COUNTIF(all_tags[],N153)-COUNTIF(all_tags[category],N153))</f>
        <v>-1</v>
      </c>
      <c r="Z153">
        <f>IF(ISBLANK(O153),-1,COUNTIF(all_tags[],O153)-COUNTIF(all_tags[category],O153))</f>
        <v>-1</v>
      </c>
      <c r="AB153" t="str">
        <f>Table5[[#This Row],[link_id]]</f>
        <v>L00381</v>
      </c>
      <c r="AC153" s="5" t="str">
        <f>_xlfn.TEXTJOIN("#",TRUE,
IFERROR(VLOOKUP($F153,all_tags[format],1,FALSE),""),
IFERROR(VLOOKUP($G153,all_tags[format],1,FALSE),""),
IFERROR(VLOOKUP($H153,all_tags[format],1,FALSE),""),
IFERROR(VLOOKUP($I153,all_tags[format],1,FALSE),""),
IFERROR(VLOOKUP($J153,all_tags[format],1,FALSE),""),
IFERROR(VLOOKUP($K153,all_tags[format],1,FALSE),""),
IFERROR(VLOOKUP($L153,all_tags[format],1,FALSE),""),
IFERROR(VLOOKUP($M153,all_tags[format],1,FALSE),""),
IFERROR(VLOOKUP($N153,all_tags[format],1,FALSE),""),
IFERROR(VLOOKUP($O153,all_tags[format],1,FALSE),"")
)</f>
        <v>site#book#online</v>
      </c>
      <c r="AD153" s="5" t="str">
        <f>_xlfn.TEXTJOIN("#",TRUE,
IFERROR(VLOOKUP($F153,all_tags[type],1,FALSE),""),
IFERROR(VLOOKUP($G153,all_tags[type],1,FALSE),""),
IFERROR(VLOOKUP($H153,all_tags[type],1,FALSE),""),
IFERROR(VLOOKUP($I153,all_tags[type],1,FALSE),""),
IFERROR(VLOOKUP($J153,all_tags[type],1,FALSE),""),
IFERROR(VLOOKUP($K153,all_tags[type],1,FALSE),""),
IFERROR(VLOOKUP($L153,all_tags[type],1,FALSE),""),
IFERROR(VLOOKUP($M153,all_tags[type],1,FALSE),""),
IFERROR(VLOOKUP($N153,all_tags[type],1,FALSE),""),
IFERROR(VLOOKUP($O153,all_tags[type],1,FALSE),"")
)</f>
        <v/>
      </c>
      <c r="AE153" s="5" t="str">
        <f>_xlfn.TEXTJOIN("#",TRUE,
IFERROR(VLOOKUP($F153,all_tags[level],1,FALSE),""),
IFERROR(VLOOKUP($G153,all_tags[level],1,FALSE),""),
IFERROR(VLOOKUP($H153,all_tags[level],1,FALSE),""),
IFERROR(VLOOKUP($I153,all_tags[level],1,FALSE),""),
IFERROR(VLOOKUP($J153,all_tags[level],1,FALSE),""),
IFERROR(VLOOKUP($K153,all_tags[level],1,FALSE),""),
IFERROR(VLOOKUP($L153,all_tags[level],1,FALSE),""),
IFERROR(VLOOKUP($M153,all_tags[level],1,FALSE),""),
IFERROR(VLOOKUP($N153,all_tags[level],1,FALSE),""),
IFERROR(VLOOKUP($O153,all_tags[level],1,FALSE),"")
)</f>
        <v>fundamentals#introduction</v>
      </c>
      <c r="AF153" s="5" t="str">
        <f>_xlfn.TEXTJOIN("#",TRUE,
IFERROR(VLOOKUP($F153,all_tags[style],1,FALSE),""),
IFERROR(VLOOKUP($G153,all_tags[style],1,FALSE),""),
IFERROR(VLOOKUP($H153,all_tags[style],1,FALSE),""),
IFERROR(VLOOKUP($I153,all_tags[style],1,FALSE),""),
IFERROR(VLOOKUP($J153,all_tags[style],1,FALSE),""),
IFERROR(VLOOKUP($K153,all_tags[style],1,FALSE),""),
IFERROR(VLOOKUP($L153,all_tags[style],1,FALSE),""),
IFERROR(VLOOKUP($M153,all_tags[style],1,FALSE),""),
IFERROR(VLOOKUP($N153,all_tags[style],1,FALSE),""),
IFERROR(VLOOKUP($O153,all_tags[style],1,FALSE),"")
)</f>
        <v/>
      </c>
      <c r="AG153" s="5" t="str">
        <f>_xlfn.TEXTJOIN("#",TRUE,
IFERROR(VLOOKUP($F153,all_tags[theme],1,FALSE),""),
IFERROR(VLOOKUP($G153,all_tags[theme],1,FALSE),""),
IFERROR(VLOOKUP($H153,all_tags[theme],1,FALSE),""),
IFERROR(VLOOKUP($I153,all_tags[theme],1,FALSE),""),
IFERROR(VLOOKUP($J153,all_tags[theme],1,FALSE),""),
IFERROR(VLOOKUP($K153,all_tags[theme],1,FALSE),""),
IFERROR(VLOOKUP($L153,all_tags[theme],1,FALSE),""),
IFERROR(VLOOKUP($M153,all_tags[theme],1,FALSE),""),
IFERROR(VLOOKUP($N153,all_tags[theme],1,FALSE),""),
IFERROR(VLOOKUP($O153,all_tags[theme],1,FALSE),"")
)</f>
        <v>data-science</v>
      </c>
      <c r="AH153" s="5" t="str">
        <f>_xlfn.TEXTJOIN("#",TRUE,
IFERROR(VLOOKUP($F153,all_tags[topic],1,FALSE),""),
IFERROR(VLOOKUP($G153,all_tags[topic],1,FALSE),""),
IFERROR(VLOOKUP($H153,all_tags[topic],1,FALSE),""),
IFERROR(VLOOKUP($I153,all_tags[topic],1,FALSE),""),
IFERROR(VLOOKUP($J153,all_tags[topic],1,FALSE),""),
IFERROR(VLOOKUP($K153,all_tags[topic],1,FALSE),""),
IFERROR(VLOOKUP($L153,all_tags[topic],1,FALSE),""),
IFERROR(VLOOKUP($M153,all_tags[topic],1,FALSE),""),
IFERROR(VLOOKUP($N153,all_tags[topic],1,FALSE),""),
IFERROR(VLOOKUP($O153,all_tags[topic],1,FALSE),"")
)</f>
        <v/>
      </c>
      <c r="AI153" s="5" t="str">
        <f>_xlfn.TEXTJOIN("#",TRUE,
IFERROR(VLOOKUP($F153,all_tags[area],1,FALSE),""),
IFERROR(VLOOKUP($G153,all_tags[area],1,FALSE),""),
IFERROR(VLOOKUP($H153,all_tags[area],1,FALSE),""),
IFERROR(VLOOKUP($I153,all_tags[area],1,FALSE),""),
IFERROR(VLOOKUP($J153,all_tags[area],1,FALSE),""),
IFERROR(VLOOKUP($K153,all_tags[area],1,FALSE),""),
IFERROR(VLOOKUP($L153,all_tags[area],1,FALSE),""),
IFERROR(VLOOKUP($M153,all_tags[area],1,FALSE),""),
IFERROR(VLOOKUP($N153,all_tags[area],1,FALSE),""),
IFERROR(VLOOKUP($O153,all_tags[area],1,FALSE),"")
)</f>
        <v>statistics</v>
      </c>
      <c r="AJ153" s="5" t="str">
        <f>_xlfn.TEXTJOIN("#",TRUE,
IFERROR(VLOOKUP($F153,all_tags[technology],1,FALSE),""),
IFERROR(VLOOKUP($G153,all_tags[technology],1,FALSE),""),
IFERROR(VLOOKUP($H153,all_tags[technology],1,FALSE),""),
IFERROR(VLOOKUP($I153,all_tags[technology],1,FALSE),""),
IFERROR(VLOOKUP($J153,all_tags[technology],1,FALSE),""),
IFERROR(VLOOKUP($K153,all_tags[technology],1,FALSE),""),
IFERROR(VLOOKUP($L153,all_tags[technology],1,FALSE),""),
IFERROR(VLOOKUP($M153,all_tags[technology],1,FALSE),""),
IFERROR(VLOOKUP($N153,all_tags[technology],1,FALSE),""),
IFERROR(VLOOKUP($O153,all_tags[technology],1,FALSE),"")
)</f>
        <v/>
      </c>
      <c r="AK153" s="5" t="str">
        <f>_xlfn.TEXTJOIN("#",TRUE,
IFERROR(VLOOKUP($F153,all_tags[other],1,FALSE),""),
IFERROR(VLOOKUP($G153,all_tags[other],1,FALSE),""),
IFERROR(VLOOKUP($H153,all_tags[other],1,FALSE),""),
IFERROR(VLOOKUP($I153,all_tags[other],1,FALSE),""),
IFERROR(VLOOKUP($J153,all_tags[other],1,FALSE),""),
IFERROR(VLOOKUP($K153,all_tags[other],1,FALSE),""),
IFERROR(VLOOKUP($L153,all_tags[other],1,FALSE),""),
IFERROR(VLOOKUP($M153,all_tags[other],1,FALSE),""),
IFERROR(VLOOKUP($N153,all_tags[other],1,FALSE),""),
IFERROR(VLOOKUP($O153,all_tags[other],1,FALSE),"")
)</f>
        <v/>
      </c>
      <c r="AL153" t="str">
        <f t="shared" si="2"/>
        <v>site;book;online;fundamentals;introduction;data-science;statistics</v>
      </c>
    </row>
    <row r="154" spans="1:38" x14ac:dyDescent="0.25">
      <c r="A154" t="str">
        <f>source_data[[#This Row],[link_id]]</f>
        <v>L00385</v>
      </c>
      <c r="B154" t="str">
        <f>source_data[[#This Row],[link]]</f>
        <v>https://www.ted.com/talks/giorgia_lupi_how_we_can_find_ourselves_in_data</v>
      </c>
      <c r="C154" t="str">
        <f>source_data[[#This Row],[article_title]]</f>
        <v>How we can find ourselves in data</v>
      </c>
      <c r="D154" t="str">
        <f>source_data[[#This Row],[concatenate]]</f>
        <v>video;talk;viewpoint;inspiration;data-story</v>
      </c>
      <c r="E154">
        <f>source_data[[#This Row],[tag_count]]</f>
        <v>5</v>
      </c>
      <c r="F154" t="str" cm="1">
        <f t="array" ref="F154:J154">_xlfn.TEXTSPLIT(Table5[[#This Row],[concatenate]],";")</f>
        <v>video</v>
      </c>
      <c r="G154" t="str">
        <v>talk</v>
      </c>
      <c r="H154" t="str">
        <v>viewpoint</v>
      </c>
      <c r="I154" t="str">
        <v>inspiration</v>
      </c>
      <c r="J154" t="str">
        <v>data-story</v>
      </c>
      <c r="Q154">
        <f>IF(ISBLANK(F154),-1,COUNTIF(all_tags[],F154)-COUNTIF(all_tags[category],F154))</f>
        <v>1</v>
      </c>
      <c r="R154">
        <f>IF(ISBLANK(G154),-1,COUNTIF(all_tags[],G154)-COUNTIF(all_tags[category],G154))</f>
        <v>1</v>
      </c>
      <c r="S154">
        <f>IF(ISBLANK(H154),-1,COUNTIF(all_tags[],H154)-COUNTIF(all_tags[category],H154))</f>
        <v>1</v>
      </c>
      <c r="T154">
        <f>IF(ISBLANK(I154),-1,COUNTIF(all_tags[],I154)-COUNTIF(all_tags[category],I154))</f>
        <v>1</v>
      </c>
      <c r="U154">
        <f>IF(ISBLANK(J154),-1,COUNTIF(all_tags[],J154)-COUNTIF(all_tags[category],J154))</f>
        <v>1</v>
      </c>
      <c r="V154">
        <f>IF(ISBLANK(K154),-1,COUNTIF(all_tags[],K154)-COUNTIF(all_tags[category],K154))</f>
        <v>-1</v>
      </c>
      <c r="W154">
        <f>IF(ISBLANK(L154),-1,COUNTIF(all_tags[],L154)-COUNTIF(all_tags[category],L154))</f>
        <v>-1</v>
      </c>
      <c r="X154">
        <f>IF(ISBLANK(M154),-1,COUNTIF(all_tags[],M154)-COUNTIF(all_tags[category],M154))</f>
        <v>-1</v>
      </c>
      <c r="Y154">
        <f>IF(ISBLANK(N154),-1,COUNTIF(all_tags[],N154)-COUNTIF(all_tags[category],N154))</f>
        <v>-1</v>
      </c>
      <c r="Z154">
        <f>IF(ISBLANK(O154),-1,COUNTIF(all_tags[],O154)-COUNTIF(all_tags[category],O154))</f>
        <v>-1</v>
      </c>
      <c r="AB154" t="str">
        <f>Table5[[#This Row],[link_id]]</f>
        <v>L00385</v>
      </c>
      <c r="AC154" s="5" t="str">
        <f>_xlfn.TEXTJOIN("#",TRUE,
IFERROR(VLOOKUP($F154,all_tags[format],1,FALSE),""),
IFERROR(VLOOKUP($G154,all_tags[format],1,FALSE),""),
IFERROR(VLOOKUP($H154,all_tags[format],1,FALSE),""),
IFERROR(VLOOKUP($I154,all_tags[format],1,FALSE),""),
IFERROR(VLOOKUP($J154,all_tags[format],1,FALSE),""),
IFERROR(VLOOKUP($K154,all_tags[format],1,FALSE),""),
IFERROR(VLOOKUP($L154,all_tags[format],1,FALSE),""),
IFERROR(VLOOKUP($M154,all_tags[format],1,FALSE),""),
IFERROR(VLOOKUP($N154,all_tags[format],1,FALSE),""),
IFERROR(VLOOKUP($O154,all_tags[format],1,FALSE),"")
)</f>
        <v>video#talk</v>
      </c>
      <c r="AD154" s="5" t="str">
        <f>_xlfn.TEXTJOIN("#",TRUE,
IFERROR(VLOOKUP($F154,all_tags[type],1,FALSE),""),
IFERROR(VLOOKUP($G154,all_tags[type],1,FALSE),""),
IFERROR(VLOOKUP($H154,all_tags[type],1,FALSE),""),
IFERROR(VLOOKUP($I154,all_tags[type],1,FALSE),""),
IFERROR(VLOOKUP($J154,all_tags[type],1,FALSE),""),
IFERROR(VLOOKUP($K154,all_tags[type],1,FALSE),""),
IFERROR(VLOOKUP($L154,all_tags[type],1,FALSE),""),
IFERROR(VLOOKUP($M154,all_tags[type],1,FALSE),""),
IFERROR(VLOOKUP($N154,all_tags[type],1,FALSE),""),
IFERROR(VLOOKUP($O154,all_tags[type],1,FALSE),"")
)</f>
        <v>viewpoint</v>
      </c>
      <c r="AE154" s="5" t="str">
        <f>_xlfn.TEXTJOIN("#",TRUE,
IFERROR(VLOOKUP($F154,all_tags[level],1,FALSE),""),
IFERROR(VLOOKUP($G154,all_tags[level],1,FALSE),""),
IFERROR(VLOOKUP($H154,all_tags[level],1,FALSE),""),
IFERROR(VLOOKUP($I154,all_tags[level],1,FALSE),""),
IFERROR(VLOOKUP($J154,all_tags[level],1,FALSE),""),
IFERROR(VLOOKUP($K154,all_tags[level],1,FALSE),""),
IFERROR(VLOOKUP($L154,all_tags[level],1,FALSE),""),
IFERROR(VLOOKUP($M154,all_tags[level],1,FALSE),""),
IFERROR(VLOOKUP($N154,all_tags[level],1,FALSE),""),
IFERROR(VLOOKUP($O154,all_tags[level],1,FALSE),"")
)</f>
        <v/>
      </c>
      <c r="AF154" s="5" t="str">
        <f>_xlfn.TEXTJOIN("#",TRUE,
IFERROR(VLOOKUP($F154,all_tags[style],1,FALSE),""),
IFERROR(VLOOKUP($G154,all_tags[style],1,FALSE),""),
IFERROR(VLOOKUP($H154,all_tags[style],1,FALSE),""),
IFERROR(VLOOKUP($I154,all_tags[style],1,FALSE),""),
IFERROR(VLOOKUP($J154,all_tags[style],1,FALSE),""),
IFERROR(VLOOKUP($K154,all_tags[style],1,FALSE),""),
IFERROR(VLOOKUP($L154,all_tags[style],1,FALSE),""),
IFERROR(VLOOKUP($M154,all_tags[style],1,FALSE),""),
IFERROR(VLOOKUP($N154,all_tags[style],1,FALSE),""),
IFERROR(VLOOKUP($O154,all_tags[style],1,FALSE),"")
)</f>
        <v/>
      </c>
      <c r="AG154" s="5" t="str">
        <f>_xlfn.TEXTJOIN("#",TRUE,
IFERROR(VLOOKUP($F154,all_tags[theme],1,FALSE),""),
IFERROR(VLOOKUP($G154,all_tags[theme],1,FALSE),""),
IFERROR(VLOOKUP($H154,all_tags[theme],1,FALSE),""),
IFERROR(VLOOKUP($I154,all_tags[theme],1,FALSE),""),
IFERROR(VLOOKUP($J154,all_tags[theme],1,FALSE),""),
IFERROR(VLOOKUP($K154,all_tags[theme],1,FALSE),""),
IFERROR(VLOOKUP($L154,all_tags[theme],1,FALSE),""),
IFERROR(VLOOKUP($M154,all_tags[theme],1,FALSE),""),
IFERROR(VLOOKUP($N154,all_tags[theme],1,FALSE),""),
IFERROR(VLOOKUP($O154,all_tags[theme],1,FALSE),"")
)</f>
        <v/>
      </c>
      <c r="AH154" s="5" t="str">
        <f>_xlfn.TEXTJOIN("#",TRUE,
IFERROR(VLOOKUP($F154,all_tags[topic],1,FALSE),""),
IFERROR(VLOOKUP($G154,all_tags[topic],1,FALSE),""),
IFERROR(VLOOKUP($H154,all_tags[topic],1,FALSE),""),
IFERROR(VLOOKUP($I154,all_tags[topic],1,FALSE),""),
IFERROR(VLOOKUP($J154,all_tags[topic],1,FALSE),""),
IFERROR(VLOOKUP($K154,all_tags[topic],1,FALSE),""),
IFERROR(VLOOKUP($L154,all_tags[topic],1,FALSE),""),
IFERROR(VLOOKUP($M154,all_tags[topic],1,FALSE),""),
IFERROR(VLOOKUP($N154,all_tags[topic],1,FALSE),""),
IFERROR(VLOOKUP($O154,all_tags[topic],1,FALSE),"")
)</f>
        <v/>
      </c>
      <c r="AI154" s="5" t="str">
        <f>_xlfn.TEXTJOIN("#",TRUE,
IFERROR(VLOOKUP($F154,all_tags[area],1,FALSE),""),
IFERROR(VLOOKUP($G154,all_tags[area],1,FALSE),""),
IFERROR(VLOOKUP($H154,all_tags[area],1,FALSE),""),
IFERROR(VLOOKUP($I154,all_tags[area],1,FALSE),""),
IFERROR(VLOOKUP($J154,all_tags[area],1,FALSE),""),
IFERROR(VLOOKUP($K154,all_tags[area],1,FALSE),""),
IFERROR(VLOOKUP($L154,all_tags[area],1,FALSE),""),
IFERROR(VLOOKUP($M154,all_tags[area],1,FALSE),""),
IFERROR(VLOOKUP($N154,all_tags[area],1,FALSE),""),
IFERROR(VLOOKUP($O154,all_tags[area],1,FALSE),"")
)</f>
        <v>data-story</v>
      </c>
      <c r="AJ154" s="5" t="str">
        <f>_xlfn.TEXTJOIN("#",TRUE,
IFERROR(VLOOKUP($F154,all_tags[technology],1,FALSE),""),
IFERROR(VLOOKUP($G154,all_tags[technology],1,FALSE),""),
IFERROR(VLOOKUP($H154,all_tags[technology],1,FALSE),""),
IFERROR(VLOOKUP($I154,all_tags[technology],1,FALSE),""),
IFERROR(VLOOKUP($J154,all_tags[technology],1,FALSE),""),
IFERROR(VLOOKUP($K154,all_tags[technology],1,FALSE),""),
IFERROR(VLOOKUP($L154,all_tags[technology],1,FALSE),""),
IFERROR(VLOOKUP($M154,all_tags[technology],1,FALSE),""),
IFERROR(VLOOKUP($N154,all_tags[technology],1,FALSE),""),
IFERROR(VLOOKUP($O154,all_tags[technology],1,FALSE),"")
)</f>
        <v/>
      </c>
      <c r="AK154" s="5" t="str">
        <f>_xlfn.TEXTJOIN("#",TRUE,
IFERROR(VLOOKUP($F154,all_tags[other],1,FALSE),""),
IFERROR(VLOOKUP($G154,all_tags[other],1,FALSE),""),
IFERROR(VLOOKUP($H154,all_tags[other],1,FALSE),""),
IFERROR(VLOOKUP($I154,all_tags[other],1,FALSE),""),
IFERROR(VLOOKUP($J154,all_tags[other],1,FALSE),""),
IFERROR(VLOOKUP($K154,all_tags[other],1,FALSE),""),
IFERROR(VLOOKUP($L154,all_tags[other],1,FALSE),""),
IFERROR(VLOOKUP($M154,all_tags[other],1,FALSE),""),
IFERROR(VLOOKUP($N154,all_tags[other],1,FALSE),""),
IFERROR(VLOOKUP($O154,all_tags[other],1,FALSE),"")
)</f>
        <v>inspiration</v>
      </c>
      <c r="AL154" t="str">
        <f t="shared" si="2"/>
        <v>video;talk;viewpoint;data-story;inspiration</v>
      </c>
    </row>
    <row r="155" spans="1:38" x14ac:dyDescent="0.25">
      <c r="A155" t="str">
        <f>source_data[[#This Row],[link_id]]</f>
        <v>L00386</v>
      </c>
      <c r="B155" t="str">
        <f>source_data[[#This Row],[link]]</f>
        <v>https://dev.to/underdogio/python-for-javascript-developers</v>
      </c>
      <c r="C155" t="str">
        <f>source_data[[#This Row],[article_title]]</f>
        <v>Python for JavaScript Developers</v>
      </c>
      <c r="D155" t="str">
        <f>source_data[[#This Row],[concatenate]]</f>
        <v>post;tutorial;guide;intermediate;technique;technology;python;javascript</v>
      </c>
      <c r="E155">
        <f>source_data[[#This Row],[tag_count]]</f>
        <v>6</v>
      </c>
      <c r="F155" t="str" cm="1">
        <f t="array" ref="F155:M155">_xlfn.TEXTSPLIT(Table5[[#This Row],[concatenate]],";")</f>
        <v>post</v>
      </c>
      <c r="G155" t="str">
        <v>tutorial</v>
      </c>
      <c r="H155" t="str">
        <v>guide</v>
      </c>
      <c r="I155" t="str">
        <v>intermediate</v>
      </c>
      <c r="J155" t="str">
        <v>technique</v>
      </c>
      <c r="K155" t="str">
        <v>technology</v>
      </c>
      <c r="L155" t="str">
        <v>python</v>
      </c>
      <c r="M155" t="str">
        <v>javascript</v>
      </c>
      <c r="Q155">
        <f>IF(ISBLANK(F155),-1,COUNTIF(all_tags[],F155)-COUNTIF(all_tags[category],F155))</f>
        <v>1</v>
      </c>
      <c r="R155">
        <f>IF(ISBLANK(G155),-1,COUNTIF(all_tags[],G155)-COUNTIF(all_tags[category],G155))</f>
        <v>1</v>
      </c>
      <c r="S155">
        <f>IF(ISBLANK(H155),-1,COUNTIF(all_tags[],H155)-COUNTIF(all_tags[category],H155))</f>
        <v>1</v>
      </c>
      <c r="T155">
        <f>IF(ISBLANK(I155),-1,COUNTIF(all_tags[],I155)-COUNTIF(all_tags[category],I155))</f>
        <v>1</v>
      </c>
      <c r="U155">
        <f>IF(ISBLANK(J155),-1,COUNTIF(all_tags[],J155)-COUNTIF(all_tags[category],J155))</f>
        <v>1</v>
      </c>
      <c r="V155">
        <f>IF(ISBLANK(K155),-1,COUNTIF(all_tags[],K155)-COUNTIF(all_tags[category],K155))</f>
        <v>1</v>
      </c>
      <c r="W155">
        <f>IF(ISBLANK(L155),-1,COUNTIF(all_tags[],L155)-COUNTIF(all_tags[category],L155))</f>
        <v>1</v>
      </c>
      <c r="X155">
        <f>IF(ISBLANK(M155),-1,COUNTIF(all_tags[],M155)-COUNTIF(all_tags[category],M155))</f>
        <v>1</v>
      </c>
      <c r="Y155">
        <f>IF(ISBLANK(N155),-1,COUNTIF(all_tags[],N155)-COUNTIF(all_tags[category],N155))</f>
        <v>-1</v>
      </c>
      <c r="Z155">
        <f>IF(ISBLANK(O155),-1,COUNTIF(all_tags[],O155)-COUNTIF(all_tags[category],O155))</f>
        <v>-1</v>
      </c>
      <c r="AB155" t="str">
        <f>Table5[[#This Row],[link_id]]</f>
        <v>L00386</v>
      </c>
      <c r="AC155" s="5" t="str">
        <f>_xlfn.TEXTJOIN("#",TRUE,
IFERROR(VLOOKUP($F155,all_tags[format],1,FALSE),""),
IFERROR(VLOOKUP($G155,all_tags[format],1,FALSE),""),
IFERROR(VLOOKUP($H155,all_tags[format],1,FALSE),""),
IFERROR(VLOOKUP($I155,all_tags[format],1,FALSE),""),
IFERROR(VLOOKUP($J155,all_tags[format],1,FALSE),""),
IFERROR(VLOOKUP($K155,all_tags[format],1,FALSE),""),
IFERROR(VLOOKUP($L155,all_tags[format],1,FALSE),""),
IFERROR(VLOOKUP($M155,all_tags[format],1,FALSE),""),
IFERROR(VLOOKUP($N155,all_tags[format],1,FALSE),""),
IFERROR(VLOOKUP($O155,all_tags[format],1,FALSE),"")
)</f>
        <v>post</v>
      </c>
      <c r="AD155" s="5" t="str">
        <f>_xlfn.TEXTJOIN("#",TRUE,
IFERROR(VLOOKUP($F155,all_tags[type],1,FALSE),""),
IFERROR(VLOOKUP($G155,all_tags[type],1,FALSE),""),
IFERROR(VLOOKUP($H155,all_tags[type],1,FALSE),""),
IFERROR(VLOOKUP($I155,all_tags[type],1,FALSE),""),
IFERROR(VLOOKUP($J155,all_tags[type],1,FALSE),""),
IFERROR(VLOOKUP($K155,all_tags[type],1,FALSE),""),
IFERROR(VLOOKUP($L155,all_tags[type],1,FALSE),""),
IFERROR(VLOOKUP($M155,all_tags[type],1,FALSE),""),
IFERROR(VLOOKUP($N155,all_tags[type],1,FALSE),""),
IFERROR(VLOOKUP($O155,all_tags[type],1,FALSE),"")
)</f>
        <v>tutorial#guide</v>
      </c>
      <c r="AE155" s="5" t="str">
        <f>_xlfn.TEXTJOIN("#",TRUE,
IFERROR(VLOOKUP($F155,all_tags[level],1,FALSE),""),
IFERROR(VLOOKUP($G155,all_tags[level],1,FALSE),""),
IFERROR(VLOOKUP($H155,all_tags[level],1,FALSE),""),
IFERROR(VLOOKUP($I155,all_tags[level],1,FALSE),""),
IFERROR(VLOOKUP($J155,all_tags[level],1,FALSE),""),
IFERROR(VLOOKUP($K155,all_tags[level],1,FALSE),""),
IFERROR(VLOOKUP($L155,all_tags[level],1,FALSE),""),
IFERROR(VLOOKUP($M155,all_tags[level],1,FALSE),""),
IFERROR(VLOOKUP($N155,all_tags[level],1,FALSE),""),
IFERROR(VLOOKUP($O155,all_tags[level],1,FALSE),"")
)</f>
        <v>intermediate</v>
      </c>
      <c r="AF155" s="5" t="str">
        <f>_xlfn.TEXTJOIN("#",TRUE,
IFERROR(VLOOKUP($F155,all_tags[style],1,FALSE),""),
IFERROR(VLOOKUP($G155,all_tags[style],1,FALSE),""),
IFERROR(VLOOKUP($H155,all_tags[style],1,FALSE),""),
IFERROR(VLOOKUP($I155,all_tags[style],1,FALSE),""),
IFERROR(VLOOKUP($J155,all_tags[style],1,FALSE),""),
IFERROR(VLOOKUP($K155,all_tags[style],1,FALSE),""),
IFERROR(VLOOKUP($L155,all_tags[style],1,FALSE),""),
IFERROR(VLOOKUP($M155,all_tags[style],1,FALSE),""),
IFERROR(VLOOKUP($N155,all_tags[style],1,FALSE),""),
IFERROR(VLOOKUP($O155,all_tags[style],1,FALSE),"")
)</f>
        <v/>
      </c>
      <c r="AG155" s="5" t="str">
        <f>_xlfn.TEXTJOIN("#",TRUE,
IFERROR(VLOOKUP($F155,all_tags[theme],1,FALSE),""),
IFERROR(VLOOKUP($G155,all_tags[theme],1,FALSE),""),
IFERROR(VLOOKUP($H155,all_tags[theme],1,FALSE),""),
IFERROR(VLOOKUP($I155,all_tags[theme],1,FALSE),""),
IFERROR(VLOOKUP($J155,all_tags[theme],1,FALSE),""),
IFERROR(VLOOKUP($K155,all_tags[theme],1,FALSE),""),
IFERROR(VLOOKUP($L155,all_tags[theme],1,FALSE),""),
IFERROR(VLOOKUP($M155,all_tags[theme],1,FALSE),""),
IFERROR(VLOOKUP($N155,all_tags[theme],1,FALSE),""),
IFERROR(VLOOKUP($O155,all_tags[theme],1,FALSE),"")
)</f>
        <v/>
      </c>
      <c r="AH155" s="5" t="str">
        <f>_xlfn.TEXTJOIN("#",TRUE,
IFERROR(VLOOKUP($F155,all_tags[topic],1,FALSE),""),
IFERROR(VLOOKUP($G155,all_tags[topic],1,FALSE),""),
IFERROR(VLOOKUP($H155,all_tags[topic],1,FALSE),""),
IFERROR(VLOOKUP($I155,all_tags[topic],1,FALSE),""),
IFERROR(VLOOKUP($J155,all_tags[topic],1,FALSE),""),
IFERROR(VLOOKUP($K155,all_tags[topic],1,FALSE),""),
IFERROR(VLOOKUP($L155,all_tags[topic],1,FALSE),""),
IFERROR(VLOOKUP($M155,all_tags[topic],1,FALSE),""),
IFERROR(VLOOKUP($N155,all_tags[topic],1,FALSE),""),
IFERROR(VLOOKUP($O155,all_tags[topic],1,FALSE),"")
)</f>
        <v>technique#technology</v>
      </c>
      <c r="AI155" s="5" t="str">
        <f>_xlfn.TEXTJOIN("#",TRUE,
IFERROR(VLOOKUP($F155,all_tags[area],1,FALSE),""),
IFERROR(VLOOKUP($G155,all_tags[area],1,FALSE),""),
IFERROR(VLOOKUP($H155,all_tags[area],1,FALSE),""),
IFERROR(VLOOKUP($I155,all_tags[area],1,FALSE),""),
IFERROR(VLOOKUP($J155,all_tags[area],1,FALSE),""),
IFERROR(VLOOKUP($K155,all_tags[area],1,FALSE),""),
IFERROR(VLOOKUP($L155,all_tags[area],1,FALSE),""),
IFERROR(VLOOKUP($M155,all_tags[area],1,FALSE),""),
IFERROR(VLOOKUP($N155,all_tags[area],1,FALSE),""),
IFERROR(VLOOKUP($O155,all_tags[area],1,FALSE),"")
)</f>
        <v/>
      </c>
      <c r="AJ155" s="5" t="str">
        <f>_xlfn.TEXTJOIN("#",TRUE,
IFERROR(VLOOKUP($F155,all_tags[technology],1,FALSE),""),
IFERROR(VLOOKUP($G155,all_tags[technology],1,FALSE),""),
IFERROR(VLOOKUP($H155,all_tags[technology],1,FALSE),""),
IFERROR(VLOOKUP($I155,all_tags[technology],1,FALSE),""),
IFERROR(VLOOKUP($J155,all_tags[technology],1,FALSE),""),
IFERROR(VLOOKUP($K155,all_tags[technology],1,FALSE),""),
IFERROR(VLOOKUP($L155,all_tags[technology],1,FALSE),""),
IFERROR(VLOOKUP($M155,all_tags[technology],1,FALSE),""),
IFERROR(VLOOKUP($N155,all_tags[technology],1,FALSE),""),
IFERROR(VLOOKUP($O155,all_tags[technology],1,FALSE),"")
)</f>
        <v>python#javascript</v>
      </c>
      <c r="AK155" s="5" t="str">
        <f>_xlfn.TEXTJOIN("#",TRUE,
IFERROR(VLOOKUP($F155,all_tags[other],1,FALSE),""),
IFERROR(VLOOKUP($G155,all_tags[other],1,FALSE),""),
IFERROR(VLOOKUP($H155,all_tags[other],1,FALSE),""),
IFERROR(VLOOKUP($I155,all_tags[other],1,FALSE),""),
IFERROR(VLOOKUP($J155,all_tags[other],1,FALSE),""),
IFERROR(VLOOKUP($K155,all_tags[other],1,FALSE),""),
IFERROR(VLOOKUP($L155,all_tags[other],1,FALSE),""),
IFERROR(VLOOKUP($M155,all_tags[other],1,FALSE),""),
IFERROR(VLOOKUP($N155,all_tags[other],1,FALSE),""),
IFERROR(VLOOKUP($O155,all_tags[other],1,FALSE),"")
)</f>
        <v/>
      </c>
      <c r="AL155" t="str">
        <f t="shared" si="2"/>
        <v>post;tutorial;guide;intermediate;technique;technology;python;javascript</v>
      </c>
    </row>
    <row r="156" spans="1:38" x14ac:dyDescent="0.25">
      <c r="A156" t="str">
        <f>source_data[[#This Row],[link_id]]</f>
        <v>L00389</v>
      </c>
      <c r="B156" t="str">
        <f>source_data[[#This Row],[link]]</f>
        <v>http://www.creativebloq.com/features/the-best-new-graphic-design-tools-of-2017-so-far</v>
      </c>
      <c r="C156" t="str">
        <f>source_data[[#This Row],[article_title]]</f>
        <v>The best new graphic design tools of 2017 so far</v>
      </c>
      <c r="D156" t="str">
        <f>source_data[[#This Row],[concatenate]]</f>
        <v>post;guide;list;data-viz;design;tool</v>
      </c>
      <c r="E156">
        <f>source_data[[#This Row],[tag_count]]</f>
        <v>5</v>
      </c>
      <c r="F156" t="str" cm="1">
        <f t="array" ref="F156:K156">_xlfn.TEXTSPLIT(Table5[[#This Row],[concatenate]],";")</f>
        <v>post</v>
      </c>
      <c r="G156" t="str">
        <v>guide</v>
      </c>
      <c r="H156" t="str">
        <v>list</v>
      </c>
      <c r="I156" t="str">
        <v>data-viz</v>
      </c>
      <c r="J156" t="str">
        <v>design</v>
      </c>
      <c r="K156" t="str">
        <v>tool</v>
      </c>
      <c r="Q156">
        <f>IF(ISBLANK(F156),-1,COUNTIF(all_tags[],F156)-COUNTIF(all_tags[category],F156))</f>
        <v>1</v>
      </c>
      <c r="R156">
        <f>IF(ISBLANK(G156),-1,COUNTIF(all_tags[],G156)-COUNTIF(all_tags[category],G156))</f>
        <v>1</v>
      </c>
      <c r="S156">
        <f>IF(ISBLANK(H156),-1,COUNTIF(all_tags[],H156)-COUNTIF(all_tags[category],H156))</f>
        <v>1</v>
      </c>
      <c r="T156">
        <f>IF(ISBLANK(I156),-1,COUNTIF(all_tags[],I156)-COUNTIF(all_tags[category],I156))</f>
        <v>1</v>
      </c>
      <c r="U156">
        <f>IF(ISBLANK(J156),-1,COUNTIF(all_tags[],J156)-COUNTIF(all_tags[category],J156))</f>
        <v>1</v>
      </c>
      <c r="V156">
        <f>IF(ISBLANK(K156),-1,COUNTIF(all_tags[],K156)-COUNTIF(all_tags[category],K156))</f>
        <v>1</v>
      </c>
      <c r="W156">
        <f>IF(ISBLANK(L156),-1,COUNTIF(all_tags[],L156)-COUNTIF(all_tags[category],L156))</f>
        <v>-1</v>
      </c>
      <c r="X156">
        <f>IF(ISBLANK(M156),-1,COUNTIF(all_tags[],M156)-COUNTIF(all_tags[category],M156))</f>
        <v>-1</v>
      </c>
      <c r="Y156">
        <f>IF(ISBLANK(N156),-1,COUNTIF(all_tags[],N156)-COUNTIF(all_tags[category],N156))</f>
        <v>-1</v>
      </c>
      <c r="Z156">
        <f>IF(ISBLANK(O156),-1,COUNTIF(all_tags[],O156)-COUNTIF(all_tags[category],O156))</f>
        <v>-1</v>
      </c>
      <c r="AB156" t="str">
        <f>Table5[[#This Row],[link_id]]</f>
        <v>L00389</v>
      </c>
      <c r="AC156" s="5" t="str">
        <f>_xlfn.TEXTJOIN("#",TRUE,
IFERROR(VLOOKUP($F156,all_tags[format],1,FALSE),""),
IFERROR(VLOOKUP($G156,all_tags[format],1,FALSE),""),
IFERROR(VLOOKUP($H156,all_tags[format],1,FALSE),""),
IFERROR(VLOOKUP($I156,all_tags[format],1,FALSE),""),
IFERROR(VLOOKUP($J156,all_tags[format],1,FALSE),""),
IFERROR(VLOOKUP($K156,all_tags[format],1,FALSE),""),
IFERROR(VLOOKUP($L156,all_tags[format],1,FALSE),""),
IFERROR(VLOOKUP($M156,all_tags[format],1,FALSE),""),
IFERROR(VLOOKUP($N156,all_tags[format],1,FALSE),""),
IFERROR(VLOOKUP($O156,all_tags[format],1,FALSE),"")
)</f>
        <v>post</v>
      </c>
      <c r="AD156" s="5" t="str">
        <f>_xlfn.TEXTJOIN("#",TRUE,
IFERROR(VLOOKUP($F156,all_tags[type],1,FALSE),""),
IFERROR(VLOOKUP($G156,all_tags[type],1,FALSE),""),
IFERROR(VLOOKUP($H156,all_tags[type],1,FALSE),""),
IFERROR(VLOOKUP($I156,all_tags[type],1,FALSE),""),
IFERROR(VLOOKUP($J156,all_tags[type],1,FALSE),""),
IFERROR(VLOOKUP($K156,all_tags[type],1,FALSE),""),
IFERROR(VLOOKUP($L156,all_tags[type],1,FALSE),""),
IFERROR(VLOOKUP($M156,all_tags[type],1,FALSE),""),
IFERROR(VLOOKUP($N156,all_tags[type],1,FALSE),""),
IFERROR(VLOOKUP($O156,all_tags[type],1,FALSE),"")
)</f>
        <v>guide#list</v>
      </c>
      <c r="AE156" s="5" t="str">
        <f>_xlfn.TEXTJOIN("#",TRUE,
IFERROR(VLOOKUP($F156,all_tags[level],1,FALSE),""),
IFERROR(VLOOKUP($G156,all_tags[level],1,FALSE),""),
IFERROR(VLOOKUP($H156,all_tags[level],1,FALSE),""),
IFERROR(VLOOKUP($I156,all_tags[level],1,FALSE),""),
IFERROR(VLOOKUP($J156,all_tags[level],1,FALSE),""),
IFERROR(VLOOKUP($K156,all_tags[level],1,FALSE),""),
IFERROR(VLOOKUP($L156,all_tags[level],1,FALSE),""),
IFERROR(VLOOKUP($M156,all_tags[level],1,FALSE),""),
IFERROR(VLOOKUP($N156,all_tags[level],1,FALSE),""),
IFERROR(VLOOKUP($O156,all_tags[level],1,FALSE),"")
)</f>
        <v/>
      </c>
      <c r="AF156" s="5" t="str">
        <f>_xlfn.TEXTJOIN("#",TRUE,
IFERROR(VLOOKUP($F156,all_tags[style],1,FALSE),""),
IFERROR(VLOOKUP($G156,all_tags[style],1,FALSE),""),
IFERROR(VLOOKUP($H156,all_tags[style],1,FALSE),""),
IFERROR(VLOOKUP($I156,all_tags[style],1,FALSE),""),
IFERROR(VLOOKUP($J156,all_tags[style],1,FALSE),""),
IFERROR(VLOOKUP($K156,all_tags[style],1,FALSE),""),
IFERROR(VLOOKUP($L156,all_tags[style],1,FALSE),""),
IFERROR(VLOOKUP($M156,all_tags[style],1,FALSE),""),
IFERROR(VLOOKUP($N156,all_tags[style],1,FALSE),""),
IFERROR(VLOOKUP($O156,all_tags[style],1,FALSE),"")
)</f>
        <v/>
      </c>
      <c r="AG156" s="5" t="str">
        <f>_xlfn.TEXTJOIN("#",TRUE,
IFERROR(VLOOKUP($F156,all_tags[theme],1,FALSE),""),
IFERROR(VLOOKUP($G156,all_tags[theme],1,FALSE),""),
IFERROR(VLOOKUP($H156,all_tags[theme],1,FALSE),""),
IFERROR(VLOOKUP($I156,all_tags[theme],1,FALSE),""),
IFERROR(VLOOKUP($J156,all_tags[theme],1,FALSE),""),
IFERROR(VLOOKUP($K156,all_tags[theme],1,FALSE),""),
IFERROR(VLOOKUP($L156,all_tags[theme],1,FALSE),""),
IFERROR(VLOOKUP($M156,all_tags[theme],1,FALSE),""),
IFERROR(VLOOKUP($N156,all_tags[theme],1,FALSE),""),
IFERROR(VLOOKUP($O156,all_tags[theme],1,FALSE),"")
)</f>
        <v>data-viz</v>
      </c>
      <c r="AH156" s="5" t="str">
        <f>_xlfn.TEXTJOIN("#",TRUE,
IFERROR(VLOOKUP($F156,all_tags[topic],1,FALSE),""),
IFERROR(VLOOKUP($G156,all_tags[topic],1,FALSE),""),
IFERROR(VLOOKUP($H156,all_tags[topic],1,FALSE),""),
IFERROR(VLOOKUP($I156,all_tags[topic],1,FALSE),""),
IFERROR(VLOOKUP($J156,all_tags[topic],1,FALSE),""),
IFERROR(VLOOKUP($K156,all_tags[topic],1,FALSE),""),
IFERROR(VLOOKUP($L156,all_tags[topic],1,FALSE),""),
IFERROR(VLOOKUP($M156,all_tags[topic],1,FALSE),""),
IFERROR(VLOOKUP($N156,all_tags[topic],1,FALSE),""),
IFERROR(VLOOKUP($O156,all_tags[topic],1,FALSE),"")
)</f>
        <v>design#tool</v>
      </c>
      <c r="AI156" s="5" t="str">
        <f>_xlfn.TEXTJOIN("#",TRUE,
IFERROR(VLOOKUP($F156,all_tags[area],1,FALSE),""),
IFERROR(VLOOKUP($G156,all_tags[area],1,FALSE),""),
IFERROR(VLOOKUP($H156,all_tags[area],1,FALSE),""),
IFERROR(VLOOKUP($I156,all_tags[area],1,FALSE),""),
IFERROR(VLOOKUP($J156,all_tags[area],1,FALSE),""),
IFERROR(VLOOKUP($K156,all_tags[area],1,FALSE),""),
IFERROR(VLOOKUP($L156,all_tags[area],1,FALSE),""),
IFERROR(VLOOKUP($M156,all_tags[area],1,FALSE),""),
IFERROR(VLOOKUP($N156,all_tags[area],1,FALSE),""),
IFERROR(VLOOKUP($O156,all_tags[area],1,FALSE),"")
)</f>
        <v/>
      </c>
      <c r="AJ156" s="5" t="str">
        <f>_xlfn.TEXTJOIN("#",TRUE,
IFERROR(VLOOKUP($F156,all_tags[technology],1,FALSE),""),
IFERROR(VLOOKUP($G156,all_tags[technology],1,FALSE),""),
IFERROR(VLOOKUP($H156,all_tags[technology],1,FALSE),""),
IFERROR(VLOOKUP($I156,all_tags[technology],1,FALSE),""),
IFERROR(VLOOKUP($J156,all_tags[technology],1,FALSE),""),
IFERROR(VLOOKUP($K156,all_tags[technology],1,FALSE),""),
IFERROR(VLOOKUP($L156,all_tags[technology],1,FALSE),""),
IFERROR(VLOOKUP($M156,all_tags[technology],1,FALSE),""),
IFERROR(VLOOKUP($N156,all_tags[technology],1,FALSE),""),
IFERROR(VLOOKUP($O156,all_tags[technology],1,FALSE),"")
)</f>
        <v/>
      </c>
      <c r="AK156" s="5" t="str">
        <f>_xlfn.TEXTJOIN("#",TRUE,
IFERROR(VLOOKUP($F156,all_tags[other],1,FALSE),""),
IFERROR(VLOOKUP($G156,all_tags[other],1,FALSE),""),
IFERROR(VLOOKUP($H156,all_tags[other],1,FALSE),""),
IFERROR(VLOOKUP($I156,all_tags[other],1,FALSE),""),
IFERROR(VLOOKUP($J156,all_tags[other],1,FALSE),""),
IFERROR(VLOOKUP($K156,all_tags[other],1,FALSE),""),
IFERROR(VLOOKUP($L156,all_tags[other],1,FALSE),""),
IFERROR(VLOOKUP($M156,all_tags[other],1,FALSE),""),
IFERROR(VLOOKUP($N156,all_tags[other],1,FALSE),""),
IFERROR(VLOOKUP($O156,all_tags[other],1,FALSE),"")
)</f>
        <v/>
      </c>
      <c r="AL156" t="str">
        <f t="shared" si="2"/>
        <v>post;guide;list;data-viz;design;tool</v>
      </c>
    </row>
    <row r="157" spans="1:38" x14ac:dyDescent="0.25">
      <c r="A157" t="str">
        <f>source_data[[#This Row],[link_id]]</f>
        <v>L00393</v>
      </c>
      <c r="B157" t="str">
        <f>source_data[[#This Row],[link]]</f>
        <v>http://andrewgelman.com/2017/05/02/prior-information-not-prior-belief-2/</v>
      </c>
      <c r="C157" t="str">
        <f>source_data[[#This Row],[article_title]]</f>
        <v>Prior information, not prior belief</v>
      </c>
      <c r="D157" t="str">
        <f>source_data[[#This Row],[concatenate]]</f>
        <v>post;opinion;explainer;statistics;bayesian</v>
      </c>
      <c r="E157">
        <f>source_data[[#This Row],[tag_count]]</f>
        <v>5</v>
      </c>
      <c r="F157" t="str" cm="1">
        <f t="array" ref="F157:J157">_xlfn.TEXTSPLIT(Table5[[#This Row],[concatenate]],";")</f>
        <v>post</v>
      </c>
      <c r="G157" t="str">
        <v>opinion</v>
      </c>
      <c r="H157" t="str">
        <v>explainer</v>
      </c>
      <c r="I157" t="str">
        <v>statistics</v>
      </c>
      <c r="J157" t="str">
        <v>bayesian</v>
      </c>
      <c r="Q157">
        <f>IF(ISBLANK(F157),-1,COUNTIF(all_tags[],F157)-COUNTIF(all_tags[category],F157))</f>
        <v>1</v>
      </c>
      <c r="R157">
        <f>IF(ISBLANK(G157),-1,COUNTIF(all_tags[],G157)-COUNTIF(all_tags[category],G157))</f>
        <v>1</v>
      </c>
      <c r="S157">
        <f>IF(ISBLANK(H157),-1,COUNTIF(all_tags[],H157)-COUNTIF(all_tags[category],H157))</f>
        <v>1</v>
      </c>
      <c r="T157">
        <f>IF(ISBLANK(I157),-1,COUNTIF(all_tags[],I157)-COUNTIF(all_tags[category],I157))</f>
        <v>1</v>
      </c>
      <c r="U157">
        <f>IF(ISBLANK(J157),-1,COUNTIF(all_tags[],J157)-COUNTIF(all_tags[category],J157))</f>
        <v>1</v>
      </c>
      <c r="V157">
        <f>IF(ISBLANK(K157),-1,COUNTIF(all_tags[],K157)-COUNTIF(all_tags[category],K157))</f>
        <v>-1</v>
      </c>
      <c r="W157">
        <f>IF(ISBLANK(L157),-1,COUNTIF(all_tags[],L157)-COUNTIF(all_tags[category],L157))</f>
        <v>-1</v>
      </c>
      <c r="X157">
        <f>IF(ISBLANK(M157),-1,COUNTIF(all_tags[],M157)-COUNTIF(all_tags[category],M157))</f>
        <v>-1</v>
      </c>
      <c r="Y157">
        <f>IF(ISBLANK(N157),-1,COUNTIF(all_tags[],N157)-COUNTIF(all_tags[category],N157))</f>
        <v>-1</v>
      </c>
      <c r="Z157">
        <f>IF(ISBLANK(O157),-1,COUNTIF(all_tags[],O157)-COUNTIF(all_tags[category],O157))</f>
        <v>-1</v>
      </c>
      <c r="AB157" t="str">
        <f>Table5[[#This Row],[link_id]]</f>
        <v>L00393</v>
      </c>
      <c r="AC157" s="5" t="str">
        <f>_xlfn.TEXTJOIN("#",TRUE,
IFERROR(VLOOKUP($F157,all_tags[format],1,FALSE),""),
IFERROR(VLOOKUP($G157,all_tags[format],1,FALSE),""),
IFERROR(VLOOKUP($H157,all_tags[format],1,FALSE),""),
IFERROR(VLOOKUP($I157,all_tags[format],1,FALSE),""),
IFERROR(VLOOKUP($J157,all_tags[format],1,FALSE),""),
IFERROR(VLOOKUP($K157,all_tags[format],1,FALSE),""),
IFERROR(VLOOKUP($L157,all_tags[format],1,FALSE),""),
IFERROR(VLOOKUP($M157,all_tags[format],1,FALSE),""),
IFERROR(VLOOKUP($N157,all_tags[format],1,FALSE),""),
IFERROR(VLOOKUP($O157,all_tags[format],1,FALSE),"")
)</f>
        <v>post</v>
      </c>
      <c r="AD157" s="5" t="str">
        <f>_xlfn.TEXTJOIN("#",TRUE,
IFERROR(VLOOKUP($F157,all_tags[type],1,FALSE),""),
IFERROR(VLOOKUP($G157,all_tags[type],1,FALSE),""),
IFERROR(VLOOKUP($H157,all_tags[type],1,FALSE),""),
IFERROR(VLOOKUP($I157,all_tags[type],1,FALSE),""),
IFERROR(VLOOKUP($J157,all_tags[type],1,FALSE),""),
IFERROR(VLOOKUP($K157,all_tags[type],1,FALSE),""),
IFERROR(VLOOKUP($L157,all_tags[type],1,FALSE),""),
IFERROR(VLOOKUP($M157,all_tags[type],1,FALSE),""),
IFERROR(VLOOKUP($N157,all_tags[type],1,FALSE),""),
IFERROR(VLOOKUP($O157,all_tags[type],1,FALSE),"")
)</f>
        <v>opinion</v>
      </c>
      <c r="AE157" s="5" t="str">
        <f>_xlfn.TEXTJOIN("#",TRUE,
IFERROR(VLOOKUP($F157,all_tags[level],1,FALSE),""),
IFERROR(VLOOKUP($G157,all_tags[level],1,FALSE),""),
IFERROR(VLOOKUP($H157,all_tags[level],1,FALSE),""),
IFERROR(VLOOKUP($I157,all_tags[level],1,FALSE),""),
IFERROR(VLOOKUP($J157,all_tags[level],1,FALSE),""),
IFERROR(VLOOKUP($K157,all_tags[level],1,FALSE),""),
IFERROR(VLOOKUP($L157,all_tags[level],1,FALSE),""),
IFERROR(VLOOKUP($M157,all_tags[level],1,FALSE),""),
IFERROR(VLOOKUP($N157,all_tags[level],1,FALSE),""),
IFERROR(VLOOKUP($O157,all_tags[level],1,FALSE),"")
)</f>
        <v>explainer</v>
      </c>
      <c r="AF157" s="5" t="str">
        <f>_xlfn.TEXTJOIN("#",TRUE,
IFERROR(VLOOKUP($F157,all_tags[style],1,FALSE),""),
IFERROR(VLOOKUP($G157,all_tags[style],1,FALSE),""),
IFERROR(VLOOKUP($H157,all_tags[style],1,FALSE),""),
IFERROR(VLOOKUP($I157,all_tags[style],1,FALSE),""),
IFERROR(VLOOKUP($J157,all_tags[style],1,FALSE),""),
IFERROR(VLOOKUP($K157,all_tags[style],1,FALSE),""),
IFERROR(VLOOKUP($L157,all_tags[style],1,FALSE),""),
IFERROR(VLOOKUP($M157,all_tags[style],1,FALSE),""),
IFERROR(VLOOKUP($N157,all_tags[style],1,FALSE),""),
IFERROR(VLOOKUP($O157,all_tags[style],1,FALSE),"")
)</f>
        <v/>
      </c>
      <c r="AG157" s="5" t="str">
        <f>_xlfn.TEXTJOIN("#",TRUE,
IFERROR(VLOOKUP($F157,all_tags[theme],1,FALSE),""),
IFERROR(VLOOKUP($G157,all_tags[theme],1,FALSE),""),
IFERROR(VLOOKUP($H157,all_tags[theme],1,FALSE),""),
IFERROR(VLOOKUP($I157,all_tags[theme],1,FALSE),""),
IFERROR(VLOOKUP($J157,all_tags[theme],1,FALSE),""),
IFERROR(VLOOKUP($K157,all_tags[theme],1,FALSE),""),
IFERROR(VLOOKUP($L157,all_tags[theme],1,FALSE),""),
IFERROR(VLOOKUP($M157,all_tags[theme],1,FALSE),""),
IFERROR(VLOOKUP($N157,all_tags[theme],1,FALSE),""),
IFERROR(VLOOKUP($O157,all_tags[theme],1,FALSE),"")
)</f>
        <v/>
      </c>
      <c r="AH157" s="5" t="str">
        <f>_xlfn.TEXTJOIN("#",TRUE,
IFERROR(VLOOKUP($F157,all_tags[topic],1,FALSE),""),
IFERROR(VLOOKUP($G157,all_tags[topic],1,FALSE),""),
IFERROR(VLOOKUP($H157,all_tags[topic],1,FALSE),""),
IFERROR(VLOOKUP($I157,all_tags[topic],1,FALSE),""),
IFERROR(VLOOKUP($J157,all_tags[topic],1,FALSE),""),
IFERROR(VLOOKUP($K157,all_tags[topic],1,FALSE),""),
IFERROR(VLOOKUP($L157,all_tags[topic],1,FALSE),""),
IFERROR(VLOOKUP($M157,all_tags[topic],1,FALSE),""),
IFERROR(VLOOKUP($N157,all_tags[topic],1,FALSE),""),
IFERROR(VLOOKUP($O157,all_tags[topic],1,FALSE),"")
)</f>
        <v/>
      </c>
      <c r="AI157" s="5" t="str">
        <f>_xlfn.TEXTJOIN("#",TRUE,
IFERROR(VLOOKUP($F157,all_tags[area],1,FALSE),""),
IFERROR(VLOOKUP($G157,all_tags[area],1,FALSE),""),
IFERROR(VLOOKUP($H157,all_tags[area],1,FALSE),""),
IFERROR(VLOOKUP($I157,all_tags[area],1,FALSE),""),
IFERROR(VLOOKUP($J157,all_tags[area],1,FALSE),""),
IFERROR(VLOOKUP($K157,all_tags[area],1,FALSE),""),
IFERROR(VLOOKUP($L157,all_tags[area],1,FALSE),""),
IFERROR(VLOOKUP($M157,all_tags[area],1,FALSE),""),
IFERROR(VLOOKUP($N157,all_tags[area],1,FALSE),""),
IFERROR(VLOOKUP($O157,all_tags[area],1,FALSE),"")
)</f>
        <v>statistics#bayesian</v>
      </c>
      <c r="AJ157" s="5" t="str">
        <f>_xlfn.TEXTJOIN("#",TRUE,
IFERROR(VLOOKUP($F157,all_tags[technology],1,FALSE),""),
IFERROR(VLOOKUP($G157,all_tags[technology],1,FALSE),""),
IFERROR(VLOOKUP($H157,all_tags[technology],1,FALSE),""),
IFERROR(VLOOKUP($I157,all_tags[technology],1,FALSE),""),
IFERROR(VLOOKUP($J157,all_tags[technology],1,FALSE),""),
IFERROR(VLOOKUP($K157,all_tags[technology],1,FALSE),""),
IFERROR(VLOOKUP($L157,all_tags[technology],1,FALSE),""),
IFERROR(VLOOKUP($M157,all_tags[technology],1,FALSE),""),
IFERROR(VLOOKUP($N157,all_tags[technology],1,FALSE),""),
IFERROR(VLOOKUP($O157,all_tags[technology],1,FALSE),"")
)</f>
        <v/>
      </c>
      <c r="AK157" s="5" t="str">
        <f>_xlfn.TEXTJOIN("#",TRUE,
IFERROR(VLOOKUP($F157,all_tags[other],1,FALSE),""),
IFERROR(VLOOKUP($G157,all_tags[other],1,FALSE),""),
IFERROR(VLOOKUP($H157,all_tags[other],1,FALSE),""),
IFERROR(VLOOKUP($I157,all_tags[other],1,FALSE),""),
IFERROR(VLOOKUP($J157,all_tags[other],1,FALSE),""),
IFERROR(VLOOKUP($K157,all_tags[other],1,FALSE),""),
IFERROR(VLOOKUP($L157,all_tags[other],1,FALSE),""),
IFERROR(VLOOKUP($M157,all_tags[other],1,FALSE),""),
IFERROR(VLOOKUP($N157,all_tags[other],1,FALSE),""),
IFERROR(VLOOKUP($O157,all_tags[other],1,FALSE),"")
)</f>
        <v/>
      </c>
      <c r="AL157" t="str">
        <f t="shared" si="2"/>
        <v>post;opinion;explainer;statistics;bayesian</v>
      </c>
    </row>
    <row r="158" spans="1:38" x14ac:dyDescent="0.25">
      <c r="A158" t="str">
        <f>source_data[[#This Row],[link_id]]</f>
        <v>L00395</v>
      </c>
      <c r="B158" t="str">
        <f>source_data[[#This Row],[link]]</f>
        <v>https://speckyboy.com/css-grid/</v>
      </c>
      <c r="C158" t="str">
        <f>source_data[[#This Row],[article_title]]</f>
        <v>An Introduction to CSS Grid</v>
      </c>
      <c r="D158" t="str">
        <f>source_data[[#This Row],[concatenate]]</f>
        <v>post;tutorial;guide;introduction;design;technology;css</v>
      </c>
      <c r="E158">
        <f>source_data[[#This Row],[tag_count]]</f>
        <v>6</v>
      </c>
      <c r="F158" t="str" cm="1">
        <f t="array" ref="F158:L158">_xlfn.TEXTSPLIT(Table5[[#This Row],[concatenate]],";")</f>
        <v>post</v>
      </c>
      <c r="G158" t="str">
        <v>tutorial</v>
      </c>
      <c r="H158" t="str">
        <v>guide</v>
      </c>
      <c r="I158" t="str">
        <v>introduction</v>
      </c>
      <c r="J158" t="str">
        <v>design</v>
      </c>
      <c r="K158" t="str">
        <v>technology</v>
      </c>
      <c r="L158" t="str">
        <v>css</v>
      </c>
      <c r="Q158">
        <f>IF(ISBLANK(F158),-1,COUNTIF(all_tags[],F158)-COUNTIF(all_tags[category],F158))</f>
        <v>1</v>
      </c>
      <c r="R158">
        <f>IF(ISBLANK(G158),-1,COUNTIF(all_tags[],G158)-COUNTIF(all_tags[category],G158))</f>
        <v>1</v>
      </c>
      <c r="S158">
        <f>IF(ISBLANK(H158),-1,COUNTIF(all_tags[],H158)-COUNTIF(all_tags[category],H158))</f>
        <v>1</v>
      </c>
      <c r="T158">
        <f>IF(ISBLANK(I158),-1,COUNTIF(all_tags[],I158)-COUNTIF(all_tags[category],I158))</f>
        <v>1</v>
      </c>
      <c r="U158">
        <f>IF(ISBLANK(J158),-1,COUNTIF(all_tags[],J158)-COUNTIF(all_tags[category],J158))</f>
        <v>1</v>
      </c>
      <c r="V158">
        <f>IF(ISBLANK(K158),-1,COUNTIF(all_tags[],K158)-COUNTIF(all_tags[category],K158))</f>
        <v>1</v>
      </c>
      <c r="W158">
        <f>IF(ISBLANK(L158),-1,COUNTIF(all_tags[],L158)-COUNTIF(all_tags[category],L158))</f>
        <v>1</v>
      </c>
      <c r="X158">
        <f>IF(ISBLANK(M158),-1,COUNTIF(all_tags[],M158)-COUNTIF(all_tags[category],M158))</f>
        <v>-1</v>
      </c>
      <c r="Y158">
        <f>IF(ISBLANK(N158),-1,COUNTIF(all_tags[],N158)-COUNTIF(all_tags[category],N158))</f>
        <v>-1</v>
      </c>
      <c r="Z158">
        <f>IF(ISBLANK(O158),-1,COUNTIF(all_tags[],O158)-COUNTIF(all_tags[category],O158))</f>
        <v>-1</v>
      </c>
      <c r="AB158" t="str">
        <f>Table5[[#This Row],[link_id]]</f>
        <v>L00395</v>
      </c>
      <c r="AC158" s="5" t="str">
        <f>_xlfn.TEXTJOIN("#",TRUE,
IFERROR(VLOOKUP($F158,all_tags[format],1,FALSE),""),
IFERROR(VLOOKUP($G158,all_tags[format],1,FALSE),""),
IFERROR(VLOOKUP($H158,all_tags[format],1,FALSE),""),
IFERROR(VLOOKUP($I158,all_tags[format],1,FALSE),""),
IFERROR(VLOOKUP($J158,all_tags[format],1,FALSE),""),
IFERROR(VLOOKUP($K158,all_tags[format],1,FALSE),""),
IFERROR(VLOOKUP($L158,all_tags[format],1,FALSE),""),
IFERROR(VLOOKUP($M158,all_tags[format],1,FALSE),""),
IFERROR(VLOOKUP($N158,all_tags[format],1,FALSE),""),
IFERROR(VLOOKUP($O158,all_tags[format],1,FALSE),"")
)</f>
        <v>post</v>
      </c>
      <c r="AD158" s="5" t="str">
        <f>_xlfn.TEXTJOIN("#",TRUE,
IFERROR(VLOOKUP($F158,all_tags[type],1,FALSE),""),
IFERROR(VLOOKUP($G158,all_tags[type],1,FALSE),""),
IFERROR(VLOOKUP($H158,all_tags[type],1,FALSE),""),
IFERROR(VLOOKUP($I158,all_tags[type],1,FALSE),""),
IFERROR(VLOOKUP($J158,all_tags[type],1,FALSE),""),
IFERROR(VLOOKUP($K158,all_tags[type],1,FALSE),""),
IFERROR(VLOOKUP($L158,all_tags[type],1,FALSE),""),
IFERROR(VLOOKUP($M158,all_tags[type],1,FALSE),""),
IFERROR(VLOOKUP($N158,all_tags[type],1,FALSE),""),
IFERROR(VLOOKUP($O158,all_tags[type],1,FALSE),"")
)</f>
        <v>tutorial#guide</v>
      </c>
      <c r="AE158" s="5" t="str">
        <f>_xlfn.TEXTJOIN("#",TRUE,
IFERROR(VLOOKUP($F158,all_tags[level],1,FALSE),""),
IFERROR(VLOOKUP($G158,all_tags[level],1,FALSE),""),
IFERROR(VLOOKUP($H158,all_tags[level],1,FALSE),""),
IFERROR(VLOOKUP($I158,all_tags[level],1,FALSE),""),
IFERROR(VLOOKUP($J158,all_tags[level],1,FALSE),""),
IFERROR(VLOOKUP($K158,all_tags[level],1,FALSE),""),
IFERROR(VLOOKUP($L158,all_tags[level],1,FALSE),""),
IFERROR(VLOOKUP($M158,all_tags[level],1,FALSE),""),
IFERROR(VLOOKUP($N158,all_tags[level],1,FALSE),""),
IFERROR(VLOOKUP($O158,all_tags[level],1,FALSE),"")
)</f>
        <v>introduction</v>
      </c>
      <c r="AF158" s="5" t="str">
        <f>_xlfn.TEXTJOIN("#",TRUE,
IFERROR(VLOOKUP($F158,all_tags[style],1,FALSE),""),
IFERROR(VLOOKUP($G158,all_tags[style],1,FALSE),""),
IFERROR(VLOOKUP($H158,all_tags[style],1,FALSE),""),
IFERROR(VLOOKUP($I158,all_tags[style],1,FALSE),""),
IFERROR(VLOOKUP($J158,all_tags[style],1,FALSE),""),
IFERROR(VLOOKUP($K158,all_tags[style],1,FALSE),""),
IFERROR(VLOOKUP($L158,all_tags[style],1,FALSE),""),
IFERROR(VLOOKUP($M158,all_tags[style],1,FALSE),""),
IFERROR(VLOOKUP($N158,all_tags[style],1,FALSE),""),
IFERROR(VLOOKUP($O158,all_tags[style],1,FALSE),"")
)</f>
        <v/>
      </c>
      <c r="AG158" s="5" t="str">
        <f>_xlfn.TEXTJOIN("#",TRUE,
IFERROR(VLOOKUP($F158,all_tags[theme],1,FALSE),""),
IFERROR(VLOOKUP($G158,all_tags[theme],1,FALSE),""),
IFERROR(VLOOKUP($H158,all_tags[theme],1,FALSE),""),
IFERROR(VLOOKUP($I158,all_tags[theme],1,FALSE),""),
IFERROR(VLOOKUP($J158,all_tags[theme],1,FALSE),""),
IFERROR(VLOOKUP($K158,all_tags[theme],1,FALSE),""),
IFERROR(VLOOKUP($L158,all_tags[theme],1,FALSE),""),
IFERROR(VLOOKUP($M158,all_tags[theme],1,FALSE),""),
IFERROR(VLOOKUP($N158,all_tags[theme],1,FALSE),""),
IFERROR(VLOOKUP($O158,all_tags[theme],1,FALSE),"")
)</f>
        <v/>
      </c>
      <c r="AH158" s="5" t="str">
        <f>_xlfn.TEXTJOIN("#",TRUE,
IFERROR(VLOOKUP($F158,all_tags[topic],1,FALSE),""),
IFERROR(VLOOKUP($G158,all_tags[topic],1,FALSE),""),
IFERROR(VLOOKUP($H158,all_tags[topic],1,FALSE),""),
IFERROR(VLOOKUP($I158,all_tags[topic],1,FALSE),""),
IFERROR(VLOOKUP($J158,all_tags[topic],1,FALSE),""),
IFERROR(VLOOKUP($K158,all_tags[topic],1,FALSE),""),
IFERROR(VLOOKUP($L158,all_tags[topic],1,FALSE),""),
IFERROR(VLOOKUP($M158,all_tags[topic],1,FALSE),""),
IFERROR(VLOOKUP($N158,all_tags[topic],1,FALSE),""),
IFERROR(VLOOKUP($O158,all_tags[topic],1,FALSE),"")
)</f>
        <v>design#technology</v>
      </c>
      <c r="AI158" s="5" t="str">
        <f>_xlfn.TEXTJOIN("#",TRUE,
IFERROR(VLOOKUP($F158,all_tags[area],1,FALSE),""),
IFERROR(VLOOKUP($G158,all_tags[area],1,FALSE),""),
IFERROR(VLOOKUP($H158,all_tags[area],1,FALSE),""),
IFERROR(VLOOKUP($I158,all_tags[area],1,FALSE),""),
IFERROR(VLOOKUP($J158,all_tags[area],1,FALSE),""),
IFERROR(VLOOKUP($K158,all_tags[area],1,FALSE),""),
IFERROR(VLOOKUP($L158,all_tags[area],1,FALSE),""),
IFERROR(VLOOKUP($M158,all_tags[area],1,FALSE),""),
IFERROR(VLOOKUP($N158,all_tags[area],1,FALSE),""),
IFERROR(VLOOKUP($O158,all_tags[area],1,FALSE),"")
)</f>
        <v/>
      </c>
      <c r="AJ158" s="5" t="str">
        <f>_xlfn.TEXTJOIN("#",TRUE,
IFERROR(VLOOKUP($F158,all_tags[technology],1,FALSE),""),
IFERROR(VLOOKUP($G158,all_tags[technology],1,FALSE),""),
IFERROR(VLOOKUP($H158,all_tags[technology],1,FALSE),""),
IFERROR(VLOOKUP($I158,all_tags[technology],1,FALSE),""),
IFERROR(VLOOKUP($J158,all_tags[technology],1,FALSE),""),
IFERROR(VLOOKUP($K158,all_tags[technology],1,FALSE),""),
IFERROR(VLOOKUP($L158,all_tags[technology],1,FALSE),""),
IFERROR(VLOOKUP($M158,all_tags[technology],1,FALSE),""),
IFERROR(VLOOKUP($N158,all_tags[technology],1,FALSE),""),
IFERROR(VLOOKUP($O158,all_tags[technology],1,FALSE),"")
)</f>
        <v>css</v>
      </c>
      <c r="AK158" s="5" t="str">
        <f>_xlfn.TEXTJOIN("#",TRUE,
IFERROR(VLOOKUP($F158,all_tags[other],1,FALSE),""),
IFERROR(VLOOKUP($G158,all_tags[other],1,FALSE),""),
IFERROR(VLOOKUP($H158,all_tags[other],1,FALSE),""),
IFERROR(VLOOKUP($I158,all_tags[other],1,FALSE),""),
IFERROR(VLOOKUP($J158,all_tags[other],1,FALSE),""),
IFERROR(VLOOKUP($K158,all_tags[other],1,FALSE),""),
IFERROR(VLOOKUP($L158,all_tags[other],1,FALSE),""),
IFERROR(VLOOKUP($M158,all_tags[other],1,FALSE),""),
IFERROR(VLOOKUP($N158,all_tags[other],1,FALSE),""),
IFERROR(VLOOKUP($O158,all_tags[other],1,FALSE),"")
)</f>
        <v/>
      </c>
      <c r="AL158" t="str">
        <f t="shared" si="2"/>
        <v>post;tutorial;guide;introduction;design;technology;css</v>
      </c>
    </row>
    <row r="159" spans="1:38" x14ac:dyDescent="0.25">
      <c r="A159" t="str">
        <f>source_data[[#This Row],[link_id]]</f>
        <v>L00396</v>
      </c>
      <c r="B159" t="str">
        <f>source_data[[#This Row],[link]]</f>
        <v>https://uxdesign.cc/design-better-data-tables-4ecc99d23356</v>
      </c>
      <c r="C159" t="str">
        <f>source_data[[#This Row],[article_title]]</f>
        <v>Design better data tables</v>
      </c>
      <c r="D159" t="str">
        <f>source_data[[#This Row],[concatenate]]</f>
        <v>post;guide;advice;data-viz;design</v>
      </c>
      <c r="E159">
        <f>source_data[[#This Row],[tag_count]]</f>
        <v>5</v>
      </c>
      <c r="F159" t="str" cm="1">
        <f t="array" ref="F159:J159">_xlfn.TEXTSPLIT(Table5[[#This Row],[concatenate]],";")</f>
        <v>post</v>
      </c>
      <c r="G159" t="str">
        <v>guide</v>
      </c>
      <c r="H159" t="str">
        <v>advice</v>
      </c>
      <c r="I159" t="str">
        <v>data-viz</v>
      </c>
      <c r="J159" t="str">
        <v>design</v>
      </c>
      <c r="Q159">
        <f>IF(ISBLANK(F159),-1,COUNTIF(all_tags[],F159)-COUNTIF(all_tags[category],F159))</f>
        <v>1</v>
      </c>
      <c r="R159">
        <f>IF(ISBLANK(G159),-1,COUNTIF(all_tags[],G159)-COUNTIF(all_tags[category],G159))</f>
        <v>1</v>
      </c>
      <c r="S159">
        <f>IF(ISBLANK(H159),-1,COUNTIF(all_tags[],H159)-COUNTIF(all_tags[category],H159))</f>
        <v>1</v>
      </c>
      <c r="T159">
        <f>IF(ISBLANK(I159),-1,COUNTIF(all_tags[],I159)-COUNTIF(all_tags[category],I159))</f>
        <v>1</v>
      </c>
      <c r="U159">
        <f>IF(ISBLANK(J159),-1,COUNTIF(all_tags[],J159)-COUNTIF(all_tags[category],J159))</f>
        <v>1</v>
      </c>
      <c r="V159">
        <f>IF(ISBLANK(K159),-1,COUNTIF(all_tags[],K159)-COUNTIF(all_tags[category],K159))</f>
        <v>-1</v>
      </c>
      <c r="W159">
        <f>IF(ISBLANK(L159),-1,COUNTIF(all_tags[],L159)-COUNTIF(all_tags[category],L159))</f>
        <v>-1</v>
      </c>
      <c r="X159">
        <f>IF(ISBLANK(M159),-1,COUNTIF(all_tags[],M159)-COUNTIF(all_tags[category],M159))</f>
        <v>-1</v>
      </c>
      <c r="Y159">
        <f>IF(ISBLANK(N159),-1,COUNTIF(all_tags[],N159)-COUNTIF(all_tags[category],N159))</f>
        <v>-1</v>
      </c>
      <c r="Z159">
        <f>IF(ISBLANK(O159),-1,COUNTIF(all_tags[],O159)-COUNTIF(all_tags[category],O159))</f>
        <v>-1</v>
      </c>
      <c r="AB159" t="str">
        <f>Table5[[#This Row],[link_id]]</f>
        <v>L00396</v>
      </c>
      <c r="AC159" s="5" t="str">
        <f>_xlfn.TEXTJOIN("#",TRUE,
IFERROR(VLOOKUP($F159,all_tags[format],1,FALSE),""),
IFERROR(VLOOKUP($G159,all_tags[format],1,FALSE),""),
IFERROR(VLOOKUP($H159,all_tags[format],1,FALSE),""),
IFERROR(VLOOKUP($I159,all_tags[format],1,FALSE),""),
IFERROR(VLOOKUP($J159,all_tags[format],1,FALSE),""),
IFERROR(VLOOKUP($K159,all_tags[format],1,FALSE),""),
IFERROR(VLOOKUP($L159,all_tags[format],1,FALSE),""),
IFERROR(VLOOKUP($M159,all_tags[format],1,FALSE),""),
IFERROR(VLOOKUP($N159,all_tags[format],1,FALSE),""),
IFERROR(VLOOKUP($O159,all_tags[format],1,FALSE),"")
)</f>
        <v>post</v>
      </c>
      <c r="AD159" s="5" t="str">
        <f>_xlfn.TEXTJOIN("#",TRUE,
IFERROR(VLOOKUP($F159,all_tags[type],1,FALSE),""),
IFERROR(VLOOKUP($G159,all_tags[type],1,FALSE),""),
IFERROR(VLOOKUP($H159,all_tags[type],1,FALSE),""),
IFERROR(VLOOKUP($I159,all_tags[type],1,FALSE),""),
IFERROR(VLOOKUP($J159,all_tags[type],1,FALSE),""),
IFERROR(VLOOKUP($K159,all_tags[type],1,FALSE),""),
IFERROR(VLOOKUP($L159,all_tags[type],1,FALSE),""),
IFERROR(VLOOKUP($M159,all_tags[type],1,FALSE),""),
IFERROR(VLOOKUP($N159,all_tags[type],1,FALSE),""),
IFERROR(VLOOKUP($O159,all_tags[type],1,FALSE),"")
)</f>
        <v>guide#advice</v>
      </c>
      <c r="AE159" s="5" t="str">
        <f>_xlfn.TEXTJOIN("#",TRUE,
IFERROR(VLOOKUP($F159,all_tags[level],1,FALSE),""),
IFERROR(VLOOKUP($G159,all_tags[level],1,FALSE),""),
IFERROR(VLOOKUP($H159,all_tags[level],1,FALSE),""),
IFERROR(VLOOKUP($I159,all_tags[level],1,FALSE),""),
IFERROR(VLOOKUP($J159,all_tags[level],1,FALSE),""),
IFERROR(VLOOKUP($K159,all_tags[level],1,FALSE),""),
IFERROR(VLOOKUP($L159,all_tags[level],1,FALSE),""),
IFERROR(VLOOKUP($M159,all_tags[level],1,FALSE),""),
IFERROR(VLOOKUP($N159,all_tags[level],1,FALSE),""),
IFERROR(VLOOKUP($O159,all_tags[level],1,FALSE),"")
)</f>
        <v/>
      </c>
      <c r="AF159" s="5" t="str">
        <f>_xlfn.TEXTJOIN("#",TRUE,
IFERROR(VLOOKUP($F159,all_tags[style],1,FALSE),""),
IFERROR(VLOOKUP($G159,all_tags[style],1,FALSE),""),
IFERROR(VLOOKUP($H159,all_tags[style],1,FALSE),""),
IFERROR(VLOOKUP($I159,all_tags[style],1,FALSE),""),
IFERROR(VLOOKUP($J159,all_tags[style],1,FALSE),""),
IFERROR(VLOOKUP($K159,all_tags[style],1,FALSE),""),
IFERROR(VLOOKUP($L159,all_tags[style],1,FALSE),""),
IFERROR(VLOOKUP($M159,all_tags[style],1,FALSE),""),
IFERROR(VLOOKUP($N159,all_tags[style],1,FALSE),""),
IFERROR(VLOOKUP($O159,all_tags[style],1,FALSE),"")
)</f>
        <v/>
      </c>
      <c r="AG159" s="5" t="str">
        <f>_xlfn.TEXTJOIN("#",TRUE,
IFERROR(VLOOKUP($F159,all_tags[theme],1,FALSE),""),
IFERROR(VLOOKUP($G159,all_tags[theme],1,FALSE),""),
IFERROR(VLOOKUP($H159,all_tags[theme],1,FALSE),""),
IFERROR(VLOOKUP($I159,all_tags[theme],1,FALSE),""),
IFERROR(VLOOKUP($J159,all_tags[theme],1,FALSE),""),
IFERROR(VLOOKUP($K159,all_tags[theme],1,FALSE),""),
IFERROR(VLOOKUP($L159,all_tags[theme],1,FALSE),""),
IFERROR(VLOOKUP($M159,all_tags[theme],1,FALSE),""),
IFERROR(VLOOKUP($N159,all_tags[theme],1,FALSE),""),
IFERROR(VLOOKUP($O159,all_tags[theme],1,FALSE),"")
)</f>
        <v>data-viz</v>
      </c>
      <c r="AH159" s="5" t="str">
        <f>_xlfn.TEXTJOIN("#",TRUE,
IFERROR(VLOOKUP($F159,all_tags[topic],1,FALSE),""),
IFERROR(VLOOKUP($G159,all_tags[topic],1,FALSE),""),
IFERROR(VLOOKUP($H159,all_tags[topic],1,FALSE),""),
IFERROR(VLOOKUP($I159,all_tags[topic],1,FALSE),""),
IFERROR(VLOOKUP($J159,all_tags[topic],1,FALSE),""),
IFERROR(VLOOKUP($K159,all_tags[topic],1,FALSE),""),
IFERROR(VLOOKUP($L159,all_tags[topic],1,FALSE),""),
IFERROR(VLOOKUP($M159,all_tags[topic],1,FALSE),""),
IFERROR(VLOOKUP($N159,all_tags[topic],1,FALSE),""),
IFERROR(VLOOKUP($O159,all_tags[topic],1,FALSE),"")
)</f>
        <v>design</v>
      </c>
      <c r="AI159" s="5" t="str">
        <f>_xlfn.TEXTJOIN("#",TRUE,
IFERROR(VLOOKUP($F159,all_tags[area],1,FALSE),""),
IFERROR(VLOOKUP($G159,all_tags[area],1,FALSE),""),
IFERROR(VLOOKUP($H159,all_tags[area],1,FALSE),""),
IFERROR(VLOOKUP($I159,all_tags[area],1,FALSE),""),
IFERROR(VLOOKUP($J159,all_tags[area],1,FALSE),""),
IFERROR(VLOOKUP($K159,all_tags[area],1,FALSE),""),
IFERROR(VLOOKUP($L159,all_tags[area],1,FALSE),""),
IFERROR(VLOOKUP($M159,all_tags[area],1,FALSE),""),
IFERROR(VLOOKUP($N159,all_tags[area],1,FALSE),""),
IFERROR(VLOOKUP($O159,all_tags[area],1,FALSE),"")
)</f>
        <v/>
      </c>
      <c r="AJ159" s="5" t="str">
        <f>_xlfn.TEXTJOIN("#",TRUE,
IFERROR(VLOOKUP($F159,all_tags[technology],1,FALSE),""),
IFERROR(VLOOKUP($G159,all_tags[technology],1,FALSE),""),
IFERROR(VLOOKUP($H159,all_tags[technology],1,FALSE),""),
IFERROR(VLOOKUP($I159,all_tags[technology],1,FALSE),""),
IFERROR(VLOOKUP($J159,all_tags[technology],1,FALSE),""),
IFERROR(VLOOKUP($K159,all_tags[technology],1,FALSE),""),
IFERROR(VLOOKUP($L159,all_tags[technology],1,FALSE),""),
IFERROR(VLOOKUP($M159,all_tags[technology],1,FALSE),""),
IFERROR(VLOOKUP($N159,all_tags[technology],1,FALSE),""),
IFERROR(VLOOKUP($O159,all_tags[technology],1,FALSE),"")
)</f>
        <v/>
      </c>
      <c r="AK159" s="5" t="str">
        <f>_xlfn.TEXTJOIN("#",TRUE,
IFERROR(VLOOKUP($F159,all_tags[other],1,FALSE),""),
IFERROR(VLOOKUP($G159,all_tags[other],1,FALSE),""),
IFERROR(VLOOKUP($H159,all_tags[other],1,FALSE),""),
IFERROR(VLOOKUP($I159,all_tags[other],1,FALSE),""),
IFERROR(VLOOKUP($J159,all_tags[other],1,FALSE),""),
IFERROR(VLOOKUP($K159,all_tags[other],1,FALSE),""),
IFERROR(VLOOKUP($L159,all_tags[other],1,FALSE),""),
IFERROR(VLOOKUP($M159,all_tags[other],1,FALSE),""),
IFERROR(VLOOKUP($N159,all_tags[other],1,FALSE),""),
IFERROR(VLOOKUP($O159,all_tags[other],1,FALSE),"")
)</f>
        <v/>
      </c>
      <c r="AL159" t="str">
        <f t="shared" si="2"/>
        <v>post;guide;advice;data-viz;design</v>
      </c>
    </row>
    <row r="160" spans="1:38" x14ac:dyDescent="0.25">
      <c r="A160" t="str">
        <f>source_data[[#This Row],[link_id]]</f>
        <v>L00397</v>
      </c>
      <c r="B160" t="str">
        <f>source_data[[#This Row],[link]]</f>
        <v>http://www.creativebloq.com/features/40-web-design-freebies-to-make-your-life-easier</v>
      </c>
      <c r="C160" t="str">
        <f>source_data[[#This Row],[article_title]]</f>
        <v>44 web design freebies to make your life easier</v>
      </c>
      <c r="D160" t="str">
        <f>source_data[[#This Row],[concatenate]]</f>
        <v>post;list;design;tool;development</v>
      </c>
      <c r="E160">
        <f>source_data[[#This Row],[tag_count]]</f>
        <v>5</v>
      </c>
      <c r="F160" t="str" cm="1">
        <f t="array" ref="F160:J160">_xlfn.TEXTSPLIT(Table5[[#This Row],[concatenate]],";")</f>
        <v>post</v>
      </c>
      <c r="G160" t="str">
        <v>list</v>
      </c>
      <c r="H160" t="str">
        <v>design</v>
      </c>
      <c r="I160" t="str">
        <v>tool</v>
      </c>
      <c r="J160" t="str">
        <v>development</v>
      </c>
      <c r="Q160">
        <f>IF(ISBLANK(F160),-1,COUNTIF(all_tags[],F160)-COUNTIF(all_tags[category],F160))</f>
        <v>1</v>
      </c>
      <c r="R160">
        <f>IF(ISBLANK(G160),-1,COUNTIF(all_tags[],G160)-COUNTIF(all_tags[category],G160))</f>
        <v>1</v>
      </c>
      <c r="S160">
        <f>IF(ISBLANK(H160),-1,COUNTIF(all_tags[],H160)-COUNTIF(all_tags[category],H160))</f>
        <v>1</v>
      </c>
      <c r="T160">
        <f>IF(ISBLANK(I160),-1,COUNTIF(all_tags[],I160)-COUNTIF(all_tags[category],I160))</f>
        <v>1</v>
      </c>
      <c r="U160">
        <f>IF(ISBLANK(J160),-1,COUNTIF(all_tags[],J160)-COUNTIF(all_tags[category],J160))</f>
        <v>1</v>
      </c>
      <c r="V160">
        <f>IF(ISBLANK(K160),-1,COUNTIF(all_tags[],K160)-COUNTIF(all_tags[category],K160))</f>
        <v>-1</v>
      </c>
      <c r="W160">
        <f>IF(ISBLANK(L160),-1,COUNTIF(all_tags[],L160)-COUNTIF(all_tags[category],L160))</f>
        <v>-1</v>
      </c>
      <c r="X160">
        <f>IF(ISBLANK(M160),-1,COUNTIF(all_tags[],M160)-COUNTIF(all_tags[category],M160))</f>
        <v>-1</v>
      </c>
      <c r="Y160">
        <f>IF(ISBLANK(N160),-1,COUNTIF(all_tags[],N160)-COUNTIF(all_tags[category],N160))</f>
        <v>-1</v>
      </c>
      <c r="Z160">
        <f>IF(ISBLANK(O160),-1,COUNTIF(all_tags[],O160)-COUNTIF(all_tags[category],O160))</f>
        <v>-1</v>
      </c>
      <c r="AB160" t="str">
        <f>Table5[[#This Row],[link_id]]</f>
        <v>L00397</v>
      </c>
      <c r="AC160" s="5" t="str">
        <f>_xlfn.TEXTJOIN("#",TRUE,
IFERROR(VLOOKUP($F160,all_tags[format],1,FALSE),""),
IFERROR(VLOOKUP($G160,all_tags[format],1,FALSE),""),
IFERROR(VLOOKUP($H160,all_tags[format],1,FALSE),""),
IFERROR(VLOOKUP($I160,all_tags[format],1,FALSE),""),
IFERROR(VLOOKUP($J160,all_tags[format],1,FALSE),""),
IFERROR(VLOOKUP($K160,all_tags[format],1,FALSE),""),
IFERROR(VLOOKUP($L160,all_tags[format],1,FALSE),""),
IFERROR(VLOOKUP($M160,all_tags[format],1,FALSE),""),
IFERROR(VLOOKUP($N160,all_tags[format],1,FALSE),""),
IFERROR(VLOOKUP($O160,all_tags[format],1,FALSE),"")
)</f>
        <v>post</v>
      </c>
      <c r="AD160" s="5" t="str">
        <f>_xlfn.TEXTJOIN("#",TRUE,
IFERROR(VLOOKUP($F160,all_tags[type],1,FALSE),""),
IFERROR(VLOOKUP($G160,all_tags[type],1,FALSE),""),
IFERROR(VLOOKUP($H160,all_tags[type],1,FALSE),""),
IFERROR(VLOOKUP($I160,all_tags[type],1,FALSE),""),
IFERROR(VLOOKUP($J160,all_tags[type],1,FALSE),""),
IFERROR(VLOOKUP($K160,all_tags[type],1,FALSE),""),
IFERROR(VLOOKUP($L160,all_tags[type],1,FALSE),""),
IFERROR(VLOOKUP($M160,all_tags[type],1,FALSE),""),
IFERROR(VLOOKUP($N160,all_tags[type],1,FALSE),""),
IFERROR(VLOOKUP($O160,all_tags[type],1,FALSE),"")
)</f>
        <v>list</v>
      </c>
      <c r="AE160" s="5" t="str">
        <f>_xlfn.TEXTJOIN("#",TRUE,
IFERROR(VLOOKUP($F160,all_tags[level],1,FALSE),""),
IFERROR(VLOOKUP($G160,all_tags[level],1,FALSE),""),
IFERROR(VLOOKUP($H160,all_tags[level],1,FALSE),""),
IFERROR(VLOOKUP($I160,all_tags[level],1,FALSE),""),
IFERROR(VLOOKUP($J160,all_tags[level],1,FALSE),""),
IFERROR(VLOOKUP($K160,all_tags[level],1,FALSE),""),
IFERROR(VLOOKUP($L160,all_tags[level],1,FALSE),""),
IFERROR(VLOOKUP($M160,all_tags[level],1,FALSE),""),
IFERROR(VLOOKUP($N160,all_tags[level],1,FALSE),""),
IFERROR(VLOOKUP($O160,all_tags[level],1,FALSE),"")
)</f>
        <v/>
      </c>
      <c r="AF160" s="5" t="str">
        <f>_xlfn.TEXTJOIN("#",TRUE,
IFERROR(VLOOKUP($F160,all_tags[style],1,FALSE),""),
IFERROR(VLOOKUP($G160,all_tags[style],1,FALSE),""),
IFERROR(VLOOKUP($H160,all_tags[style],1,FALSE),""),
IFERROR(VLOOKUP($I160,all_tags[style],1,FALSE),""),
IFERROR(VLOOKUP($J160,all_tags[style],1,FALSE),""),
IFERROR(VLOOKUP($K160,all_tags[style],1,FALSE),""),
IFERROR(VLOOKUP($L160,all_tags[style],1,FALSE),""),
IFERROR(VLOOKUP($M160,all_tags[style],1,FALSE),""),
IFERROR(VLOOKUP($N160,all_tags[style],1,FALSE),""),
IFERROR(VLOOKUP($O160,all_tags[style],1,FALSE),"")
)</f>
        <v/>
      </c>
      <c r="AG160" s="5" t="str">
        <f>_xlfn.TEXTJOIN("#",TRUE,
IFERROR(VLOOKUP($F160,all_tags[theme],1,FALSE),""),
IFERROR(VLOOKUP($G160,all_tags[theme],1,FALSE),""),
IFERROR(VLOOKUP($H160,all_tags[theme],1,FALSE),""),
IFERROR(VLOOKUP($I160,all_tags[theme],1,FALSE),""),
IFERROR(VLOOKUP($J160,all_tags[theme],1,FALSE),""),
IFERROR(VLOOKUP($K160,all_tags[theme],1,FALSE),""),
IFERROR(VLOOKUP($L160,all_tags[theme],1,FALSE),""),
IFERROR(VLOOKUP($M160,all_tags[theme],1,FALSE),""),
IFERROR(VLOOKUP($N160,all_tags[theme],1,FALSE),""),
IFERROR(VLOOKUP($O160,all_tags[theme],1,FALSE),"")
)</f>
        <v/>
      </c>
      <c r="AH160" s="5" t="str">
        <f>_xlfn.TEXTJOIN("#",TRUE,
IFERROR(VLOOKUP($F160,all_tags[topic],1,FALSE),""),
IFERROR(VLOOKUP($G160,all_tags[topic],1,FALSE),""),
IFERROR(VLOOKUP($H160,all_tags[topic],1,FALSE),""),
IFERROR(VLOOKUP($I160,all_tags[topic],1,FALSE),""),
IFERROR(VLOOKUP($J160,all_tags[topic],1,FALSE),""),
IFERROR(VLOOKUP($K160,all_tags[topic],1,FALSE),""),
IFERROR(VLOOKUP($L160,all_tags[topic],1,FALSE),""),
IFERROR(VLOOKUP($M160,all_tags[topic],1,FALSE),""),
IFERROR(VLOOKUP($N160,all_tags[topic],1,FALSE),""),
IFERROR(VLOOKUP($O160,all_tags[topic],1,FALSE),"")
)</f>
        <v>design#tool</v>
      </c>
      <c r="AI160" s="5" t="str">
        <f>_xlfn.TEXTJOIN("#",TRUE,
IFERROR(VLOOKUP($F160,all_tags[area],1,FALSE),""),
IFERROR(VLOOKUP($G160,all_tags[area],1,FALSE),""),
IFERROR(VLOOKUP($H160,all_tags[area],1,FALSE),""),
IFERROR(VLOOKUP($I160,all_tags[area],1,FALSE),""),
IFERROR(VLOOKUP($J160,all_tags[area],1,FALSE),""),
IFERROR(VLOOKUP($K160,all_tags[area],1,FALSE),""),
IFERROR(VLOOKUP($L160,all_tags[area],1,FALSE),""),
IFERROR(VLOOKUP($M160,all_tags[area],1,FALSE),""),
IFERROR(VLOOKUP($N160,all_tags[area],1,FALSE),""),
IFERROR(VLOOKUP($O160,all_tags[area],1,FALSE),"")
)</f>
        <v>development</v>
      </c>
      <c r="AJ160" s="5" t="str">
        <f>_xlfn.TEXTJOIN("#",TRUE,
IFERROR(VLOOKUP($F160,all_tags[technology],1,FALSE),""),
IFERROR(VLOOKUP($G160,all_tags[technology],1,FALSE),""),
IFERROR(VLOOKUP($H160,all_tags[technology],1,FALSE),""),
IFERROR(VLOOKUP($I160,all_tags[technology],1,FALSE),""),
IFERROR(VLOOKUP($J160,all_tags[technology],1,FALSE),""),
IFERROR(VLOOKUP($K160,all_tags[technology],1,FALSE),""),
IFERROR(VLOOKUP($L160,all_tags[technology],1,FALSE),""),
IFERROR(VLOOKUP($M160,all_tags[technology],1,FALSE),""),
IFERROR(VLOOKUP($N160,all_tags[technology],1,FALSE),""),
IFERROR(VLOOKUP($O160,all_tags[technology],1,FALSE),"")
)</f>
        <v/>
      </c>
      <c r="AK160" s="5" t="str">
        <f>_xlfn.TEXTJOIN("#",TRUE,
IFERROR(VLOOKUP($F160,all_tags[other],1,FALSE),""),
IFERROR(VLOOKUP($G160,all_tags[other],1,FALSE),""),
IFERROR(VLOOKUP($H160,all_tags[other],1,FALSE),""),
IFERROR(VLOOKUP($I160,all_tags[other],1,FALSE),""),
IFERROR(VLOOKUP($J160,all_tags[other],1,FALSE),""),
IFERROR(VLOOKUP($K160,all_tags[other],1,FALSE),""),
IFERROR(VLOOKUP($L160,all_tags[other],1,FALSE),""),
IFERROR(VLOOKUP($M160,all_tags[other],1,FALSE),""),
IFERROR(VLOOKUP($N160,all_tags[other],1,FALSE),""),
IFERROR(VLOOKUP($O160,all_tags[other],1,FALSE),"")
)</f>
        <v/>
      </c>
      <c r="AL160" t="str">
        <f t="shared" si="2"/>
        <v>post;list;design;tool;development</v>
      </c>
    </row>
    <row r="161" spans="1:38" ht="30" x14ac:dyDescent="0.25">
      <c r="A161" t="str">
        <f>source_data[[#This Row],[link_id]]</f>
        <v>L00404</v>
      </c>
      <c r="B161" t="str">
        <f>source_data[[#This Row],[link]]</f>
        <v>https://twitter.com/Prashant_1722/status/862820123752529920/photo/1</v>
      </c>
      <c r="C161" t="str">
        <f>source_data[[#This Row],[article_title]]</f>
        <v>The #data value pyramid infographicI https://t.co/5HRCYOnzhI</v>
      </c>
      <c r="D161" t="str">
        <f>source_data[[#This Row],[concatenate]]</f>
        <v>visual;infographic;general</v>
      </c>
      <c r="E161">
        <f>source_data[[#This Row],[tag_count]]</f>
        <v>2</v>
      </c>
      <c r="F161" t="str" cm="1">
        <f t="array" ref="F161:H161">_xlfn.TEXTSPLIT(Table5[[#This Row],[concatenate]],";")</f>
        <v>visual</v>
      </c>
      <c r="G161" t="str">
        <v>infographic</v>
      </c>
      <c r="H161" t="str">
        <v>general</v>
      </c>
      <c r="Q161">
        <f>IF(ISBLANK(F161),-1,COUNTIF(all_tags[],F161)-COUNTIF(all_tags[category],F161))</f>
        <v>1</v>
      </c>
      <c r="R161">
        <f>IF(ISBLANK(G161),-1,COUNTIF(all_tags[],G161)-COUNTIF(all_tags[category],G161))</f>
        <v>1</v>
      </c>
      <c r="S161">
        <f>IF(ISBLANK(H161),-1,COUNTIF(all_tags[],H161)-COUNTIF(all_tags[category],H161))</f>
        <v>1</v>
      </c>
      <c r="T161">
        <f>IF(ISBLANK(I161),-1,COUNTIF(all_tags[],I161)-COUNTIF(all_tags[category],I161))</f>
        <v>-1</v>
      </c>
      <c r="U161">
        <f>IF(ISBLANK(J161),-1,COUNTIF(all_tags[],J161)-COUNTIF(all_tags[category],J161))</f>
        <v>-1</v>
      </c>
      <c r="V161">
        <f>IF(ISBLANK(K161),-1,COUNTIF(all_tags[],K161)-COUNTIF(all_tags[category],K161))</f>
        <v>-1</v>
      </c>
      <c r="W161">
        <f>IF(ISBLANK(L161),-1,COUNTIF(all_tags[],L161)-COUNTIF(all_tags[category],L161))</f>
        <v>-1</v>
      </c>
      <c r="X161">
        <f>IF(ISBLANK(M161),-1,COUNTIF(all_tags[],M161)-COUNTIF(all_tags[category],M161))</f>
        <v>-1</v>
      </c>
      <c r="Y161">
        <f>IF(ISBLANK(N161),-1,COUNTIF(all_tags[],N161)-COUNTIF(all_tags[category],N161))</f>
        <v>-1</v>
      </c>
      <c r="Z161">
        <f>IF(ISBLANK(O161),-1,COUNTIF(all_tags[],O161)-COUNTIF(all_tags[category],O161))</f>
        <v>-1</v>
      </c>
      <c r="AB161" t="str">
        <f>Table5[[#This Row],[link_id]]</f>
        <v>L00404</v>
      </c>
      <c r="AC161" s="5" t="str">
        <f>_xlfn.TEXTJOIN("#",TRUE,
IFERROR(VLOOKUP($F161,all_tags[format],1,FALSE),""),
IFERROR(VLOOKUP($G161,all_tags[format],1,FALSE),""),
IFERROR(VLOOKUP($H161,all_tags[format],1,FALSE),""),
IFERROR(VLOOKUP($I161,all_tags[format],1,FALSE),""),
IFERROR(VLOOKUP($J161,all_tags[format],1,FALSE),""),
IFERROR(VLOOKUP($K161,all_tags[format],1,FALSE),""),
IFERROR(VLOOKUP($L161,all_tags[format],1,FALSE),""),
IFERROR(VLOOKUP($M161,all_tags[format],1,FALSE),""),
IFERROR(VLOOKUP($N161,all_tags[format],1,FALSE),""),
IFERROR(VLOOKUP($O161,all_tags[format],1,FALSE),"")
)</f>
        <v/>
      </c>
      <c r="AD161" s="5" t="str">
        <f>_xlfn.TEXTJOIN("#",TRUE,
IFERROR(VLOOKUP($F161,all_tags[type],1,FALSE),""),
IFERROR(VLOOKUP($G161,all_tags[type],1,FALSE),""),
IFERROR(VLOOKUP($H161,all_tags[type],1,FALSE),""),
IFERROR(VLOOKUP($I161,all_tags[type],1,FALSE),""),
IFERROR(VLOOKUP($J161,all_tags[type],1,FALSE),""),
IFERROR(VLOOKUP($K161,all_tags[type],1,FALSE),""),
IFERROR(VLOOKUP($L161,all_tags[type],1,FALSE),""),
IFERROR(VLOOKUP($M161,all_tags[type],1,FALSE),""),
IFERROR(VLOOKUP($N161,all_tags[type],1,FALSE),""),
IFERROR(VLOOKUP($O161,all_tags[type],1,FALSE),"")
)</f>
        <v>visual#infographic#general</v>
      </c>
      <c r="AE161" s="5" t="str">
        <f>_xlfn.TEXTJOIN("#",TRUE,
IFERROR(VLOOKUP($F161,all_tags[level],1,FALSE),""),
IFERROR(VLOOKUP($G161,all_tags[level],1,FALSE),""),
IFERROR(VLOOKUP($H161,all_tags[level],1,FALSE),""),
IFERROR(VLOOKUP($I161,all_tags[level],1,FALSE),""),
IFERROR(VLOOKUP($J161,all_tags[level],1,FALSE),""),
IFERROR(VLOOKUP($K161,all_tags[level],1,FALSE),""),
IFERROR(VLOOKUP($L161,all_tags[level],1,FALSE),""),
IFERROR(VLOOKUP($M161,all_tags[level],1,FALSE),""),
IFERROR(VLOOKUP($N161,all_tags[level],1,FALSE),""),
IFERROR(VLOOKUP($O161,all_tags[level],1,FALSE),"")
)</f>
        <v/>
      </c>
      <c r="AF161" s="5" t="str">
        <f>_xlfn.TEXTJOIN("#",TRUE,
IFERROR(VLOOKUP($F161,all_tags[style],1,FALSE),""),
IFERROR(VLOOKUP($G161,all_tags[style],1,FALSE),""),
IFERROR(VLOOKUP($H161,all_tags[style],1,FALSE),""),
IFERROR(VLOOKUP($I161,all_tags[style],1,FALSE),""),
IFERROR(VLOOKUP($J161,all_tags[style],1,FALSE),""),
IFERROR(VLOOKUP($K161,all_tags[style],1,FALSE),""),
IFERROR(VLOOKUP($L161,all_tags[style],1,FALSE),""),
IFERROR(VLOOKUP($M161,all_tags[style],1,FALSE),""),
IFERROR(VLOOKUP($N161,all_tags[style],1,FALSE),""),
IFERROR(VLOOKUP($O161,all_tags[style],1,FALSE),"")
)</f>
        <v/>
      </c>
      <c r="AG161" s="5" t="str">
        <f>_xlfn.TEXTJOIN("#",TRUE,
IFERROR(VLOOKUP($F161,all_tags[theme],1,FALSE),""),
IFERROR(VLOOKUP($G161,all_tags[theme],1,FALSE),""),
IFERROR(VLOOKUP($H161,all_tags[theme],1,FALSE),""),
IFERROR(VLOOKUP($I161,all_tags[theme],1,FALSE),""),
IFERROR(VLOOKUP($J161,all_tags[theme],1,FALSE),""),
IFERROR(VLOOKUP($K161,all_tags[theme],1,FALSE),""),
IFERROR(VLOOKUP($L161,all_tags[theme],1,FALSE),""),
IFERROR(VLOOKUP($M161,all_tags[theme],1,FALSE),""),
IFERROR(VLOOKUP($N161,all_tags[theme],1,FALSE),""),
IFERROR(VLOOKUP($O161,all_tags[theme],1,FALSE),"")
)</f>
        <v/>
      </c>
      <c r="AH161" s="5" t="str">
        <f>_xlfn.TEXTJOIN("#",TRUE,
IFERROR(VLOOKUP($F161,all_tags[topic],1,FALSE),""),
IFERROR(VLOOKUP($G161,all_tags[topic],1,FALSE),""),
IFERROR(VLOOKUP($H161,all_tags[topic],1,FALSE),""),
IFERROR(VLOOKUP($I161,all_tags[topic],1,FALSE),""),
IFERROR(VLOOKUP($J161,all_tags[topic],1,FALSE),""),
IFERROR(VLOOKUP($K161,all_tags[topic],1,FALSE),""),
IFERROR(VLOOKUP($L161,all_tags[topic],1,FALSE),""),
IFERROR(VLOOKUP($M161,all_tags[topic],1,FALSE),""),
IFERROR(VLOOKUP($N161,all_tags[topic],1,FALSE),""),
IFERROR(VLOOKUP($O161,all_tags[topic],1,FALSE),"")
)</f>
        <v/>
      </c>
      <c r="AI161" s="5" t="str">
        <f>_xlfn.TEXTJOIN("#",TRUE,
IFERROR(VLOOKUP($F161,all_tags[area],1,FALSE),""),
IFERROR(VLOOKUP($G161,all_tags[area],1,FALSE),""),
IFERROR(VLOOKUP($H161,all_tags[area],1,FALSE),""),
IFERROR(VLOOKUP($I161,all_tags[area],1,FALSE),""),
IFERROR(VLOOKUP($J161,all_tags[area],1,FALSE),""),
IFERROR(VLOOKUP($K161,all_tags[area],1,FALSE),""),
IFERROR(VLOOKUP($L161,all_tags[area],1,FALSE),""),
IFERROR(VLOOKUP($M161,all_tags[area],1,FALSE),""),
IFERROR(VLOOKUP($N161,all_tags[area],1,FALSE),""),
IFERROR(VLOOKUP($O161,all_tags[area],1,FALSE),"")
)</f>
        <v/>
      </c>
      <c r="AJ161" s="5" t="str">
        <f>_xlfn.TEXTJOIN("#",TRUE,
IFERROR(VLOOKUP($F161,all_tags[technology],1,FALSE),""),
IFERROR(VLOOKUP($G161,all_tags[technology],1,FALSE),""),
IFERROR(VLOOKUP($H161,all_tags[technology],1,FALSE),""),
IFERROR(VLOOKUP($I161,all_tags[technology],1,FALSE),""),
IFERROR(VLOOKUP($J161,all_tags[technology],1,FALSE),""),
IFERROR(VLOOKUP($K161,all_tags[technology],1,FALSE),""),
IFERROR(VLOOKUP($L161,all_tags[technology],1,FALSE),""),
IFERROR(VLOOKUP($M161,all_tags[technology],1,FALSE),""),
IFERROR(VLOOKUP($N161,all_tags[technology],1,FALSE),""),
IFERROR(VLOOKUP($O161,all_tags[technology],1,FALSE),"")
)</f>
        <v/>
      </c>
      <c r="AK161" s="5" t="str">
        <f>_xlfn.TEXTJOIN("#",TRUE,
IFERROR(VLOOKUP($F161,all_tags[other],1,FALSE),""),
IFERROR(VLOOKUP($G161,all_tags[other],1,FALSE),""),
IFERROR(VLOOKUP($H161,all_tags[other],1,FALSE),""),
IFERROR(VLOOKUP($I161,all_tags[other],1,FALSE),""),
IFERROR(VLOOKUP($J161,all_tags[other],1,FALSE),""),
IFERROR(VLOOKUP($K161,all_tags[other],1,FALSE),""),
IFERROR(VLOOKUP($L161,all_tags[other],1,FALSE),""),
IFERROR(VLOOKUP($M161,all_tags[other],1,FALSE),""),
IFERROR(VLOOKUP($N161,all_tags[other],1,FALSE),""),
IFERROR(VLOOKUP($O161,all_tags[other],1,FALSE),"")
)</f>
        <v/>
      </c>
      <c r="AL161" t="str">
        <f t="shared" si="2"/>
        <v>visual;infographic;general</v>
      </c>
    </row>
    <row r="162" spans="1:38" x14ac:dyDescent="0.25">
      <c r="A162" t="str">
        <f>source_data[[#This Row],[link_id]]</f>
        <v>L00407</v>
      </c>
      <c r="B162" t="str">
        <f>source_data[[#This Row],[link]]</f>
        <v>https://flowingdata.com/2017/02/09/how-to-spot-visualization-lies/</v>
      </c>
      <c r="C162" t="str">
        <f>source_data[[#This Row],[article_title]]</f>
        <v>How to Spot Visualization Lies</v>
      </c>
      <c r="D162" t="str">
        <f>source_data[[#This Row],[concatenate]]</f>
        <v>post;general;opinion;data-viz;pitfall</v>
      </c>
      <c r="E162">
        <f>source_data[[#This Row],[tag_count]]</f>
        <v>4</v>
      </c>
      <c r="F162" t="str" cm="1">
        <f t="array" ref="F162:J162">_xlfn.TEXTSPLIT(Table5[[#This Row],[concatenate]],";")</f>
        <v>post</v>
      </c>
      <c r="G162" t="str">
        <v>general</v>
      </c>
      <c r="H162" t="str">
        <v>opinion</v>
      </c>
      <c r="I162" t="str">
        <v>data-viz</v>
      </c>
      <c r="J162" t="str">
        <v>pitfall</v>
      </c>
      <c r="Q162">
        <f>IF(ISBLANK(F162),-1,COUNTIF(all_tags[],F162)-COUNTIF(all_tags[category],F162))</f>
        <v>1</v>
      </c>
      <c r="R162">
        <f>IF(ISBLANK(G162),-1,COUNTIF(all_tags[],G162)-COUNTIF(all_tags[category],G162))</f>
        <v>1</v>
      </c>
      <c r="S162">
        <f>IF(ISBLANK(H162),-1,COUNTIF(all_tags[],H162)-COUNTIF(all_tags[category],H162))</f>
        <v>1</v>
      </c>
      <c r="T162">
        <f>IF(ISBLANK(I162),-1,COUNTIF(all_tags[],I162)-COUNTIF(all_tags[category],I162))</f>
        <v>1</v>
      </c>
      <c r="U162">
        <f>IF(ISBLANK(J162),-1,COUNTIF(all_tags[],J162)-COUNTIF(all_tags[category],J162))</f>
        <v>1</v>
      </c>
      <c r="V162">
        <f>IF(ISBLANK(K162),-1,COUNTIF(all_tags[],K162)-COUNTIF(all_tags[category],K162))</f>
        <v>-1</v>
      </c>
      <c r="W162">
        <f>IF(ISBLANK(L162),-1,COUNTIF(all_tags[],L162)-COUNTIF(all_tags[category],L162))</f>
        <v>-1</v>
      </c>
      <c r="X162">
        <f>IF(ISBLANK(M162),-1,COUNTIF(all_tags[],M162)-COUNTIF(all_tags[category],M162))</f>
        <v>-1</v>
      </c>
      <c r="Y162">
        <f>IF(ISBLANK(N162),-1,COUNTIF(all_tags[],N162)-COUNTIF(all_tags[category],N162))</f>
        <v>-1</v>
      </c>
      <c r="Z162">
        <f>IF(ISBLANK(O162),-1,COUNTIF(all_tags[],O162)-COUNTIF(all_tags[category],O162))</f>
        <v>-1</v>
      </c>
      <c r="AB162" t="str">
        <f>Table5[[#This Row],[link_id]]</f>
        <v>L00407</v>
      </c>
      <c r="AC162" s="5" t="str">
        <f>_xlfn.TEXTJOIN("#",TRUE,
IFERROR(VLOOKUP($F162,all_tags[format],1,FALSE),""),
IFERROR(VLOOKUP($G162,all_tags[format],1,FALSE),""),
IFERROR(VLOOKUP($H162,all_tags[format],1,FALSE),""),
IFERROR(VLOOKUP($I162,all_tags[format],1,FALSE),""),
IFERROR(VLOOKUP($J162,all_tags[format],1,FALSE),""),
IFERROR(VLOOKUP($K162,all_tags[format],1,FALSE),""),
IFERROR(VLOOKUP($L162,all_tags[format],1,FALSE),""),
IFERROR(VLOOKUP($M162,all_tags[format],1,FALSE),""),
IFERROR(VLOOKUP($N162,all_tags[format],1,FALSE),""),
IFERROR(VLOOKUP($O162,all_tags[format],1,FALSE),"")
)</f>
        <v>post</v>
      </c>
      <c r="AD162" s="5" t="str">
        <f>_xlfn.TEXTJOIN("#",TRUE,
IFERROR(VLOOKUP($F162,all_tags[type],1,FALSE),""),
IFERROR(VLOOKUP($G162,all_tags[type],1,FALSE),""),
IFERROR(VLOOKUP($H162,all_tags[type],1,FALSE),""),
IFERROR(VLOOKUP($I162,all_tags[type],1,FALSE),""),
IFERROR(VLOOKUP($J162,all_tags[type],1,FALSE),""),
IFERROR(VLOOKUP($K162,all_tags[type],1,FALSE),""),
IFERROR(VLOOKUP($L162,all_tags[type],1,FALSE),""),
IFERROR(VLOOKUP($M162,all_tags[type],1,FALSE),""),
IFERROR(VLOOKUP($N162,all_tags[type],1,FALSE),""),
IFERROR(VLOOKUP($O162,all_tags[type],1,FALSE),"")
)</f>
        <v>general#opinion</v>
      </c>
      <c r="AE162" s="5" t="str">
        <f>_xlfn.TEXTJOIN("#",TRUE,
IFERROR(VLOOKUP($F162,all_tags[level],1,FALSE),""),
IFERROR(VLOOKUP($G162,all_tags[level],1,FALSE),""),
IFERROR(VLOOKUP($H162,all_tags[level],1,FALSE),""),
IFERROR(VLOOKUP($I162,all_tags[level],1,FALSE),""),
IFERROR(VLOOKUP($J162,all_tags[level],1,FALSE),""),
IFERROR(VLOOKUP($K162,all_tags[level],1,FALSE),""),
IFERROR(VLOOKUP($L162,all_tags[level],1,FALSE),""),
IFERROR(VLOOKUP($M162,all_tags[level],1,FALSE),""),
IFERROR(VLOOKUP($N162,all_tags[level],1,FALSE),""),
IFERROR(VLOOKUP($O162,all_tags[level],1,FALSE),"")
)</f>
        <v/>
      </c>
      <c r="AF162" s="5" t="str">
        <f>_xlfn.TEXTJOIN("#",TRUE,
IFERROR(VLOOKUP($F162,all_tags[style],1,FALSE),""),
IFERROR(VLOOKUP($G162,all_tags[style],1,FALSE),""),
IFERROR(VLOOKUP($H162,all_tags[style],1,FALSE),""),
IFERROR(VLOOKUP($I162,all_tags[style],1,FALSE),""),
IFERROR(VLOOKUP($J162,all_tags[style],1,FALSE),""),
IFERROR(VLOOKUP($K162,all_tags[style],1,FALSE),""),
IFERROR(VLOOKUP($L162,all_tags[style],1,FALSE),""),
IFERROR(VLOOKUP($M162,all_tags[style],1,FALSE),""),
IFERROR(VLOOKUP($N162,all_tags[style],1,FALSE),""),
IFERROR(VLOOKUP($O162,all_tags[style],1,FALSE),"")
)</f>
        <v/>
      </c>
      <c r="AG162" s="5" t="str">
        <f>_xlfn.TEXTJOIN("#",TRUE,
IFERROR(VLOOKUP($F162,all_tags[theme],1,FALSE),""),
IFERROR(VLOOKUP($G162,all_tags[theme],1,FALSE),""),
IFERROR(VLOOKUP($H162,all_tags[theme],1,FALSE),""),
IFERROR(VLOOKUP($I162,all_tags[theme],1,FALSE),""),
IFERROR(VLOOKUP($J162,all_tags[theme],1,FALSE),""),
IFERROR(VLOOKUP($K162,all_tags[theme],1,FALSE),""),
IFERROR(VLOOKUP($L162,all_tags[theme],1,FALSE),""),
IFERROR(VLOOKUP($M162,all_tags[theme],1,FALSE),""),
IFERROR(VLOOKUP($N162,all_tags[theme],1,FALSE),""),
IFERROR(VLOOKUP($O162,all_tags[theme],1,FALSE),"")
)</f>
        <v>data-viz#pitfall</v>
      </c>
      <c r="AH162" s="5" t="str">
        <f>_xlfn.TEXTJOIN("#",TRUE,
IFERROR(VLOOKUP($F162,all_tags[topic],1,FALSE),""),
IFERROR(VLOOKUP($G162,all_tags[topic],1,FALSE),""),
IFERROR(VLOOKUP($H162,all_tags[topic],1,FALSE),""),
IFERROR(VLOOKUP($I162,all_tags[topic],1,FALSE),""),
IFERROR(VLOOKUP($J162,all_tags[topic],1,FALSE),""),
IFERROR(VLOOKUP($K162,all_tags[topic],1,FALSE),""),
IFERROR(VLOOKUP($L162,all_tags[topic],1,FALSE),""),
IFERROR(VLOOKUP($M162,all_tags[topic],1,FALSE),""),
IFERROR(VLOOKUP($N162,all_tags[topic],1,FALSE),""),
IFERROR(VLOOKUP($O162,all_tags[topic],1,FALSE),"")
)</f>
        <v/>
      </c>
      <c r="AI162" s="5" t="str">
        <f>_xlfn.TEXTJOIN("#",TRUE,
IFERROR(VLOOKUP($F162,all_tags[area],1,FALSE),""),
IFERROR(VLOOKUP($G162,all_tags[area],1,FALSE),""),
IFERROR(VLOOKUP($H162,all_tags[area],1,FALSE),""),
IFERROR(VLOOKUP($I162,all_tags[area],1,FALSE),""),
IFERROR(VLOOKUP($J162,all_tags[area],1,FALSE),""),
IFERROR(VLOOKUP($K162,all_tags[area],1,FALSE),""),
IFERROR(VLOOKUP($L162,all_tags[area],1,FALSE),""),
IFERROR(VLOOKUP($M162,all_tags[area],1,FALSE),""),
IFERROR(VLOOKUP($N162,all_tags[area],1,FALSE),""),
IFERROR(VLOOKUP($O162,all_tags[area],1,FALSE),"")
)</f>
        <v/>
      </c>
      <c r="AJ162" s="5" t="str">
        <f>_xlfn.TEXTJOIN("#",TRUE,
IFERROR(VLOOKUP($F162,all_tags[technology],1,FALSE),""),
IFERROR(VLOOKUP($G162,all_tags[technology],1,FALSE),""),
IFERROR(VLOOKUP($H162,all_tags[technology],1,FALSE),""),
IFERROR(VLOOKUP($I162,all_tags[technology],1,FALSE),""),
IFERROR(VLOOKUP($J162,all_tags[technology],1,FALSE),""),
IFERROR(VLOOKUP($K162,all_tags[technology],1,FALSE),""),
IFERROR(VLOOKUP($L162,all_tags[technology],1,FALSE),""),
IFERROR(VLOOKUP($M162,all_tags[technology],1,FALSE),""),
IFERROR(VLOOKUP($N162,all_tags[technology],1,FALSE),""),
IFERROR(VLOOKUP($O162,all_tags[technology],1,FALSE),"")
)</f>
        <v/>
      </c>
      <c r="AK162" s="5" t="str">
        <f>_xlfn.TEXTJOIN("#",TRUE,
IFERROR(VLOOKUP($F162,all_tags[other],1,FALSE),""),
IFERROR(VLOOKUP($G162,all_tags[other],1,FALSE),""),
IFERROR(VLOOKUP($H162,all_tags[other],1,FALSE),""),
IFERROR(VLOOKUP($I162,all_tags[other],1,FALSE),""),
IFERROR(VLOOKUP($J162,all_tags[other],1,FALSE),""),
IFERROR(VLOOKUP($K162,all_tags[other],1,FALSE),""),
IFERROR(VLOOKUP($L162,all_tags[other],1,FALSE),""),
IFERROR(VLOOKUP($M162,all_tags[other],1,FALSE),""),
IFERROR(VLOOKUP($N162,all_tags[other],1,FALSE),""),
IFERROR(VLOOKUP($O162,all_tags[other],1,FALSE),"")
)</f>
        <v/>
      </c>
      <c r="AL162" t="str">
        <f t="shared" si="2"/>
        <v>post;general;opinion;data-viz;pitfall</v>
      </c>
    </row>
    <row r="163" spans="1:38" x14ac:dyDescent="0.25">
      <c r="A163" t="str">
        <f>source_data[[#This Row],[link_id]]</f>
        <v>L00408</v>
      </c>
      <c r="B163" t="str">
        <f>source_data[[#This Row],[link]]</f>
        <v>http://www.stencilled.me/post/2017-05-10-states-to-shapes/</v>
      </c>
      <c r="C163" t="str">
        <f>source_data[[#This Row],[article_title]]</f>
        <v>Stencilled: States to Shapes</v>
      </c>
      <c r="D163" t="str">
        <f>source_data[[#This Row],[concatenate]]</f>
        <v>site;interactive;example;data-viz;technique;technology;animation;d3js</v>
      </c>
      <c r="E163">
        <f>source_data[[#This Row],[tag_count]]</f>
        <v>7</v>
      </c>
      <c r="F163" t="str" cm="1">
        <f t="array" ref="F163:M163">_xlfn.TEXTSPLIT(Table5[[#This Row],[concatenate]],";")</f>
        <v>site</v>
      </c>
      <c r="G163" t="str">
        <v>interactive</v>
      </c>
      <c r="H163" t="str">
        <v>example</v>
      </c>
      <c r="I163" t="str">
        <v>data-viz</v>
      </c>
      <c r="J163" t="str">
        <v>technique</v>
      </c>
      <c r="K163" t="str">
        <v>technology</v>
      </c>
      <c r="L163" t="str">
        <v>animation</v>
      </c>
      <c r="M163" t="str">
        <v>d3js</v>
      </c>
      <c r="Q163">
        <f>IF(ISBLANK(F163),-1,COUNTIF(all_tags[],F163)-COUNTIF(all_tags[category],F163))</f>
        <v>1</v>
      </c>
      <c r="R163">
        <f>IF(ISBLANK(G163),-1,COUNTIF(all_tags[],G163)-COUNTIF(all_tags[category],G163))</f>
        <v>1</v>
      </c>
      <c r="S163">
        <f>IF(ISBLANK(H163),-1,COUNTIF(all_tags[],H163)-COUNTIF(all_tags[category],H163))</f>
        <v>1</v>
      </c>
      <c r="T163">
        <f>IF(ISBLANK(I163),-1,COUNTIF(all_tags[],I163)-COUNTIF(all_tags[category],I163))</f>
        <v>1</v>
      </c>
      <c r="U163">
        <f>IF(ISBLANK(J163),-1,COUNTIF(all_tags[],J163)-COUNTIF(all_tags[category],J163))</f>
        <v>1</v>
      </c>
      <c r="V163">
        <f>IF(ISBLANK(K163),-1,COUNTIF(all_tags[],K163)-COUNTIF(all_tags[category],K163))</f>
        <v>1</v>
      </c>
      <c r="W163">
        <f>IF(ISBLANK(L163),-1,COUNTIF(all_tags[],L163)-COUNTIF(all_tags[category],L163))</f>
        <v>1</v>
      </c>
      <c r="X163">
        <f>IF(ISBLANK(M163),-1,COUNTIF(all_tags[],M163)-COUNTIF(all_tags[category],M163))</f>
        <v>1</v>
      </c>
      <c r="Y163">
        <f>IF(ISBLANK(N163),-1,COUNTIF(all_tags[],N163)-COUNTIF(all_tags[category],N163))</f>
        <v>-1</v>
      </c>
      <c r="Z163">
        <f>IF(ISBLANK(O163),-1,COUNTIF(all_tags[],O163)-COUNTIF(all_tags[category],O163))</f>
        <v>-1</v>
      </c>
      <c r="AB163" t="str">
        <f>Table5[[#This Row],[link_id]]</f>
        <v>L00408</v>
      </c>
      <c r="AC163" s="5" t="str">
        <f>_xlfn.TEXTJOIN("#",TRUE,
IFERROR(VLOOKUP($F163,all_tags[format],1,FALSE),""),
IFERROR(VLOOKUP($G163,all_tags[format],1,FALSE),""),
IFERROR(VLOOKUP($H163,all_tags[format],1,FALSE),""),
IFERROR(VLOOKUP($I163,all_tags[format],1,FALSE),""),
IFERROR(VLOOKUP($J163,all_tags[format],1,FALSE),""),
IFERROR(VLOOKUP($K163,all_tags[format],1,FALSE),""),
IFERROR(VLOOKUP($L163,all_tags[format],1,FALSE),""),
IFERROR(VLOOKUP($M163,all_tags[format],1,FALSE),""),
IFERROR(VLOOKUP($N163,all_tags[format],1,FALSE),""),
IFERROR(VLOOKUP($O163,all_tags[format],1,FALSE),"")
)</f>
        <v>site#interactive</v>
      </c>
      <c r="AD163" s="5" t="str">
        <f>_xlfn.TEXTJOIN("#",TRUE,
IFERROR(VLOOKUP($F163,all_tags[type],1,FALSE),""),
IFERROR(VLOOKUP($G163,all_tags[type],1,FALSE),""),
IFERROR(VLOOKUP($H163,all_tags[type],1,FALSE),""),
IFERROR(VLOOKUP($I163,all_tags[type],1,FALSE),""),
IFERROR(VLOOKUP($J163,all_tags[type],1,FALSE),""),
IFERROR(VLOOKUP($K163,all_tags[type],1,FALSE),""),
IFERROR(VLOOKUP($L163,all_tags[type],1,FALSE),""),
IFERROR(VLOOKUP($M163,all_tags[type],1,FALSE),""),
IFERROR(VLOOKUP($N163,all_tags[type],1,FALSE),""),
IFERROR(VLOOKUP($O163,all_tags[type],1,FALSE),"")
)</f>
        <v/>
      </c>
      <c r="AE163" s="5" t="str">
        <f>_xlfn.TEXTJOIN("#",TRUE,
IFERROR(VLOOKUP($F163,all_tags[level],1,FALSE),""),
IFERROR(VLOOKUP($G163,all_tags[level],1,FALSE),""),
IFERROR(VLOOKUP($H163,all_tags[level],1,FALSE),""),
IFERROR(VLOOKUP($I163,all_tags[level],1,FALSE),""),
IFERROR(VLOOKUP($J163,all_tags[level],1,FALSE),""),
IFERROR(VLOOKUP($K163,all_tags[level],1,FALSE),""),
IFERROR(VLOOKUP($L163,all_tags[level],1,FALSE),""),
IFERROR(VLOOKUP($M163,all_tags[level],1,FALSE),""),
IFERROR(VLOOKUP($N163,all_tags[level],1,FALSE),""),
IFERROR(VLOOKUP($O163,all_tags[level],1,FALSE),"")
)</f>
        <v>example</v>
      </c>
      <c r="AF163" s="5" t="str">
        <f>_xlfn.TEXTJOIN("#",TRUE,
IFERROR(VLOOKUP($F163,all_tags[style],1,FALSE),""),
IFERROR(VLOOKUP($G163,all_tags[style],1,FALSE),""),
IFERROR(VLOOKUP($H163,all_tags[style],1,FALSE),""),
IFERROR(VLOOKUP($I163,all_tags[style],1,FALSE),""),
IFERROR(VLOOKUP($J163,all_tags[style],1,FALSE),""),
IFERROR(VLOOKUP($K163,all_tags[style],1,FALSE),""),
IFERROR(VLOOKUP($L163,all_tags[style],1,FALSE),""),
IFERROR(VLOOKUP($M163,all_tags[style],1,FALSE),""),
IFERROR(VLOOKUP($N163,all_tags[style],1,FALSE),""),
IFERROR(VLOOKUP($O163,all_tags[style],1,FALSE),"")
)</f>
        <v/>
      </c>
      <c r="AG163" s="5" t="str">
        <f>_xlfn.TEXTJOIN("#",TRUE,
IFERROR(VLOOKUP($F163,all_tags[theme],1,FALSE),""),
IFERROR(VLOOKUP($G163,all_tags[theme],1,FALSE),""),
IFERROR(VLOOKUP($H163,all_tags[theme],1,FALSE),""),
IFERROR(VLOOKUP($I163,all_tags[theme],1,FALSE),""),
IFERROR(VLOOKUP($J163,all_tags[theme],1,FALSE),""),
IFERROR(VLOOKUP($K163,all_tags[theme],1,FALSE),""),
IFERROR(VLOOKUP($L163,all_tags[theme],1,FALSE),""),
IFERROR(VLOOKUP($M163,all_tags[theme],1,FALSE),""),
IFERROR(VLOOKUP($N163,all_tags[theme],1,FALSE),""),
IFERROR(VLOOKUP($O163,all_tags[theme],1,FALSE),"")
)</f>
        <v>data-viz</v>
      </c>
      <c r="AH163" s="5" t="str">
        <f>_xlfn.TEXTJOIN("#",TRUE,
IFERROR(VLOOKUP($F163,all_tags[topic],1,FALSE),""),
IFERROR(VLOOKUP($G163,all_tags[topic],1,FALSE),""),
IFERROR(VLOOKUP($H163,all_tags[topic],1,FALSE),""),
IFERROR(VLOOKUP($I163,all_tags[topic],1,FALSE),""),
IFERROR(VLOOKUP($J163,all_tags[topic],1,FALSE),""),
IFERROR(VLOOKUP($K163,all_tags[topic],1,FALSE),""),
IFERROR(VLOOKUP($L163,all_tags[topic],1,FALSE),""),
IFERROR(VLOOKUP($M163,all_tags[topic],1,FALSE),""),
IFERROR(VLOOKUP($N163,all_tags[topic],1,FALSE),""),
IFERROR(VLOOKUP($O163,all_tags[topic],1,FALSE),"")
)</f>
        <v>technique#technology</v>
      </c>
      <c r="AI163" s="5" t="str">
        <f>_xlfn.TEXTJOIN("#",TRUE,
IFERROR(VLOOKUP($F163,all_tags[area],1,FALSE),""),
IFERROR(VLOOKUP($G163,all_tags[area],1,FALSE),""),
IFERROR(VLOOKUP($H163,all_tags[area],1,FALSE),""),
IFERROR(VLOOKUP($I163,all_tags[area],1,FALSE),""),
IFERROR(VLOOKUP($J163,all_tags[area],1,FALSE),""),
IFERROR(VLOOKUP($K163,all_tags[area],1,FALSE),""),
IFERROR(VLOOKUP($L163,all_tags[area],1,FALSE),""),
IFERROR(VLOOKUP($M163,all_tags[area],1,FALSE),""),
IFERROR(VLOOKUP($N163,all_tags[area],1,FALSE),""),
IFERROR(VLOOKUP($O163,all_tags[area],1,FALSE),"")
)</f>
        <v>animation</v>
      </c>
      <c r="AJ163" s="5" t="str">
        <f>_xlfn.TEXTJOIN("#",TRUE,
IFERROR(VLOOKUP($F163,all_tags[technology],1,FALSE),""),
IFERROR(VLOOKUP($G163,all_tags[technology],1,FALSE),""),
IFERROR(VLOOKUP($H163,all_tags[technology],1,FALSE),""),
IFERROR(VLOOKUP($I163,all_tags[technology],1,FALSE),""),
IFERROR(VLOOKUP($J163,all_tags[technology],1,FALSE),""),
IFERROR(VLOOKUP($K163,all_tags[technology],1,FALSE),""),
IFERROR(VLOOKUP($L163,all_tags[technology],1,FALSE),""),
IFERROR(VLOOKUP($M163,all_tags[technology],1,FALSE),""),
IFERROR(VLOOKUP($N163,all_tags[technology],1,FALSE),""),
IFERROR(VLOOKUP($O163,all_tags[technology],1,FALSE),"")
)</f>
        <v>d3js</v>
      </c>
      <c r="AK163" s="5" t="str">
        <f>_xlfn.TEXTJOIN("#",TRUE,
IFERROR(VLOOKUP($F163,all_tags[other],1,FALSE),""),
IFERROR(VLOOKUP($G163,all_tags[other],1,FALSE),""),
IFERROR(VLOOKUP($H163,all_tags[other],1,FALSE),""),
IFERROR(VLOOKUP($I163,all_tags[other],1,FALSE),""),
IFERROR(VLOOKUP($J163,all_tags[other],1,FALSE),""),
IFERROR(VLOOKUP($K163,all_tags[other],1,FALSE),""),
IFERROR(VLOOKUP($L163,all_tags[other],1,FALSE),""),
IFERROR(VLOOKUP($M163,all_tags[other],1,FALSE),""),
IFERROR(VLOOKUP($N163,all_tags[other],1,FALSE),""),
IFERROR(VLOOKUP($O163,all_tags[other],1,FALSE),"")
)</f>
        <v/>
      </c>
      <c r="AL163" t="str">
        <f t="shared" si="2"/>
        <v>site;interactive;example;data-viz;technique;technology;animation;d3js</v>
      </c>
    </row>
    <row r="164" spans="1:38" ht="30" x14ac:dyDescent="0.25">
      <c r="A164" t="str">
        <f>source_data[[#This Row],[link_id]]</f>
        <v>L00410</v>
      </c>
      <c r="B164" t="str">
        <f>source_data[[#This Row],[link]]</f>
        <v>https://www.weforum.org/agenda/2017/05/macronleaks-have-changed-political-campaigning-why-macron-succeeded-and-clinton-failed/</v>
      </c>
      <c r="C164" t="str">
        <f>source_data[[#This Row],[article_title]]</f>
        <v>#MacronLeaks changed political campaigning. Why Macron succeeded and Clinton failed</v>
      </c>
      <c r="D164" t="str">
        <f>source_data[[#This Row],[concatenate]]</f>
        <v>post;article;general;cautionary-tale;peril;data-science;pitfall;abuse</v>
      </c>
      <c r="E164">
        <f>source_data[[#This Row],[tag_count]]</f>
        <v>6</v>
      </c>
      <c r="F164" t="str" cm="1">
        <f t="array" ref="F164:M164">_xlfn.TEXTSPLIT(Table5[[#This Row],[concatenate]],";")</f>
        <v>post</v>
      </c>
      <c r="G164" t="str">
        <v>article</v>
      </c>
      <c r="H164" t="str">
        <v>general</v>
      </c>
      <c r="I164" t="str">
        <v>cautionary-tale</v>
      </c>
      <c r="J164" t="str">
        <v>peril</v>
      </c>
      <c r="K164" t="str">
        <v>data-science</v>
      </c>
      <c r="L164" t="str">
        <v>pitfall</v>
      </c>
      <c r="M164" t="str">
        <v>abuse</v>
      </c>
      <c r="Q164">
        <f>IF(ISBLANK(F164),-1,COUNTIF(all_tags[],F164)-COUNTIF(all_tags[category],F164))</f>
        <v>1</v>
      </c>
      <c r="R164">
        <f>IF(ISBLANK(G164),-1,COUNTIF(all_tags[],G164)-COUNTIF(all_tags[category],G164))</f>
        <v>1</v>
      </c>
      <c r="S164">
        <f>IF(ISBLANK(H164),-1,COUNTIF(all_tags[],H164)-COUNTIF(all_tags[category],H164))</f>
        <v>1</v>
      </c>
      <c r="T164">
        <f>IF(ISBLANK(I164),-1,COUNTIF(all_tags[],I164)-COUNTIF(all_tags[category],I164))</f>
        <v>1</v>
      </c>
      <c r="U164">
        <f>IF(ISBLANK(J164),-1,COUNTIF(all_tags[],J164)-COUNTIF(all_tags[category],J164))</f>
        <v>1</v>
      </c>
      <c r="V164">
        <f>IF(ISBLANK(K164),-1,COUNTIF(all_tags[],K164)-COUNTIF(all_tags[category],K164))</f>
        <v>1</v>
      </c>
      <c r="W164">
        <f>IF(ISBLANK(L164),-1,COUNTIF(all_tags[],L164)-COUNTIF(all_tags[category],L164))</f>
        <v>1</v>
      </c>
      <c r="X164">
        <f>IF(ISBLANK(M164),-1,COUNTIF(all_tags[],M164)-COUNTIF(all_tags[category],M164))</f>
        <v>1</v>
      </c>
      <c r="Y164">
        <f>IF(ISBLANK(N164),-1,COUNTIF(all_tags[],N164)-COUNTIF(all_tags[category],N164))</f>
        <v>-1</v>
      </c>
      <c r="Z164">
        <f>IF(ISBLANK(O164),-1,COUNTIF(all_tags[],O164)-COUNTIF(all_tags[category],O164))</f>
        <v>-1</v>
      </c>
      <c r="AB164" t="str">
        <f>Table5[[#This Row],[link_id]]</f>
        <v>L00410</v>
      </c>
      <c r="AC164" s="5" t="str">
        <f>_xlfn.TEXTJOIN("#",TRUE,
IFERROR(VLOOKUP($F164,all_tags[format],1,FALSE),""),
IFERROR(VLOOKUP($G164,all_tags[format],1,FALSE),""),
IFERROR(VLOOKUP($H164,all_tags[format],1,FALSE),""),
IFERROR(VLOOKUP($I164,all_tags[format],1,FALSE),""),
IFERROR(VLOOKUP($J164,all_tags[format],1,FALSE),""),
IFERROR(VLOOKUP($K164,all_tags[format],1,FALSE),""),
IFERROR(VLOOKUP($L164,all_tags[format],1,FALSE),""),
IFERROR(VLOOKUP($M164,all_tags[format],1,FALSE),""),
IFERROR(VLOOKUP($N164,all_tags[format],1,FALSE),""),
IFERROR(VLOOKUP($O164,all_tags[format],1,FALSE),"")
)</f>
        <v>post#article</v>
      </c>
      <c r="AD164" s="5" t="str">
        <f>_xlfn.TEXTJOIN("#",TRUE,
IFERROR(VLOOKUP($F164,all_tags[type],1,FALSE),""),
IFERROR(VLOOKUP($G164,all_tags[type],1,FALSE),""),
IFERROR(VLOOKUP($H164,all_tags[type],1,FALSE),""),
IFERROR(VLOOKUP($I164,all_tags[type],1,FALSE),""),
IFERROR(VLOOKUP($J164,all_tags[type],1,FALSE),""),
IFERROR(VLOOKUP($K164,all_tags[type],1,FALSE),""),
IFERROR(VLOOKUP($L164,all_tags[type],1,FALSE),""),
IFERROR(VLOOKUP($M164,all_tags[type],1,FALSE),""),
IFERROR(VLOOKUP($N164,all_tags[type],1,FALSE),""),
IFERROR(VLOOKUP($O164,all_tags[type],1,FALSE),"")
)</f>
        <v>general</v>
      </c>
      <c r="AE164" s="5" t="str">
        <f>_xlfn.TEXTJOIN("#",TRUE,
IFERROR(VLOOKUP($F164,all_tags[level],1,FALSE),""),
IFERROR(VLOOKUP($G164,all_tags[level],1,FALSE),""),
IFERROR(VLOOKUP($H164,all_tags[level],1,FALSE),""),
IFERROR(VLOOKUP($I164,all_tags[level],1,FALSE),""),
IFERROR(VLOOKUP($J164,all_tags[level],1,FALSE),""),
IFERROR(VLOOKUP($K164,all_tags[level],1,FALSE),""),
IFERROR(VLOOKUP($L164,all_tags[level],1,FALSE),""),
IFERROR(VLOOKUP($M164,all_tags[level],1,FALSE),""),
IFERROR(VLOOKUP($N164,all_tags[level],1,FALSE),""),
IFERROR(VLOOKUP($O164,all_tags[level],1,FALSE),"")
)</f>
        <v/>
      </c>
      <c r="AF164" s="5" t="str">
        <f>_xlfn.TEXTJOIN("#",TRUE,
IFERROR(VLOOKUP($F164,all_tags[style],1,FALSE),""),
IFERROR(VLOOKUP($G164,all_tags[style],1,FALSE),""),
IFERROR(VLOOKUP($H164,all_tags[style],1,FALSE),""),
IFERROR(VLOOKUP($I164,all_tags[style],1,FALSE),""),
IFERROR(VLOOKUP($J164,all_tags[style],1,FALSE),""),
IFERROR(VLOOKUP($K164,all_tags[style],1,FALSE),""),
IFERROR(VLOOKUP($L164,all_tags[style],1,FALSE),""),
IFERROR(VLOOKUP($M164,all_tags[style],1,FALSE),""),
IFERROR(VLOOKUP($N164,all_tags[style],1,FALSE),""),
IFERROR(VLOOKUP($O164,all_tags[style],1,FALSE),"")
)</f>
        <v>cautionary-tale#peril</v>
      </c>
      <c r="AG164" s="5" t="str">
        <f>_xlfn.TEXTJOIN("#",TRUE,
IFERROR(VLOOKUP($F164,all_tags[theme],1,FALSE),""),
IFERROR(VLOOKUP($G164,all_tags[theme],1,FALSE),""),
IFERROR(VLOOKUP($H164,all_tags[theme],1,FALSE),""),
IFERROR(VLOOKUP($I164,all_tags[theme],1,FALSE),""),
IFERROR(VLOOKUP($J164,all_tags[theme],1,FALSE),""),
IFERROR(VLOOKUP($K164,all_tags[theme],1,FALSE),""),
IFERROR(VLOOKUP($L164,all_tags[theme],1,FALSE),""),
IFERROR(VLOOKUP($M164,all_tags[theme],1,FALSE),""),
IFERROR(VLOOKUP($N164,all_tags[theme],1,FALSE),""),
IFERROR(VLOOKUP($O164,all_tags[theme],1,FALSE),"")
)</f>
        <v>data-science#pitfall</v>
      </c>
      <c r="AH164" s="5" t="str">
        <f>_xlfn.TEXTJOIN("#",TRUE,
IFERROR(VLOOKUP($F164,all_tags[topic],1,FALSE),""),
IFERROR(VLOOKUP($G164,all_tags[topic],1,FALSE),""),
IFERROR(VLOOKUP($H164,all_tags[topic],1,FALSE),""),
IFERROR(VLOOKUP($I164,all_tags[topic],1,FALSE),""),
IFERROR(VLOOKUP($J164,all_tags[topic],1,FALSE),""),
IFERROR(VLOOKUP($K164,all_tags[topic],1,FALSE),""),
IFERROR(VLOOKUP($L164,all_tags[topic],1,FALSE),""),
IFERROR(VLOOKUP($M164,all_tags[topic],1,FALSE),""),
IFERROR(VLOOKUP($N164,all_tags[topic],1,FALSE),""),
IFERROR(VLOOKUP($O164,all_tags[topic],1,FALSE),"")
)</f>
        <v/>
      </c>
      <c r="AI164" s="5" t="str">
        <f>_xlfn.TEXTJOIN("#",TRUE,
IFERROR(VLOOKUP($F164,all_tags[area],1,FALSE),""),
IFERROR(VLOOKUP($G164,all_tags[area],1,FALSE),""),
IFERROR(VLOOKUP($H164,all_tags[area],1,FALSE),""),
IFERROR(VLOOKUP($I164,all_tags[area],1,FALSE),""),
IFERROR(VLOOKUP($J164,all_tags[area],1,FALSE),""),
IFERROR(VLOOKUP($K164,all_tags[area],1,FALSE),""),
IFERROR(VLOOKUP($L164,all_tags[area],1,FALSE),""),
IFERROR(VLOOKUP($M164,all_tags[area],1,FALSE),""),
IFERROR(VLOOKUP($N164,all_tags[area],1,FALSE),""),
IFERROR(VLOOKUP($O164,all_tags[area],1,FALSE),"")
)</f>
        <v/>
      </c>
      <c r="AJ164" s="5" t="str">
        <f>_xlfn.TEXTJOIN("#",TRUE,
IFERROR(VLOOKUP($F164,all_tags[technology],1,FALSE),""),
IFERROR(VLOOKUP($G164,all_tags[technology],1,FALSE),""),
IFERROR(VLOOKUP($H164,all_tags[technology],1,FALSE),""),
IFERROR(VLOOKUP($I164,all_tags[technology],1,FALSE),""),
IFERROR(VLOOKUP($J164,all_tags[technology],1,FALSE),""),
IFERROR(VLOOKUP($K164,all_tags[technology],1,FALSE),""),
IFERROR(VLOOKUP($L164,all_tags[technology],1,FALSE),""),
IFERROR(VLOOKUP($M164,all_tags[technology],1,FALSE),""),
IFERROR(VLOOKUP($N164,all_tags[technology],1,FALSE),""),
IFERROR(VLOOKUP($O164,all_tags[technology],1,FALSE),"")
)</f>
        <v/>
      </c>
      <c r="AK164" s="5" t="str">
        <f>_xlfn.TEXTJOIN("#",TRUE,
IFERROR(VLOOKUP($F164,all_tags[other],1,FALSE),""),
IFERROR(VLOOKUP($G164,all_tags[other],1,FALSE),""),
IFERROR(VLOOKUP($H164,all_tags[other],1,FALSE),""),
IFERROR(VLOOKUP($I164,all_tags[other],1,FALSE),""),
IFERROR(VLOOKUP($J164,all_tags[other],1,FALSE),""),
IFERROR(VLOOKUP($K164,all_tags[other],1,FALSE),""),
IFERROR(VLOOKUP($L164,all_tags[other],1,FALSE),""),
IFERROR(VLOOKUP($M164,all_tags[other],1,FALSE),""),
IFERROR(VLOOKUP($N164,all_tags[other],1,FALSE),""),
IFERROR(VLOOKUP($O164,all_tags[other],1,FALSE),"")
)</f>
        <v>abuse</v>
      </c>
      <c r="AL164" t="str">
        <f t="shared" si="2"/>
        <v>post;article;general;cautionary-tale;peril;data-science;pitfall;abuse</v>
      </c>
    </row>
    <row r="165" spans="1:38" ht="30" x14ac:dyDescent="0.25">
      <c r="A165" t="str">
        <f>source_data[[#This Row],[link_id]]</f>
        <v>L00412</v>
      </c>
      <c r="B165" t="str">
        <f>source_data[[#This Row],[link]]</f>
        <v>http://www.storybench.org/understanding-what-makes-a-visualization-memorable/</v>
      </c>
      <c r="C165" t="str">
        <f>source_data[[#This Row],[article_title]]</f>
        <v>Understanding what makes a visualization memorable</v>
      </c>
      <c r="D165" t="str">
        <f>source_data[[#This Row],[concatenate]]</f>
        <v>post;research;general;review;data-viz;perception</v>
      </c>
      <c r="E165">
        <f>source_data[[#This Row],[tag_count]]</f>
        <v>5</v>
      </c>
      <c r="F165" t="str" cm="1">
        <f t="array" ref="F165:K165">_xlfn.TEXTSPLIT(Table5[[#This Row],[concatenate]],";")</f>
        <v>post</v>
      </c>
      <c r="G165" t="str">
        <v>research</v>
      </c>
      <c r="H165" t="str">
        <v>general</v>
      </c>
      <c r="I165" t="str">
        <v>review</v>
      </c>
      <c r="J165" t="str">
        <v>data-viz</v>
      </c>
      <c r="K165" t="str">
        <v>perception</v>
      </c>
      <c r="Q165">
        <f>IF(ISBLANK(F165),-1,COUNTIF(all_tags[],F165)-COUNTIF(all_tags[category],F165))</f>
        <v>1</v>
      </c>
      <c r="R165">
        <f>IF(ISBLANK(G165),-1,COUNTIF(all_tags[],G165)-COUNTIF(all_tags[category],G165))</f>
        <v>1</v>
      </c>
      <c r="S165">
        <f>IF(ISBLANK(H165),-1,COUNTIF(all_tags[],H165)-COUNTIF(all_tags[category],H165))</f>
        <v>1</v>
      </c>
      <c r="T165">
        <f>IF(ISBLANK(I165),-1,COUNTIF(all_tags[],I165)-COUNTIF(all_tags[category],I165))</f>
        <v>1</v>
      </c>
      <c r="U165">
        <f>IF(ISBLANK(J165),-1,COUNTIF(all_tags[],J165)-COUNTIF(all_tags[category],J165))</f>
        <v>1</v>
      </c>
      <c r="V165">
        <f>IF(ISBLANK(K165),-1,COUNTIF(all_tags[],K165)-COUNTIF(all_tags[category],K165))</f>
        <v>1</v>
      </c>
      <c r="W165">
        <f>IF(ISBLANK(L165),-1,COUNTIF(all_tags[],L165)-COUNTIF(all_tags[category],L165))</f>
        <v>-1</v>
      </c>
      <c r="X165">
        <f>IF(ISBLANK(M165),-1,COUNTIF(all_tags[],M165)-COUNTIF(all_tags[category],M165))</f>
        <v>-1</v>
      </c>
      <c r="Y165">
        <f>IF(ISBLANK(N165),-1,COUNTIF(all_tags[],N165)-COUNTIF(all_tags[category],N165))</f>
        <v>-1</v>
      </c>
      <c r="Z165">
        <f>IF(ISBLANK(O165),-1,COUNTIF(all_tags[],O165)-COUNTIF(all_tags[category],O165))</f>
        <v>-1</v>
      </c>
      <c r="AB165" t="str">
        <f>Table5[[#This Row],[link_id]]</f>
        <v>L00412</v>
      </c>
      <c r="AC165" s="5" t="str">
        <f>_xlfn.TEXTJOIN("#",TRUE,
IFERROR(VLOOKUP($F165,all_tags[format],1,FALSE),""),
IFERROR(VLOOKUP($G165,all_tags[format],1,FALSE),""),
IFERROR(VLOOKUP($H165,all_tags[format],1,FALSE),""),
IFERROR(VLOOKUP($I165,all_tags[format],1,FALSE),""),
IFERROR(VLOOKUP($J165,all_tags[format],1,FALSE),""),
IFERROR(VLOOKUP($K165,all_tags[format],1,FALSE),""),
IFERROR(VLOOKUP($L165,all_tags[format],1,FALSE),""),
IFERROR(VLOOKUP($M165,all_tags[format],1,FALSE),""),
IFERROR(VLOOKUP($N165,all_tags[format],1,FALSE),""),
IFERROR(VLOOKUP($O165,all_tags[format],1,FALSE),"")
)</f>
        <v>post</v>
      </c>
      <c r="AD165" s="5" t="str">
        <f>_xlfn.TEXTJOIN("#",TRUE,
IFERROR(VLOOKUP($F165,all_tags[type],1,FALSE),""),
IFERROR(VLOOKUP($G165,all_tags[type],1,FALSE),""),
IFERROR(VLOOKUP($H165,all_tags[type],1,FALSE),""),
IFERROR(VLOOKUP($I165,all_tags[type],1,FALSE),""),
IFERROR(VLOOKUP($J165,all_tags[type],1,FALSE),""),
IFERROR(VLOOKUP($K165,all_tags[type],1,FALSE),""),
IFERROR(VLOOKUP($L165,all_tags[type],1,FALSE),""),
IFERROR(VLOOKUP($M165,all_tags[type],1,FALSE),""),
IFERROR(VLOOKUP($N165,all_tags[type],1,FALSE),""),
IFERROR(VLOOKUP($O165,all_tags[type],1,FALSE),"")
)</f>
        <v>research#general#review</v>
      </c>
      <c r="AE165" s="5" t="str">
        <f>_xlfn.TEXTJOIN("#",TRUE,
IFERROR(VLOOKUP($F165,all_tags[level],1,FALSE),""),
IFERROR(VLOOKUP($G165,all_tags[level],1,FALSE),""),
IFERROR(VLOOKUP($H165,all_tags[level],1,FALSE),""),
IFERROR(VLOOKUP($I165,all_tags[level],1,FALSE),""),
IFERROR(VLOOKUP($J165,all_tags[level],1,FALSE),""),
IFERROR(VLOOKUP($K165,all_tags[level],1,FALSE),""),
IFERROR(VLOOKUP($L165,all_tags[level],1,FALSE),""),
IFERROR(VLOOKUP($M165,all_tags[level],1,FALSE),""),
IFERROR(VLOOKUP($N165,all_tags[level],1,FALSE),""),
IFERROR(VLOOKUP($O165,all_tags[level],1,FALSE),"")
)</f>
        <v/>
      </c>
      <c r="AF165" s="5" t="str">
        <f>_xlfn.TEXTJOIN("#",TRUE,
IFERROR(VLOOKUP($F165,all_tags[style],1,FALSE),""),
IFERROR(VLOOKUP($G165,all_tags[style],1,FALSE),""),
IFERROR(VLOOKUP($H165,all_tags[style],1,FALSE),""),
IFERROR(VLOOKUP($I165,all_tags[style],1,FALSE),""),
IFERROR(VLOOKUP($J165,all_tags[style],1,FALSE),""),
IFERROR(VLOOKUP($K165,all_tags[style],1,FALSE),""),
IFERROR(VLOOKUP($L165,all_tags[style],1,FALSE),""),
IFERROR(VLOOKUP($M165,all_tags[style],1,FALSE),""),
IFERROR(VLOOKUP($N165,all_tags[style],1,FALSE),""),
IFERROR(VLOOKUP($O165,all_tags[style],1,FALSE),"")
)</f>
        <v/>
      </c>
      <c r="AG165" s="5" t="str">
        <f>_xlfn.TEXTJOIN("#",TRUE,
IFERROR(VLOOKUP($F165,all_tags[theme],1,FALSE),""),
IFERROR(VLOOKUP($G165,all_tags[theme],1,FALSE),""),
IFERROR(VLOOKUP($H165,all_tags[theme],1,FALSE),""),
IFERROR(VLOOKUP($I165,all_tags[theme],1,FALSE),""),
IFERROR(VLOOKUP($J165,all_tags[theme],1,FALSE),""),
IFERROR(VLOOKUP($K165,all_tags[theme],1,FALSE),""),
IFERROR(VLOOKUP($L165,all_tags[theme],1,FALSE),""),
IFERROR(VLOOKUP($M165,all_tags[theme],1,FALSE),""),
IFERROR(VLOOKUP($N165,all_tags[theme],1,FALSE),""),
IFERROR(VLOOKUP($O165,all_tags[theme],1,FALSE),"")
)</f>
        <v>data-viz</v>
      </c>
      <c r="AH165" s="5" t="str">
        <f>_xlfn.TEXTJOIN("#",TRUE,
IFERROR(VLOOKUP($F165,all_tags[topic],1,FALSE),""),
IFERROR(VLOOKUP($G165,all_tags[topic],1,FALSE),""),
IFERROR(VLOOKUP($H165,all_tags[topic],1,FALSE),""),
IFERROR(VLOOKUP($I165,all_tags[topic],1,FALSE),""),
IFERROR(VLOOKUP($J165,all_tags[topic],1,FALSE),""),
IFERROR(VLOOKUP($K165,all_tags[topic],1,FALSE),""),
IFERROR(VLOOKUP($L165,all_tags[topic],1,FALSE),""),
IFERROR(VLOOKUP($M165,all_tags[topic],1,FALSE),""),
IFERROR(VLOOKUP($N165,all_tags[topic],1,FALSE),""),
IFERROR(VLOOKUP($O165,all_tags[topic],1,FALSE),"")
)</f>
        <v/>
      </c>
      <c r="AI165" s="5" t="str">
        <f>_xlfn.TEXTJOIN("#",TRUE,
IFERROR(VLOOKUP($F165,all_tags[area],1,FALSE),""),
IFERROR(VLOOKUP($G165,all_tags[area],1,FALSE),""),
IFERROR(VLOOKUP($H165,all_tags[area],1,FALSE),""),
IFERROR(VLOOKUP($I165,all_tags[area],1,FALSE),""),
IFERROR(VLOOKUP($J165,all_tags[area],1,FALSE),""),
IFERROR(VLOOKUP($K165,all_tags[area],1,FALSE),""),
IFERROR(VLOOKUP($L165,all_tags[area],1,FALSE),""),
IFERROR(VLOOKUP($M165,all_tags[area],1,FALSE),""),
IFERROR(VLOOKUP($N165,all_tags[area],1,FALSE),""),
IFERROR(VLOOKUP($O165,all_tags[area],1,FALSE),"")
)</f>
        <v/>
      </c>
      <c r="AJ165" s="5" t="str">
        <f>_xlfn.TEXTJOIN("#",TRUE,
IFERROR(VLOOKUP($F165,all_tags[technology],1,FALSE),""),
IFERROR(VLOOKUP($G165,all_tags[technology],1,FALSE),""),
IFERROR(VLOOKUP($H165,all_tags[technology],1,FALSE),""),
IFERROR(VLOOKUP($I165,all_tags[technology],1,FALSE),""),
IFERROR(VLOOKUP($J165,all_tags[technology],1,FALSE),""),
IFERROR(VLOOKUP($K165,all_tags[technology],1,FALSE),""),
IFERROR(VLOOKUP($L165,all_tags[technology],1,FALSE),""),
IFERROR(VLOOKUP($M165,all_tags[technology],1,FALSE),""),
IFERROR(VLOOKUP($N165,all_tags[technology],1,FALSE),""),
IFERROR(VLOOKUP($O165,all_tags[technology],1,FALSE),"")
)</f>
        <v/>
      </c>
      <c r="AK165" s="5" t="str">
        <f>_xlfn.TEXTJOIN("#",TRUE,
IFERROR(VLOOKUP($F165,all_tags[other],1,FALSE),""),
IFERROR(VLOOKUP($G165,all_tags[other],1,FALSE),""),
IFERROR(VLOOKUP($H165,all_tags[other],1,FALSE),""),
IFERROR(VLOOKUP($I165,all_tags[other],1,FALSE),""),
IFERROR(VLOOKUP($J165,all_tags[other],1,FALSE),""),
IFERROR(VLOOKUP($K165,all_tags[other],1,FALSE),""),
IFERROR(VLOOKUP($L165,all_tags[other],1,FALSE),""),
IFERROR(VLOOKUP($M165,all_tags[other],1,FALSE),""),
IFERROR(VLOOKUP($N165,all_tags[other],1,FALSE),""),
IFERROR(VLOOKUP($O165,all_tags[other],1,FALSE),"")
)</f>
        <v>perception</v>
      </c>
      <c r="AL165" t="str">
        <f t="shared" si="2"/>
        <v>post;research;general;review;data-viz;perception</v>
      </c>
    </row>
    <row r="166" spans="1:38" ht="30" x14ac:dyDescent="0.25">
      <c r="A166" t="str">
        <f>source_data[[#This Row],[link_id]]</f>
        <v>L00414</v>
      </c>
      <c r="B166" t="str">
        <f>source_data[[#This Row],[link]]</f>
        <v>https://pudding.cool/process/how-to-implement-scrollytelling/</v>
      </c>
      <c r="C166" t="str">
        <f>source_data[[#This Row],[article_title]]</f>
        <v>How to implement scrollytelling with six different libraries</v>
      </c>
      <c r="D166" t="str">
        <f>source_data[[#This Row],[concatenate]]</f>
        <v>application;post;technique;development;storytelling</v>
      </c>
      <c r="E166">
        <f>source_data[[#This Row],[tag_count]]</f>
        <v>5</v>
      </c>
      <c r="F166" t="str" cm="1">
        <f t="array" ref="F166:J166">_xlfn.TEXTSPLIT(Table5[[#This Row],[concatenate]],";")</f>
        <v>application</v>
      </c>
      <c r="G166" t="str">
        <v>post</v>
      </c>
      <c r="H166" t="str">
        <v>technique</v>
      </c>
      <c r="I166" t="str">
        <v>development</v>
      </c>
      <c r="J166" t="str">
        <v>storytelling</v>
      </c>
      <c r="Q166">
        <f>IF(ISBLANK(F166),-1,COUNTIF(all_tags[],F166)-COUNTIF(all_tags[category],F166))</f>
        <v>1</v>
      </c>
      <c r="R166">
        <f>IF(ISBLANK(G166),-1,COUNTIF(all_tags[],G166)-COUNTIF(all_tags[category],G166))</f>
        <v>1</v>
      </c>
      <c r="S166">
        <f>IF(ISBLANK(H166),-1,COUNTIF(all_tags[],H166)-COUNTIF(all_tags[category],H166))</f>
        <v>1</v>
      </c>
      <c r="T166">
        <f>IF(ISBLANK(I166),-1,COUNTIF(all_tags[],I166)-COUNTIF(all_tags[category],I166))</f>
        <v>1</v>
      </c>
      <c r="U166">
        <f>IF(ISBLANK(J166),-1,COUNTIF(all_tags[],J166)-COUNTIF(all_tags[category],J166))</f>
        <v>1</v>
      </c>
      <c r="V166">
        <f>IF(ISBLANK(K166),-1,COUNTIF(all_tags[],K166)-COUNTIF(all_tags[category],K166))</f>
        <v>-1</v>
      </c>
      <c r="W166">
        <f>IF(ISBLANK(L166),-1,COUNTIF(all_tags[],L166)-COUNTIF(all_tags[category],L166))</f>
        <v>-1</v>
      </c>
      <c r="X166">
        <f>IF(ISBLANK(M166),-1,COUNTIF(all_tags[],M166)-COUNTIF(all_tags[category],M166))</f>
        <v>-1</v>
      </c>
      <c r="Y166">
        <f>IF(ISBLANK(N166),-1,COUNTIF(all_tags[],N166)-COUNTIF(all_tags[category],N166))</f>
        <v>-1</v>
      </c>
      <c r="Z166">
        <f>IF(ISBLANK(O166),-1,COUNTIF(all_tags[],O166)-COUNTIF(all_tags[category],O166))</f>
        <v>-1</v>
      </c>
      <c r="AB166" t="str">
        <f>Table5[[#This Row],[link_id]]</f>
        <v>L00414</v>
      </c>
      <c r="AC166" s="5" t="str">
        <f>_xlfn.TEXTJOIN("#",TRUE,
IFERROR(VLOOKUP($F166,all_tags[format],1,FALSE),""),
IFERROR(VLOOKUP($G166,all_tags[format],1,FALSE),""),
IFERROR(VLOOKUP($H166,all_tags[format],1,FALSE),""),
IFERROR(VLOOKUP($I166,all_tags[format],1,FALSE),""),
IFERROR(VLOOKUP($J166,all_tags[format],1,FALSE),""),
IFERROR(VLOOKUP($K166,all_tags[format],1,FALSE),""),
IFERROR(VLOOKUP($L166,all_tags[format],1,FALSE),""),
IFERROR(VLOOKUP($M166,all_tags[format],1,FALSE),""),
IFERROR(VLOOKUP($N166,all_tags[format],1,FALSE),""),
IFERROR(VLOOKUP($O166,all_tags[format],1,FALSE),"")
)</f>
        <v>application#post</v>
      </c>
      <c r="AD166" s="5" t="str">
        <f>_xlfn.TEXTJOIN("#",TRUE,
IFERROR(VLOOKUP($F166,all_tags[type],1,FALSE),""),
IFERROR(VLOOKUP($G166,all_tags[type],1,FALSE),""),
IFERROR(VLOOKUP($H166,all_tags[type],1,FALSE),""),
IFERROR(VLOOKUP($I166,all_tags[type],1,FALSE),""),
IFERROR(VLOOKUP($J166,all_tags[type],1,FALSE),""),
IFERROR(VLOOKUP($K166,all_tags[type],1,FALSE),""),
IFERROR(VLOOKUP($L166,all_tags[type],1,FALSE),""),
IFERROR(VLOOKUP($M166,all_tags[type],1,FALSE),""),
IFERROR(VLOOKUP($N166,all_tags[type],1,FALSE),""),
IFERROR(VLOOKUP($O166,all_tags[type],1,FALSE),"")
)</f>
        <v/>
      </c>
      <c r="AE166" s="5" t="str">
        <f>_xlfn.TEXTJOIN("#",TRUE,
IFERROR(VLOOKUP($F166,all_tags[level],1,FALSE),""),
IFERROR(VLOOKUP($G166,all_tags[level],1,FALSE),""),
IFERROR(VLOOKUP($H166,all_tags[level],1,FALSE),""),
IFERROR(VLOOKUP($I166,all_tags[level],1,FALSE),""),
IFERROR(VLOOKUP($J166,all_tags[level],1,FALSE),""),
IFERROR(VLOOKUP($K166,all_tags[level],1,FALSE),""),
IFERROR(VLOOKUP($L166,all_tags[level],1,FALSE),""),
IFERROR(VLOOKUP($M166,all_tags[level],1,FALSE),""),
IFERROR(VLOOKUP($N166,all_tags[level],1,FALSE),""),
IFERROR(VLOOKUP($O166,all_tags[level],1,FALSE),"")
)</f>
        <v/>
      </c>
      <c r="AF166" s="5" t="str">
        <f>_xlfn.TEXTJOIN("#",TRUE,
IFERROR(VLOOKUP($F166,all_tags[style],1,FALSE),""),
IFERROR(VLOOKUP($G166,all_tags[style],1,FALSE),""),
IFERROR(VLOOKUP($H166,all_tags[style],1,FALSE),""),
IFERROR(VLOOKUP($I166,all_tags[style],1,FALSE),""),
IFERROR(VLOOKUP($J166,all_tags[style],1,FALSE),""),
IFERROR(VLOOKUP($K166,all_tags[style],1,FALSE),""),
IFERROR(VLOOKUP($L166,all_tags[style],1,FALSE),""),
IFERROR(VLOOKUP($M166,all_tags[style],1,FALSE),""),
IFERROR(VLOOKUP($N166,all_tags[style],1,FALSE),""),
IFERROR(VLOOKUP($O166,all_tags[style],1,FALSE),"")
)</f>
        <v/>
      </c>
      <c r="AG166" s="5" t="str">
        <f>_xlfn.TEXTJOIN("#",TRUE,
IFERROR(VLOOKUP($F166,all_tags[theme],1,FALSE),""),
IFERROR(VLOOKUP($G166,all_tags[theme],1,FALSE),""),
IFERROR(VLOOKUP($H166,all_tags[theme],1,FALSE),""),
IFERROR(VLOOKUP($I166,all_tags[theme],1,FALSE),""),
IFERROR(VLOOKUP($J166,all_tags[theme],1,FALSE),""),
IFERROR(VLOOKUP($K166,all_tags[theme],1,FALSE),""),
IFERROR(VLOOKUP($L166,all_tags[theme],1,FALSE),""),
IFERROR(VLOOKUP($M166,all_tags[theme],1,FALSE),""),
IFERROR(VLOOKUP($N166,all_tags[theme],1,FALSE),""),
IFERROR(VLOOKUP($O166,all_tags[theme],1,FALSE),"")
)</f>
        <v/>
      </c>
      <c r="AH166" s="5" t="str">
        <f>_xlfn.TEXTJOIN("#",TRUE,
IFERROR(VLOOKUP($F166,all_tags[topic],1,FALSE),""),
IFERROR(VLOOKUP($G166,all_tags[topic],1,FALSE),""),
IFERROR(VLOOKUP($H166,all_tags[topic],1,FALSE),""),
IFERROR(VLOOKUP($I166,all_tags[topic],1,FALSE),""),
IFERROR(VLOOKUP($J166,all_tags[topic],1,FALSE),""),
IFERROR(VLOOKUP($K166,all_tags[topic],1,FALSE),""),
IFERROR(VLOOKUP($L166,all_tags[topic],1,FALSE),""),
IFERROR(VLOOKUP($M166,all_tags[topic],1,FALSE),""),
IFERROR(VLOOKUP($N166,all_tags[topic],1,FALSE),""),
IFERROR(VLOOKUP($O166,all_tags[topic],1,FALSE),"")
)</f>
        <v>technique</v>
      </c>
      <c r="AI166" s="5" t="str">
        <f>_xlfn.TEXTJOIN("#",TRUE,
IFERROR(VLOOKUP($F166,all_tags[area],1,FALSE),""),
IFERROR(VLOOKUP($G166,all_tags[area],1,FALSE),""),
IFERROR(VLOOKUP($H166,all_tags[area],1,FALSE),""),
IFERROR(VLOOKUP($I166,all_tags[area],1,FALSE),""),
IFERROR(VLOOKUP($J166,all_tags[area],1,FALSE),""),
IFERROR(VLOOKUP($K166,all_tags[area],1,FALSE),""),
IFERROR(VLOOKUP($L166,all_tags[area],1,FALSE),""),
IFERROR(VLOOKUP($M166,all_tags[area],1,FALSE),""),
IFERROR(VLOOKUP($N166,all_tags[area],1,FALSE),""),
IFERROR(VLOOKUP($O166,all_tags[area],1,FALSE),"")
)</f>
        <v>development</v>
      </c>
      <c r="AJ166" s="5" t="str">
        <f>_xlfn.TEXTJOIN("#",TRUE,
IFERROR(VLOOKUP($F166,all_tags[technology],1,FALSE),""),
IFERROR(VLOOKUP($G166,all_tags[technology],1,FALSE),""),
IFERROR(VLOOKUP($H166,all_tags[technology],1,FALSE),""),
IFERROR(VLOOKUP($I166,all_tags[technology],1,FALSE),""),
IFERROR(VLOOKUP($J166,all_tags[technology],1,FALSE),""),
IFERROR(VLOOKUP($K166,all_tags[technology],1,FALSE),""),
IFERROR(VLOOKUP($L166,all_tags[technology],1,FALSE),""),
IFERROR(VLOOKUP($M166,all_tags[technology],1,FALSE),""),
IFERROR(VLOOKUP($N166,all_tags[technology],1,FALSE),""),
IFERROR(VLOOKUP($O166,all_tags[technology],1,FALSE),"")
)</f>
        <v/>
      </c>
      <c r="AK166" s="5" t="str">
        <f>_xlfn.TEXTJOIN("#",TRUE,
IFERROR(VLOOKUP($F166,all_tags[other],1,FALSE),""),
IFERROR(VLOOKUP($G166,all_tags[other],1,FALSE),""),
IFERROR(VLOOKUP($H166,all_tags[other],1,FALSE),""),
IFERROR(VLOOKUP($I166,all_tags[other],1,FALSE),""),
IFERROR(VLOOKUP($J166,all_tags[other],1,FALSE),""),
IFERROR(VLOOKUP($K166,all_tags[other],1,FALSE),""),
IFERROR(VLOOKUP($L166,all_tags[other],1,FALSE),""),
IFERROR(VLOOKUP($M166,all_tags[other],1,FALSE),""),
IFERROR(VLOOKUP($N166,all_tags[other],1,FALSE),""),
IFERROR(VLOOKUP($O166,all_tags[other],1,FALSE),"")
)</f>
        <v>storytelling</v>
      </c>
      <c r="AL166" t="str">
        <f t="shared" si="2"/>
        <v>application;post;technique;development;storytelling</v>
      </c>
    </row>
    <row r="167" spans="1:38" x14ac:dyDescent="0.25">
      <c r="A167" t="str">
        <f>source_data[[#This Row],[link_id]]</f>
        <v>L00416</v>
      </c>
      <c r="B167" t="str">
        <f>source_data[[#This Row],[link]]</f>
        <v>http://flowingdata.com/2017/05/16/breathing-earth-of-vegetation/</v>
      </c>
      <c r="C167" t="str">
        <f>source_data[[#This Row],[article_title]]</f>
        <v>Breathing Earth of vegetation</v>
      </c>
      <c r="D167" t="str">
        <f>source_data[[#This Row],[concatenate]]</f>
        <v>post;example;data-viz;inspiration;geospatial</v>
      </c>
      <c r="E167">
        <f>source_data[[#This Row],[tag_count]]</f>
        <v>5</v>
      </c>
      <c r="F167" t="str" cm="1">
        <f t="array" ref="F167:J167">_xlfn.TEXTSPLIT(Table5[[#This Row],[concatenate]],";")</f>
        <v>post</v>
      </c>
      <c r="G167" t="str">
        <v>example</v>
      </c>
      <c r="H167" t="str">
        <v>data-viz</v>
      </c>
      <c r="I167" t="str">
        <v>inspiration</v>
      </c>
      <c r="J167" t="str">
        <v>geospatial</v>
      </c>
      <c r="Q167">
        <f>IF(ISBLANK(F167),-1,COUNTIF(all_tags[],F167)-COUNTIF(all_tags[category],F167))</f>
        <v>1</v>
      </c>
      <c r="R167">
        <f>IF(ISBLANK(G167),-1,COUNTIF(all_tags[],G167)-COUNTIF(all_tags[category],G167))</f>
        <v>1</v>
      </c>
      <c r="S167">
        <f>IF(ISBLANK(H167),-1,COUNTIF(all_tags[],H167)-COUNTIF(all_tags[category],H167))</f>
        <v>1</v>
      </c>
      <c r="T167">
        <f>IF(ISBLANK(I167),-1,COUNTIF(all_tags[],I167)-COUNTIF(all_tags[category],I167))</f>
        <v>1</v>
      </c>
      <c r="U167">
        <f>IF(ISBLANK(J167),-1,COUNTIF(all_tags[],J167)-COUNTIF(all_tags[category],J167))</f>
        <v>1</v>
      </c>
      <c r="V167">
        <f>IF(ISBLANK(K167),-1,COUNTIF(all_tags[],K167)-COUNTIF(all_tags[category],K167))</f>
        <v>-1</v>
      </c>
      <c r="W167">
        <f>IF(ISBLANK(L167),-1,COUNTIF(all_tags[],L167)-COUNTIF(all_tags[category],L167))</f>
        <v>-1</v>
      </c>
      <c r="X167">
        <f>IF(ISBLANK(M167),-1,COUNTIF(all_tags[],M167)-COUNTIF(all_tags[category],M167))</f>
        <v>-1</v>
      </c>
      <c r="Y167">
        <f>IF(ISBLANK(N167),-1,COUNTIF(all_tags[],N167)-COUNTIF(all_tags[category],N167))</f>
        <v>-1</v>
      </c>
      <c r="Z167">
        <f>IF(ISBLANK(O167),-1,COUNTIF(all_tags[],O167)-COUNTIF(all_tags[category],O167))</f>
        <v>-1</v>
      </c>
      <c r="AB167" t="str">
        <f>Table5[[#This Row],[link_id]]</f>
        <v>L00416</v>
      </c>
      <c r="AC167" s="5" t="str">
        <f>_xlfn.TEXTJOIN("#",TRUE,
IFERROR(VLOOKUP($F167,all_tags[format],1,FALSE),""),
IFERROR(VLOOKUP($G167,all_tags[format],1,FALSE),""),
IFERROR(VLOOKUP($H167,all_tags[format],1,FALSE),""),
IFERROR(VLOOKUP($I167,all_tags[format],1,FALSE),""),
IFERROR(VLOOKUP($J167,all_tags[format],1,FALSE),""),
IFERROR(VLOOKUP($K167,all_tags[format],1,FALSE),""),
IFERROR(VLOOKUP($L167,all_tags[format],1,FALSE),""),
IFERROR(VLOOKUP($M167,all_tags[format],1,FALSE),""),
IFERROR(VLOOKUP($N167,all_tags[format],1,FALSE),""),
IFERROR(VLOOKUP($O167,all_tags[format],1,FALSE),"")
)</f>
        <v>post</v>
      </c>
      <c r="AD167" s="5" t="str">
        <f>_xlfn.TEXTJOIN("#",TRUE,
IFERROR(VLOOKUP($F167,all_tags[type],1,FALSE),""),
IFERROR(VLOOKUP($G167,all_tags[type],1,FALSE),""),
IFERROR(VLOOKUP($H167,all_tags[type],1,FALSE),""),
IFERROR(VLOOKUP($I167,all_tags[type],1,FALSE),""),
IFERROR(VLOOKUP($J167,all_tags[type],1,FALSE),""),
IFERROR(VLOOKUP($K167,all_tags[type],1,FALSE),""),
IFERROR(VLOOKUP($L167,all_tags[type],1,FALSE),""),
IFERROR(VLOOKUP($M167,all_tags[type],1,FALSE),""),
IFERROR(VLOOKUP($N167,all_tags[type],1,FALSE),""),
IFERROR(VLOOKUP($O167,all_tags[type],1,FALSE),"")
)</f>
        <v/>
      </c>
      <c r="AE167" s="5" t="str">
        <f>_xlfn.TEXTJOIN("#",TRUE,
IFERROR(VLOOKUP($F167,all_tags[level],1,FALSE),""),
IFERROR(VLOOKUP($G167,all_tags[level],1,FALSE),""),
IFERROR(VLOOKUP($H167,all_tags[level],1,FALSE),""),
IFERROR(VLOOKUP($I167,all_tags[level],1,FALSE),""),
IFERROR(VLOOKUP($J167,all_tags[level],1,FALSE),""),
IFERROR(VLOOKUP($K167,all_tags[level],1,FALSE),""),
IFERROR(VLOOKUP($L167,all_tags[level],1,FALSE),""),
IFERROR(VLOOKUP($M167,all_tags[level],1,FALSE),""),
IFERROR(VLOOKUP($N167,all_tags[level],1,FALSE),""),
IFERROR(VLOOKUP($O167,all_tags[level],1,FALSE),"")
)</f>
        <v>example</v>
      </c>
      <c r="AF167" s="5" t="str">
        <f>_xlfn.TEXTJOIN("#",TRUE,
IFERROR(VLOOKUP($F167,all_tags[style],1,FALSE),""),
IFERROR(VLOOKUP($G167,all_tags[style],1,FALSE),""),
IFERROR(VLOOKUP($H167,all_tags[style],1,FALSE),""),
IFERROR(VLOOKUP($I167,all_tags[style],1,FALSE),""),
IFERROR(VLOOKUP($J167,all_tags[style],1,FALSE),""),
IFERROR(VLOOKUP($K167,all_tags[style],1,FALSE),""),
IFERROR(VLOOKUP($L167,all_tags[style],1,FALSE),""),
IFERROR(VLOOKUP($M167,all_tags[style],1,FALSE),""),
IFERROR(VLOOKUP($N167,all_tags[style],1,FALSE),""),
IFERROR(VLOOKUP($O167,all_tags[style],1,FALSE),"")
)</f>
        <v/>
      </c>
      <c r="AG167" s="5" t="str">
        <f>_xlfn.TEXTJOIN("#",TRUE,
IFERROR(VLOOKUP($F167,all_tags[theme],1,FALSE),""),
IFERROR(VLOOKUP($G167,all_tags[theme],1,FALSE),""),
IFERROR(VLOOKUP($H167,all_tags[theme],1,FALSE),""),
IFERROR(VLOOKUP($I167,all_tags[theme],1,FALSE),""),
IFERROR(VLOOKUP($J167,all_tags[theme],1,FALSE),""),
IFERROR(VLOOKUP($K167,all_tags[theme],1,FALSE),""),
IFERROR(VLOOKUP($L167,all_tags[theme],1,FALSE),""),
IFERROR(VLOOKUP($M167,all_tags[theme],1,FALSE),""),
IFERROR(VLOOKUP($N167,all_tags[theme],1,FALSE),""),
IFERROR(VLOOKUP($O167,all_tags[theme],1,FALSE),"")
)</f>
        <v>data-viz</v>
      </c>
      <c r="AH167" s="5" t="str">
        <f>_xlfn.TEXTJOIN("#",TRUE,
IFERROR(VLOOKUP($F167,all_tags[topic],1,FALSE),""),
IFERROR(VLOOKUP($G167,all_tags[topic],1,FALSE),""),
IFERROR(VLOOKUP($H167,all_tags[topic],1,FALSE),""),
IFERROR(VLOOKUP($I167,all_tags[topic],1,FALSE),""),
IFERROR(VLOOKUP($J167,all_tags[topic],1,FALSE),""),
IFERROR(VLOOKUP($K167,all_tags[topic],1,FALSE),""),
IFERROR(VLOOKUP($L167,all_tags[topic],1,FALSE),""),
IFERROR(VLOOKUP($M167,all_tags[topic],1,FALSE),""),
IFERROR(VLOOKUP($N167,all_tags[topic],1,FALSE),""),
IFERROR(VLOOKUP($O167,all_tags[topic],1,FALSE),"")
)</f>
        <v/>
      </c>
      <c r="AI167" s="5" t="str">
        <f>_xlfn.TEXTJOIN("#",TRUE,
IFERROR(VLOOKUP($F167,all_tags[area],1,FALSE),""),
IFERROR(VLOOKUP($G167,all_tags[area],1,FALSE),""),
IFERROR(VLOOKUP($H167,all_tags[area],1,FALSE),""),
IFERROR(VLOOKUP($I167,all_tags[area],1,FALSE),""),
IFERROR(VLOOKUP($J167,all_tags[area],1,FALSE),""),
IFERROR(VLOOKUP($K167,all_tags[area],1,FALSE),""),
IFERROR(VLOOKUP($L167,all_tags[area],1,FALSE),""),
IFERROR(VLOOKUP($M167,all_tags[area],1,FALSE),""),
IFERROR(VLOOKUP($N167,all_tags[area],1,FALSE),""),
IFERROR(VLOOKUP($O167,all_tags[area],1,FALSE),"")
)</f>
        <v>geospatial</v>
      </c>
      <c r="AJ167" s="5" t="str">
        <f>_xlfn.TEXTJOIN("#",TRUE,
IFERROR(VLOOKUP($F167,all_tags[technology],1,FALSE),""),
IFERROR(VLOOKUP($G167,all_tags[technology],1,FALSE),""),
IFERROR(VLOOKUP($H167,all_tags[technology],1,FALSE),""),
IFERROR(VLOOKUP($I167,all_tags[technology],1,FALSE),""),
IFERROR(VLOOKUP($J167,all_tags[technology],1,FALSE),""),
IFERROR(VLOOKUP($K167,all_tags[technology],1,FALSE),""),
IFERROR(VLOOKUP($L167,all_tags[technology],1,FALSE),""),
IFERROR(VLOOKUP($M167,all_tags[technology],1,FALSE),""),
IFERROR(VLOOKUP($N167,all_tags[technology],1,FALSE),""),
IFERROR(VLOOKUP($O167,all_tags[technology],1,FALSE),"")
)</f>
        <v/>
      </c>
      <c r="AK167" s="5" t="str">
        <f>_xlfn.TEXTJOIN("#",TRUE,
IFERROR(VLOOKUP($F167,all_tags[other],1,FALSE),""),
IFERROR(VLOOKUP($G167,all_tags[other],1,FALSE),""),
IFERROR(VLOOKUP($H167,all_tags[other],1,FALSE),""),
IFERROR(VLOOKUP($I167,all_tags[other],1,FALSE),""),
IFERROR(VLOOKUP($J167,all_tags[other],1,FALSE),""),
IFERROR(VLOOKUP($K167,all_tags[other],1,FALSE),""),
IFERROR(VLOOKUP($L167,all_tags[other],1,FALSE),""),
IFERROR(VLOOKUP($M167,all_tags[other],1,FALSE),""),
IFERROR(VLOOKUP($N167,all_tags[other],1,FALSE),""),
IFERROR(VLOOKUP($O167,all_tags[other],1,FALSE),"")
)</f>
        <v>inspiration</v>
      </c>
      <c r="AL167" t="str">
        <f t="shared" si="2"/>
        <v>post;example;data-viz;geospatial;inspiration</v>
      </c>
    </row>
    <row r="168" spans="1:38" x14ac:dyDescent="0.25">
      <c r="A168" t="str">
        <f>source_data[[#This Row],[link_id]]</f>
        <v>L00417</v>
      </c>
      <c r="B168" t="str">
        <f>source_data[[#This Row],[link]]</f>
        <v>http://emptypipes.org/2016/07/03/d3-panning-and-zooming/</v>
      </c>
      <c r="C168" t="str">
        <f>source_data[[#This Row],[article_title]]</f>
        <v>Panning and Zooming with D3v4</v>
      </c>
      <c r="D168" t="str">
        <f>source_data[[#This Row],[concatenate]]</f>
        <v>post;interactive;tutorial;guide;introduction;data-viz;technique;technology;d3js</v>
      </c>
      <c r="E168">
        <f>source_data[[#This Row],[tag_count]]</f>
        <v>7</v>
      </c>
      <c r="F168" t="str" cm="1">
        <f t="array" ref="F168:N168">_xlfn.TEXTSPLIT(Table5[[#This Row],[concatenate]],";")</f>
        <v>post</v>
      </c>
      <c r="G168" t="str">
        <v>interactive</v>
      </c>
      <c r="H168" t="str">
        <v>tutorial</v>
      </c>
      <c r="I168" t="str">
        <v>guide</v>
      </c>
      <c r="J168" t="str">
        <v>introduction</v>
      </c>
      <c r="K168" t="str">
        <v>data-viz</v>
      </c>
      <c r="L168" t="str">
        <v>technique</v>
      </c>
      <c r="M168" t="str">
        <v>technology</v>
      </c>
      <c r="N168" t="str">
        <v>d3js</v>
      </c>
      <c r="Q168">
        <f>IF(ISBLANK(F168),-1,COUNTIF(all_tags[],F168)-COUNTIF(all_tags[category],F168))</f>
        <v>1</v>
      </c>
      <c r="R168">
        <f>IF(ISBLANK(G168),-1,COUNTIF(all_tags[],G168)-COUNTIF(all_tags[category],G168))</f>
        <v>1</v>
      </c>
      <c r="S168">
        <f>IF(ISBLANK(H168),-1,COUNTIF(all_tags[],H168)-COUNTIF(all_tags[category],H168))</f>
        <v>1</v>
      </c>
      <c r="T168">
        <f>IF(ISBLANK(I168),-1,COUNTIF(all_tags[],I168)-COUNTIF(all_tags[category],I168))</f>
        <v>1</v>
      </c>
      <c r="U168">
        <f>IF(ISBLANK(J168),-1,COUNTIF(all_tags[],J168)-COUNTIF(all_tags[category],J168))</f>
        <v>1</v>
      </c>
      <c r="V168">
        <f>IF(ISBLANK(K168),-1,COUNTIF(all_tags[],K168)-COUNTIF(all_tags[category],K168))</f>
        <v>1</v>
      </c>
      <c r="W168">
        <f>IF(ISBLANK(L168),-1,COUNTIF(all_tags[],L168)-COUNTIF(all_tags[category],L168))</f>
        <v>1</v>
      </c>
      <c r="X168">
        <f>IF(ISBLANK(M168),-1,COUNTIF(all_tags[],M168)-COUNTIF(all_tags[category],M168))</f>
        <v>1</v>
      </c>
      <c r="Y168">
        <f>IF(ISBLANK(N168),-1,COUNTIF(all_tags[],N168)-COUNTIF(all_tags[category],N168))</f>
        <v>1</v>
      </c>
      <c r="Z168">
        <f>IF(ISBLANK(O168),-1,COUNTIF(all_tags[],O168)-COUNTIF(all_tags[category],O168))</f>
        <v>-1</v>
      </c>
      <c r="AB168" t="str">
        <f>Table5[[#This Row],[link_id]]</f>
        <v>L00417</v>
      </c>
      <c r="AC168" s="5" t="str">
        <f>_xlfn.TEXTJOIN("#",TRUE,
IFERROR(VLOOKUP($F168,all_tags[format],1,FALSE),""),
IFERROR(VLOOKUP($G168,all_tags[format],1,FALSE),""),
IFERROR(VLOOKUP($H168,all_tags[format],1,FALSE),""),
IFERROR(VLOOKUP($I168,all_tags[format],1,FALSE),""),
IFERROR(VLOOKUP($J168,all_tags[format],1,FALSE),""),
IFERROR(VLOOKUP($K168,all_tags[format],1,FALSE),""),
IFERROR(VLOOKUP($L168,all_tags[format],1,FALSE),""),
IFERROR(VLOOKUP($M168,all_tags[format],1,FALSE),""),
IFERROR(VLOOKUP($N168,all_tags[format],1,FALSE),""),
IFERROR(VLOOKUP($O168,all_tags[format],1,FALSE),"")
)</f>
        <v>post#interactive</v>
      </c>
      <c r="AD168" s="5" t="str">
        <f>_xlfn.TEXTJOIN("#",TRUE,
IFERROR(VLOOKUP($F168,all_tags[type],1,FALSE),""),
IFERROR(VLOOKUP($G168,all_tags[type],1,FALSE),""),
IFERROR(VLOOKUP($H168,all_tags[type],1,FALSE),""),
IFERROR(VLOOKUP($I168,all_tags[type],1,FALSE),""),
IFERROR(VLOOKUP($J168,all_tags[type],1,FALSE),""),
IFERROR(VLOOKUP($K168,all_tags[type],1,FALSE),""),
IFERROR(VLOOKUP($L168,all_tags[type],1,FALSE),""),
IFERROR(VLOOKUP($M168,all_tags[type],1,FALSE),""),
IFERROR(VLOOKUP($N168,all_tags[type],1,FALSE),""),
IFERROR(VLOOKUP($O168,all_tags[type],1,FALSE),"")
)</f>
        <v>tutorial#guide</v>
      </c>
      <c r="AE168" s="5" t="str">
        <f>_xlfn.TEXTJOIN("#",TRUE,
IFERROR(VLOOKUP($F168,all_tags[level],1,FALSE),""),
IFERROR(VLOOKUP($G168,all_tags[level],1,FALSE),""),
IFERROR(VLOOKUP($H168,all_tags[level],1,FALSE),""),
IFERROR(VLOOKUP($I168,all_tags[level],1,FALSE),""),
IFERROR(VLOOKUP($J168,all_tags[level],1,FALSE),""),
IFERROR(VLOOKUP($K168,all_tags[level],1,FALSE),""),
IFERROR(VLOOKUP($L168,all_tags[level],1,FALSE),""),
IFERROR(VLOOKUP($M168,all_tags[level],1,FALSE),""),
IFERROR(VLOOKUP($N168,all_tags[level],1,FALSE),""),
IFERROR(VLOOKUP($O168,all_tags[level],1,FALSE),"")
)</f>
        <v>introduction</v>
      </c>
      <c r="AF168" s="5" t="str">
        <f>_xlfn.TEXTJOIN("#",TRUE,
IFERROR(VLOOKUP($F168,all_tags[style],1,FALSE),""),
IFERROR(VLOOKUP($G168,all_tags[style],1,FALSE),""),
IFERROR(VLOOKUP($H168,all_tags[style],1,FALSE),""),
IFERROR(VLOOKUP($I168,all_tags[style],1,FALSE),""),
IFERROR(VLOOKUP($J168,all_tags[style],1,FALSE),""),
IFERROR(VLOOKUP($K168,all_tags[style],1,FALSE),""),
IFERROR(VLOOKUP($L168,all_tags[style],1,FALSE),""),
IFERROR(VLOOKUP($M168,all_tags[style],1,FALSE),""),
IFERROR(VLOOKUP($N168,all_tags[style],1,FALSE),""),
IFERROR(VLOOKUP($O168,all_tags[style],1,FALSE),"")
)</f>
        <v/>
      </c>
      <c r="AG168" s="5" t="str">
        <f>_xlfn.TEXTJOIN("#",TRUE,
IFERROR(VLOOKUP($F168,all_tags[theme],1,FALSE),""),
IFERROR(VLOOKUP($G168,all_tags[theme],1,FALSE),""),
IFERROR(VLOOKUP($H168,all_tags[theme],1,FALSE),""),
IFERROR(VLOOKUP($I168,all_tags[theme],1,FALSE),""),
IFERROR(VLOOKUP($J168,all_tags[theme],1,FALSE),""),
IFERROR(VLOOKUP($K168,all_tags[theme],1,FALSE),""),
IFERROR(VLOOKUP($L168,all_tags[theme],1,FALSE),""),
IFERROR(VLOOKUP($M168,all_tags[theme],1,FALSE),""),
IFERROR(VLOOKUP($N168,all_tags[theme],1,FALSE),""),
IFERROR(VLOOKUP($O168,all_tags[theme],1,FALSE),"")
)</f>
        <v>data-viz</v>
      </c>
      <c r="AH168" s="5" t="str">
        <f>_xlfn.TEXTJOIN("#",TRUE,
IFERROR(VLOOKUP($F168,all_tags[topic],1,FALSE),""),
IFERROR(VLOOKUP($G168,all_tags[topic],1,FALSE),""),
IFERROR(VLOOKUP($H168,all_tags[topic],1,FALSE),""),
IFERROR(VLOOKUP($I168,all_tags[topic],1,FALSE),""),
IFERROR(VLOOKUP($J168,all_tags[topic],1,FALSE),""),
IFERROR(VLOOKUP($K168,all_tags[topic],1,FALSE),""),
IFERROR(VLOOKUP($L168,all_tags[topic],1,FALSE),""),
IFERROR(VLOOKUP($M168,all_tags[topic],1,FALSE),""),
IFERROR(VLOOKUP($N168,all_tags[topic],1,FALSE),""),
IFERROR(VLOOKUP($O168,all_tags[topic],1,FALSE),"")
)</f>
        <v>technique#technology</v>
      </c>
      <c r="AI168" s="5" t="str">
        <f>_xlfn.TEXTJOIN("#",TRUE,
IFERROR(VLOOKUP($F168,all_tags[area],1,FALSE),""),
IFERROR(VLOOKUP($G168,all_tags[area],1,FALSE),""),
IFERROR(VLOOKUP($H168,all_tags[area],1,FALSE),""),
IFERROR(VLOOKUP($I168,all_tags[area],1,FALSE),""),
IFERROR(VLOOKUP($J168,all_tags[area],1,FALSE),""),
IFERROR(VLOOKUP($K168,all_tags[area],1,FALSE),""),
IFERROR(VLOOKUP($L168,all_tags[area],1,FALSE),""),
IFERROR(VLOOKUP($M168,all_tags[area],1,FALSE),""),
IFERROR(VLOOKUP($N168,all_tags[area],1,FALSE),""),
IFERROR(VLOOKUP($O168,all_tags[area],1,FALSE),"")
)</f>
        <v/>
      </c>
      <c r="AJ168" s="5" t="str">
        <f>_xlfn.TEXTJOIN("#",TRUE,
IFERROR(VLOOKUP($F168,all_tags[technology],1,FALSE),""),
IFERROR(VLOOKUP($G168,all_tags[technology],1,FALSE),""),
IFERROR(VLOOKUP($H168,all_tags[technology],1,FALSE),""),
IFERROR(VLOOKUP($I168,all_tags[technology],1,FALSE),""),
IFERROR(VLOOKUP($J168,all_tags[technology],1,FALSE),""),
IFERROR(VLOOKUP($K168,all_tags[technology],1,FALSE),""),
IFERROR(VLOOKUP($L168,all_tags[technology],1,FALSE),""),
IFERROR(VLOOKUP($M168,all_tags[technology],1,FALSE),""),
IFERROR(VLOOKUP($N168,all_tags[technology],1,FALSE),""),
IFERROR(VLOOKUP($O168,all_tags[technology],1,FALSE),"")
)</f>
        <v>d3js</v>
      </c>
      <c r="AK168" s="5" t="str">
        <f>_xlfn.TEXTJOIN("#",TRUE,
IFERROR(VLOOKUP($F168,all_tags[other],1,FALSE),""),
IFERROR(VLOOKUP($G168,all_tags[other],1,FALSE),""),
IFERROR(VLOOKUP($H168,all_tags[other],1,FALSE),""),
IFERROR(VLOOKUP($I168,all_tags[other],1,FALSE),""),
IFERROR(VLOOKUP($J168,all_tags[other],1,FALSE),""),
IFERROR(VLOOKUP($K168,all_tags[other],1,FALSE),""),
IFERROR(VLOOKUP($L168,all_tags[other],1,FALSE),""),
IFERROR(VLOOKUP($M168,all_tags[other],1,FALSE),""),
IFERROR(VLOOKUP($N168,all_tags[other],1,FALSE),""),
IFERROR(VLOOKUP($O168,all_tags[other],1,FALSE),"")
)</f>
        <v/>
      </c>
      <c r="AL168" t="str">
        <f t="shared" si="2"/>
        <v>post;interactive;tutorial;guide;introduction;data-viz;technique;technology;d3js</v>
      </c>
    </row>
    <row r="169" spans="1:38" x14ac:dyDescent="0.25">
      <c r="A169" t="str">
        <f>source_data[[#This Row],[link_id]]</f>
        <v>L00420</v>
      </c>
      <c r="B169" t="str">
        <f>source_data[[#This Row],[link]]</f>
        <v>http://zeroviscosity.com/d3-js-step-by-step/step-0-intro</v>
      </c>
      <c r="C169" t="str">
        <f>source_data[[#This Row],[article_title]]</f>
        <v>D3.js Step by Step: Intro</v>
      </c>
      <c r="D169" t="str">
        <f>source_data[[#This Row],[concatenate]]</f>
        <v>post;guide;tutorial;fundamentals;data-viz;technology;d3js</v>
      </c>
      <c r="E169">
        <f>source_data[[#This Row],[tag_count]]</f>
        <v>6</v>
      </c>
      <c r="F169" t="str" cm="1">
        <f t="array" ref="F169:L169">_xlfn.TEXTSPLIT(Table5[[#This Row],[concatenate]],";")</f>
        <v>post</v>
      </c>
      <c r="G169" t="str">
        <v>guide</v>
      </c>
      <c r="H169" t="str">
        <v>tutorial</v>
      </c>
      <c r="I169" t="str">
        <v>fundamentals</v>
      </c>
      <c r="J169" t="str">
        <v>data-viz</v>
      </c>
      <c r="K169" t="str">
        <v>technology</v>
      </c>
      <c r="L169" t="str">
        <v>d3js</v>
      </c>
      <c r="Q169">
        <f>IF(ISBLANK(F169),-1,COUNTIF(all_tags[],F169)-COUNTIF(all_tags[category],F169))</f>
        <v>1</v>
      </c>
      <c r="R169">
        <f>IF(ISBLANK(G169),-1,COUNTIF(all_tags[],G169)-COUNTIF(all_tags[category],G169))</f>
        <v>1</v>
      </c>
      <c r="S169">
        <f>IF(ISBLANK(H169),-1,COUNTIF(all_tags[],H169)-COUNTIF(all_tags[category],H169))</f>
        <v>1</v>
      </c>
      <c r="T169">
        <f>IF(ISBLANK(I169),-1,COUNTIF(all_tags[],I169)-COUNTIF(all_tags[category],I169))</f>
        <v>1</v>
      </c>
      <c r="U169">
        <f>IF(ISBLANK(J169),-1,COUNTIF(all_tags[],J169)-COUNTIF(all_tags[category],J169))</f>
        <v>1</v>
      </c>
      <c r="V169">
        <f>IF(ISBLANK(K169),-1,COUNTIF(all_tags[],K169)-COUNTIF(all_tags[category],K169))</f>
        <v>1</v>
      </c>
      <c r="W169">
        <f>IF(ISBLANK(L169),-1,COUNTIF(all_tags[],L169)-COUNTIF(all_tags[category],L169))</f>
        <v>1</v>
      </c>
      <c r="X169">
        <f>IF(ISBLANK(M169),-1,COUNTIF(all_tags[],M169)-COUNTIF(all_tags[category],M169))</f>
        <v>-1</v>
      </c>
      <c r="Y169">
        <f>IF(ISBLANK(N169),-1,COUNTIF(all_tags[],N169)-COUNTIF(all_tags[category],N169))</f>
        <v>-1</v>
      </c>
      <c r="Z169">
        <f>IF(ISBLANK(O169),-1,COUNTIF(all_tags[],O169)-COUNTIF(all_tags[category],O169))</f>
        <v>-1</v>
      </c>
      <c r="AB169" t="str">
        <f>Table5[[#This Row],[link_id]]</f>
        <v>L00420</v>
      </c>
      <c r="AC169" s="5" t="str">
        <f>_xlfn.TEXTJOIN("#",TRUE,
IFERROR(VLOOKUP($F169,all_tags[format],1,FALSE),""),
IFERROR(VLOOKUP($G169,all_tags[format],1,FALSE),""),
IFERROR(VLOOKUP($H169,all_tags[format],1,FALSE),""),
IFERROR(VLOOKUP($I169,all_tags[format],1,FALSE),""),
IFERROR(VLOOKUP($J169,all_tags[format],1,FALSE),""),
IFERROR(VLOOKUP($K169,all_tags[format],1,FALSE),""),
IFERROR(VLOOKUP($L169,all_tags[format],1,FALSE),""),
IFERROR(VLOOKUP($M169,all_tags[format],1,FALSE),""),
IFERROR(VLOOKUP($N169,all_tags[format],1,FALSE),""),
IFERROR(VLOOKUP($O169,all_tags[format],1,FALSE),"")
)</f>
        <v>post</v>
      </c>
      <c r="AD169" s="5" t="str">
        <f>_xlfn.TEXTJOIN("#",TRUE,
IFERROR(VLOOKUP($F169,all_tags[type],1,FALSE),""),
IFERROR(VLOOKUP($G169,all_tags[type],1,FALSE),""),
IFERROR(VLOOKUP($H169,all_tags[type],1,FALSE),""),
IFERROR(VLOOKUP($I169,all_tags[type],1,FALSE),""),
IFERROR(VLOOKUP($J169,all_tags[type],1,FALSE),""),
IFERROR(VLOOKUP($K169,all_tags[type],1,FALSE),""),
IFERROR(VLOOKUP($L169,all_tags[type],1,FALSE),""),
IFERROR(VLOOKUP($M169,all_tags[type],1,FALSE),""),
IFERROR(VLOOKUP($N169,all_tags[type],1,FALSE),""),
IFERROR(VLOOKUP($O169,all_tags[type],1,FALSE),"")
)</f>
        <v>guide#tutorial</v>
      </c>
      <c r="AE169" s="5" t="str">
        <f>_xlfn.TEXTJOIN("#",TRUE,
IFERROR(VLOOKUP($F169,all_tags[level],1,FALSE),""),
IFERROR(VLOOKUP($G169,all_tags[level],1,FALSE),""),
IFERROR(VLOOKUP($H169,all_tags[level],1,FALSE),""),
IFERROR(VLOOKUP($I169,all_tags[level],1,FALSE),""),
IFERROR(VLOOKUP($J169,all_tags[level],1,FALSE),""),
IFERROR(VLOOKUP($K169,all_tags[level],1,FALSE),""),
IFERROR(VLOOKUP($L169,all_tags[level],1,FALSE),""),
IFERROR(VLOOKUP($M169,all_tags[level],1,FALSE),""),
IFERROR(VLOOKUP($N169,all_tags[level],1,FALSE),""),
IFERROR(VLOOKUP($O169,all_tags[level],1,FALSE),"")
)</f>
        <v>fundamentals</v>
      </c>
      <c r="AF169" s="5" t="str">
        <f>_xlfn.TEXTJOIN("#",TRUE,
IFERROR(VLOOKUP($F169,all_tags[style],1,FALSE),""),
IFERROR(VLOOKUP($G169,all_tags[style],1,FALSE),""),
IFERROR(VLOOKUP($H169,all_tags[style],1,FALSE),""),
IFERROR(VLOOKUP($I169,all_tags[style],1,FALSE),""),
IFERROR(VLOOKUP($J169,all_tags[style],1,FALSE),""),
IFERROR(VLOOKUP($K169,all_tags[style],1,FALSE),""),
IFERROR(VLOOKUP($L169,all_tags[style],1,FALSE),""),
IFERROR(VLOOKUP($M169,all_tags[style],1,FALSE),""),
IFERROR(VLOOKUP($N169,all_tags[style],1,FALSE),""),
IFERROR(VLOOKUP($O169,all_tags[style],1,FALSE),"")
)</f>
        <v/>
      </c>
      <c r="AG169" s="5" t="str">
        <f>_xlfn.TEXTJOIN("#",TRUE,
IFERROR(VLOOKUP($F169,all_tags[theme],1,FALSE),""),
IFERROR(VLOOKUP($G169,all_tags[theme],1,FALSE),""),
IFERROR(VLOOKUP($H169,all_tags[theme],1,FALSE),""),
IFERROR(VLOOKUP($I169,all_tags[theme],1,FALSE),""),
IFERROR(VLOOKUP($J169,all_tags[theme],1,FALSE),""),
IFERROR(VLOOKUP($K169,all_tags[theme],1,FALSE),""),
IFERROR(VLOOKUP($L169,all_tags[theme],1,FALSE),""),
IFERROR(VLOOKUP($M169,all_tags[theme],1,FALSE),""),
IFERROR(VLOOKUP($N169,all_tags[theme],1,FALSE),""),
IFERROR(VLOOKUP($O169,all_tags[theme],1,FALSE),"")
)</f>
        <v>data-viz</v>
      </c>
      <c r="AH169" s="5" t="str">
        <f>_xlfn.TEXTJOIN("#",TRUE,
IFERROR(VLOOKUP($F169,all_tags[topic],1,FALSE),""),
IFERROR(VLOOKUP($G169,all_tags[topic],1,FALSE),""),
IFERROR(VLOOKUP($H169,all_tags[topic],1,FALSE),""),
IFERROR(VLOOKUP($I169,all_tags[topic],1,FALSE),""),
IFERROR(VLOOKUP($J169,all_tags[topic],1,FALSE),""),
IFERROR(VLOOKUP($K169,all_tags[topic],1,FALSE),""),
IFERROR(VLOOKUP($L169,all_tags[topic],1,FALSE),""),
IFERROR(VLOOKUP($M169,all_tags[topic],1,FALSE),""),
IFERROR(VLOOKUP($N169,all_tags[topic],1,FALSE),""),
IFERROR(VLOOKUP($O169,all_tags[topic],1,FALSE),"")
)</f>
        <v>technology</v>
      </c>
      <c r="AI169" s="5" t="str">
        <f>_xlfn.TEXTJOIN("#",TRUE,
IFERROR(VLOOKUP($F169,all_tags[area],1,FALSE),""),
IFERROR(VLOOKUP($G169,all_tags[area],1,FALSE),""),
IFERROR(VLOOKUP($H169,all_tags[area],1,FALSE),""),
IFERROR(VLOOKUP($I169,all_tags[area],1,FALSE),""),
IFERROR(VLOOKUP($J169,all_tags[area],1,FALSE),""),
IFERROR(VLOOKUP($K169,all_tags[area],1,FALSE),""),
IFERROR(VLOOKUP($L169,all_tags[area],1,FALSE),""),
IFERROR(VLOOKUP($M169,all_tags[area],1,FALSE),""),
IFERROR(VLOOKUP($N169,all_tags[area],1,FALSE),""),
IFERROR(VLOOKUP($O169,all_tags[area],1,FALSE),"")
)</f>
        <v/>
      </c>
      <c r="AJ169" s="5" t="str">
        <f>_xlfn.TEXTJOIN("#",TRUE,
IFERROR(VLOOKUP($F169,all_tags[technology],1,FALSE),""),
IFERROR(VLOOKUP($G169,all_tags[technology],1,FALSE),""),
IFERROR(VLOOKUP($H169,all_tags[technology],1,FALSE),""),
IFERROR(VLOOKUP($I169,all_tags[technology],1,FALSE),""),
IFERROR(VLOOKUP($J169,all_tags[technology],1,FALSE),""),
IFERROR(VLOOKUP($K169,all_tags[technology],1,FALSE),""),
IFERROR(VLOOKUP($L169,all_tags[technology],1,FALSE),""),
IFERROR(VLOOKUP($M169,all_tags[technology],1,FALSE),""),
IFERROR(VLOOKUP($N169,all_tags[technology],1,FALSE),""),
IFERROR(VLOOKUP($O169,all_tags[technology],1,FALSE),"")
)</f>
        <v>d3js</v>
      </c>
      <c r="AK169" s="5" t="str">
        <f>_xlfn.TEXTJOIN("#",TRUE,
IFERROR(VLOOKUP($F169,all_tags[other],1,FALSE),""),
IFERROR(VLOOKUP($G169,all_tags[other],1,FALSE),""),
IFERROR(VLOOKUP($H169,all_tags[other],1,FALSE),""),
IFERROR(VLOOKUP($I169,all_tags[other],1,FALSE),""),
IFERROR(VLOOKUP($J169,all_tags[other],1,FALSE),""),
IFERROR(VLOOKUP($K169,all_tags[other],1,FALSE),""),
IFERROR(VLOOKUP($L169,all_tags[other],1,FALSE),""),
IFERROR(VLOOKUP($M169,all_tags[other],1,FALSE),""),
IFERROR(VLOOKUP($N169,all_tags[other],1,FALSE),""),
IFERROR(VLOOKUP($O169,all_tags[other],1,FALSE),"")
)</f>
        <v/>
      </c>
      <c r="AL169" t="str">
        <f t="shared" si="2"/>
        <v>post;guide;tutorial;fundamentals;data-viz;technology;d3js</v>
      </c>
    </row>
    <row r="170" spans="1:38" x14ac:dyDescent="0.25">
      <c r="A170" t="str">
        <f>source_data[[#This Row],[link_id]]</f>
        <v>L00421</v>
      </c>
      <c r="B170" t="str">
        <f>source_data[[#This Row],[link]]</f>
        <v>https://www.visualcinnamon.com/2015/09/placing-text-on-arcs.html</v>
      </c>
      <c r="C170" t="str">
        <f>source_data[[#This Row],[article_title]]</f>
        <v>Placing text on arcs with d3.js</v>
      </c>
      <c r="D170" t="str">
        <f>source_data[[#This Row],[concatenate]]</f>
        <v>post;tutorial;data-viz;technique;technology;d3js</v>
      </c>
      <c r="E170">
        <f>source_data[[#This Row],[tag_count]]</f>
        <v>6</v>
      </c>
      <c r="F170" t="str" cm="1">
        <f t="array" ref="F170:K170">_xlfn.TEXTSPLIT(Table5[[#This Row],[concatenate]],";")</f>
        <v>post</v>
      </c>
      <c r="G170" t="str">
        <v>tutorial</v>
      </c>
      <c r="H170" t="str">
        <v>data-viz</v>
      </c>
      <c r="I170" t="str">
        <v>technique</v>
      </c>
      <c r="J170" t="str">
        <v>technology</v>
      </c>
      <c r="K170" t="str">
        <v>d3js</v>
      </c>
      <c r="Q170">
        <f>IF(ISBLANK(F170),-1,COUNTIF(all_tags[],F170)-COUNTIF(all_tags[category],F170))</f>
        <v>1</v>
      </c>
      <c r="R170">
        <f>IF(ISBLANK(G170),-1,COUNTIF(all_tags[],G170)-COUNTIF(all_tags[category],G170))</f>
        <v>1</v>
      </c>
      <c r="S170">
        <f>IF(ISBLANK(H170),-1,COUNTIF(all_tags[],H170)-COUNTIF(all_tags[category],H170))</f>
        <v>1</v>
      </c>
      <c r="T170">
        <f>IF(ISBLANK(I170),-1,COUNTIF(all_tags[],I170)-COUNTIF(all_tags[category],I170))</f>
        <v>1</v>
      </c>
      <c r="U170">
        <f>IF(ISBLANK(J170),-1,COUNTIF(all_tags[],J170)-COUNTIF(all_tags[category],J170))</f>
        <v>1</v>
      </c>
      <c r="V170">
        <f>IF(ISBLANK(K170),-1,COUNTIF(all_tags[],K170)-COUNTIF(all_tags[category],K170))</f>
        <v>1</v>
      </c>
      <c r="W170">
        <f>IF(ISBLANK(L170),-1,COUNTIF(all_tags[],L170)-COUNTIF(all_tags[category],L170))</f>
        <v>-1</v>
      </c>
      <c r="X170">
        <f>IF(ISBLANK(M170),-1,COUNTIF(all_tags[],M170)-COUNTIF(all_tags[category],M170))</f>
        <v>-1</v>
      </c>
      <c r="Y170">
        <f>IF(ISBLANK(N170),-1,COUNTIF(all_tags[],N170)-COUNTIF(all_tags[category],N170))</f>
        <v>-1</v>
      </c>
      <c r="Z170">
        <f>IF(ISBLANK(O170),-1,COUNTIF(all_tags[],O170)-COUNTIF(all_tags[category],O170))</f>
        <v>-1</v>
      </c>
      <c r="AB170" t="str">
        <f>Table5[[#This Row],[link_id]]</f>
        <v>L00421</v>
      </c>
      <c r="AC170" s="5" t="str">
        <f>_xlfn.TEXTJOIN("#",TRUE,
IFERROR(VLOOKUP($F170,all_tags[format],1,FALSE),""),
IFERROR(VLOOKUP($G170,all_tags[format],1,FALSE),""),
IFERROR(VLOOKUP($H170,all_tags[format],1,FALSE),""),
IFERROR(VLOOKUP($I170,all_tags[format],1,FALSE),""),
IFERROR(VLOOKUP($J170,all_tags[format],1,FALSE),""),
IFERROR(VLOOKUP($K170,all_tags[format],1,FALSE),""),
IFERROR(VLOOKUP($L170,all_tags[format],1,FALSE),""),
IFERROR(VLOOKUP($M170,all_tags[format],1,FALSE),""),
IFERROR(VLOOKUP($N170,all_tags[format],1,FALSE),""),
IFERROR(VLOOKUP($O170,all_tags[format],1,FALSE),"")
)</f>
        <v>post</v>
      </c>
      <c r="AD170" s="5" t="str">
        <f>_xlfn.TEXTJOIN("#",TRUE,
IFERROR(VLOOKUP($F170,all_tags[type],1,FALSE),""),
IFERROR(VLOOKUP($G170,all_tags[type],1,FALSE),""),
IFERROR(VLOOKUP($H170,all_tags[type],1,FALSE),""),
IFERROR(VLOOKUP($I170,all_tags[type],1,FALSE),""),
IFERROR(VLOOKUP($J170,all_tags[type],1,FALSE),""),
IFERROR(VLOOKUP($K170,all_tags[type],1,FALSE),""),
IFERROR(VLOOKUP($L170,all_tags[type],1,FALSE),""),
IFERROR(VLOOKUP($M170,all_tags[type],1,FALSE),""),
IFERROR(VLOOKUP($N170,all_tags[type],1,FALSE),""),
IFERROR(VLOOKUP($O170,all_tags[type],1,FALSE),"")
)</f>
        <v>tutorial</v>
      </c>
      <c r="AE170" s="5" t="str">
        <f>_xlfn.TEXTJOIN("#",TRUE,
IFERROR(VLOOKUP($F170,all_tags[level],1,FALSE),""),
IFERROR(VLOOKUP($G170,all_tags[level],1,FALSE),""),
IFERROR(VLOOKUP($H170,all_tags[level],1,FALSE),""),
IFERROR(VLOOKUP($I170,all_tags[level],1,FALSE),""),
IFERROR(VLOOKUP($J170,all_tags[level],1,FALSE),""),
IFERROR(VLOOKUP($K170,all_tags[level],1,FALSE),""),
IFERROR(VLOOKUP($L170,all_tags[level],1,FALSE),""),
IFERROR(VLOOKUP($M170,all_tags[level],1,FALSE),""),
IFERROR(VLOOKUP($N170,all_tags[level],1,FALSE),""),
IFERROR(VLOOKUP($O170,all_tags[level],1,FALSE),"")
)</f>
        <v/>
      </c>
      <c r="AF170" s="5" t="str">
        <f>_xlfn.TEXTJOIN("#",TRUE,
IFERROR(VLOOKUP($F170,all_tags[style],1,FALSE),""),
IFERROR(VLOOKUP($G170,all_tags[style],1,FALSE),""),
IFERROR(VLOOKUP($H170,all_tags[style],1,FALSE),""),
IFERROR(VLOOKUP($I170,all_tags[style],1,FALSE),""),
IFERROR(VLOOKUP($J170,all_tags[style],1,FALSE),""),
IFERROR(VLOOKUP($K170,all_tags[style],1,FALSE),""),
IFERROR(VLOOKUP($L170,all_tags[style],1,FALSE),""),
IFERROR(VLOOKUP($M170,all_tags[style],1,FALSE),""),
IFERROR(VLOOKUP($N170,all_tags[style],1,FALSE),""),
IFERROR(VLOOKUP($O170,all_tags[style],1,FALSE),"")
)</f>
        <v/>
      </c>
      <c r="AG170" s="5" t="str">
        <f>_xlfn.TEXTJOIN("#",TRUE,
IFERROR(VLOOKUP($F170,all_tags[theme],1,FALSE),""),
IFERROR(VLOOKUP($G170,all_tags[theme],1,FALSE),""),
IFERROR(VLOOKUP($H170,all_tags[theme],1,FALSE),""),
IFERROR(VLOOKUP($I170,all_tags[theme],1,FALSE),""),
IFERROR(VLOOKUP($J170,all_tags[theme],1,FALSE),""),
IFERROR(VLOOKUP($K170,all_tags[theme],1,FALSE),""),
IFERROR(VLOOKUP($L170,all_tags[theme],1,FALSE),""),
IFERROR(VLOOKUP($M170,all_tags[theme],1,FALSE),""),
IFERROR(VLOOKUP($N170,all_tags[theme],1,FALSE),""),
IFERROR(VLOOKUP($O170,all_tags[theme],1,FALSE),"")
)</f>
        <v>data-viz</v>
      </c>
      <c r="AH170" s="5" t="str">
        <f>_xlfn.TEXTJOIN("#",TRUE,
IFERROR(VLOOKUP($F170,all_tags[topic],1,FALSE),""),
IFERROR(VLOOKUP($G170,all_tags[topic],1,FALSE),""),
IFERROR(VLOOKUP($H170,all_tags[topic],1,FALSE),""),
IFERROR(VLOOKUP($I170,all_tags[topic],1,FALSE),""),
IFERROR(VLOOKUP($J170,all_tags[topic],1,FALSE),""),
IFERROR(VLOOKUP($K170,all_tags[topic],1,FALSE),""),
IFERROR(VLOOKUP($L170,all_tags[topic],1,FALSE),""),
IFERROR(VLOOKUP($M170,all_tags[topic],1,FALSE),""),
IFERROR(VLOOKUP($N170,all_tags[topic],1,FALSE),""),
IFERROR(VLOOKUP($O170,all_tags[topic],1,FALSE),"")
)</f>
        <v>technique#technology</v>
      </c>
      <c r="AI170" s="5" t="str">
        <f>_xlfn.TEXTJOIN("#",TRUE,
IFERROR(VLOOKUP($F170,all_tags[area],1,FALSE),""),
IFERROR(VLOOKUP($G170,all_tags[area],1,FALSE),""),
IFERROR(VLOOKUP($H170,all_tags[area],1,FALSE),""),
IFERROR(VLOOKUP($I170,all_tags[area],1,FALSE),""),
IFERROR(VLOOKUP($J170,all_tags[area],1,FALSE),""),
IFERROR(VLOOKUP($K170,all_tags[area],1,FALSE),""),
IFERROR(VLOOKUP($L170,all_tags[area],1,FALSE),""),
IFERROR(VLOOKUP($M170,all_tags[area],1,FALSE),""),
IFERROR(VLOOKUP($N170,all_tags[area],1,FALSE),""),
IFERROR(VLOOKUP($O170,all_tags[area],1,FALSE),"")
)</f>
        <v/>
      </c>
      <c r="AJ170" s="5" t="str">
        <f>_xlfn.TEXTJOIN("#",TRUE,
IFERROR(VLOOKUP($F170,all_tags[technology],1,FALSE),""),
IFERROR(VLOOKUP($G170,all_tags[technology],1,FALSE),""),
IFERROR(VLOOKUP($H170,all_tags[technology],1,FALSE),""),
IFERROR(VLOOKUP($I170,all_tags[technology],1,FALSE),""),
IFERROR(VLOOKUP($J170,all_tags[technology],1,FALSE),""),
IFERROR(VLOOKUP($K170,all_tags[technology],1,FALSE),""),
IFERROR(VLOOKUP($L170,all_tags[technology],1,FALSE),""),
IFERROR(VLOOKUP($M170,all_tags[technology],1,FALSE),""),
IFERROR(VLOOKUP($N170,all_tags[technology],1,FALSE),""),
IFERROR(VLOOKUP($O170,all_tags[technology],1,FALSE),"")
)</f>
        <v>d3js</v>
      </c>
      <c r="AK170" s="5" t="str">
        <f>_xlfn.TEXTJOIN("#",TRUE,
IFERROR(VLOOKUP($F170,all_tags[other],1,FALSE),""),
IFERROR(VLOOKUP($G170,all_tags[other],1,FALSE),""),
IFERROR(VLOOKUP($H170,all_tags[other],1,FALSE),""),
IFERROR(VLOOKUP($I170,all_tags[other],1,FALSE),""),
IFERROR(VLOOKUP($J170,all_tags[other],1,FALSE),""),
IFERROR(VLOOKUP($K170,all_tags[other],1,FALSE),""),
IFERROR(VLOOKUP($L170,all_tags[other],1,FALSE),""),
IFERROR(VLOOKUP($M170,all_tags[other],1,FALSE),""),
IFERROR(VLOOKUP($N170,all_tags[other],1,FALSE),""),
IFERROR(VLOOKUP($O170,all_tags[other],1,FALSE),"")
)</f>
        <v/>
      </c>
      <c r="AL170" t="str">
        <f t="shared" si="2"/>
        <v>post;tutorial;data-viz;technique;technology;d3js</v>
      </c>
    </row>
    <row r="171" spans="1:38" x14ac:dyDescent="0.25">
      <c r="A171" t="str">
        <f>source_data[[#This Row],[link_id]]</f>
        <v>L00425</v>
      </c>
      <c r="B171" t="str">
        <f>source_data[[#This Row],[link]]</f>
        <v>https://rviews.rstudio.com/2017/05/17/databases-using-r/</v>
      </c>
      <c r="C171" t="str">
        <f>source_data[[#This Row],[article_title]]</f>
        <v>Databases using R</v>
      </c>
      <c r="D171" t="str">
        <f>source_data[[#This Row],[concatenate]]</f>
        <v>post;tutorial;data-analysis;technique;technology;rstats;tidyverse</v>
      </c>
      <c r="E171">
        <f>source_data[[#This Row],[tag_count]]</f>
        <v>6</v>
      </c>
      <c r="F171" t="str" cm="1">
        <f t="array" ref="F171:L171">_xlfn.TEXTSPLIT(Table5[[#This Row],[concatenate]],";")</f>
        <v>post</v>
      </c>
      <c r="G171" t="str">
        <v>tutorial</v>
      </c>
      <c r="H171" t="str">
        <v>data-analysis</v>
      </c>
      <c r="I171" t="str">
        <v>technique</v>
      </c>
      <c r="J171" t="str">
        <v>technology</v>
      </c>
      <c r="K171" t="str">
        <v>rstats</v>
      </c>
      <c r="L171" t="str">
        <v>tidyverse</v>
      </c>
      <c r="Q171">
        <f>IF(ISBLANK(F171),-1,COUNTIF(all_tags[],F171)-COUNTIF(all_tags[category],F171))</f>
        <v>1</v>
      </c>
      <c r="R171">
        <f>IF(ISBLANK(G171),-1,COUNTIF(all_tags[],G171)-COUNTIF(all_tags[category],G171))</f>
        <v>1</v>
      </c>
      <c r="S171">
        <f>IF(ISBLANK(H171),-1,COUNTIF(all_tags[],H171)-COUNTIF(all_tags[category],H171))</f>
        <v>1</v>
      </c>
      <c r="T171">
        <f>IF(ISBLANK(I171),-1,COUNTIF(all_tags[],I171)-COUNTIF(all_tags[category],I171))</f>
        <v>1</v>
      </c>
      <c r="U171">
        <f>IF(ISBLANK(J171),-1,COUNTIF(all_tags[],J171)-COUNTIF(all_tags[category],J171))</f>
        <v>1</v>
      </c>
      <c r="V171">
        <f>IF(ISBLANK(K171),-1,COUNTIF(all_tags[],K171)-COUNTIF(all_tags[category],K171))</f>
        <v>1</v>
      </c>
      <c r="W171">
        <f>IF(ISBLANK(L171),-1,COUNTIF(all_tags[],L171)-COUNTIF(all_tags[category],L171))</f>
        <v>1</v>
      </c>
      <c r="X171">
        <f>IF(ISBLANK(M171),-1,COUNTIF(all_tags[],M171)-COUNTIF(all_tags[category],M171))</f>
        <v>-1</v>
      </c>
      <c r="Y171">
        <f>IF(ISBLANK(N171),-1,COUNTIF(all_tags[],N171)-COUNTIF(all_tags[category],N171))</f>
        <v>-1</v>
      </c>
      <c r="Z171">
        <f>IF(ISBLANK(O171),-1,COUNTIF(all_tags[],O171)-COUNTIF(all_tags[category],O171))</f>
        <v>-1</v>
      </c>
      <c r="AB171" t="str">
        <f>Table5[[#This Row],[link_id]]</f>
        <v>L00425</v>
      </c>
      <c r="AC171" s="5" t="str">
        <f>_xlfn.TEXTJOIN("#",TRUE,
IFERROR(VLOOKUP($F171,all_tags[format],1,FALSE),""),
IFERROR(VLOOKUP($G171,all_tags[format],1,FALSE),""),
IFERROR(VLOOKUP($H171,all_tags[format],1,FALSE),""),
IFERROR(VLOOKUP($I171,all_tags[format],1,FALSE),""),
IFERROR(VLOOKUP($J171,all_tags[format],1,FALSE),""),
IFERROR(VLOOKUP($K171,all_tags[format],1,FALSE),""),
IFERROR(VLOOKUP($L171,all_tags[format],1,FALSE),""),
IFERROR(VLOOKUP($M171,all_tags[format],1,FALSE),""),
IFERROR(VLOOKUP($N171,all_tags[format],1,FALSE),""),
IFERROR(VLOOKUP($O171,all_tags[format],1,FALSE),"")
)</f>
        <v>post</v>
      </c>
      <c r="AD171" s="5" t="str">
        <f>_xlfn.TEXTJOIN("#",TRUE,
IFERROR(VLOOKUP($F171,all_tags[type],1,FALSE),""),
IFERROR(VLOOKUP($G171,all_tags[type],1,FALSE),""),
IFERROR(VLOOKUP($H171,all_tags[type],1,FALSE),""),
IFERROR(VLOOKUP($I171,all_tags[type],1,FALSE),""),
IFERROR(VLOOKUP($J171,all_tags[type],1,FALSE),""),
IFERROR(VLOOKUP($K171,all_tags[type],1,FALSE),""),
IFERROR(VLOOKUP($L171,all_tags[type],1,FALSE),""),
IFERROR(VLOOKUP($M171,all_tags[type],1,FALSE),""),
IFERROR(VLOOKUP($N171,all_tags[type],1,FALSE),""),
IFERROR(VLOOKUP($O171,all_tags[type],1,FALSE),"")
)</f>
        <v>tutorial</v>
      </c>
      <c r="AE171" s="5" t="str">
        <f>_xlfn.TEXTJOIN("#",TRUE,
IFERROR(VLOOKUP($F171,all_tags[level],1,FALSE),""),
IFERROR(VLOOKUP($G171,all_tags[level],1,FALSE),""),
IFERROR(VLOOKUP($H171,all_tags[level],1,FALSE),""),
IFERROR(VLOOKUP($I171,all_tags[level],1,FALSE),""),
IFERROR(VLOOKUP($J171,all_tags[level],1,FALSE),""),
IFERROR(VLOOKUP($K171,all_tags[level],1,FALSE),""),
IFERROR(VLOOKUP($L171,all_tags[level],1,FALSE),""),
IFERROR(VLOOKUP($M171,all_tags[level],1,FALSE),""),
IFERROR(VLOOKUP($N171,all_tags[level],1,FALSE),""),
IFERROR(VLOOKUP($O171,all_tags[level],1,FALSE),"")
)</f>
        <v/>
      </c>
      <c r="AF171" s="5" t="str">
        <f>_xlfn.TEXTJOIN("#",TRUE,
IFERROR(VLOOKUP($F171,all_tags[style],1,FALSE),""),
IFERROR(VLOOKUP($G171,all_tags[style],1,FALSE),""),
IFERROR(VLOOKUP($H171,all_tags[style],1,FALSE),""),
IFERROR(VLOOKUP($I171,all_tags[style],1,FALSE),""),
IFERROR(VLOOKUP($J171,all_tags[style],1,FALSE),""),
IFERROR(VLOOKUP($K171,all_tags[style],1,FALSE),""),
IFERROR(VLOOKUP($L171,all_tags[style],1,FALSE),""),
IFERROR(VLOOKUP($M171,all_tags[style],1,FALSE),""),
IFERROR(VLOOKUP($N171,all_tags[style],1,FALSE),""),
IFERROR(VLOOKUP($O171,all_tags[style],1,FALSE),"")
)</f>
        <v/>
      </c>
      <c r="AG171" s="5" t="str">
        <f>_xlfn.TEXTJOIN("#",TRUE,
IFERROR(VLOOKUP($F171,all_tags[theme],1,FALSE),""),
IFERROR(VLOOKUP($G171,all_tags[theme],1,FALSE),""),
IFERROR(VLOOKUP($H171,all_tags[theme],1,FALSE),""),
IFERROR(VLOOKUP($I171,all_tags[theme],1,FALSE),""),
IFERROR(VLOOKUP($J171,all_tags[theme],1,FALSE),""),
IFERROR(VLOOKUP($K171,all_tags[theme],1,FALSE),""),
IFERROR(VLOOKUP($L171,all_tags[theme],1,FALSE),""),
IFERROR(VLOOKUP($M171,all_tags[theme],1,FALSE),""),
IFERROR(VLOOKUP($N171,all_tags[theme],1,FALSE),""),
IFERROR(VLOOKUP($O171,all_tags[theme],1,FALSE),"")
)</f>
        <v>data-analysis</v>
      </c>
      <c r="AH171" s="5" t="str">
        <f>_xlfn.TEXTJOIN("#",TRUE,
IFERROR(VLOOKUP($F171,all_tags[topic],1,FALSE),""),
IFERROR(VLOOKUP($G171,all_tags[topic],1,FALSE),""),
IFERROR(VLOOKUP($H171,all_tags[topic],1,FALSE),""),
IFERROR(VLOOKUP($I171,all_tags[topic],1,FALSE),""),
IFERROR(VLOOKUP($J171,all_tags[topic],1,FALSE),""),
IFERROR(VLOOKUP($K171,all_tags[topic],1,FALSE),""),
IFERROR(VLOOKUP($L171,all_tags[topic],1,FALSE),""),
IFERROR(VLOOKUP($M171,all_tags[topic],1,FALSE),""),
IFERROR(VLOOKUP($N171,all_tags[topic],1,FALSE),""),
IFERROR(VLOOKUP($O171,all_tags[topic],1,FALSE),"")
)</f>
        <v>technique#technology</v>
      </c>
      <c r="AI171" s="5" t="str">
        <f>_xlfn.TEXTJOIN("#",TRUE,
IFERROR(VLOOKUP($F171,all_tags[area],1,FALSE),""),
IFERROR(VLOOKUP($G171,all_tags[area],1,FALSE),""),
IFERROR(VLOOKUP($H171,all_tags[area],1,FALSE),""),
IFERROR(VLOOKUP($I171,all_tags[area],1,FALSE),""),
IFERROR(VLOOKUP($J171,all_tags[area],1,FALSE),""),
IFERROR(VLOOKUP($K171,all_tags[area],1,FALSE),""),
IFERROR(VLOOKUP($L171,all_tags[area],1,FALSE),""),
IFERROR(VLOOKUP($M171,all_tags[area],1,FALSE),""),
IFERROR(VLOOKUP($N171,all_tags[area],1,FALSE),""),
IFERROR(VLOOKUP($O171,all_tags[area],1,FALSE),"")
)</f>
        <v/>
      </c>
      <c r="AJ171" s="5" t="str">
        <f>_xlfn.TEXTJOIN("#",TRUE,
IFERROR(VLOOKUP($F171,all_tags[technology],1,FALSE),""),
IFERROR(VLOOKUP($G171,all_tags[technology],1,FALSE),""),
IFERROR(VLOOKUP($H171,all_tags[technology],1,FALSE),""),
IFERROR(VLOOKUP($I171,all_tags[technology],1,FALSE),""),
IFERROR(VLOOKUP($J171,all_tags[technology],1,FALSE),""),
IFERROR(VLOOKUP($K171,all_tags[technology],1,FALSE),""),
IFERROR(VLOOKUP($L171,all_tags[technology],1,FALSE),""),
IFERROR(VLOOKUP($M171,all_tags[technology],1,FALSE),""),
IFERROR(VLOOKUP($N171,all_tags[technology],1,FALSE),""),
IFERROR(VLOOKUP($O171,all_tags[technology],1,FALSE),"")
)</f>
        <v>rstats#tidyverse</v>
      </c>
      <c r="AK171" s="5" t="str">
        <f>_xlfn.TEXTJOIN("#",TRUE,
IFERROR(VLOOKUP($F171,all_tags[other],1,FALSE),""),
IFERROR(VLOOKUP($G171,all_tags[other],1,FALSE),""),
IFERROR(VLOOKUP($H171,all_tags[other],1,FALSE),""),
IFERROR(VLOOKUP($I171,all_tags[other],1,FALSE),""),
IFERROR(VLOOKUP($J171,all_tags[other],1,FALSE),""),
IFERROR(VLOOKUP($K171,all_tags[other],1,FALSE),""),
IFERROR(VLOOKUP($L171,all_tags[other],1,FALSE),""),
IFERROR(VLOOKUP($M171,all_tags[other],1,FALSE),""),
IFERROR(VLOOKUP($N171,all_tags[other],1,FALSE),""),
IFERROR(VLOOKUP($O171,all_tags[other],1,FALSE),"")
)</f>
        <v/>
      </c>
      <c r="AL171" t="str">
        <f t="shared" si="2"/>
        <v>post;tutorial;data-analysis;technique;technology;rstats;tidyverse</v>
      </c>
    </row>
    <row r="172" spans="1:38" x14ac:dyDescent="0.25">
      <c r="A172" t="str">
        <f>source_data[[#This Row],[link_id]]</f>
        <v>L00426</v>
      </c>
      <c r="B172" t="str">
        <f>source_data[[#This Row],[link]]</f>
        <v>https://www.r-bloggers.com/timekit-new-documentation-function-improvements-forecasting-vignette/</v>
      </c>
      <c r="C172" t="str">
        <f>source_data[[#This Row],[article_title]]</f>
        <v>R-bloggers</v>
      </c>
      <c r="D172" t="str">
        <f>source_data[[#This Row],[concatenate]]</f>
        <v>post;package;statement;data-science;technology;forecasting;rstats</v>
      </c>
      <c r="E172">
        <f>source_data[[#This Row],[tag_count]]</f>
        <v>6</v>
      </c>
      <c r="F172" t="str" cm="1">
        <f t="array" ref="F172:L172">_xlfn.TEXTSPLIT(Table5[[#This Row],[concatenate]],";")</f>
        <v>post</v>
      </c>
      <c r="G172" t="str">
        <v>package</v>
      </c>
      <c r="H172" t="str">
        <v>statement</v>
      </c>
      <c r="I172" t="str">
        <v>data-science</v>
      </c>
      <c r="J172" t="str">
        <v>technology</v>
      </c>
      <c r="K172" t="str">
        <v>forecasting</v>
      </c>
      <c r="L172" t="str">
        <v>rstats</v>
      </c>
      <c r="Q172">
        <f>IF(ISBLANK(F172),-1,COUNTIF(all_tags[],F172)-COUNTIF(all_tags[category],F172))</f>
        <v>1</v>
      </c>
      <c r="R172">
        <f>IF(ISBLANK(G172),-1,COUNTIF(all_tags[],G172)-COUNTIF(all_tags[category],G172))</f>
        <v>1</v>
      </c>
      <c r="S172">
        <f>IF(ISBLANK(H172),-1,COUNTIF(all_tags[],H172)-COUNTIF(all_tags[category],H172))</f>
        <v>1</v>
      </c>
      <c r="T172">
        <f>IF(ISBLANK(I172),-1,COUNTIF(all_tags[],I172)-COUNTIF(all_tags[category],I172))</f>
        <v>1</v>
      </c>
      <c r="U172">
        <f>IF(ISBLANK(J172),-1,COUNTIF(all_tags[],J172)-COUNTIF(all_tags[category],J172))</f>
        <v>1</v>
      </c>
      <c r="V172">
        <f>IF(ISBLANK(K172),-1,COUNTIF(all_tags[],K172)-COUNTIF(all_tags[category],K172))</f>
        <v>1</v>
      </c>
      <c r="W172">
        <f>IF(ISBLANK(L172),-1,COUNTIF(all_tags[],L172)-COUNTIF(all_tags[category],L172))</f>
        <v>1</v>
      </c>
      <c r="X172">
        <f>IF(ISBLANK(M172),-1,COUNTIF(all_tags[],M172)-COUNTIF(all_tags[category],M172))</f>
        <v>-1</v>
      </c>
      <c r="Y172">
        <f>IF(ISBLANK(N172),-1,COUNTIF(all_tags[],N172)-COUNTIF(all_tags[category],N172))</f>
        <v>-1</v>
      </c>
      <c r="Z172">
        <f>IF(ISBLANK(O172),-1,COUNTIF(all_tags[],O172)-COUNTIF(all_tags[category],O172))</f>
        <v>-1</v>
      </c>
      <c r="AB172" t="str">
        <f>Table5[[#This Row],[link_id]]</f>
        <v>L00426</v>
      </c>
      <c r="AC172" s="5" t="str">
        <f>_xlfn.TEXTJOIN("#",TRUE,
IFERROR(VLOOKUP($F172,all_tags[format],1,FALSE),""),
IFERROR(VLOOKUP($G172,all_tags[format],1,FALSE),""),
IFERROR(VLOOKUP($H172,all_tags[format],1,FALSE),""),
IFERROR(VLOOKUP($I172,all_tags[format],1,FALSE),""),
IFERROR(VLOOKUP($J172,all_tags[format],1,FALSE),""),
IFERROR(VLOOKUP($K172,all_tags[format],1,FALSE),""),
IFERROR(VLOOKUP($L172,all_tags[format],1,FALSE),""),
IFERROR(VLOOKUP($M172,all_tags[format],1,FALSE),""),
IFERROR(VLOOKUP($N172,all_tags[format],1,FALSE),""),
IFERROR(VLOOKUP($O172,all_tags[format],1,FALSE),"")
)</f>
        <v>post#package</v>
      </c>
      <c r="AD172" s="5" t="str">
        <f>_xlfn.TEXTJOIN("#",TRUE,
IFERROR(VLOOKUP($F172,all_tags[type],1,FALSE),""),
IFERROR(VLOOKUP($G172,all_tags[type],1,FALSE),""),
IFERROR(VLOOKUP($H172,all_tags[type],1,FALSE),""),
IFERROR(VLOOKUP($I172,all_tags[type],1,FALSE),""),
IFERROR(VLOOKUP($J172,all_tags[type],1,FALSE),""),
IFERROR(VLOOKUP($K172,all_tags[type],1,FALSE),""),
IFERROR(VLOOKUP($L172,all_tags[type],1,FALSE),""),
IFERROR(VLOOKUP($M172,all_tags[type],1,FALSE),""),
IFERROR(VLOOKUP($N172,all_tags[type],1,FALSE),""),
IFERROR(VLOOKUP($O172,all_tags[type],1,FALSE),"")
)</f>
        <v>statement</v>
      </c>
      <c r="AE172" s="5" t="str">
        <f>_xlfn.TEXTJOIN("#",TRUE,
IFERROR(VLOOKUP($F172,all_tags[level],1,FALSE),""),
IFERROR(VLOOKUP($G172,all_tags[level],1,FALSE),""),
IFERROR(VLOOKUP($H172,all_tags[level],1,FALSE),""),
IFERROR(VLOOKUP($I172,all_tags[level],1,FALSE),""),
IFERROR(VLOOKUP($J172,all_tags[level],1,FALSE),""),
IFERROR(VLOOKUP($K172,all_tags[level],1,FALSE),""),
IFERROR(VLOOKUP($L172,all_tags[level],1,FALSE),""),
IFERROR(VLOOKUP($M172,all_tags[level],1,FALSE),""),
IFERROR(VLOOKUP($N172,all_tags[level],1,FALSE),""),
IFERROR(VLOOKUP($O172,all_tags[level],1,FALSE),"")
)</f>
        <v/>
      </c>
      <c r="AF172" s="5" t="str">
        <f>_xlfn.TEXTJOIN("#",TRUE,
IFERROR(VLOOKUP($F172,all_tags[style],1,FALSE),""),
IFERROR(VLOOKUP($G172,all_tags[style],1,FALSE),""),
IFERROR(VLOOKUP($H172,all_tags[style],1,FALSE),""),
IFERROR(VLOOKUP($I172,all_tags[style],1,FALSE),""),
IFERROR(VLOOKUP($J172,all_tags[style],1,FALSE),""),
IFERROR(VLOOKUP($K172,all_tags[style],1,FALSE),""),
IFERROR(VLOOKUP($L172,all_tags[style],1,FALSE),""),
IFERROR(VLOOKUP($M172,all_tags[style],1,FALSE),""),
IFERROR(VLOOKUP($N172,all_tags[style],1,FALSE),""),
IFERROR(VLOOKUP($O172,all_tags[style],1,FALSE),"")
)</f>
        <v/>
      </c>
      <c r="AG172" s="5" t="str">
        <f>_xlfn.TEXTJOIN("#",TRUE,
IFERROR(VLOOKUP($F172,all_tags[theme],1,FALSE),""),
IFERROR(VLOOKUP($G172,all_tags[theme],1,FALSE),""),
IFERROR(VLOOKUP($H172,all_tags[theme],1,FALSE),""),
IFERROR(VLOOKUP($I172,all_tags[theme],1,FALSE),""),
IFERROR(VLOOKUP($J172,all_tags[theme],1,FALSE),""),
IFERROR(VLOOKUP($K172,all_tags[theme],1,FALSE),""),
IFERROR(VLOOKUP($L172,all_tags[theme],1,FALSE),""),
IFERROR(VLOOKUP($M172,all_tags[theme],1,FALSE),""),
IFERROR(VLOOKUP($N172,all_tags[theme],1,FALSE),""),
IFERROR(VLOOKUP($O172,all_tags[theme],1,FALSE),"")
)</f>
        <v>data-science</v>
      </c>
      <c r="AH172" s="5" t="str">
        <f>_xlfn.TEXTJOIN("#",TRUE,
IFERROR(VLOOKUP($F172,all_tags[topic],1,FALSE),""),
IFERROR(VLOOKUP($G172,all_tags[topic],1,FALSE),""),
IFERROR(VLOOKUP($H172,all_tags[topic],1,FALSE),""),
IFERROR(VLOOKUP($I172,all_tags[topic],1,FALSE),""),
IFERROR(VLOOKUP($J172,all_tags[topic],1,FALSE),""),
IFERROR(VLOOKUP($K172,all_tags[topic],1,FALSE),""),
IFERROR(VLOOKUP($L172,all_tags[topic],1,FALSE),""),
IFERROR(VLOOKUP($M172,all_tags[topic],1,FALSE),""),
IFERROR(VLOOKUP($N172,all_tags[topic],1,FALSE),""),
IFERROR(VLOOKUP($O172,all_tags[topic],1,FALSE),"")
)</f>
        <v>technology</v>
      </c>
      <c r="AI172" s="5" t="str">
        <f>_xlfn.TEXTJOIN("#",TRUE,
IFERROR(VLOOKUP($F172,all_tags[area],1,FALSE),""),
IFERROR(VLOOKUP($G172,all_tags[area],1,FALSE),""),
IFERROR(VLOOKUP($H172,all_tags[area],1,FALSE),""),
IFERROR(VLOOKUP($I172,all_tags[area],1,FALSE),""),
IFERROR(VLOOKUP($J172,all_tags[area],1,FALSE),""),
IFERROR(VLOOKUP($K172,all_tags[area],1,FALSE),""),
IFERROR(VLOOKUP($L172,all_tags[area],1,FALSE),""),
IFERROR(VLOOKUP($M172,all_tags[area],1,FALSE),""),
IFERROR(VLOOKUP($N172,all_tags[area],1,FALSE),""),
IFERROR(VLOOKUP($O172,all_tags[area],1,FALSE),"")
)</f>
        <v>forecasting</v>
      </c>
      <c r="AJ172" s="5" t="str">
        <f>_xlfn.TEXTJOIN("#",TRUE,
IFERROR(VLOOKUP($F172,all_tags[technology],1,FALSE),""),
IFERROR(VLOOKUP($G172,all_tags[technology],1,FALSE),""),
IFERROR(VLOOKUP($H172,all_tags[technology],1,FALSE),""),
IFERROR(VLOOKUP($I172,all_tags[technology],1,FALSE),""),
IFERROR(VLOOKUP($J172,all_tags[technology],1,FALSE),""),
IFERROR(VLOOKUP($K172,all_tags[technology],1,FALSE),""),
IFERROR(VLOOKUP($L172,all_tags[technology],1,FALSE),""),
IFERROR(VLOOKUP($M172,all_tags[technology],1,FALSE),""),
IFERROR(VLOOKUP($N172,all_tags[technology],1,FALSE),""),
IFERROR(VLOOKUP($O172,all_tags[technology],1,FALSE),"")
)</f>
        <v>rstats</v>
      </c>
      <c r="AK172" s="5" t="str">
        <f>_xlfn.TEXTJOIN("#",TRUE,
IFERROR(VLOOKUP($F172,all_tags[other],1,FALSE),""),
IFERROR(VLOOKUP($G172,all_tags[other],1,FALSE),""),
IFERROR(VLOOKUP($H172,all_tags[other],1,FALSE),""),
IFERROR(VLOOKUP($I172,all_tags[other],1,FALSE),""),
IFERROR(VLOOKUP($J172,all_tags[other],1,FALSE),""),
IFERROR(VLOOKUP($K172,all_tags[other],1,FALSE),""),
IFERROR(VLOOKUP($L172,all_tags[other],1,FALSE),""),
IFERROR(VLOOKUP($M172,all_tags[other],1,FALSE),""),
IFERROR(VLOOKUP($N172,all_tags[other],1,FALSE),""),
IFERROR(VLOOKUP($O172,all_tags[other],1,FALSE),"")
)</f>
        <v/>
      </c>
      <c r="AL172" t="str">
        <f t="shared" si="2"/>
        <v>post;package;statement;data-science;technology;forecasting;rstats</v>
      </c>
    </row>
    <row r="173" spans="1:38" ht="45" x14ac:dyDescent="0.25">
      <c r="A173" t="str">
        <f>source_data[[#This Row],[link_id]]</f>
        <v>L00429</v>
      </c>
      <c r="B173" t="str">
        <f>source_data[[#This Row],[link]]</f>
        <v>http://blog.revolutionanalytics.com/2017/05/cdrc-spatial-course.html</v>
      </c>
      <c r="C173" t="str">
        <f>source_data[[#This Row],[article_title]]</f>
        <v>An Introduction to Spatial Data Analysis and Visualization in R</v>
      </c>
      <c r="D173" t="str">
        <f>source_data[[#This Row],[concatenate]]</f>
        <v>post;introduction;data-analysis;data-viz;technology;geospatial;rstats;training</v>
      </c>
      <c r="E173">
        <f>source_data[[#This Row],[tag_count]]</f>
        <v>7</v>
      </c>
      <c r="F173" t="str" cm="1">
        <f t="array" ref="F173:M173">_xlfn.TEXTSPLIT(Table5[[#This Row],[concatenate]],";")</f>
        <v>post</v>
      </c>
      <c r="G173" t="str">
        <v>introduction</v>
      </c>
      <c r="H173" t="str">
        <v>data-analysis</v>
      </c>
      <c r="I173" t="str">
        <v>data-viz</v>
      </c>
      <c r="J173" t="str">
        <v>technology</v>
      </c>
      <c r="K173" t="str">
        <v>geospatial</v>
      </c>
      <c r="L173" t="str">
        <v>rstats</v>
      </c>
      <c r="M173" t="str">
        <v>training</v>
      </c>
      <c r="Q173">
        <f>IF(ISBLANK(F173),-1,COUNTIF(all_tags[],F173)-COUNTIF(all_tags[category],F173))</f>
        <v>1</v>
      </c>
      <c r="R173">
        <f>IF(ISBLANK(G173),-1,COUNTIF(all_tags[],G173)-COUNTIF(all_tags[category],G173))</f>
        <v>1</v>
      </c>
      <c r="S173">
        <f>IF(ISBLANK(H173),-1,COUNTIF(all_tags[],H173)-COUNTIF(all_tags[category],H173))</f>
        <v>1</v>
      </c>
      <c r="T173">
        <f>IF(ISBLANK(I173),-1,COUNTIF(all_tags[],I173)-COUNTIF(all_tags[category],I173))</f>
        <v>1</v>
      </c>
      <c r="U173">
        <f>IF(ISBLANK(J173),-1,COUNTIF(all_tags[],J173)-COUNTIF(all_tags[category],J173))</f>
        <v>1</v>
      </c>
      <c r="V173">
        <f>IF(ISBLANK(K173),-1,COUNTIF(all_tags[],K173)-COUNTIF(all_tags[category],K173))</f>
        <v>1</v>
      </c>
      <c r="W173">
        <f>IF(ISBLANK(L173),-1,COUNTIF(all_tags[],L173)-COUNTIF(all_tags[category],L173))</f>
        <v>1</v>
      </c>
      <c r="X173">
        <f>IF(ISBLANK(M173),-1,COUNTIF(all_tags[],M173)-COUNTIF(all_tags[category],M173))</f>
        <v>1</v>
      </c>
      <c r="Y173">
        <f>IF(ISBLANK(N173),-1,COUNTIF(all_tags[],N173)-COUNTIF(all_tags[category],N173))</f>
        <v>-1</v>
      </c>
      <c r="Z173">
        <f>IF(ISBLANK(O173),-1,COUNTIF(all_tags[],O173)-COUNTIF(all_tags[category],O173))</f>
        <v>-1</v>
      </c>
      <c r="AB173" t="str">
        <f>Table5[[#This Row],[link_id]]</f>
        <v>L00429</v>
      </c>
      <c r="AC173" s="5" t="str">
        <f>_xlfn.TEXTJOIN("#",TRUE,
IFERROR(VLOOKUP($F173,all_tags[format],1,FALSE),""),
IFERROR(VLOOKUP($G173,all_tags[format],1,FALSE),""),
IFERROR(VLOOKUP($H173,all_tags[format],1,FALSE),""),
IFERROR(VLOOKUP($I173,all_tags[format],1,FALSE),""),
IFERROR(VLOOKUP($J173,all_tags[format],1,FALSE),""),
IFERROR(VLOOKUP($K173,all_tags[format],1,FALSE),""),
IFERROR(VLOOKUP($L173,all_tags[format],1,FALSE),""),
IFERROR(VLOOKUP($M173,all_tags[format],1,FALSE),""),
IFERROR(VLOOKUP($N173,all_tags[format],1,FALSE),""),
IFERROR(VLOOKUP($O173,all_tags[format],1,FALSE),"")
)</f>
        <v>post</v>
      </c>
      <c r="AD173" s="5" t="str">
        <f>_xlfn.TEXTJOIN("#",TRUE,
IFERROR(VLOOKUP($F173,all_tags[type],1,FALSE),""),
IFERROR(VLOOKUP($G173,all_tags[type],1,FALSE),""),
IFERROR(VLOOKUP($H173,all_tags[type],1,FALSE),""),
IFERROR(VLOOKUP($I173,all_tags[type],1,FALSE),""),
IFERROR(VLOOKUP($J173,all_tags[type],1,FALSE),""),
IFERROR(VLOOKUP($K173,all_tags[type],1,FALSE),""),
IFERROR(VLOOKUP($L173,all_tags[type],1,FALSE),""),
IFERROR(VLOOKUP($M173,all_tags[type],1,FALSE),""),
IFERROR(VLOOKUP($N173,all_tags[type],1,FALSE),""),
IFERROR(VLOOKUP($O173,all_tags[type],1,FALSE),"")
)</f>
        <v/>
      </c>
      <c r="AE173" s="5" t="str">
        <f>_xlfn.TEXTJOIN("#",TRUE,
IFERROR(VLOOKUP($F173,all_tags[level],1,FALSE),""),
IFERROR(VLOOKUP($G173,all_tags[level],1,FALSE),""),
IFERROR(VLOOKUP($H173,all_tags[level],1,FALSE),""),
IFERROR(VLOOKUP($I173,all_tags[level],1,FALSE),""),
IFERROR(VLOOKUP($J173,all_tags[level],1,FALSE),""),
IFERROR(VLOOKUP($K173,all_tags[level],1,FALSE),""),
IFERROR(VLOOKUP($L173,all_tags[level],1,FALSE),""),
IFERROR(VLOOKUP($M173,all_tags[level],1,FALSE),""),
IFERROR(VLOOKUP($N173,all_tags[level],1,FALSE),""),
IFERROR(VLOOKUP($O173,all_tags[level],1,FALSE),"")
)</f>
        <v>introduction</v>
      </c>
      <c r="AF173" s="5" t="str">
        <f>_xlfn.TEXTJOIN("#",TRUE,
IFERROR(VLOOKUP($F173,all_tags[style],1,FALSE),""),
IFERROR(VLOOKUP($G173,all_tags[style],1,FALSE),""),
IFERROR(VLOOKUP($H173,all_tags[style],1,FALSE),""),
IFERROR(VLOOKUP($I173,all_tags[style],1,FALSE),""),
IFERROR(VLOOKUP($J173,all_tags[style],1,FALSE),""),
IFERROR(VLOOKUP($K173,all_tags[style],1,FALSE),""),
IFERROR(VLOOKUP($L173,all_tags[style],1,FALSE),""),
IFERROR(VLOOKUP($M173,all_tags[style],1,FALSE),""),
IFERROR(VLOOKUP($N173,all_tags[style],1,FALSE),""),
IFERROR(VLOOKUP($O173,all_tags[style],1,FALSE),"")
)</f>
        <v/>
      </c>
      <c r="AG173" s="5" t="str">
        <f>_xlfn.TEXTJOIN("#",TRUE,
IFERROR(VLOOKUP($F173,all_tags[theme],1,FALSE),""),
IFERROR(VLOOKUP($G173,all_tags[theme],1,FALSE),""),
IFERROR(VLOOKUP($H173,all_tags[theme],1,FALSE),""),
IFERROR(VLOOKUP($I173,all_tags[theme],1,FALSE),""),
IFERROR(VLOOKUP($J173,all_tags[theme],1,FALSE),""),
IFERROR(VLOOKUP($K173,all_tags[theme],1,FALSE),""),
IFERROR(VLOOKUP($L173,all_tags[theme],1,FALSE),""),
IFERROR(VLOOKUP($M173,all_tags[theme],1,FALSE),""),
IFERROR(VLOOKUP($N173,all_tags[theme],1,FALSE),""),
IFERROR(VLOOKUP($O173,all_tags[theme],1,FALSE),"")
)</f>
        <v>data-analysis#data-viz</v>
      </c>
      <c r="AH173" s="5" t="str">
        <f>_xlfn.TEXTJOIN("#",TRUE,
IFERROR(VLOOKUP($F173,all_tags[topic],1,FALSE),""),
IFERROR(VLOOKUP($G173,all_tags[topic],1,FALSE),""),
IFERROR(VLOOKUP($H173,all_tags[topic],1,FALSE),""),
IFERROR(VLOOKUP($I173,all_tags[topic],1,FALSE),""),
IFERROR(VLOOKUP($J173,all_tags[topic],1,FALSE),""),
IFERROR(VLOOKUP($K173,all_tags[topic],1,FALSE),""),
IFERROR(VLOOKUP($L173,all_tags[topic],1,FALSE),""),
IFERROR(VLOOKUP($M173,all_tags[topic],1,FALSE),""),
IFERROR(VLOOKUP($N173,all_tags[topic],1,FALSE),""),
IFERROR(VLOOKUP($O173,all_tags[topic],1,FALSE),"")
)</f>
        <v>technology</v>
      </c>
      <c r="AI173" s="5" t="str">
        <f>_xlfn.TEXTJOIN("#",TRUE,
IFERROR(VLOOKUP($F173,all_tags[area],1,FALSE),""),
IFERROR(VLOOKUP($G173,all_tags[area],1,FALSE),""),
IFERROR(VLOOKUP($H173,all_tags[area],1,FALSE),""),
IFERROR(VLOOKUP($I173,all_tags[area],1,FALSE),""),
IFERROR(VLOOKUP($J173,all_tags[area],1,FALSE),""),
IFERROR(VLOOKUP($K173,all_tags[area],1,FALSE),""),
IFERROR(VLOOKUP($L173,all_tags[area],1,FALSE),""),
IFERROR(VLOOKUP($M173,all_tags[area],1,FALSE),""),
IFERROR(VLOOKUP($N173,all_tags[area],1,FALSE),""),
IFERROR(VLOOKUP($O173,all_tags[area],1,FALSE),"")
)</f>
        <v>geospatial</v>
      </c>
      <c r="AJ173" s="5" t="str">
        <f>_xlfn.TEXTJOIN("#",TRUE,
IFERROR(VLOOKUP($F173,all_tags[technology],1,FALSE),""),
IFERROR(VLOOKUP($G173,all_tags[technology],1,FALSE),""),
IFERROR(VLOOKUP($H173,all_tags[technology],1,FALSE),""),
IFERROR(VLOOKUP($I173,all_tags[technology],1,FALSE),""),
IFERROR(VLOOKUP($J173,all_tags[technology],1,FALSE),""),
IFERROR(VLOOKUP($K173,all_tags[technology],1,FALSE),""),
IFERROR(VLOOKUP($L173,all_tags[technology],1,FALSE),""),
IFERROR(VLOOKUP($M173,all_tags[technology],1,FALSE),""),
IFERROR(VLOOKUP($N173,all_tags[technology],1,FALSE),""),
IFERROR(VLOOKUP($O173,all_tags[technology],1,FALSE),"")
)</f>
        <v>rstats</v>
      </c>
      <c r="AK173" s="5" t="str">
        <f>_xlfn.TEXTJOIN("#",TRUE,
IFERROR(VLOOKUP($F173,all_tags[other],1,FALSE),""),
IFERROR(VLOOKUP($G173,all_tags[other],1,FALSE),""),
IFERROR(VLOOKUP($H173,all_tags[other],1,FALSE),""),
IFERROR(VLOOKUP($I173,all_tags[other],1,FALSE),""),
IFERROR(VLOOKUP($J173,all_tags[other],1,FALSE),""),
IFERROR(VLOOKUP($K173,all_tags[other],1,FALSE),""),
IFERROR(VLOOKUP($L173,all_tags[other],1,FALSE),""),
IFERROR(VLOOKUP($M173,all_tags[other],1,FALSE),""),
IFERROR(VLOOKUP($N173,all_tags[other],1,FALSE),""),
IFERROR(VLOOKUP($O173,all_tags[other],1,FALSE),"")
)</f>
        <v>training</v>
      </c>
      <c r="AL173" t="str">
        <f t="shared" si="2"/>
        <v>post;introduction;data-analysis;data-viz;technology;geospatial;rstats;training</v>
      </c>
    </row>
    <row r="174" spans="1:38" x14ac:dyDescent="0.25">
      <c r="A174" t="str">
        <f>source_data[[#This Row],[link_id]]</f>
        <v>L00432</v>
      </c>
      <c r="B174" t="str">
        <f>source_data[[#This Row],[link]]</f>
        <v>https://www.shopify.com/partners/blog/research-that-drives-a-b-testing</v>
      </c>
      <c r="C174" t="str">
        <f>source_data[[#This Row],[article_title]]</f>
        <v>How to Conduct Research That Drives A/B Testing</v>
      </c>
      <c r="D174" t="str">
        <f>source_data[[#This Row],[concatenate]]</f>
        <v>post;list;description;introduction;data-science;technique</v>
      </c>
      <c r="E174">
        <f>source_data[[#This Row],[tag_count]]</f>
        <v>6</v>
      </c>
      <c r="F174" t="str" cm="1">
        <f t="array" ref="F174:K174">_xlfn.TEXTSPLIT(Table5[[#This Row],[concatenate]],";")</f>
        <v>post</v>
      </c>
      <c r="G174" t="str">
        <v>list</v>
      </c>
      <c r="H174" t="str">
        <v>description</v>
      </c>
      <c r="I174" t="str">
        <v>introduction</v>
      </c>
      <c r="J174" t="str">
        <v>data-science</v>
      </c>
      <c r="K174" t="str">
        <v>technique</v>
      </c>
      <c r="Q174">
        <f>IF(ISBLANK(F174),-1,COUNTIF(all_tags[],F174)-COUNTIF(all_tags[category],F174))</f>
        <v>1</v>
      </c>
      <c r="R174">
        <f>IF(ISBLANK(G174),-1,COUNTIF(all_tags[],G174)-COUNTIF(all_tags[category],G174))</f>
        <v>1</v>
      </c>
      <c r="S174">
        <f>IF(ISBLANK(H174),-1,COUNTIF(all_tags[],H174)-COUNTIF(all_tags[category],H174))</f>
        <v>1</v>
      </c>
      <c r="T174">
        <f>IF(ISBLANK(I174),-1,COUNTIF(all_tags[],I174)-COUNTIF(all_tags[category],I174))</f>
        <v>1</v>
      </c>
      <c r="U174">
        <f>IF(ISBLANK(J174),-1,COUNTIF(all_tags[],J174)-COUNTIF(all_tags[category],J174))</f>
        <v>1</v>
      </c>
      <c r="V174">
        <f>IF(ISBLANK(K174),-1,COUNTIF(all_tags[],K174)-COUNTIF(all_tags[category],K174))</f>
        <v>1</v>
      </c>
      <c r="W174">
        <f>IF(ISBLANK(L174),-1,COUNTIF(all_tags[],L174)-COUNTIF(all_tags[category],L174))</f>
        <v>-1</v>
      </c>
      <c r="X174">
        <f>IF(ISBLANK(M174),-1,COUNTIF(all_tags[],M174)-COUNTIF(all_tags[category],M174))</f>
        <v>-1</v>
      </c>
      <c r="Y174">
        <f>IF(ISBLANK(N174),-1,COUNTIF(all_tags[],N174)-COUNTIF(all_tags[category],N174))</f>
        <v>-1</v>
      </c>
      <c r="Z174">
        <f>IF(ISBLANK(O174),-1,COUNTIF(all_tags[],O174)-COUNTIF(all_tags[category],O174))</f>
        <v>-1</v>
      </c>
      <c r="AB174" t="str">
        <f>Table5[[#This Row],[link_id]]</f>
        <v>L00432</v>
      </c>
      <c r="AC174" s="5" t="str">
        <f>_xlfn.TEXTJOIN("#",TRUE,
IFERROR(VLOOKUP($F174,all_tags[format],1,FALSE),""),
IFERROR(VLOOKUP($G174,all_tags[format],1,FALSE),""),
IFERROR(VLOOKUP($H174,all_tags[format],1,FALSE),""),
IFERROR(VLOOKUP($I174,all_tags[format],1,FALSE),""),
IFERROR(VLOOKUP($J174,all_tags[format],1,FALSE),""),
IFERROR(VLOOKUP($K174,all_tags[format],1,FALSE),""),
IFERROR(VLOOKUP($L174,all_tags[format],1,FALSE),""),
IFERROR(VLOOKUP($M174,all_tags[format],1,FALSE),""),
IFERROR(VLOOKUP($N174,all_tags[format],1,FALSE),""),
IFERROR(VLOOKUP($O174,all_tags[format],1,FALSE),"")
)</f>
        <v>post</v>
      </c>
      <c r="AD174" s="5" t="str">
        <f>_xlfn.TEXTJOIN("#",TRUE,
IFERROR(VLOOKUP($F174,all_tags[type],1,FALSE),""),
IFERROR(VLOOKUP($G174,all_tags[type],1,FALSE),""),
IFERROR(VLOOKUP($H174,all_tags[type],1,FALSE),""),
IFERROR(VLOOKUP($I174,all_tags[type],1,FALSE),""),
IFERROR(VLOOKUP($J174,all_tags[type],1,FALSE),""),
IFERROR(VLOOKUP($K174,all_tags[type],1,FALSE),""),
IFERROR(VLOOKUP($L174,all_tags[type],1,FALSE),""),
IFERROR(VLOOKUP($M174,all_tags[type],1,FALSE),""),
IFERROR(VLOOKUP($N174,all_tags[type],1,FALSE),""),
IFERROR(VLOOKUP($O174,all_tags[type],1,FALSE),"")
)</f>
        <v>list#description</v>
      </c>
      <c r="AE174" s="5" t="str">
        <f>_xlfn.TEXTJOIN("#",TRUE,
IFERROR(VLOOKUP($F174,all_tags[level],1,FALSE),""),
IFERROR(VLOOKUP($G174,all_tags[level],1,FALSE),""),
IFERROR(VLOOKUP($H174,all_tags[level],1,FALSE),""),
IFERROR(VLOOKUP($I174,all_tags[level],1,FALSE),""),
IFERROR(VLOOKUP($J174,all_tags[level],1,FALSE),""),
IFERROR(VLOOKUP($K174,all_tags[level],1,FALSE),""),
IFERROR(VLOOKUP($L174,all_tags[level],1,FALSE),""),
IFERROR(VLOOKUP($M174,all_tags[level],1,FALSE),""),
IFERROR(VLOOKUP($N174,all_tags[level],1,FALSE),""),
IFERROR(VLOOKUP($O174,all_tags[level],1,FALSE),"")
)</f>
        <v>introduction</v>
      </c>
      <c r="AF174" s="5" t="str">
        <f>_xlfn.TEXTJOIN("#",TRUE,
IFERROR(VLOOKUP($F174,all_tags[style],1,FALSE),""),
IFERROR(VLOOKUP($G174,all_tags[style],1,FALSE),""),
IFERROR(VLOOKUP($H174,all_tags[style],1,FALSE),""),
IFERROR(VLOOKUP($I174,all_tags[style],1,FALSE),""),
IFERROR(VLOOKUP($J174,all_tags[style],1,FALSE),""),
IFERROR(VLOOKUP($K174,all_tags[style],1,FALSE),""),
IFERROR(VLOOKUP($L174,all_tags[style],1,FALSE),""),
IFERROR(VLOOKUP($M174,all_tags[style],1,FALSE),""),
IFERROR(VLOOKUP($N174,all_tags[style],1,FALSE),""),
IFERROR(VLOOKUP($O174,all_tags[style],1,FALSE),"")
)</f>
        <v/>
      </c>
      <c r="AG174" s="5" t="str">
        <f>_xlfn.TEXTJOIN("#",TRUE,
IFERROR(VLOOKUP($F174,all_tags[theme],1,FALSE),""),
IFERROR(VLOOKUP($G174,all_tags[theme],1,FALSE),""),
IFERROR(VLOOKUP($H174,all_tags[theme],1,FALSE),""),
IFERROR(VLOOKUP($I174,all_tags[theme],1,FALSE),""),
IFERROR(VLOOKUP($J174,all_tags[theme],1,FALSE),""),
IFERROR(VLOOKUP($K174,all_tags[theme],1,FALSE),""),
IFERROR(VLOOKUP($L174,all_tags[theme],1,FALSE),""),
IFERROR(VLOOKUP($M174,all_tags[theme],1,FALSE),""),
IFERROR(VLOOKUP($N174,all_tags[theme],1,FALSE),""),
IFERROR(VLOOKUP($O174,all_tags[theme],1,FALSE),"")
)</f>
        <v>data-science</v>
      </c>
      <c r="AH174" s="5" t="str">
        <f>_xlfn.TEXTJOIN("#",TRUE,
IFERROR(VLOOKUP($F174,all_tags[topic],1,FALSE),""),
IFERROR(VLOOKUP($G174,all_tags[topic],1,FALSE),""),
IFERROR(VLOOKUP($H174,all_tags[topic],1,FALSE),""),
IFERROR(VLOOKUP($I174,all_tags[topic],1,FALSE),""),
IFERROR(VLOOKUP($J174,all_tags[topic],1,FALSE),""),
IFERROR(VLOOKUP($K174,all_tags[topic],1,FALSE),""),
IFERROR(VLOOKUP($L174,all_tags[topic],1,FALSE),""),
IFERROR(VLOOKUP($M174,all_tags[topic],1,FALSE),""),
IFERROR(VLOOKUP($N174,all_tags[topic],1,FALSE),""),
IFERROR(VLOOKUP($O174,all_tags[topic],1,FALSE),"")
)</f>
        <v>technique</v>
      </c>
      <c r="AI174" s="5" t="str">
        <f>_xlfn.TEXTJOIN("#",TRUE,
IFERROR(VLOOKUP($F174,all_tags[area],1,FALSE),""),
IFERROR(VLOOKUP($G174,all_tags[area],1,FALSE),""),
IFERROR(VLOOKUP($H174,all_tags[area],1,FALSE),""),
IFERROR(VLOOKUP($I174,all_tags[area],1,FALSE),""),
IFERROR(VLOOKUP($J174,all_tags[area],1,FALSE),""),
IFERROR(VLOOKUP($K174,all_tags[area],1,FALSE),""),
IFERROR(VLOOKUP($L174,all_tags[area],1,FALSE),""),
IFERROR(VLOOKUP($M174,all_tags[area],1,FALSE),""),
IFERROR(VLOOKUP($N174,all_tags[area],1,FALSE),""),
IFERROR(VLOOKUP($O174,all_tags[area],1,FALSE),"")
)</f>
        <v/>
      </c>
      <c r="AJ174" s="5" t="str">
        <f>_xlfn.TEXTJOIN("#",TRUE,
IFERROR(VLOOKUP($F174,all_tags[technology],1,FALSE),""),
IFERROR(VLOOKUP($G174,all_tags[technology],1,FALSE),""),
IFERROR(VLOOKUP($H174,all_tags[technology],1,FALSE),""),
IFERROR(VLOOKUP($I174,all_tags[technology],1,FALSE),""),
IFERROR(VLOOKUP($J174,all_tags[technology],1,FALSE),""),
IFERROR(VLOOKUP($K174,all_tags[technology],1,FALSE),""),
IFERROR(VLOOKUP($L174,all_tags[technology],1,FALSE),""),
IFERROR(VLOOKUP($M174,all_tags[technology],1,FALSE),""),
IFERROR(VLOOKUP($N174,all_tags[technology],1,FALSE),""),
IFERROR(VLOOKUP($O174,all_tags[technology],1,FALSE),"")
)</f>
        <v/>
      </c>
      <c r="AK174" s="5" t="str">
        <f>_xlfn.TEXTJOIN("#",TRUE,
IFERROR(VLOOKUP($F174,all_tags[other],1,FALSE),""),
IFERROR(VLOOKUP($G174,all_tags[other],1,FALSE),""),
IFERROR(VLOOKUP($H174,all_tags[other],1,FALSE),""),
IFERROR(VLOOKUP($I174,all_tags[other],1,FALSE),""),
IFERROR(VLOOKUP($J174,all_tags[other],1,FALSE),""),
IFERROR(VLOOKUP($K174,all_tags[other],1,FALSE),""),
IFERROR(VLOOKUP($L174,all_tags[other],1,FALSE),""),
IFERROR(VLOOKUP($M174,all_tags[other],1,FALSE),""),
IFERROR(VLOOKUP($N174,all_tags[other],1,FALSE),""),
IFERROR(VLOOKUP($O174,all_tags[other],1,FALSE),"")
)</f>
        <v/>
      </c>
      <c r="AL174" t="str">
        <f t="shared" si="2"/>
        <v>post;list;description;introduction;data-science;technique</v>
      </c>
    </row>
    <row r="175" spans="1:38" ht="30" x14ac:dyDescent="0.25">
      <c r="A175" t="str">
        <f>source_data[[#This Row],[link_id]]</f>
        <v>L00433</v>
      </c>
      <c r="B175" t="str">
        <f>source_data[[#This Row],[link]]</f>
        <v>https://www.r-bloggers.com/improving-automatic-document-production-with-r/</v>
      </c>
      <c r="C175" t="str">
        <f>source_data[[#This Row],[article_title]]</f>
        <v>Improving automatic document production with R</v>
      </c>
      <c r="D175" t="str">
        <f>source_data[[#This Row],[concatenate]]</f>
        <v>post;package;research;description;data-science;technology;rstats;reproducible</v>
      </c>
      <c r="E175">
        <f>source_data[[#This Row],[tag_count]]</f>
        <v>6</v>
      </c>
      <c r="F175" t="str" cm="1">
        <f t="array" ref="F175:M175">_xlfn.TEXTSPLIT(Table5[[#This Row],[concatenate]],";")</f>
        <v>post</v>
      </c>
      <c r="G175" t="str">
        <v>package</v>
      </c>
      <c r="H175" t="str">
        <v>research</v>
      </c>
      <c r="I175" t="str">
        <v>description</v>
      </c>
      <c r="J175" t="str">
        <v>data-science</v>
      </c>
      <c r="K175" t="str">
        <v>technology</v>
      </c>
      <c r="L175" t="str">
        <v>rstats</v>
      </c>
      <c r="M175" t="str">
        <v>reproducible</v>
      </c>
      <c r="Q175">
        <f>IF(ISBLANK(F175),-1,COUNTIF(all_tags[],F175)-COUNTIF(all_tags[category],F175))</f>
        <v>1</v>
      </c>
      <c r="R175">
        <f>IF(ISBLANK(G175),-1,COUNTIF(all_tags[],G175)-COUNTIF(all_tags[category],G175))</f>
        <v>1</v>
      </c>
      <c r="S175">
        <f>IF(ISBLANK(H175),-1,COUNTIF(all_tags[],H175)-COUNTIF(all_tags[category],H175))</f>
        <v>1</v>
      </c>
      <c r="T175">
        <f>IF(ISBLANK(I175),-1,COUNTIF(all_tags[],I175)-COUNTIF(all_tags[category],I175))</f>
        <v>1</v>
      </c>
      <c r="U175">
        <f>IF(ISBLANK(J175),-1,COUNTIF(all_tags[],J175)-COUNTIF(all_tags[category],J175))</f>
        <v>1</v>
      </c>
      <c r="V175">
        <f>IF(ISBLANK(K175),-1,COUNTIF(all_tags[],K175)-COUNTIF(all_tags[category],K175))</f>
        <v>1</v>
      </c>
      <c r="W175">
        <f>IF(ISBLANK(L175),-1,COUNTIF(all_tags[],L175)-COUNTIF(all_tags[category],L175))</f>
        <v>1</v>
      </c>
      <c r="X175">
        <f>IF(ISBLANK(M175),-1,COUNTIF(all_tags[],M175)-COUNTIF(all_tags[category],M175))</f>
        <v>1</v>
      </c>
      <c r="Y175">
        <f>IF(ISBLANK(N175),-1,COUNTIF(all_tags[],N175)-COUNTIF(all_tags[category],N175))</f>
        <v>-1</v>
      </c>
      <c r="Z175">
        <f>IF(ISBLANK(O175),-1,COUNTIF(all_tags[],O175)-COUNTIF(all_tags[category],O175))</f>
        <v>-1</v>
      </c>
      <c r="AB175" t="str">
        <f>Table5[[#This Row],[link_id]]</f>
        <v>L00433</v>
      </c>
      <c r="AC175" s="5" t="str">
        <f>_xlfn.TEXTJOIN("#",TRUE,
IFERROR(VLOOKUP($F175,all_tags[format],1,FALSE),""),
IFERROR(VLOOKUP($G175,all_tags[format],1,FALSE),""),
IFERROR(VLOOKUP($H175,all_tags[format],1,FALSE),""),
IFERROR(VLOOKUP($I175,all_tags[format],1,FALSE),""),
IFERROR(VLOOKUP($J175,all_tags[format],1,FALSE),""),
IFERROR(VLOOKUP($K175,all_tags[format],1,FALSE),""),
IFERROR(VLOOKUP($L175,all_tags[format],1,FALSE),""),
IFERROR(VLOOKUP($M175,all_tags[format],1,FALSE),""),
IFERROR(VLOOKUP($N175,all_tags[format],1,FALSE),""),
IFERROR(VLOOKUP($O175,all_tags[format],1,FALSE),"")
)</f>
        <v>post#package</v>
      </c>
      <c r="AD175" s="5" t="str">
        <f>_xlfn.TEXTJOIN("#",TRUE,
IFERROR(VLOOKUP($F175,all_tags[type],1,FALSE),""),
IFERROR(VLOOKUP($G175,all_tags[type],1,FALSE),""),
IFERROR(VLOOKUP($H175,all_tags[type],1,FALSE),""),
IFERROR(VLOOKUP($I175,all_tags[type],1,FALSE),""),
IFERROR(VLOOKUP($J175,all_tags[type],1,FALSE),""),
IFERROR(VLOOKUP($K175,all_tags[type],1,FALSE),""),
IFERROR(VLOOKUP($L175,all_tags[type],1,FALSE),""),
IFERROR(VLOOKUP($M175,all_tags[type],1,FALSE),""),
IFERROR(VLOOKUP($N175,all_tags[type],1,FALSE),""),
IFERROR(VLOOKUP($O175,all_tags[type],1,FALSE),"")
)</f>
        <v>research#description</v>
      </c>
      <c r="AE175" s="5" t="str">
        <f>_xlfn.TEXTJOIN("#",TRUE,
IFERROR(VLOOKUP($F175,all_tags[level],1,FALSE),""),
IFERROR(VLOOKUP($G175,all_tags[level],1,FALSE),""),
IFERROR(VLOOKUP($H175,all_tags[level],1,FALSE),""),
IFERROR(VLOOKUP($I175,all_tags[level],1,FALSE),""),
IFERROR(VLOOKUP($J175,all_tags[level],1,FALSE),""),
IFERROR(VLOOKUP($K175,all_tags[level],1,FALSE),""),
IFERROR(VLOOKUP($L175,all_tags[level],1,FALSE),""),
IFERROR(VLOOKUP($M175,all_tags[level],1,FALSE),""),
IFERROR(VLOOKUP($N175,all_tags[level],1,FALSE),""),
IFERROR(VLOOKUP($O175,all_tags[level],1,FALSE),"")
)</f>
        <v/>
      </c>
      <c r="AF175" s="5" t="str">
        <f>_xlfn.TEXTJOIN("#",TRUE,
IFERROR(VLOOKUP($F175,all_tags[style],1,FALSE),""),
IFERROR(VLOOKUP($G175,all_tags[style],1,FALSE),""),
IFERROR(VLOOKUP($H175,all_tags[style],1,FALSE),""),
IFERROR(VLOOKUP($I175,all_tags[style],1,FALSE),""),
IFERROR(VLOOKUP($J175,all_tags[style],1,FALSE),""),
IFERROR(VLOOKUP($K175,all_tags[style],1,FALSE),""),
IFERROR(VLOOKUP($L175,all_tags[style],1,FALSE),""),
IFERROR(VLOOKUP($M175,all_tags[style],1,FALSE),""),
IFERROR(VLOOKUP($N175,all_tags[style],1,FALSE),""),
IFERROR(VLOOKUP($O175,all_tags[style],1,FALSE),"")
)</f>
        <v/>
      </c>
      <c r="AG175" s="5" t="str">
        <f>_xlfn.TEXTJOIN("#",TRUE,
IFERROR(VLOOKUP($F175,all_tags[theme],1,FALSE),""),
IFERROR(VLOOKUP($G175,all_tags[theme],1,FALSE),""),
IFERROR(VLOOKUP($H175,all_tags[theme],1,FALSE),""),
IFERROR(VLOOKUP($I175,all_tags[theme],1,FALSE),""),
IFERROR(VLOOKUP($J175,all_tags[theme],1,FALSE),""),
IFERROR(VLOOKUP($K175,all_tags[theme],1,FALSE),""),
IFERROR(VLOOKUP($L175,all_tags[theme],1,FALSE),""),
IFERROR(VLOOKUP($M175,all_tags[theme],1,FALSE),""),
IFERROR(VLOOKUP($N175,all_tags[theme],1,FALSE),""),
IFERROR(VLOOKUP($O175,all_tags[theme],1,FALSE),"")
)</f>
        <v>data-science</v>
      </c>
      <c r="AH175" s="5" t="str">
        <f>_xlfn.TEXTJOIN("#",TRUE,
IFERROR(VLOOKUP($F175,all_tags[topic],1,FALSE),""),
IFERROR(VLOOKUP($G175,all_tags[topic],1,FALSE),""),
IFERROR(VLOOKUP($H175,all_tags[topic],1,FALSE),""),
IFERROR(VLOOKUP($I175,all_tags[topic],1,FALSE),""),
IFERROR(VLOOKUP($J175,all_tags[topic],1,FALSE),""),
IFERROR(VLOOKUP($K175,all_tags[topic],1,FALSE),""),
IFERROR(VLOOKUP($L175,all_tags[topic],1,FALSE),""),
IFERROR(VLOOKUP($M175,all_tags[topic],1,FALSE),""),
IFERROR(VLOOKUP($N175,all_tags[topic],1,FALSE),""),
IFERROR(VLOOKUP($O175,all_tags[topic],1,FALSE),"")
)</f>
        <v>technology</v>
      </c>
      <c r="AI175" s="5" t="str">
        <f>_xlfn.TEXTJOIN("#",TRUE,
IFERROR(VLOOKUP($F175,all_tags[area],1,FALSE),""),
IFERROR(VLOOKUP($G175,all_tags[area],1,FALSE),""),
IFERROR(VLOOKUP($H175,all_tags[area],1,FALSE),""),
IFERROR(VLOOKUP($I175,all_tags[area],1,FALSE),""),
IFERROR(VLOOKUP($J175,all_tags[area],1,FALSE),""),
IFERROR(VLOOKUP($K175,all_tags[area],1,FALSE),""),
IFERROR(VLOOKUP($L175,all_tags[area],1,FALSE),""),
IFERROR(VLOOKUP($M175,all_tags[area],1,FALSE),""),
IFERROR(VLOOKUP($N175,all_tags[area],1,FALSE),""),
IFERROR(VLOOKUP($O175,all_tags[area],1,FALSE),"")
)</f>
        <v/>
      </c>
      <c r="AJ175" s="5" t="str">
        <f>_xlfn.TEXTJOIN("#",TRUE,
IFERROR(VLOOKUP($F175,all_tags[technology],1,FALSE),""),
IFERROR(VLOOKUP($G175,all_tags[technology],1,FALSE),""),
IFERROR(VLOOKUP($H175,all_tags[technology],1,FALSE),""),
IFERROR(VLOOKUP($I175,all_tags[technology],1,FALSE),""),
IFERROR(VLOOKUP($J175,all_tags[technology],1,FALSE),""),
IFERROR(VLOOKUP($K175,all_tags[technology],1,FALSE),""),
IFERROR(VLOOKUP($L175,all_tags[technology],1,FALSE),""),
IFERROR(VLOOKUP($M175,all_tags[technology],1,FALSE),""),
IFERROR(VLOOKUP($N175,all_tags[technology],1,FALSE),""),
IFERROR(VLOOKUP($O175,all_tags[technology],1,FALSE),"")
)</f>
        <v>rstats</v>
      </c>
      <c r="AK175" s="5" t="str">
        <f>_xlfn.TEXTJOIN("#",TRUE,
IFERROR(VLOOKUP($F175,all_tags[other],1,FALSE),""),
IFERROR(VLOOKUP($G175,all_tags[other],1,FALSE),""),
IFERROR(VLOOKUP($H175,all_tags[other],1,FALSE),""),
IFERROR(VLOOKUP($I175,all_tags[other],1,FALSE),""),
IFERROR(VLOOKUP($J175,all_tags[other],1,FALSE),""),
IFERROR(VLOOKUP($K175,all_tags[other],1,FALSE),""),
IFERROR(VLOOKUP($L175,all_tags[other],1,FALSE),""),
IFERROR(VLOOKUP($M175,all_tags[other],1,FALSE),""),
IFERROR(VLOOKUP($N175,all_tags[other],1,FALSE),""),
IFERROR(VLOOKUP($O175,all_tags[other],1,FALSE),"")
)</f>
        <v>reproducible</v>
      </c>
      <c r="AL175" t="str">
        <f t="shared" si="2"/>
        <v>post;package;research;description;data-science;technology;rstats;reproducible</v>
      </c>
    </row>
    <row r="176" spans="1:38" ht="30" x14ac:dyDescent="0.25">
      <c r="A176" t="str">
        <f>source_data[[#This Row],[link_id]]</f>
        <v>L00434</v>
      </c>
      <c r="B176" t="str">
        <f>source_data[[#This Row],[link]]</f>
        <v>https://docs.microsoft.com/en-us/shows/</v>
      </c>
      <c r="C176" t="str">
        <f>source_data[[#This Row],[article_title]]</f>
        <v>Shows</v>
      </c>
      <c r="D176" t="str">
        <f>source_data[[#This Row],[concatenate]]</f>
        <v>site;course;tutorial;certification;data-science;ai;ml;microsoft</v>
      </c>
      <c r="E176">
        <f>source_data[[#This Row],[tag_count]]</f>
        <v>6</v>
      </c>
      <c r="F176" t="str" cm="1">
        <f t="array" ref="F176:M176">_xlfn.TEXTSPLIT(Table5[[#This Row],[concatenate]],";")</f>
        <v>site</v>
      </c>
      <c r="G176" t="str">
        <v>course</v>
      </c>
      <c r="H176" t="str">
        <v>tutorial</v>
      </c>
      <c r="I176" t="str">
        <v>certification</v>
      </c>
      <c r="J176" t="str">
        <v>data-science</v>
      </c>
      <c r="K176" t="str">
        <v>ai</v>
      </c>
      <c r="L176" t="str">
        <v>ml</v>
      </c>
      <c r="M176" t="str">
        <v>microsoft</v>
      </c>
      <c r="Q176">
        <f>IF(ISBLANK(F176),-1,COUNTIF(all_tags[],F176)-COUNTIF(all_tags[category],F176))</f>
        <v>1</v>
      </c>
      <c r="R176">
        <f>IF(ISBLANK(G176),-1,COUNTIF(all_tags[],G176)-COUNTIF(all_tags[category],G176))</f>
        <v>1</v>
      </c>
      <c r="S176">
        <f>IF(ISBLANK(H176),-1,COUNTIF(all_tags[],H176)-COUNTIF(all_tags[category],H176))</f>
        <v>1</v>
      </c>
      <c r="T176">
        <f>IF(ISBLANK(I176),-1,COUNTIF(all_tags[],I176)-COUNTIF(all_tags[category],I176))</f>
        <v>1</v>
      </c>
      <c r="U176">
        <f>IF(ISBLANK(J176),-1,COUNTIF(all_tags[],J176)-COUNTIF(all_tags[category],J176))</f>
        <v>1</v>
      </c>
      <c r="V176">
        <f>IF(ISBLANK(K176),-1,COUNTIF(all_tags[],K176)-COUNTIF(all_tags[category],K176))</f>
        <v>1</v>
      </c>
      <c r="W176">
        <f>IF(ISBLANK(L176),-1,COUNTIF(all_tags[],L176)-COUNTIF(all_tags[category],L176))</f>
        <v>1</v>
      </c>
      <c r="X176">
        <f>IF(ISBLANK(M176),-1,COUNTIF(all_tags[],M176)-COUNTIF(all_tags[category],M176))</f>
        <v>1</v>
      </c>
      <c r="Y176">
        <f>IF(ISBLANK(N176),-1,COUNTIF(all_tags[],N176)-COUNTIF(all_tags[category],N176))</f>
        <v>-1</v>
      </c>
      <c r="Z176">
        <f>IF(ISBLANK(O176),-1,COUNTIF(all_tags[],O176)-COUNTIF(all_tags[category],O176))</f>
        <v>-1</v>
      </c>
      <c r="AB176" t="str">
        <f>Table5[[#This Row],[link_id]]</f>
        <v>L00434</v>
      </c>
      <c r="AC176" s="5" t="str">
        <f>_xlfn.TEXTJOIN("#",TRUE,
IFERROR(VLOOKUP($F176,all_tags[format],1,FALSE),""),
IFERROR(VLOOKUP($G176,all_tags[format],1,FALSE),""),
IFERROR(VLOOKUP($H176,all_tags[format],1,FALSE),""),
IFERROR(VLOOKUP($I176,all_tags[format],1,FALSE),""),
IFERROR(VLOOKUP($J176,all_tags[format],1,FALSE),""),
IFERROR(VLOOKUP($K176,all_tags[format],1,FALSE),""),
IFERROR(VLOOKUP($L176,all_tags[format],1,FALSE),""),
IFERROR(VLOOKUP($M176,all_tags[format],1,FALSE),""),
IFERROR(VLOOKUP($N176,all_tags[format],1,FALSE),""),
IFERROR(VLOOKUP($O176,all_tags[format],1,FALSE),"")
)</f>
        <v>site#course</v>
      </c>
      <c r="AD176" s="5" t="str">
        <f>_xlfn.TEXTJOIN("#",TRUE,
IFERROR(VLOOKUP($F176,all_tags[type],1,FALSE),""),
IFERROR(VLOOKUP($G176,all_tags[type],1,FALSE),""),
IFERROR(VLOOKUP($H176,all_tags[type],1,FALSE),""),
IFERROR(VLOOKUP($I176,all_tags[type],1,FALSE),""),
IFERROR(VLOOKUP($J176,all_tags[type],1,FALSE),""),
IFERROR(VLOOKUP($K176,all_tags[type],1,FALSE),""),
IFERROR(VLOOKUP($L176,all_tags[type],1,FALSE),""),
IFERROR(VLOOKUP($M176,all_tags[type],1,FALSE),""),
IFERROR(VLOOKUP($N176,all_tags[type],1,FALSE),""),
IFERROR(VLOOKUP($O176,all_tags[type],1,FALSE),"")
)</f>
        <v>tutorial#certification</v>
      </c>
      <c r="AE176" s="5" t="str">
        <f>_xlfn.TEXTJOIN("#",TRUE,
IFERROR(VLOOKUP($F176,all_tags[level],1,FALSE),""),
IFERROR(VLOOKUP($G176,all_tags[level],1,FALSE),""),
IFERROR(VLOOKUP($H176,all_tags[level],1,FALSE),""),
IFERROR(VLOOKUP($I176,all_tags[level],1,FALSE),""),
IFERROR(VLOOKUP($J176,all_tags[level],1,FALSE),""),
IFERROR(VLOOKUP($K176,all_tags[level],1,FALSE),""),
IFERROR(VLOOKUP($L176,all_tags[level],1,FALSE),""),
IFERROR(VLOOKUP($M176,all_tags[level],1,FALSE),""),
IFERROR(VLOOKUP($N176,all_tags[level],1,FALSE),""),
IFERROR(VLOOKUP($O176,all_tags[level],1,FALSE),"")
)</f>
        <v/>
      </c>
      <c r="AF176" s="5" t="str">
        <f>_xlfn.TEXTJOIN("#",TRUE,
IFERROR(VLOOKUP($F176,all_tags[style],1,FALSE),""),
IFERROR(VLOOKUP($G176,all_tags[style],1,FALSE),""),
IFERROR(VLOOKUP($H176,all_tags[style],1,FALSE),""),
IFERROR(VLOOKUP($I176,all_tags[style],1,FALSE),""),
IFERROR(VLOOKUP($J176,all_tags[style],1,FALSE),""),
IFERROR(VLOOKUP($K176,all_tags[style],1,FALSE),""),
IFERROR(VLOOKUP($L176,all_tags[style],1,FALSE),""),
IFERROR(VLOOKUP($M176,all_tags[style],1,FALSE),""),
IFERROR(VLOOKUP($N176,all_tags[style],1,FALSE),""),
IFERROR(VLOOKUP($O176,all_tags[style],1,FALSE),"")
)</f>
        <v/>
      </c>
      <c r="AG176" s="5" t="str">
        <f>_xlfn.TEXTJOIN("#",TRUE,
IFERROR(VLOOKUP($F176,all_tags[theme],1,FALSE),""),
IFERROR(VLOOKUP($G176,all_tags[theme],1,FALSE),""),
IFERROR(VLOOKUP($H176,all_tags[theme],1,FALSE),""),
IFERROR(VLOOKUP($I176,all_tags[theme],1,FALSE),""),
IFERROR(VLOOKUP($J176,all_tags[theme],1,FALSE),""),
IFERROR(VLOOKUP($K176,all_tags[theme],1,FALSE),""),
IFERROR(VLOOKUP($L176,all_tags[theme],1,FALSE),""),
IFERROR(VLOOKUP($M176,all_tags[theme],1,FALSE),""),
IFERROR(VLOOKUP($N176,all_tags[theme],1,FALSE),""),
IFERROR(VLOOKUP($O176,all_tags[theme],1,FALSE),"")
)</f>
        <v>data-science</v>
      </c>
      <c r="AH176" s="5" t="str">
        <f>_xlfn.TEXTJOIN("#",TRUE,
IFERROR(VLOOKUP($F176,all_tags[topic],1,FALSE),""),
IFERROR(VLOOKUP($G176,all_tags[topic],1,FALSE),""),
IFERROR(VLOOKUP($H176,all_tags[topic],1,FALSE),""),
IFERROR(VLOOKUP($I176,all_tags[topic],1,FALSE),""),
IFERROR(VLOOKUP($J176,all_tags[topic],1,FALSE),""),
IFERROR(VLOOKUP($K176,all_tags[topic],1,FALSE),""),
IFERROR(VLOOKUP($L176,all_tags[topic],1,FALSE),""),
IFERROR(VLOOKUP($M176,all_tags[topic],1,FALSE),""),
IFERROR(VLOOKUP($N176,all_tags[topic],1,FALSE),""),
IFERROR(VLOOKUP($O176,all_tags[topic],1,FALSE),"")
)</f>
        <v/>
      </c>
      <c r="AI176" s="5" t="str">
        <f>_xlfn.TEXTJOIN("#",TRUE,
IFERROR(VLOOKUP($F176,all_tags[area],1,FALSE),""),
IFERROR(VLOOKUP($G176,all_tags[area],1,FALSE),""),
IFERROR(VLOOKUP($H176,all_tags[area],1,FALSE),""),
IFERROR(VLOOKUP($I176,all_tags[area],1,FALSE),""),
IFERROR(VLOOKUP($J176,all_tags[area],1,FALSE),""),
IFERROR(VLOOKUP($K176,all_tags[area],1,FALSE),""),
IFERROR(VLOOKUP($L176,all_tags[area],1,FALSE),""),
IFERROR(VLOOKUP($M176,all_tags[area],1,FALSE),""),
IFERROR(VLOOKUP($N176,all_tags[area],1,FALSE),""),
IFERROR(VLOOKUP($O176,all_tags[area],1,FALSE),"")
)</f>
        <v>ai#ml</v>
      </c>
      <c r="AJ176" s="5" t="str">
        <f>_xlfn.TEXTJOIN("#",TRUE,
IFERROR(VLOOKUP($F176,all_tags[technology],1,FALSE),""),
IFERROR(VLOOKUP($G176,all_tags[technology],1,FALSE),""),
IFERROR(VLOOKUP($H176,all_tags[technology],1,FALSE),""),
IFERROR(VLOOKUP($I176,all_tags[technology],1,FALSE),""),
IFERROR(VLOOKUP($J176,all_tags[technology],1,FALSE),""),
IFERROR(VLOOKUP($K176,all_tags[technology],1,FALSE),""),
IFERROR(VLOOKUP($L176,all_tags[technology],1,FALSE),""),
IFERROR(VLOOKUP($M176,all_tags[technology],1,FALSE),""),
IFERROR(VLOOKUP($N176,all_tags[technology],1,FALSE),""),
IFERROR(VLOOKUP($O176,all_tags[technology],1,FALSE),"")
)</f>
        <v/>
      </c>
      <c r="AK176" s="5" t="str">
        <f>_xlfn.TEXTJOIN("#",TRUE,
IFERROR(VLOOKUP($F176,all_tags[other],1,FALSE),""),
IFERROR(VLOOKUP($G176,all_tags[other],1,FALSE),""),
IFERROR(VLOOKUP($H176,all_tags[other],1,FALSE),""),
IFERROR(VLOOKUP($I176,all_tags[other],1,FALSE),""),
IFERROR(VLOOKUP($J176,all_tags[other],1,FALSE),""),
IFERROR(VLOOKUP($K176,all_tags[other],1,FALSE),""),
IFERROR(VLOOKUP($L176,all_tags[other],1,FALSE),""),
IFERROR(VLOOKUP($M176,all_tags[other],1,FALSE),""),
IFERROR(VLOOKUP($N176,all_tags[other],1,FALSE),""),
IFERROR(VLOOKUP($O176,all_tags[other],1,FALSE),"")
)</f>
        <v>microsoft</v>
      </c>
      <c r="AL176" t="str">
        <f t="shared" si="2"/>
        <v>site;course;tutorial;certification;data-science;ai;ml;microsoft</v>
      </c>
    </row>
    <row r="177" spans="1:38" ht="30" x14ac:dyDescent="0.25">
      <c r="A177" t="str">
        <f>source_data[[#This Row],[link_id]]</f>
        <v>L00436</v>
      </c>
      <c r="B177" t="str">
        <f>source_data[[#This Row],[link]]</f>
        <v>https://datawhatnow.com/introduction-web-scraping-python/</v>
      </c>
      <c r="C177" t="str">
        <f>source_data[[#This Row],[article_title]]</f>
        <v>Introduction to web scraping with Python</v>
      </c>
      <c r="D177" t="str">
        <f>source_data[[#This Row],[concatenate]]</f>
        <v>post;dataset;tutorial;tutorial;introduction;technology;web-scraping;python</v>
      </c>
      <c r="E177">
        <f>source_data[[#This Row],[tag_count]]</f>
        <v>6</v>
      </c>
      <c r="F177" t="str" cm="1">
        <f t="array" ref="F177:M177">_xlfn.TEXTSPLIT(Table5[[#This Row],[concatenate]],";")</f>
        <v>post</v>
      </c>
      <c r="G177" t="str">
        <v>dataset</v>
      </c>
      <c r="H177" t="str">
        <v>tutorial</v>
      </c>
      <c r="I177" t="str">
        <v>tutorial</v>
      </c>
      <c r="J177" t="str">
        <v>introduction</v>
      </c>
      <c r="K177" t="str">
        <v>technology</v>
      </c>
      <c r="L177" t="str">
        <v>web-scraping</v>
      </c>
      <c r="M177" t="str">
        <v>python</v>
      </c>
      <c r="Q177">
        <f>IF(ISBLANK(F177),-1,COUNTIF(all_tags[],F177)-COUNTIF(all_tags[category],F177))</f>
        <v>1</v>
      </c>
      <c r="R177">
        <f>IF(ISBLANK(G177),-1,COUNTIF(all_tags[],G177)-COUNTIF(all_tags[category],G177))</f>
        <v>1</v>
      </c>
      <c r="S177">
        <f>IF(ISBLANK(H177),-1,COUNTIF(all_tags[],H177)-COUNTIF(all_tags[category],H177))</f>
        <v>1</v>
      </c>
      <c r="T177">
        <f>IF(ISBLANK(I177),-1,COUNTIF(all_tags[],I177)-COUNTIF(all_tags[category],I177))</f>
        <v>1</v>
      </c>
      <c r="U177">
        <f>IF(ISBLANK(J177),-1,COUNTIF(all_tags[],J177)-COUNTIF(all_tags[category],J177))</f>
        <v>1</v>
      </c>
      <c r="V177">
        <f>IF(ISBLANK(K177),-1,COUNTIF(all_tags[],K177)-COUNTIF(all_tags[category],K177))</f>
        <v>1</v>
      </c>
      <c r="W177">
        <f>IF(ISBLANK(L177),-1,COUNTIF(all_tags[],L177)-COUNTIF(all_tags[category],L177))</f>
        <v>1</v>
      </c>
      <c r="X177">
        <f>IF(ISBLANK(M177),-1,COUNTIF(all_tags[],M177)-COUNTIF(all_tags[category],M177))</f>
        <v>1</v>
      </c>
      <c r="Y177">
        <f>IF(ISBLANK(N177),-1,COUNTIF(all_tags[],N177)-COUNTIF(all_tags[category],N177))</f>
        <v>-1</v>
      </c>
      <c r="Z177">
        <f>IF(ISBLANK(O177),-1,COUNTIF(all_tags[],O177)-COUNTIF(all_tags[category],O177))</f>
        <v>-1</v>
      </c>
      <c r="AB177" t="str">
        <f>Table5[[#This Row],[link_id]]</f>
        <v>L00436</v>
      </c>
      <c r="AC177" s="5" t="str">
        <f>_xlfn.TEXTJOIN("#",TRUE,
IFERROR(VLOOKUP($F177,all_tags[format],1,FALSE),""),
IFERROR(VLOOKUP($G177,all_tags[format],1,FALSE),""),
IFERROR(VLOOKUP($H177,all_tags[format],1,FALSE),""),
IFERROR(VLOOKUP($I177,all_tags[format],1,FALSE),""),
IFERROR(VLOOKUP($J177,all_tags[format],1,FALSE),""),
IFERROR(VLOOKUP($K177,all_tags[format],1,FALSE),""),
IFERROR(VLOOKUP($L177,all_tags[format],1,FALSE),""),
IFERROR(VLOOKUP($M177,all_tags[format],1,FALSE),""),
IFERROR(VLOOKUP($N177,all_tags[format],1,FALSE),""),
IFERROR(VLOOKUP($O177,all_tags[format],1,FALSE),"")
)</f>
        <v>post</v>
      </c>
      <c r="AD177" s="5" t="str">
        <f>_xlfn.TEXTJOIN("#",TRUE,
IFERROR(VLOOKUP($F177,all_tags[type],1,FALSE),""),
IFERROR(VLOOKUP($G177,all_tags[type],1,FALSE),""),
IFERROR(VLOOKUP($H177,all_tags[type],1,FALSE),""),
IFERROR(VLOOKUP($I177,all_tags[type],1,FALSE),""),
IFERROR(VLOOKUP($J177,all_tags[type],1,FALSE),""),
IFERROR(VLOOKUP($K177,all_tags[type],1,FALSE),""),
IFERROR(VLOOKUP($L177,all_tags[type],1,FALSE),""),
IFERROR(VLOOKUP($M177,all_tags[type],1,FALSE),""),
IFERROR(VLOOKUP($N177,all_tags[type],1,FALSE),""),
IFERROR(VLOOKUP($O177,all_tags[type],1,FALSE),"")
)</f>
        <v>dataset#tutorial#tutorial</v>
      </c>
      <c r="AE177" s="5" t="str">
        <f>_xlfn.TEXTJOIN("#",TRUE,
IFERROR(VLOOKUP($F177,all_tags[level],1,FALSE),""),
IFERROR(VLOOKUP($G177,all_tags[level],1,FALSE),""),
IFERROR(VLOOKUP($H177,all_tags[level],1,FALSE),""),
IFERROR(VLOOKUP($I177,all_tags[level],1,FALSE),""),
IFERROR(VLOOKUP($J177,all_tags[level],1,FALSE),""),
IFERROR(VLOOKUP($K177,all_tags[level],1,FALSE),""),
IFERROR(VLOOKUP($L177,all_tags[level],1,FALSE),""),
IFERROR(VLOOKUP($M177,all_tags[level],1,FALSE),""),
IFERROR(VLOOKUP($N177,all_tags[level],1,FALSE),""),
IFERROR(VLOOKUP($O177,all_tags[level],1,FALSE),"")
)</f>
        <v>introduction</v>
      </c>
      <c r="AF177" s="5" t="str">
        <f>_xlfn.TEXTJOIN("#",TRUE,
IFERROR(VLOOKUP($F177,all_tags[style],1,FALSE),""),
IFERROR(VLOOKUP($G177,all_tags[style],1,FALSE),""),
IFERROR(VLOOKUP($H177,all_tags[style],1,FALSE),""),
IFERROR(VLOOKUP($I177,all_tags[style],1,FALSE),""),
IFERROR(VLOOKUP($J177,all_tags[style],1,FALSE),""),
IFERROR(VLOOKUP($K177,all_tags[style],1,FALSE),""),
IFERROR(VLOOKUP($L177,all_tags[style],1,FALSE),""),
IFERROR(VLOOKUP($M177,all_tags[style],1,FALSE),""),
IFERROR(VLOOKUP($N177,all_tags[style],1,FALSE),""),
IFERROR(VLOOKUP($O177,all_tags[style],1,FALSE),"")
)</f>
        <v/>
      </c>
      <c r="AG177" s="5" t="str">
        <f>_xlfn.TEXTJOIN("#",TRUE,
IFERROR(VLOOKUP($F177,all_tags[theme],1,FALSE),""),
IFERROR(VLOOKUP($G177,all_tags[theme],1,FALSE),""),
IFERROR(VLOOKUP($H177,all_tags[theme],1,FALSE),""),
IFERROR(VLOOKUP($I177,all_tags[theme],1,FALSE),""),
IFERROR(VLOOKUP($J177,all_tags[theme],1,FALSE),""),
IFERROR(VLOOKUP($K177,all_tags[theme],1,FALSE),""),
IFERROR(VLOOKUP($L177,all_tags[theme],1,FALSE),""),
IFERROR(VLOOKUP($M177,all_tags[theme],1,FALSE),""),
IFERROR(VLOOKUP($N177,all_tags[theme],1,FALSE),""),
IFERROR(VLOOKUP($O177,all_tags[theme],1,FALSE),"")
)</f>
        <v/>
      </c>
      <c r="AH177" s="5" t="str">
        <f>_xlfn.TEXTJOIN("#",TRUE,
IFERROR(VLOOKUP($F177,all_tags[topic],1,FALSE),""),
IFERROR(VLOOKUP($G177,all_tags[topic],1,FALSE),""),
IFERROR(VLOOKUP($H177,all_tags[topic],1,FALSE),""),
IFERROR(VLOOKUP($I177,all_tags[topic],1,FALSE),""),
IFERROR(VLOOKUP($J177,all_tags[topic],1,FALSE),""),
IFERROR(VLOOKUP($K177,all_tags[topic],1,FALSE),""),
IFERROR(VLOOKUP($L177,all_tags[topic],1,FALSE),""),
IFERROR(VLOOKUP($M177,all_tags[topic],1,FALSE),""),
IFERROR(VLOOKUP($N177,all_tags[topic],1,FALSE),""),
IFERROR(VLOOKUP($O177,all_tags[topic],1,FALSE),"")
)</f>
        <v>technology</v>
      </c>
      <c r="AI177" s="5" t="str">
        <f>_xlfn.TEXTJOIN("#",TRUE,
IFERROR(VLOOKUP($F177,all_tags[area],1,FALSE),""),
IFERROR(VLOOKUP($G177,all_tags[area],1,FALSE),""),
IFERROR(VLOOKUP($H177,all_tags[area],1,FALSE),""),
IFERROR(VLOOKUP($I177,all_tags[area],1,FALSE),""),
IFERROR(VLOOKUP($J177,all_tags[area],1,FALSE),""),
IFERROR(VLOOKUP($K177,all_tags[area],1,FALSE),""),
IFERROR(VLOOKUP($L177,all_tags[area],1,FALSE),""),
IFERROR(VLOOKUP($M177,all_tags[area],1,FALSE),""),
IFERROR(VLOOKUP($N177,all_tags[area],1,FALSE),""),
IFERROR(VLOOKUP($O177,all_tags[area],1,FALSE),"")
)</f>
        <v>web-scraping</v>
      </c>
      <c r="AJ177" s="5" t="str">
        <f>_xlfn.TEXTJOIN("#",TRUE,
IFERROR(VLOOKUP($F177,all_tags[technology],1,FALSE),""),
IFERROR(VLOOKUP($G177,all_tags[technology],1,FALSE),""),
IFERROR(VLOOKUP($H177,all_tags[technology],1,FALSE),""),
IFERROR(VLOOKUP($I177,all_tags[technology],1,FALSE),""),
IFERROR(VLOOKUP($J177,all_tags[technology],1,FALSE),""),
IFERROR(VLOOKUP($K177,all_tags[technology],1,FALSE),""),
IFERROR(VLOOKUP($L177,all_tags[technology],1,FALSE),""),
IFERROR(VLOOKUP($M177,all_tags[technology],1,FALSE),""),
IFERROR(VLOOKUP($N177,all_tags[technology],1,FALSE),""),
IFERROR(VLOOKUP($O177,all_tags[technology],1,FALSE),"")
)</f>
        <v>python</v>
      </c>
      <c r="AK177" s="5" t="str">
        <f>_xlfn.TEXTJOIN("#",TRUE,
IFERROR(VLOOKUP($F177,all_tags[other],1,FALSE),""),
IFERROR(VLOOKUP($G177,all_tags[other],1,FALSE),""),
IFERROR(VLOOKUP($H177,all_tags[other],1,FALSE),""),
IFERROR(VLOOKUP($I177,all_tags[other],1,FALSE),""),
IFERROR(VLOOKUP($J177,all_tags[other],1,FALSE),""),
IFERROR(VLOOKUP($K177,all_tags[other],1,FALSE),""),
IFERROR(VLOOKUP($L177,all_tags[other],1,FALSE),""),
IFERROR(VLOOKUP($M177,all_tags[other],1,FALSE),""),
IFERROR(VLOOKUP($N177,all_tags[other],1,FALSE),""),
IFERROR(VLOOKUP($O177,all_tags[other],1,FALSE),"")
)</f>
        <v/>
      </c>
      <c r="AL177" t="str">
        <f t="shared" si="2"/>
        <v>post;dataset;tutorial;tutorial;introduction;technology;web-scraping;python</v>
      </c>
    </row>
    <row r="178" spans="1:38" x14ac:dyDescent="0.25">
      <c r="A178" t="str">
        <f>source_data[[#This Row],[link_id]]</f>
        <v>L00439</v>
      </c>
      <c r="B178" t="str">
        <f>source_data[[#This Row],[link]]</f>
        <v>https://hbswk.hbs.edu/item/the-promises-and-limitations-of-big-data</v>
      </c>
      <c r="C178" t="str">
        <f>source_data[[#This Row],[article_title]]</f>
        <v>The Promises and Limitations of Big Data</v>
      </c>
      <c r="D178" t="str">
        <f>source_data[[#This Row],[concatenate]]</f>
        <v>article;general;promise;peril;big-data</v>
      </c>
      <c r="E178">
        <f>source_data[[#This Row],[tag_count]]</f>
        <v>5</v>
      </c>
      <c r="F178" t="str" cm="1">
        <f t="array" ref="F178:J178">_xlfn.TEXTSPLIT(Table5[[#This Row],[concatenate]],";")</f>
        <v>article</v>
      </c>
      <c r="G178" t="str">
        <v>general</v>
      </c>
      <c r="H178" t="str">
        <v>promise</v>
      </c>
      <c r="I178" t="str">
        <v>peril</v>
      </c>
      <c r="J178" t="str">
        <v>big-data</v>
      </c>
      <c r="Q178">
        <f>IF(ISBLANK(F178),-1,COUNTIF(all_tags[],F178)-COUNTIF(all_tags[category],F178))</f>
        <v>1</v>
      </c>
      <c r="R178">
        <f>IF(ISBLANK(G178),-1,COUNTIF(all_tags[],G178)-COUNTIF(all_tags[category],G178))</f>
        <v>1</v>
      </c>
      <c r="S178">
        <f>IF(ISBLANK(H178),-1,COUNTIF(all_tags[],H178)-COUNTIF(all_tags[category],H178))</f>
        <v>1</v>
      </c>
      <c r="T178">
        <f>IF(ISBLANK(I178),-1,COUNTIF(all_tags[],I178)-COUNTIF(all_tags[category],I178))</f>
        <v>1</v>
      </c>
      <c r="U178">
        <f>IF(ISBLANK(J178),-1,COUNTIF(all_tags[],J178)-COUNTIF(all_tags[category],J178))</f>
        <v>1</v>
      </c>
      <c r="V178">
        <f>IF(ISBLANK(K178),-1,COUNTIF(all_tags[],K178)-COUNTIF(all_tags[category],K178))</f>
        <v>-1</v>
      </c>
      <c r="W178">
        <f>IF(ISBLANK(L178),-1,COUNTIF(all_tags[],L178)-COUNTIF(all_tags[category],L178))</f>
        <v>-1</v>
      </c>
      <c r="X178">
        <f>IF(ISBLANK(M178),-1,COUNTIF(all_tags[],M178)-COUNTIF(all_tags[category],M178))</f>
        <v>-1</v>
      </c>
      <c r="Y178">
        <f>IF(ISBLANK(N178),-1,COUNTIF(all_tags[],N178)-COUNTIF(all_tags[category],N178))</f>
        <v>-1</v>
      </c>
      <c r="Z178">
        <f>IF(ISBLANK(O178),-1,COUNTIF(all_tags[],O178)-COUNTIF(all_tags[category],O178))</f>
        <v>-1</v>
      </c>
      <c r="AB178" t="str">
        <f>Table5[[#This Row],[link_id]]</f>
        <v>L00439</v>
      </c>
      <c r="AC178" s="5" t="str">
        <f>_xlfn.TEXTJOIN("#",TRUE,
IFERROR(VLOOKUP($F178,all_tags[format],1,FALSE),""),
IFERROR(VLOOKUP($G178,all_tags[format],1,FALSE),""),
IFERROR(VLOOKUP($H178,all_tags[format],1,FALSE),""),
IFERROR(VLOOKUP($I178,all_tags[format],1,FALSE),""),
IFERROR(VLOOKUP($J178,all_tags[format],1,FALSE),""),
IFERROR(VLOOKUP($K178,all_tags[format],1,FALSE),""),
IFERROR(VLOOKUP($L178,all_tags[format],1,FALSE),""),
IFERROR(VLOOKUP($M178,all_tags[format],1,FALSE),""),
IFERROR(VLOOKUP($N178,all_tags[format],1,FALSE),""),
IFERROR(VLOOKUP($O178,all_tags[format],1,FALSE),"")
)</f>
        <v>article</v>
      </c>
      <c r="AD178" s="5" t="str">
        <f>_xlfn.TEXTJOIN("#",TRUE,
IFERROR(VLOOKUP($F178,all_tags[type],1,FALSE),""),
IFERROR(VLOOKUP($G178,all_tags[type],1,FALSE),""),
IFERROR(VLOOKUP($H178,all_tags[type],1,FALSE),""),
IFERROR(VLOOKUP($I178,all_tags[type],1,FALSE),""),
IFERROR(VLOOKUP($J178,all_tags[type],1,FALSE),""),
IFERROR(VLOOKUP($K178,all_tags[type],1,FALSE),""),
IFERROR(VLOOKUP($L178,all_tags[type],1,FALSE),""),
IFERROR(VLOOKUP($M178,all_tags[type],1,FALSE),""),
IFERROR(VLOOKUP($N178,all_tags[type],1,FALSE),""),
IFERROR(VLOOKUP($O178,all_tags[type],1,FALSE),"")
)</f>
        <v>general</v>
      </c>
      <c r="AE178" s="5" t="str">
        <f>_xlfn.TEXTJOIN("#",TRUE,
IFERROR(VLOOKUP($F178,all_tags[level],1,FALSE),""),
IFERROR(VLOOKUP($G178,all_tags[level],1,FALSE),""),
IFERROR(VLOOKUP($H178,all_tags[level],1,FALSE),""),
IFERROR(VLOOKUP($I178,all_tags[level],1,FALSE),""),
IFERROR(VLOOKUP($J178,all_tags[level],1,FALSE),""),
IFERROR(VLOOKUP($K178,all_tags[level],1,FALSE),""),
IFERROR(VLOOKUP($L178,all_tags[level],1,FALSE),""),
IFERROR(VLOOKUP($M178,all_tags[level],1,FALSE),""),
IFERROR(VLOOKUP($N178,all_tags[level],1,FALSE),""),
IFERROR(VLOOKUP($O178,all_tags[level],1,FALSE),"")
)</f>
        <v/>
      </c>
      <c r="AF178" s="5" t="str">
        <f>_xlfn.TEXTJOIN("#",TRUE,
IFERROR(VLOOKUP($F178,all_tags[style],1,FALSE),""),
IFERROR(VLOOKUP($G178,all_tags[style],1,FALSE),""),
IFERROR(VLOOKUP($H178,all_tags[style],1,FALSE),""),
IFERROR(VLOOKUP($I178,all_tags[style],1,FALSE),""),
IFERROR(VLOOKUP($J178,all_tags[style],1,FALSE),""),
IFERROR(VLOOKUP($K178,all_tags[style],1,FALSE),""),
IFERROR(VLOOKUP($L178,all_tags[style],1,FALSE),""),
IFERROR(VLOOKUP($M178,all_tags[style],1,FALSE),""),
IFERROR(VLOOKUP($N178,all_tags[style],1,FALSE),""),
IFERROR(VLOOKUP($O178,all_tags[style],1,FALSE),"")
)</f>
        <v>promise#peril</v>
      </c>
      <c r="AG178" s="5" t="str">
        <f>_xlfn.TEXTJOIN("#",TRUE,
IFERROR(VLOOKUP($F178,all_tags[theme],1,FALSE),""),
IFERROR(VLOOKUP($G178,all_tags[theme],1,FALSE),""),
IFERROR(VLOOKUP($H178,all_tags[theme],1,FALSE),""),
IFERROR(VLOOKUP($I178,all_tags[theme],1,FALSE),""),
IFERROR(VLOOKUP($J178,all_tags[theme],1,FALSE),""),
IFERROR(VLOOKUP($K178,all_tags[theme],1,FALSE),""),
IFERROR(VLOOKUP($L178,all_tags[theme],1,FALSE),""),
IFERROR(VLOOKUP($M178,all_tags[theme],1,FALSE),""),
IFERROR(VLOOKUP($N178,all_tags[theme],1,FALSE),""),
IFERROR(VLOOKUP($O178,all_tags[theme],1,FALSE),"")
)</f>
        <v/>
      </c>
      <c r="AH178" s="5" t="str">
        <f>_xlfn.TEXTJOIN("#",TRUE,
IFERROR(VLOOKUP($F178,all_tags[topic],1,FALSE),""),
IFERROR(VLOOKUP($G178,all_tags[topic],1,FALSE),""),
IFERROR(VLOOKUP($H178,all_tags[topic],1,FALSE),""),
IFERROR(VLOOKUP($I178,all_tags[topic],1,FALSE),""),
IFERROR(VLOOKUP($J178,all_tags[topic],1,FALSE),""),
IFERROR(VLOOKUP($K178,all_tags[topic],1,FALSE),""),
IFERROR(VLOOKUP($L178,all_tags[topic],1,FALSE),""),
IFERROR(VLOOKUP($M178,all_tags[topic],1,FALSE),""),
IFERROR(VLOOKUP($N178,all_tags[topic],1,FALSE),""),
IFERROR(VLOOKUP($O178,all_tags[topic],1,FALSE),"")
)</f>
        <v/>
      </c>
      <c r="AI178" s="5" t="str">
        <f>_xlfn.TEXTJOIN("#",TRUE,
IFERROR(VLOOKUP($F178,all_tags[area],1,FALSE),""),
IFERROR(VLOOKUP($G178,all_tags[area],1,FALSE),""),
IFERROR(VLOOKUP($H178,all_tags[area],1,FALSE),""),
IFERROR(VLOOKUP($I178,all_tags[area],1,FALSE),""),
IFERROR(VLOOKUP($J178,all_tags[area],1,FALSE),""),
IFERROR(VLOOKUP($K178,all_tags[area],1,FALSE),""),
IFERROR(VLOOKUP($L178,all_tags[area],1,FALSE),""),
IFERROR(VLOOKUP($M178,all_tags[area],1,FALSE),""),
IFERROR(VLOOKUP($N178,all_tags[area],1,FALSE),""),
IFERROR(VLOOKUP($O178,all_tags[area],1,FALSE),"")
)</f>
        <v>big-data</v>
      </c>
      <c r="AJ178" s="5" t="str">
        <f>_xlfn.TEXTJOIN("#",TRUE,
IFERROR(VLOOKUP($F178,all_tags[technology],1,FALSE),""),
IFERROR(VLOOKUP($G178,all_tags[technology],1,FALSE),""),
IFERROR(VLOOKUP($H178,all_tags[technology],1,FALSE),""),
IFERROR(VLOOKUP($I178,all_tags[technology],1,FALSE),""),
IFERROR(VLOOKUP($J178,all_tags[technology],1,FALSE),""),
IFERROR(VLOOKUP($K178,all_tags[technology],1,FALSE),""),
IFERROR(VLOOKUP($L178,all_tags[technology],1,FALSE),""),
IFERROR(VLOOKUP($M178,all_tags[technology],1,FALSE),""),
IFERROR(VLOOKUP($N178,all_tags[technology],1,FALSE),""),
IFERROR(VLOOKUP($O178,all_tags[technology],1,FALSE),"")
)</f>
        <v/>
      </c>
      <c r="AK178" s="5" t="str">
        <f>_xlfn.TEXTJOIN("#",TRUE,
IFERROR(VLOOKUP($F178,all_tags[other],1,FALSE),""),
IFERROR(VLOOKUP($G178,all_tags[other],1,FALSE),""),
IFERROR(VLOOKUP($H178,all_tags[other],1,FALSE),""),
IFERROR(VLOOKUP($I178,all_tags[other],1,FALSE),""),
IFERROR(VLOOKUP($J178,all_tags[other],1,FALSE),""),
IFERROR(VLOOKUP($K178,all_tags[other],1,FALSE),""),
IFERROR(VLOOKUP($L178,all_tags[other],1,FALSE),""),
IFERROR(VLOOKUP($M178,all_tags[other],1,FALSE),""),
IFERROR(VLOOKUP($N178,all_tags[other],1,FALSE),""),
IFERROR(VLOOKUP($O178,all_tags[other],1,FALSE),"")
)</f>
        <v/>
      </c>
      <c r="AL178" t="str">
        <f t="shared" si="2"/>
        <v>article;general;promise;peril;big-data</v>
      </c>
    </row>
    <row r="179" spans="1:38" x14ac:dyDescent="0.25">
      <c r="A179" t="str">
        <f>source_data[[#This Row],[link_id]]</f>
        <v>L00442</v>
      </c>
      <c r="B179" t="str">
        <f>source_data[[#This Row],[link]]</f>
        <v>https://policyviz.com/2017/05/11/a-step-by-step-guide-to-advanced-data-visualization-in-excel-2010/</v>
      </c>
      <c r="C179" t="str">
        <f>source_data[[#This Row],[article_title]]</f>
        <v>A Step-by-Step Guide to Advanced Data Visualization in Excel 2010</v>
      </c>
      <c r="D179" t="str">
        <f>source_data[[#This Row],[concatenate]]</f>
        <v>post;tutorial;data-viz;technique</v>
      </c>
      <c r="E179">
        <f>source_data[[#This Row],[tag_count]]</f>
        <v>5</v>
      </c>
      <c r="F179" t="str" cm="1">
        <f t="array" ref="F179:I179">_xlfn.TEXTSPLIT(Table5[[#This Row],[concatenate]],";")</f>
        <v>post</v>
      </c>
      <c r="G179" t="str">
        <v>tutorial</v>
      </c>
      <c r="H179" t="str">
        <v>data-viz</v>
      </c>
      <c r="I179" t="str">
        <v>technique</v>
      </c>
      <c r="Q179">
        <f>IF(ISBLANK(F179),-1,COUNTIF(all_tags[],F179)-COUNTIF(all_tags[category],F179))</f>
        <v>1</v>
      </c>
      <c r="R179">
        <f>IF(ISBLANK(G179),-1,COUNTIF(all_tags[],G179)-COUNTIF(all_tags[category],G179))</f>
        <v>1</v>
      </c>
      <c r="S179">
        <f>IF(ISBLANK(H179),-1,COUNTIF(all_tags[],H179)-COUNTIF(all_tags[category],H179))</f>
        <v>1</v>
      </c>
      <c r="T179">
        <f>IF(ISBLANK(I179),-1,COUNTIF(all_tags[],I179)-COUNTIF(all_tags[category],I179))</f>
        <v>1</v>
      </c>
      <c r="U179">
        <f>IF(ISBLANK(J179),-1,COUNTIF(all_tags[],J179)-COUNTIF(all_tags[category],J179))</f>
        <v>-1</v>
      </c>
      <c r="V179">
        <f>IF(ISBLANK(K179),-1,COUNTIF(all_tags[],K179)-COUNTIF(all_tags[category],K179))</f>
        <v>-1</v>
      </c>
      <c r="W179">
        <f>IF(ISBLANK(L179),-1,COUNTIF(all_tags[],L179)-COUNTIF(all_tags[category],L179))</f>
        <v>-1</v>
      </c>
      <c r="X179">
        <f>IF(ISBLANK(M179),-1,COUNTIF(all_tags[],M179)-COUNTIF(all_tags[category],M179))</f>
        <v>-1</v>
      </c>
      <c r="Y179">
        <f>IF(ISBLANK(N179),-1,COUNTIF(all_tags[],N179)-COUNTIF(all_tags[category],N179))</f>
        <v>-1</v>
      </c>
      <c r="Z179">
        <f>IF(ISBLANK(O179),-1,COUNTIF(all_tags[],O179)-COUNTIF(all_tags[category],O179))</f>
        <v>-1</v>
      </c>
      <c r="AB179" t="str">
        <f>Table5[[#This Row],[link_id]]</f>
        <v>L00442</v>
      </c>
      <c r="AC179" s="5" t="str">
        <f>_xlfn.TEXTJOIN("#",TRUE,
IFERROR(VLOOKUP($F179,all_tags[format],1,FALSE),""),
IFERROR(VLOOKUP($G179,all_tags[format],1,FALSE),""),
IFERROR(VLOOKUP($H179,all_tags[format],1,FALSE),""),
IFERROR(VLOOKUP($I179,all_tags[format],1,FALSE),""),
IFERROR(VLOOKUP($J179,all_tags[format],1,FALSE),""),
IFERROR(VLOOKUP($K179,all_tags[format],1,FALSE),""),
IFERROR(VLOOKUP($L179,all_tags[format],1,FALSE),""),
IFERROR(VLOOKUP($M179,all_tags[format],1,FALSE),""),
IFERROR(VLOOKUP($N179,all_tags[format],1,FALSE),""),
IFERROR(VLOOKUP($O179,all_tags[format],1,FALSE),"")
)</f>
        <v>post</v>
      </c>
      <c r="AD179" s="5" t="str">
        <f>_xlfn.TEXTJOIN("#",TRUE,
IFERROR(VLOOKUP($F179,all_tags[type],1,FALSE),""),
IFERROR(VLOOKUP($G179,all_tags[type],1,FALSE),""),
IFERROR(VLOOKUP($H179,all_tags[type],1,FALSE),""),
IFERROR(VLOOKUP($I179,all_tags[type],1,FALSE),""),
IFERROR(VLOOKUP($J179,all_tags[type],1,FALSE),""),
IFERROR(VLOOKUP($K179,all_tags[type],1,FALSE),""),
IFERROR(VLOOKUP($L179,all_tags[type],1,FALSE),""),
IFERROR(VLOOKUP($M179,all_tags[type],1,FALSE),""),
IFERROR(VLOOKUP($N179,all_tags[type],1,FALSE),""),
IFERROR(VLOOKUP($O179,all_tags[type],1,FALSE),"")
)</f>
        <v>tutorial</v>
      </c>
      <c r="AE179" s="5" t="str">
        <f>_xlfn.TEXTJOIN("#",TRUE,
IFERROR(VLOOKUP($F179,all_tags[level],1,FALSE),""),
IFERROR(VLOOKUP($G179,all_tags[level],1,FALSE),""),
IFERROR(VLOOKUP($H179,all_tags[level],1,FALSE),""),
IFERROR(VLOOKUP($I179,all_tags[level],1,FALSE),""),
IFERROR(VLOOKUP($J179,all_tags[level],1,FALSE),""),
IFERROR(VLOOKUP($K179,all_tags[level],1,FALSE),""),
IFERROR(VLOOKUP($L179,all_tags[level],1,FALSE),""),
IFERROR(VLOOKUP($M179,all_tags[level],1,FALSE),""),
IFERROR(VLOOKUP($N179,all_tags[level],1,FALSE),""),
IFERROR(VLOOKUP($O179,all_tags[level],1,FALSE),"")
)</f>
        <v/>
      </c>
      <c r="AF179" s="5" t="str">
        <f>_xlfn.TEXTJOIN("#",TRUE,
IFERROR(VLOOKUP($F179,all_tags[style],1,FALSE),""),
IFERROR(VLOOKUP($G179,all_tags[style],1,FALSE),""),
IFERROR(VLOOKUP($H179,all_tags[style],1,FALSE),""),
IFERROR(VLOOKUP($I179,all_tags[style],1,FALSE),""),
IFERROR(VLOOKUP($J179,all_tags[style],1,FALSE),""),
IFERROR(VLOOKUP($K179,all_tags[style],1,FALSE),""),
IFERROR(VLOOKUP($L179,all_tags[style],1,FALSE),""),
IFERROR(VLOOKUP($M179,all_tags[style],1,FALSE),""),
IFERROR(VLOOKUP($N179,all_tags[style],1,FALSE),""),
IFERROR(VLOOKUP($O179,all_tags[style],1,FALSE),"")
)</f>
        <v/>
      </c>
      <c r="AG179" s="5" t="str">
        <f>_xlfn.TEXTJOIN("#",TRUE,
IFERROR(VLOOKUP($F179,all_tags[theme],1,FALSE),""),
IFERROR(VLOOKUP($G179,all_tags[theme],1,FALSE),""),
IFERROR(VLOOKUP($H179,all_tags[theme],1,FALSE),""),
IFERROR(VLOOKUP($I179,all_tags[theme],1,FALSE),""),
IFERROR(VLOOKUP($J179,all_tags[theme],1,FALSE),""),
IFERROR(VLOOKUP($K179,all_tags[theme],1,FALSE),""),
IFERROR(VLOOKUP($L179,all_tags[theme],1,FALSE),""),
IFERROR(VLOOKUP($M179,all_tags[theme],1,FALSE),""),
IFERROR(VLOOKUP($N179,all_tags[theme],1,FALSE),""),
IFERROR(VLOOKUP($O179,all_tags[theme],1,FALSE),"")
)</f>
        <v>data-viz</v>
      </c>
      <c r="AH179" s="5" t="str">
        <f>_xlfn.TEXTJOIN("#",TRUE,
IFERROR(VLOOKUP($F179,all_tags[topic],1,FALSE),""),
IFERROR(VLOOKUP($G179,all_tags[topic],1,FALSE),""),
IFERROR(VLOOKUP($H179,all_tags[topic],1,FALSE),""),
IFERROR(VLOOKUP($I179,all_tags[topic],1,FALSE),""),
IFERROR(VLOOKUP($J179,all_tags[topic],1,FALSE),""),
IFERROR(VLOOKUP($K179,all_tags[topic],1,FALSE),""),
IFERROR(VLOOKUP($L179,all_tags[topic],1,FALSE),""),
IFERROR(VLOOKUP($M179,all_tags[topic],1,FALSE),""),
IFERROR(VLOOKUP($N179,all_tags[topic],1,FALSE),""),
IFERROR(VLOOKUP($O179,all_tags[topic],1,FALSE),"")
)</f>
        <v>technique</v>
      </c>
      <c r="AI179" s="5" t="str">
        <f>_xlfn.TEXTJOIN("#",TRUE,
IFERROR(VLOOKUP($F179,all_tags[area],1,FALSE),""),
IFERROR(VLOOKUP($G179,all_tags[area],1,FALSE),""),
IFERROR(VLOOKUP($H179,all_tags[area],1,FALSE),""),
IFERROR(VLOOKUP($I179,all_tags[area],1,FALSE),""),
IFERROR(VLOOKUP($J179,all_tags[area],1,FALSE),""),
IFERROR(VLOOKUP($K179,all_tags[area],1,FALSE),""),
IFERROR(VLOOKUP($L179,all_tags[area],1,FALSE),""),
IFERROR(VLOOKUP($M179,all_tags[area],1,FALSE),""),
IFERROR(VLOOKUP($N179,all_tags[area],1,FALSE),""),
IFERROR(VLOOKUP($O179,all_tags[area],1,FALSE),"")
)</f>
        <v/>
      </c>
      <c r="AJ179" s="5" t="str">
        <f>_xlfn.TEXTJOIN("#",TRUE,
IFERROR(VLOOKUP($F179,all_tags[technology],1,FALSE),""),
IFERROR(VLOOKUP($G179,all_tags[technology],1,FALSE),""),
IFERROR(VLOOKUP($H179,all_tags[technology],1,FALSE),""),
IFERROR(VLOOKUP($I179,all_tags[technology],1,FALSE),""),
IFERROR(VLOOKUP($J179,all_tags[technology],1,FALSE),""),
IFERROR(VLOOKUP($K179,all_tags[technology],1,FALSE),""),
IFERROR(VLOOKUP($L179,all_tags[technology],1,FALSE),""),
IFERROR(VLOOKUP($M179,all_tags[technology],1,FALSE),""),
IFERROR(VLOOKUP($N179,all_tags[technology],1,FALSE),""),
IFERROR(VLOOKUP($O179,all_tags[technology],1,FALSE),"")
)</f>
        <v/>
      </c>
      <c r="AK179" s="5" t="str">
        <f>_xlfn.TEXTJOIN("#",TRUE,
IFERROR(VLOOKUP($F179,all_tags[other],1,FALSE),""),
IFERROR(VLOOKUP($G179,all_tags[other],1,FALSE),""),
IFERROR(VLOOKUP($H179,all_tags[other],1,FALSE),""),
IFERROR(VLOOKUP($I179,all_tags[other],1,FALSE),""),
IFERROR(VLOOKUP($J179,all_tags[other],1,FALSE),""),
IFERROR(VLOOKUP($K179,all_tags[other],1,FALSE),""),
IFERROR(VLOOKUP($L179,all_tags[other],1,FALSE),""),
IFERROR(VLOOKUP($M179,all_tags[other],1,FALSE),""),
IFERROR(VLOOKUP($N179,all_tags[other],1,FALSE),""),
IFERROR(VLOOKUP($O179,all_tags[other],1,FALSE),"")
)</f>
        <v/>
      </c>
      <c r="AL179" t="str">
        <f t="shared" si="2"/>
        <v>post;tutorial;data-viz;technique</v>
      </c>
    </row>
    <row r="180" spans="1:38" x14ac:dyDescent="0.25">
      <c r="A180" t="str">
        <f>source_data[[#This Row],[link_id]]</f>
        <v>L00444</v>
      </c>
      <c r="B180" t="str">
        <f>source_data[[#This Row],[link]]</f>
        <v>https://infogram.com/blog/18-data-visualization-resources-for-education-and-inspiration/</v>
      </c>
      <c r="C180" t="str">
        <f>source_data[[#This Row],[article_title]]</f>
        <v>18 Data Visualization Resources for Education and Inspiration</v>
      </c>
      <c r="D180" t="str">
        <f>source_data[[#This Row],[concatenate]]</f>
        <v>post;list;resource;data-viz;tool</v>
      </c>
      <c r="E180">
        <f>source_data[[#This Row],[tag_count]]</f>
        <v>5</v>
      </c>
      <c r="F180" t="str" cm="1">
        <f t="array" ref="F180:J180">_xlfn.TEXTSPLIT(Table5[[#This Row],[concatenate]],";")</f>
        <v>post</v>
      </c>
      <c r="G180" t="str">
        <v>list</v>
      </c>
      <c r="H180" t="str">
        <v>resource</v>
      </c>
      <c r="I180" t="str">
        <v>data-viz</v>
      </c>
      <c r="J180" t="str">
        <v>tool</v>
      </c>
      <c r="Q180">
        <f>IF(ISBLANK(F180),-1,COUNTIF(all_tags[],F180)-COUNTIF(all_tags[category],F180))</f>
        <v>1</v>
      </c>
      <c r="R180">
        <f>IF(ISBLANK(G180),-1,COUNTIF(all_tags[],G180)-COUNTIF(all_tags[category],G180))</f>
        <v>1</v>
      </c>
      <c r="S180">
        <f>IF(ISBLANK(H180),-1,COUNTIF(all_tags[],H180)-COUNTIF(all_tags[category],H180))</f>
        <v>1</v>
      </c>
      <c r="T180">
        <f>IF(ISBLANK(I180),-1,COUNTIF(all_tags[],I180)-COUNTIF(all_tags[category],I180))</f>
        <v>1</v>
      </c>
      <c r="U180">
        <f>IF(ISBLANK(J180),-1,COUNTIF(all_tags[],J180)-COUNTIF(all_tags[category],J180))</f>
        <v>1</v>
      </c>
      <c r="V180">
        <f>IF(ISBLANK(K180),-1,COUNTIF(all_tags[],K180)-COUNTIF(all_tags[category],K180))</f>
        <v>-1</v>
      </c>
      <c r="W180">
        <f>IF(ISBLANK(L180),-1,COUNTIF(all_tags[],L180)-COUNTIF(all_tags[category],L180))</f>
        <v>-1</v>
      </c>
      <c r="X180">
        <f>IF(ISBLANK(M180),-1,COUNTIF(all_tags[],M180)-COUNTIF(all_tags[category],M180))</f>
        <v>-1</v>
      </c>
      <c r="Y180">
        <f>IF(ISBLANK(N180),-1,COUNTIF(all_tags[],N180)-COUNTIF(all_tags[category],N180))</f>
        <v>-1</v>
      </c>
      <c r="Z180">
        <f>IF(ISBLANK(O180),-1,COUNTIF(all_tags[],O180)-COUNTIF(all_tags[category],O180))</f>
        <v>-1</v>
      </c>
      <c r="AB180" t="str">
        <f>Table5[[#This Row],[link_id]]</f>
        <v>L00444</v>
      </c>
      <c r="AC180" s="5" t="str">
        <f>_xlfn.TEXTJOIN("#",TRUE,
IFERROR(VLOOKUP($F180,all_tags[format],1,FALSE),""),
IFERROR(VLOOKUP($G180,all_tags[format],1,FALSE),""),
IFERROR(VLOOKUP($H180,all_tags[format],1,FALSE),""),
IFERROR(VLOOKUP($I180,all_tags[format],1,FALSE),""),
IFERROR(VLOOKUP($J180,all_tags[format],1,FALSE),""),
IFERROR(VLOOKUP($K180,all_tags[format],1,FALSE),""),
IFERROR(VLOOKUP($L180,all_tags[format],1,FALSE),""),
IFERROR(VLOOKUP($M180,all_tags[format],1,FALSE),""),
IFERROR(VLOOKUP($N180,all_tags[format],1,FALSE),""),
IFERROR(VLOOKUP($O180,all_tags[format],1,FALSE),"")
)</f>
        <v>post</v>
      </c>
      <c r="AD180" s="5" t="str">
        <f>_xlfn.TEXTJOIN("#",TRUE,
IFERROR(VLOOKUP($F180,all_tags[type],1,FALSE),""),
IFERROR(VLOOKUP($G180,all_tags[type],1,FALSE),""),
IFERROR(VLOOKUP($H180,all_tags[type],1,FALSE),""),
IFERROR(VLOOKUP($I180,all_tags[type],1,FALSE),""),
IFERROR(VLOOKUP($J180,all_tags[type],1,FALSE),""),
IFERROR(VLOOKUP($K180,all_tags[type],1,FALSE),""),
IFERROR(VLOOKUP($L180,all_tags[type],1,FALSE),""),
IFERROR(VLOOKUP($M180,all_tags[type],1,FALSE),""),
IFERROR(VLOOKUP($N180,all_tags[type],1,FALSE),""),
IFERROR(VLOOKUP($O180,all_tags[type],1,FALSE),"")
)</f>
        <v>list#resource</v>
      </c>
      <c r="AE180" s="5" t="str">
        <f>_xlfn.TEXTJOIN("#",TRUE,
IFERROR(VLOOKUP($F180,all_tags[level],1,FALSE),""),
IFERROR(VLOOKUP($G180,all_tags[level],1,FALSE),""),
IFERROR(VLOOKUP($H180,all_tags[level],1,FALSE),""),
IFERROR(VLOOKUP($I180,all_tags[level],1,FALSE),""),
IFERROR(VLOOKUP($J180,all_tags[level],1,FALSE),""),
IFERROR(VLOOKUP($K180,all_tags[level],1,FALSE),""),
IFERROR(VLOOKUP($L180,all_tags[level],1,FALSE),""),
IFERROR(VLOOKUP($M180,all_tags[level],1,FALSE),""),
IFERROR(VLOOKUP($N180,all_tags[level],1,FALSE),""),
IFERROR(VLOOKUP($O180,all_tags[level],1,FALSE),"")
)</f>
        <v/>
      </c>
      <c r="AF180" s="5" t="str">
        <f>_xlfn.TEXTJOIN("#",TRUE,
IFERROR(VLOOKUP($F180,all_tags[style],1,FALSE),""),
IFERROR(VLOOKUP($G180,all_tags[style],1,FALSE),""),
IFERROR(VLOOKUP($H180,all_tags[style],1,FALSE),""),
IFERROR(VLOOKUP($I180,all_tags[style],1,FALSE),""),
IFERROR(VLOOKUP($J180,all_tags[style],1,FALSE),""),
IFERROR(VLOOKUP($K180,all_tags[style],1,FALSE),""),
IFERROR(VLOOKUP($L180,all_tags[style],1,FALSE),""),
IFERROR(VLOOKUP($M180,all_tags[style],1,FALSE),""),
IFERROR(VLOOKUP($N180,all_tags[style],1,FALSE),""),
IFERROR(VLOOKUP($O180,all_tags[style],1,FALSE),"")
)</f>
        <v/>
      </c>
      <c r="AG180" s="5" t="str">
        <f>_xlfn.TEXTJOIN("#",TRUE,
IFERROR(VLOOKUP($F180,all_tags[theme],1,FALSE),""),
IFERROR(VLOOKUP($G180,all_tags[theme],1,FALSE),""),
IFERROR(VLOOKUP($H180,all_tags[theme],1,FALSE),""),
IFERROR(VLOOKUP($I180,all_tags[theme],1,FALSE),""),
IFERROR(VLOOKUP($J180,all_tags[theme],1,FALSE),""),
IFERROR(VLOOKUP($K180,all_tags[theme],1,FALSE),""),
IFERROR(VLOOKUP($L180,all_tags[theme],1,FALSE),""),
IFERROR(VLOOKUP($M180,all_tags[theme],1,FALSE),""),
IFERROR(VLOOKUP($N180,all_tags[theme],1,FALSE),""),
IFERROR(VLOOKUP($O180,all_tags[theme],1,FALSE),"")
)</f>
        <v>data-viz</v>
      </c>
      <c r="AH180" s="5" t="str">
        <f>_xlfn.TEXTJOIN("#",TRUE,
IFERROR(VLOOKUP($F180,all_tags[topic],1,FALSE),""),
IFERROR(VLOOKUP($G180,all_tags[topic],1,FALSE),""),
IFERROR(VLOOKUP($H180,all_tags[topic],1,FALSE),""),
IFERROR(VLOOKUP($I180,all_tags[topic],1,FALSE),""),
IFERROR(VLOOKUP($J180,all_tags[topic],1,FALSE),""),
IFERROR(VLOOKUP($K180,all_tags[topic],1,FALSE),""),
IFERROR(VLOOKUP($L180,all_tags[topic],1,FALSE),""),
IFERROR(VLOOKUP($M180,all_tags[topic],1,FALSE),""),
IFERROR(VLOOKUP($N180,all_tags[topic],1,FALSE),""),
IFERROR(VLOOKUP($O180,all_tags[topic],1,FALSE),"")
)</f>
        <v>tool</v>
      </c>
      <c r="AI180" s="5" t="str">
        <f>_xlfn.TEXTJOIN("#",TRUE,
IFERROR(VLOOKUP($F180,all_tags[area],1,FALSE),""),
IFERROR(VLOOKUP($G180,all_tags[area],1,FALSE),""),
IFERROR(VLOOKUP($H180,all_tags[area],1,FALSE),""),
IFERROR(VLOOKUP($I180,all_tags[area],1,FALSE),""),
IFERROR(VLOOKUP($J180,all_tags[area],1,FALSE),""),
IFERROR(VLOOKUP($K180,all_tags[area],1,FALSE),""),
IFERROR(VLOOKUP($L180,all_tags[area],1,FALSE),""),
IFERROR(VLOOKUP($M180,all_tags[area],1,FALSE),""),
IFERROR(VLOOKUP($N180,all_tags[area],1,FALSE),""),
IFERROR(VLOOKUP($O180,all_tags[area],1,FALSE),"")
)</f>
        <v/>
      </c>
      <c r="AJ180" s="5" t="str">
        <f>_xlfn.TEXTJOIN("#",TRUE,
IFERROR(VLOOKUP($F180,all_tags[technology],1,FALSE),""),
IFERROR(VLOOKUP($G180,all_tags[technology],1,FALSE),""),
IFERROR(VLOOKUP($H180,all_tags[technology],1,FALSE),""),
IFERROR(VLOOKUP($I180,all_tags[technology],1,FALSE),""),
IFERROR(VLOOKUP($J180,all_tags[technology],1,FALSE),""),
IFERROR(VLOOKUP($K180,all_tags[technology],1,FALSE),""),
IFERROR(VLOOKUP($L180,all_tags[technology],1,FALSE),""),
IFERROR(VLOOKUP($M180,all_tags[technology],1,FALSE),""),
IFERROR(VLOOKUP($N180,all_tags[technology],1,FALSE),""),
IFERROR(VLOOKUP($O180,all_tags[technology],1,FALSE),"")
)</f>
        <v/>
      </c>
      <c r="AK180" s="5" t="str">
        <f>_xlfn.TEXTJOIN("#",TRUE,
IFERROR(VLOOKUP($F180,all_tags[other],1,FALSE),""),
IFERROR(VLOOKUP($G180,all_tags[other],1,FALSE),""),
IFERROR(VLOOKUP($H180,all_tags[other],1,FALSE),""),
IFERROR(VLOOKUP($I180,all_tags[other],1,FALSE),""),
IFERROR(VLOOKUP($J180,all_tags[other],1,FALSE),""),
IFERROR(VLOOKUP($K180,all_tags[other],1,FALSE),""),
IFERROR(VLOOKUP($L180,all_tags[other],1,FALSE),""),
IFERROR(VLOOKUP($M180,all_tags[other],1,FALSE),""),
IFERROR(VLOOKUP($N180,all_tags[other],1,FALSE),""),
IFERROR(VLOOKUP($O180,all_tags[other],1,FALSE),"")
)</f>
        <v/>
      </c>
      <c r="AL180" t="str">
        <f t="shared" si="2"/>
        <v>post;list;resource;data-viz;tool</v>
      </c>
    </row>
    <row r="181" spans="1:38" x14ac:dyDescent="0.25">
      <c r="A181" t="str">
        <f>source_data[[#This Row],[link_id]]</f>
        <v>L00446</v>
      </c>
      <c r="B181" t="str">
        <f>source_data[[#This Row],[link]]</f>
        <v>http://www.redblobgames.com/making-of/line-drawing/</v>
      </c>
      <c r="C181" t="str">
        <f>source_data[[#This Row],[article_title]]</f>
        <v>Making of: Line drawing tutorial</v>
      </c>
      <c r="D181" t="str">
        <f>source_data[[#This Row],[concatenate]]</f>
        <v>post;tutorial;intermediate;data-viz;technique;technology;d3js</v>
      </c>
      <c r="E181">
        <f>source_data[[#This Row],[tag_count]]</f>
        <v>7</v>
      </c>
      <c r="F181" t="str" cm="1">
        <f t="array" ref="F181:L181">_xlfn.TEXTSPLIT(Table5[[#This Row],[concatenate]],";")</f>
        <v>post</v>
      </c>
      <c r="G181" t="str">
        <v>tutorial</v>
      </c>
      <c r="H181" t="str">
        <v>intermediate</v>
      </c>
      <c r="I181" t="str">
        <v>data-viz</v>
      </c>
      <c r="J181" t="str">
        <v>technique</v>
      </c>
      <c r="K181" t="str">
        <v>technology</v>
      </c>
      <c r="L181" t="str">
        <v>d3js</v>
      </c>
      <c r="Q181">
        <f>IF(ISBLANK(F181),-1,COUNTIF(all_tags[],F181)-COUNTIF(all_tags[category],F181))</f>
        <v>1</v>
      </c>
      <c r="R181">
        <f>IF(ISBLANK(G181),-1,COUNTIF(all_tags[],G181)-COUNTIF(all_tags[category],G181))</f>
        <v>1</v>
      </c>
      <c r="S181">
        <f>IF(ISBLANK(H181),-1,COUNTIF(all_tags[],H181)-COUNTIF(all_tags[category],H181))</f>
        <v>1</v>
      </c>
      <c r="T181">
        <f>IF(ISBLANK(I181),-1,COUNTIF(all_tags[],I181)-COUNTIF(all_tags[category],I181))</f>
        <v>1</v>
      </c>
      <c r="U181">
        <f>IF(ISBLANK(J181),-1,COUNTIF(all_tags[],J181)-COUNTIF(all_tags[category],J181))</f>
        <v>1</v>
      </c>
      <c r="V181">
        <f>IF(ISBLANK(K181),-1,COUNTIF(all_tags[],K181)-COUNTIF(all_tags[category],K181))</f>
        <v>1</v>
      </c>
      <c r="W181">
        <f>IF(ISBLANK(L181),-1,COUNTIF(all_tags[],L181)-COUNTIF(all_tags[category],L181))</f>
        <v>1</v>
      </c>
      <c r="X181">
        <f>IF(ISBLANK(M181),-1,COUNTIF(all_tags[],M181)-COUNTIF(all_tags[category],M181))</f>
        <v>-1</v>
      </c>
      <c r="Y181">
        <f>IF(ISBLANK(N181),-1,COUNTIF(all_tags[],N181)-COUNTIF(all_tags[category],N181))</f>
        <v>-1</v>
      </c>
      <c r="Z181">
        <f>IF(ISBLANK(O181),-1,COUNTIF(all_tags[],O181)-COUNTIF(all_tags[category],O181))</f>
        <v>-1</v>
      </c>
      <c r="AB181" t="str">
        <f>Table5[[#This Row],[link_id]]</f>
        <v>L00446</v>
      </c>
      <c r="AC181" s="5" t="str">
        <f>_xlfn.TEXTJOIN("#",TRUE,
IFERROR(VLOOKUP($F181,all_tags[format],1,FALSE),""),
IFERROR(VLOOKUP($G181,all_tags[format],1,FALSE),""),
IFERROR(VLOOKUP($H181,all_tags[format],1,FALSE),""),
IFERROR(VLOOKUP($I181,all_tags[format],1,FALSE),""),
IFERROR(VLOOKUP($J181,all_tags[format],1,FALSE),""),
IFERROR(VLOOKUP($K181,all_tags[format],1,FALSE),""),
IFERROR(VLOOKUP($L181,all_tags[format],1,FALSE),""),
IFERROR(VLOOKUP($M181,all_tags[format],1,FALSE),""),
IFERROR(VLOOKUP($N181,all_tags[format],1,FALSE),""),
IFERROR(VLOOKUP($O181,all_tags[format],1,FALSE),"")
)</f>
        <v>post</v>
      </c>
      <c r="AD181" s="5" t="str">
        <f>_xlfn.TEXTJOIN("#",TRUE,
IFERROR(VLOOKUP($F181,all_tags[type],1,FALSE),""),
IFERROR(VLOOKUP($G181,all_tags[type],1,FALSE),""),
IFERROR(VLOOKUP($H181,all_tags[type],1,FALSE),""),
IFERROR(VLOOKUP($I181,all_tags[type],1,FALSE),""),
IFERROR(VLOOKUP($J181,all_tags[type],1,FALSE),""),
IFERROR(VLOOKUP($K181,all_tags[type],1,FALSE),""),
IFERROR(VLOOKUP($L181,all_tags[type],1,FALSE),""),
IFERROR(VLOOKUP($M181,all_tags[type],1,FALSE),""),
IFERROR(VLOOKUP($N181,all_tags[type],1,FALSE),""),
IFERROR(VLOOKUP($O181,all_tags[type],1,FALSE),"")
)</f>
        <v>tutorial</v>
      </c>
      <c r="AE181" s="5" t="str">
        <f>_xlfn.TEXTJOIN("#",TRUE,
IFERROR(VLOOKUP($F181,all_tags[level],1,FALSE),""),
IFERROR(VLOOKUP($G181,all_tags[level],1,FALSE),""),
IFERROR(VLOOKUP($H181,all_tags[level],1,FALSE),""),
IFERROR(VLOOKUP($I181,all_tags[level],1,FALSE),""),
IFERROR(VLOOKUP($J181,all_tags[level],1,FALSE),""),
IFERROR(VLOOKUP($K181,all_tags[level],1,FALSE),""),
IFERROR(VLOOKUP($L181,all_tags[level],1,FALSE),""),
IFERROR(VLOOKUP($M181,all_tags[level],1,FALSE),""),
IFERROR(VLOOKUP($N181,all_tags[level],1,FALSE),""),
IFERROR(VLOOKUP($O181,all_tags[level],1,FALSE),"")
)</f>
        <v>intermediate</v>
      </c>
      <c r="AF181" s="5" t="str">
        <f>_xlfn.TEXTJOIN("#",TRUE,
IFERROR(VLOOKUP($F181,all_tags[style],1,FALSE),""),
IFERROR(VLOOKUP($G181,all_tags[style],1,FALSE),""),
IFERROR(VLOOKUP($H181,all_tags[style],1,FALSE),""),
IFERROR(VLOOKUP($I181,all_tags[style],1,FALSE),""),
IFERROR(VLOOKUP($J181,all_tags[style],1,FALSE),""),
IFERROR(VLOOKUP($K181,all_tags[style],1,FALSE),""),
IFERROR(VLOOKUP($L181,all_tags[style],1,FALSE),""),
IFERROR(VLOOKUP($M181,all_tags[style],1,FALSE),""),
IFERROR(VLOOKUP($N181,all_tags[style],1,FALSE),""),
IFERROR(VLOOKUP($O181,all_tags[style],1,FALSE),"")
)</f>
        <v/>
      </c>
      <c r="AG181" s="5" t="str">
        <f>_xlfn.TEXTJOIN("#",TRUE,
IFERROR(VLOOKUP($F181,all_tags[theme],1,FALSE),""),
IFERROR(VLOOKUP($G181,all_tags[theme],1,FALSE),""),
IFERROR(VLOOKUP($H181,all_tags[theme],1,FALSE),""),
IFERROR(VLOOKUP($I181,all_tags[theme],1,FALSE),""),
IFERROR(VLOOKUP($J181,all_tags[theme],1,FALSE),""),
IFERROR(VLOOKUP($K181,all_tags[theme],1,FALSE),""),
IFERROR(VLOOKUP($L181,all_tags[theme],1,FALSE),""),
IFERROR(VLOOKUP($M181,all_tags[theme],1,FALSE),""),
IFERROR(VLOOKUP($N181,all_tags[theme],1,FALSE),""),
IFERROR(VLOOKUP($O181,all_tags[theme],1,FALSE),"")
)</f>
        <v>data-viz</v>
      </c>
      <c r="AH181" s="5" t="str">
        <f>_xlfn.TEXTJOIN("#",TRUE,
IFERROR(VLOOKUP($F181,all_tags[topic],1,FALSE),""),
IFERROR(VLOOKUP($G181,all_tags[topic],1,FALSE),""),
IFERROR(VLOOKUP($H181,all_tags[topic],1,FALSE),""),
IFERROR(VLOOKUP($I181,all_tags[topic],1,FALSE),""),
IFERROR(VLOOKUP($J181,all_tags[topic],1,FALSE),""),
IFERROR(VLOOKUP($K181,all_tags[topic],1,FALSE),""),
IFERROR(VLOOKUP($L181,all_tags[topic],1,FALSE),""),
IFERROR(VLOOKUP($M181,all_tags[topic],1,FALSE),""),
IFERROR(VLOOKUP($N181,all_tags[topic],1,FALSE),""),
IFERROR(VLOOKUP($O181,all_tags[topic],1,FALSE),"")
)</f>
        <v>technique#technology</v>
      </c>
      <c r="AI181" s="5" t="str">
        <f>_xlfn.TEXTJOIN("#",TRUE,
IFERROR(VLOOKUP($F181,all_tags[area],1,FALSE),""),
IFERROR(VLOOKUP($G181,all_tags[area],1,FALSE),""),
IFERROR(VLOOKUP($H181,all_tags[area],1,FALSE),""),
IFERROR(VLOOKUP($I181,all_tags[area],1,FALSE),""),
IFERROR(VLOOKUP($J181,all_tags[area],1,FALSE),""),
IFERROR(VLOOKUP($K181,all_tags[area],1,FALSE),""),
IFERROR(VLOOKUP($L181,all_tags[area],1,FALSE),""),
IFERROR(VLOOKUP($M181,all_tags[area],1,FALSE),""),
IFERROR(VLOOKUP($N181,all_tags[area],1,FALSE),""),
IFERROR(VLOOKUP($O181,all_tags[area],1,FALSE),"")
)</f>
        <v/>
      </c>
      <c r="AJ181" s="5" t="str">
        <f>_xlfn.TEXTJOIN("#",TRUE,
IFERROR(VLOOKUP($F181,all_tags[technology],1,FALSE),""),
IFERROR(VLOOKUP($G181,all_tags[technology],1,FALSE),""),
IFERROR(VLOOKUP($H181,all_tags[technology],1,FALSE),""),
IFERROR(VLOOKUP($I181,all_tags[technology],1,FALSE),""),
IFERROR(VLOOKUP($J181,all_tags[technology],1,FALSE),""),
IFERROR(VLOOKUP($K181,all_tags[technology],1,FALSE),""),
IFERROR(VLOOKUP($L181,all_tags[technology],1,FALSE),""),
IFERROR(VLOOKUP($M181,all_tags[technology],1,FALSE),""),
IFERROR(VLOOKUP($N181,all_tags[technology],1,FALSE),""),
IFERROR(VLOOKUP($O181,all_tags[technology],1,FALSE),"")
)</f>
        <v>d3js</v>
      </c>
      <c r="AK181" s="5" t="str">
        <f>_xlfn.TEXTJOIN("#",TRUE,
IFERROR(VLOOKUP($F181,all_tags[other],1,FALSE),""),
IFERROR(VLOOKUP($G181,all_tags[other],1,FALSE),""),
IFERROR(VLOOKUP($H181,all_tags[other],1,FALSE),""),
IFERROR(VLOOKUP($I181,all_tags[other],1,FALSE),""),
IFERROR(VLOOKUP($J181,all_tags[other],1,FALSE),""),
IFERROR(VLOOKUP($K181,all_tags[other],1,FALSE),""),
IFERROR(VLOOKUP($L181,all_tags[other],1,FALSE),""),
IFERROR(VLOOKUP($M181,all_tags[other],1,FALSE),""),
IFERROR(VLOOKUP($N181,all_tags[other],1,FALSE),""),
IFERROR(VLOOKUP($O181,all_tags[other],1,FALSE),"")
)</f>
        <v/>
      </c>
      <c r="AL181" t="str">
        <f t="shared" si="2"/>
        <v>post;tutorial;intermediate;data-viz;technique;technology;d3js</v>
      </c>
    </row>
    <row r="182" spans="1:38" x14ac:dyDescent="0.25">
      <c r="A182" t="str">
        <f>source_data[[#This Row],[link_id]]</f>
        <v>L00448</v>
      </c>
      <c r="B182" t="str">
        <f>source_data[[#This Row],[link]]</f>
        <v>https://pudding.cool/process/weighted-pivot-scatter-plot/</v>
      </c>
      <c r="C182" t="str">
        <f>source_data[[#This Row],[article_title]]</f>
        <v>The Making of the Weighted Pivot Scatter Plot</v>
      </c>
      <c r="D182" t="str">
        <f>source_data[[#This Row],[concatenate]]</f>
        <v>post;tutorial;intermediate;data-viz;technique;technology;d3js</v>
      </c>
      <c r="E182">
        <f>source_data[[#This Row],[tag_count]]</f>
        <v>7</v>
      </c>
      <c r="F182" t="str" cm="1">
        <f t="array" ref="F182:L182">_xlfn.TEXTSPLIT(Table5[[#This Row],[concatenate]],";")</f>
        <v>post</v>
      </c>
      <c r="G182" t="str">
        <v>tutorial</v>
      </c>
      <c r="H182" t="str">
        <v>intermediate</v>
      </c>
      <c r="I182" t="str">
        <v>data-viz</v>
      </c>
      <c r="J182" t="str">
        <v>technique</v>
      </c>
      <c r="K182" t="str">
        <v>technology</v>
      </c>
      <c r="L182" t="str">
        <v>d3js</v>
      </c>
      <c r="Q182">
        <f>IF(ISBLANK(F182),-1,COUNTIF(all_tags[],F182)-COUNTIF(all_tags[category],F182))</f>
        <v>1</v>
      </c>
      <c r="R182">
        <f>IF(ISBLANK(G182),-1,COUNTIF(all_tags[],G182)-COUNTIF(all_tags[category],G182))</f>
        <v>1</v>
      </c>
      <c r="S182">
        <f>IF(ISBLANK(H182),-1,COUNTIF(all_tags[],H182)-COUNTIF(all_tags[category],H182))</f>
        <v>1</v>
      </c>
      <c r="T182">
        <f>IF(ISBLANK(I182),-1,COUNTIF(all_tags[],I182)-COUNTIF(all_tags[category],I182))</f>
        <v>1</v>
      </c>
      <c r="U182">
        <f>IF(ISBLANK(J182),-1,COUNTIF(all_tags[],J182)-COUNTIF(all_tags[category],J182))</f>
        <v>1</v>
      </c>
      <c r="V182">
        <f>IF(ISBLANK(K182),-1,COUNTIF(all_tags[],K182)-COUNTIF(all_tags[category],K182))</f>
        <v>1</v>
      </c>
      <c r="W182">
        <f>IF(ISBLANK(L182),-1,COUNTIF(all_tags[],L182)-COUNTIF(all_tags[category],L182))</f>
        <v>1</v>
      </c>
      <c r="X182">
        <f>IF(ISBLANK(M182),-1,COUNTIF(all_tags[],M182)-COUNTIF(all_tags[category],M182))</f>
        <v>-1</v>
      </c>
      <c r="Y182">
        <f>IF(ISBLANK(N182),-1,COUNTIF(all_tags[],N182)-COUNTIF(all_tags[category],N182))</f>
        <v>-1</v>
      </c>
      <c r="Z182">
        <f>IF(ISBLANK(O182),-1,COUNTIF(all_tags[],O182)-COUNTIF(all_tags[category],O182))</f>
        <v>-1</v>
      </c>
      <c r="AB182" t="str">
        <f>Table5[[#This Row],[link_id]]</f>
        <v>L00448</v>
      </c>
      <c r="AC182" s="5" t="str">
        <f>_xlfn.TEXTJOIN("#",TRUE,
IFERROR(VLOOKUP($F182,all_tags[format],1,FALSE),""),
IFERROR(VLOOKUP($G182,all_tags[format],1,FALSE),""),
IFERROR(VLOOKUP($H182,all_tags[format],1,FALSE),""),
IFERROR(VLOOKUP($I182,all_tags[format],1,FALSE),""),
IFERROR(VLOOKUP($J182,all_tags[format],1,FALSE),""),
IFERROR(VLOOKUP($K182,all_tags[format],1,FALSE),""),
IFERROR(VLOOKUP($L182,all_tags[format],1,FALSE),""),
IFERROR(VLOOKUP($M182,all_tags[format],1,FALSE),""),
IFERROR(VLOOKUP($N182,all_tags[format],1,FALSE),""),
IFERROR(VLOOKUP($O182,all_tags[format],1,FALSE),"")
)</f>
        <v>post</v>
      </c>
      <c r="AD182" s="5" t="str">
        <f>_xlfn.TEXTJOIN("#",TRUE,
IFERROR(VLOOKUP($F182,all_tags[type],1,FALSE),""),
IFERROR(VLOOKUP($G182,all_tags[type],1,FALSE),""),
IFERROR(VLOOKUP($H182,all_tags[type],1,FALSE),""),
IFERROR(VLOOKUP($I182,all_tags[type],1,FALSE),""),
IFERROR(VLOOKUP($J182,all_tags[type],1,FALSE),""),
IFERROR(VLOOKUP($K182,all_tags[type],1,FALSE),""),
IFERROR(VLOOKUP($L182,all_tags[type],1,FALSE),""),
IFERROR(VLOOKUP($M182,all_tags[type],1,FALSE),""),
IFERROR(VLOOKUP($N182,all_tags[type],1,FALSE),""),
IFERROR(VLOOKUP($O182,all_tags[type],1,FALSE),"")
)</f>
        <v>tutorial</v>
      </c>
      <c r="AE182" s="5" t="str">
        <f>_xlfn.TEXTJOIN("#",TRUE,
IFERROR(VLOOKUP($F182,all_tags[level],1,FALSE),""),
IFERROR(VLOOKUP($G182,all_tags[level],1,FALSE),""),
IFERROR(VLOOKUP($H182,all_tags[level],1,FALSE),""),
IFERROR(VLOOKUP($I182,all_tags[level],1,FALSE),""),
IFERROR(VLOOKUP($J182,all_tags[level],1,FALSE),""),
IFERROR(VLOOKUP($K182,all_tags[level],1,FALSE),""),
IFERROR(VLOOKUP($L182,all_tags[level],1,FALSE),""),
IFERROR(VLOOKUP($M182,all_tags[level],1,FALSE),""),
IFERROR(VLOOKUP($N182,all_tags[level],1,FALSE),""),
IFERROR(VLOOKUP($O182,all_tags[level],1,FALSE),"")
)</f>
        <v>intermediate</v>
      </c>
      <c r="AF182" s="5" t="str">
        <f>_xlfn.TEXTJOIN("#",TRUE,
IFERROR(VLOOKUP($F182,all_tags[style],1,FALSE),""),
IFERROR(VLOOKUP($G182,all_tags[style],1,FALSE),""),
IFERROR(VLOOKUP($H182,all_tags[style],1,FALSE),""),
IFERROR(VLOOKUP($I182,all_tags[style],1,FALSE),""),
IFERROR(VLOOKUP($J182,all_tags[style],1,FALSE),""),
IFERROR(VLOOKUP($K182,all_tags[style],1,FALSE),""),
IFERROR(VLOOKUP($L182,all_tags[style],1,FALSE),""),
IFERROR(VLOOKUP($M182,all_tags[style],1,FALSE),""),
IFERROR(VLOOKUP($N182,all_tags[style],1,FALSE),""),
IFERROR(VLOOKUP($O182,all_tags[style],1,FALSE),"")
)</f>
        <v/>
      </c>
      <c r="AG182" s="5" t="str">
        <f>_xlfn.TEXTJOIN("#",TRUE,
IFERROR(VLOOKUP($F182,all_tags[theme],1,FALSE),""),
IFERROR(VLOOKUP($G182,all_tags[theme],1,FALSE),""),
IFERROR(VLOOKUP($H182,all_tags[theme],1,FALSE),""),
IFERROR(VLOOKUP($I182,all_tags[theme],1,FALSE),""),
IFERROR(VLOOKUP($J182,all_tags[theme],1,FALSE),""),
IFERROR(VLOOKUP($K182,all_tags[theme],1,FALSE),""),
IFERROR(VLOOKUP($L182,all_tags[theme],1,FALSE),""),
IFERROR(VLOOKUP($M182,all_tags[theme],1,FALSE),""),
IFERROR(VLOOKUP($N182,all_tags[theme],1,FALSE),""),
IFERROR(VLOOKUP($O182,all_tags[theme],1,FALSE),"")
)</f>
        <v>data-viz</v>
      </c>
      <c r="AH182" s="5" t="str">
        <f>_xlfn.TEXTJOIN("#",TRUE,
IFERROR(VLOOKUP($F182,all_tags[topic],1,FALSE),""),
IFERROR(VLOOKUP($G182,all_tags[topic],1,FALSE),""),
IFERROR(VLOOKUP($H182,all_tags[topic],1,FALSE),""),
IFERROR(VLOOKUP($I182,all_tags[topic],1,FALSE),""),
IFERROR(VLOOKUP($J182,all_tags[topic],1,FALSE),""),
IFERROR(VLOOKUP($K182,all_tags[topic],1,FALSE),""),
IFERROR(VLOOKUP($L182,all_tags[topic],1,FALSE),""),
IFERROR(VLOOKUP($M182,all_tags[topic],1,FALSE),""),
IFERROR(VLOOKUP($N182,all_tags[topic],1,FALSE),""),
IFERROR(VLOOKUP($O182,all_tags[topic],1,FALSE),"")
)</f>
        <v>technique#technology</v>
      </c>
      <c r="AI182" s="5" t="str">
        <f>_xlfn.TEXTJOIN("#",TRUE,
IFERROR(VLOOKUP($F182,all_tags[area],1,FALSE),""),
IFERROR(VLOOKUP($G182,all_tags[area],1,FALSE),""),
IFERROR(VLOOKUP($H182,all_tags[area],1,FALSE),""),
IFERROR(VLOOKUP($I182,all_tags[area],1,FALSE),""),
IFERROR(VLOOKUP($J182,all_tags[area],1,FALSE),""),
IFERROR(VLOOKUP($K182,all_tags[area],1,FALSE),""),
IFERROR(VLOOKUP($L182,all_tags[area],1,FALSE),""),
IFERROR(VLOOKUP($M182,all_tags[area],1,FALSE),""),
IFERROR(VLOOKUP($N182,all_tags[area],1,FALSE),""),
IFERROR(VLOOKUP($O182,all_tags[area],1,FALSE),"")
)</f>
        <v/>
      </c>
      <c r="AJ182" s="5" t="str">
        <f>_xlfn.TEXTJOIN("#",TRUE,
IFERROR(VLOOKUP($F182,all_tags[technology],1,FALSE),""),
IFERROR(VLOOKUP($G182,all_tags[technology],1,FALSE),""),
IFERROR(VLOOKUP($H182,all_tags[technology],1,FALSE),""),
IFERROR(VLOOKUP($I182,all_tags[technology],1,FALSE),""),
IFERROR(VLOOKUP($J182,all_tags[technology],1,FALSE),""),
IFERROR(VLOOKUP($K182,all_tags[technology],1,FALSE),""),
IFERROR(VLOOKUP($L182,all_tags[technology],1,FALSE),""),
IFERROR(VLOOKUP($M182,all_tags[technology],1,FALSE),""),
IFERROR(VLOOKUP($N182,all_tags[technology],1,FALSE),""),
IFERROR(VLOOKUP($O182,all_tags[technology],1,FALSE),"")
)</f>
        <v>d3js</v>
      </c>
      <c r="AK182" s="5" t="str">
        <f>_xlfn.TEXTJOIN("#",TRUE,
IFERROR(VLOOKUP($F182,all_tags[other],1,FALSE),""),
IFERROR(VLOOKUP($G182,all_tags[other],1,FALSE),""),
IFERROR(VLOOKUP($H182,all_tags[other],1,FALSE),""),
IFERROR(VLOOKUP($I182,all_tags[other],1,FALSE),""),
IFERROR(VLOOKUP($J182,all_tags[other],1,FALSE),""),
IFERROR(VLOOKUP($K182,all_tags[other],1,FALSE),""),
IFERROR(VLOOKUP($L182,all_tags[other],1,FALSE),""),
IFERROR(VLOOKUP($M182,all_tags[other],1,FALSE),""),
IFERROR(VLOOKUP($N182,all_tags[other],1,FALSE),""),
IFERROR(VLOOKUP($O182,all_tags[other],1,FALSE),"")
)</f>
        <v/>
      </c>
      <c r="AL182" t="str">
        <f t="shared" si="2"/>
        <v>post;tutorial;intermediate;data-viz;technique;technology;d3js</v>
      </c>
    </row>
    <row r="183" spans="1:38" x14ac:dyDescent="0.25">
      <c r="A183" t="str">
        <f>source_data[[#This Row],[link_id]]</f>
        <v>L00449</v>
      </c>
      <c r="B183" t="str">
        <f>source_data[[#This Row],[link]]</f>
        <v>https://bl.ocks.org/timelyportfolio/cb749ed23f778b46ef496f7dff478aa8</v>
      </c>
      <c r="C183" t="str">
        <f>source_data[[#This Row],[article_title]]</f>
        <v>flextable and d3horizonR in R</v>
      </c>
      <c r="D183" t="str">
        <f>source_data[[#This Row],[concatenate]]</f>
        <v>post;package;code;data-viz;technique;technology;d3js</v>
      </c>
      <c r="E183">
        <f>source_data[[#This Row],[tag_count]]</f>
        <v>6</v>
      </c>
      <c r="F183" t="str" cm="1">
        <f t="array" ref="F183:L183">_xlfn.TEXTSPLIT(Table5[[#This Row],[concatenate]],";")</f>
        <v>post</v>
      </c>
      <c r="G183" t="str">
        <v>package</v>
      </c>
      <c r="H183" t="str">
        <v>code</v>
      </c>
      <c r="I183" t="str">
        <v>data-viz</v>
      </c>
      <c r="J183" t="str">
        <v>technique</v>
      </c>
      <c r="K183" t="str">
        <v>technology</v>
      </c>
      <c r="L183" t="str">
        <v>d3js</v>
      </c>
      <c r="Q183">
        <f>IF(ISBLANK(F183),-1,COUNTIF(all_tags[],F183)-COUNTIF(all_tags[category],F183))</f>
        <v>1</v>
      </c>
      <c r="R183">
        <f>IF(ISBLANK(G183),-1,COUNTIF(all_tags[],G183)-COUNTIF(all_tags[category],G183))</f>
        <v>1</v>
      </c>
      <c r="S183">
        <f>IF(ISBLANK(H183),-1,COUNTIF(all_tags[],H183)-COUNTIF(all_tags[category],H183))</f>
        <v>1</v>
      </c>
      <c r="T183">
        <f>IF(ISBLANK(I183),-1,COUNTIF(all_tags[],I183)-COUNTIF(all_tags[category],I183))</f>
        <v>1</v>
      </c>
      <c r="U183">
        <f>IF(ISBLANK(J183),-1,COUNTIF(all_tags[],J183)-COUNTIF(all_tags[category],J183))</f>
        <v>1</v>
      </c>
      <c r="V183">
        <f>IF(ISBLANK(K183),-1,COUNTIF(all_tags[],K183)-COUNTIF(all_tags[category],K183))</f>
        <v>1</v>
      </c>
      <c r="W183">
        <f>IF(ISBLANK(L183),-1,COUNTIF(all_tags[],L183)-COUNTIF(all_tags[category],L183))</f>
        <v>1</v>
      </c>
      <c r="X183">
        <f>IF(ISBLANK(M183),-1,COUNTIF(all_tags[],M183)-COUNTIF(all_tags[category],M183))</f>
        <v>-1</v>
      </c>
      <c r="Y183">
        <f>IF(ISBLANK(N183),-1,COUNTIF(all_tags[],N183)-COUNTIF(all_tags[category],N183))</f>
        <v>-1</v>
      </c>
      <c r="Z183">
        <f>IF(ISBLANK(O183),-1,COUNTIF(all_tags[],O183)-COUNTIF(all_tags[category],O183))</f>
        <v>-1</v>
      </c>
      <c r="AB183" t="str">
        <f>Table5[[#This Row],[link_id]]</f>
        <v>L00449</v>
      </c>
      <c r="AC183" s="5" t="str">
        <f>_xlfn.TEXTJOIN("#",TRUE,
IFERROR(VLOOKUP($F183,all_tags[format],1,FALSE),""),
IFERROR(VLOOKUP($G183,all_tags[format],1,FALSE),""),
IFERROR(VLOOKUP($H183,all_tags[format],1,FALSE),""),
IFERROR(VLOOKUP($I183,all_tags[format],1,FALSE),""),
IFERROR(VLOOKUP($J183,all_tags[format],1,FALSE),""),
IFERROR(VLOOKUP($K183,all_tags[format],1,FALSE),""),
IFERROR(VLOOKUP($L183,all_tags[format],1,FALSE),""),
IFERROR(VLOOKUP($M183,all_tags[format],1,FALSE),""),
IFERROR(VLOOKUP($N183,all_tags[format],1,FALSE),""),
IFERROR(VLOOKUP($O183,all_tags[format],1,FALSE),"")
)</f>
        <v>post#package</v>
      </c>
      <c r="AD183" s="5" t="str">
        <f>_xlfn.TEXTJOIN("#",TRUE,
IFERROR(VLOOKUP($F183,all_tags[type],1,FALSE),""),
IFERROR(VLOOKUP($G183,all_tags[type],1,FALSE),""),
IFERROR(VLOOKUP($H183,all_tags[type],1,FALSE),""),
IFERROR(VLOOKUP($I183,all_tags[type],1,FALSE),""),
IFERROR(VLOOKUP($J183,all_tags[type],1,FALSE),""),
IFERROR(VLOOKUP($K183,all_tags[type],1,FALSE),""),
IFERROR(VLOOKUP($L183,all_tags[type],1,FALSE),""),
IFERROR(VLOOKUP($M183,all_tags[type],1,FALSE),""),
IFERROR(VLOOKUP($N183,all_tags[type],1,FALSE),""),
IFERROR(VLOOKUP($O183,all_tags[type],1,FALSE),"")
)</f>
        <v>code</v>
      </c>
      <c r="AE183" s="5" t="str">
        <f>_xlfn.TEXTJOIN("#",TRUE,
IFERROR(VLOOKUP($F183,all_tags[level],1,FALSE),""),
IFERROR(VLOOKUP($G183,all_tags[level],1,FALSE),""),
IFERROR(VLOOKUP($H183,all_tags[level],1,FALSE),""),
IFERROR(VLOOKUP($I183,all_tags[level],1,FALSE),""),
IFERROR(VLOOKUP($J183,all_tags[level],1,FALSE),""),
IFERROR(VLOOKUP($K183,all_tags[level],1,FALSE),""),
IFERROR(VLOOKUP($L183,all_tags[level],1,FALSE),""),
IFERROR(VLOOKUP($M183,all_tags[level],1,FALSE),""),
IFERROR(VLOOKUP($N183,all_tags[level],1,FALSE),""),
IFERROR(VLOOKUP($O183,all_tags[level],1,FALSE),"")
)</f>
        <v/>
      </c>
      <c r="AF183" s="5" t="str">
        <f>_xlfn.TEXTJOIN("#",TRUE,
IFERROR(VLOOKUP($F183,all_tags[style],1,FALSE),""),
IFERROR(VLOOKUP($G183,all_tags[style],1,FALSE),""),
IFERROR(VLOOKUP($H183,all_tags[style],1,FALSE),""),
IFERROR(VLOOKUP($I183,all_tags[style],1,FALSE),""),
IFERROR(VLOOKUP($J183,all_tags[style],1,FALSE),""),
IFERROR(VLOOKUP($K183,all_tags[style],1,FALSE),""),
IFERROR(VLOOKUP($L183,all_tags[style],1,FALSE),""),
IFERROR(VLOOKUP($M183,all_tags[style],1,FALSE),""),
IFERROR(VLOOKUP($N183,all_tags[style],1,FALSE),""),
IFERROR(VLOOKUP($O183,all_tags[style],1,FALSE),"")
)</f>
        <v/>
      </c>
      <c r="AG183" s="5" t="str">
        <f>_xlfn.TEXTJOIN("#",TRUE,
IFERROR(VLOOKUP($F183,all_tags[theme],1,FALSE),""),
IFERROR(VLOOKUP($G183,all_tags[theme],1,FALSE),""),
IFERROR(VLOOKUP($H183,all_tags[theme],1,FALSE),""),
IFERROR(VLOOKUP($I183,all_tags[theme],1,FALSE),""),
IFERROR(VLOOKUP($J183,all_tags[theme],1,FALSE),""),
IFERROR(VLOOKUP($K183,all_tags[theme],1,FALSE),""),
IFERROR(VLOOKUP($L183,all_tags[theme],1,FALSE),""),
IFERROR(VLOOKUP($M183,all_tags[theme],1,FALSE),""),
IFERROR(VLOOKUP($N183,all_tags[theme],1,FALSE),""),
IFERROR(VLOOKUP($O183,all_tags[theme],1,FALSE),"")
)</f>
        <v>data-viz</v>
      </c>
      <c r="AH183" s="5" t="str">
        <f>_xlfn.TEXTJOIN("#",TRUE,
IFERROR(VLOOKUP($F183,all_tags[topic],1,FALSE),""),
IFERROR(VLOOKUP($G183,all_tags[topic],1,FALSE),""),
IFERROR(VLOOKUP($H183,all_tags[topic],1,FALSE),""),
IFERROR(VLOOKUP($I183,all_tags[topic],1,FALSE),""),
IFERROR(VLOOKUP($J183,all_tags[topic],1,FALSE),""),
IFERROR(VLOOKUP($K183,all_tags[topic],1,FALSE),""),
IFERROR(VLOOKUP($L183,all_tags[topic],1,FALSE),""),
IFERROR(VLOOKUP($M183,all_tags[topic],1,FALSE),""),
IFERROR(VLOOKUP($N183,all_tags[topic],1,FALSE),""),
IFERROR(VLOOKUP($O183,all_tags[topic],1,FALSE),"")
)</f>
        <v>technique#technology</v>
      </c>
      <c r="AI183" s="5" t="str">
        <f>_xlfn.TEXTJOIN("#",TRUE,
IFERROR(VLOOKUP($F183,all_tags[area],1,FALSE),""),
IFERROR(VLOOKUP($G183,all_tags[area],1,FALSE),""),
IFERROR(VLOOKUP($H183,all_tags[area],1,FALSE),""),
IFERROR(VLOOKUP($I183,all_tags[area],1,FALSE),""),
IFERROR(VLOOKUP($J183,all_tags[area],1,FALSE),""),
IFERROR(VLOOKUP($K183,all_tags[area],1,FALSE),""),
IFERROR(VLOOKUP($L183,all_tags[area],1,FALSE),""),
IFERROR(VLOOKUP($M183,all_tags[area],1,FALSE),""),
IFERROR(VLOOKUP($N183,all_tags[area],1,FALSE),""),
IFERROR(VLOOKUP($O183,all_tags[area],1,FALSE),"")
)</f>
        <v/>
      </c>
      <c r="AJ183" s="5" t="str">
        <f>_xlfn.TEXTJOIN("#",TRUE,
IFERROR(VLOOKUP($F183,all_tags[technology],1,FALSE),""),
IFERROR(VLOOKUP($G183,all_tags[technology],1,FALSE),""),
IFERROR(VLOOKUP($H183,all_tags[technology],1,FALSE),""),
IFERROR(VLOOKUP($I183,all_tags[technology],1,FALSE),""),
IFERROR(VLOOKUP($J183,all_tags[technology],1,FALSE),""),
IFERROR(VLOOKUP($K183,all_tags[technology],1,FALSE),""),
IFERROR(VLOOKUP($L183,all_tags[technology],1,FALSE),""),
IFERROR(VLOOKUP($M183,all_tags[technology],1,FALSE),""),
IFERROR(VLOOKUP($N183,all_tags[technology],1,FALSE),""),
IFERROR(VLOOKUP($O183,all_tags[technology],1,FALSE),"")
)</f>
        <v>d3js</v>
      </c>
      <c r="AK183" s="5" t="str">
        <f>_xlfn.TEXTJOIN("#",TRUE,
IFERROR(VLOOKUP($F183,all_tags[other],1,FALSE),""),
IFERROR(VLOOKUP($G183,all_tags[other],1,FALSE),""),
IFERROR(VLOOKUP($H183,all_tags[other],1,FALSE),""),
IFERROR(VLOOKUP($I183,all_tags[other],1,FALSE),""),
IFERROR(VLOOKUP($J183,all_tags[other],1,FALSE),""),
IFERROR(VLOOKUP($K183,all_tags[other],1,FALSE),""),
IFERROR(VLOOKUP($L183,all_tags[other],1,FALSE),""),
IFERROR(VLOOKUP($M183,all_tags[other],1,FALSE),""),
IFERROR(VLOOKUP($N183,all_tags[other],1,FALSE),""),
IFERROR(VLOOKUP($O183,all_tags[other],1,FALSE),"")
)</f>
        <v/>
      </c>
      <c r="AL183" t="str">
        <f t="shared" si="2"/>
        <v>post;package;code;data-viz;technique;technology;d3js</v>
      </c>
    </row>
    <row r="184" spans="1:38" x14ac:dyDescent="0.25">
      <c r="A184" t="str">
        <f>source_data[[#This Row],[link_id]]</f>
        <v>L00450</v>
      </c>
      <c r="B184" t="str">
        <f>source_data[[#This Row],[link]]</f>
        <v>https://www.neuraldesigner.com/blog/principal-components-analysis</v>
      </c>
      <c r="C184" t="str">
        <f>source_data[[#This Row],[article_title]]</f>
        <v>Understanding Principal Components Analysis (PCA)</v>
      </c>
      <c r="D184" t="str">
        <f>source_data[[#This Row],[concatenate]]</f>
        <v>post;tutorial;explainer;data-science;technique;statistics</v>
      </c>
      <c r="E184">
        <f>source_data[[#This Row],[tag_count]]</f>
        <v>7</v>
      </c>
      <c r="F184" t="str" cm="1">
        <f t="array" ref="F184:K184">_xlfn.TEXTSPLIT(Table5[[#This Row],[concatenate]],";")</f>
        <v>post</v>
      </c>
      <c r="G184" t="str">
        <v>tutorial</v>
      </c>
      <c r="H184" t="str">
        <v>explainer</v>
      </c>
      <c r="I184" t="str">
        <v>data-science</v>
      </c>
      <c r="J184" t="str">
        <v>technique</v>
      </c>
      <c r="K184" t="str">
        <v>statistics</v>
      </c>
      <c r="Q184">
        <f>IF(ISBLANK(F184),-1,COUNTIF(all_tags[],F184)-COUNTIF(all_tags[category],F184))</f>
        <v>1</v>
      </c>
      <c r="R184">
        <f>IF(ISBLANK(G184),-1,COUNTIF(all_tags[],G184)-COUNTIF(all_tags[category],G184))</f>
        <v>1</v>
      </c>
      <c r="S184">
        <f>IF(ISBLANK(H184),-1,COUNTIF(all_tags[],H184)-COUNTIF(all_tags[category],H184))</f>
        <v>1</v>
      </c>
      <c r="T184">
        <f>IF(ISBLANK(I184),-1,COUNTIF(all_tags[],I184)-COUNTIF(all_tags[category],I184))</f>
        <v>1</v>
      </c>
      <c r="U184">
        <f>IF(ISBLANK(J184),-1,COUNTIF(all_tags[],J184)-COUNTIF(all_tags[category],J184))</f>
        <v>1</v>
      </c>
      <c r="V184">
        <f>IF(ISBLANK(K184),-1,COUNTIF(all_tags[],K184)-COUNTIF(all_tags[category],K184))</f>
        <v>1</v>
      </c>
      <c r="W184">
        <f>IF(ISBLANK(L184),-1,COUNTIF(all_tags[],L184)-COUNTIF(all_tags[category],L184))</f>
        <v>-1</v>
      </c>
      <c r="X184">
        <f>IF(ISBLANK(M184),-1,COUNTIF(all_tags[],M184)-COUNTIF(all_tags[category],M184))</f>
        <v>-1</v>
      </c>
      <c r="Y184">
        <f>IF(ISBLANK(N184),-1,COUNTIF(all_tags[],N184)-COUNTIF(all_tags[category],N184))</f>
        <v>-1</v>
      </c>
      <c r="Z184">
        <f>IF(ISBLANK(O184),-1,COUNTIF(all_tags[],O184)-COUNTIF(all_tags[category],O184))</f>
        <v>-1</v>
      </c>
      <c r="AB184" t="str">
        <f>Table5[[#This Row],[link_id]]</f>
        <v>L00450</v>
      </c>
      <c r="AC184" s="5" t="str">
        <f>_xlfn.TEXTJOIN("#",TRUE,
IFERROR(VLOOKUP($F184,all_tags[format],1,FALSE),""),
IFERROR(VLOOKUP($G184,all_tags[format],1,FALSE),""),
IFERROR(VLOOKUP($H184,all_tags[format],1,FALSE),""),
IFERROR(VLOOKUP($I184,all_tags[format],1,FALSE),""),
IFERROR(VLOOKUP($J184,all_tags[format],1,FALSE),""),
IFERROR(VLOOKUP($K184,all_tags[format],1,FALSE),""),
IFERROR(VLOOKUP($L184,all_tags[format],1,FALSE),""),
IFERROR(VLOOKUP($M184,all_tags[format],1,FALSE),""),
IFERROR(VLOOKUP($N184,all_tags[format],1,FALSE),""),
IFERROR(VLOOKUP($O184,all_tags[format],1,FALSE),"")
)</f>
        <v>post</v>
      </c>
      <c r="AD184" s="5" t="str">
        <f>_xlfn.TEXTJOIN("#",TRUE,
IFERROR(VLOOKUP($F184,all_tags[type],1,FALSE),""),
IFERROR(VLOOKUP($G184,all_tags[type],1,FALSE),""),
IFERROR(VLOOKUP($H184,all_tags[type],1,FALSE),""),
IFERROR(VLOOKUP($I184,all_tags[type],1,FALSE),""),
IFERROR(VLOOKUP($J184,all_tags[type],1,FALSE),""),
IFERROR(VLOOKUP($K184,all_tags[type],1,FALSE),""),
IFERROR(VLOOKUP($L184,all_tags[type],1,FALSE),""),
IFERROR(VLOOKUP($M184,all_tags[type],1,FALSE),""),
IFERROR(VLOOKUP($N184,all_tags[type],1,FALSE),""),
IFERROR(VLOOKUP($O184,all_tags[type],1,FALSE),"")
)</f>
        <v>tutorial</v>
      </c>
      <c r="AE184" s="5" t="str">
        <f>_xlfn.TEXTJOIN("#",TRUE,
IFERROR(VLOOKUP($F184,all_tags[level],1,FALSE),""),
IFERROR(VLOOKUP($G184,all_tags[level],1,FALSE),""),
IFERROR(VLOOKUP($H184,all_tags[level],1,FALSE),""),
IFERROR(VLOOKUP($I184,all_tags[level],1,FALSE),""),
IFERROR(VLOOKUP($J184,all_tags[level],1,FALSE),""),
IFERROR(VLOOKUP($K184,all_tags[level],1,FALSE),""),
IFERROR(VLOOKUP($L184,all_tags[level],1,FALSE),""),
IFERROR(VLOOKUP($M184,all_tags[level],1,FALSE),""),
IFERROR(VLOOKUP($N184,all_tags[level],1,FALSE),""),
IFERROR(VLOOKUP($O184,all_tags[level],1,FALSE),"")
)</f>
        <v>explainer</v>
      </c>
      <c r="AF184" s="5" t="str">
        <f>_xlfn.TEXTJOIN("#",TRUE,
IFERROR(VLOOKUP($F184,all_tags[style],1,FALSE),""),
IFERROR(VLOOKUP($G184,all_tags[style],1,FALSE),""),
IFERROR(VLOOKUP($H184,all_tags[style],1,FALSE),""),
IFERROR(VLOOKUP($I184,all_tags[style],1,FALSE),""),
IFERROR(VLOOKUP($J184,all_tags[style],1,FALSE),""),
IFERROR(VLOOKUP($K184,all_tags[style],1,FALSE),""),
IFERROR(VLOOKUP($L184,all_tags[style],1,FALSE),""),
IFERROR(VLOOKUP($M184,all_tags[style],1,FALSE),""),
IFERROR(VLOOKUP($N184,all_tags[style],1,FALSE),""),
IFERROR(VLOOKUP($O184,all_tags[style],1,FALSE),"")
)</f>
        <v/>
      </c>
      <c r="AG184" s="5" t="str">
        <f>_xlfn.TEXTJOIN("#",TRUE,
IFERROR(VLOOKUP($F184,all_tags[theme],1,FALSE),""),
IFERROR(VLOOKUP($G184,all_tags[theme],1,FALSE),""),
IFERROR(VLOOKUP($H184,all_tags[theme],1,FALSE),""),
IFERROR(VLOOKUP($I184,all_tags[theme],1,FALSE),""),
IFERROR(VLOOKUP($J184,all_tags[theme],1,FALSE),""),
IFERROR(VLOOKUP($K184,all_tags[theme],1,FALSE),""),
IFERROR(VLOOKUP($L184,all_tags[theme],1,FALSE),""),
IFERROR(VLOOKUP($M184,all_tags[theme],1,FALSE),""),
IFERROR(VLOOKUP($N184,all_tags[theme],1,FALSE),""),
IFERROR(VLOOKUP($O184,all_tags[theme],1,FALSE),"")
)</f>
        <v>data-science</v>
      </c>
      <c r="AH184" s="5" t="str">
        <f>_xlfn.TEXTJOIN("#",TRUE,
IFERROR(VLOOKUP($F184,all_tags[topic],1,FALSE),""),
IFERROR(VLOOKUP($G184,all_tags[topic],1,FALSE),""),
IFERROR(VLOOKUP($H184,all_tags[topic],1,FALSE),""),
IFERROR(VLOOKUP($I184,all_tags[topic],1,FALSE),""),
IFERROR(VLOOKUP($J184,all_tags[topic],1,FALSE),""),
IFERROR(VLOOKUP($K184,all_tags[topic],1,FALSE),""),
IFERROR(VLOOKUP($L184,all_tags[topic],1,FALSE),""),
IFERROR(VLOOKUP($M184,all_tags[topic],1,FALSE),""),
IFERROR(VLOOKUP($N184,all_tags[topic],1,FALSE),""),
IFERROR(VLOOKUP($O184,all_tags[topic],1,FALSE),"")
)</f>
        <v>technique</v>
      </c>
      <c r="AI184" s="5" t="str">
        <f>_xlfn.TEXTJOIN("#",TRUE,
IFERROR(VLOOKUP($F184,all_tags[area],1,FALSE),""),
IFERROR(VLOOKUP($G184,all_tags[area],1,FALSE),""),
IFERROR(VLOOKUP($H184,all_tags[area],1,FALSE),""),
IFERROR(VLOOKUP($I184,all_tags[area],1,FALSE),""),
IFERROR(VLOOKUP($J184,all_tags[area],1,FALSE),""),
IFERROR(VLOOKUP($K184,all_tags[area],1,FALSE),""),
IFERROR(VLOOKUP($L184,all_tags[area],1,FALSE),""),
IFERROR(VLOOKUP($M184,all_tags[area],1,FALSE),""),
IFERROR(VLOOKUP($N184,all_tags[area],1,FALSE),""),
IFERROR(VLOOKUP($O184,all_tags[area],1,FALSE),"")
)</f>
        <v>statistics</v>
      </c>
      <c r="AJ184" s="5" t="str">
        <f>_xlfn.TEXTJOIN("#",TRUE,
IFERROR(VLOOKUP($F184,all_tags[technology],1,FALSE),""),
IFERROR(VLOOKUP($G184,all_tags[technology],1,FALSE),""),
IFERROR(VLOOKUP($H184,all_tags[technology],1,FALSE),""),
IFERROR(VLOOKUP($I184,all_tags[technology],1,FALSE),""),
IFERROR(VLOOKUP($J184,all_tags[technology],1,FALSE),""),
IFERROR(VLOOKUP($K184,all_tags[technology],1,FALSE),""),
IFERROR(VLOOKUP($L184,all_tags[technology],1,FALSE),""),
IFERROR(VLOOKUP($M184,all_tags[technology],1,FALSE),""),
IFERROR(VLOOKUP($N184,all_tags[technology],1,FALSE),""),
IFERROR(VLOOKUP($O184,all_tags[technology],1,FALSE),"")
)</f>
        <v/>
      </c>
      <c r="AK184" s="5" t="str">
        <f>_xlfn.TEXTJOIN("#",TRUE,
IFERROR(VLOOKUP($F184,all_tags[other],1,FALSE),""),
IFERROR(VLOOKUP($G184,all_tags[other],1,FALSE),""),
IFERROR(VLOOKUP($H184,all_tags[other],1,FALSE),""),
IFERROR(VLOOKUP($I184,all_tags[other],1,FALSE),""),
IFERROR(VLOOKUP($J184,all_tags[other],1,FALSE),""),
IFERROR(VLOOKUP($K184,all_tags[other],1,FALSE),""),
IFERROR(VLOOKUP($L184,all_tags[other],1,FALSE),""),
IFERROR(VLOOKUP($M184,all_tags[other],1,FALSE),""),
IFERROR(VLOOKUP($N184,all_tags[other],1,FALSE),""),
IFERROR(VLOOKUP($O184,all_tags[other],1,FALSE),"")
)</f>
        <v/>
      </c>
      <c r="AL184" t="str">
        <f t="shared" si="2"/>
        <v>post;tutorial;explainer;data-science;technique;statistics</v>
      </c>
    </row>
    <row r="185" spans="1:38" x14ac:dyDescent="0.25">
      <c r="A185" t="str">
        <f>source_data[[#This Row],[link_id]]</f>
        <v>L00451</v>
      </c>
      <c r="B185" t="str">
        <f>source_data[[#This Row],[link]]</f>
        <v>https://www.smashingmagazine.com/2017/05/free-geometric-ui-icons-ego/</v>
      </c>
      <c r="C185" t="str">
        <f>source_data[[#This Row],[article_title]]</f>
        <v>Free Geometric UI Icons With A Fresh And Futuristic Twist (100 Icons, 6 Formats)</v>
      </c>
      <c r="D185" t="str">
        <f>source_data[[#This Row],[concatenate]]</f>
        <v>post;design;development;free</v>
      </c>
      <c r="E185">
        <f>source_data[[#This Row],[tag_count]]</f>
        <v>5</v>
      </c>
      <c r="F185" t="str" cm="1">
        <f t="array" ref="F185:I185">_xlfn.TEXTSPLIT(Table5[[#This Row],[concatenate]],";")</f>
        <v>post</v>
      </c>
      <c r="G185" t="str">
        <v>design</v>
      </c>
      <c r="H185" t="str">
        <v>development</v>
      </c>
      <c r="I185" t="str">
        <v>free</v>
      </c>
      <c r="Q185">
        <f>IF(ISBLANK(F185),-1,COUNTIF(all_tags[],F185)-COUNTIF(all_tags[category],F185))</f>
        <v>1</v>
      </c>
      <c r="R185">
        <f>IF(ISBLANK(G185),-1,COUNTIF(all_tags[],G185)-COUNTIF(all_tags[category],G185))</f>
        <v>1</v>
      </c>
      <c r="S185">
        <f>IF(ISBLANK(H185),-1,COUNTIF(all_tags[],H185)-COUNTIF(all_tags[category],H185))</f>
        <v>1</v>
      </c>
      <c r="T185">
        <f>IF(ISBLANK(I185),-1,COUNTIF(all_tags[],I185)-COUNTIF(all_tags[category],I185))</f>
        <v>1</v>
      </c>
      <c r="U185">
        <f>IF(ISBLANK(J185),-1,COUNTIF(all_tags[],J185)-COUNTIF(all_tags[category],J185))</f>
        <v>-1</v>
      </c>
      <c r="V185">
        <f>IF(ISBLANK(K185),-1,COUNTIF(all_tags[],K185)-COUNTIF(all_tags[category],K185))</f>
        <v>-1</v>
      </c>
      <c r="W185">
        <f>IF(ISBLANK(L185),-1,COUNTIF(all_tags[],L185)-COUNTIF(all_tags[category],L185))</f>
        <v>-1</v>
      </c>
      <c r="X185">
        <f>IF(ISBLANK(M185),-1,COUNTIF(all_tags[],M185)-COUNTIF(all_tags[category],M185))</f>
        <v>-1</v>
      </c>
      <c r="Y185">
        <f>IF(ISBLANK(N185),-1,COUNTIF(all_tags[],N185)-COUNTIF(all_tags[category],N185))</f>
        <v>-1</v>
      </c>
      <c r="Z185">
        <f>IF(ISBLANK(O185),-1,COUNTIF(all_tags[],O185)-COUNTIF(all_tags[category],O185))</f>
        <v>-1</v>
      </c>
      <c r="AB185" t="str">
        <f>Table5[[#This Row],[link_id]]</f>
        <v>L00451</v>
      </c>
      <c r="AC185" s="5" t="str">
        <f>_xlfn.TEXTJOIN("#",TRUE,
IFERROR(VLOOKUP($F185,all_tags[format],1,FALSE),""),
IFERROR(VLOOKUP($G185,all_tags[format],1,FALSE),""),
IFERROR(VLOOKUP($H185,all_tags[format],1,FALSE),""),
IFERROR(VLOOKUP($I185,all_tags[format],1,FALSE),""),
IFERROR(VLOOKUP($J185,all_tags[format],1,FALSE),""),
IFERROR(VLOOKUP($K185,all_tags[format],1,FALSE),""),
IFERROR(VLOOKUP($L185,all_tags[format],1,FALSE),""),
IFERROR(VLOOKUP($M185,all_tags[format],1,FALSE),""),
IFERROR(VLOOKUP($N185,all_tags[format],1,FALSE),""),
IFERROR(VLOOKUP($O185,all_tags[format],1,FALSE),"")
)</f>
        <v>post</v>
      </c>
      <c r="AD185" s="5" t="str">
        <f>_xlfn.TEXTJOIN("#",TRUE,
IFERROR(VLOOKUP($F185,all_tags[type],1,FALSE),""),
IFERROR(VLOOKUP($G185,all_tags[type],1,FALSE),""),
IFERROR(VLOOKUP($H185,all_tags[type],1,FALSE),""),
IFERROR(VLOOKUP($I185,all_tags[type],1,FALSE),""),
IFERROR(VLOOKUP($J185,all_tags[type],1,FALSE),""),
IFERROR(VLOOKUP($K185,all_tags[type],1,FALSE),""),
IFERROR(VLOOKUP($L185,all_tags[type],1,FALSE),""),
IFERROR(VLOOKUP($M185,all_tags[type],1,FALSE),""),
IFERROR(VLOOKUP($N185,all_tags[type],1,FALSE),""),
IFERROR(VLOOKUP($O185,all_tags[type],1,FALSE),"")
)</f>
        <v/>
      </c>
      <c r="AE185" s="5" t="str">
        <f>_xlfn.TEXTJOIN("#",TRUE,
IFERROR(VLOOKUP($F185,all_tags[level],1,FALSE),""),
IFERROR(VLOOKUP($G185,all_tags[level],1,FALSE),""),
IFERROR(VLOOKUP($H185,all_tags[level],1,FALSE),""),
IFERROR(VLOOKUP($I185,all_tags[level],1,FALSE),""),
IFERROR(VLOOKUP($J185,all_tags[level],1,FALSE),""),
IFERROR(VLOOKUP($K185,all_tags[level],1,FALSE),""),
IFERROR(VLOOKUP($L185,all_tags[level],1,FALSE),""),
IFERROR(VLOOKUP($M185,all_tags[level],1,FALSE),""),
IFERROR(VLOOKUP($N185,all_tags[level],1,FALSE),""),
IFERROR(VLOOKUP($O185,all_tags[level],1,FALSE),"")
)</f>
        <v/>
      </c>
      <c r="AF185" s="5" t="str">
        <f>_xlfn.TEXTJOIN("#",TRUE,
IFERROR(VLOOKUP($F185,all_tags[style],1,FALSE),""),
IFERROR(VLOOKUP($G185,all_tags[style],1,FALSE),""),
IFERROR(VLOOKUP($H185,all_tags[style],1,FALSE),""),
IFERROR(VLOOKUP($I185,all_tags[style],1,FALSE),""),
IFERROR(VLOOKUP($J185,all_tags[style],1,FALSE),""),
IFERROR(VLOOKUP($K185,all_tags[style],1,FALSE),""),
IFERROR(VLOOKUP($L185,all_tags[style],1,FALSE),""),
IFERROR(VLOOKUP($M185,all_tags[style],1,FALSE),""),
IFERROR(VLOOKUP($N185,all_tags[style],1,FALSE),""),
IFERROR(VLOOKUP($O185,all_tags[style],1,FALSE),"")
)</f>
        <v/>
      </c>
      <c r="AG185" s="5" t="str">
        <f>_xlfn.TEXTJOIN("#",TRUE,
IFERROR(VLOOKUP($F185,all_tags[theme],1,FALSE),""),
IFERROR(VLOOKUP($G185,all_tags[theme],1,FALSE),""),
IFERROR(VLOOKUP($H185,all_tags[theme],1,FALSE),""),
IFERROR(VLOOKUP($I185,all_tags[theme],1,FALSE),""),
IFERROR(VLOOKUP($J185,all_tags[theme],1,FALSE),""),
IFERROR(VLOOKUP($K185,all_tags[theme],1,FALSE),""),
IFERROR(VLOOKUP($L185,all_tags[theme],1,FALSE),""),
IFERROR(VLOOKUP($M185,all_tags[theme],1,FALSE),""),
IFERROR(VLOOKUP($N185,all_tags[theme],1,FALSE),""),
IFERROR(VLOOKUP($O185,all_tags[theme],1,FALSE),"")
)</f>
        <v/>
      </c>
      <c r="AH185" s="5" t="str">
        <f>_xlfn.TEXTJOIN("#",TRUE,
IFERROR(VLOOKUP($F185,all_tags[topic],1,FALSE),""),
IFERROR(VLOOKUP($G185,all_tags[topic],1,FALSE),""),
IFERROR(VLOOKUP($H185,all_tags[topic],1,FALSE),""),
IFERROR(VLOOKUP($I185,all_tags[topic],1,FALSE),""),
IFERROR(VLOOKUP($J185,all_tags[topic],1,FALSE),""),
IFERROR(VLOOKUP($K185,all_tags[topic],1,FALSE),""),
IFERROR(VLOOKUP($L185,all_tags[topic],1,FALSE),""),
IFERROR(VLOOKUP($M185,all_tags[topic],1,FALSE),""),
IFERROR(VLOOKUP($N185,all_tags[topic],1,FALSE),""),
IFERROR(VLOOKUP($O185,all_tags[topic],1,FALSE),"")
)</f>
        <v>design</v>
      </c>
      <c r="AI185" s="5" t="str">
        <f>_xlfn.TEXTJOIN("#",TRUE,
IFERROR(VLOOKUP($F185,all_tags[area],1,FALSE),""),
IFERROR(VLOOKUP($G185,all_tags[area],1,FALSE),""),
IFERROR(VLOOKUP($H185,all_tags[area],1,FALSE),""),
IFERROR(VLOOKUP($I185,all_tags[area],1,FALSE),""),
IFERROR(VLOOKUP($J185,all_tags[area],1,FALSE),""),
IFERROR(VLOOKUP($K185,all_tags[area],1,FALSE),""),
IFERROR(VLOOKUP($L185,all_tags[area],1,FALSE),""),
IFERROR(VLOOKUP($M185,all_tags[area],1,FALSE),""),
IFERROR(VLOOKUP($N185,all_tags[area],1,FALSE),""),
IFERROR(VLOOKUP($O185,all_tags[area],1,FALSE),"")
)</f>
        <v>development</v>
      </c>
      <c r="AJ185" s="5" t="str">
        <f>_xlfn.TEXTJOIN("#",TRUE,
IFERROR(VLOOKUP($F185,all_tags[technology],1,FALSE),""),
IFERROR(VLOOKUP($G185,all_tags[technology],1,FALSE),""),
IFERROR(VLOOKUP($H185,all_tags[technology],1,FALSE),""),
IFERROR(VLOOKUP($I185,all_tags[technology],1,FALSE),""),
IFERROR(VLOOKUP($J185,all_tags[technology],1,FALSE),""),
IFERROR(VLOOKUP($K185,all_tags[technology],1,FALSE),""),
IFERROR(VLOOKUP($L185,all_tags[technology],1,FALSE),""),
IFERROR(VLOOKUP($M185,all_tags[technology],1,FALSE),""),
IFERROR(VLOOKUP($N185,all_tags[technology],1,FALSE),""),
IFERROR(VLOOKUP($O185,all_tags[technology],1,FALSE),"")
)</f>
        <v/>
      </c>
      <c r="AK185" s="5" t="str">
        <f>_xlfn.TEXTJOIN("#",TRUE,
IFERROR(VLOOKUP($F185,all_tags[other],1,FALSE),""),
IFERROR(VLOOKUP($G185,all_tags[other],1,FALSE),""),
IFERROR(VLOOKUP($H185,all_tags[other],1,FALSE),""),
IFERROR(VLOOKUP($I185,all_tags[other],1,FALSE),""),
IFERROR(VLOOKUP($J185,all_tags[other],1,FALSE),""),
IFERROR(VLOOKUP($K185,all_tags[other],1,FALSE),""),
IFERROR(VLOOKUP($L185,all_tags[other],1,FALSE),""),
IFERROR(VLOOKUP($M185,all_tags[other],1,FALSE),""),
IFERROR(VLOOKUP($N185,all_tags[other],1,FALSE),""),
IFERROR(VLOOKUP($O185,all_tags[other],1,FALSE),"")
)</f>
        <v>free</v>
      </c>
      <c r="AL185" t="str">
        <f t="shared" si="2"/>
        <v>post;design;development;free</v>
      </c>
    </row>
    <row r="186" spans="1:38" x14ac:dyDescent="0.25">
      <c r="A186" t="str">
        <f>source_data[[#This Row],[link_id]]</f>
        <v>L00453</v>
      </c>
      <c r="B186" t="str">
        <f>source_data[[#This Row],[link]]</f>
        <v>http://andrewgelman.com/2017/05/27/mike-bostock-graphs-federal-income-tax-brackets-tax-rates-connect-general-principles-statistical-graphics/</v>
      </c>
      <c r="C186" t="str">
        <f>source_data[[#This Row],[article_title]]</f>
        <v>Mike Bostock graphs federal income tax brackets and tax rates, and I connect to some general principles of statistical graphics</v>
      </c>
      <c r="D186" t="str">
        <f>source_data[[#This Row],[concatenate]]</f>
        <v>post;example;data-viz</v>
      </c>
      <c r="E186">
        <f>source_data[[#This Row],[tag_count]]</f>
        <v>4</v>
      </c>
      <c r="F186" t="str" cm="1">
        <f t="array" ref="F186:H186">_xlfn.TEXTSPLIT(Table5[[#This Row],[concatenate]],";")</f>
        <v>post</v>
      </c>
      <c r="G186" t="str">
        <v>example</v>
      </c>
      <c r="H186" t="str">
        <v>data-viz</v>
      </c>
      <c r="Q186">
        <f>IF(ISBLANK(F186),-1,COUNTIF(all_tags[],F186)-COUNTIF(all_tags[category],F186))</f>
        <v>1</v>
      </c>
      <c r="R186">
        <f>IF(ISBLANK(G186),-1,COUNTIF(all_tags[],G186)-COUNTIF(all_tags[category],G186))</f>
        <v>1</v>
      </c>
      <c r="S186">
        <f>IF(ISBLANK(H186),-1,COUNTIF(all_tags[],H186)-COUNTIF(all_tags[category],H186))</f>
        <v>1</v>
      </c>
      <c r="T186">
        <f>IF(ISBLANK(I186),-1,COUNTIF(all_tags[],I186)-COUNTIF(all_tags[category],I186))</f>
        <v>-1</v>
      </c>
      <c r="U186">
        <f>IF(ISBLANK(J186),-1,COUNTIF(all_tags[],J186)-COUNTIF(all_tags[category],J186))</f>
        <v>-1</v>
      </c>
      <c r="V186">
        <f>IF(ISBLANK(K186),-1,COUNTIF(all_tags[],K186)-COUNTIF(all_tags[category],K186))</f>
        <v>-1</v>
      </c>
      <c r="W186">
        <f>IF(ISBLANK(L186),-1,COUNTIF(all_tags[],L186)-COUNTIF(all_tags[category],L186))</f>
        <v>-1</v>
      </c>
      <c r="X186">
        <f>IF(ISBLANK(M186),-1,COUNTIF(all_tags[],M186)-COUNTIF(all_tags[category],M186))</f>
        <v>-1</v>
      </c>
      <c r="Y186">
        <f>IF(ISBLANK(N186),-1,COUNTIF(all_tags[],N186)-COUNTIF(all_tags[category],N186))</f>
        <v>-1</v>
      </c>
      <c r="Z186">
        <f>IF(ISBLANK(O186),-1,COUNTIF(all_tags[],O186)-COUNTIF(all_tags[category],O186))</f>
        <v>-1</v>
      </c>
      <c r="AB186" t="str">
        <f>Table5[[#This Row],[link_id]]</f>
        <v>L00453</v>
      </c>
      <c r="AC186" s="5" t="str">
        <f>_xlfn.TEXTJOIN("#",TRUE,
IFERROR(VLOOKUP($F186,all_tags[format],1,FALSE),""),
IFERROR(VLOOKUP($G186,all_tags[format],1,FALSE),""),
IFERROR(VLOOKUP($H186,all_tags[format],1,FALSE),""),
IFERROR(VLOOKUP($I186,all_tags[format],1,FALSE),""),
IFERROR(VLOOKUP($J186,all_tags[format],1,FALSE),""),
IFERROR(VLOOKUP($K186,all_tags[format],1,FALSE),""),
IFERROR(VLOOKUP($L186,all_tags[format],1,FALSE),""),
IFERROR(VLOOKUP($M186,all_tags[format],1,FALSE),""),
IFERROR(VLOOKUP($N186,all_tags[format],1,FALSE),""),
IFERROR(VLOOKUP($O186,all_tags[format],1,FALSE),"")
)</f>
        <v>post</v>
      </c>
      <c r="AD186" s="5" t="str">
        <f>_xlfn.TEXTJOIN("#",TRUE,
IFERROR(VLOOKUP($F186,all_tags[type],1,FALSE),""),
IFERROR(VLOOKUP($G186,all_tags[type],1,FALSE),""),
IFERROR(VLOOKUP($H186,all_tags[type],1,FALSE),""),
IFERROR(VLOOKUP($I186,all_tags[type],1,FALSE),""),
IFERROR(VLOOKUP($J186,all_tags[type],1,FALSE),""),
IFERROR(VLOOKUP($K186,all_tags[type],1,FALSE),""),
IFERROR(VLOOKUP($L186,all_tags[type],1,FALSE),""),
IFERROR(VLOOKUP($M186,all_tags[type],1,FALSE),""),
IFERROR(VLOOKUP($N186,all_tags[type],1,FALSE),""),
IFERROR(VLOOKUP($O186,all_tags[type],1,FALSE),"")
)</f>
        <v/>
      </c>
      <c r="AE186" s="5" t="str">
        <f>_xlfn.TEXTJOIN("#",TRUE,
IFERROR(VLOOKUP($F186,all_tags[level],1,FALSE),""),
IFERROR(VLOOKUP($G186,all_tags[level],1,FALSE),""),
IFERROR(VLOOKUP($H186,all_tags[level],1,FALSE),""),
IFERROR(VLOOKUP($I186,all_tags[level],1,FALSE),""),
IFERROR(VLOOKUP($J186,all_tags[level],1,FALSE),""),
IFERROR(VLOOKUP($K186,all_tags[level],1,FALSE),""),
IFERROR(VLOOKUP($L186,all_tags[level],1,FALSE),""),
IFERROR(VLOOKUP($M186,all_tags[level],1,FALSE),""),
IFERROR(VLOOKUP($N186,all_tags[level],1,FALSE),""),
IFERROR(VLOOKUP($O186,all_tags[level],1,FALSE),"")
)</f>
        <v>example</v>
      </c>
      <c r="AF186" s="5" t="str">
        <f>_xlfn.TEXTJOIN("#",TRUE,
IFERROR(VLOOKUP($F186,all_tags[style],1,FALSE),""),
IFERROR(VLOOKUP($G186,all_tags[style],1,FALSE),""),
IFERROR(VLOOKUP($H186,all_tags[style],1,FALSE),""),
IFERROR(VLOOKUP($I186,all_tags[style],1,FALSE),""),
IFERROR(VLOOKUP($J186,all_tags[style],1,FALSE),""),
IFERROR(VLOOKUP($K186,all_tags[style],1,FALSE),""),
IFERROR(VLOOKUP($L186,all_tags[style],1,FALSE),""),
IFERROR(VLOOKUP($M186,all_tags[style],1,FALSE),""),
IFERROR(VLOOKUP($N186,all_tags[style],1,FALSE),""),
IFERROR(VLOOKUP($O186,all_tags[style],1,FALSE),"")
)</f>
        <v/>
      </c>
      <c r="AG186" s="5" t="str">
        <f>_xlfn.TEXTJOIN("#",TRUE,
IFERROR(VLOOKUP($F186,all_tags[theme],1,FALSE),""),
IFERROR(VLOOKUP($G186,all_tags[theme],1,FALSE),""),
IFERROR(VLOOKUP($H186,all_tags[theme],1,FALSE),""),
IFERROR(VLOOKUP($I186,all_tags[theme],1,FALSE),""),
IFERROR(VLOOKUP($J186,all_tags[theme],1,FALSE),""),
IFERROR(VLOOKUP($K186,all_tags[theme],1,FALSE),""),
IFERROR(VLOOKUP($L186,all_tags[theme],1,FALSE),""),
IFERROR(VLOOKUP($M186,all_tags[theme],1,FALSE),""),
IFERROR(VLOOKUP($N186,all_tags[theme],1,FALSE),""),
IFERROR(VLOOKUP($O186,all_tags[theme],1,FALSE),"")
)</f>
        <v>data-viz</v>
      </c>
      <c r="AH186" s="5" t="str">
        <f>_xlfn.TEXTJOIN("#",TRUE,
IFERROR(VLOOKUP($F186,all_tags[topic],1,FALSE),""),
IFERROR(VLOOKUP($G186,all_tags[topic],1,FALSE),""),
IFERROR(VLOOKUP($H186,all_tags[topic],1,FALSE),""),
IFERROR(VLOOKUP($I186,all_tags[topic],1,FALSE),""),
IFERROR(VLOOKUP($J186,all_tags[topic],1,FALSE),""),
IFERROR(VLOOKUP($K186,all_tags[topic],1,FALSE),""),
IFERROR(VLOOKUP($L186,all_tags[topic],1,FALSE),""),
IFERROR(VLOOKUP($M186,all_tags[topic],1,FALSE),""),
IFERROR(VLOOKUP($N186,all_tags[topic],1,FALSE),""),
IFERROR(VLOOKUP($O186,all_tags[topic],1,FALSE),"")
)</f>
        <v/>
      </c>
      <c r="AI186" s="5" t="str">
        <f>_xlfn.TEXTJOIN("#",TRUE,
IFERROR(VLOOKUP($F186,all_tags[area],1,FALSE),""),
IFERROR(VLOOKUP($G186,all_tags[area],1,FALSE),""),
IFERROR(VLOOKUP($H186,all_tags[area],1,FALSE),""),
IFERROR(VLOOKUP($I186,all_tags[area],1,FALSE),""),
IFERROR(VLOOKUP($J186,all_tags[area],1,FALSE),""),
IFERROR(VLOOKUP($K186,all_tags[area],1,FALSE),""),
IFERROR(VLOOKUP($L186,all_tags[area],1,FALSE),""),
IFERROR(VLOOKUP($M186,all_tags[area],1,FALSE),""),
IFERROR(VLOOKUP($N186,all_tags[area],1,FALSE),""),
IFERROR(VLOOKUP($O186,all_tags[area],1,FALSE),"")
)</f>
        <v/>
      </c>
      <c r="AJ186" s="5" t="str">
        <f>_xlfn.TEXTJOIN("#",TRUE,
IFERROR(VLOOKUP($F186,all_tags[technology],1,FALSE),""),
IFERROR(VLOOKUP($G186,all_tags[technology],1,FALSE),""),
IFERROR(VLOOKUP($H186,all_tags[technology],1,FALSE),""),
IFERROR(VLOOKUP($I186,all_tags[technology],1,FALSE),""),
IFERROR(VLOOKUP($J186,all_tags[technology],1,FALSE),""),
IFERROR(VLOOKUP($K186,all_tags[technology],1,FALSE),""),
IFERROR(VLOOKUP($L186,all_tags[technology],1,FALSE),""),
IFERROR(VLOOKUP($M186,all_tags[technology],1,FALSE),""),
IFERROR(VLOOKUP($N186,all_tags[technology],1,FALSE),""),
IFERROR(VLOOKUP($O186,all_tags[technology],1,FALSE),"")
)</f>
        <v/>
      </c>
      <c r="AK186" s="5" t="str">
        <f>_xlfn.TEXTJOIN("#",TRUE,
IFERROR(VLOOKUP($F186,all_tags[other],1,FALSE),""),
IFERROR(VLOOKUP($G186,all_tags[other],1,FALSE),""),
IFERROR(VLOOKUP($H186,all_tags[other],1,FALSE),""),
IFERROR(VLOOKUP($I186,all_tags[other],1,FALSE),""),
IFERROR(VLOOKUP($J186,all_tags[other],1,FALSE),""),
IFERROR(VLOOKUP($K186,all_tags[other],1,FALSE),""),
IFERROR(VLOOKUP($L186,all_tags[other],1,FALSE),""),
IFERROR(VLOOKUP($M186,all_tags[other],1,FALSE),""),
IFERROR(VLOOKUP($N186,all_tags[other],1,FALSE),""),
IFERROR(VLOOKUP($O186,all_tags[other],1,FALSE),"")
)</f>
        <v/>
      </c>
      <c r="AL186" t="str">
        <f t="shared" si="2"/>
        <v>post;example;data-viz</v>
      </c>
    </row>
    <row r="187" spans="1:38" x14ac:dyDescent="0.25">
      <c r="A187" t="str">
        <f>source_data[[#This Row],[link_id]]</f>
        <v>L00456</v>
      </c>
      <c r="B187" t="str">
        <f>source_data[[#This Row],[link]]</f>
        <v>http://science.sciencemag.org/content/356/6339/691</v>
      </c>
      <c r="C187" t="str">
        <f>source_data[[#This Row],[article_title]]</f>
        <v>Introducing ORCID</v>
      </c>
      <c r="D187" t="str">
        <f>source_data[[#This Row],[concatenate]]</f>
        <v>post;dataset</v>
      </c>
      <c r="E187">
        <f>source_data[[#This Row],[tag_count]]</f>
        <v>3</v>
      </c>
      <c r="F187" t="str" cm="1">
        <f t="array" ref="F187:G187">_xlfn.TEXTSPLIT(Table5[[#This Row],[concatenate]],";")</f>
        <v>post</v>
      </c>
      <c r="G187" t="str">
        <v>dataset</v>
      </c>
      <c r="Q187">
        <f>IF(ISBLANK(F187),-1,COUNTIF(all_tags[],F187)-COUNTIF(all_tags[category],F187))</f>
        <v>1</v>
      </c>
      <c r="R187">
        <f>IF(ISBLANK(G187),-1,COUNTIF(all_tags[],G187)-COUNTIF(all_tags[category],G187))</f>
        <v>1</v>
      </c>
      <c r="S187">
        <f>IF(ISBLANK(H187),-1,COUNTIF(all_tags[],H187)-COUNTIF(all_tags[category],H187))</f>
        <v>-1</v>
      </c>
      <c r="T187">
        <f>IF(ISBLANK(I187),-1,COUNTIF(all_tags[],I187)-COUNTIF(all_tags[category],I187))</f>
        <v>-1</v>
      </c>
      <c r="U187">
        <f>IF(ISBLANK(J187),-1,COUNTIF(all_tags[],J187)-COUNTIF(all_tags[category],J187))</f>
        <v>-1</v>
      </c>
      <c r="V187">
        <f>IF(ISBLANK(K187),-1,COUNTIF(all_tags[],K187)-COUNTIF(all_tags[category],K187))</f>
        <v>-1</v>
      </c>
      <c r="W187">
        <f>IF(ISBLANK(L187),-1,COUNTIF(all_tags[],L187)-COUNTIF(all_tags[category],L187))</f>
        <v>-1</v>
      </c>
      <c r="X187">
        <f>IF(ISBLANK(M187),-1,COUNTIF(all_tags[],M187)-COUNTIF(all_tags[category],M187))</f>
        <v>-1</v>
      </c>
      <c r="Y187">
        <f>IF(ISBLANK(N187),-1,COUNTIF(all_tags[],N187)-COUNTIF(all_tags[category],N187))</f>
        <v>-1</v>
      </c>
      <c r="Z187">
        <f>IF(ISBLANK(O187),-1,COUNTIF(all_tags[],O187)-COUNTIF(all_tags[category],O187))</f>
        <v>-1</v>
      </c>
      <c r="AB187" t="str">
        <f>Table5[[#This Row],[link_id]]</f>
        <v>L00456</v>
      </c>
      <c r="AC187" s="5" t="str">
        <f>_xlfn.TEXTJOIN("#",TRUE,
IFERROR(VLOOKUP($F187,all_tags[format],1,FALSE),""),
IFERROR(VLOOKUP($G187,all_tags[format],1,FALSE),""),
IFERROR(VLOOKUP($H187,all_tags[format],1,FALSE),""),
IFERROR(VLOOKUP($I187,all_tags[format],1,FALSE),""),
IFERROR(VLOOKUP($J187,all_tags[format],1,FALSE),""),
IFERROR(VLOOKUP($K187,all_tags[format],1,FALSE),""),
IFERROR(VLOOKUP($L187,all_tags[format],1,FALSE),""),
IFERROR(VLOOKUP($M187,all_tags[format],1,FALSE),""),
IFERROR(VLOOKUP($N187,all_tags[format],1,FALSE),""),
IFERROR(VLOOKUP($O187,all_tags[format],1,FALSE),"")
)</f>
        <v>post</v>
      </c>
      <c r="AD187" s="5" t="str">
        <f>_xlfn.TEXTJOIN("#",TRUE,
IFERROR(VLOOKUP($F187,all_tags[type],1,FALSE),""),
IFERROR(VLOOKUP($G187,all_tags[type],1,FALSE),""),
IFERROR(VLOOKUP($H187,all_tags[type],1,FALSE),""),
IFERROR(VLOOKUP($I187,all_tags[type],1,FALSE),""),
IFERROR(VLOOKUP($J187,all_tags[type],1,FALSE),""),
IFERROR(VLOOKUP($K187,all_tags[type],1,FALSE),""),
IFERROR(VLOOKUP($L187,all_tags[type],1,FALSE),""),
IFERROR(VLOOKUP($M187,all_tags[type],1,FALSE),""),
IFERROR(VLOOKUP($N187,all_tags[type],1,FALSE),""),
IFERROR(VLOOKUP($O187,all_tags[type],1,FALSE),"")
)</f>
        <v>dataset</v>
      </c>
      <c r="AE187" s="5" t="str">
        <f>_xlfn.TEXTJOIN("#",TRUE,
IFERROR(VLOOKUP($F187,all_tags[level],1,FALSE),""),
IFERROR(VLOOKUP($G187,all_tags[level],1,FALSE),""),
IFERROR(VLOOKUP($H187,all_tags[level],1,FALSE),""),
IFERROR(VLOOKUP($I187,all_tags[level],1,FALSE),""),
IFERROR(VLOOKUP($J187,all_tags[level],1,FALSE),""),
IFERROR(VLOOKUP($K187,all_tags[level],1,FALSE),""),
IFERROR(VLOOKUP($L187,all_tags[level],1,FALSE),""),
IFERROR(VLOOKUP($M187,all_tags[level],1,FALSE),""),
IFERROR(VLOOKUP($N187,all_tags[level],1,FALSE),""),
IFERROR(VLOOKUP($O187,all_tags[level],1,FALSE),"")
)</f>
        <v/>
      </c>
      <c r="AF187" s="5" t="str">
        <f>_xlfn.TEXTJOIN("#",TRUE,
IFERROR(VLOOKUP($F187,all_tags[style],1,FALSE),""),
IFERROR(VLOOKUP($G187,all_tags[style],1,FALSE),""),
IFERROR(VLOOKUP($H187,all_tags[style],1,FALSE),""),
IFERROR(VLOOKUP($I187,all_tags[style],1,FALSE),""),
IFERROR(VLOOKUP($J187,all_tags[style],1,FALSE),""),
IFERROR(VLOOKUP($K187,all_tags[style],1,FALSE),""),
IFERROR(VLOOKUP($L187,all_tags[style],1,FALSE),""),
IFERROR(VLOOKUP($M187,all_tags[style],1,FALSE),""),
IFERROR(VLOOKUP($N187,all_tags[style],1,FALSE),""),
IFERROR(VLOOKUP($O187,all_tags[style],1,FALSE),"")
)</f>
        <v/>
      </c>
      <c r="AG187" s="5" t="str">
        <f>_xlfn.TEXTJOIN("#",TRUE,
IFERROR(VLOOKUP($F187,all_tags[theme],1,FALSE),""),
IFERROR(VLOOKUP($G187,all_tags[theme],1,FALSE),""),
IFERROR(VLOOKUP($H187,all_tags[theme],1,FALSE),""),
IFERROR(VLOOKUP($I187,all_tags[theme],1,FALSE),""),
IFERROR(VLOOKUP($J187,all_tags[theme],1,FALSE),""),
IFERROR(VLOOKUP($K187,all_tags[theme],1,FALSE),""),
IFERROR(VLOOKUP($L187,all_tags[theme],1,FALSE),""),
IFERROR(VLOOKUP($M187,all_tags[theme],1,FALSE),""),
IFERROR(VLOOKUP($N187,all_tags[theme],1,FALSE),""),
IFERROR(VLOOKUP($O187,all_tags[theme],1,FALSE),"")
)</f>
        <v/>
      </c>
      <c r="AH187" s="5" t="str">
        <f>_xlfn.TEXTJOIN("#",TRUE,
IFERROR(VLOOKUP($F187,all_tags[topic],1,FALSE),""),
IFERROR(VLOOKUP($G187,all_tags[topic],1,FALSE),""),
IFERROR(VLOOKUP($H187,all_tags[topic],1,FALSE),""),
IFERROR(VLOOKUP($I187,all_tags[topic],1,FALSE),""),
IFERROR(VLOOKUP($J187,all_tags[topic],1,FALSE),""),
IFERROR(VLOOKUP($K187,all_tags[topic],1,FALSE),""),
IFERROR(VLOOKUP($L187,all_tags[topic],1,FALSE),""),
IFERROR(VLOOKUP($M187,all_tags[topic],1,FALSE),""),
IFERROR(VLOOKUP($N187,all_tags[topic],1,FALSE),""),
IFERROR(VLOOKUP($O187,all_tags[topic],1,FALSE),"")
)</f>
        <v/>
      </c>
      <c r="AI187" s="5" t="str">
        <f>_xlfn.TEXTJOIN("#",TRUE,
IFERROR(VLOOKUP($F187,all_tags[area],1,FALSE),""),
IFERROR(VLOOKUP($G187,all_tags[area],1,FALSE),""),
IFERROR(VLOOKUP($H187,all_tags[area],1,FALSE),""),
IFERROR(VLOOKUP($I187,all_tags[area],1,FALSE),""),
IFERROR(VLOOKUP($J187,all_tags[area],1,FALSE),""),
IFERROR(VLOOKUP($K187,all_tags[area],1,FALSE),""),
IFERROR(VLOOKUP($L187,all_tags[area],1,FALSE),""),
IFERROR(VLOOKUP($M187,all_tags[area],1,FALSE),""),
IFERROR(VLOOKUP($N187,all_tags[area],1,FALSE),""),
IFERROR(VLOOKUP($O187,all_tags[area],1,FALSE),"")
)</f>
        <v/>
      </c>
      <c r="AJ187" s="5" t="str">
        <f>_xlfn.TEXTJOIN("#",TRUE,
IFERROR(VLOOKUP($F187,all_tags[technology],1,FALSE),""),
IFERROR(VLOOKUP($G187,all_tags[technology],1,FALSE),""),
IFERROR(VLOOKUP($H187,all_tags[technology],1,FALSE),""),
IFERROR(VLOOKUP($I187,all_tags[technology],1,FALSE),""),
IFERROR(VLOOKUP($J187,all_tags[technology],1,FALSE),""),
IFERROR(VLOOKUP($K187,all_tags[technology],1,FALSE),""),
IFERROR(VLOOKUP($L187,all_tags[technology],1,FALSE),""),
IFERROR(VLOOKUP($M187,all_tags[technology],1,FALSE),""),
IFERROR(VLOOKUP($N187,all_tags[technology],1,FALSE),""),
IFERROR(VLOOKUP($O187,all_tags[technology],1,FALSE),"")
)</f>
        <v/>
      </c>
      <c r="AK187" s="5" t="str">
        <f>_xlfn.TEXTJOIN("#",TRUE,
IFERROR(VLOOKUP($F187,all_tags[other],1,FALSE),""),
IFERROR(VLOOKUP($G187,all_tags[other],1,FALSE),""),
IFERROR(VLOOKUP($H187,all_tags[other],1,FALSE),""),
IFERROR(VLOOKUP($I187,all_tags[other],1,FALSE),""),
IFERROR(VLOOKUP($J187,all_tags[other],1,FALSE),""),
IFERROR(VLOOKUP($K187,all_tags[other],1,FALSE),""),
IFERROR(VLOOKUP($L187,all_tags[other],1,FALSE),""),
IFERROR(VLOOKUP($M187,all_tags[other],1,FALSE),""),
IFERROR(VLOOKUP($N187,all_tags[other],1,FALSE),""),
IFERROR(VLOOKUP($O187,all_tags[other],1,FALSE),"")
)</f>
        <v/>
      </c>
      <c r="AL187" t="str">
        <f t="shared" si="2"/>
        <v>post;dataset</v>
      </c>
    </row>
    <row r="188" spans="1:38" x14ac:dyDescent="0.25">
      <c r="A188" t="str">
        <f>source_data[[#This Row],[link_id]]</f>
        <v>L00459</v>
      </c>
      <c r="B188" t="str">
        <f>source_data[[#This Row],[link]]</f>
        <v>http://www.informationisbeautiful.net/visualizations/what-makes-a-good-data-visualization/</v>
      </c>
      <c r="C188" t="str">
        <f>source_data[[#This Row],[article_title]]</f>
        <v>What Makes A Good Data Visualization?</v>
      </c>
      <c r="D188" t="str">
        <f>source_data[[#This Row],[concatenate]]</f>
        <v>visual;example;data-viz;inspiration</v>
      </c>
      <c r="E188">
        <f>source_data[[#This Row],[tag_count]]</f>
        <v>4</v>
      </c>
      <c r="F188" t="str" cm="1">
        <f t="array" ref="F188:I188">_xlfn.TEXTSPLIT(Table5[[#This Row],[concatenate]],";")</f>
        <v>visual</v>
      </c>
      <c r="G188" t="str">
        <v>example</v>
      </c>
      <c r="H188" t="str">
        <v>data-viz</v>
      </c>
      <c r="I188" t="str">
        <v>inspiration</v>
      </c>
      <c r="Q188">
        <f>IF(ISBLANK(F188),-1,COUNTIF(all_tags[],F188)-COUNTIF(all_tags[category],F188))</f>
        <v>1</v>
      </c>
      <c r="R188">
        <f>IF(ISBLANK(G188),-1,COUNTIF(all_tags[],G188)-COUNTIF(all_tags[category],G188))</f>
        <v>1</v>
      </c>
      <c r="S188">
        <f>IF(ISBLANK(H188),-1,COUNTIF(all_tags[],H188)-COUNTIF(all_tags[category],H188))</f>
        <v>1</v>
      </c>
      <c r="T188">
        <f>IF(ISBLANK(I188),-1,COUNTIF(all_tags[],I188)-COUNTIF(all_tags[category],I188))</f>
        <v>1</v>
      </c>
      <c r="U188">
        <f>IF(ISBLANK(J188),-1,COUNTIF(all_tags[],J188)-COUNTIF(all_tags[category],J188))</f>
        <v>-1</v>
      </c>
      <c r="V188">
        <f>IF(ISBLANK(K188),-1,COUNTIF(all_tags[],K188)-COUNTIF(all_tags[category],K188))</f>
        <v>-1</v>
      </c>
      <c r="W188">
        <f>IF(ISBLANK(L188),-1,COUNTIF(all_tags[],L188)-COUNTIF(all_tags[category],L188))</f>
        <v>-1</v>
      </c>
      <c r="X188">
        <f>IF(ISBLANK(M188),-1,COUNTIF(all_tags[],M188)-COUNTIF(all_tags[category],M188))</f>
        <v>-1</v>
      </c>
      <c r="Y188">
        <f>IF(ISBLANK(N188),-1,COUNTIF(all_tags[],N188)-COUNTIF(all_tags[category],N188))</f>
        <v>-1</v>
      </c>
      <c r="Z188">
        <f>IF(ISBLANK(O188),-1,COUNTIF(all_tags[],O188)-COUNTIF(all_tags[category],O188))</f>
        <v>-1</v>
      </c>
      <c r="AB188" t="str">
        <f>Table5[[#This Row],[link_id]]</f>
        <v>L00459</v>
      </c>
      <c r="AC188" s="5" t="str">
        <f>_xlfn.TEXTJOIN("#",TRUE,
IFERROR(VLOOKUP($F188,all_tags[format],1,FALSE),""),
IFERROR(VLOOKUP($G188,all_tags[format],1,FALSE),""),
IFERROR(VLOOKUP($H188,all_tags[format],1,FALSE),""),
IFERROR(VLOOKUP($I188,all_tags[format],1,FALSE),""),
IFERROR(VLOOKUP($J188,all_tags[format],1,FALSE),""),
IFERROR(VLOOKUP($K188,all_tags[format],1,FALSE),""),
IFERROR(VLOOKUP($L188,all_tags[format],1,FALSE),""),
IFERROR(VLOOKUP($M188,all_tags[format],1,FALSE),""),
IFERROR(VLOOKUP($N188,all_tags[format],1,FALSE),""),
IFERROR(VLOOKUP($O188,all_tags[format],1,FALSE),"")
)</f>
        <v/>
      </c>
      <c r="AD188" s="5" t="str">
        <f>_xlfn.TEXTJOIN("#",TRUE,
IFERROR(VLOOKUP($F188,all_tags[type],1,FALSE),""),
IFERROR(VLOOKUP($G188,all_tags[type],1,FALSE),""),
IFERROR(VLOOKUP($H188,all_tags[type],1,FALSE),""),
IFERROR(VLOOKUP($I188,all_tags[type],1,FALSE),""),
IFERROR(VLOOKUP($J188,all_tags[type],1,FALSE),""),
IFERROR(VLOOKUP($K188,all_tags[type],1,FALSE),""),
IFERROR(VLOOKUP($L188,all_tags[type],1,FALSE),""),
IFERROR(VLOOKUP($M188,all_tags[type],1,FALSE),""),
IFERROR(VLOOKUP($N188,all_tags[type],1,FALSE),""),
IFERROR(VLOOKUP($O188,all_tags[type],1,FALSE),"")
)</f>
        <v>visual</v>
      </c>
      <c r="AE188" s="5" t="str">
        <f>_xlfn.TEXTJOIN("#",TRUE,
IFERROR(VLOOKUP($F188,all_tags[level],1,FALSE),""),
IFERROR(VLOOKUP($G188,all_tags[level],1,FALSE),""),
IFERROR(VLOOKUP($H188,all_tags[level],1,FALSE),""),
IFERROR(VLOOKUP($I188,all_tags[level],1,FALSE),""),
IFERROR(VLOOKUP($J188,all_tags[level],1,FALSE),""),
IFERROR(VLOOKUP($K188,all_tags[level],1,FALSE),""),
IFERROR(VLOOKUP($L188,all_tags[level],1,FALSE),""),
IFERROR(VLOOKUP($M188,all_tags[level],1,FALSE),""),
IFERROR(VLOOKUP($N188,all_tags[level],1,FALSE),""),
IFERROR(VLOOKUP($O188,all_tags[level],1,FALSE),"")
)</f>
        <v>example</v>
      </c>
      <c r="AF188" s="5" t="str">
        <f>_xlfn.TEXTJOIN("#",TRUE,
IFERROR(VLOOKUP($F188,all_tags[style],1,FALSE),""),
IFERROR(VLOOKUP($G188,all_tags[style],1,FALSE),""),
IFERROR(VLOOKUP($H188,all_tags[style],1,FALSE),""),
IFERROR(VLOOKUP($I188,all_tags[style],1,FALSE),""),
IFERROR(VLOOKUP($J188,all_tags[style],1,FALSE),""),
IFERROR(VLOOKUP($K188,all_tags[style],1,FALSE),""),
IFERROR(VLOOKUP($L188,all_tags[style],1,FALSE),""),
IFERROR(VLOOKUP($M188,all_tags[style],1,FALSE),""),
IFERROR(VLOOKUP($N188,all_tags[style],1,FALSE),""),
IFERROR(VLOOKUP($O188,all_tags[style],1,FALSE),"")
)</f>
        <v/>
      </c>
      <c r="AG188" s="5" t="str">
        <f>_xlfn.TEXTJOIN("#",TRUE,
IFERROR(VLOOKUP($F188,all_tags[theme],1,FALSE),""),
IFERROR(VLOOKUP($G188,all_tags[theme],1,FALSE),""),
IFERROR(VLOOKUP($H188,all_tags[theme],1,FALSE),""),
IFERROR(VLOOKUP($I188,all_tags[theme],1,FALSE),""),
IFERROR(VLOOKUP($J188,all_tags[theme],1,FALSE),""),
IFERROR(VLOOKUP($K188,all_tags[theme],1,FALSE),""),
IFERROR(VLOOKUP($L188,all_tags[theme],1,FALSE),""),
IFERROR(VLOOKUP($M188,all_tags[theme],1,FALSE),""),
IFERROR(VLOOKUP($N188,all_tags[theme],1,FALSE),""),
IFERROR(VLOOKUP($O188,all_tags[theme],1,FALSE),"")
)</f>
        <v>data-viz</v>
      </c>
      <c r="AH188" s="5" t="str">
        <f>_xlfn.TEXTJOIN("#",TRUE,
IFERROR(VLOOKUP($F188,all_tags[topic],1,FALSE),""),
IFERROR(VLOOKUP($G188,all_tags[topic],1,FALSE),""),
IFERROR(VLOOKUP($H188,all_tags[topic],1,FALSE),""),
IFERROR(VLOOKUP($I188,all_tags[topic],1,FALSE),""),
IFERROR(VLOOKUP($J188,all_tags[topic],1,FALSE),""),
IFERROR(VLOOKUP($K188,all_tags[topic],1,FALSE),""),
IFERROR(VLOOKUP($L188,all_tags[topic],1,FALSE),""),
IFERROR(VLOOKUP($M188,all_tags[topic],1,FALSE),""),
IFERROR(VLOOKUP($N188,all_tags[topic],1,FALSE),""),
IFERROR(VLOOKUP($O188,all_tags[topic],1,FALSE),"")
)</f>
        <v/>
      </c>
      <c r="AI188" s="5" t="str">
        <f>_xlfn.TEXTJOIN("#",TRUE,
IFERROR(VLOOKUP($F188,all_tags[area],1,FALSE),""),
IFERROR(VLOOKUP($G188,all_tags[area],1,FALSE),""),
IFERROR(VLOOKUP($H188,all_tags[area],1,FALSE),""),
IFERROR(VLOOKUP($I188,all_tags[area],1,FALSE),""),
IFERROR(VLOOKUP($J188,all_tags[area],1,FALSE),""),
IFERROR(VLOOKUP($K188,all_tags[area],1,FALSE),""),
IFERROR(VLOOKUP($L188,all_tags[area],1,FALSE),""),
IFERROR(VLOOKUP($M188,all_tags[area],1,FALSE),""),
IFERROR(VLOOKUP($N188,all_tags[area],1,FALSE),""),
IFERROR(VLOOKUP($O188,all_tags[area],1,FALSE),"")
)</f>
        <v/>
      </c>
      <c r="AJ188" s="5" t="str">
        <f>_xlfn.TEXTJOIN("#",TRUE,
IFERROR(VLOOKUP($F188,all_tags[technology],1,FALSE),""),
IFERROR(VLOOKUP($G188,all_tags[technology],1,FALSE),""),
IFERROR(VLOOKUP($H188,all_tags[technology],1,FALSE),""),
IFERROR(VLOOKUP($I188,all_tags[technology],1,FALSE),""),
IFERROR(VLOOKUP($J188,all_tags[technology],1,FALSE),""),
IFERROR(VLOOKUP($K188,all_tags[technology],1,FALSE),""),
IFERROR(VLOOKUP($L188,all_tags[technology],1,FALSE),""),
IFERROR(VLOOKUP($M188,all_tags[technology],1,FALSE),""),
IFERROR(VLOOKUP($N188,all_tags[technology],1,FALSE),""),
IFERROR(VLOOKUP($O188,all_tags[technology],1,FALSE),"")
)</f>
        <v/>
      </c>
      <c r="AK188" s="5" t="str">
        <f>_xlfn.TEXTJOIN("#",TRUE,
IFERROR(VLOOKUP($F188,all_tags[other],1,FALSE),""),
IFERROR(VLOOKUP($G188,all_tags[other],1,FALSE),""),
IFERROR(VLOOKUP($H188,all_tags[other],1,FALSE),""),
IFERROR(VLOOKUP($I188,all_tags[other],1,FALSE),""),
IFERROR(VLOOKUP($J188,all_tags[other],1,FALSE),""),
IFERROR(VLOOKUP($K188,all_tags[other],1,FALSE),""),
IFERROR(VLOOKUP($L188,all_tags[other],1,FALSE),""),
IFERROR(VLOOKUP($M188,all_tags[other],1,FALSE),""),
IFERROR(VLOOKUP($N188,all_tags[other],1,FALSE),""),
IFERROR(VLOOKUP($O188,all_tags[other],1,FALSE),"")
)</f>
        <v>inspiration</v>
      </c>
      <c r="AL188" t="str">
        <f t="shared" si="2"/>
        <v>visual;example;data-viz;inspiration</v>
      </c>
    </row>
    <row r="189" spans="1:38" x14ac:dyDescent="0.25">
      <c r="A189" t="str">
        <f>source_data[[#This Row],[link_id]]</f>
        <v>L00461</v>
      </c>
      <c r="B189" t="str">
        <f>source_data[[#This Row],[link]]</f>
        <v>http://www.techevents.online/an-introduction-to-gdal/</v>
      </c>
      <c r="C189" t="str">
        <f>source_data[[#This Row],[article_title]]</f>
        <v>An Introduction to GDAL</v>
      </c>
      <c r="D189" t="str">
        <f>source_data[[#This Row],[concatenate]]</f>
        <v>video;talk;introduction;tool;geospatial</v>
      </c>
      <c r="E189">
        <f>source_data[[#This Row],[tag_count]]</f>
        <v>5</v>
      </c>
      <c r="F189" t="str" cm="1">
        <f t="array" ref="F189:J189">_xlfn.TEXTSPLIT(Table5[[#This Row],[concatenate]],";")</f>
        <v>video</v>
      </c>
      <c r="G189" t="str">
        <v>talk</v>
      </c>
      <c r="H189" t="str">
        <v>introduction</v>
      </c>
      <c r="I189" t="str">
        <v>tool</v>
      </c>
      <c r="J189" t="str">
        <v>geospatial</v>
      </c>
      <c r="Q189">
        <f>IF(ISBLANK(F189),-1,COUNTIF(all_tags[],F189)-COUNTIF(all_tags[category],F189))</f>
        <v>1</v>
      </c>
      <c r="R189">
        <f>IF(ISBLANK(G189),-1,COUNTIF(all_tags[],G189)-COUNTIF(all_tags[category],G189))</f>
        <v>1</v>
      </c>
      <c r="S189">
        <f>IF(ISBLANK(H189),-1,COUNTIF(all_tags[],H189)-COUNTIF(all_tags[category],H189))</f>
        <v>1</v>
      </c>
      <c r="T189">
        <f>IF(ISBLANK(I189),-1,COUNTIF(all_tags[],I189)-COUNTIF(all_tags[category],I189))</f>
        <v>1</v>
      </c>
      <c r="U189">
        <f>IF(ISBLANK(J189),-1,COUNTIF(all_tags[],J189)-COUNTIF(all_tags[category],J189))</f>
        <v>1</v>
      </c>
      <c r="V189">
        <f>IF(ISBLANK(K189),-1,COUNTIF(all_tags[],K189)-COUNTIF(all_tags[category],K189))</f>
        <v>-1</v>
      </c>
      <c r="W189">
        <f>IF(ISBLANK(L189),-1,COUNTIF(all_tags[],L189)-COUNTIF(all_tags[category],L189))</f>
        <v>-1</v>
      </c>
      <c r="X189">
        <f>IF(ISBLANK(M189),-1,COUNTIF(all_tags[],M189)-COUNTIF(all_tags[category],M189))</f>
        <v>-1</v>
      </c>
      <c r="Y189">
        <f>IF(ISBLANK(N189),-1,COUNTIF(all_tags[],N189)-COUNTIF(all_tags[category],N189))</f>
        <v>-1</v>
      </c>
      <c r="Z189">
        <f>IF(ISBLANK(O189),-1,COUNTIF(all_tags[],O189)-COUNTIF(all_tags[category],O189))</f>
        <v>-1</v>
      </c>
      <c r="AB189" t="str">
        <f>Table5[[#This Row],[link_id]]</f>
        <v>L00461</v>
      </c>
      <c r="AC189" s="5" t="str">
        <f>_xlfn.TEXTJOIN("#",TRUE,
IFERROR(VLOOKUP($F189,all_tags[format],1,FALSE),""),
IFERROR(VLOOKUP($G189,all_tags[format],1,FALSE),""),
IFERROR(VLOOKUP($H189,all_tags[format],1,FALSE),""),
IFERROR(VLOOKUP($I189,all_tags[format],1,FALSE),""),
IFERROR(VLOOKUP($J189,all_tags[format],1,FALSE),""),
IFERROR(VLOOKUP($K189,all_tags[format],1,FALSE),""),
IFERROR(VLOOKUP($L189,all_tags[format],1,FALSE),""),
IFERROR(VLOOKUP($M189,all_tags[format],1,FALSE),""),
IFERROR(VLOOKUP($N189,all_tags[format],1,FALSE),""),
IFERROR(VLOOKUP($O189,all_tags[format],1,FALSE),"")
)</f>
        <v>video#talk</v>
      </c>
      <c r="AD189" s="5" t="str">
        <f>_xlfn.TEXTJOIN("#",TRUE,
IFERROR(VLOOKUP($F189,all_tags[type],1,FALSE),""),
IFERROR(VLOOKUP($G189,all_tags[type],1,FALSE),""),
IFERROR(VLOOKUP($H189,all_tags[type],1,FALSE),""),
IFERROR(VLOOKUP($I189,all_tags[type],1,FALSE),""),
IFERROR(VLOOKUP($J189,all_tags[type],1,FALSE),""),
IFERROR(VLOOKUP($K189,all_tags[type],1,FALSE),""),
IFERROR(VLOOKUP($L189,all_tags[type],1,FALSE),""),
IFERROR(VLOOKUP($M189,all_tags[type],1,FALSE),""),
IFERROR(VLOOKUP($N189,all_tags[type],1,FALSE),""),
IFERROR(VLOOKUP($O189,all_tags[type],1,FALSE),"")
)</f>
        <v/>
      </c>
      <c r="AE189" s="5" t="str">
        <f>_xlfn.TEXTJOIN("#",TRUE,
IFERROR(VLOOKUP($F189,all_tags[level],1,FALSE),""),
IFERROR(VLOOKUP($G189,all_tags[level],1,FALSE),""),
IFERROR(VLOOKUP($H189,all_tags[level],1,FALSE),""),
IFERROR(VLOOKUP($I189,all_tags[level],1,FALSE),""),
IFERROR(VLOOKUP($J189,all_tags[level],1,FALSE),""),
IFERROR(VLOOKUP($K189,all_tags[level],1,FALSE),""),
IFERROR(VLOOKUP($L189,all_tags[level],1,FALSE),""),
IFERROR(VLOOKUP($M189,all_tags[level],1,FALSE),""),
IFERROR(VLOOKUP($N189,all_tags[level],1,FALSE),""),
IFERROR(VLOOKUP($O189,all_tags[level],1,FALSE),"")
)</f>
        <v>introduction</v>
      </c>
      <c r="AF189" s="5" t="str">
        <f>_xlfn.TEXTJOIN("#",TRUE,
IFERROR(VLOOKUP($F189,all_tags[style],1,FALSE),""),
IFERROR(VLOOKUP($G189,all_tags[style],1,FALSE),""),
IFERROR(VLOOKUP($H189,all_tags[style],1,FALSE),""),
IFERROR(VLOOKUP($I189,all_tags[style],1,FALSE),""),
IFERROR(VLOOKUP($J189,all_tags[style],1,FALSE),""),
IFERROR(VLOOKUP($K189,all_tags[style],1,FALSE),""),
IFERROR(VLOOKUP($L189,all_tags[style],1,FALSE),""),
IFERROR(VLOOKUP($M189,all_tags[style],1,FALSE),""),
IFERROR(VLOOKUP($N189,all_tags[style],1,FALSE),""),
IFERROR(VLOOKUP($O189,all_tags[style],1,FALSE),"")
)</f>
        <v/>
      </c>
      <c r="AG189" s="5" t="str">
        <f>_xlfn.TEXTJOIN("#",TRUE,
IFERROR(VLOOKUP($F189,all_tags[theme],1,FALSE),""),
IFERROR(VLOOKUP($G189,all_tags[theme],1,FALSE),""),
IFERROR(VLOOKUP($H189,all_tags[theme],1,FALSE),""),
IFERROR(VLOOKUP($I189,all_tags[theme],1,FALSE),""),
IFERROR(VLOOKUP($J189,all_tags[theme],1,FALSE),""),
IFERROR(VLOOKUP($K189,all_tags[theme],1,FALSE),""),
IFERROR(VLOOKUP($L189,all_tags[theme],1,FALSE),""),
IFERROR(VLOOKUP($M189,all_tags[theme],1,FALSE),""),
IFERROR(VLOOKUP($N189,all_tags[theme],1,FALSE),""),
IFERROR(VLOOKUP($O189,all_tags[theme],1,FALSE),"")
)</f>
        <v/>
      </c>
      <c r="AH189" s="5" t="str">
        <f>_xlfn.TEXTJOIN("#",TRUE,
IFERROR(VLOOKUP($F189,all_tags[topic],1,FALSE),""),
IFERROR(VLOOKUP($G189,all_tags[topic],1,FALSE),""),
IFERROR(VLOOKUP($H189,all_tags[topic],1,FALSE),""),
IFERROR(VLOOKUP($I189,all_tags[topic],1,FALSE),""),
IFERROR(VLOOKUP($J189,all_tags[topic],1,FALSE),""),
IFERROR(VLOOKUP($K189,all_tags[topic],1,FALSE),""),
IFERROR(VLOOKUP($L189,all_tags[topic],1,FALSE),""),
IFERROR(VLOOKUP($M189,all_tags[topic],1,FALSE),""),
IFERROR(VLOOKUP($N189,all_tags[topic],1,FALSE),""),
IFERROR(VLOOKUP($O189,all_tags[topic],1,FALSE),"")
)</f>
        <v>tool</v>
      </c>
      <c r="AI189" s="5" t="str">
        <f>_xlfn.TEXTJOIN("#",TRUE,
IFERROR(VLOOKUP($F189,all_tags[area],1,FALSE),""),
IFERROR(VLOOKUP($G189,all_tags[area],1,FALSE),""),
IFERROR(VLOOKUP($H189,all_tags[area],1,FALSE),""),
IFERROR(VLOOKUP($I189,all_tags[area],1,FALSE),""),
IFERROR(VLOOKUP($J189,all_tags[area],1,FALSE),""),
IFERROR(VLOOKUP($K189,all_tags[area],1,FALSE),""),
IFERROR(VLOOKUP($L189,all_tags[area],1,FALSE),""),
IFERROR(VLOOKUP($M189,all_tags[area],1,FALSE),""),
IFERROR(VLOOKUP($N189,all_tags[area],1,FALSE),""),
IFERROR(VLOOKUP($O189,all_tags[area],1,FALSE),"")
)</f>
        <v>geospatial</v>
      </c>
      <c r="AJ189" s="5" t="str">
        <f>_xlfn.TEXTJOIN("#",TRUE,
IFERROR(VLOOKUP($F189,all_tags[technology],1,FALSE),""),
IFERROR(VLOOKUP($G189,all_tags[technology],1,FALSE),""),
IFERROR(VLOOKUP($H189,all_tags[technology],1,FALSE),""),
IFERROR(VLOOKUP($I189,all_tags[technology],1,FALSE),""),
IFERROR(VLOOKUP($J189,all_tags[technology],1,FALSE),""),
IFERROR(VLOOKUP($K189,all_tags[technology],1,FALSE),""),
IFERROR(VLOOKUP($L189,all_tags[technology],1,FALSE),""),
IFERROR(VLOOKUP($M189,all_tags[technology],1,FALSE),""),
IFERROR(VLOOKUP($N189,all_tags[technology],1,FALSE),""),
IFERROR(VLOOKUP($O189,all_tags[technology],1,FALSE),"")
)</f>
        <v/>
      </c>
      <c r="AK189" s="5" t="str">
        <f>_xlfn.TEXTJOIN("#",TRUE,
IFERROR(VLOOKUP($F189,all_tags[other],1,FALSE),""),
IFERROR(VLOOKUP($G189,all_tags[other],1,FALSE),""),
IFERROR(VLOOKUP($H189,all_tags[other],1,FALSE),""),
IFERROR(VLOOKUP($I189,all_tags[other],1,FALSE),""),
IFERROR(VLOOKUP($J189,all_tags[other],1,FALSE),""),
IFERROR(VLOOKUP($K189,all_tags[other],1,FALSE),""),
IFERROR(VLOOKUP($L189,all_tags[other],1,FALSE),""),
IFERROR(VLOOKUP($M189,all_tags[other],1,FALSE),""),
IFERROR(VLOOKUP($N189,all_tags[other],1,FALSE),""),
IFERROR(VLOOKUP($O189,all_tags[other],1,FALSE),"")
)</f>
        <v/>
      </c>
      <c r="AL189" t="str">
        <f t="shared" si="2"/>
        <v>video;talk;introduction;tool;geospatial</v>
      </c>
    </row>
    <row r="190" spans="1:38" x14ac:dyDescent="0.25">
      <c r="A190" t="str">
        <f>source_data[[#This Row],[link_id]]</f>
        <v>L00462</v>
      </c>
      <c r="B190" t="str">
        <f>source_data[[#This Row],[link]]</f>
        <v>https://www.gislounge.com/create-custom-map-projections/</v>
      </c>
      <c r="C190" t="str">
        <f>source_data[[#This Row],[article_title]]</f>
        <v>Create Custom Map Projections</v>
      </c>
      <c r="D190" t="str">
        <f>source_data[[#This Row],[concatenate]]</f>
        <v>post;package;data-viz;geospatial</v>
      </c>
      <c r="E190">
        <f>source_data[[#This Row],[tag_count]]</f>
        <v>4</v>
      </c>
      <c r="F190" t="str" cm="1">
        <f t="array" ref="F190:I190">_xlfn.TEXTSPLIT(Table5[[#This Row],[concatenate]],";")</f>
        <v>post</v>
      </c>
      <c r="G190" t="str">
        <v>package</v>
      </c>
      <c r="H190" t="str">
        <v>data-viz</v>
      </c>
      <c r="I190" t="str">
        <v>geospatial</v>
      </c>
      <c r="Q190">
        <f>IF(ISBLANK(F190),-1,COUNTIF(all_tags[],F190)-COUNTIF(all_tags[category],F190))</f>
        <v>1</v>
      </c>
      <c r="R190">
        <f>IF(ISBLANK(G190),-1,COUNTIF(all_tags[],G190)-COUNTIF(all_tags[category],G190))</f>
        <v>1</v>
      </c>
      <c r="S190">
        <f>IF(ISBLANK(H190),-1,COUNTIF(all_tags[],H190)-COUNTIF(all_tags[category],H190))</f>
        <v>1</v>
      </c>
      <c r="T190">
        <f>IF(ISBLANK(I190),-1,COUNTIF(all_tags[],I190)-COUNTIF(all_tags[category],I190))</f>
        <v>1</v>
      </c>
      <c r="U190">
        <f>IF(ISBLANK(J190),-1,COUNTIF(all_tags[],J190)-COUNTIF(all_tags[category],J190))</f>
        <v>-1</v>
      </c>
      <c r="V190">
        <f>IF(ISBLANK(K190),-1,COUNTIF(all_tags[],K190)-COUNTIF(all_tags[category],K190))</f>
        <v>-1</v>
      </c>
      <c r="W190">
        <f>IF(ISBLANK(L190),-1,COUNTIF(all_tags[],L190)-COUNTIF(all_tags[category],L190))</f>
        <v>-1</v>
      </c>
      <c r="X190">
        <f>IF(ISBLANK(M190),-1,COUNTIF(all_tags[],M190)-COUNTIF(all_tags[category],M190))</f>
        <v>-1</v>
      </c>
      <c r="Y190">
        <f>IF(ISBLANK(N190),-1,COUNTIF(all_tags[],N190)-COUNTIF(all_tags[category],N190))</f>
        <v>-1</v>
      </c>
      <c r="Z190">
        <f>IF(ISBLANK(O190),-1,COUNTIF(all_tags[],O190)-COUNTIF(all_tags[category],O190))</f>
        <v>-1</v>
      </c>
      <c r="AB190" t="str">
        <f>Table5[[#This Row],[link_id]]</f>
        <v>L00462</v>
      </c>
      <c r="AC190" s="5" t="str">
        <f>_xlfn.TEXTJOIN("#",TRUE,
IFERROR(VLOOKUP($F190,all_tags[format],1,FALSE),""),
IFERROR(VLOOKUP($G190,all_tags[format],1,FALSE),""),
IFERROR(VLOOKUP($H190,all_tags[format],1,FALSE),""),
IFERROR(VLOOKUP($I190,all_tags[format],1,FALSE),""),
IFERROR(VLOOKUP($J190,all_tags[format],1,FALSE),""),
IFERROR(VLOOKUP($K190,all_tags[format],1,FALSE),""),
IFERROR(VLOOKUP($L190,all_tags[format],1,FALSE),""),
IFERROR(VLOOKUP($M190,all_tags[format],1,FALSE),""),
IFERROR(VLOOKUP($N190,all_tags[format],1,FALSE),""),
IFERROR(VLOOKUP($O190,all_tags[format],1,FALSE),"")
)</f>
        <v>post#package</v>
      </c>
      <c r="AD190" s="5" t="str">
        <f>_xlfn.TEXTJOIN("#",TRUE,
IFERROR(VLOOKUP($F190,all_tags[type],1,FALSE),""),
IFERROR(VLOOKUP($G190,all_tags[type],1,FALSE),""),
IFERROR(VLOOKUP($H190,all_tags[type],1,FALSE),""),
IFERROR(VLOOKUP($I190,all_tags[type],1,FALSE),""),
IFERROR(VLOOKUP($J190,all_tags[type],1,FALSE),""),
IFERROR(VLOOKUP($K190,all_tags[type],1,FALSE),""),
IFERROR(VLOOKUP($L190,all_tags[type],1,FALSE),""),
IFERROR(VLOOKUP($M190,all_tags[type],1,FALSE),""),
IFERROR(VLOOKUP($N190,all_tags[type],1,FALSE),""),
IFERROR(VLOOKUP($O190,all_tags[type],1,FALSE),"")
)</f>
        <v/>
      </c>
      <c r="AE190" s="5" t="str">
        <f>_xlfn.TEXTJOIN("#",TRUE,
IFERROR(VLOOKUP($F190,all_tags[level],1,FALSE),""),
IFERROR(VLOOKUP($G190,all_tags[level],1,FALSE),""),
IFERROR(VLOOKUP($H190,all_tags[level],1,FALSE),""),
IFERROR(VLOOKUP($I190,all_tags[level],1,FALSE),""),
IFERROR(VLOOKUP($J190,all_tags[level],1,FALSE),""),
IFERROR(VLOOKUP($K190,all_tags[level],1,FALSE),""),
IFERROR(VLOOKUP($L190,all_tags[level],1,FALSE),""),
IFERROR(VLOOKUP($M190,all_tags[level],1,FALSE),""),
IFERROR(VLOOKUP($N190,all_tags[level],1,FALSE),""),
IFERROR(VLOOKUP($O190,all_tags[level],1,FALSE),"")
)</f>
        <v/>
      </c>
      <c r="AF190" s="5" t="str">
        <f>_xlfn.TEXTJOIN("#",TRUE,
IFERROR(VLOOKUP($F190,all_tags[style],1,FALSE),""),
IFERROR(VLOOKUP($G190,all_tags[style],1,FALSE),""),
IFERROR(VLOOKUP($H190,all_tags[style],1,FALSE),""),
IFERROR(VLOOKUP($I190,all_tags[style],1,FALSE),""),
IFERROR(VLOOKUP($J190,all_tags[style],1,FALSE),""),
IFERROR(VLOOKUP($K190,all_tags[style],1,FALSE),""),
IFERROR(VLOOKUP($L190,all_tags[style],1,FALSE),""),
IFERROR(VLOOKUP($M190,all_tags[style],1,FALSE),""),
IFERROR(VLOOKUP($N190,all_tags[style],1,FALSE),""),
IFERROR(VLOOKUP($O190,all_tags[style],1,FALSE),"")
)</f>
        <v/>
      </c>
      <c r="AG190" s="5" t="str">
        <f>_xlfn.TEXTJOIN("#",TRUE,
IFERROR(VLOOKUP($F190,all_tags[theme],1,FALSE),""),
IFERROR(VLOOKUP($G190,all_tags[theme],1,FALSE),""),
IFERROR(VLOOKUP($H190,all_tags[theme],1,FALSE),""),
IFERROR(VLOOKUP($I190,all_tags[theme],1,FALSE),""),
IFERROR(VLOOKUP($J190,all_tags[theme],1,FALSE),""),
IFERROR(VLOOKUP($K190,all_tags[theme],1,FALSE),""),
IFERROR(VLOOKUP($L190,all_tags[theme],1,FALSE),""),
IFERROR(VLOOKUP($M190,all_tags[theme],1,FALSE),""),
IFERROR(VLOOKUP($N190,all_tags[theme],1,FALSE),""),
IFERROR(VLOOKUP($O190,all_tags[theme],1,FALSE),"")
)</f>
        <v>data-viz</v>
      </c>
      <c r="AH190" s="5" t="str">
        <f>_xlfn.TEXTJOIN("#",TRUE,
IFERROR(VLOOKUP($F190,all_tags[topic],1,FALSE),""),
IFERROR(VLOOKUP($G190,all_tags[topic],1,FALSE),""),
IFERROR(VLOOKUP($H190,all_tags[topic],1,FALSE),""),
IFERROR(VLOOKUP($I190,all_tags[topic],1,FALSE),""),
IFERROR(VLOOKUP($J190,all_tags[topic],1,FALSE),""),
IFERROR(VLOOKUP($K190,all_tags[topic],1,FALSE),""),
IFERROR(VLOOKUP($L190,all_tags[topic],1,FALSE),""),
IFERROR(VLOOKUP($M190,all_tags[topic],1,FALSE),""),
IFERROR(VLOOKUP($N190,all_tags[topic],1,FALSE),""),
IFERROR(VLOOKUP($O190,all_tags[topic],1,FALSE),"")
)</f>
        <v/>
      </c>
      <c r="AI190" s="5" t="str">
        <f>_xlfn.TEXTJOIN("#",TRUE,
IFERROR(VLOOKUP($F190,all_tags[area],1,FALSE),""),
IFERROR(VLOOKUP($G190,all_tags[area],1,FALSE),""),
IFERROR(VLOOKUP($H190,all_tags[area],1,FALSE),""),
IFERROR(VLOOKUP($I190,all_tags[area],1,FALSE),""),
IFERROR(VLOOKUP($J190,all_tags[area],1,FALSE),""),
IFERROR(VLOOKUP($K190,all_tags[area],1,FALSE),""),
IFERROR(VLOOKUP($L190,all_tags[area],1,FALSE),""),
IFERROR(VLOOKUP($M190,all_tags[area],1,FALSE),""),
IFERROR(VLOOKUP($N190,all_tags[area],1,FALSE),""),
IFERROR(VLOOKUP($O190,all_tags[area],1,FALSE),"")
)</f>
        <v>geospatial</v>
      </c>
      <c r="AJ190" s="5" t="str">
        <f>_xlfn.TEXTJOIN("#",TRUE,
IFERROR(VLOOKUP($F190,all_tags[technology],1,FALSE),""),
IFERROR(VLOOKUP($G190,all_tags[technology],1,FALSE),""),
IFERROR(VLOOKUP($H190,all_tags[technology],1,FALSE),""),
IFERROR(VLOOKUP($I190,all_tags[technology],1,FALSE),""),
IFERROR(VLOOKUP($J190,all_tags[technology],1,FALSE),""),
IFERROR(VLOOKUP($K190,all_tags[technology],1,FALSE),""),
IFERROR(VLOOKUP($L190,all_tags[technology],1,FALSE),""),
IFERROR(VLOOKUP($M190,all_tags[technology],1,FALSE),""),
IFERROR(VLOOKUP($N190,all_tags[technology],1,FALSE),""),
IFERROR(VLOOKUP($O190,all_tags[technology],1,FALSE),"")
)</f>
        <v/>
      </c>
      <c r="AK190" s="5" t="str">
        <f>_xlfn.TEXTJOIN("#",TRUE,
IFERROR(VLOOKUP($F190,all_tags[other],1,FALSE),""),
IFERROR(VLOOKUP($G190,all_tags[other],1,FALSE),""),
IFERROR(VLOOKUP($H190,all_tags[other],1,FALSE),""),
IFERROR(VLOOKUP($I190,all_tags[other],1,FALSE),""),
IFERROR(VLOOKUP($J190,all_tags[other],1,FALSE),""),
IFERROR(VLOOKUP($K190,all_tags[other],1,FALSE),""),
IFERROR(VLOOKUP($L190,all_tags[other],1,FALSE),""),
IFERROR(VLOOKUP($M190,all_tags[other],1,FALSE),""),
IFERROR(VLOOKUP($N190,all_tags[other],1,FALSE),""),
IFERROR(VLOOKUP($O190,all_tags[other],1,FALSE),"")
)</f>
        <v/>
      </c>
      <c r="AL190" t="str">
        <f t="shared" si="2"/>
        <v>post;package;data-viz;geospatial</v>
      </c>
    </row>
    <row r="191" spans="1:38" x14ac:dyDescent="0.25">
      <c r="A191" t="str">
        <f>source_data[[#This Row],[link_id]]</f>
        <v>L00466</v>
      </c>
      <c r="B191" t="str">
        <f>source_data[[#This Row],[link]]</f>
        <v>https://www.digitalocean.com/community/tutorials/a-guide-to-time-series-visualization-with-python-3</v>
      </c>
      <c r="C191" t="str">
        <f>source_data[[#This Row],[article_title]]</f>
        <v>A Guide to Time Series Visualization with Python 3</v>
      </c>
      <c r="D191" t="str">
        <f>source_data[[#This Row],[concatenate]]</f>
        <v>post;tutorial;basics;data-viz;technology;timeseries;python</v>
      </c>
      <c r="E191">
        <f>source_data[[#This Row],[tag_count]]</f>
        <v>7</v>
      </c>
      <c r="F191" t="str" cm="1">
        <f t="array" ref="F191:L191">_xlfn.TEXTSPLIT(Table5[[#This Row],[concatenate]],";")</f>
        <v>post</v>
      </c>
      <c r="G191" t="str">
        <v>tutorial</v>
      </c>
      <c r="H191" t="str">
        <v>basics</v>
      </c>
      <c r="I191" t="str">
        <v>data-viz</v>
      </c>
      <c r="J191" t="str">
        <v>technology</v>
      </c>
      <c r="K191" t="str">
        <v>timeseries</v>
      </c>
      <c r="L191" t="str">
        <v>python</v>
      </c>
      <c r="Q191">
        <f>IF(ISBLANK(F191),-1,COUNTIF(all_tags[],F191)-COUNTIF(all_tags[category],F191))</f>
        <v>1</v>
      </c>
      <c r="R191">
        <f>IF(ISBLANK(G191),-1,COUNTIF(all_tags[],G191)-COUNTIF(all_tags[category],G191))</f>
        <v>1</v>
      </c>
      <c r="S191">
        <f>IF(ISBLANK(H191),-1,COUNTIF(all_tags[],H191)-COUNTIF(all_tags[category],H191))</f>
        <v>1</v>
      </c>
      <c r="T191">
        <f>IF(ISBLANK(I191),-1,COUNTIF(all_tags[],I191)-COUNTIF(all_tags[category],I191))</f>
        <v>1</v>
      </c>
      <c r="U191">
        <f>IF(ISBLANK(J191),-1,COUNTIF(all_tags[],J191)-COUNTIF(all_tags[category],J191))</f>
        <v>1</v>
      </c>
      <c r="V191">
        <f>IF(ISBLANK(K191),-1,COUNTIF(all_tags[],K191)-COUNTIF(all_tags[category],K191))</f>
        <v>1</v>
      </c>
      <c r="W191">
        <f>IF(ISBLANK(L191),-1,COUNTIF(all_tags[],L191)-COUNTIF(all_tags[category],L191))</f>
        <v>1</v>
      </c>
      <c r="X191">
        <f>IF(ISBLANK(M191),-1,COUNTIF(all_tags[],M191)-COUNTIF(all_tags[category],M191))</f>
        <v>-1</v>
      </c>
      <c r="Y191">
        <f>IF(ISBLANK(N191),-1,COUNTIF(all_tags[],N191)-COUNTIF(all_tags[category],N191))</f>
        <v>-1</v>
      </c>
      <c r="Z191">
        <f>IF(ISBLANK(O191),-1,COUNTIF(all_tags[],O191)-COUNTIF(all_tags[category],O191))</f>
        <v>-1</v>
      </c>
      <c r="AB191" t="str">
        <f>Table5[[#This Row],[link_id]]</f>
        <v>L00466</v>
      </c>
      <c r="AC191" s="5" t="str">
        <f>_xlfn.TEXTJOIN("#",TRUE,
IFERROR(VLOOKUP($F191,all_tags[format],1,FALSE),""),
IFERROR(VLOOKUP($G191,all_tags[format],1,FALSE),""),
IFERROR(VLOOKUP($H191,all_tags[format],1,FALSE),""),
IFERROR(VLOOKUP($I191,all_tags[format],1,FALSE),""),
IFERROR(VLOOKUP($J191,all_tags[format],1,FALSE),""),
IFERROR(VLOOKUP($K191,all_tags[format],1,FALSE),""),
IFERROR(VLOOKUP($L191,all_tags[format],1,FALSE),""),
IFERROR(VLOOKUP($M191,all_tags[format],1,FALSE),""),
IFERROR(VLOOKUP($N191,all_tags[format],1,FALSE),""),
IFERROR(VLOOKUP($O191,all_tags[format],1,FALSE),"")
)</f>
        <v>post</v>
      </c>
      <c r="AD191" s="5" t="str">
        <f>_xlfn.TEXTJOIN("#",TRUE,
IFERROR(VLOOKUP($F191,all_tags[type],1,FALSE),""),
IFERROR(VLOOKUP($G191,all_tags[type],1,FALSE),""),
IFERROR(VLOOKUP($H191,all_tags[type],1,FALSE),""),
IFERROR(VLOOKUP($I191,all_tags[type],1,FALSE),""),
IFERROR(VLOOKUP($J191,all_tags[type],1,FALSE),""),
IFERROR(VLOOKUP($K191,all_tags[type],1,FALSE),""),
IFERROR(VLOOKUP($L191,all_tags[type],1,FALSE),""),
IFERROR(VLOOKUP($M191,all_tags[type],1,FALSE),""),
IFERROR(VLOOKUP($N191,all_tags[type],1,FALSE),""),
IFERROR(VLOOKUP($O191,all_tags[type],1,FALSE),"")
)</f>
        <v>tutorial</v>
      </c>
      <c r="AE191" s="5" t="str">
        <f>_xlfn.TEXTJOIN("#",TRUE,
IFERROR(VLOOKUP($F191,all_tags[level],1,FALSE),""),
IFERROR(VLOOKUP($G191,all_tags[level],1,FALSE),""),
IFERROR(VLOOKUP($H191,all_tags[level],1,FALSE),""),
IFERROR(VLOOKUP($I191,all_tags[level],1,FALSE),""),
IFERROR(VLOOKUP($J191,all_tags[level],1,FALSE),""),
IFERROR(VLOOKUP($K191,all_tags[level],1,FALSE),""),
IFERROR(VLOOKUP($L191,all_tags[level],1,FALSE),""),
IFERROR(VLOOKUP($M191,all_tags[level],1,FALSE),""),
IFERROR(VLOOKUP($N191,all_tags[level],1,FALSE),""),
IFERROR(VLOOKUP($O191,all_tags[level],1,FALSE),"")
)</f>
        <v>basics</v>
      </c>
      <c r="AF191" s="5" t="str">
        <f>_xlfn.TEXTJOIN("#",TRUE,
IFERROR(VLOOKUP($F191,all_tags[style],1,FALSE),""),
IFERROR(VLOOKUP($G191,all_tags[style],1,FALSE),""),
IFERROR(VLOOKUP($H191,all_tags[style],1,FALSE),""),
IFERROR(VLOOKUP($I191,all_tags[style],1,FALSE),""),
IFERROR(VLOOKUP($J191,all_tags[style],1,FALSE),""),
IFERROR(VLOOKUP($K191,all_tags[style],1,FALSE),""),
IFERROR(VLOOKUP($L191,all_tags[style],1,FALSE),""),
IFERROR(VLOOKUP($M191,all_tags[style],1,FALSE),""),
IFERROR(VLOOKUP($N191,all_tags[style],1,FALSE),""),
IFERROR(VLOOKUP($O191,all_tags[style],1,FALSE),"")
)</f>
        <v/>
      </c>
      <c r="AG191" s="5" t="str">
        <f>_xlfn.TEXTJOIN("#",TRUE,
IFERROR(VLOOKUP($F191,all_tags[theme],1,FALSE),""),
IFERROR(VLOOKUP($G191,all_tags[theme],1,FALSE),""),
IFERROR(VLOOKUP($H191,all_tags[theme],1,FALSE),""),
IFERROR(VLOOKUP($I191,all_tags[theme],1,FALSE),""),
IFERROR(VLOOKUP($J191,all_tags[theme],1,FALSE),""),
IFERROR(VLOOKUP($K191,all_tags[theme],1,FALSE),""),
IFERROR(VLOOKUP($L191,all_tags[theme],1,FALSE),""),
IFERROR(VLOOKUP($M191,all_tags[theme],1,FALSE),""),
IFERROR(VLOOKUP($N191,all_tags[theme],1,FALSE),""),
IFERROR(VLOOKUP($O191,all_tags[theme],1,FALSE),"")
)</f>
        <v>data-viz</v>
      </c>
      <c r="AH191" s="5" t="str">
        <f>_xlfn.TEXTJOIN("#",TRUE,
IFERROR(VLOOKUP($F191,all_tags[topic],1,FALSE),""),
IFERROR(VLOOKUP($G191,all_tags[topic],1,FALSE),""),
IFERROR(VLOOKUP($H191,all_tags[topic],1,FALSE),""),
IFERROR(VLOOKUP($I191,all_tags[topic],1,FALSE),""),
IFERROR(VLOOKUP($J191,all_tags[topic],1,FALSE),""),
IFERROR(VLOOKUP($K191,all_tags[topic],1,FALSE),""),
IFERROR(VLOOKUP($L191,all_tags[topic],1,FALSE),""),
IFERROR(VLOOKUP($M191,all_tags[topic],1,FALSE),""),
IFERROR(VLOOKUP($N191,all_tags[topic],1,FALSE),""),
IFERROR(VLOOKUP($O191,all_tags[topic],1,FALSE),"")
)</f>
        <v>technology</v>
      </c>
      <c r="AI191" s="5" t="str">
        <f>_xlfn.TEXTJOIN("#",TRUE,
IFERROR(VLOOKUP($F191,all_tags[area],1,FALSE),""),
IFERROR(VLOOKUP($G191,all_tags[area],1,FALSE),""),
IFERROR(VLOOKUP($H191,all_tags[area],1,FALSE),""),
IFERROR(VLOOKUP($I191,all_tags[area],1,FALSE),""),
IFERROR(VLOOKUP($J191,all_tags[area],1,FALSE),""),
IFERROR(VLOOKUP($K191,all_tags[area],1,FALSE),""),
IFERROR(VLOOKUP($L191,all_tags[area],1,FALSE),""),
IFERROR(VLOOKUP($M191,all_tags[area],1,FALSE),""),
IFERROR(VLOOKUP($N191,all_tags[area],1,FALSE),""),
IFERROR(VLOOKUP($O191,all_tags[area],1,FALSE),"")
)</f>
        <v>timeseries</v>
      </c>
      <c r="AJ191" s="5" t="str">
        <f>_xlfn.TEXTJOIN("#",TRUE,
IFERROR(VLOOKUP($F191,all_tags[technology],1,FALSE),""),
IFERROR(VLOOKUP($G191,all_tags[technology],1,FALSE),""),
IFERROR(VLOOKUP($H191,all_tags[technology],1,FALSE),""),
IFERROR(VLOOKUP($I191,all_tags[technology],1,FALSE),""),
IFERROR(VLOOKUP($J191,all_tags[technology],1,FALSE),""),
IFERROR(VLOOKUP($K191,all_tags[technology],1,FALSE),""),
IFERROR(VLOOKUP($L191,all_tags[technology],1,FALSE),""),
IFERROR(VLOOKUP($M191,all_tags[technology],1,FALSE),""),
IFERROR(VLOOKUP($N191,all_tags[technology],1,FALSE),""),
IFERROR(VLOOKUP($O191,all_tags[technology],1,FALSE),"")
)</f>
        <v>python</v>
      </c>
      <c r="AK191" s="5" t="str">
        <f>_xlfn.TEXTJOIN("#",TRUE,
IFERROR(VLOOKUP($F191,all_tags[other],1,FALSE),""),
IFERROR(VLOOKUP($G191,all_tags[other],1,FALSE),""),
IFERROR(VLOOKUP($H191,all_tags[other],1,FALSE),""),
IFERROR(VLOOKUP($I191,all_tags[other],1,FALSE),""),
IFERROR(VLOOKUP($J191,all_tags[other],1,FALSE),""),
IFERROR(VLOOKUP($K191,all_tags[other],1,FALSE),""),
IFERROR(VLOOKUP($L191,all_tags[other],1,FALSE),""),
IFERROR(VLOOKUP($M191,all_tags[other],1,FALSE),""),
IFERROR(VLOOKUP($N191,all_tags[other],1,FALSE),""),
IFERROR(VLOOKUP($O191,all_tags[other],1,FALSE),"")
)</f>
        <v/>
      </c>
      <c r="AL191" t="str">
        <f t="shared" si="2"/>
        <v>post;tutorial;basics;data-viz;technology;timeseries;python</v>
      </c>
    </row>
    <row r="192" spans="1:38" x14ac:dyDescent="0.25">
      <c r="A192" t="str">
        <f>source_data[[#This Row],[link_id]]</f>
        <v>L00469</v>
      </c>
      <c r="B192" t="str">
        <f>source_data[[#This Row],[link]]</f>
        <v>https://twitter.com/Elijah_Meeks/status/867095637728256000/photo/1</v>
      </c>
      <c r="C192" t="str">
        <f>source_data[[#This Row],[article_title]]</f>
        <v>Experimenting with #d3js's new d3-contour to explore using contours to visualize distributions for comparison. https://t.co/CdEZpUTXWH</v>
      </c>
      <c r="D192" t="str">
        <f>source_data[[#This Row],[concatenate]]</f>
        <v>post;example;data-viz;technology;d3js</v>
      </c>
      <c r="E192">
        <f>source_data[[#This Row],[tag_count]]</f>
        <v>5</v>
      </c>
      <c r="F192" t="str" cm="1">
        <f t="array" ref="F192:J192">_xlfn.TEXTSPLIT(Table5[[#This Row],[concatenate]],";")</f>
        <v>post</v>
      </c>
      <c r="G192" t="str">
        <v>example</v>
      </c>
      <c r="H192" t="str">
        <v>data-viz</v>
      </c>
      <c r="I192" t="str">
        <v>technology</v>
      </c>
      <c r="J192" t="str">
        <v>d3js</v>
      </c>
      <c r="Q192">
        <f>IF(ISBLANK(F192),-1,COUNTIF(all_tags[],F192)-COUNTIF(all_tags[category],F192))</f>
        <v>1</v>
      </c>
      <c r="R192">
        <f>IF(ISBLANK(G192),-1,COUNTIF(all_tags[],G192)-COUNTIF(all_tags[category],G192))</f>
        <v>1</v>
      </c>
      <c r="S192">
        <f>IF(ISBLANK(H192),-1,COUNTIF(all_tags[],H192)-COUNTIF(all_tags[category],H192))</f>
        <v>1</v>
      </c>
      <c r="T192">
        <f>IF(ISBLANK(I192),-1,COUNTIF(all_tags[],I192)-COUNTIF(all_tags[category],I192))</f>
        <v>1</v>
      </c>
      <c r="U192">
        <f>IF(ISBLANK(J192),-1,COUNTIF(all_tags[],J192)-COUNTIF(all_tags[category],J192))</f>
        <v>1</v>
      </c>
      <c r="V192">
        <f>IF(ISBLANK(K192),-1,COUNTIF(all_tags[],K192)-COUNTIF(all_tags[category],K192))</f>
        <v>-1</v>
      </c>
      <c r="W192">
        <f>IF(ISBLANK(L192),-1,COUNTIF(all_tags[],L192)-COUNTIF(all_tags[category],L192))</f>
        <v>-1</v>
      </c>
      <c r="X192">
        <f>IF(ISBLANK(M192),-1,COUNTIF(all_tags[],M192)-COUNTIF(all_tags[category],M192))</f>
        <v>-1</v>
      </c>
      <c r="Y192">
        <f>IF(ISBLANK(N192),-1,COUNTIF(all_tags[],N192)-COUNTIF(all_tags[category],N192))</f>
        <v>-1</v>
      </c>
      <c r="Z192">
        <f>IF(ISBLANK(O192),-1,COUNTIF(all_tags[],O192)-COUNTIF(all_tags[category],O192))</f>
        <v>-1</v>
      </c>
      <c r="AB192" t="str">
        <f>Table5[[#This Row],[link_id]]</f>
        <v>L00469</v>
      </c>
      <c r="AC192" s="5" t="str">
        <f>_xlfn.TEXTJOIN("#",TRUE,
IFERROR(VLOOKUP($F192,all_tags[format],1,FALSE),""),
IFERROR(VLOOKUP($G192,all_tags[format],1,FALSE),""),
IFERROR(VLOOKUP($H192,all_tags[format],1,FALSE),""),
IFERROR(VLOOKUP($I192,all_tags[format],1,FALSE),""),
IFERROR(VLOOKUP($J192,all_tags[format],1,FALSE),""),
IFERROR(VLOOKUP($K192,all_tags[format],1,FALSE),""),
IFERROR(VLOOKUP($L192,all_tags[format],1,FALSE),""),
IFERROR(VLOOKUP($M192,all_tags[format],1,FALSE),""),
IFERROR(VLOOKUP($N192,all_tags[format],1,FALSE),""),
IFERROR(VLOOKUP($O192,all_tags[format],1,FALSE),"")
)</f>
        <v>post</v>
      </c>
      <c r="AD192" s="5" t="str">
        <f>_xlfn.TEXTJOIN("#",TRUE,
IFERROR(VLOOKUP($F192,all_tags[type],1,FALSE),""),
IFERROR(VLOOKUP($G192,all_tags[type],1,FALSE),""),
IFERROR(VLOOKUP($H192,all_tags[type],1,FALSE),""),
IFERROR(VLOOKUP($I192,all_tags[type],1,FALSE),""),
IFERROR(VLOOKUP($J192,all_tags[type],1,FALSE),""),
IFERROR(VLOOKUP($K192,all_tags[type],1,FALSE),""),
IFERROR(VLOOKUP($L192,all_tags[type],1,FALSE),""),
IFERROR(VLOOKUP($M192,all_tags[type],1,FALSE),""),
IFERROR(VLOOKUP($N192,all_tags[type],1,FALSE),""),
IFERROR(VLOOKUP($O192,all_tags[type],1,FALSE),"")
)</f>
        <v/>
      </c>
      <c r="AE192" s="5" t="str">
        <f>_xlfn.TEXTJOIN("#",TRUE,
IFERROR(VLOOKUP($F192,all_tags[level],1,FALSE),""),
IFERROR(VLOOKUP($G192,all_tags[level],1,FALSE),""),
IFERROR(VLOOKUP($H192,all_tags[level],1,FALSE),""),
IFERROR(VLOOKUP($I192,all_tags[level],1,FALSE),""),
IFERROR(VLOOKUP($J192,all_tags[level],1,FALSE),""),
IFERROR(VLOOKUP($K192,all_tags[level],1,FALSE),""),
IFERROR(VLOOKUP($L192,all_tags[level],1,FALSE),""),
IFERROR(VLOOKUP($M192,all_tags[level],1,FALSE),""),
IFERROR(VLOOKUP($N192,all_tags[level],1,FALSE),""),
IFERROR(VLOOKUP($O192,all_tags[level],1,FALSE),"")
)</f>
        <v>example</v>
      </c>
      <c r="AF192" s="5" t="str">
        <f>_xlfn.TEXTJOIN("#",TRUE,
IFERROR(VLOOKUP($F192,all_tags[style],1,FALSE),""),
IFERROR(VLOOKUP($G192,all_tags[style],1,FALSE),""),
IFERROR(VLOOKUP($H192,all_tags[style],1,FALSE),""),
IFERROR(VLOOKUP($I192,all_tags[style],1,FALSE),""),
IFERROR(VLOOKUP($J192,all_tags[style],1,FALSE),""),
IFERROR(VLOOKUP($K192,all_tags[style],1,FALSE),""),
IFERROR(VLOOKUP($L192,all_tags[style],1,FALSE),""),
IFERROR(VLOOKUP($M192,all_tags[style],1,FALSE),""),
IFERROR(VLOOKUP($N192,all_tags[style],1,FALSE),""),
IFERROR(VLOOKUP($O192,all_tags[style],1,FALSE),"")
)</f>
        <v/>
      </c>
      <c r="AG192" s="5" t="str">
        <f>_xlfn.TEXTJOIN("#",TRUE,
IFERROR(VLOOKUP($F192,all_tags[theme],1,FALSE),""),
IFERROR(VLOOKUP($G192,all_tags[theme],1,FALSE),""),
IFERROR(VLOOKUP($H192,all_tags[theme],1,FALSE),""),
IFERROR(VLOOKUP($I192,all_tags[theme],1,FALSE),""),
IFERROR(VLOOKUP($J192,all_tags[theme],1,FALSE),""),
IFERROR(VLOOKUP($K192,all_tags[theme],1,FALSE),""),
IFERROR(VLOOKUP($L192,all_tags[theme],1,FALSE),""),
IFERROR(VLOOKUP($M192,all_tags[theme],1,FALSE),""),
IFERROR(VLOOKUP($N192,all_tags[theme],1,FALSE),""),
IFERROR(VLOOKUP($O192,all_tags[theme],1,FALSE),"")
)</f>
        <v>data-viz</v>
      </c>
      <c r="AH192" s="5" t="str">
        <f>_xlfn.TEXTJOIN("#",TRUE,
IFERROR(VLOOKUP($F192,all_tags[topic],1,FALSE),""),
IFERROR(VLOOKUP($G192,all_tags[topic],1,FALSE),""),
IFERROR(VLOOKUP($H192,all_tags[topic],1,FALSE),""),
IFERROR(VLOOKUP($I192,all_tags[topic],1,FALSE),""),
IFERROR(VLOOKUP($J192,all_tags[topic],1,FALSE),""),
IFERROR(VLOOKUP($K192,all_tags[topic],1,FALSE),""),
IFERROR(VLOOKUP($L192,all_tags[topic],1,FALSE),""),
IFERROR(VLOOKUP($M192,all_tags[topic],1,FALSE),""),
IFERROR(VLOOKUP($N192,all_tags[topic],1,FALSE),""),
IFERROR(VLOOKUP($O192,all_tags[topic],1,FALSE),"")
)</f>
        <v>technology</v>
      </c>
      <c r="AI192" s="5" t="str">
        <f>_xlfn.TEXTJOIN("#",TRUE,
IFERROR(VLOOKUP($F192,all_tags[area],1,FALSE),""),
IFERROR(VLOOKUP($G192,all_tags[area],1,FALSE),""),
IFERROR(VLOOKUP($H192,all_tags[area],1,FALSE),""),
IFERROR(VLOOKUP($I192,all_tags[area],1,FALSE),""),
IFERROR(VLOOKUP($J192,all_tags[area],1,FALSE),""),
IFERROR(VLOOKUP($K192,all_tags[area],1,FALSE),""),
IFERROR(VLOOKUP($L192,all_tags[area],1,FALSE),""),
IFERROR(VLOOKUP($M192,all_tags[area],1,FALSE),""),
IFERROR(VLOOKUP($N192,all_tags[area],1,FALSE),""),
IFERROR(VLOOKUP($O192,all_tags[area],1,FALSE),"")
)</f>
        <v/>
      </c>
      <c r="AJ192" s="5" t="str">
        <f>_xlfn.TEXTJOIN("#",TRUE,
IFERROR(VLOOKUP($F192,all_tags[technology],1,FALSE),""),
IFERROR(VLOOKUP($G192,all_tags[technology],1,FALSE),""),
IFERROR(VLOOKUP($H192,all_tags[technology],1,FALSE),""),
IFERROR(VLOOKUP($I192,all_tags[technology],1,FALSE),""),
IFERROR(VLOOKUP($J192,all_tags[technology],1,FALSE),""),
IFERROR(VLOOKUP($K192,all_tags[technology],1,FALSE),""),
IFERROR(VLOOKUP($L192,all_tags[technology],1,FALSE),""),
IFERROR(VLOOKUP($M192,all_tags[technology],1,FALSE),""),
IFERROR(VLOOKUP($N192,all_tags[technology],1,FALSE),""),
IFERROR(VLOOKUP($O192,all_tags[technology],1,FALSE),"")
)</f>
        <v>d3js</v>
      </c>
      <c r="AK192" s="5" t="str">
        <f>_xlfn.TEXTJOIN("#",TRUE,
IFERROR(VLOOKUP($F192,all_tags[other],1,FALSE),""),
IFERROR(VLOOKUP($G192,all_tags[other],1,FALSE),""),
IFERROR(VLOOKUP($H192,all_tags[other],1,FALSE),""),
IFERROR(VLOOKUP($I192,all_tags[other],1,FALSE),""),
IFERROR(VLOOKUP($J192,all_tags[other],1,FALSE),""),
IFERROR(VLOOKUP($K192,all_tags[other],1,FALSE),""),
IFERROR(VLOOKUP($L192,all_tags[other],1,FALSE),""),
IFERROR(VLOOKUP($M192,all_tags[other],1,FALSE),""),
IFERROR(VLOOKUP($N192,all_tags[other],1,FALSE),""),
IFERROR(VLOOKUP($O192,all_tags[other],1,FALSE),"")
)</f>
        <v/>
      </c>
      <c r="AL192" t="str">
        <f t="shared" si="2"/>
        <v>post;example;data-viz;technology;d3js</v>
      </c>
    </row>
    <row r="193" spans="1:38" x14ac:dyDescent="0.25">
      <c r="A193" t="str">
        <f>source_data[[#This Row],[link_id]]</f>
        <v>L00472</v>
      </c>
      <c r="B193" t="str">
        <f>source_data[[#This Row],[link]]</f>
        <v>https://twitter.com/simongerman600/status/871607184202752000/photo/1</v>
      </c>
      <c r="C193" t="str">
        <f>source_data[[#This Row],[article_title]]</f>
        <v>This #dataviz overview table is used by the @FT team to decide which visualization to use. It's a handy starting point. HT @martinstabe https://t.co/2ZSA0Nd88g</v>
      </c>
      <c r="D193" t="str">
        <f>source_data[[#This Row],[concatenate]]</f>
        <v>post;list;cheatsheet;data-viz;chart</v>
      </c>
      <c r="E193">
        <f>source_data[[#This Row],[tag_count]]</f>
        <v>5</v>
      </c>
      <c r="F193" t="str" cm="1">
        <f t="array" ref="F193:J193">_xlfn.TEXTSPLIT(Table5[[#This Row],[concatenate]],";")</f>
        <v>post</v>
      </c>
      <c r="G193" t="str">
        <v>list</v>
      </c>
      <c r="H193" t="str">
        <v>cheatsheet</v>
      </c>
      <c r="I193" t="str">
        <v>data-viz</v>
      </c>
      <c r="J193" t="str">
        <v>chart</v>
      </c>
      <c r="Q193">
        <f>IF(ISBLANK(F193),-1,COUNTIF(all_tags[],F193)-COUNTIF(all_tags[category],F193))</f>
        <v>1</v>
      </c>
      <c r="R193">
        <f>IF(ISBLANK(G193),-1,COUNTIF(all_tags[],G193)-COUNTIF(all_tags[category],G193))</f>
        <v>1</v>
      </c>
      <c r="S193">
        <f>IF(ISBLANK(H193),-1,COUNTIF(all_tags[],H193)-COUNTIF(all_tags[category],H193))</f>
        <v>1</v>
      </c>
      <c r="T193">
        <f>IF(ISBLANK(I193),-1,COUNTIF(all_tags[],I193)-COUNTIF(all_tags[category],I193))</f>
        <v>1</v>
      </c>
      <c r="U193">
        <f>IF(ISBLANK(J193),-1,COUNTIF(all_tags[],J193)-COUNTIF(all_tags[category],J193))</f>
        <v>1</v>
      </c>
      <c r="V193">
        <f>IF(ISBLANK(K193),-1,COUNTIF(all_tags[],K193)-COUNTIF(all_tags[category],K193))</f>
        <v>-1</v>
      </c>
      <c r="W193">
        <f>IF(ISBLANK(L193),-1,COUNTIF(all_tags[],L193)-COUNTIF(all_tags[category],L193))</f>
        <v>-1</v>
      </c>
      <c r="X193">
        <f>IF(ISBLANK(M193),-1,COUNTIF(all_tags[],M193)-COUNTIF(all_tags[category],M193))</f>
        <v>-1</v>
      </c>
      <c r="Y193">
        <f>IF(ISBLANK(N193),-1,COUNTIF(all_tags[],N193)-COUNTIF(all_tags[category],N193))</f>
        <v>-1</v>
      </c>
      <c r="Z193">
        <f>IF(ISBLANK(O193),-1,COUNTIF(all_tags[],O193)-COUNTIF(all_tags[category],O193))</f>
        <v>-1</v>
      </c>
      <c r="AB193" t="str">
        <f>Table5[[#This Row],[link_id]]</f>
        <v>L00472</v>
      </c>
      <c r="AC193" s="5" t="str">
        <f>_xlfn.TEXTJOIN("#",TRUE,
IFERROR(VLOOKUP($F193,all_tags[format],1,FALSE),""),
IFERROR(VLOOKUP($G193,all_tags[format],1,FALSE),""),
IFERROR(VLOOKUP($H193,all_tags[format],1,FALSE),""),
IFERROR(VLOOKUP($I193,all_tags[format],1,FALSE),""),
IFERROR(VLOOKUP($J193,all_tags[format],1,FALSE),""),
IFERROR(VLOOKUP($K193,all_tags[format],1,FALSE),""),
IFERROR(VLOOKUP($L193,all_tags[format],1,FALSE),""),
IFERROR(VLOOKUP($M193,all_tags[format],1,FALSE),""),
IFERROR(VLOOKUP($N193,all_tags[format],1,FALSE),""),
IFERROR(VLOOKUP($O193,all_tags[format],1,FALSE),"")
)</f>
        <v>post</v>
      </c>
      <c r="AD193" s="5" t="str">
        <f>_xlfn.TEXTJOIN("#",TRUE,
IFERROR(VLOOKUP($F193,all_tags[type],1,FALSE),""),
IFERROR(VLOOKUP($G193,all_tags[type],1,FALSE),""),
IFERROR(VLOOKUP($H193,all_tags[type],1,FALSE),""),
IFERROR(VLOOKUP($I193,all_tags[type],1,FALSE),""),
IFERROR(VLOOKUP($J193,all_tags[type],1,FALSE),""),
IFERROR(VLOOKUP($K193,all_tags[type],1,FALSE),""),
IFERROR(VLOOKUP($L193,all_tags[type],1,FALSE),""),
IFERROR(VLOOKUP($M193,all_tags[type],1,FALSE),""),
IFERROR(VLOOKUP($N193,all_tags[type],1,FALSE),""),
IFERROR(VLOOKUP($O193,all_tags[type],1,FALSE),"")
)</f>
        <v>list#cheatsheet</v>
      </c>
      <c r="AE193" s="5" t="str">
        <f>_xlfn.TEXTJOIN("#",TRUE,
IFERROR(VLOOKUP($F193,all_tags[level],1,FALSE),""),
IFERROR(VLOOKUP($G193,all_tags[level],1,FALSE),""),
IFERROR(VLOOKUP($H193,all_tags[level],1,FALSE),""),
IFERROR(VLOOKUP($I193,all_tags[level],1,FALSE),""),
IFERROR(VLOOKUP($J193,all_tags[level],1,FALSE),""),
IFERROR(VLOOKUP($K193,all_tags[level],1,FALSE),""),
IFERROR(VLOOKUP($L193,all_tags[level],1,FALSE),""),
IFERROR(VLOOKUP($M193,all_tags[level],1,FALSE),""),
IFERROR(VLOOKUP($N193,all_tags[level],1,FALSE),""),
IFERROR(VLOOKUP($O193,all_tags[level],1,FALSE),"")
)</f>
        <v/>
      </c>
      <c r="AF193" s="5" t="str">
        <f>_xlfn.TEXTJOIN("#",TRUE,
IFERROR(VLOOKUP($F193,all_tags[style],1,FALSE),""),
IFERROR(VLOOKUP($G193,all_tags[style],1,FALSE),""),
IFERROR(VLOOKUP($H193,all_tags[style],1,FALSE),""),
IFERROR(VLOOKUP($I193,all_tags[style],1,FALSE),""),
IFERROR(VLOOKUP($J193,all_tags[style],1,FALSE),""),
IFERROR(VLOOKUP($K193,all_tags[style],1,FALSE),""),
IFERROR(VLOOKUP($L193,all_tags[style],1,FALSE),""),
IFERROR(VLOOKUP($M193,all_tags[style],1,FALSE),""),
IFERROR(VLOOKUP($N193,all_tags[style],1,FALSE),""),
IFERROR(VLOOKUP($O193,all_tags[style],1,FALSE),"")
)</f>
        <v/>
      </c>
      <c r="AG193" s="5" t="str">
        <f>_xlfn.TEXTJOIN("#",TRUE,
IFERROR(VLOOKUP($F193,all_tags[theme],1,FALSE),""),
IFERROR(VLOOKUP($G193,all_tags[theme],1,FALSE),""),
IFERROR(VLOOKUP($H193,all_tags[theme],1,FALSE),""),
IFERROR(VLOOKUP($I193,all_tags[theme],1,FALSE),""),
IFERROR(VLOOKUP($J193,all_tags[theme],1,FALSE),""),
IFERROR(VLOOKUP($K193,all_tags[theme],1,FALSE),""),
IFERROR(VLOOKUP($L193,all_tags[theme],1,FALSE),""),
IFERROR(VLOOKUP($M193,all_tags[theme],1,FALSE),""),
IFERROR(VLOOKUP($N193,all_tags[theme],1,FALSE),""),
IFERROR(VLOOKUP($O193,all_tags[theme],1,FALSE),"")
)</f>
        <v>data-viz</v>
      </c>
      <c r="AH193" s="5" t="str">
        <f>_xlfn.TEXTJOIN("#",TRUE,
IFERROR(VLOOKUP($F193,all_tags[topic],1,FALSE),""),
IFERROR(VLOOKUP($G193,all_tags[topic],1,FALSE),""),
IFERROR(VLOOKUP($H193,all_tags[topic],1,FALSE),""),
IFERROR(VLOOKUP($I193,all_tags[topic],1,FALSE),""),
IFERROR(VLOOKUP($J193,all_tags[topic],1,FALSE),""),
IFERROR(VLOOKUP($K193,all_tags[topic],1,FALSE),""),
IFERROR(VLOOKUP($L193,all_tags[topic],1,FALSE),""),
IFERROR(VLOOKUP($M193,all_tags[topic],1,FALSE),""),
IFERROR(VLOOKUP($N193,all_tags[topic],1,FALSE),""),
IFERROR(VLOOKUP($O193,all_tags[topic],1,FALSE),"")
)</f>
        <v/>
      </c>
      <c r="AI193" s="5" t="str">
        <f>_xlfn.TEXTJOIN("#",TRUE,
IFERROR(VLOOKUP($F193,all_tags[area],1,FALSE),""),
IFERROR(VLOOKUP($G193,all_tags[area],1,FALSE),""),
IFERROR(VLOOKUP($H193,all_tags[area],1,FALSE),""),
IFERROR(VLOOKUP($I193,all_tags[area],1,FALSE),""),
IFERROR(VLOOKUP($J193,all_tags[area],1,FALSE),""),
IFERROR(VLOOKUP($K193,all_tags[area],1,FALSE),""),
IFERROR(VLOOKUP($L193,all_tags[area],1,FALSE),""),
IFERROR(VLOOKUP($M193,all_tags[area],1,FALSE),""),
IFERROR(VLOOKUP($N193,all_tags[area],1,FALSE),""),
IFERROR(VLOOKUP($O193,all_tags[area],1,FALSE),"")
)</f>
        <v>chart</v>
      </c>
      <c r="AJ193" s="5" t="str">
        <f>_xlfn.TEXTJOIN("#",TRUE,
IFERROR(VLOOKUP($F193,all_tags[technology],1,FALSE),""),
IFERROR(VLOOKUP($G193,all_tags[technology],1,FALSE),""),
IFERROR(VLOOKUP($H193,all_tags[technology],1,FALSE),""),
IFERROR(VLOOKUP($I193,all_tags[technology],1,FALSE),""),
IFERROR(VLOOKUP($J193,all_tags[technology],1,FALSE),""),
IFERROR(VLOOKUP($K193,all_tags[technology],1,FALSE),""),
IFERROR(VLOOKUP($L193,all_tags[technology],1,FALSE),""),
IFERROR(VLOOKUP($M193,all_tags[technology],1,FALSE),""),
IFERROR(VLOOKUP($N193,all_tags[technology],1,FALSE),""),
IFERROR(VLOOKUP($O193,all_tags[technology],1,FALSE),"")
)</f>
        <v/>
      </c>
      <c r="AK193" s="5" t="str">
        <f>_xlfn.TEXTJOIN("#",TRUE,
IFERROR(VLOOKUP($F193,all_tags[other],1,FALSE),""),
IFERROR(VLOOKUP($G193,all_tags[other],1,FALSE),""),
IFERROR(VLOOKUP($H193,all_tags[other],1,FALSE),""),
IFERROR(VLOOKUP($I193,all_tags[other],1,FALSE),""),
IFERROR(VLOOKUP($J193,all_tags[other],1,FALSE),""),
IFERROR(VLOOKUP($K193,all_tags[other],1,FALSE),""),
IFERROR(VLOOKUP($L193,all_tags[other],1,FALSE),""),
IFERROR(VLOOKUP($M193,all_tags[other],1,FALSE),""),
IFERROR(VLOOKUP($N193,all_tags[other],1,FALSE),""),
IFERROR(VLOOKUP($O193,all_tags[other],1,FALSE),"")
)</f>
        <v/>
      </c>
      <c r="AL193" t="str">
        <f t="shared" si="2"/>
        <v>post;list;cheatsheet;data-viz;chart</v>
      </c>
    </row>
    <row r="194" spans="1:38" ht="30" x14ac:dyDescent="0.25">
      <c r="A194" t="str">
        <f>source_data[[#This Row],[link_id]]</f>
        <v>L00475</v>
      </c>
      <c r="B194" t="str">
        <f>source_data[[#This Row],[link]]</f>
        <v>https://charts.livegap.com/</v>
      </c>
      <c r="C194" t="str">
        <f>source_data[[#This Row],[article_title]]</f>
        <v>Types of Charts</v>
      </c>
      <c r="D194" t="str">
        <f>source_data[[#This Row],[concatenate]]</f>
        <v>application;online;data-viz;chart</v>
      </c>
      <c r="E194">
        <f>source_data[[#This Row],[tag_count]]</f>
        <v>4</v>
      </c>
      <c r="F194" t="str" cm="1">
        <f t="array" ref="F194:I194">_xlfn.TEXTSPLIT(Table5[[#This Row],[concatenate]],";")</f>
        <v>application</v>
      </c>
      <c r="G194" t="str">
        <v>online</v>
      </c>
      <c r="H194" t="str">
        <v>data-viz</v>
      </c>
      <c r="I194" t="str">
        <v>chart</v>
      </c>
      <c r="Q194">
        <f>IF(ISBLANK(F194),-1,COUNTIF(all_tags[],F194)-COUNTIF(all_tags[category],F194))</f>
        <v>1</v>
      </c>
      <c r="R194">
        <f>IF(ISBLANK(G194),-1,COUNTIF(all_tags[],G194)-COUNTIF(all_tags[category],G194))</f>
        <v>1</v>
      </c>
      <c r="S194">
        <f>IF(ISBLANK(H194),-1,COUNTIF(all_tags[],H194)-COUNTIF(all_tags[category],H194))</f>
        <v>1</v>
      </c>
      <c r="T194">
        <f>IF(ISBLANK(I194),-1,COUNTIF(all_tags[],I194)-COUNTIF(all_tags[category],I194))</f>
        <v>1</v>
      </c>
      <c r="U194">
        <f>IF(ISBLANK(J194),-1,COUNTIF(all_tags[],J194)-COUNTIF(all_tags[category],J194))</f>
        <v>-1</v>
      </c>
      <c r="V194">
        <f>IF(ISBLANK(K194),-1,COUNTIF(all_tags[],K194)-COUNTIF(all_tags[category],K194))</f>
        <v>-1</v>
      </c>
      <c r="W194">
        <f>IF(ISBLANK(L194),-1,COUNTIF(all_tags[],L194)-COUNTIF(all_tags[category],L194))</f>
        <v>-1</v>
      </c>
      <c r="X194">
        <f>IF(ISBLANK(M194),-1,COUNTIF(all_tags[],M194)-COUNTIF(all_tags[category],M194))</f>
        <v>-1</v>
      </c>
      <c r="Y194">
        <f>IF(ISBLANK(N194),-1,COUNTIF(all_tags[],N194)-COUNTIF(all_tags[category],N194))</f>
        <v>-1</v>
      </c>
      <c r="Z194">
        <f>IF(ISBLANK(O194),-1,COUNTIF(all_tags[],O194)-COUNTIF(all_tags[category],O194))</f>
        <v>-1</v>
      </c>
      <c r="AB194" t="str">
        <f>Table5[[#This Row],[link_id]]</f>
        <v>L00475</v>
      </c>
      <c r="AC194" s="5" t="str">
        <f>_xlfn.TEXTJOIN("#",TRUE,
IFERROR(VLOOKUP($F194,all_tags[format],1,FALSE),""),
IFERROR(VLOOKUP($G194,all_tags[format],1,FALSE),""),
IFERROR(VLOOKUP($H194,all_tags[format],1,FALSE),""),
IFERROR(VLOOKUP($I194,all_tags[format],1,FALSE),""),
IFERROR(VLOOKUP($J194,all_tags[format],1,FALSE),""),
IFERROR(VLOOKUP($K194,all_tags[format],1,FALSE),""),
IFERROR(VLOOKUP($L194,all_tags[format],1,FALSE),""),
IFERROR(VLOOKUP($M194,all_tags[format],1,FALSE),""),
IFERROR(VLOOKUP($N194,all_tags[format],1,FALSE),""),
IFERROR(VLOOKUP($O194,all_tags[format],1,FALSE),"")
)</f>
        <v>application#online</v>
      </c>
      <c r="AD194" s="5" t="str">
        <f>_xlfn.TEXTJOIN("#",TRUE,
IFERROR(VLOOKUP($F194,all_tags[type],1,FALSE),""),
IFERROR(VLOOKUP($G194,all_tags[type],1,FALSE),""),
IFERROR(VLOOKUP($H194,all_tags[type],1,FALSE),""),
IFERROR(VLOOKUP($I194,all_tags[type],1,FALSE),""),
IFERROR(VLOOKUP($J194,all_tags[type],1,FALSE),""),
IFERROR(VLOOKUP($K194,all_tags[type],1,FALSE),""),
IFERROR(VLOOKUP($L194,all_tags[type],1,FALSE),""),
IFERROR(VLOOKUP($M194,all_tags[type],1,FALSE),""),
IFERROR(VLOOKUP($N194,all_tags[type],1,FALSE),""),
IFERROR(VLOOKUP($O194,all_tags[type],1,FALSE),"")
)</f>
        <v/>
      </c>
      <c r="AE194" s="5" t="str">
        <f>_xlfn.TEXTJOIN("#",TRUE,
IFERROR(VLOOKUP($F194,all_tags[level],1,FALSE),""),
IFERROR(VLOOKUP($G194,all_tags[level],1,FALSE),""),
IFERROR(VLOOKUP($H194,all_tags[level],1,FALSE),""),
IFERROR(VLOOKUP($I194,all_tags[level],1,FALSE),""),
IFERROR(VLOOKUP($J194,all_tags[level],1,FALSE),""),
IFERROR(VLOOKUP($K194,all_tags[level],1,FALSE),""),
IFERROR(VLOOKUP($L194,all_tags[level],1,FALSE),""),
IFERROR(VLOOKUP($M194,all_tags[level],1,FALSE),""),
IFERROR(VLOOKUP($N194,all_tags[level],1,FALSE),""),
IFERROR(VLOOKUP($O194,all_tags[level],1,FALSE),"")
)</f>
        <v/>
      </c>
      <c r="AF194" s="5" t="str">
        <f>_xlfn.TEXTJOIN("#",TRUE,
IFERROR(VLOOKUP($F194,all_tags[style],1,FALSE),""),
IFERROR(VLOOKUP($G194,all_tags[style],1,FALSE),""),
IFERROR(VLOOKUP($H194,all_tags[style],1,FALSE),""),
IFERROR(VLOOKUP($I194,all_tags[style],1,FALSE),""),
IFERROR(VLOOKUP($J194,all_tags[style],1,FALSE),""),
IFERROR(VLOOKUP($K194,all_tags[style],1,FALSE),""),
IFERROR(VLOOKUP($L194,all_tags[style],1,FALSE),""),
IFERROR(VLOOKUP($M194,all_tags[style],1,FALSE),""),
IFERROR(VLOOKUP($N194,all_tags[style],1,FALSE),""),
IFERROR(VLOOKUP($O194,all_tags[style],1,FALSE),"")
)</f>
        <v/>
      </c>
      <c r="AG194" s="5" t="str">
        <f>_xlfn.TEXTJOIN("#",TRUE,
IFERROR(VLOOKUP($F194,all_tags[theme],1,FALSE),""),
IFERROR(VLOOKUP($G194,all_tags[theme],1,FALSE),""),
IFERROR(VLOOKUP($H194,all_tags[theme],1,FALSE),""),
IFERROR(VLOOKUP($I194,all_tags[theme],1,FALSE),""),
IFERROR(VLOOKUP($J194,all_tags[theme],1,FALSE),""),
IFERROR(VLOOKUP($K194,all_tags[theme],1,FALSE),""),
IFERROR(VLOOKUP($L194,all_tags[theme],1,FALSE),""),
IFERROR(VLOOKUP($M194,all_tags[theme],1,FALSE),""),
IFERROR(VLOOKUP($N194,all_tags[theme],1,FALSE),""),
IFERROR(VLOOKUP($O194,all_tags[theme],1,FALSE),"")
)</f>
        <v>data-viz</v>
      </c>
      <c r="AH194" s="5" t="str">
        <f>_xlfn.TEXTJOIN("#",TRUE,
IFERROR(VLOOKUP($F194,all_tags[topic],1,FALSE),""),
IFERROR(VLOOKUP($G194,all_tags[topic],1,FALSE),""),
IFERROR(VLOOKUP($H194,all_tags[topic],1,FALSE),""),
IFERROR(VLOOKUP($I194,all_tags[topic],1,FALSE),""),
IFERROR(VLOOKUP($J194,all_tags[topic],1,FALSE),""),
IFERROR(VLOOKUP($K194,all_tags[topic],1,FALSE),""),
IFERROR(VLOOKUP($L194,all_tags[topic],1,FALSE),""),
IFERROR(VLOOKUP($M194,all_tags[topic],1,FALSE),""),
IFERROR(VLOOKUP($N194,all_tags[topic],1,FALSE),""),
IFERROR(VLOOKUP($O194,all_tags[topic],1,FALSE),"")
)</f>
        <v/>
      </c>
      <c r="AI194" s="5" t="str">
        <f>_xlfn.TEXTJOIN("#",TRUE,
IFERROR(VLOOKUP($F194,all_tags[area],1,FALSE),""),
IFERROR(VLOOKUP($G194,all_tags[area],1,FALSE),""),
IFERROR(VLOOKUP($H194,all_tags[area],1,FALSE),""),
IFERROR(VLOOKUP($I194,all_tags[area],1,FALSE),""),
IFERROR(VLOOKUP($J194,all_tags[area],1,FALSE),""),
IFERROR(VLOOKUP($K194,all_tags[area],1,FALSE),""),
IFERROR(VLOOKUP($L194,all_tags[area],1,FALSE),""),
IFERROR(VLOOKUP($M194,all_tags[area],1,FALSE),""),
IFERROR(VLOOKUP($N194,all_tags[area],1,FALSE),""),
IFERROR(VLOOKUP($O194,all_tags[area],1,FALSE),"")
)</f>
        <v>chart</v>
      </c>
      <c r="AJ194" s="5" t="str">
        <f>_xlfn.TEXTJOIN("#",TRUE,
IFERROR(VLOOKUP($F194,all_tags[technology],1,FALSE),""),
IFERROR(VLOOKUP($G194,all_tags[technology],1,FALSE),""),
IFERROR(VLOOKUP($H194,all_tags[technology],1,FALSE),""),
IFERROR(VLOOKUP($I194,all_tags[technology],1,FALSE),""),
IFERROR(VLOOKUP($J194,all_tags[technology],1,FALSE),""),
IFERROR(VLOOKUP($K194,all_tags[technology],1,FALSE),""),
IFERROR(VLOOKUP($L194,all_tags[technology],1,FALSE),""),
IFERROR(VLOOKUP($M194,all_tags[technology],1,FALSE),""),
IFERROR(VLOOKUP($N194,all_tags[technology],1,FALSE),""),
IFERROR(VLOOKUP($O194,all_tags[technology],1,FALSE),"")
)</f>
        <v/>
      </c>
      <c r="AK194" s="5" t="str">
        <f>_xlfn.TEXTJOIN("#",TRUE,
IFERROR(VLOOKUP($F194,all_tags[other],1,FALSE),""),
IFERROR(VLOOKUP($G194,all_tags[other],1,FALSE),""),
IFERROR(VLOOKUP($H194,all_tags[other],1,FALSE),""),
IFERROR(VLOOKUP($I194,all_tags[other],1,FALSE),""),
IFERROR(VLOOKUP($J194,all_tags[other],1,FALSE),""),
IFERROR(VLOOKUP($K194,all_tags[other],1,FALSE),""),
IFERROR(VLOOKUP($L194,all_tags[other],1,FALSE),""),
IFERROR(VLOOKUP($M194,all_tags[other],1,FALSE),""),
IFERROR(VLOOKUP($N194,all_tags[other],1,FALSE),""),
IFERROR(VLOOKUP($O194,all_tags[other],1,FALSE),"")
)</f>
        <v/>
      </c>
      <c r="AL194" t="str">
        <f t="shared" si="2"/>
        <v>application;online;data-viz;chart</v>
      </c>
    </row>
    <row r="195" spans="1:38" x14ac:dyDescent="0.25">
      <c r="A195" t="str">
        <f>source_data[[#This Row],[link_id]]</f>
        <v>L00478</v>
      </c>
      <c r="B195" t="str">
        <f>source_data[[#This Row],[link]]</f>
        <v>https://blog.modeanalytics.com/learn-d3/</v>
      </c>
      <c r="C195" t="str">
        <f>source_data[[#This Row],[article_title]]</f>
        <v>25+ Resources to Learn D3.js from Scratch</v>
      </c>
      <c r="D195" t="str">
        <f>source_data[[#This Row],[concatenate]]</f>
        <v>post;list;tutorial;data-viz;technology;d3js</v>
      </c>
      <c r="E195">
        <f>source_data[[#This Row],[tag_count]]</f>
        <v>5</v>
      </c>
      <c r="F195" t="str" cm="1">
        <f t="array" ref="F195:K195">_xlfn.TEXTSPLIT(Table5[[#This Row],[concatenate]],";")</f>
        <v>post</v>
      </c>
      <c r="G195" t="str">
        <v>list</v>
      </c>
      <c r="H195" t="str">
        <v>tutorial</v>
      </c>
      <c r="I195" t="str">
        <v>data-viz</v>
      </c>
      <c r="J195" t="str">
        <v>technology</v>
      </c>
      <c r="K195" t="str">
        <v>d3js</v>
      </c>
      <c r="Q195">
        <f>IF(ISBLANK(F195),-1,COUNTIF(all_tags[],F195)-COUNTIF(all_tags[category],F195))</f>
        <v>1</v>
      </c>
      <c r="R195">
        <f>IF(ISBLANK(G195),-1,COUNTIF(all_tags[],G195)-COUNTIF(all_tags[category],G195))</f>
        <v>1</v>
      </c>
      <c r="S195">
        <f>IF(ISBLANK(H195),-1,COUNTIF(all_tags[],H195)-COUNTIF(all_tags[category],H195))</f>
        <v>1</v>
      </c>
      <c r="T195">
        <f>IF(ISBLANK(I195),-1,COUNTIF(all_tags[],I195)-COUNTIF(all_tags[category],I195))</f>
        <v>1</v>
      </c>
      <c r="U195">
        <f>IF(ISBLANK(J195),-1,COUNTIF(all_tags[],J195)-COUNTIF(all_tags[category],J195))</f>
        <v>1</v>
      </c>
      <c r="V195">
        <f>IF(ISBLANK(K195),-1,COUNTIF(all_tags[],K195)-COUNTIF(all_tags[category],K195))</f>
        <v>1</v>
      </c>
      <c r="W195">
        <f>IF(ISBLANK(L195),-1,COUNTIF(all_tags[],L195)-COUNTIF(all_tags[category],L195))</f>
        <v>-1</v>
      </c>
      <c r="X195">
        <f>IF(ISBLANK(M195),-1,COUNTIF(all_tags[],M195)-COUNTIF(all_tags[category],M195))</f>
        <v>-1</v>
      </c>
      <c r="Y195">
        <f>IF(ISBLANK(N195),-1,COUNTIF(all_tags[],N195)-COUNTIF(all_tags[category],N195))</f>
        <v>-1</v>
      </c>
      <c r="Z195">
        <f>IF(ISBLANK(O195),-1,COUNTIF(all_tags[],O195)-COUNTIF(all_tags[category],O195))</f>
        <v>-1</v>
      </c>
      <c r="AB195" t="str">
        <f>Table5[[#This Row],[link_id]]</f>
        <v>L00478</v>
      </c>
      <c r="AC195" s="5" t="str">
        <f>_xlfn.TEXTJOIN("#",TRUE,
IFERROR(VLOOKUP($F195,all_tags[format],1,FALSE),""),
IFERROR(VLOOKUP($G195,all_tags[format],1,FALSE),""),
IFERROR(VLOOKUP($H195,all_tags[format],1,FALSE),""),
IFERROR(VLOOKUP($I195,all_tags[format],1,FALSE),""),
IFERROR(VLOOKUP($J195,all_tags[format],1,FALSE),""),
IFERROR(VLOOKUP($K195,all_tags[format],1,FALSE),""),
IFERROR(VLOOKUP($L195,all_tags[format],1,FALSE),""),
IFERROR(VLOOKUP($M195,all_tags[format],1,FALSE),""),
IFERROR(VLOOKUP($N195,all_tags[format],1,FALSE),""),
IFERROR(VLOOKUP($O195,all_tags[format],1,FALSE),"")
)</f>
        <v>post</v>
      </c>
      <c r="AD195" s="5" t="str">
        <f>_xlfn.TEXTJOIN("#",TRUE,
IFERROR(VLOOKUP($F195,all_tags[type],1,FALSE),""),
IFERROR(VLOOKUP($G195,all_tags[type],1,FALSE),""),
IFERROR(VLOOKUP($H195,all_tags[type],1,FALSE),""),
IFERROR(VLOOKUP($I195,all_tags[type],1,FALSE),""),
IFERROR(VLOOKUP($J195,all_tags[type],1,FALSE),""),
IFERROR(VLOOKUP($K195,all_tags[type],1,FALSE),""),
IFERROR(VLOOKUP($L195,all_tags[type],1,FALSE),""),
IFERROR(VLOOKUP($M195,all_tags[type],1,FALSE),""),
IFERROR(VLOOKUP($N195,all_tags[type],1,FALSE),""),
IFERROR(VLOOKUP($O195,all_tags[type],1,FALSE),"")
)</f>
        <v>list#tutorial</v>
      </c>
      <c r="AE195" s="5" t="str">
        <f>_xlfn.TEXTJOIN("#",TRUE,
IFERROR(VLOOKUP($F195,all_tags[level],1,FALSE),""),
IFERROR(VLOOKUP($G195,all_tags[level],1,FALSE),""),
IFERROR(VLOOKUP($H195,all_tags[level],1,FALSE),""),
IFERROR(VLOOKUP($I195,all_tags[level],1,FALSE),""),
IFERROR(VLOOKUP($J195,all_tags[level],1,FALSE),""),
IFERROR(VLOOKUP($K195,all_tags[level],1,FALSE),""),
IFERROR(VLOOKUP($L195,all_tags[level],1,FALSE),""),
IFERROR(VLOOKUP($M195,all_tags[level],1,FALSE),""),
IFERROR(VLOOKUP($N195,all_tags[level],1,FALSE),""),
IFERROR(VLOOKUP($O195,all_tags[level],1,FALSE),"")
)</f>
        <v/>
      </c>
      <c r="AF195" s="5" t="str">
        <f>_xlfn.TEXTJOIN("#",TRUE,
IFERROR(VLOOKUP($F195,all_tags[style],1,FALSE),""),
IFERROR(VLOOKUP($G195,all_tags[style],1,FALSE),""),
IFERROR(VLOOKUP($H195,all_tags[style],1,FALSE),""),
IFERROR(VLOOKUP($I195,all_tags[style],1,FALSE),""),
IFERROR(VLOOKUP($J195,all_tags[style],1,FALSE),""),
IFERROR(VLOOKUP($K195,all_tags[style],1,FALSE),""),
IFERROR(VLOOKUP($L195,all_tags[style],1,FALSE),""),
IFERROR(VLOOKUP($M195,all_tags[style],1,FALSE),""),
IFERROR(VLOOKUP($N195,all_tags[style],1,FALSE),""),
IFERROR(VLOOKUP($O195,all_tags[style],1,FALSE),"")
)</f>
        <v/>
      </c>
      <c r="AG195" s="5" t="str">
        <f>_xlfn.TEXTJOIN("#",TRUE,
IFERROR(VLOOKUP($F195,all_tags[theme],1,FALSE),""),
IFERROR(VLOOKUP($G195,all_tags[theme],1,FALSE),""),
IFERROR(VLOOKUP($H195,all_tags[theme],1,FALSE),""),
IFERROR(VLOOKUP($I195,all_tags[theme],1,FALSE),""),
IFERROR(VLOOKUP($J195,all_tags[theme],1,FALSE),""),
IFERROR(VLOOKUP($K195,all_tags[theme],1,FALSE),""),
IFERROR(VLOOKUP($L195,all_tags[theme],1,FALSE),""),
IFERROR(VLOOKUP($M195,all_tags[theme],1,FALSE),""),
IFERROR(VLOOKUP($N195,all_tags[theme],1,FALSE),""),
IFERROR(VLOOKUP($O195,all_tags[theme],1,FALSE),"")
)</f>
        <v>data-viz</v>
      </c>
      <c r="AH195" s="5" t="str">
        <f>_xlfn.TEXTJOIN("#",TRUE,
IFERROR(VLOOKUP($F195,all_tags[topic],1,FALSE),""),
IFERROR(VLOOKUP($G195,all_tags[topic],1,FALSE),""),
IFERROR(VLOOKUP($H195,all_tags[topic],1,FALSE),""),
IFERROR(VLOOKUP($I195,all_tags[topic],1,FALSE),""),
IFERROR(VLOOKUP($J195,all_tags[topic],1,FALSE),""),
IFERROR(VLOOKUP($K195,all_tags[topic],1,FALSE),""),
IFERROR(VLOOKUP($L195,all_tags[topic],1,FALSE),""),
IFERROR(VLOOKUP($M195,all_tags[topic],1,FALSE),""),
IFERROR(VLOOKUP($N195,all_tags[topic],1,FALSE),""),
IFERROR(VLOOKUP($O195,all_tags[topic],1,FALSE),"")
)</f>
        <v>technology</v>
      </c>
      <c r="AI195" s="5" t="str">
        <f>_xlfn.TEXTJOIN("#",TRUE,
IFERROR(VLOOKUP($F195,all_tags[area],1,FALSE),""),
IFERROR(VLOOKUP($G195,all_tags[area],1,FALSE),""),
IFERROR(VLOOKUP($H195,all_tags[area],1,FALSE),""),
IFERROR(VLOOKUP($I195,all_tags[area],1,FALSE),""),
IFERROR(VLOOKUP($J195,all_tags[area],1,FALSE),""),
IFERROR(VLOOKUP($K195,all_tags[area],1,FALSE),""),
IFERROR(VLOOKUP($L195,all_tags[area],1,FALSE),""),
IFERROR(VLOOKUP($M195,all_tags[area],1,FALSE),""),
IFERROR(VLOOKUP($N195,all_tags[area],1,FALSE),""),
IFERROR(VLOOKUP($O195,all_tags[area],1,FALSE),"")
)</f>
        <v/>
      </c>
      <c r="AJ195" s="5" t="str">
        <f>_xlfn.TEXTJOIN("#",TRUE,
IFERROR(VLOOKUP($F195,all_tags[technology],1,FALSE),""),
IFERROR(VLOOKUP($G195,all_tags[technology],1,FALSE),""),
IFERROR(VLOOKUP($H195,all_tags[technology],1,FALSE),""),
IFERROR(VLOOKUP($I195,all_tags[technology],1,FALSE),""),
IFERROR(VLOOKUP($J195,all_tags[technology],1,FALSE),""),
IFERROR(VLOOKUP($K195,all_tags[technology],1,FALSE),""),
IFERROR(VLOOKUP($L195,all_tags[technology],1,FALSE),""),
IFERROR(VLOOKUP($M195,all_tags[technology],1,FALSE),""),
IFERROR(VLOOKUP($N195,all_tags[technology],1,FALSE),""),
IFERROR(VLOOKUP($O195,all_tags[technology],1,FALSE),"")
)</f>
        <v>d3js</v>
      </c>
      <c r="AK195" s="5" t="str">
        <f>_xlfn.TEXTJOIN("#",TRUE,
IFERROR(VLOOKUP($F195,all_tags[other],1,FALSE),""),
IFERROR(VLOOKUP($G195,all_tags[other],1,FALSE),""),
IFERROR(VLOOKUP($H195,all_tags[other],1,FALSE),""),
IFERROR(VLOOKUP($I195,all_tags[other],1,FALSE),""),
IFERROR(VLOOKUP($J195,all_tags[other],1,FALSE),""),
IFERROR(VLOOKUP($K195,all_tags[other],1,FALSE),""),
IFERROR(VLOOKUP($L195,all_tags[other],1,FALSE),""),
IFERROR(VLOOKUP($M195,all_tags[other],1,FALSE),""),
IFERROR(VLOOKUP($N195,all_tags[other],1,FALSE),""),
IFERROR(VLOOKUP($O195,all_tags[other],1,FALSE),"")
)</f>
        <v/>
      </c>
      <c r="AL195" t="str">
        <f t="shared" ref="AL195:AL258" si="3">SUBSTITUTE(_xlfn.TEXTJOIN(";",TRUE,AC195:AK195),"#",";")</f>
        <v>post;list;tutorial;data-viz;technology;d3js</v>
      </c>
    </row>
    <row r="196" spans="1:38" x14ac:dyDescent="0.25">
      <c r="A196" t="str">
        <f>source_data[[#This Row],[link_id]]</f>
        <v>L00479</v>
      </c>
      <c r="B196" t="str">
        <f>source_data[[#This Row],[link]]</f>
        <v>https://egghead.io/courses/build-interactive-javascript-charts-with-d3-v4</v>
      </c>
      <c r="C196" t="str">
        <f>source_data[[#This Row],[article_title]]</f>
        <v>Build Interactive JavaScript Charts with D3 v4</v>
      </c>
      <c r="D196" t="str">
        <f>source_data[[#This Row],[concatenate]]</f>
        <v>course;data-viz;technology;d3js</v>
      </c>
      <c r="E196">
        <f>source_data[[#This Row],[tag_count]]</f>
        <v>4</v>
      </c>
      <c r="F196" t="str" cm="1">
        <f t="array" ref="F196:I196">_xlfn.TEXTSPLIT(Table5[[#This Row],[concatenate]],";")</f>
        <v>course</v>
      </c>
      <c r="G196" t="str">
        <v>data-viz</v>
      </c>
      <c r="H196" t="str">
        <v>technology</v>
      </c>
      <c r="I196" t="str">
        <v>d3js</v>
      </c>
      <c r="Q196">
        <f>IF(ISBLANK(F196),-1,COUNTIF(all_tags[],F196)-COUNTIF(all_tags[category],F196))</f>
        <v>1</v>
      </c>
      <c r="R196">
        <f>IF(ISBLANK(G196),-1,COUNTIF(all_tags[],G196)-COUNTIF(all_tags[category],G196))</f>
        <v>1</v>
      </c>
      <c r="S196">
        <f>IF(ISBLANK(H196),-1,COUNTIF(all_tags[],H196)-COUNTIF(all_tags[category],H196))</f>
        <v>1</v>
      </c>
      <c r="T196">
        <f>IF(ISBLANK(I196),-1,COUNTIF(all_tags[],I196)-COUNTIF(all_tags[category],I196))</f>
        <v>1</v>
      </c>
      <c r="U196">
        <f>IF(ISBLANK(J196),-1,COUNTIF(all_tags[],J196)-COUNTIF(all_tags[category],J196))</f>
        <v>-1</v>
      </c>
      <c r="V196">
        <f>IF(ISBLANK(K196),-1,COUNTIF(all_tags[],K196)-COUNTIF(all_tags[category],K196))</f>
        <v>-1</v>
      </c>
      <c r="W196">
        <f>IF(ISBLANK(L196),-1,COUNTIF(all_tags[],L196)-COUNTIF(all_tags[category],L196))</f>
        <v>-1</v>
      </c>
      <c r="X196">
        <f>IF(ISBLANK(M196),-1,COUNTIF(all_tags[],M196)-COUNTIF(all_tags[category],M196))</f>
        <v>-1</v>
      </c>
      <c r="Y196">
        <f>IF(ISBLANK(N196),-1,COUNTIF(all_tags[],N196)-COUNTIF(all_tags[category],N196))</f>
        <v>-1</v>
      </c>
      <c r="Z196">
        <f>IF(ISBLANK(O196),-1,COUNTIF(all_tags[],O196)-COUNTIF(all_tags[category],O196))</f>
        <v>-1</v>
      </c>
      <c r="AB196" t="str">
        <f>Table5[[#This Row],[link_id]]</f>
        <v>L00479</v>
      </c>
      <c r="AC196" s="5" t="str">
        <f>_xlfn.TEXTJOIN("#",TRUE,
IFERROR(VLOOKUP($F196,all_tags[format],1,FALSE),""),
IFERROR(VLOOKUP($G196,all_tags[format],1,FALSE),""),
IFERROR(VLOOKUP($H196,all_tags[format],1,FALSE),""),
IFERROR(VLOOKUP($I196,all_tags[format],1,FALSE),""),
IFERROR(VLOOKUP($J196,all_tags[format],1,FALSE),""),
IFERROR(VLOOKUP($K196,all_tags[format],1,FALSE),""),
IFERROR(VLOOKUP($L196,all_tags[format],1,FALSE),""),
IFERROR(VLOOKUP($M196,all_tags[format],1,FALSE),""),
IFERROR(VLOOKUP($N196,all_tags[format],1,FALSE),""),
IFERROR(VLOOKUP($O196,all_tags[format],1,FALSE),"")
)</f>
        <v>course</v>
      </c>
      <c r="AD196" s="5" t="str">
        <f>_xlfn.TEXTJOIN("#",TRUE,
IFERROR(VLOOKUP($F196,all_tags[type],1,FALSE),""),
IFERROR(VLOOKUP($G196,all_tags[type],1,FALSE),""),
IFERROR(VLOOKUP($H196,all_tags[type],1,FALSE),""),
IFERROR(VLOOKUP($I196,all_tags[type],1,FALSE),""),
IFERROR(VLOOKUP($J196,all_tags[type],1,FALSE),""),
IFERROR(VLOOKUP($K196,all_tags[type],1,FALSE),""),
IFERROR(VLOOKUP($L196,all_tags[type],1,FALSE),""),
IFERROR(VLOOKUP($M196,all_tags[type],1,FALSE),""),
IFERROR(VLOOKUP($N196,all_tags[type],1,FALSE),""),
IFERROR(VLOOKUP($O196,all_tags[type],1,FALSE),"")
)</f>
        <v/>
      </c>
      <c r="AE196" s="5" t="str">
        <f>_xlfn.TEXTJOIN("#",TRUE,
IFERROR(VLOOKUP($F196,all_tags[level],1,FALSE),""),
IFERROR(VLOOKUP($G196,all_tags[level],1,FALSE),""),
IFERROR(VLOOKUP($H196,all_tags[level],1,FALSE),""),
IFERROR(VLOOKUP($I196,all_tags[level],1,FALSE),""),
IFERROR(VLOOKUP($J196,all_tags[level],1,FALSE),""),
IFERROR(VLOOKUP($K196,all_tags[level],1,FALSE),""),
IFERROR(VLOOKUP($L196,all_tags[level],1,FALSE),""),
IFERROR(VLOOKUP($M196,all_tags[level],1,FALSE),""),
IFERROR(VLOOKUP($N196,all_tags[level],1,FALSE),""),
IFERROR(VLOOKUP($O196,all_tags[level],1,FALSE),"")
)</f>
        <v/>
      </c>
      <c r="AF196" s="5" t="str">
        <f>_xlfn.TEXTJOIN("#",TRUE,
IFERROR(VLOOKUP($F196,all_tags[style],1,FALSE),""),
IFERROR(VLOOKUP($G196,all_tags[style],1,FALSE),""),
IFERROR(VLOOKUP($H196,all_tags[style],1,FALSE),""),
IFERROR(VLOOKUP($I196,all_tags[style],1,FALSE),""),
IFERROR(VLOOKUP($J196,all_tags[style],1,FALSE),""),
IFERROR(VLOOKUP($K196,all_tags[style],1,FALSE),""),
IFERROR(VLOOKUP($L196,all_tags[style],1,FALSE),""),
IFERROR(VLOOKUP($M196,all_tags[style],1,FALSE),""),
IFERROR(VLOOKUP($N196,all_tags[style],1,FALSE),""),
IFERROR(VLOOKUP($O196,all_tags[style],1,FALSE),"")
)</f>
        <v/>
      </c>
      <c r="AG196" s="5" t="str">
        <f>_xlfn.TEXTJOIN("#",TRUE,
IFERROR(VLOOKUP($F196,all_tags[theme],1,FALSE),""),
IFERROR(VLOOKUP($G196,all_tags[theme],1,FALSE),""),
IFERROR(VLOOKUP($H196,all_tags[theme],1,FALSE),""),
IFERROR(VLOOKUP($I196,all_tags[theme],1,FALSE),""),
IFERROR(VLOOKUP($J196,all_tags[theme],1,FALSE),""),
IFERROR(VLOOKUP($K196,all_tags[theme],1,FALSE),""),
IFERROR(VLOOKUP($L196,all_tags[theme],1,FALSE),""),
IFERROR(VLOOKUP($M196,all_tags[theme],1,FALSE),""),
IFERROR(VLOOKUP($N196,all_tags[theme],1,FALSE),""),
IFERROR(VLOOKUP($O196,all_tags[theme],1,FALSE),"")
)</f>
        <v>data-viz</v>
      </c>
      <c r="AH196" s="5" t="str">
        <f>_xlfn.TEXTJOIN("#",TRUE,
IFERROR(VLOOKUP($F196,all_tags[topic],1,FALSE),""),
IFERROR(VLOOKUP($G196,all_tags[topic],1,FALSE),""),
IFERROR(VLOOKUP($H196,all_tags[topic],1,FALSE),""),
IFERROR(VLOOKUP($I196,all_tags[topic],1,FALSE),""),
IFERROR(VLOOKUP($J196,all_tags[topic],1,FALSE),""),
IFERROR(VLOOKUP($K196,all_tags[topic],1,FALSE),""),
IFERROR(VLOOKUP($L196,all_tags[topic],1,FALSE),""),
IFERROR(VLOOKUP($M196,all_tags[topic],1,FALSE),""),
IFERROR(VLOOKUP($N196,all_tags[topic],1,FALSE),""),
IFERROR(VLOOKUP($O196,all_tags[topic],1,FALSE),"")
)</f>
        <v>technology</v>
      </c>
      <c r="AI196" s="5" t="str">
        <f>_xlfn.TEXTJOIN("#",TRUE,
IFERROR(VLOOKUP($F196,all_tags[area],1,FALSE),""),
IFERROR(VLOOKUP($G196,all_tags[area],1,FALSE),""),
IFERROR(VLOOKUP($H196,all_tags[area],1,FALSE),""),
IFERROR(VLOOKUP($I196,all_tags[area],1,FALSE),""),
IFERROR(VLOOKUP($J196,all_tags[area],1,FALSE),""),
IFERROR(VLOOKUP($K196,all_tags[area],1,FALSE),""),
IFERROR(VLOOKUP($L196,all_tags[area],1,FALSE),""),
IFERROR(VLOOKUP($M196,all_tags[area],1,FALSE),""),
IFERROR(VLOOKUP($N196,all_tags[area],1,FALSE),""),
IFERROR(VLOOKUP($O196,all_tags[area],1,FALSE),"")
)</f>
        <v/>
      </c>
      <c r="AJ196" s="5" t="str">
        <f>_xlfn.TEXTJOIN("#",TRUE,
IFERROR(VLOOKUP($F196,all_tags[technology],1,FALSE),""),
IFERROR(VLOOKUP($G196,all_tags[technology],1,FALSE),""),
IFERROR(VLOOKUP($H196,all_tags[technology],1,FALSE),""),
IFERROR(VLOOKUP($I196,all_tags[technology],1,FALSE),""),
IFERROR(VLOOKUP($J196,all_tags[technology],1,FALSE),""),
IFERROR(VLOOKUP($K196,all_tags[technology],1,FALSE),""),
IFERROR(VLOOKUP($L196,all_tags[technology],1,FALSE),""),
IFERROR(VLOOKUP($M196,all_tags[technology],1,FALSE),""),
IFERROR(VLOOKUP($N196,all_tags[technology],1,FALSE),""),
IFERROR(VLOOKUP($O196,all_tags[technology],1,FALSE),"")
)</f>
        <v>d3js</v>
      </c>
      <c r="AK196" s="5" t="str">
        <f>_xlfn.TEXTJOIN("#",TRUE,
IFERROR(VLOOKUP($F196,all_tags[other],1,FALSE),""),
IFERROR(VLOOKUP($G196,all_tags[other],1,FALSE),""),
IFERROR(VLOOKUP($H196,all_tags[other],1,FALSE),""),
IFERROR(VLOOKUP($I196,all_tags[other],1,FALSE),""),
IFERROR(VLOOKUP($J196,all_tags[other],1,FALSE),""),
IFERROR(VLOOKUP($K196,all_tags[other],1,FALSE),""),
IFERROR(VLOOKUP($L196,all_tags[other],1,FALSE),""),
IFERROR(VLOOKUP($M196,all_tags[other],1,FALSE),""),
IFERROR(VLOOKUP($N196,all_tags[other],1,FALSE),""),
IFERROR(VLOOKUP($O196,all_tags[other],1,FALSE),"")
)</f>
        <v/>
      </c>
      <c r="AL196" t="str">
        <f t="shared" si="3"/>
        <v>course;data-viz;technology;d3js</v>
      </c>
    </row>
    <row r="197" spans="1:38" x14ac:dyDescent="0.25">
      <c r="A197" t="str">
        <f>source_data[[#This Row],[link_id]]</f>
        <v>L00481</v>
      </c>
      <c r="B197" t="str">
        <f>source_data[[#This Row],[link]]</f>
        <v>https://antonfisher.com/d3-time-logarithmic-scale-chart/</v>
      </c>
      <c r="C197" t="str">
        <f>source_data[[#This Row],[article_title]]</f>
        <v>Time Logarithmic Scale Chart Demos</v>
      </c>
      <c r="D197" t="str">
        <f>source_data[[#This Row],[concatenate]]</f>
        <v>visual;example;data-viz;technology;d3js</v>
      </c>
      <c r="E197">
        <f>source_data[[#This Row],[tag_count]]</f>
        <v>5</v>
      </c>
      <c r="F197" t="str" cm="1">
        <f t="array" ref="F197:J197">_xlfn.TEXTSPLIT(Table5[[#This Row],[concatenate]],";")</f>
        <v>visual</v>
      </c>
      <c r="G197" t="str">
        <v>example</v>
      </c>
      <c r="H197" t="str">
        <v>data-viz</v>
      </c>
      <c r="I197" t="str">
        <v>technology</v>
      </c>
      <c r="J197" t="str">
        <v>d3js</v>
      </c>
      <c r="Q197">
        <f>IF(ISBLANK(F197),-1,COUNTIF(all_tags[],F197)-COUNTIF(all_tags[category],F197))</f>
        <v>1</v>
      </c>
      <c r="R197">
        <f>IF(ISBLANK(G197),-1,COUNTIF(all_tags[],G197)-COUNTIF(all_tags[category],G197))</f>
        <v>1</v>
      </c>
      <c r="S197">
        <f>IF(ISBLANK(H197),-1,COUNTIF(all_tags[],H197)-COUNTIF(all_tags[category],H197))</f>
        <v>1</v>
      </c>
      <c r="T197">
        <f>IF(ISBLANK(I197),-1,COUNTIF(all_tags[],I197)-COUNTIF(all_tags[category],I197))</f>
        <v>1</v>
      </c>
      <c r="U197">
        <f>IF(ISBLANK(J197),-1,COUNTIF(all_tags[],J197)-COUNTIF(all_tags[category],J197))</f>
        <v>1</v>
      </c>
      <c r="V197">
        <f>IF(ISBLANK(K197),-1,COUNTIF(all_tags[],K197)-COUNTIF(all_tags[category],K197))</f>
        <v>-1</v>
      </c>
      <c r="W197">
        <f>IF(ISBLANK(L197),-1,COUNTIF(all_tags[],L197)-COUNTIF(all_tags[category],L197))</f>
        <v>-1</v>
      </c>
      <c r="X197">
        <f>IF(ISBLANK(M197),-1,COUNTIF(all_tags[],M197)-COUNTIF(all_tags[category],M197))</f>
        <v>-1</v>
      </c>
      <c r="Y197">
        <f>IF(ISBLANK(N197),-1,COUNTIF(all_tags[],N197)-COUNTIF(all_tags[category],N197))</f>
        <v>-1</v>
      </c>
      <c r="Z197">
        <f>IF(ISBLANK(O197),-1,COUNTIF(all_tags[],O197)-COUNTIF(all_tags[category],O197))</f>
        <v>-1</v>
      </c>
      <c r="AB197" t="str">
        <f>Table5[[#This Row],[link_id]]</f>
        <v>L00481</v>
      </c>
      <c r="AC197" s="5" t="str">
        <f>_xlfn.TEXTJOIN("#",TRUE,
IFERROR(VLOOKUP($F197,all_tags[format],1,FALSE),""),
IFERROR(VLOOKUP($G197,all_tags[format],1,FALSE),""),
IFERROR(VLOOKUP($H197,all_tags[format],1,FALSE),""),
IFERROR(VLOOKUP($I197,all_tags[format],1,FALSE),""),
IFERROR(VLOOKUP($J197,all_tags[format],1,FALSE),""),
IFERROR(VLOOKUP($K197,all_tags[format],1,FALSE),""),
IFERROR(VLOOKUP($L197,all_tags[format],1,FALSE),""),
IFERROR(VLOOKUP($M197,all_tags[format],1,FALSE),""),
IFERROR(VLOOKUP($N197,all_tags[format],1,FALSE),""),
IFERROR(VLOOKUP($O197,all_tags[format],1,FALSE),"")
)</f>
        <v/>
      </c>
      <c r="AD197" s="5" t="str">
        <f>_xlfn.TEXTJOIN("#",TRUE,
IFERROR(VLOOKUP($F197,all_tags[type],1,FALSE),""),
IFERROR(VLOOKUP($G197,all_tags[type],1,FALSE),""),
IFERROR(VLOOKUP($H197,all_tags[type],1,FALSE),""),
IFERROR(VLOOKUP($I197,all_tags[type],1,FALSE),""),
IFERROR(VLOOKUP($J197,all_tags[type],1,FALSE),""),
IFERROR(VLOOKUP($K197,all_tags[type],1,FALSE),""),
IFERROR(VLOOKUP($L197,all_tags[type],1,FALSE),""),
IFERROR(VLOOKUP($M197,all_tags[type],1,FALSE),""),
IFERROR(VLOOKUP($N197,all_tags[type],1,FALSE),""),
IFERROR(VLOOKUP($O197,all_tags[type],1,FALSE),"")
)</f>
        <v>visual</v>
      </c>
      <c r="AE197" s="5" t="str">
        <f>_xlfn.TEXTJOIN("#",TRUE,
IFERROR(VLOOKUP($F197,all_tags[level],1,FALSE),""),
IFERROR(VLOOKUP($G197,all_tags[level],1,FALSE),""),
IFERROR(VLOOKUP($H197,all_tags[level],1,FALSE),""),
IFERROR(VLOOKUP($I197,all_tags[level],1,FALSE),""),
IFERROR(VLOOKUP($J197,all_tags[level],1,FALSE),""),
IFERROR(VLOOKUP($K197,all_tags[level],1,FALSE),""),
IFERROR(VLOOKUP($L197,all_tags[level],1,FALSE),""),
IFERROR(VLOOKUP($M197,all_tags[level],1,FALSE),""),
IFERROR(VLOOKUP($N197,all_tags[level],1,FALSE),""),
IFERROR(VLOOKUP($O197,all_tags[level],1,FALSE),"")
)</f>
        <v>example</v>
      </c>
      <c r="AF197" s="5" t="str">
        <f>_xlfn.TEXTJOIN("#",TRUE,
IFERROR(VLOOKUP($F197,all_tags[style],1,FALSE),""),
IFERROR(VLOOKUP($G197,all_tags[style],1,FALSE),""),
IFERROR(VLOOKUP($H197,all_tags[style],1,FALSE),""),
IFERROR(VLOOKUP($I197,all_tags[style],1,FALSE),""),
IFERROR(VLOOKUP($J197,all_tags[style],1,FALSE),""),
IFERROR(VLOOKUP($K197,all_tags[style],1,FALSE),""),
IFERROR(VLOOKUP($L197,all_tags[style],1,FALSE),""),
IFERROR(VLOOKUP($M197,all_tags[style],1,FALSE),""),
IFERROR(VLOOKUP($N197,all_tags[style],1,FALSE),""),
IFERROR(VLOOKUP($O197,all_tags[style],1,FALSE),"")
)</f>
        <v/>
      </c>
      <c r="AG197" s="5" t="str">
        <f>_xlfn.TEXTJOIN("#",TRUE,
IFERROR(VLOOKUP($F197,all_tags[theme],1,FALSE),""),
IFERROR(VLOOKUP($G197,all_tags[theme],1,FALSE),""),
IFERROR(VLOOKUP($H197,all_tags[theme],1,FALSE),""),
IFERROR(VLOOKUP($I197,all_tags[theme],1,FALSE),""),
IFERROR(VLOOKUP($J197,all_tags[theme],1,FALSE),""),
IFERROR(VLOOKUP($K197,all_tags[theme],1,FALSE),""),
IFERROR(VLOOKUP($L197,all_tags[theme],1,FALSE),""),
IFERROR(VLOOKUP($M197,all_tags[theme],1,FALSE),""),
IFERROR(VLOOKUP($N197,all_tags[theme],1,FALSE),""),
IFERROR(VLOOKUP($O197,all_tags[theme],1,FALSE),"")
)</f>
        <v>data-viz</v>
      </c>
      <c r="AH197" s="5" t="str">
        <f>_xlfn.TEXTJOIN("#",TRUE,
IFERROR(VLOOKUP($F197,all_tags[topic],1,FALSE),""),
IFERROR(VLOOKUP($G197,all_tags[topic],1,FALSE),""),
IFERROR(VLOOKUP($H197,all_tags[topic],1,FALSE),""),
IFERROR(VLOOKUP($I197,all_tags[topic],1,FALSE),""),
IFERROR(VLOOKUP($J197,all_tags[topic],1,FALSE),""),
IFERROR(VLOOKUP($K197,all_tags[topic],1,FALSE),""),
IFERROR(VLOOKUP($L197,all_tags[topic],1,FALSE),""),
IFERROR(VLOOKUP($M197,all_tags[topic],1,FALSE),""),
IFERROR(VLOOKUP($N197,all_tags[topic],1,FALSE),""),
IFERROR(VLOOKUP($O197,all_tags[topic],1,FALSE),"")
)</f>
        <v>technology</v>
      </c>
      <c r="AI197" s="5" t="str">
        <f>_xlfn.TEXTJOIN("#",TRUE,
IFERROR(VLOOKUP($F197,all_tags[area],1,FALSE),""),
IFERROR(VLOOKUP($G197,all_tags[area],1,FALSE),""),
IFERROR(VLOOKUP($H197,all_tags[area],1,FALSE),""),
IFERROR(VLOOKUP($I197,all_tags[area],1,FALSE),""),
IFERROR(VLOOKUP($J197,all_tags[area],1,FALSE),""),
IFERROR(VLOOKUP($K197,all_tags[area],1,FALSE),""),
IFERROR(VLOOKUP($L197,all_tags[area],1,FALSE),""),
IFERROR(VLOOKUP($M197,all_tags[area],1,FALSE),""),
IFERROR(VLOOKUP($N197,all_tags[area],1,FALSE),""),
IFERROR(VLOOKUP($O197,all_tags[area],1,FALSE),"")
)</f>
        <v/>
      </c>
      <c r="AJ197" s="5" t="str">
        <f>_xlfn.TEXTJOIN("#",TRUE,
IFERROR(VLOOKUP($F197,all_tags[technology],1,FALSE),""),
IFERROR(VLOOKUP($G197,all_tags[technology],1,FALSE),""),
IFERROR(VLOOKUP($H197,all_tags[technology],1,FALSE),""),
IFERROR(VLOOKUP($I197,all_tags[technology],1,FALSE),""),
IFERROR(VLOOKUP($J197,all_tags[technology],1,FALSE),""),
IFERROR(VLOOKUP($K197,all_tags[technology],1,FALSE),""),
IFERROR(VLOOKUP($L197,all_tags[technology],1,FALSE),""),
IFERROR(VLOOKUP($M197,all_tags[technology],1,FALSE),""),
IFERROR(VLOOKUP($N197,all_tags[technology],1,FALSE),""),
IFERROR(VLOOKUP($O197,all_tags[technology],1,FALSE),"")
)</f>
        <v>d3js</v>
      </c>
      <c r="AK197" s="5" t="str">
        <f>_xlfn.TEXTJOIN("#",TRUE,
IFERROR(VLOOKUP($F197,all_tags[other],1,FALSE),""),
IFERROR(VLOOKUP($G197,all_tags[other],1,FALSE),""),
IFERROR(VLOOKUP($H197,all_tags[other],1,FALSE),""),
IFERROR(VLOOKUP($I197,all_tags[other],1,FALSE),""),
IFERROR(VLOOKUP($J197,all_tags[other],1,FALSE),""),
IFERROR(VLOOKUP($K197,all_tags[other],1,FALSE),""),
IFERROR(VLOOKUP($L197,all_tags[other],1,FALSE),""),
IFERROR(VLOOKUP($M197,all_tags[other],1,FALSE),""),
IFERROR(VLOOKUP($N197,all_tags[other],1,FALSE),""),
IFERROR(VLOOKUP($O197,all_tags[other],1,FALSE),"")
)</f>
        <v/>
      </c>
      <c r="AL197" t="str">
        <f t="shared" si="3"/>
        <v>visual;example;data-viz;technology;d3js</v>
      </c>
    </row>
    <row r="198" spans="1:38" x14ac:dyDescent="0.25">
      <c r="A198" t="str">
        <f>source_data[[#This Row],[link_id]]</f>
        <v>L00483</v>
      </c>
      <c r="B198" t="str">
        <f>source_data[[#This Row],[link]]</f>
        <v>http://shinyapps.org/apps/RGraphCompendium/index.php</v>
      </c>
      <c r="C198" t="str">
        <f>source_data[[#This Row],[article_title]]</f>
        <v>A Compendium of Clean Graphs in R</v>
      </c>
      <c r="D198" t="str">
        <f>source_data[[#This Row],[concatenate]]</f>
        <v>booklet;code;example;data-viz;technology;rstats</v>
      </c>
      <c r="E198">
        <f>source_data[[#This Row],[tag_count]]</f>
        <v>6</v>
      </c>
      <c r="F198" t="str" cm="1">
        <f t="array" ref="F198:K198">_xlfn.TEXTSPLIT(Table5[[#This Row],[concatenate]],";")</f>
        <v>booklet</v>
      </c>
      <c r="G198" t="str">
        <v>code</v>
      </c>
      <c r="H198" t="str">
        <v>example</v>
      </c>
      <c r="I198" t="str">
        <v>data-viz</v>
      </c>
      <c r="J198" t="str">
        <v>technology</v>
      </c>
      <c r="K198" t="str">
        <v>rstats</v>
      </c>
      <c r="Q198">
        <f>IF(ISBLANK(F198),-1,COUNTIF(all_tags[],F198)-COUNTIF(all_tags[category],F198))</f>
        <v>1</v>
      </c>
      <c r="R198">
        <f>IF(ISBLANK(G198),-1,COUNTIF(all_tags[],G198)-COUNTIF(all_tags[category],G198))</f>
        <v>1</v>
      </c>
      <c r="S198">
        <f>IF(ISBLANK(H198),-1,COUNTIF(all_tags[],H198)-COUNTIF(all_tags[category],H198))</f>
        <v>1</v>
      </c>
      <c r="T198">
        <f>IF(ISBLANK(I198),-1,COUNTIF(all_tags[],I198)-COUNTIF(all_tags[category],I198))</f>
        <v>1</v>
      </c>
      <c r="U198">
        <f>IF(ISBLANK(J198),-1,COUNTIF(all_tags[],J198)-COUNTIF(all_tags[category],J198))</f>
        <v>1</v>
      </c>
      <c r="V198">
        <f>IF(ISBLANK(K198),-1,COUNTIF(all_tags[],K198)-COUNTIF(all_tags[category],K198))</f>
        <v>1</v>
      </c>
      <c r="W198">
        <f>IF(ISBLANK(L198),-1,COUNTIF(all_tags[],L198)-COUNTIF(all_tags[category],L198))</f>
        <v>-1</v>
      </c>
      <c r="X198">
        <f>IF(ISBLANK(M198),-1,COUNTIF(all_tags[],M198)-COUNTIF(all_tags[category],M198))</f>
        <v>-1</v>
      </c>
      <c r="Y198">
        <f>IF(ISBLANK(N198),-1,COUNTIF(all_tags[],N198)-COUNTIF(all_tags[category],N198))</f>
        <v>-1</v>
      </c>
      <c r="Z198">
        <f>IF(ISBLANK(O198),-1,COUNTIF(all_tags[],O198)-COUNTIF(all_tags[category],O198))</f>
        <v>-1</v>
      </c>
      <c r="AB198" t="str">
        <f>Table5[[#This Row],[link_id]]</f>
        <v>L00483</v>
      </c>
      <c r="AC198" s="5" t="str">
        <f>_xlfn.TEXTJOIN("#",TRUE,
IFERROR(VLOOKUP($F198,all_tags[format],1,FALSE),""),
IFERROR(VLOOKUP($G198,all_tags[format],1,FALSE),""),
IFERROR(VLOOKUP($H198,all_tags[format],1,FALSE),""),
IFERROR(VLOOKUP($I198,all_tags[format],1,FALSE),""),
IFERROR(VLOOKUP($J198,all_tags[format],1,FALSE),""),
IFERROR(VLOOKUP($K198,all_tags[format],1,FALSE),""),
IFERROR(VLOOKUP($L198,all_tags[format],1,FALSE),""),
IFERROR(VLOOKUP($M198,all_tags[format],1,FALSE),""),
IFERROR(VLOOKUP($N198,all_tags[format],1,FALSE),""),
IFERROR(VLOOKUP($O198,all_tags[format],1,FALSE),"")
)</f>
        <v>booklet</v>
      </c>
      <c r="AD198" s="5" t="str">
        <f>_xlfn.TEXTJOIN("#",TRUE,
IFERROR(VLOOKUP($F198,all_tags[type],1,FALSE),""),
IFERROR(VLOOKUP($G198,all_tags[type],1,FALSE),""),
IFERROR(VLOOKUP($H198,all_tags[type],1,FALSE),""),
IFERROR(VLOOKUP($I198,all_tags[type],1,FALSE),""),
IFERROR(VLOOKUP($J198,all_tags[type],1,FALSE),""),
IFERROR(VLOOKUP($K198,all_tags[type],1,FALSE),""),
IFERROR(VLOOKUP($L198,all_tags[type],1,FALSE),""),
IFERROR(VLOOKUP($M198,all_tags[type],1,FALSE),""),
IFERROR(VLOOKUP($N198,all_tags[type],1,FALSE),""),
IFERROR(VLOOKUP($O198,all_tags[type],1,FALSE),"")
)</f>
        <v>code</v>
      </c>
      <c r="AE198" s="5" t="str">
        <f>_xlfn.TEXTJOIN("#",TRUE,
IFERROR(VLOOKUP($F198,all_tags[level],1,FALSE),""),
IFERROR(VLOOKUP($G198,all_tags[level],1,FALSE),""),
IFERROR(VLOOKUP($H198,all_tags[level],1,FALSE),""),
IFERROR(VLOOKUP($I198,all_tags[level],1,FALSE),""),
IFERROR(VLOOKUP($J198,all_tags[level],1,FALSE),""),
IFERROR(VLOOKUP($K198,all_tags[level],1,FALSE),""),
IFERROR(VLOOKUP($L198,all_tags[level],1,FALSE),""),
IFERROR(VLOOKUP($M198,all_tags[level],1,FALSE),""),
IFERROR(VLOOKUP($N198,all_tags[level],1,FALSE),""),
IFERROR(VLOOKUP($O198,all_tags[level],1,FALSE),"")
)</f>
        <v>example</v>
      </c>
      <c r="AF198" s="5" t="str">
        <f>_xlfn.TEXTJOIN("#",TRUE,
IFERROR(VLOOKUP($F198,all_tags[style],1,FALSE),""),
IFERROR(VLOOKUP($G198,all_tags[style],1,FALSE),""),
IFERROR(VLOOKUP($H198,all_tags[style],1,FALSE),""),
IFERROR(VLOOKUP($I198,all_tags[style],1,FALSE),""),
IFERROR(VLOOKUP($J198,all_tags[style],1,FALSE),""),
IFERROR(VLOOKUP($K198,all_tags[style],1,FALSE),""),
IFERROR(VLOOKUP($L198,all_tags[style],1,FALSE),""),
IFERROR(VLOOKUP($M198,all_tags[style],1,FALSE),""),
IFERROR(VLOOKUP($N198,all_tags[style],1,FALSE),""),
IFERROR(VLOOKUP($O198,all_tags[style],1,FALSE),"")
)</f>
        <v/>
      </c>
      <c r="AG198" s="5" t="str">
        <f>_xlfn.TEXTJOIN("#",TRUE,
IFERROR(VLOOKUP($F198,all_tags[theme],1,FALSE),""),
IFERROR(VLOOKUP($G198,all_tags[theme],1,FALSE),""),
IFERROR(VLOOKUP($H198,all_tags[theme],1,FALSE),""),
IFERROR(VLOOKUP($I198,all_tags[theme],1,FALSE),""),
IFERROR(VLOOKUP($J198,all_tags[theme],1,FALSE),""),
IFERROR(VLOOKUP($K198,all_tags[theme],1,FALSE),""),
IFERROR(VLOOKUP($L198,all_tags[theme],1,FALSE),""),
IFERROR(VLOOKUP($M198,all_tags[theme],1,FALSE),""),
IFERROR(VLOOKUP($N198,all_tags[theme],1,FALSE),""),
IFERROR(VLOOKUP($O198,all_tags[theme],1,FALSE),"")
)</f>
        <v>data-viz</v>
      </c>
      <c r="AH198" s="5" t="str">
        <f>_xlfn.TEXTJOIN("#",TRUE,
IFERROR(VLOOKUP($F198,all_tags[topic],1,FALSE),""),
IFERROR(VLOOKUP($G198,all_tags[topic],1,FALSE),""),
IFERROR(VLOOKUP($H198,all_tags[topic],1,FALSE),""),
IFERROR(VLOOKUP($I198,all_tags[topic],1,FALSE),""),
IFERROR(VLOOKUP($J198,all_tags[topic],1,FALSE),""),
IFERROR(VLOOKUP($K198,all_tags[topic],1,FALSE),""),
IFERROR(VLOOKUP($L198,all_tags[topic],1,FALSE),""),
IFERROR(VLOOKUP($M198,all_tags[topic],1,FALSE),""),
IFERROR(VLOOKUP($N198,all_tags[topic],1,FALSE),""),
IFERROR(VLOOKUP($O198,all_tags[topic],1,FALSE),"")
)</f>
        <v>technology</v>
      </c>
      <c r="AI198" s="5" t="str">
        <f>_xlfn.TEXTJOIN("#",TRUE,
IFERROR(VLOOKUP($F198,all_tags[area],1,FALSE),""),
IFERROR(VLOOKUP($G198,all_tags[area],1,FALSE),""),
IFERROR(VLOOKUP($H198,all_tags[area],1,FALSE),""),
IFERROR(VLOOKUP($I198,all_tags[area],1,FALSE),""),
IFERROR(VLOOKUP($J198,all_tags[area],1,FALSE),""),
IFERROR(VLOOKUP($K198,all_tags[area],1,FALSE),""),
IFERROR(VLOOKUP($L198,all_tags[area],1,FALSE),""),
IFERROR(VLOOKUP($M198,all_tags[area],1,FALSE),""),
IFERROR(VLOOKUP($N198,all_tags[area],1,FALSE),""),
IFERROR(VLOOKUP($O198,all_tags[area],1,FALSE),"")
)</f>
        <v/>
      </c>
      <c r="AJ198" s="5" t="str">
        <f>_xlfn.TEXTJOIN("#",TRUE,
IFERROR(VLOOKUP($F198,all_tags[technology],1,FALSE),""),
IFERROR(VLOOKUP($G198,all_tags[technology],1,FALSE),""),
IFERROR(VLOOKUP($H198,all_tags[technology],1,FALSE),""),
IFERROR(VLOOKUP($I198,all_tags[technology],1,FALSE),""),
IFERROR(VLOOKUP($J198,all_tags[technology],1,FALSE),""),
IFERROR(VLOOKUP($K198,all_tags[technology],1,FALSE),""),
IFERROR(VLOOKUP($L198,all_tags[technology],1,FALSE),""),
IFERROR(VLOOKUP($M198,all_tags[technology],1,FALSE),""),
IFERROR(VLOOKUP($N198,all_tags[technology],1,FALSE),""),
IFERROR(VLOOKUP($O198,all_tags[technology],1,FALSE),"")
)</f>
        <v>rstats</v>
      </c>
      <c r="AK198" s="5" t="str">
        <f>_xlfn.TEXTJOIN("#",TRUE,
IFERROR(VLOOKUP($F198,all_tags[other],1,FALSE),""),
IFERROR(VLOOKUP($G198,all_tags[other],1,FALSE),""),
IFERROR(VLOOKUP($H198,all_tags[other],1,FALSE),""),
IFERROR(VLOOKUP($I198,all_tags[other],1,FALSE),""),
IFERROR(VLOOKUP($J198,all_tags[other],1,FALSE),""),
IFERROR(VLOOKUP($K198,all_tags[other],1,FALSE),""),
IFERROR(VLOOKUP($L198,all_tags[other],1,FALSE),""),
IFERROR(VLOOKUP($M198,all_tags[other],1,FALSE),""),
IFERROR(VLOOKUP($N198,all_tags[other],1,FALSE),""),
IFERROR(VLOOKUP($O198,all_tags[other],1,FALSE),"")
)</f>
        <v/>
      </c>
      <c r="AL198" t="str">
        <f t="shared" si="3"/>
        <v>booklet;code;example;data-viz;technology;rstats</v>
      </c>
    </row>
    <row r="199" spans="1:38" x14ac:dyDescent="0.25">
      <c r="A199" t="str">
        <f>source_data[[#This Row],[link_id]]</f>
        <v>L00484</v>
      </c>
      <c r="B199" t="str">
        <f>source_data[[#This Row],[link]]</f>
        <v>http://blog.visme.co/venn-diagram-template/</v>
      </c>
      <c r="C199" t="str">
        <f>source_data[[#This Row],[article_title]]</f>
        <v>28 Venn Diagram Templates to Edit and Download Now</v>
      </c>
      <c r="D199" t="str">
        <f>source_data[[#This Row],[concatenate]]</f>
        <v>post;list;data-viz;design</v>
      </c>
      <c r="E199">
        <f>source_data[[#This Row],[tag_count]]</f>
        <v>5</v>
      </c>
      <c r="F199" t="str" cm="1">
        <f t="array" ref="F199:I199">_xlfn.TEXTSPLIT(Table5[[#This Row],[concatenate]],";")</f>
        <v>post</v>
      </c>
      <c r="G199" t="str">
        <v>list</v>
      </c>
      <c r="H199" t="str">
        <v>data-viz</v>
      </c>
      <c r="I199" t="str">
        <v>design</v>
      </c>
      <c r="Q199">
        <f>IF(ISBLANK(F199),-1,COUNTIF(all_tags[],F199)-COUNTIF(all_tags[category],F199))</f>
        <v>1</v>
      </c>
      <c r="R199">
        <f>IF(ISBLANK(G199),-1,COUNTIF(all_tags[],G199)-COUNTIF(all_tags[category],G199))</f>
        <v>1</v>
      </c>
      <c r="S199">
        <f>IF(ISBLANK(H199),-1,COUNTIF(all_tags[],H199)-COUNTIF(all_tags[category],H199))</f>
        <v>1</v>
      </c>
      <c r="T199">
        <f>IF(ISBLANK(I199),-1,COUNTIF(all_tags[],I199)-COUNTIF(all_tags[category],I199))</f>
        <v>1</v>
      </c>
      <c r="U199">
        <f>IF(ISBLANK(J199),-1,COUNTIF(all_tags[],J199)-COUNTIF(all_tags[category],J199))</f>
        <v>-1</v>
      </c>
      <c r="V199">
        <f>IF(ISBLANK(K199),-1,COUNTIF(all_tags[],K199)-COUNTIF(all_tags[category],K199))</f>
        <v>-1</v>
      </c>
      <c r="W199">
        <f>IF(ISBLANK(L199),-1,COUNTIF(all_tags[],L199)-COUNTIF(all_tags[category],L199))</f>
        <v>-1</v>
      </c>
      <c r="X199">
        <f>IF(ISBLANK(M199),-1,COUNTIF(all_tags[],M199)-COUNTIF(all_tags[category],M199))</f>
        <v>-1</v>
      </c>
      <c r="Y199">
        <f>IF(ISBLANK(N199),-1,COUNTIF(all_tags[],N199)-COUNTIF(all_tags[category],N199))</f>
        <v>-1</v>
      </c>
      <c r="Z199">
        <f>IF(ISBLANK(O199),-1,COUNTIF(all_tags[],O199)-COUNTIF(all_tags[category],O199))</f>
        <v>-1</v>
      </c>
      <c r="AB199" t="str">
        <f>Table5[[#This Row],[link_id]]</f>
        <v>L00484</v>
      </c>
      <c r="AC199" s="5" t="str">
        <f>_xlfn.TEXTJOIN("#",TRUE,
IFERROR(VLOOKUP($F199,all_tags[format],1,FALSE),""),
IFERROR(VLOOKUP($G199,all_tags[format],1,FALSE),""),
IFERROR(VLOOKUP($H199,all_tags[format],1,FALSE),""),
IFERROR(VLOOKUP($I199,all_tags[format],1,FALSE),""),
IFERROR(VLOOKUP($J199,all_tags[format],1,FALSE),""),
IFERROR(VLOOKUP($K199,all_tags[format],1,FALSE),""),
IFERROR(VLOOKUP($L199,all_tags[format],1,FALSE),""),
IFERROR(VLOOKUP($M199,all_tags[format],1,FALSE),""),
IFERROR(VLOOKUP($N199,all_tags[format],1,FALSE),""),
IFERROR(VLOOKUP($O199,all_tags[format],1,FALSE),"")
)</f>
        <v>post</v>
      </c>
      <c r="AD199" s="5" t="str">
        <f>_xlfn.TEXTJOIN("#",TRUE,
IFERROR(VLOOKUP($F199,all_tags[type],1,FALSE),""),
IFERROR(VLOOKUP($G199,all_tags[type],1,FALSE),""),
IFERROR(VLOOKUP($H199,all_tags[type],1,FALSE),""),
IFERROR(VLOOKUP($I199,all_tags[type],1,FALSE),""),
IFERROR(VLOOKUP($J199,all_tags[type],1,FALSE),""),
IFERROR(VLOOKUP($K199,all_tags[type],1,FALSE),""),
IFERROR(VLOOKUP($L199,all_tags[type],1,FALSE),""),
IFERROR(VLOOKUP($M199,all_tags[type],1,FALSE),""),
IFERROR(VLOOKUP($N199,all_tags[type],1,FALSE),""),
IFERROR(VLOOKUP($O199,all_tags[type],1,FALSE),"")
)</f>
        <v>list</v>
      </c>
      <c r="AE199" s="5" t="str">
        <f>_xlfn.TEXTJOIN("#",TRUE,
IFERROR(VLOOKUP($F199,all_tags[level],1,FALSE),""),
IFERROR(VLOOKUP($G199,all_tags[level],1,FALSE),""),
IFERROR(VLOOKUP($H199,all_tags[level],1,FALSE),""),
IFERROR(VLOOKUP($I199,all_tags[level],1,FALSE),""),
IFERROR(VLOOKUP($J199,all_tags[level],1,FALSE),""),
IFERROR(VLOOKUP($K199,all_tags[level],1,FALSE),""),
IFERROR(VLOOKUP($L199,all_tags[level],1,FALSE),""),
IFERROR(VLOOKUP($M199,all_tags[level],1,FALSE),""),
IFERROR(VLOOKUP($N199,all_tags[level],1,FALSE),""),
IFERROR(VLOOKUP($O199,all_tags[level],1,FALSE),"")
)</f>
        <v/>
      </c>
      <c r="AF199" s="5" t="str">
        <f>_xlfn.TEXTJOIN("#",TRUE,
IFERROR(VLOOKUP($F199,all_tags[style],1,FALSE),""),
IFERROR(VLOOKUP($G199,all_tags[style],1,FALSE),""),
IFERROR(VLOOKUP($H199,all_tags[style],1,FALSE),""),
IFERROR(VLOOKUP($I199,all_tags[style],1,FALSE),""),
IFERROR(VLOOKUP($J199,all_tags[style],1,FALSE),""),
IFERROR(VLOOKUP($K199,all_tags[style],1,FALSE),""),
IFERROR(VLOOKUP($L199,all_tags[style],1,FALSE),""),
IFERROR(VLOOKUP($M199,all_tags[style],1,FALSE),""),
IFERROR(VLOOKUP($N199,all_tags[style],1,FALSE),""),
IFERROR(VLOOKUP($O199,all_tags[style],1,FALSE),"")
)</f>
        <v/>
      </c>
      <c r="AG199" s="5" t="str">
        <f>_xlfn.TEXTJOIN("#",TRUE,
IFERROR(VLOOKUP($F199,all_tags[theme],1,FALSE),""),
IFERROR(VLOOKUP($G199,all_tags[theme],1,FALSE),""),
IFERROR(VLOOKUP($H199,all_tags[theme],1,FALSE),""),
IFERROR(VLOOKUP($I199,all_tags[theme],1,FALSE),""),
IFERROR(VLOOKUP($J199,all_tags[theme],1,FALSE),""),
IFERROR(VLOOKUP($K199,all_tags[theme],1,FALSE),""),
IFERROR(VLOOKUP($L199,all_tags[theme],1,FALSE),""),
IFERROR(VLOOKUP($M199,all_tags[theme],1,FALSE),""),
IFERROR(VLOOKUP($N199,all_tags[theme],1,FALSE),""),
IFERROR(VLOOKUP($O199,all_tags[theme],1,FALSE),"")
)</f>
        <v>data-viz</v>
      </c>
      <c r="AH199" s="5" t="str">
        <f>_xlfn.TEXTJOIN("#",TRUE,
IFERROR(VLOOKUP($F199,all_tags[topic],1,FALSE),""),
IFERROR(VLOOKUP($G199,all_tags[topic],1,FALSE),""),
IFERROR(VLOOKUP($H199,all_tags[topic],1,FALSE),""),
IFERROR(VLOOKUP($I199,all_tags[topic],1,FALSE),""),
IFERROR(VLOOKUP($J199,all_tags[topic],1,FALSE),""),
IFERROR(VLOOKUP($K199,all_tags[topic],1,FALSE),""),
IFERROR(VLOOKUP($L199,all_tags[topic],1,FALSE),""),
IFERROR(VLOOKUP($M199,all_tags[topic],1,FALSE),""),
IFERROR(VLOOKUP($N199,all_tags[topic],1,FALSE),""),
IFERROR(VLOOKUP($O199,all_tags[topic],1,FALSE),"")
)</f>
        <v>design</v>
      </c>
      <c r="AI199" s="5" t="str">
        <f>_xlfn.TEXTJOIN("#",TRUE,
IFERROR(VLOOKUP($F199,all_tags[area],1,FALSE),""),
IFERROR(VLOOKUP($G199,all_tags[area],1,FALSE),""),
IFERROR(VLOOKUP($H199,all_tags[area],1,FALSE),""),
IFERROR(VLOOKUP($I199,all_tags[area],1,FALSE),""),
IFERROR(VLOOKUP($J199,all_tags[area],1,FALSE),""),
IFERROR(VLOOKUP($K199,all_tags[area],1,FALSE),""),
IFERROR(VLOOKUP($L199,all_tags[area],1,FALSE),""),
IFERROR(VLOOKUP($M199,all_tags[area],1,FALSE),""),
IFERROR(VLOOKUP($N199,all_tags[area],1,FALSE),""),
IFERROR(VLOOKUP($O199,all_tags[area],1,FALSE),"")
)</f>
        <v/>
      </c>
      <c r="AJ199" s="5" t="str">
        <f>_xlfn.TEXTJOIN("#",TRUE,
IFERROR(VLOOKUP($F199,all_tags[technology],1,FALSE),""),
IFERROR(VLOOKUP($G199,all_tags[technology],1,FALSE),""),
IFERROR(VLOOKUP($H199,all_tags[technology],1,FALSE),""),
IFERROR(VLOOKUP($I199,all_tags[technology],1,FALSE),""),
IFERROR(VLOOKUP($J199,all_tags[technology],1,FALSE),""),
IFERROR(VLOOKUP($K199,all_tags[technology],1,FALSE),""),
IFERROR(VLOOKUP($L199,all_tags[technology],1,FALSE),""),
IFERROR(VLOOKUP($M199,all_tags[technology],1,FALSE),""),
IFERROR(VLOOKUP($N199,all_tags[technology],1,FALSE),""),
IFERROR(VLOOKUP($O199,all_tags[technology],1,FALSE),"")
)</f>
        <v/>
      </c>
      <c r="AK199" s="5" t="str">
        <f>_xlfn.TEXTJOIN("#",TRUE,
IFERROR(VLOOKUP($F199,all_tags[other],1,FALSE),""),
IFERROR(VLOOKUP($G199,all_tags[other],1,FALSE),""),
IFERROR(VLOOKUP($H199,all_tags[other],1,FALSE),""),
IFERROR(VLOOKUP($I199,all_tags[other],1,FALSE),""),
IFERROR(VLOOKUP($J199,all_tags[other],1,FALSE),""),
IFERROR(VLOOKUP($K199,all_tags[other],1,FALSE),""),
IFERROR(VLOOKUP($L199,all_tags[other],1,FALSE),""),
IFERROR(VLOOKUP($M199,all_tags[other],1,FALSE),""),
IFERROR(VLOOKUP($N199,all_tags[other],1,FALSE),""),
IFERROR(VLOOKUP($O199,all_tags[other],1,FALSE),"")
)</f>
        <v/>
      </c>
      <c r="AL199" t="str">
        <f t="shared" si="3"/>
        <v>post;list;data-viz;design</v>
      </c>
    </row>
    <row r="200" spans="1:38" x14ac:dyDescent="0.25">
      <c r="A200" t="str">
        <f>source_data[[#This Row],[link_id]]</f>
        <v>L00485</v>
      </c>
      <c r="B200" t="str">
        <f>source_data[[#This Row],[link]]</f>
        <v>https://hackernoon.com/designing-a-simple-web-page-with-mini-css-f455e9f6403b</v>
      </c>
      <c r="C200" t="str">
        <f>source_data[[#This Row],[article_title]]</f>
        <v>Designing a simple web page with mini.css</v>
      </c>
      <c r="D200" t="str">
        <f>source_data[[#This Row],[concatenate]]</f>
        <v>post;how-to;design;tool;technique;development</v>
      </c>
      <c r="E200">
        <f>source_data[[#This Row],[tag_count]]</f>
        <v>5</v>
      </c>
      <c r="F200" t="str" cm="1">
        <f t="array" ref="F200:K200">_xlfn.TEXTSPLIT(Table5[[#This Row],[concatenate]],";")</f>
        <v>post</v>
      </c>
      <c r="G200" t="str">
        <v>how-to</v>
      </c>
      <c r="H200" t="str">
        <v>design</v>
      </c>
      <c r="I200" t="str">
        <v>tool</v>
      </c>
      <c r="J200" t="str">
        <v>technique</v>
      </c>
      <c r="K200" t="str">
        <v>development</v>
      </c>
      <c r="Q200">
        <f>IF(ISBLANK(F200),-1,COUNTIF(all_tags[],F200)-COUNTIF(all_tags[category],F200))</f>
        <v>1</v>
      </c>
      <c r="R200">
        <f>IF(ISBLANK(G200),-1,COUNTIF(all_tags[],G200)-COUNTIF(all_tags[category],G200))</f>
        <v>1</v>
      </c>
      <c r="S200">
        <f>IF(ISBLANK(H200),-1,COUNTIF(all_tags[],H200)-COUNTIF(all_tags[category],H200))</f>
        <v>1</v>
      </c>
      <c r="T200">
        <f>IF(ISBLANK(I200),-1,COUNTIF(all_tags[],I200)-COUNTIF(all_tags[category],I200))</f>
        <v>1</v>
      </c>
      <c r="U200">
        <f>IF(ISBLANK(J200),-1,COUNTIF(all_tags[],J200)-COUNTIF(all_tags[category],J200))</f>
        <v>1</v>
      </c>
      <c r="V200">
        <f>IF(ISBLANK(K200),-1,COUNTIF(all_tags[],K200)-COUNTIF(all_tags[category],K200))</f>
        <v>1</v>
      </c>
      <c r="W200">
        <f>IF(ISBLANK(L200),-1,COUNTIF(all_tags[],L200)-COUNTIF(all_tags[category],L200))</f>
        <v>-1</v>
      </c>
      <c r="X200">
        <f>IF(ISBLANK(M200),-1,COUNTIF(all_tags[],M200)-COUNTIF(all_tags[category],M200))</f>
        <v>-1</v>
      </c>
      <c r="Y200">
        <f>IF(ISBLANK(N200),-1,COUNTIF(all_tags[],N200)-COUNTIF(all_tags[category],N200))</f>
        <v>-1</v>
      </c>
      <c r="Z200">
        <f>IF(ISBLANK(O200),-1,COUNTIF(all_tags[],O200)-COUNTIF(all_tags[category],O200))</f>
        <v>-1</v>
      </c>
      <c r="AB200" t="str">
        <f>Table5[[#This Row],[link_id]]</f>
        <v>L00485</v>
      </c>
      <c r="AC200" s="5" t="str">
        <f>_xlfn.TEXTJOIN("#",TRUE,
IFERROR(VLOOKUP($F200,all_tags[format],1,FALSE),""),
IFERROR(VLOOKUP($G200,all_tags[format],1,FALSE),""),
IFERROR(VLOOKUP($H200,all_tags[format],1,FALSE),""),
IFERROR(VLOOKUP($I200,all_tags[format],1,FALSE),""),
IFERROR(VLOOKUP($J200,all_tags[format],1,FALSE),""),
IFERROR(VLOOKUP($K200,all_tags[format],1,FALSE),""),
IFERROR(VLOOKUP($L200,all_tags[format],1,FALSE),""),
IFERROR(VLOOKUP($M200,all_tags[format],1,FALSE),""),
IFERROR(VLOOKUP($N200,all_tags[format],1,FALSE),""),
IFERROR(VLOOKUP($O200,all_tags[format],1,FALSE),"")
)</f>
        <v>post</v>
      </c>
      <c r="AD200" s="5" t="str">
        <f>_xlfn.TEXTJOIN("#",TRUE,
IFERROR(VLOOKUP($F200,all_tags[type],1,FALSE),""),
IFERROR(VLOOKUP($G200,all_tags[type],1,FALSE),""),
IFERROR(VLOOKUP($H200,all_tags[type],1,FALSE),""),
IFERROR(VLOOKUP($I200,all_tags[type],1,FALSE),""),
IFERROR(VLOOKUP($J200,all_tags[type],1,FALSE),""),
IFERROR(VLOOKUP($K200,all_tags[type],1,FALSE),""),
IFERROR(VLOOKUP($L200,all_tags[type],1,FALSE),""),
IFERROR(VLOOKUP($M200,all_tags[type],1,FALSE),""),
IFERROR(VLOOKUP($N200,all_tags[type],1,FALSE),""),
IFERROR(VLOOKUP($O200,all_tags[type],1,FALSE),"")
)</f>
        <v>how-to</v>
      </c>
      <c r="AE200" s="5" t="str">
        <f>_xlfn.TEXTJOIN("#",TRUE,
IFERROR(VLOOKUP($F200,all_tags[level],1,FALSE),""),
IFERROR(VLOOKUP($G200,all_tags[level],1,FALSE),""),
IFERROR(VLOOKUP($H200,all_tags[level],1,FALSE),""),
IFERROR(VLOOKUP($I200,all_tags[level],1,FALSE),""),
IFERROR(VLOOKUP($J200,all_tags[level],1,FALSE),""),
IFERROR(VLOOKUP($K200,all_tags[level],1,FALSE),""),
IFERROR(VLOOKUP($L200,all_tags[level],1,FALSE),""),
IFERROR(VLOOKUP($M200,all_tags[level],1,FALSE),""),
IFERROR(VLOOKUP($N200,all_tags[level],1,FALSE),""),
IFERROR(VLOOKUP($O200,all_tags[level],1,FALSE),"")
)</f>
        <v/>
      </c>
      <c r="AF200" s="5" t="str">
        <f>_xlfn.TEXTJOIN("#",TRUE,
IFERROR(VLOOKUP($F200,all_tags[style],1,FALSE),""),
IFERROR(VLOOKUP($G200,all_tags[style],1,FALSE),""),
IFERROR(VLOOKUP($H200,all_tags[style],1,FALSE),""),
IFERROR(VLOOKUP($I200,all_tags[style],1,FALSE),""),
IFERROR(VLOOKUP($J200,all_tags[style],1,FALSE),""),
IFERROR(VLOOKUP($K200,all_tags[style],1,FALSE),""),
IFERROR(VLOOKUP($L200,all_tags[style],1,FALSE),""),
IFERROR(VLOOKUP($M200,all_tags[style],1,FALSE),""),
IFERROR(VLOOKUP($N200,all_tags[style],1,FALSE),""),
IFERROR(VLOOKUP($O200,all_tags[style],1,FALSE),"")
)</f>
        <v/>
      </c>
      <c r="AG200" s="5" t="str">
        <f>_xlfn.TEXTJOIN("#",TRUE,
IFERROR(VLOOKUP($F200,all_tags[theme],1,FALSE),""),
IFERROR(VLOOKUP($G200,all_tags[theme],1,FALSE),""),
IFERROR(VLOOKUP($H200,all_tags[theme],1,FALSE),""),
IFERROR(VLOOKUP($I200,all_tags[theme],1,FALSE),""),
IFERROR(VLOOKUP($J200,all_tags[theme],1,FALSE),""),
IFERROR(VLOOKUP($K200,all_tags[theme],1,FALSE),""),
IFERROR(VLOOKUP($L200,all_tags[theme],1,FALSE),""),
IFERROR(VLOOKUP($M200,all_tags[theme],1,FALSE),""),
IFERROR(VLOOKUP($N200,all_tags[theme],1,FALSE),""),
IFERROR(VLOOKUP($O200,all_tags[theme],1,FALSE),"")
)</f>
        <v/>
      </c>
      <c r="AH200" s="5" t="str">
        <f>_xlfn.TEXTJOIN("#",TRUE,
IFERROR(VLOOKUP($F200,all_tags[topic],1,FALSE),""),
IFERROR(VLOOKUP($G200,all_tags[topic],1,FALSE),""),
IFERROR(VLOOKUP($H200,all_tags[topic],1,FALSE),""),
IFERROR(VLOOKUP($I200,all_tags[topic],1,FALSE),""),
IFERROR(VLOOKUP($J200,all_tags[topic],1,FALSE),""),
IFERROR(VLOOKUP($K200,all_tags[topic],1,FALSE),""),
IFERROR(VLOOKUP($L200,all_tags[topic],1,FALSE),""),
IFERROR(VLOOKUP($M200,all_tags[topic],1,FALSE),""),
IFERROR(VLOOKUP($N200,all_tags[topic],1,FALSE),""),
IFERROR(VLOOKUP($O200,all_tags[topic],1,FALSE),"")
)</f>
        <v>design#tool#technique</v>
      </c>
      <c r="AI200" s="5" t="str">
        <f>_xlfn.TEXTJOIN("#",TRUE,
IFERROR(VLOOKUP($F200,all_tags[area],1,FALSE),""),
IFERROR(VLOOKUP($G200,all_tags[area],1,FALSE),""),
IFERROR(VLOOKUP($H200,all_tags[area],1,FALSE),""),
IFERROR(VLOOKUP($I200,all_tags[area],1,FALSE),""),
IFERROR(VLOOKUP($J200,all_tags[area],1,FALSE),""),
IFERROR(VLOOKUP($K200,all_tags[area],1,FALSE),""),
IFERROR(VLOOKUP($L200,all_tags[area],1,FALSE),""),
IFERROR(VLOOKUP($M200,all_tags[area],1,FALSE),""),
IFERROR(VLOOKUP($N200,all_tags[area],1,FALSE),""),
IFERROR(VLOOKUP($O200,all_tags[area],1,FALSE),"")
)</f>
        <v>development</v>
      </c>
      <c r="AJ200" s="5" t="str">
        <f>_xlfn.TEXTJOIN("#",TRUE,
IFERROR(VLOOKUP($F200,all_tags[technology],1,FALSE),""),
IFERROR(VLOOKUP($G200,all_tags[technology],1,FALSE),""),
IFERROR(VLOOKUP($H200,all_tags[technology],1,FALSE),""),
IFERROR(VLOOKUP($I200,all_tags[technology],1,FALSE),""),
IFERROR(VLOOKUP($J200,all_tags[technology],1,FALSE),""),
IFERROR(VLOOKUP($K200,all_tags[technology],1,FALSE),""),
IFERROR(VLOOKUP($L200,all_tags[technology],1,FALSE),""),
IFERROR(VLOOKUP($M200,all_tags[technology],1,FALSE),""),
IFERROR(VLOOKUP($N200,all_tags[technology],1,FALSE),""),
IFERROR(VLOOKUP($O200,all_tags[technology],1,FALSE),"")
)</f>
        <v/>
      </c>
      <c r="AK200" s="5" t="str">
        <f>_xlfn.TEXTJOIN("#",TRUE,
IFERROR(VLOOKUP($F200,all_tags[other],1,FALSE),""),
IFERROR(VLOOKUP($G200,all_tags[other],1,FALSE),""),
IFERROR(VLOOKUP($H200,all_tags[other],1,FALSE),""),
IFERROR(VLOOKUP($I200,all_tags[other],1,FALSE),""),
IFERROR(VLOOKUP($J200,all_tags[other],1,FALSE),""),
IFERROR(VLOOKUP($K200,all_tags[other],1,FALSE),""),
IFERROR(VLOOKUP($L200,all_tags[other],1,FALSE),""),
IFERROR(VLOOKUP($M200,all_tags[other],1,FALSE),""),
IFERROR(VLOOKUP($N200,all_tags[other],1,FALSE),""),
IFERROR(VLOOKUP($O200,all_tags[other],1,FALSE),"")
)</f>
        <v/>
      </c>
      <c r="AL200" t="str">
        <f t="shared" si="3"/>
        <v>post;how-to;design;tool;technique;development</v>
      </c>
    </row>
    <row r="201" spans="1:38" x14ac:dyDescent="0.25">
      <c r="A201" t="str">
        <f>source_data[[#This Row],[link_id]]</f>
        <v>L00487</v>
      </c>
      <c r="B201" t="str">
        <f>source_data[[#This Row],[link]]</f>
        <v>http://blogs.edweek.org/teachers/classroom_qa_with_larry_ferlazzo/2017/06/author_interview_learn_better.html</v>
      </c>
      <c r="C201" t="str">
        <f>source_data[[#This Row],[article_title]]</f>
        <v>Author Interview: ‘Learn Better’</v>
      </c>
      <c r="D201" t="str">
        <f>source_data[[#This Row],[concatenate]]</f>
        <v>post;interview;general</v>
      </c>
      <c r="E201">
        <f>source_data[[#This Row],[tag_count]]</f>
        <v>3</v>
      </c>
      <c r="F201" t="str" cm="1">
        <f t="array" ref="F201:H201">_xlfn.TEXTSPLIT(Table5[[#This Row],[concatenate]],";")</f>
        <v>post</v>
      </c>
      <c r="G201" t="str">
        <v>interview</v>
      </c>
      <c r="H201" t="str">
        <v>general</v>
      </c>
      <c r="Q201">
        <f>IF(ISBLANK(F201),-1,COUNTIF(all_tags[],F201)-COUNTIF(all_tags[category],F201))</f>
        <v>1</v>
      </c>
      <c r="R201">
        <f>IF(ISBLANK(G201),-1,COUNTIF(all_tags[],G201)-COUNTIF(all_tags[category],G201))</f>
        <v>1</v>
      </c>
      <c r="S201">
        <f>IF(ISBLANK(H201),-1,COUNTIF(all_tags[],H201)-COUNTIF(all_tags[category],H201))</f>
        <v>1</v>
      </c>
      <c r="T201">
        <f>IF(ISBLANK(I201),-1,COUNTIF(all_tags[],I201)-COUNTIF(all_tags[category],I201))</f>
        <v>-1</v>
      </c>
      <c r="U201">
        <f>IF(ISBLANK(J201),-1,COUNTIF(all_tags[],J201)-COUNTIF(all_tags[category],J201))</f>
        <v>-1</v>
      </c>
      <c r="V201">
        <f>IF(ISBLANK(K201),-1,COUNTIF(all_tags[],K201)-COUNTIF(all_tags[category],K201))</f>
        <v>-1</v>
      </c>
      <c r="W201">
        <f>IF(ISBLANK(L201),-1,COUNTIF(all_tags[],L201)-COUNTIF(all_tags[category],L201))</f>
        <v>-1</v>
      </c>
      <c r="X201">
        <f>IF(ISBLANK(M201),-1,COUNTIF(all_tags[],M201)-COUNTIF(all_tags[category],M201))</f>
        <v>-1</v>
      </c>
      <c r="Y201">
        <f>IF(ISBLANK(N201),-1,COUNTIF(all_tags[],N201)-COUNTIF(all_tags[category],N201))</f>
        <v>-1</v>
      </c>
      <c r="Z201">
        <f>IF(ISBLANK(O201),-1,COUNTIF(all_tags[],O201)-COUNTIF(all_tags[category],O201))</f>
        <v>-1</v>
      </c>
      <c r="AB201" t="str">
        <f>Table5[[#This Row],[link_id]]</f>
        <v>L00487</v>
      </c>
      <c r="AC201" s="5" t="str">
        <f>_xlfn.TEXTJOIN("#",TRUE,
IFERROR(VLOOKUP($F201,all_tags[format],1,FALSE),""),
IFERROR(VLOOKUP($G201,all_tags[format],1,FALSE),""),
IFERROR(VLOOKUP($H201,all_tags[format],1,FALSE),""),
IFERROR(VLOOKUP($I201,all_tags[format],1,FALSE),""),
IFERROR(VLOOKUP($J201,all_tags[format],1,FALSE),""),
IFERROR(VLOOKUP($K201,all_tags[format],1,FALSE),""),
IFERROR(VLOOKUP($L201,all_tags[format],1,FALSE),""),
IFERROR(VLOOKUP($M201,all_tags[format],1,FALSE),""),
IFERROR(VLOOKUP($N201,all_tags[format],1,FALSE),""),
IFERROR(VLOOKUP($O201,all_tags[format],1,FALSE),"")
)</f>
        <v>post#interview</v>
      </c>
      <c r="AD201" s="5" t="str">
        <f>_xlfn.TEXTJOIN("#",TRUE,
IFERROR(VLOOKUP($F201,all_tags[type],1,FALSE),""),
IFERROR(VLOOKUP($G201,all_tags[type],1,FALSE),""),
IFERROR(VLOOKUP($H201,all_tags[type],1,FALSE),""),
IFERROR(VLOOKUP($I201,all_tags[type],1,FALSE),""),
IFERROR(VLOOKUP($J201,all_tags[type],1,FALSE),""),
IFERROR(VLOOKUP($K201,all_tags[type],1,FALSE),""),
IFERROR(VLOOKUP($L201,all_tags[type],1,FALSE),""),
IFERROR(VLOOKUP($M201,all_tags[type],1,FALSE),""),
IFERROR(VLOOKUP($N201,all_tags[type],1,FALSE),""),
IFERROR(VLOOKUP($O201,all_tags[type],1,FALSE),"")
)</f>
        <v>general</v>
      </c>
      <c r="AE201" s="5" t="str">
        <f>_xlfn.TEXTJOIN("#",TRUE,
IFERROR(VLOOKUP($F201,all_tags[level],1,FALSE),""),
IFERROR(VLOOKUP($G201,all_tags[level],1,FALSE),""),
IFERROR(VLOOKUP($H201,all_tags[level],1,FALSE),""),
IFERROR(VLOOKUP($I201,all_tags[level],1,FALSE),""),
IFERROR(VLOOKUP($J201,all_tags[level],1,FALSE),""),
IFERROR(VLOOKUP($K201,all_tags[level],1,FALSE),""),
IFERROR(VLOOKUP($L201,all_tags[level],1,FALSE),""),
IFERROR(VLOOKUP($M201,all_tags[level],1,FALSE),""),
IFERROR(VLOOKUP($N201,all_tags[level],1,FALSE),""),
IFERROR(VLOOKUP($O201,all_tags[level],1,FALSE),"")
)</f>
        <v/>
      </c>
      <c r="AF201" s="5" t="str">
        <f>_xlfn.TEXTJOIN("#",TRUE,
IFERROR(VLOOKUP($F201,all_tags[style],1,FALSE),""),
IFERROR(VLOOKUP($G201,all_tags[style],1,FALSE),""),
IFERROR(VLOOKUP($H201,all_tags[style],1,FALSE),""),
IFERROR(VLOOKUP($I201,all_tags[style],1,FALSE),""),
IFERROR(VLOOKUP($J201,all_tags[style],1,FALSE),""),
IFERROR(VLOOKUP($K201,all_tags[style],1,FALSE),""),
IFERROR(VLOOKUP($L201,all_tags[style],1,FALSE),""),
IFERROR(VLOOKUP($M201,all_tags[style],1,FALSE),""),
IFERROR(VLOOKUP($N201,all_tags[style],1,FALSE),""),
IFERROR(VLOOKUP($O201,all_tags[style],1,FALSE),"")
)</f>
        <v/>
      </c>
      <c r="AG201" s="5" t="str">
        <f>_xlfn.TEXTJOIN("#",TRUE,
IFERROR(VLOOKUP($F201,all_tags[theme],1,FALSE),""),
IFERROR(VLOOKUP($G201,all_tags[theme],1,FALSE),""),
IFERROR(VLOOKUP($H201,all_tags[theme],1,FALSE),""),
IFERROR(VLOOKUP($I201,all_tags[theme],1,FALSE),""),
IFERROR(VLOOKUP($J201,all_tags[theme],1,FALSE),""),
IFERROR(VLOOKUP($K201,all_tags[theme],1,FALSE),""),
IFERROR(VLOOKUP($L201,all_tags[theme],1,FALSE),""),
IFERROR(VLOOKUP($M201,all_tags[theme],1,FALSE),""),
IFERROR(VLOOKUP($N201,all_tags[theme],1,FALSE),""),
IFERROR(VLOOKUP($O201,all_tags[theme],1,FALSE),"")
)</f>
        <v/>
      </c>
      <c r="AH201" s="5" t="str">
        <f>_xlfn.TEXTJOIN("#",TRUE,
IFERROR(VLOOKUP($F201,all_tags[topic],1,FALSE),""),
IFERROR(VLOOKUP($G201,all_tags[topic],1,FALSE),""),
IFERROR(VLOOKUP($H201,all_tags[topic],1,FALSE),""),
IFERROR(VLOOKUP($I201,all_tags[topic],1,FALSE),""),
IFERROR(VLOOKUP($J201,all_tags[topic],1,FALSE),""),
IFERROR(VLOOKUP($K201,all_tags[topic],1,FALSE),""),
IFERROR(VLOOKUP($L201,all_tags[topic],1,FALSE),""),
IFERROR(VLOOKUP($M201,all_tags[topic],1,FALSE),""),
IFERROR(VLOOKUP($N201,all_tags[topic],1,FALSE),""),
IFERROR(VLOOKUP($O201,all_tags[topic],1,FALSE),"")
)</f>
        <v/>
      </c>
      <c r="AI201" s="5" t="str">
        <f>_xlfn.TEXTJOIN("#",TRUE,
IFERROR(VLOOKUP($F201,all_tags[area],1,FALSE),""),
IFERROR(VLOOKUP($G201,all_tags[area],1,FALSE),""),
IFERROR(VLOOKUP($H201,all_tags[area],1,FALSE),""),
IFERROR(VLOOKUP($I201,all_tags[area],1,FALSE),""),
IFERROR(VLOOKUP($J201,all_tags[area],1,FALSE),""),
IFERROR(VLOOKUP($K201,all_tags[area],1,FALSE),""),
IFERROR(VLOOKUP($L201,all_tags[area],1,FALSE),""),
IFERROR(VLOOKUP($M201,all_tags[area],1,FALSE),""),
IFERROR(VLOOKUP($N201,all_tags[area],1,FALSE),""),
IFERROR(VLOOKUP($O201,all_tags[area],1,FALSE),"")
)</f>
        <v/>
      </c>
      <c r="AJ201" s="5" t="str">
        <f>_xlfn.TEXTJOIN("#",TRUE,
IFERROR(VLOOKUP($F201,all_tags[technology],1,FALSE),""),
IFERROR(VLOOKUP($G201,all_tags[technology],1,FALSE),""),
IFERROR(VLOOKUP($H201,all_tags[technology],1,FALSE),""),
IFERROR(VLOOKUP($I201,all_tags[technology],1,FALSE),""),
IFERROR(VLOOKUP($J201,all_tags[technology],1,FALSE),""),
IFERROR(VLOOKUP($K201,all_tags[technology],1,FALSE),""),
IFERROR(VLOOKUP($L201,all_tags[technology],1,FALSE),""),
IFERROR(VLOOKUP($M201,all_tags[technology],1,FALSE),""),
IFERROR(VLOOKUP($N201,all_tags[technology],1,FALSE),""),
IFERROR(VLOOKUP($O201,all_tags[technology],1,FALSE),"")
)</f>
        <v/>
      </c>
      <c r="AK201" s="5" t="str">
        <f>_xlfn.TEXTJOIN("#",TRUE,
IFERROR(VLOOKUP($F201,all_tags[other],1,FALSE),""),
IFERROR(VLOOKUP($G201,all_tags[other],1,FALSE),""),
IFERROR(VLOOKUP($H201,all_tags[other],1,FALSE),""),
IFERROR(VLOOKUP($I201,all_tags[other],1,FALSE),""),
IFERROR(VLOOKUP($J201,all_tags[other],1,FALSE),""),
IFERROR(VLOOKUP($K201,all_tags[other],1,FALSE),""),
IFERROR(VLOOKUP($L201,all_tags[other],1,FALSE),""),
IFERROR(VLOOKUP($M201,all_tags[other],1,FALSE),""),
IFERROR(VLOOKUP($N201,all_tags[other],1,FALSE),""),
IFERROR(VLOOKUP($O201,all_tags[other],1,FALSE),"")
)</f>
        <v/>
      </c>
      <c r="AL201" t="str">
        <f t="shared" si="3"/>
        <v>post;interview;general</v>
      </c>
    </row>
    <row r="202" spans="1:38" x14ac:dyDescent="0.25">
      <c r="A202" t="str">
        <f>source_data[[#This Row],[link_id]]</f>
        <v>L00491</v>
      </c>
      <c r="B202" t="str">
        <f>source_data[[#This Row],[link]]</f>
        <v>http://pauljadam.com/demos/svg-bar-chart.html</v>
      </c>
      <c r="C202" t="str">
        <f>source_data[[#This Row],[article_title]]</f>
        <v>Accessible SVG Bar Chart with Tooltips</v>
      </c>
      <c r="D202" t="str">
        <f>source_data[[#This Row],[concatenate]]</f>
        <v>site;example;development</v>
      </c>
      <c r="E202">
        <f>source_data[[#This Row],[tag_count]]</f>
        <v>4</v>
      </c>
      <c r="F202" t="str" cm="1">
        <f t="array" ref="F202:H202">_xlfn.TEXTSPLIT(Table5[[#This Row],[concatenate]],";")</f>
        <v>site</v>
      </c>
      <c r="G202" t="str">
        <v>example</v>
      </c>
      <c r="H202" t="str">
        <v>development</v>
      </c>
      <c r="Q202">
        <f>IF(ISBLANK(F202),-1,COUNTIF(all_tags[],F202)-COUNTIF(all_tags[category],F202))</f>
        <v>1</v>
      </c>
      <c r="R202">
        <f>IF(ISBLANK(G202),-1,COUNTIF(all_tags[],G202)-COUNTIF(all_tags[category],G202))</f>
        <v>1</v>
      </c>
      <c r="S202">
        <f>IF(ISBLANK(H202),-1,COUNTIF(all_tags[],H202)-COUNTIF(all_tags[category],H202))</f>
        <v>1</v>
      </c>
      <c r="T202">
        <f>IF(ISBLANK(I202),-1,COUNTIF(all_tags[],I202)-COUNTIF(all_tags[category],I202))</f>
        <v>-1</v>
      </c>
      <c r="U202">
        <f>IF(ISBLANK(J202),-1,COUNTIF(all_tags[],J202)-COUNTIF(all_tags[category],J202))</f>
        <v>-1</v>
      </c>
      <c r="V202">
        <f>IF(ISBLANK(K202),-1,COUNTIF(all_tags[],K202)-COUNTIF(all_tags[category],K202))</f>
        <v>-1</v>
      </c>
      <c r="W202">
        <f>IF(ISBLANK(L202),-1,COUNTIF(all_tags[],L202)-COUNTIF(all_tags[category],L202))</f>
        <v>-1</v>
      </c>
      <c r="X202">
        <f>IF(ISBLANK(M202),-1,COUNTIF(all_tags[],M202)-COUNTIF(all_tags[category],M202))</f>
        <v>-1</v>
      </c>
      <c r="Y202">
        <f>IF(ISBLANK(N202),-1,COUNTIF(all_tags[],N202)-COUNTIF(all_tags[category],N202))</f>
        <v>-1</v>
      </c>
      <c r="Z202">
        <f>IF(ISBLANK(O202),-1,COUNTIF(all_tags[],O202)-COUNTIF(all_tags[category],O202))</f>
        <v>-1</v>
      </c>
      <c r="AB202" t="str">
        <f>Table5[[#This Row],[link_id]]</f>
        <v>L00491</v>
      </c>
      <c r="AC202" s="5" t="str">
        <f>_xlfn.TEXTJOIN("#",TRUE,
IFERROR(VLOOKUP($F202,all_tags[format],1,FALSE),""),
IFERROR(VLOOKUP($G202,all_tags[format],1,FALSE),""),
IFERROR(VLOOKUP($H202,all_tags[format],1,FALSE),""),
IFERROR(VLOOKUP($I202,all_tags[format],1,FALSE),""),
IFERROR(VLOOKUP($J202,all_tags[format],1,FALSE),""),
IFERROR(VLOOKUP($K202,all_tags[format],1,FALSE),""),
IFERROR(VLOOKUP($L202,all_tags[format],1,FALSE),""),
IFERROR(VLOOKUP($M202,all_tags[format],1,FALSE),""),
IFERROR(VLOOKUP($N202,all_tags[format],1,FALSE),""),
IFERROR(VLOOKUP($O202,all_tags[format],1,FALSE),"")
)</f>
        <v>site</v>
      </c>
      <c r="AD202" s="5" t="str">
        <f>_xlfn.TEXTJOIN("#",TRUE,
IFERROR(VLOOKUP($F202,all_tags[type],1,FALSE),""),
IFERROR(VLOOKUP($G202,all_tags[type],1,FALSE),""),
IFERROR(VLOOKUP($H202,all_tags[type],1,FALSE),""),
IFERROR(VLOOKUP($I202,all_tags[type],1,FALSE),""),
IFERROR(VLOOKUP($J202,all_tags[type],1,FALSE),""),
IFERROR(VLOOKUP($K202,all_tags[type],1,FALSE),""),
IFERROR(VLOOKUP($L202,all_tags[type],1,FALSE),""),
IFERROR(VLOOKUP($M202,all_tags[type],1,FALSE),""),
IFERROR(VLOOKUP($N202,all_tags[type],1,FALSE),""),
IFERROR(VLOOKUP($O202,all_tags[type],1,FALSE),"")
)</f>
        <v/>
      </c>
      <c r="AE202" s="5" t="str">
        <f>_xlfn.TEXTJOIN("#",TRUE,
IFERROR(VLOOKUP($F202,all_tags[level],1,FALSE),""),
IFERROR(VLOOKUP($G202,all_tags[level],1,FALSE),""),
IFERROR(VLOOKUP($H202,all_tags[level],1,FALSE),""),
IFERROR(VLOOKUP($I202,all_tags[level],1,FALSE),""),
IFERROR(VLOOKUP($J202,all_tags[level],1,FALSE),""),
IFERROR(VLOOKUP($K202,all_tags[level],1,FALSE),""),
IFERROR(VLOOKUP($L202,all_tags[level],1,FALSE),""),
IFERROR(VLOOKUP($M202,all_tags[level],1,FALSE),""),
IFERROR(VLOOKUP($N202,all_tags[level],1,FALSE),""),
IFERROR(VLOOKUP($O202,all_tags[level],1,FALSE),"")
)</f>
        <v>example</v>
      </c>
      <c r="AF202" s="5" t="str">
        <f>_xlfn.TEXTJOIN("#",TRUE,
IFERROR(VLOOKUP($F202,all_tags[style],1,FALSE),""),
IFERROR(VLOOKUP($G202,all_tags[style],1,FALSE),""),
IFERROR(VLOOKUP($H202,all_tags[style],1,FALSE),""),
IFERROR(VLOOKUP($I202,all_tags[style],1,FALSE),""),
IFERROR(VLOOKUP($J202,all_tags[style],1,FALSE),""),
IFERROR(VLOOKUP($K202,all_tags[style],1,FALSE),""),
IFERROR(VLOOKUP($L202,all_tags[style],1,FALSE),""),
IFERROR(VLOOKUP($M202,all_tags[style],1,FALSE),""),
IFERROR(VLOOKUP($N202,all_tags[style],1,FALSE),""),
IFERROR(VLOOKUP($O202,all_tags[style],1,FALSE),"")
)</f>
        <v/>
      </c>
      <c r="AG202" s="5" t="str">
        <f>_xlfn.TEXTJOIN("#",TRUE,
IFERROR(VLOOKUP($F202,all_tags[theme],1,FALSE),""),
IFERROR(VLOOKUP($G202,all_tags[theme],1,FALSE),""),
IFERROR(VLOOKUP($H202,all_tags[theme],1,FALSE),""),
IFERROR(VLOOKUP($I202,all_tags[theme],1,FALSE),""),
IFERROR(VLOOKUP($J202,all_tags[theme],1,FALSE),""),
IFERROR(VLOOKUP($K202,all_tags[theme],1,FALSE),""),
IFERROR(VLOOKUP($L202,all_tags[theme],1,FALSE),""),
IFERROR(VLOOKUP($M202,all_tags[theme],1,FALSE),""),
IFERROR(VLOOKUP($N202,all_tags[theme],1,FALSE),""),
IFERROR(VLOOKUP($O202,all_tags[theme],1,FALSE),"")
)</f>
        <v/>
      </c>
      <c r="AH202" s="5" t="str">
        <f>_xlfn.TEXTJOIN("#",TRUE,
IFERROR(VLOOKUP($F202,all_tags[topic],1,FALSE),""),
IFERROR(VLOOKUP($G202,all_tags[topic],1,FALSE),""),
IFERROR(VLOOKUP($H202,all_tags[topic],1,FALSE),""),
IFERROR(VLOOKUP($I202,all_tags[topic],1,FALSE),""),
IFERROR(VLOOKUP($J202,all_tags[topic],1,FALSE),""),
IFERROR(VLOOKUP($K202,all_tags[topic],1,FALSE),""),
IFERROR(VLOOKUP($L202,all_tags[topic],1,FALSE),""),
IFERROR(VLOOKUP($M202,all_tags[topic],1,FALSE),""),
IFERROR(VLOOKUP($N202,all_tags[topic],1,FALSE),""),
IFERROR(VLOOKUP($O202,all_tags[topic],1,FALSE),"")
)</f>
        <v/>
      </c>
      <c r="AI202" s="5" t="str">
        <f>_xlfn.TEXTJOIN("#",TRUE,
IFERROR(VLOOKUP($F202,all_tags[area],1,FALSE),""),
IFERROR(VLOOKUP($G202,all_tags[area],1,FALSE),""),
IFERROR(VLOOKUP($H202,all_tags[area],1,FALSE),""),
IFERROR(VLOOKUP($I202,all_tags[area],1,FALSE),""),
IFERROR(VLOOKUP($J202,all_tags[area],1,FALSE),""),
IFERROR(VLOOKUP($K202,all_tags[area],1,FALSE),""),
IFERROR(VLOOKUP($L202,all_tags[area],1,FALSE),""),
IFERROR(VLOOKUP($M202,all_tags[area],1,FALSE),""),
IFERROR(VLOOKUP($N202,all_tags[area],1,FALSE),""),
IFERROR(VLOOKUP($O202,all_tags[area],1,FALSE),"")
)</f>
        <v>development</v>
      </c>
      <c r="AJ202" s="5" t="str">
        <f>_xlfn.TEXTJOIN("#",TRUE,
IFERROR(VLOOKUP($F202,all_tags[technology],1,FALSE),""),
IFERROR(VLOOKUP($G202,all_tags[technology],1,FALSE),""),
IFERROR(VLOOKUP($H202,all_tags[technology],1,FALSE),""),
IFERROR(VLOOKUP($I202,all_tags[technology],1,FALSE),""),
IFERROR(VLOOKUP($J202,all_tags[technology],1,FALSE),""),
IFERROR(VLOOKUP($K202,all_tags[technology],1,FALSE),""),
IFERROR(VLOOKUP($L202,all_tags[technology],1,FALSE),""),
IFERROR(VLOOKUP($M202,all_tags[technology],1,FALSE),""),
IFERROR(VLOOKUP($N202,all_tags[technology],1,FALSE),""),
IFERROR(VLOOKUP($O202,all_tags[technology],1,FALSE),"")
)</f>
        <v/>
      </c>
      <c r="AK202" s="5" t="str">
        <f>_xlfn.TEXTJOIN("#",TRUE,
IFERROR(VLOOKUP($F202,all_tags[other],1,FALSE),""),
IFERROR(VLOOKUP($G202,all_tags[other],1,FALSE),""),
IFERROR(VLOOKUP($H202,all_tags[other],1,FALSE),""),
IFERROR(VLOOKUP($I202,all_tags[other],1,FALSE),""),
IFERROR(VLOOKUP($J202,all_tags[other],1,FALSE),""),
IFERROR(VLOOKUP($K202,all_tags[other],1,FALSE),""),
IFERROR(VLOOKUP($L202,all_tags[other],1,FALSE),""),
IFERROR(VLOOKUP($M202,all_tags[other],1,FALSE),""),
IFERROR(VLOOKUP($N202,all_tags[other],1,FALSE),""),
IFERROR(VLOOKUP($O202,all_tags[other],1,FALSE),"")
)</f>
        <v/>
      </c>
      <c r="AL202" t="str">
        <f t="shared" si="3"/>
        <v>site;example;development</v>
      </c>
    </row>
    <row r="203" spans="1:38" x14ac:dyDescent="0.25">
      <c r="A203" t="str">
        <f>source_data[[#This Row],[link_id]]</f>
        <v>L00493</v>
      </c>
      <c r="B203" t="str">
        <f>source_data[[#This Row],[link]]</f>
        <v>http://drsimonj.svbtle.com/a-tidy-model-pipeline-with-twidlr-and-broom</v>
      </c>
      <c r="C203" t="str">
        <f>source_data[[#This Row],[article_title]]</f>
        <v>A tidy model pipeline with twidlr and broom</v>
      </c>
      <c r="D203" t="str">
        <f>source_data[[#This Row],[concatenate]]</f>
        <v>post;tutorial;technique;technology;rstats;tidyverse</v>
      </c>
      <c r="E203">
        <f>source_data[[#This Row],[tag_count]]</f>
        <v>5</v>
      </c>
      <c r="F203" t="str" cm="1">
        <f t="array" ref="F203:K203">_xlfn.TEXTSPLIT(Table5[[#This Row],[concatenate]],";")</f>
        <v>post</v>
      </c>
      <c r="G203" t="str">
        <v>tutorial</v>
      </c>
      <c r="H203" t="str">
        <v>technique</v>
      </c>
      <c r="I203" t="str">
        <v>technology</v>
      </c>
      <c r="J203" t="str">
        <v>rstats</v>
      </c>
      <c r="K203" t="str">
        <v>tidyverse</v>
      </c>
      <c r="Q203">
        <f>IF(ISBLANK(F203),-1,COUNTIF(all_tags[],F203)-COUNTIF(all_tags[category],F203))</f>
        <v>1</v>
      </c>
      <c r="R203">
        <f>IF(ISBLANK(G203),-1,COUNTIF(all_tags[],G203)-COUNTIF(all_tags[category],G203))</f>
        <v>1</v>
      </c>
      <c r="S203">
        <f>IF(ISBLANK(H203),-1,COUNTIF(all_tags[],H203)-COUNTIF(all_tags[category],H203))</f>
        <v>1</v>
      </c>
      <c r="T203">
        <f>IF(ISBLANK(I203),-1,COUNTIF(all_tags[],I203)-COUNTIF(all_tags[category],I203))</f>
        <v>1</v>
      </c>
      <c r="U203">
        <f>IF(ISBLANK(J203),-1,COUNTIF(all_tags[],J203)-COUNTIF(all_tags[category],J203))</f>
        <v>1</v>
      </c>
      <c r="V203">
        <f>IF(ISBLANK(K203),-1,COUNTIF(all_tags[],K203)-COUNTIF(all_tags[category],K203))</f>
        <v>1</v>
      </c>
      <c r="W203">
        <f>IF(ISBLANK(L203),-1,COUNTIF(all_tags[],L203)-COUNTIF(all_tags[category],L203))</f>
        <v>-1</v>
      </c>
      <c r="X203">
        <f>IF(ISBLANK(M203),-1,COUNTIF(all_tags[],M203)-COUNTIF(all_tags[category],M203))</f>
        <v>-1</v>
      </c>
      <c r="Y203">
        <f>IF(ISBLANK(N203),-1,COUNTIF(all_tags[],N203)-COUNTIF(all_tags[category],N203))</f>
        <v>-1</v>
      </c>
      <c r="Z203">
        <f>IF(ISBLANK(O203),-1,COUNTIF(all_tags[],O203)-COUNTIF(all_tags[category],O203))</f>
        <v>-1</v>
      </c>
      <c r="AB203" t="str">
        <f>Table5[[#This Row],[link_id]]</f>
        <v>L00493</v>
      </c>
      <c r="AC203" s="5" t="str">
        <f>_xlfn.TEXTJOIN("#",TRUE,
IFERROR(VLOOKUP($F203,all_tags[format],1,FALSE),""),
IFERROR(VLOOKUP($G203,all_tags[format],1,FALSE),""),
IFERROR(VLOOKUP($H203,all_tags[format],1,FALSE),""),
IFERROR(VLOOKUP($I203,all_tags[format],1,FALSE),""),
IFERROR(VLOOKUP($J203,all_tags[format],1,FALSE),""),
IFERROR(VLOOKUP($K203,all_tags[format],1,FALSE),""),
IFERROR(VLOOKUP($L203,all_tags[format],1,FALSE),""),
IFERROR(VLOOKUP($M203,all_tags[format],1,FALSE),""),
IFERROR(VLOOKUP($N203,all_tags[format],1,FALSE),""),
IFERROR(VLOOKUP($O203,all_tags[format],1,FALSE),"")
)</f>
        <v>post</v>
      </c>
      <c r="AD203" s="5" t="str">
        <f>_xlfn.TEXTJOIN("#",TRUE,
IFERROR(VLOOKUP($F203,all_tags[type],1,FALSE),""),
IFERROR(VLOOKUP($G203,all_tags[type],1,FALSE),""),
IFERROR(VLOOKUP($H203,all_tags[type],1,FALSE),""),
IFERROR(VLOOKUP($I203,all_tags[type],1,FALSE),""),
IFERROR(VLOOKUP($J203,all_tags[type],1,FALSE),""),
IFERROR(VLOOKUP($K203,all_tags[type],1,FALSE),""),
IFERROR(VLOOKUP($L203,all_tags[type],1,FALSE),""),
IFERROR(VLOOKUP($M203,all_tags[type],1,FALSE),""),
IFERROR(VLOOKUP($N203,all_tags[type],1,FALSE),""),
IFERROR(VLOOKUP($O203,all_tags[type],1,FALSE),"")
)</f>
        <v>tutorial</v>
      </c>
      <c r="AE203" s="5" t="str">
        <f>_xlfn.TEXTJOIN("#",TRUE,
IFERROR(VLOOKUP($F203,all_tags[level],1,FALSE),""),
IFERROR(VLOOKUP($G203,all_tags[level],1,FALSE),""),
IFERROR(VLOOKUP($H203,all_tags[level],1,FALSE),""),
IFERROR(VLOOKUP($I203,all_tags[level],1,FALSE),""),
IFERROR(VLOOKUP($J203,all_tags[level],1,FALSE),""),
IFERROR(VLOOKUP($K203,all_tags[level],1,FALSE),""),
IFERROR(VLOOKUP($L203,all_tags[level],1,FALSE),""),
IFERROR(VLOOKUP($M203,all_tags[level],1,FALSE),""),
IFERROR(VLOOKUP($N203,all_tags[level],1,FALSE),""),
IFERROR(VLOOKUP($O203,all_tags[level],1,FALSE),"")
)</f>
        <v/>
      </c>
      <c r="AF203" s="5" t="str">
        <f>_xlfn.TEXTJOIN("#",TRUE,
IFERROR(VLOOKUP($F203,all_tags[style],1,FALSE),""),
IFERROR(VLOOKUP($G203,all_tags[style],1,FALSE),""),
IFERROR(VLOOKUP($H203,all_tags[style],1,FALSE),""),
IFERROR(VLOOKUP($I203,all_tags[style],1,FALSE),""),
IFERROR(VLOOKUP($J203,all_tags[style],1,FALSE),""),
IFERROR(VLOOKUP($K203,all_tags[style],1,FALSE),""),
IFERROR(VLOOKUP($L203,all_tags[style],1,FALSE),""),
IFERROR(VLOOKUP($M203,all_tags[style],1,FALSE),""),
IFERROR(VLOOKUP($N203,all_tags[style],1,FALSE),""),
IFERROR(VLOOKUP($O203,all_tags[style],1,FALSE),"")
)</f>
        <v/>
      </c>
      <c r="AG203" s="5" t="str">
        <f>_xlfn.TEXTJOIN("#",TRUE,
IFERROR(VLOOKUP($F203,all_tags[theme],1,FALSE),""),
IFERROR(VLOOKUP($G203,all_tags[theme],1,FALSE),""),
IFERROR(VLOOKUP($H203,all_tags[theme],1,FALSE),""),
IFERROR(VLOOKUP($I203,all_tags[theme],1,FALSE),""),
IFERROR(VLOOKUP($J203,all_tags[theme],1,FALSE),""),
IFERROR(VLOOKUP($K203,all_tags[theme],1,FALSE),""),
IFERROR(VLOOKUP($L203,all_tags[theme],1,FALSE),""),
IFERROR(VLOOKUP($M203,all_tags[theme],1,FALSE),""),
IFERROR(VLOOKUP($N203,all_tags[theme],1,FALSE),""),
IFERROR(VLOOKUP($O203,all_tags[theme],1,FALSE),"")
)</f>
        <v/>
      </c>
      <c r="AH203" s="5" t="str">
        <f>_xlfn.TEXTJOIN("#",TRUE,
IFERROR(VLOOKUP($F203,all_tags[topic],1,FALSE),""),
IFERROR(VLOOKUP($G203,all_tags[topic],1,FALSE),""),
IFERROR(VLOOKUP($H203,all_tags[topic],1,FALSE),""),
IFERROR(VLOOKUP($I203,all_tags[topic],1,FALSE),""),
IFERROR(VLOOKUP($J203,all_tags[topic],1,FALSE),""),
IFERROR(VLOOKUP($K203,all_tags[topic],1,FALSE),""),
IFERROR(VLOOKUP($L203,all_tags[topic],1,FALSE),""),
IFERROR(VLOOKUP($M203,all_tags[topic],1,FALSE),""),
IFERROR(VLOOKUP($N203,all_tags[topic],1,FALSE),""),
IFERROR(VLOOKUP($O203,all_tags[topic],1,FALSE),"")
)</f>
        <v>technique#technology</v>
      </c>
      <c r="AI203" s="5" t="str">
        <f>_xlfn.TEXTJOIN("#",TRUE,
IFERROR(VLOOKUP($F203,all_tags[area],1,FALSE),""),
IFERROR(VLOOKUP($G203,all_tags[area],1,FALSE),""),
IFERROR(VLOOKUP($H203,all_tags[area],1,FALSE),""),
IFERROR(VLOOKUP($I203,all_tags[area],1,FALSE),""),
IFERROR(VLOOKUP($J203,all_tags[area],1,FALSE),""),
IFERROR(VLOOKUP($K203,all_tags[area],1,FALSE),""),
IFERROR(VLOOKUP($L203,all_tags[area],1,FALSE),""),
IFERROR(VLOOKUP($M203,all_tags[area],1,FALSE),""),
IFERROR(VLOOKUP($N203,all_tags[area],1,FALSE),""),
IFERROR(VLOOKUP($O203,all_tags[area],1,FALSE),"")
)</f>
        <v/>
      </c>
      <c r="AJ203" s="5" t="str">
        <f>_xlfn.TEXTJOIN("#",TRUE,
IFERROR(VLOOKUP($F203,all_tags[technology],1,FALSE),""),
IFERROR(VLOOKUP($G203,all_tags[technology],1,FALSE),""),
IFERROR(VLOOKUP($H203,all_tags[technology],1,FALSE),""),
IFERROR(VLOOKUP($I203,all_tags[technology],1,FALSE),""),
IFERROR(VLOOKUP($J203,all_tags[technology],1,FALSE),""),
IFERROR(VLOOKUP($K203,all_tags[technology],1,FALSE),""),
IFERROR(VLOOKUP($L203,all_tags[technology],1,FALSE),""),
IFERROR(VLOOKUP($M203,all_tags[technology],1,FALSE),""),
IFERROR(VLOOKUP($N203,all_tags[technology],1,FALSE),""),
IFERROR(VLOOKUP($O203,all_tags[technology],1,FALSE),"")
)</f>
        <v>rstats#tidyverse</v>
      </c>
      <c r="AK203" s="5" t="str">
        <f>_xlfn.TEXTJOIN("#",TRUE,
IFERROR(VLOOKUP($F203,all_tags[other],1,FALSE),""),
IFERROR(VLOOKUP($G203,all_tags[other],1,FALSE),""),
IFERROR(VLOOKUP($H203,all_tags[other],1,FALSE),""),
IFERROR(VLOOKUP($I203,all_tags[other],1,FALSE),""),
IFERROR(VLOOKUP($J203,all_tags[other],1,FALSE),""),
IFERROR(VLOOKUP($K203,all_tags[other],1,FALSE),""),
IFERROR(VLOOKUP($L203,all_tags[other],1,FALSE),""),
IFERROR(VLOOKUP($M203,all_tags[other],1,FALSE),""),
IFERROR(VLOOKUP($N203,all_tags[other],1,FALSE),""),
IFERROR(VLOOKUP($O203,all_tags[other],1,FALSE),"")
)</f>
        <v/>
      </c>
      <c r="AL203" t="str">
        <f t="shared" si="3"/>
        <v>post;tutorial;technique;technology;rstats;tidyverse</v>
      </c>
    </row>
    <row r="204" spans="1:38" x14ac:dyDescent="0.25">
      <c r="A204" t="str">
        <f>source_data[[#This Row],[link_id]]</f>
        <v>L00494</v>
      </c>
      <c r="B204" t="str">
        <f>source_data[[#This Row],[link]]</f>
        <v>https://datascienceplus.com/perform-logistic-regression-in-r/</v>
      </c>
      <c r="C204" t="str">
        <f>source_data[[#This Row],[article_title]]</f>
        <v>How to Perform a Logistic Regression in R</v>
      </c>
      <c r="D204" t="str">
        <f>source_data[[#This Row],[concatenate]]</f>
        <v>post;tutorial;basics;technique;technology;regression;rstats;tidyverse</v>
      </c>
      <c r="E204">
        <f>source_data[[#This Row],[tag_count]]</f>
        <v>7</v>
      </c>
      <c r="F204" t="str" cm="1">
        <f t="array" ref="F204:M204">_xlfn.TEXTSPLIT(Table5[[#This Row],[concatenate]],";")</f>
        <v>post</v>
      </c>
      <c r="G204" t="str">
        <v>tutorial</v>
      </c>
      <c r="H204" t="str">
        <v>basics</v>
      </c>
      <c r="I204" t="str">
        <v>technique</v>
      </c>
      <c r="J204" t="str">
        <v>technology</v>
      </c>
      <c r="K204" t="str">
        <v>regression</v>
      </c>
      <c r="L204" t="str">
        <v>rstats</v>
      </c>
      <c r="M204" t="str">
        <v>tidyverse</v>
      </c>
      <c r="Q204">
        <f>IF(ISBLANK(F204),-1,COUNTIF(all_tags[],F204)-COUNTIF(all_tags[category],F204))</f>
        <v>1</v>
      </c>
      <c r="R204">
        <f>IF(ISBLANK(G204),-1,COUNTIF(all_tags[],G204)-COUNTIF(all_tags[category],G204))</f>
        <v>1</v>
      </c>
      <c r="S204">
        <f>IF(ISBLANK(H204),-1,COUNTIF(all_tags[],H204)-COUNTIF(all_tags[category],H204))</f>
        <v>1</v>
      </c>
      <c r="T204">
        <f>IF(ISBLANK(I204),-1,COUNTIF(all_tags[],I204)-COUNTIF(all_tags[category],I204))</f>
        <v>1</v>
      </c>
      <c r="U204">
        <f>IF(ISBLANK(J204),-1,COUNTIF(all_tags[],J204)-COUNTIF(all_tags[category],J204))</f>
        <v>1</v>
      </c>
      <c r="V204">
        <f>IF(ISBLANK(K204),-1,COUNTIF(all_tags[],K204)-COUNTIF(all_tags[category],K204))</f>
        <v>1</v>
      </c>
      <c r="W204">
        <f>IF(ISBLANK(L204),-1,COUNTIF(all_tags[],L204)-COUNTIF(all_tags[category],L204))</f>
        <v>1</v>
      </c>
      <c r="X204">
        <f>IF(ISBLANK(M204),-1,COUNTIF(all_tags[],M204)-COUNTIF(all_tags[category],M204))</f>
        <v>1</v>
      </c>
      <c r="Y204">
        <f>IF(ISBLANK(N204),-1,COUNTIF(all_tags[],N204)-COUNTIF(all_tags[category],N204))</f>
        <v>-1</v>
      </c>
      <c r="Z204">
        <f>IF(ISBLANK(O204),-1,COUNTIF(all_tags[],O204)-COUNTIF(all_tags[category],O204))</f>
        <v>-1</v>
      </c>
      <c r="AB204" t="str">
        <f>Table5[[#This Row],[link_id]]</f>
        <v>L00494</v>
      </c>
      <c r="AC204" s="5" t="str">
        <f>_xlfn.TEXTJOIN("#",TRUE,
IFERROR(VLOOKUP($F204,all_tags[format],1,FALSE),""),
IFERROR(VLOOKUP($G204,all_tags[format],1,FALSE),""),
IFERROR(VLOOKUP($H204,all_tags[format],1,FALSE),""),
IFERROR(VLOOKUP($I204,all_tags[format],1,FALSE),""),
IFERROR(VLOOKUP($J204,all_tags[format],1,FALSE),""),
IFERROR(VLOOKUP($K204,all_tags[format],1,FALSE),""),
IFERROR(VLOOKUP($L204,all_tags[format],1,FALSE),""),
IFERROR(VLOOKUP($M204,all_tags[format],1,FALSE),""),
IFERROR(VLOOKUP($N204,all_tags[format],1,FALSE),""),
IFERROR(VLOOKUP($O204,all_tags[format],1,FALSE),"")
)</f>
        <v>post</v>
      </c>
      <c r="AD204" s="5" t="str">
        <f>_xlfn.TEXTJOIN("#",TRUE,
IFERROR(VLOOKUP($F204,all_tags[type],1,FALSE),""),
IFERROR(VLOOKUP($G204,all_tags[type],1,FALSE),""),
IFERROR(VLOOKUP($H204,all_tags[type],1,FALSE),""),
IFERROR(VLOOKUP($I204,all_tags[type],1,FALSE),""),
IFERROR(VLOOKUP($J204,all_tags[type],1,FALSE),""),
IFERROR(VLOOKUP($K204,all_tags[type],1,FALSE),""),
IFERROR(VLOOKUP($L204,all_tags[type],1,FALSE),""),
IFERROR(VLOOKUP($M204,all_tags[type],1,FALSE),""),
IFERROR(VLOOKUP($N204,all_tags[type],1,FALSE),""),
IFERROR(VLOOKUP($O204,all_tags[type],1,FALSE),"")
)</f>
        <v>tutorial</v>
      </c>
      <c r="AE204" s="5" t="str">
        <f>_xlfn.TEXTJOIN("#",TRUE,
IFERROR(VLOOKUP($F204,all_tags[level],1,FALSE),""),
IFERROR(VLOOKUP($G204,all_tags[level],1,FALSE),""),
IFERROR(VLOOKUP($H204,all_tags[level],1,FALSE),""),
IFERROR(VLOOKUP($I204,all_tags[level],1,FALSE),""),
IFERROR(VLOOKUP($J204,all_tags[level],1,FALSE),""),
IFERROR(VLOOKUP($K204,all_tags[level],1,FALSE),""),
IFERROR(VLOOKUP($L204,all_tags[level],1,FALSE),""),
IFERROR(VLOOKUP($M204,all_tags[level],1,FALSE),""),
IFERROR(VLOOKUP($N204,all_tags[level],1,FALSE),""),
IFERROR(VLOOKUP($O204,all_tags[level],1,FALSE),"")
)</f>
        <v>basics</v>
      </c>
      <c r="AF204" s="5" t="str">
        <f>_xlfn.TEXTJOIN("#",TRUE,
IFERROR(VLOOKUP($F204,all_tags[style],1,FALSE),""),
IFERROR(VLOOKUP($G204,all_tags[style],1,FALSE),""),
IFERROR(VLOOKUP($H204,all_tags[style],1,FALSE),""),
IFERROR(VLOOKUP($I204,all_tags[style],1,FALSE),""),
IFERROR(VLOOKUP($J204,all_tags[style],1,FALSE),""),
IFERROR(VLOOKUP($K204,all_tags[style],1,FALSE),""),
IFERROR(VLOOKUP($L204,all_tags[style],1,FALSE),""),
IFERROR(VLOOKUP($M204,all_tags[style],1,FALSE),""),
IFERROR(VLOOKUP($N204,all_tags[style],1,FALSE),""),
IFERROR(VLOOKUP($O204,all_tags[style],1,FALSE),"")
)</f>
        <v/>
      </c>
      <c r="AG204" s="5" t="str">
        <f>_xlfn.TEXTJOIN("#",TRUE,
IFERROR(VLOOKUP($F204,all_tags[theme],1,FALSE),""),
IFERROR(VLOOKUP($G204,all_tags[theme],1,FALSE),""),
IFERROR(VLOOKUP($H204,all_tags[theme],1,FALSE),""),
IFERROR(VLOOKUP($I204,all_tags[theme],1,FALSE),""),
IFERROR(VLOOKUP($J204,all_tags[theme],1,FALSE),""),
IFERROR(VLOOKUP($K204,all_tags[theme],1,FALSE),""),
IFERROR(VLOOKUP($L204,all_tags[theme],1,FALSE),""),
IFERROR(VLOOKUP($M204,all_tags[theme],1,FALSE),""),
IFERROR(VLOOKUP($N204,all_tags[theme],1,FALSE),""),
IFERROR(VLOOKUP($O204,all_tags[theme],1,FALSE),"")
)</f>
        <v/>
      </c>
      <c r="AH204" s="5" t="str">
        <f>_xlfn.TEXTJOIN("#",TRUE,
IFERROR(VLOOKUP($F204,all_tags[topic],1,FALSE),""),
IFERROR(VLOOKUP($G204,all_tags[topic],1,FALSE),""),
IFERROR(VLOOKUP($H204,all_tags[topic],1,FALSE),""),
IFERROR(VLOOKUP($I204,all_tags[topic],1,FALSE),""),
IFERROR(VLOOKUP($J204,all_tags[topic],1,FALSE),""),
IFERROR(VLOOKUP($K204,all_tags[topic],1,FALSE),""),
IFERROR(VLOOKUP($L204,all_tags[topic],1,FALSE),""),
IFERROR(VLOOKUP($M204,all_tags[topic],1,FALSE),""),
IFERROR(VLOOKUP($N204,all_tags[topic],1,FALSE),""),
IFERROR(VLOOKUP($O204,all_tags[topic],1,FALSE),"")
)</f>
        <v>technique#technology</v>
      </c>
      <c r="AI204" s="5" t="str">
        <f>_xlfn.TEXTJOIN("#",TRUE,
IFERROR(VLOOKUP($F204,all_tags[area],1,FALSE),""),
IFERROR(VLOOKUP($G204,all_tags[area],1,FALSE),""),
IFERROR(VLOOKUP($H204,all_tags[area],1,FALSE),""),
IFERROR(VLOOKUP($I204,all_tags[area],1,FALSE),""),
IFERROR(VLOOKUP($J204,all_tags[area],1,FALSE),""),
IFERROR(VLOOKUP($K204,all_tags[area],1,FALSE),""),
IFERROR(VLOOKUP($L204,all_tags[area],1,FALSE),""),
IFERROR(VLOOKUP($M204,all_tags[area],1,FALSE),""),
IFERROR(VLOOKUP($N204,all_tags[area],1,FALSE),""),
IFERROR(VLOOKUP($O204,all_tags[area],1,FALSE),"")
)</f>
        <v>regression</v>
      </c>
      <c r="AJ204" s="5" t="str">
        <f>_xlfn.TEXTJOIN("#",TRUE,
IFERROR(VLOOKUP($F204,all_tags[technology],1,FALSE),""),
IFERROR(VLOOKUP($G204,all_tags[technology],1,FALSE),""),
IFERROR(VLOOKUP($H204,all_tags[technology],1,FALSE),""),
IFERROR(VLOOKUP($I204,all_tags[technology],1,FALSE),""),
IFERROR(VLOOKUP($J204,all_tags[technology],1,FALSE),""),
IFERROR(VLOOKUP($K204,all_tags[technology],1,FALSE),""),
IFERROR(VLOOKUP($L204,all_tags[technology],1,FALSE),""),
IFERROR(VLOOKUP($M204,all_tags[technology],1,FALSE),""),
IFERROR(VLOOKUP($N204,all_tags[technology],1,FALSE),""),
IFERROR(VLOOKUP($O204,all_tags[technology],1,FALSE),"")
)</f>
        <v>rstats#tidyverse</v>
      </c>
      <c r="AK204" s="5" t="str">
        <f>_xlfn.TEXTJOIN("#",TRUE,
IFERROR(VLOOKUP($F204,all_tags[other],1,FALSE),""),
IFERROR(VLOOKUP($G204,all_tags[other],1,FALSE),""),
IFERROR(VLOOKUP($H204,all_tags[other],1,FALSE),""),
IFERROR(VLOOKUP($I204,all_tags[other],1,FALSE),""),
IFERROR(VLOOKUP($J204,all_tags[other],1,FALSE),""),
IFERROR(VLOOKUP($K204,all_tags[other],1,FALSE),""),
IFERROR(VLOOKUP($L204,all_tags[other],1,FALSE),""),
IFERROR(VLOOKUP($M204,all_tags[other],1,FALSE),""),
IFERROR(VLOOKUP($N204,all_tags[other],1,FALSE),""),
IFERROR(VLOOKUP($O204,all_tags[other],1,FALSE),"")
)</f>
        <v/>
      </c>
      <c r="AL204" t="str">
        <f t="shared" si="3"/>
        <v>post;tutorial;basics;technique;technology;regression;rstats;tidyverse</v>
      </c>
    </row>
    <row r="205" spans="1:38" ht="30" x14ac:dyDescent="0.25">
      <c r="A205" t="str">
        <f>source_data[[#This Row],[link_id]]</f>
        <v>L00496</v>
      </c>
      <c r="B205" t="str">
        <f>source_data[[#This Row],[link]]</f>
        <v>https://www.r-bloggers.com/data-science-podcasts-2/</v>
      </c>
      <c r="C205" t="str">
        <f>source_data[[#This Row],[article_title]]</f>
        <v>Data Science Podcasts</v>
      </c>
      <c r="D205" t="str">
        <f>source_data[[#This Row],[concatenate]]</f>
        <v>post;podcast;list;recommendation;data-science</v>
      </c>
      <c r="E205">
        <f>source_data[[#This Row],[tag_count]]</f>
        <v>4</v>
      </c>
      <c r="F205" t="str" cm="1">
        <f t="array" ref="F205:J205">_xlfn.TEXTSPLIT(Table5[[#This Row],[concatenate]],";")</f>
        <v>post</v>
      </c>
      <c r="G205" t="str">
        <v>podcast</v>
      </c>
      <c r="H205" t="str">
        <v>list</v>
      </c>
      <c r="I205" t="str">
        <v>recommendation</v>
      </c>
      <c r="J205" t="str">
        <v>data-science</v>
      </c>
      <c r="Q205">
        <f>IF(ISBLANK(F205),-1,COUNTIF(all_tags[],F205)-COUNTIF(all_tags[category],F205))</f>
        <v>1</v>
      </c>
      <c r="R205">
        <f>IF(ISBLANK(G205),-1,COUNTIF(all_tags[],G205)-COUNTIF(all_tags[category],G205))</f>
        <v>1</v>
      </c>
      <c r="S205">
        <f>IF(ISBLANK(H205),-1,COUNTIF(all_tags[],H205)-COUNTIF(all_tags[category],H205))</f>
        <v>1</v>
      </c>
      <c r="T205">
        <f>IF(ISBLANK(I205),-1,COUNTIF(all_tags[],I205)-COUNTIF(all_tags[category],I205))</f>
        <v>1</v>
      </c>
      <c r="U205">
        <f>IF(ISBLANK(J205),-1,COUNTIF(all_tags[],J205)-COUNTIF(all_tags[category],J205))</f>
        <v>1</v>
      </c>
      <c r="V205">
        <f>IF(ISBLANK(K205),-1,COUNTIF(all_tags[],K205)-COUNTIF(all_tags[category],K205))</f>
        <v>-1</v>
      </c>
      <c r="W205">
        <f>IF(ISBLANK(L205),-1,COUNTIF(all_tags[],L205)-COUNTIF(all_tags[category],L205))</f>
        <v>-1</v>
      </c>
      <c r="X205">
        <f>IF(ISBLANK(M205),-1,COUNTIF(all_tags[],M205)-COUNTIF(all_tags[category],M205))</f>
        <v>-1</v>
      </c>
      <c r="Y205">
        <f>IF(ISBLANK(N205),-1,COUNTIF(all_tags[],N205)-COUNTIF(all_tags[category],N205))</f>
        <v>-1</v>
      </c>
      <c r="Z205">
        <f>IF(ISBLANK(O205),-1,COUNTIF(all_tags[],O205)-COUNTIF(all_tags[category],O205))</f>
        <v>-1</v>
      </c>
      <c r="AB205" t="str">
        <f>Table5[[#This Row],[link_id]]</f>
        <v>L00496</v>
      </c>
      <c r="AC205" s="5" t="str">
        <f>_xlfn.TEXTJOIN("#",TRUE,
IFERROR(VLOOKUP($F205,all_tags[format],1,FALSE),""),
IFERROR(VLOOKUP($G205,all_tags[format],1,FALSE),""),
IFERROR(VLOOKUP($H205,all_tags[format],1,FALSE),""),
IFERROR(VLOOKUP($I205,all_tags[format],1,FALSE),""),
IFERROR(VLOOKUP($J205,all_tags[format],1,FALSE),""),
IFERROR(VLOOKUP($K205,all_tags[format],1,FALSE),""),
IFERROR(VLOOKUP($L205,all_tags[format],1,FALSE),""),
IFERROR(VLOOKUP($M205,all_tags[format],1,FALSE),""),
IFERROR(VLOOKUP($N205,all_tags[format],1,FALSE),""),
IFERROR(VLOOKUP($O205,all_tags[format],1,FALSE),"")
)</f>
        <v>post#podcast</v>
      </c>
      <c r="AD205" s="5" t="str">
        <f>_xlfn.TEXTJOIN("#",TRUE,
IFERROR(VLOOKUP($F205,all_tags[type],1,FALSE),""),
IFERROR(VLOOKUP($G205,all_tags[type],1,FALSE),""),
IFERROR(VLOOKUP($H205,all_tags[type],1,FALSE),""),
IFERROR(VLOOKUP($I205,all_tags[type],1,FALSE),""),
IFERROR(VLOOKUP($J205,all_tags[type],1,FALSE),""),
IFERROR(VLOOKUP($K205,all_tags[type],1,FALSE),""),
IFERROR(VLOOKUP($L205,all_tags[type],1,FALSE),""),
IFERROR(VLOOKUP($M205,all_tags[type],1,FALSE),""),
IFERROR(VLOOKUP($N205,all_tags[type],1,FALSE),""),
IFERROR(VLOOKUP($O205,all_tags[type],1,FALSE),"")
)</f>
        <v>list#recommendation</v>
      </c>
      <c r="AE205" s="5" t="str">
        <f>_xlfn.TEXTJOIN("#",TRUE,
IFERROR(VLOOKUP($F205,all_tags[level],1,FALSE),""),
IFERROR(VLOOKUP($G205,all_tags[level],1,FALSE),""),
IFERROR(VLOOKUP($H205,all_tags[level],1,FALSE),""),
IFERROR(VLOOKUP($I205,all_tags[level],1,FALSE),""),
IFERROR(VLOOKUP($J205,all_tags[level],1,FALSE),""),
IFERROR(VLOOKUP($K205,all_tags[level],1,FALSE),""),
IFERROR(VLOOKUP($L205,all_tags[level],1,FALSE),""),
IFERROR(VLOOKUP($M205,all_tags[level],1,FALSE),""),
IFERROR(VLOOKUP($N205,all_tags[level],1,FALSE),""),
IFERROR(VLOOKUP($O205,all_tags[level],1,FALSE),"")
)</f>
        <v/>
      </c>
      <c r="AF205" s="5" t="str">
        <f>_xlfn.TEXTJOIN("#",TRUE,
IFERROR(VLOOKUP($F205,all_tags[style],1,FALSE),""),
IFERROR(VLOOKUP($G205,all_tags[style],1,FALSE),""),
IFERROR(VLOOKUP($H205,all_tags[style],1,FALSE),""),
IFERROR(VLOOKUP($I205,all_tags[style],1,FALSE),""),
IFERROR(VLOOKUP($J205,all_tags[style],1,FALSE),""),
IFERROR(VLOOKUP($K205,all_tags[style],1,FALSE),""),
IFERROR(VLOOKUP($L205,all_tags[style],1,FALSE),""),
IFERROR(VLOOKUP($M205,all_tags[style],1,FALSE),""),
IFERROR(VLOOKUP($N205,all_tags[style],1,FALSE),""),
IFERROR(VLOOKUP($O205,all_tags[style],1,FALSE),"")
)</f>
        <v/>
      </c>
      <c r="AG205" s="5" t="str">
        <f>_xlfn.TEXTJOIN("#",TRUE,
IFERROR(VLOOKUP($F205,all_tags[theme],1,FALSE),""),
IFERROR(VLOOKUP($G205,all_tags[theme],1,FALSE),""),
IFERROR(VLOOKUP($H205,all_tags[theme],1,FALSE),""),
IFERROR(VLOOKUP($I205,all_tags[theme],1,FALSE),""),
IFERROR(VLOOKUP($J205,all_tags[theme],1,FALSE),""),
IFERROR(VLOOKUP($K205,all_tags[theme],1,FALSE),""),
IFERROR(VLOOKUP($L205,all_tags[theme],1,FALSE),""),
IFERROR(VLOOKUP($M205,all_tags[theme],1,FALSE),""),
IFERROR(VLOOKUP($N205,all_tags[theme],1,FALSE),""),
IFERROR(VLOOKUP($O205,all_tags[theme],1,FALSE),"")
)</f>
        <v>data-science</v>
      </c>
      <c r="AH205" s="5" t="str">
        <f>_xlfn.TEXTJOIN("#",TRUE,
IFERROR(VLOOKUP($F205,all_tags[topic],1,FALSE),""),
IFERROR(VLOOKUP($G205,all_tags[topic],1,FALSE),""),
IFERROR(VLOOKUP($H205,all_tags[topic],1,FALSE),""),
IFERROR(VLOOKUP($I205,all_tags[topic],1,FALSE),""),
IFERROR(VLOOKUP($J205,all_tags[topic],1,FALSE),""),
IFERROR(VLOOKUP($K205,all_tags[topic],1,FALSE),""),
IFERROR(VLOOKUP($L205,all_tags[topic],1,FALSE),""),
IFERROR(VLOOKUP($M205,all_tags[topic],1,FALSE),""),
IFERROR(VLOOKUP($N205,all_tags[topic],1,FALSE),""),
IFERROR(VLOOKUP($O205,all_tags[topic],1,FALSE),"")
)</f>
        <v/>
      </c>
      <c r="AI205" s="5" t="str">
        <f>_xlfn.TEXTJOIN("#",TRUE,
IFERROR(VLOOKUP($F205,all_tags[area],1,FALSE),""),
IFERROR(VLOOKUP($G205,all_tags[area],1,FALSE),""),
IFERROR(VLOOKUP($H205,all_tags[area],1,FALSE),""),
IFERROR(VLOOKUP($I205,all_tags[area],1,FALSE),""),
IFERROR(VLOOKUP($J205,all_tags[area],1,FALSE),""),
IFERROR(VLOOKUP($K205,all_tags[area],1,FALSE),""),
IFERROR(VLOOKUP($L205,all_tags[area],1,FALSE),""),
IFERROR(VLOOKUP($M205,all_tags[area],1,FALSE),""),
IFERROR(VLOOKUP($N205,all_tags[area],1,FALSE),""),
IFERROR(VLOOKUP($O205,all_tags[area],1,FALSE),"")
)</f>
        <v/>
      </c>
      <c r="AJ205" s="5" t="str">
        <f>_xlfn.TEXTJOIN("#",TRUE,
IFERROR(VLOOKUP($F205,all_tags[technology],1,FALSE),""),
IFERROR(VLOOKUP($G205,all_tags[technology],1,FALSE),""),
IFERROR(VLOOKUP($H205,all_tags[technology],1,FALSE),""),
IFERROR(VLOOKUP($I205,all_tags[technology],1,FALSE),""),
IFERROR(VLOOKUP($J205,all_tags[technology],1,FALSE),""),
IFERROR(VLOOKUP($K205,all_tags[technology],1,FALSE),""),
IFERROR(VLOOKUP($L205,all_tags[technology],1,FALSE),""),
IFERROR(VLOOKUP($M205,all_tags[technology],1,FALSE),""),
IFERROR(VLOOKUP($N205,all_tags[technology],1,FALSE),""),
IFERROR(VLOOKUP($O205,all_tags[technology],1,FALSE),"")
)</f>
        <v/>
      </c>
      <c r="AK205" s="5" t="str">
        <f>_xlfn.TEXTJOIN("#",TRUE,
IFERROR(VLOOKUP($F205,all_tags[other],1,FALSE),""),
IFERROR(VLOOKUP($G205,all_tags[other],1,FALSE),""),
IFERROR(VLOOKUP($H205,all_tags[other],1,FALSE),""),
IFERROR(VLOOKUP($I205,all_tags[other],1,FALSE),""),
IFERROR(VLOOKUP($J205,all_tags[other],1,FALSE),""),
IFERROR(VLOOKUP($K205,all_tags[other],1,FALSE),""),
IFERROR(VLOOKUP($L205,all_tags[other],1,FALSE),""),
IFERROR(VLOOKUP($M205,all_tags[other],1,FALSE),""),
IFERROR(VLOOKUP($N205,all_tags[other],1,FALSE),""),
IFERROR(VLOOKUP($O205,all_tags[other],1,FALSE),"")
)</f>
        <v/>
      </c>
      <c r="AL205" t="str">
        <f t="shared" si="3"/>
        <v>post;podcast;list;recommendation;data-science</v>
      </c>
    </row>
    <row r="206" spans="1:38" ht="30" x14ac:dyDescent="0.25">
      <c r="A206" t="str">
        <f>source_data[[#This Row],[link_id]]</f>
        <v>L00497</v>
      </c>
      <c r="B206" t="str">
        <f>source_data[[#This Row],[link]]</f>
        <v>https://www.r-bloggers.com/density-based-clustering-exercises/</v>
      </c>
      <c r="C206" t="str">
        <f>source_data[[#This Row],[article_title]]</f>
        <v>Density-Based Clustering Exercises</v>
      </c>
      <c r="D206" t="str">
        <f>source_data[[#This Row],[concatenate]]</f>
        <v>post;tutorial;exercise;explainer;technique;technology;clustering;rstats</v>
      </c>
      <c r="E206">
        <f>source_data[[#This Row],[tag_count]]</f>
        <v>7</v>
      </c>
      <c r="F206" t="str" cm="1">
        <f t="array" ref="F206:M206">_xlfn.TEXTSPLIT(Table5[[#This Row],[concatenate]],";")</f>
        <v>post</v>
      </c>
      <c r="G206" t="str">
        <v>tutorial</v>
      </c>
      <c r="H206" t="str">
        <v>exercise</v>
      </c>
      <c r="I206" t="str">
        <v>explainer</v>
      </c>
      <c r="J206" t="str">
        <v>technique</v>
      </c>
      <c r="K206" t="str">
        <v>technology</v>
      </c>
      <c r="L206" t="str">
        <v>clustering</v>
      </c>
      <c r="M206" t="str">
        <v>rstats</v>
      </c>
      <c r="Q206">
        <f>IF(ISBLANK(F206),-1,COUNTIF(all_tags[],F206)-COUNTIF(all_tags[category],F206))</f>
        <v>1</v>
      </c>
      <c r="R206">
        <f>IF(ISBLANK(G206),-1,COUNTIF(all_tags[],G206)-COUNTIF(all_tags[category],G206))</f>
        <v>1</v>
      </c>
      <c r="S206">
        <f>IF(ISBLANK(H206),-1,COUNTIF(all_tags[],H206)-COUNTIF(all_tags[category],H206))</f>
        <v>1</v>
      </c>
      <c r="T206">
        <f>IF(ISBLANK(I206),-1,COUNTIF(all_tags[],I206)-COUNTIF(all_tags[category],I206))</f>
        <v>1</v>
      </c>
      <c r="U206">
        <f>IF(ISBLANK(J206),-1,COUNTIF(all_tags[],J206)-COUNTIF(all_tags[category],J206))</f>
        <v>1</v>
      </c>
      <c r="V206">
        <f>IF(ISBLANK(K206),-1,COUNTIF(all_tags[],K206)-COUNTIF(all_tags[category],K206))</f>
        <v>1</v>
      </c>
      <c r="W206">
        <f>IF(ISBLANK(L206),-1,COUNTIF(all_tags[],L206)-COUNTIF(all_tags[category],L206))</f>
        <v>1</v>
      </c>
      <c r="X206">
        <f>IF(ISBLANK(M206),-1,COUNTIF(all_tags[],M206)-COUNTIF(all_tags[category],M206))</f>
        <v>1</v>
      </c>
      <c r="Y206">
        <f>IF(ISBLANK(N206),-1,COUNTIF(all_tags[],N206)-COUNTIF(all_tags[category],N206))</f>
        <v>-1</v>
      </c>
      <c r="Z206">
        <f>IF(ISBLANK(O206),-1,COUNTIF(all_tags[],O206)-COUNTIF(all_tags[category],O206))</f>
        <v>-1</v>
      </c>
      <c r="AB206" t="str">
        <f>Table5[[#This Row],[link_id]]</f>
        <v>L00497</v>
      </c>
      <c r="AC206" s="5" t="str">
        <f>_xlfn.TEXTJOIN("#",TRUE,
IFERROR(VLOOKUP($F206,all_tags[format],1,FALSE),""),
IFERROR(VLOOKUP($G206,all_tags[format],1,FALSE),""),
IFERROR(VLOOKUP($H206,all_tags[format],1,FALSE),""),
IFERROR(VLOOKUP($I206,all_tags[format],1,FALSE),""),
IFERROR(VLOOKUP($J206,all_tags[format],1,FALSE),""),
IFERROR(VLOOKUP($K206,all_tags[format],1,FALSE),""),
IFERROR(VLOOKUP($L206,all_tags[format],1,FALSE),""),
IFERROR(VLOOKUP($M206,all_tags[format],1,FALSE),""),
IFERROR(VLOOKUP($N206,all_tags[format],1,FALSE),""),
IFERROR(VLOOKUP($O206,all_tags[format],1,FALSE),"")
)</f>
        <v>post</v>
      </c>
      <c r="AD206" s="5" t="str">
        <f>_xlfn.TEXTJOIN("#",TRUE,
IFERROR(VLOOKUP($F206,all_tags[type],1,FALSE),""),
IFERROR(VLOOKUP($G206,all_tags[type],1,FALSE),""),
IFERROR(VLOOKUP($H206,all_tags[type],1,FALSE),""),
IFERROR(VLOOKUP($I206,all_tags[type],1,FALSE),""),
IFERROR(VLOOKUP($J206,all_tags[type],1,FALSE),""),
IFERROR(VLOOKUP($K206,all_tags[type],1,FALSE),""),
IFERROR(VLOOKUP($L206,all_tags[type],1,FALSE),""),
IFERROR(VLOOKUP($M206,all_tags[type],1,FALSE),""),
IFERROR(VLOOKUP($N206,all_tags[type],1,FALSE),""),
IFERROR(VLOOKUP($O206,all_tags[type],1,FALSE),"")
)</f>
        <v>tutorial#exercise</v>
      </c>
      <c r="AE206" s="5" t="str">
        <f>_xlfn.TEXTJOIN("#",TRUE,
IFERROR(VLOOKUP($F206,all_tags[level],1,FALSE),""),
IFERROR(VLOOKUP($G206,all_tags[level],1,FALSE),""),
IFERROR(VLOOKUP($H206,all_tags[level],1,FALSE),""),
IFERROR(VLOOKUP($I206,all_tags[level],1,FALSE),""),
IFERROR(VLOOKUP($J206,all_tags[level],1,FALSE),""),
IFERROR(VLOOKUP($K206,all_tags[level],1,FALSE),""),
IFERROR(VLOOKUP($L206,all_tags[level],1,FALSE),""),
IFERROR(VLOOKUP($M206,all_tags[level],1,FALSE),""),
IFERROR(VLOOKUP($N206,all_tags[level],1,FALSE),""),
IFERROR(VLOOKUP($O206,all_tags[level],1,FALSE),"")
)</f>
        <v>explainer</v>
      </c>
      <c r="AF206" s="5" t="str">
        <f>_xlfn.TEXTJOIN("#",TRUE,
IFERROR(VLOOKUP($F206,all_tags[style],1,FALSE),""),
IFERROR(VLOOKUP($G206,all_tags[style],1,FALSE),""),
IFERROR(VLOOKUP($H206,all_tags[style],1,FALSE),""),
IFERROR(VLOOKUP($I206,all_tags[style],1,FALSE),""),
IFERROR(VLOOKUP($J206,all_tags[style],1,FALSE),""),
IFERROR(VLOOKUP($K206,all_tags[style],1,FALSE),""),
IFERROR(VLOOKUP($L206,all_tags[style],1,FALSE),""),
IFERROR(VLOOKUP($M206,all_tags[style],1,FALSE),""),
IFERROR(VLOOKUP($N206,all_tags[style],1,FALSE),""),
IFERROR(VLOOKUP($O206,all_tags[style],1,FALSE),"")
)</f>
        <v/>
      </c>
      <c r="AG206" s="5" t="str">
        <f>_xlfn.TEXTJOIN("#",TRUE,
IFERROR(VLOOKUP($F206,all_tags[theme],1,FALSE),""),
IFERROR(VLOOKUP($G206,all_tags[theme],1,FALSE),""),
IFERROR(VLOOKUP($H206,all_tags[theme],1,FALSE),""),
IFERROR(VLOOKUP($I206,all_tags[theme],1,FALSE),""),
IFERROR(VLOOKUP($J206,all_tags[theme],1,FALSE),""),
IFERROR(VLOOKUP($K206,all_tags[theme],1,FALSE),""),
IFERROR(VLOOKUP($L206,all_tags[theme],1,FALSE),""),
IFERROR(VLOOKUP($M206,all_tags[theme],1,FALSE),""),
IFERROR(VLOOKUP($N206,all_tags[theme],1,FALSE),""),
IFERROR(VLOOKUP($O206,all_tags[theme],1,FALSE),"")
)</f>
        <v/>
      </c>
      <c r="AH206" s="5" t="str">
        <f>_xlfn.TEXTJOIN("#",TRUE,
IFERROR(VLOOKUP($F206,all_tags[topic],1,FALSE),""),
IFERROR(VLOOKUP($G206,all_tags[topic],1,FALSE),""),
IFERROR(VLOOKUP($H206,all_tags[topic],1,FALSE),""),
IFERROR(VLOOKUP($I206,all_tags[topic],1,FALSE),""),
IFERROR(VLOOKUP($J206,all_tags[topic],1,FALSE),""),
IFERROR(VLOOKUP($K206,all_tags[topic],1,FALSE),""),
IFERROR(VLOOKUP($L206,all_tags[topic],1,FALSE),""),
IFERROR(VLOOKUP($M206,all_tags[topic],1,FALSE),""),
IFERROR(VLOOKUP($N206,all_tags[topic],1,FALSE),""),
IFERROR(VLOOKUP($O206,all_tags[topic],1,FALSE),"")
)</f>
        <v>technique#technology</v>
      </c>
      <c r="AI206" s="5" t="str">
        <f>_xlfn.TEXTJOIN("#",TRUE,
IFERROR(VLOOKUP($F206,all_tags[area],1,FALSE),""),
IFERROR(VLOOKUP($G206,all_tags[area],1,FALSE),""),
IFERROR(VLOOKUP($H206,all_tags[area],1,FALSE),""),
IFERROR(VLOOKUP($I206,all_tags[area],1,FALSE),""),
IFERROR(VLOOKUP($J206,all_tags[area],1,FALSE),""),
IFERROR(VLOOKUP($K206,all_tags[area],1,FALSE),""),
IFERROR(VLOOKUP($L206,all_tags[area],1,FALSE),""),
IFERROR(VLOOKUP($M206,all_tags[area],1,FALSE),""),
IFERROR(VLOOKUP($N206,all_tags[area],1,FALSE),""),
IFERROR(VLOOKUP($O206,all_tags[area],1,FALSE),"")
)</f>
        <v>clustering</v>
      </c>
      <c r="AJ206" s="5" t="str">
        <f>_xlfn.TEXTJOIN("#",TRUE,
IFERROR(VLOOKUP($F206,all_tags[technology],1,FALSE),""),
IFERROR(VLOOKUP($G206,all_tags[technology],1,FALSE),""),
IFERROR(VLOOKUP($H206,all_tags[technology],1,FALSE),""),
IFERROR(VLOOKUP($I206,all_tags[technology],1,FALSE),""),
IFERROR(VLOOKUP($J206,all_tags[technology],1,FALSE),""),
IFERROR(VLOOKUP($K206,all_tags[technology],1,FALSE),""),
IFERROR(VLOOKUP($L206,all_tags[technology],1,FALSE),""),
IFERROR(VLOOKUP($M206,all_tags[technology],1,FALSE),""),
IFERROR(VLOOKUP($N206,all_tags[technology],1,FALSE),""),
IFERROR(VLOOKUP($O206,all_tags[technology],1,FALSE),"")
)</f>
        <v>rstats</v>
      </c>
      <c r="AK206" s="5" t="str">
        <f>_xlfn.TEXTJOIN("#",TRUE,
IFERROR(VLOOKUP($F206,all_tags[other],1,FALSE),""),
IFERROR(VLOOKUP($G206,all_tags[other],1,FALSE),""),
IFERROR(VLOOKUP($H206,all_tags[other],1,FALSE),""),
IFERROR(VLOOKUP($I206,all_tags[other],1,FALSE),""),
IFERROR(VLOOKUP($J206,all_tags[other],1,FALSE),""),
IFERROR(VLOOKUP($K206,all_tags[other],1,FALSE),""),
IFERROR(VLOOKUP($L206,all_tags[other],1,FALSE),""),
IFERROR(VLOOKUP($M206,all_tags[other],1,FALSE),""),
IFERROR(VLOOKUP($N206,all_tags[other],1,FALSE),""),
IFERROR(VLOOKUP($O206,all_tags[other],1,FALSE),"")
)</f>
        <v/>
      </c>
      <c r="AL206" t="str">
        <f t="shared" si="3"/>
        <v>post;tutorial;exercise;explainer;technique;technology;clustering;rstats</v>
      </c>
    </row>
    <row r="207" spans="1:38" x14ac:dyDescent="0.25">
      <c r="A207" t="str">
        <f>source_data[[#This Row],[link_id]]</f>
        <v>L00498</v>
      </c>
      <c r="B207" t="str">
        <f>source_data[[#This Row],[link]]</f>
        <v>https://www.datasciencecentral.com/profiles/blogs/book-machine-learning-with-r-second-edition</v>
      </c>
      <c r="C207" t="str">
        <f>source_data[[#This Row],[article_title]]</f>
        <v>Book: Machine Learning with R – Second Edition</v>
      </c>
      <c r="D207" t="str">
        <f>source_data[[#This Row],[concatenate]]</f>
        <v>post;book;review;technology;ml;rstats</v>
      </c>
      <c r="E207">
        <f>source_data[[#This Row],[tag_count]]</f>
        <v>5</v>
      </c>
      <c r="F207" t="str" cm="1">
        <f t="array" ref="F207:K207">_xlfn.TEXTSPLIT(Table5[[#This Row],[concatenate]],";")</f>
        <v>post</v>
      </c>
      <c r="G207" t="str">
        <v>book</v>
      </c>
      <c r="H207" t="str">
        <v>review</v>
      </c>
      <c r="I207" t="str">
        <v>technology</v>
      </c>
      <c r="J207" t="str">
        <v>ml</v>
      </c>
      <c r="K207" t="str">
        <v>rstats</v>
      </c>
      <c r="Q207">
        <f>IF(ISBLANK(F207),-1,COUNTIF(all_tags[],F207)-COUNTIF(all_tags[category],F207))</f>
        <v>1</v>
      </c>
      <c r="R207">
        <f>IF(ISBLANK(G207),-1,COUNTIF(all_tags[],G207)-COUNTIF(all_tags[category],G207))</f>
        <v>1</v>
      </c>
      <c r="S207">
        <f>IF(ISBLANK(H207),-1,COUNTIF(all_tags[],H207)-COUNTIF(all_tags[category],H207))</f>
        <v>1</v>
      </c>
      <c r="T207">
        <f>IF(ISBLANK(I207),-1,COUNTIF(all_tags[],I207)-COUNTIF(all_tags[category],I207))</f>
        <v>1</v>
      </c>
      <c r="U207">
        <f>IF(ISBLANK(J207),-1,COUNTIF(all_tags[],J207)-COUNTIF(all_tags[category],J207))</f>
        <v>1</v>
      </c>
      <c r="V207">
        <f>IF(ISBLANK(K207),-1,COUNTIF(all_tags[],K207)-COUNTIF(all_tags[category],K207))</f>
        <v>1</v>
      </c>
      <c r="W207">
        <f>IF(ISBLANK(L207),-1,COUNTIF(all_tags[],L207)-COUNTIF(all_tags[category],L207))</f>
        <v>-1</v>
      </c>
      <c r="X207">
        <f>IF(ISBLANK(M207),-1,COUNTIF(all_tags[],M207)-COUNTIF(all_tags[category],M207))</f>
        <v>-1</v>
      </c>
      <c r="Y207">
        <f>IF(ISBLANK(N207),-1,COUNTIF(all_tags[],N207)-COUNTIF(all_tags[category],N207))</f>
        <v>-1</v>
      </c>
      <c r="Z207">
        <f>IF(ISBLANK(O207),-1,COUNTIF(all_tags[],O207)-COUNTIF(all_tags[category],O207))</f>
        <v>-1</v>
      </c>
      <c r="AB207" t="str">
        <f>Table5[[#This Row],[link_id]]</f>
        <v>L00498</v>
      </c>
      <c r="AC207" s="5" t="str">
        <f>_xlfn.TEXTJOIN("#",TRUE,
IFERROR(VLOOKUP($F207,all_tags[format],1,FALSE),""),
IFERROR(VLOOKUP($G207,all_tags[format],1,FALSE),""),
IFERROR(VLOOKUP($H207,all_tags[format],1,FALSE),""),
IFERROR(VLOOKUP($I207,all_tags[format],1,FALSE),""),
IFERROR(VLOOKUP($J207,all_tags[format],1,FALSE),""),
IFERROR(VLOOKUP($K207,all_tags[format],1,FALSE),""),
IFERROR(VLOOKUP($L207,all_tags[format],1,FALSE),""),
IFERROR(VLOOKUP($M207,all_tags[format],1,FALSE),""),
IFERROR(VLOOKUP($N207,all_tags[format],1,FALSE),""),
IFERROR(VLOOKUP($O207,all_tags[format],1,FALSE),"")
)</f>
        <v>post#book</v>
      </c>
      <c r="AD207" s="5" t="str">
        <f>_xlfn.TEXTJOIN("#",TRUE,
IFERROR(VLOOKUP($F207,all_tags[type],1,FALSE),""),
IFERROR(VLOOKUP($G207,all_tags[type],1,FALSE),""),
IFERROR(VLOOKUP($H207,all_tags[type],1,FALSE),""),
IFERROR(VLOOKUP($I207,all_tags[type],1,FALSE),""),
IFERROR(VLOOKUP($J207,all_tags[type],1,FALSE),""),
IFERROR(VLOOKUP($K207,all_tags[type],1,FALSE),""),
IFERROR(VLOOKUP($L207,all_tags[type],1,FALSE),""),
IFERROR(VLOOKUP($M207,all_tags[type],1,FALSE),""),
IFERROR(VLOOKUP($N207,all_tags[type],1,FALSE),""),
IFERROR(VLOOKUP($O207,all_tags[type],1,FALSE),"")
)</f>
        <v>review</v>
      </c>
      <c r="AE207" s="5" t="str">
        <f>_xlfn.TEXTJOIN("#",TRUE,
IFERROR(VLOOKUP($F207,all_tags[level],1,FALSE),""),
IFERROR(VLOOKUP($G207,all_tags[level],1,FALSE),""),
IFERROR(VLOOKUP($H207,all_tags[level],1,FALSE),""),
IFERROR(VLOOKUP($I207,all_tags[level],1,FALSE),""),
IFERROR(VLOOKUP($J207,all_tags[level],1,FALSE),""),
IFERROR(VLOOKUP($K207,all_tags[level],1,FALSE),""),
IFERROR(VLOOKUP($L207,all_tags[level],1,FALSE),""),
IFERROR(VLOOKUP($M207,all_tags[level],1,FALSE),""),
IFERROR(VLOOKUP($N207,all_tags[level],1,FALSE),""),
IFERROR(VLOOKUP($O207,all_tags[level],1,FALSE),"")
)</f>
        <v/>
      </c>
      <c r="AF207" s="5" t="str">
        <f>_xlfn.TEXTJOIN("#",TRUE,
IFERROR(VLOOKUP($F207,all_tags[style],1,FALSE),""),
IFERROR(VLOOKUP($G207,all_tags[style],1,FALSE),""),
IFERROR(VLOOKUP($H207,all_tags[style],1,FALSE),""),
IFERROR(VLOOKUP($I207,all_tags[style],1,FALSE),""),
IFERROR(VLOOKUP($J207,all_tags[style],1,FALSE),""),
IFERROR(VLOOKUP($K207,all_tags[style],1,FALSE),""),
IFERROR(VLOOKUP($L207,all_tags[style],1,FALSE),""),
IFERROR(VLOOKUP($M207,all_tags[style],1,FALSE),""),
IFERROR(VLOOKUP($N207,all_tags[style],1,FALSE),""),
IFERROR(VLOOKUP($O207,all_tags[style],1,FALSE),"")
)</f>
        <v/>
      </c>
      <c r="AG207" s="5" t="str">
        <f>_xlfn.TEXTJOIN("#",TRUE,
IFERROR(VLOOKUP($F207,all_tags[theme],1,FALSE),""),
IFERROR(VLOOKUP($G207,all_tags[theme],1,FALSE),""),
IFERROR(VLOOKUP($H207,all_tags[theme],1,FALSE),""),
IFERROR(VLOOKUP($I207,all_tags[theme],1,FALSE),""),
IFERROR(VLOOKUP($J207,all_tags[theme],1,FALSE),""),
IFERROR(VLOOKUP($K207,all_tags[theme],1,FALSE),""),
IFERROR(VLOOKUP($L207,all_tags[theme],1,FALSE),""),
IFERROR(VLOOKUP($M207,all_tags[theme],1,FALSE),""),
IFERROR(VLOOKUP($N207,all_tags[theme],1,FALSE),""),
IFERROR(VLOOKUP($O207,all_tags[theme],1,FALSE),"")
)</f>
        <v/>
      </c>
      <c r="AH207" s="5" t="str">
        <f>_xlfn.TEXTJOIN("#",TRUE,
IFERROR(VLOOKUP($F207,all_tags[topic],1,FALSE),""),
IFERROR(VLOOKUP($G207,all_tags[topic],1,FALSE),""),
IFERROR(VLOOKUP($H207,all_tags[topic],1,FALSE),""),
IFERROR(VLOOKUP($I207,all_tags[topic],1,FALSE),""),
IFERROR(VLOOKUP($J207,all_tags[topic],1,FALSE),""),
IFERROR(VLOOKUP($K207,all_tags[topic],1,FALSE),""),
IFERROR(VLOOKUP($L207,all_tags[topic],1,FALSE),""),
IFERROR(VLOOKUP($M207,all_tags[topic],1,FALSE),""),
IFERROR(VLOOKUP($N207,all_tags[topic],1,FALSE),""),
IFERROR(VLOOKUP($O207,all_tags[topic],1,FALSE),"")
)</f>
        <v>technology</v>
      </c>
      <c r="AI207" s="5" t="str">
        <f>_xlfn.TEXTJOIN("#",TRUE,
IFERROR(VLOOKUP($F207,all_tags[area],1,FALSE),""),
IFERROR(VLOOKUP($G207,all_tags[area],1,FALSE),""),
IFERROR(VLOOKUP($H207,all_tags[area],1,FALSE),""),
IFERROR(VLOOKUP($I207,all_tags[area],1,FALSE),""),
IFERROR(VLOOKUP($J207,all_tags[area],1,FALSE),""),
IFERROR(VLOOKUP($K207,all_tags[area],1,FALSE),""),
IFERROR(VLOOKUP($L207,all_tags[area],1,FALSE),""),
IFERROR(VLOOKUP($M207,all_tags[area],1,FALSE),""),
IFERROR(VLOOKUP($N207,all_tags[area],1,FALSE),""),
IFERROR(VLOOKUP($O207,all_tags[area],1,FALSE),"")
)</f>
        <v>ml</v>
      </c>
      <c r="AJ207" s="5" t="str">
        <f>_xlfn.TEXTJOIN("#",TRUE,
IFERROR(VLOOKUP($F207,all_tags[technology],1,FALSE),""),
IFERROR(VLOOKUP($G207,all_tags[technology],1,FALSE),""),
IFERROR(VLOOKUP($H207,all_tags[technology],1,FALSE),""),
IFERROR(VLOOKUP($I207,all_tags[technology],1,FALSE),""),
IFERROR(VLOOKUP($J207,all_tags[technology],1,FALSE),""),
IFERROR(VLOOKUP($K207,all_tags[technology],1,FALSE),""),
IFERROR(VLOOKUP($L207,all_tags[technology],1,FALSE),""),
IFERROR(VLOOKUP($M207,all_tags[technology],1,FALSE),""),
IFERROR(VLOOKUP($N207,all_tags[technology],1,FALSE),""),
IFERROR(VLOOKUP($O207,all_tags[technology],1,FALSE),"")
)</f>
        <v>rstats</v>
      </c>
      <c r="AK207" s="5" t="str">
        <f>_xlfn.TEXTJOIN("#",TRUE,
IFERROR(VLOOKUP($F207,all_tags[other],1,FALSE),""),
IFERROR(VLOOKUP($G207,all_tags[other],1,FALSE),""),
IFERROR(VLOOKUP($H207,all_tags[other],1,FALSE),""),
IFERROR(VLOOKUP($I207,all_tags[other],1,FALSE),""),
IFERROR(VLOOKUP($J207,all_tags[other],1,FALSE),""),
IFERROR(VLOOKUP($K207,all_tags[other],1,FALSE),""),
IFERROR(VLOOKUP($L207,all_tags[other],1,FALSE),""),
IFERROR(VLOOKUP($M207,all_tags[other],1,FALSE),""),
IFERROR(VLOOKUP($N207,all_tags[other],1,FALSE),""),
IFERROR(VLOOKUP($O207,all_tags[other],1,FALSE),"")
)</f>
        <v/>
      </c>
      <c r="AL207" t="str">
        <f t="shared" si="3"/>
        <v>post;book;review;technology;ml;rstats</v>
      </c>
    </row>
    <row r="208" spans="1:38" x14ac:dyDescent="0.25">
      <c r="A208" t="str">
        <f>source_data[[#This Row],[link_id]]</f>
        <v>L00500</v>
      </c>
      <c r="B208" t="str">
        <f>source_data[[#This Row],[link]]</f>
        <v>https://datascienceplus.com/deep-learning-with-r/</v>
      </c>
      <c r="C208" t="str">
        <f>source_data[[#This Row],[article_title]]</f>
        <v>Deep Learning with R</v>
      </c>
      <c r="D208" t="str">
        <f>source_data[[#This Row],[concatenate]]</f>
        <v>post;how-to;basics;technology;dl;rstats</v>
      </c>
      <c r="E208">
        <f>source_data[[#This Row],[tag_count]]</f>
        <v>6</v>
      </c>
      <c r="F208" t="str" cm="1">
        <f t="array" ref="F208:K208">_xlfn.TEXTSPLIT(Table5[[#This Row],[concatenate]],";")</f>
        <v>post</v>
      </c>
      <c r="G208" t="str">
        <v>how-to</v>
      </c>
      <c r="H208" t="str">
        <v>basics</v>
      </c>
      <c r="I208" t="str">
        <v>technology</v>
      </c>
      <c r="J208" t="str">
        <v>dl</v>
      </c>
      <c r="K208" t="str">
        <v>rstats</v>
      </c>
      <c r="Q208">
        <f>IF(ISBLANK(F208),-1,COUNTIF(all_tags[],F208)-COUNTIF(all_tags[category],F208))</f>
        <v>1</v>
      </c>
      <c r="R208">
        <f>IF(ISBLANK(G208),-1,COUNTIF(all_tags[],G208)-COUNTIF(all_tags[category],G208))</f>
        <v>1</v>
      </c>
      <c r="S208">
        <f>IF(ISBLANK(H208),-1,COUNTIF(all_tags[],H208)-COUNTIF(all_tags[category],H208))</f>
        <v>1</v>
      </c>
      <c r="T208">
        <f>IF(ISBLANK(I208),-1,COUNTIF(all_tags[],I208)-COUNTIF(all_tags[category],I208))</f>
        <v>1</v>
      </c>
      <c r="U208">
        <f>IF(ISBLANK(J208),-1,COUNTIF(all_tags[],J208)-COUNTIF(all_tags[category],J208))</f>
        <v>1</v>
      </c>
      <c r="V208">
        <f>IF(ISBLANK(K208),-1,COUNTIF(all_tags[],K208)-COUNTIF(all_tags[category],K208))</f>
        <v>1</v>
      </c>
      <c r="W208">
        <f>IF(ISBLANK(L208),-1,COUNTIF(all_tags[],L208)-COUNTIF(all_tags[category],L208))</f>
        <v>-1</v>
      </c>
      <c r="X208">
        <f>IF(ISBLANK(M208),-1,COUNTIF(all_tags[],M208)-COUNTIF(all_tags[category],M208))</f>
        <v>-1</v>
      </c>
      <c r="Y208">
        <f>IF(ISBLANK(N208),-1,COUNTIF(all_tags[],N208)-COUNTIF(all_tags[category],N208))</f>
        <v>-1</v>
      </c>
      <c r="Z208">
        <f>IF(ISBLANK(O208),-1,COUNTIF(all_tags[],O208)-COUNTIF(all_tags[category],O208))</f>
        <v>-1</v>
      </c>
      <c r="AB208" t="str">
        <f>Table5[[#This Row],[link_id]]</f>
        <v>L00500</v>
      </c>
      <c r="AC208" s="5" t="str">
        <f>_xlfn.TEXTJOIN("#",TRUE,
IFERROR(VLOOKUP($F208,all_tags[format],1,FALSE),""),
IFERROR(VLOOKUP($G208,all_tags[format],1,FALSE),""),
IFERROR(VLOOKUP($H208,all_tags[format],1,FALSE),""),
IFERROR(VLOOKUP($I208,all_tags[format],1,FALSE),""),
IFERROR(VLOOKUP($J208,all_tags[format],1,FALSE),""),
IFERROR(VLOOKUP($K208,all_tags[format],1,FALSE),""),
IFERROR(VLOOKUP($L208,all_tags[format],1,FALSE),""),
IFERROR(VLOOKUP($M208,all_tags[format],1,FALSE),""),
IFERROR(VLOOKUP($N208,all_tags[format],1,FALSE),""),
IFERROR(VLOOKUP($O208,all_tags[format],1,FALSE),"")
)</f>
        <v>post</v>
      </c>
      <c r="AD208" s="5" t="str">
        <f>_xlfn.TEXTJOIN("#",TRUE,
IFERROR(VLOOKUP($F208,all_tags[type],1,FALSE),""),
IFERROR(VLOOKUP($G208,all_tags[type],1,FALSE),""),
IFERROR(VLOOKUP($H208,all_tags[type],1,FALSE),""),
IFERROR(VLOOKUP($I208,all_tags[type],1,FALSE),""),
IFERROR(VLOOKUP($J208,all_tags[type],1,FALSE),""),
IFERROR(VLOOKUP($K208,all_tags[type],1,FALSE),""),
IFERROR(VLOOKUP($L208,all_tags[type],1,FALSE),""),
IFERROR(VLOOKUP($M208,all_tags[type],1,FALSE),""),
IFERROR(VLOOKUP($N208,all_tags[type],1,FALSE),""),
IFERROR(VLOOKUP($O208,all_tags[type],1,FALSE),"")
)</f>
        <v>how-to</v>
      </c>
      <c r="AE208" s="5" t="str">
        <f>_xlfn.TEXTJOIN("#",TRUE,
IFERROR(VLOOKUP($F208,all_tags[level],1,FALSE),""),
IFERROR(VLOOKUP($G208,all_tags[level],1,FALSE),""),
IFERROR(VLOOKUP($H208,all_tags[level],1,FALSE),""),
IFERROR(VLOOKUP($I208,all_tags[level],1,FALSE),""),
IFERROR(VLOOKUP($J208,all_tags[level],1,FALSE),""),
IFERROR(VLOOKUP($K208,all_tags[level],1,FALSE),""),
IFERROR(VLOOKUP($L208,all_tags[level],1,FALSE),""),
IFERROR(VLOOKUP($M208,all_tags[level],1,FALSE),""),
IFERROR(VLOOKUP($N208,all_tags[level],1,FALSE),""),
IFERROR(VLOOKUP($O208,all_tags[level],1,FALSE),"")
)</f>
        <v>basics</v>
      </c>
      <c r="AF208" s="5" t="str">
        <f>_xlfn.TEXTJOIN("#",TRUE,
IFERROR(VLOOKUP($F208,all_tags[style],1,FALSE),""),
IFERROR(VLOOKUP($G208,all_tags[style],1,FALSE),""),
IFERROR(VLOOKUP($H208,all_tags[style],1,FALSE),""),
IFERROR(VLOOKUP($I208,all_tags[style],1,FALSE),""),
IFERROR(VLOOKUP($J208,all_tags[style],1,FALSE),""),
IFERROR(VLOOKUP($K208,all_tags[style],1,FALSE),""),
IFERROR(VLOOKUP($L208,all_tags[style],1,FALSE),""),
IFERROR(VLOOKUP($M208,all_tags[style],1,FALSE),""),
IFERROR(VLOOKUP($N208,all_tags[style],1,FALSE),""),
IFERROR(VLOOKUP($O208,all_tags[style],1,FALSE),"")
)</f>
        <v/>
      </c>
      <c r="AG208" s="5" t="str">
        <f>_xlfn.TEXTJOIN("#",TRUE,
IFERROR(VLOOKUP($F208,all_tags[theme],1,FALSE),""),
IFERROR(VLOOKUP($G208,all_tags[theme],1,FALSE),""),
IFERROR(VLOOKUP($H208,all_tags[theme],1,FALSE),""),
IFERROR(VLOOKUP($I208,all_tags[theme],1,FALSE),""),
IFERROR(VLOOKUP($J208,all_tags[theme],1,FALSE),""),
IFERROR(VLOOKUP($K208,all_tags[theme],1,FALSE),""),
IFERROR(VLOOKUP($L208,all_tags[theme],1,FALSE),""),
IFERROR(VLOOKUP($M208,all_tags[theme],1,FALSE),""),
IFERROR(VLOOKUP($N208,all_tags[theme],1,FALSE),""),
IFERROR(VLOOKUP($O208,all_tags[theme],1,FALSE),"")
)</f>
        <v/>
      </c>
      <c r="AH208" s="5" t="str">
        <f>_xlfn.TEXTJOIN("#",TRUE,
IFERROR(VLOOKUP($F208,all_tags[topic],1,FALSE),""),
IFERROR(VLOOKUP($G208,all_tags[topic],1,FALSE),""),
IFERROR(VLOOKUP($H208,all_tags[topic],1,FALSE),""),
IFERROR(VLOOKUP($I208,all_tags[topic],1,FALSE),""),
IFERROR(VLOOKUP($J208,all_tags[topic],1,FALSE),""),
IFERROR(VLOOKUP($K208,all_tags[topic],1,FALSE),""),
IFERROR(VLOOKUP($L208,all_tags[topic],1,FALSE),""),
IFERROR(VLOOKUP($M208,all_tags[topic],1,FALSE),""),
IFERROR(VLOOKUP($N208,all_tags[topic],1,FALSE),""),
IFERROR(VLOOKUP($O208,all_tags[topic],1,FALSE),"")
)</f>
        <v>technology</v>
      </c>
      <c r="AI208" s="5" t="str">
        <f>_xlfn.TEXTJOIN("#",TRUE,
IFERROR(VLOOKUP($F208,all_tags[area],1,FALSE),""),
IFERROR(VLOOKUP($G208,all_tags[area],1,FALSE),""),
IFERROR(VLOOKUP($H208,all_tags[area],1,FALSE),""),
IFERROR(VLOOKUP($I208,all_tags[area],1,FALSE),""),
IFERROR(VLOOKUP($J208,all_tags[area],1,FALSE),""),
IFERROR(VLOOKUP($K208,all_tags[area],1,FALSE),""),
IFERROR(VLOOKUP($L208,all_tags[area],1,FALSE),""),
IFERROR(VLOOKUP($M208,all_tags[area],1,FALSE),""),
IFERROR(VLOOKUP($N208,all_tags[area],1,FALSE),""),
IFERROR(VLOOKUP($O208,all_tags[area],1,FALSE),"")
)</f>
        <v>dl</v>
      </c>
      <c r="AJ208" s="5" t="str">
        <f>_xlfn.TEXTJOIN("#",TRUE,
IFERROR(VLOOKUP($F208,all_tags[technology],1,FALSE),""),
IFERROR(VLOOKUP($G208,all_tags[technology],1,FALSE),""),
IFERROR(VLOOKUP($H208,all_tags[technology],1,FALSE),""),
IFERROR(VLOOKUP($I208,all_tags[technology],1,FALSE),""),
IFERROR(VLOOKUP($J208,all_tags[technology],1,FALSE),""),
IFERROR(VLOOKUP($K208,all_tags[technology],1,FALSE),""),
IFERROR(VLOOKUP($L208,all_tags[technology],1,FALSE),""),
IFERROR(VLOOKUP($M208,all_tags[technology],1,FALSE),""),
IFERROR(VLOOKUP($N208,all_tags[technology],1,FALSE),""),
IFERROR(VLOOKUP($O208,all_tags[technology],1,FALSE),"")
)</f>
        <v>rstats</v>
      </c>
      <c r="AK208" s="5" t="str">
        <f>_xlfn.TEXTJOIN("#",TRUE,
IFERROR(VLOOKUP($F208,all_tags[other],1,FALSE),""),
IFERROR(VLOOKUP($G208,all_tags[other],1,FALSE),""),
IFERROR(VLOOKUP($H208,all_tags[other],1,FALSE),""),
IFERROR(VLOOKUP($I208,all_tags[other],1,FALSE),""),
IFERROR(VLOOKUP($J208,all_tags[other],1,FALSE),""),
IFERROR(VLOOKUP($K208,all_tags[other],1,FALSE),""),
IFERROR(VLOOKUP($L208,all_tags[other],1,FALSE),""),
IFERROR(VLOOKUP($M208,all_tags[other],1,FALSE),""),
IFERROR(VLOOKUP($N208,all_tags[other],1,FALSE),""),
IFERROR(VLOOKUP($O208,all_tags[other],1,FALSE),"")
)</f>
        <v/>
      </c>
      <c r="AL208" t="str">
        <f t="shared" si="3"/>
        <v>post;how-to;basics;technology;dl;rstats</v>
      </c>
    </row>
    <row r="209" spans="1:38" x14ac:dyDescent="0.25">
      <c r="A209" t="str">
        <f>source_data[[#This Row],[link_id]]</f>
        <v>L00502</v>
      </c>
      <c r="B209" t="str">
        <f>source_data[[#This Row],[link]]</f>
        <v>https://www.datacamp.com/community/blog/arima-modeling-with-r</v>
      </c>
      <c r="C209" t="str">
        <f>source_data[[#This Row],[article_title]]</f>
        <v>ARIMA Modeling with R</v>
      </c>
      <c r="D209" t="str">
        <f>source_data[[#This Row],[concatenate]]</f>
        <v>course;intermediate;technology;forecasting;timeseries;rstats</v>
      </c>
      <c r="E209">
        <f>source_data[[#This Row],[tag_count]]</f>
        <v>5</v>
      </c>
      <c r="F209" t="str" cm="1">
        <f t="array" ref="F209:K209">_xlfn.TEXTSPLIT(Table5[[#This Row],[concatenate]],";")</f>
        <v>course</v>
      </c>
      <c r="G209" t="str">
        <v>intermediate</v>
      </c>
      <c r="H209" t="str">
        <v>technology</v>
      </c>
      <c r="I209" t="str">
        <v>forecasting</v>
      </c>
      <c r="J209" t="str">
        <v>timeseries</v>
      </c>
      <c r="K209" t="str">
        <v>rstats</v>
      </c>
      <c r="Q209">
        <f>IF(ISBLANK(F209),-1,COUNTIF(all_tags[],F209)-COUNTIF(all_tags[category],F209))</f>
        <v>1</v>
      </c>
      <c r="R209">
        <f>IF(ISBLANK(G209),-1,COUNTIF(all_tags[],G209)-COUNTIF(all_tags[category],G209))</f>
        <v>1</v>
      </c>
      <c r="S209">
        <f>IF(ISBLANK(H209),-1,COUNTIF(all_tags[],H209)-COUNTIF(all_tags[category],H209))</f>
        <v>1</v>
      </c>
      <c r="T209">
        <f>IF(ISBLANK(I209),-1,COUNTIF(all_tags[],I209)-COUNTIF(all_tags[category],I209))</f>
        <v>1</v>
      </c>
      <c r="U209">
        <f>IF(ISBLANK(J209),-1,COUNTIF(all_tags[],J209)-COUNTIF(all_tags[category],J209))</f>
        <v>1</v>
      </c>
      <c r="V209">
        <f>IF(ISBLANK(K209),-1,COUNTIF(all_tags[],K209)-COUNTIF(all_tags[category],K209))</f>
        <v>1</v>
      </c>
      <c r="W209">
        <f>IF(ISBLANK(L209),-1,COUNTIF(all_tags[],L209)-COUNTIF(all_tags[category],L209))</f>
        <v>-1</v>
      </c>
      <c r="X209">
        <f>IF(ISBLANK(M209),-1,COUNTIF(all_tags[],M209)-COUNTIF(all_tags[category],M209))</f>
        <v>-1</v>
      </c>
      <c r="Y209">
        <f>IF(ISBLANK(N209),-1,COUNTIF(all_tags[],N209)-COUNTIF(all_tags[category],N209))</f>
        <v>-1</v>
      </c>
      <c r="Z209">
        <f>IF(ISBLANK(O209),-1,COUNTIF(all_tags[],O209)-COUNTIF(all_tags[category],O209))</f>
        <v>-1</v>
      </c>
      <c r="AB209" t="str">
        <f>Table5[[#This Row],[link_id]]</f>
        <v>L00502</v>
      </c>
      <c r="AC209" s="5" t="str">
        <f>_xlfn.TEXTJOIN("#",TRUE,
IFERROR(VLOOKUP($F209,all_tags[format],1,FALSE),""),
IFERROR(VLOOKUP($G209,all_tags[format],1,FALSE),""),
IFERROR(VLOOKUP($H209,all_tags[format],1,FALSE),""),
IFERROR(VLOOKUP($I209,all_tags[format],1,FALSE),""),
IFERROR(VLOOKUP($J209,all_tags[format],1,FALSE),""),
IFERROR(VLOOKUP($K209,all_tags[format],1,FALSE),""),
IFERROR(VLOOKUP($L209,all_tags[format],1,FALSE),""),
IFERROR(VLOOKUP($M209,all_tags[format],1,FALSE),""),
IFERROR(VLOOKUP($N209,all_tags[format],1,FALSE),""),
IFERROR(VLOOKUP($O209,all_tags[format],1,FALSE),"")
)</f>
        <v>course</v>
      </c>
      <c r="AD209" s="5" t="str">
        <f>_xlfn.TEXTJOIN("#",TRUE,
IFERROR(VLOOKUP($F209,all_tags[type],1,FALSE),""),
IFERROR(VLOOKUP($G209,all_tags[type],1,FALSE),""),
IFERROR(VLOOKUP($H209,all_tags[type],1,FALSE),""),
IFERROR(VLOOKUP($I209,all_tags[type],1,FALSE),""),
IFERROR(VLOOKUP($J209,all_tags[type],1,FALSE),""),
IFERROR(VLOOKUP($K209,all_tags[type],1,FALSE),""),
IFERROR(VLOOKUP($L209,all_tags[type],1,FALSE),""),
IFERROR(VLOOKUP($M209,all_tags[type],1,FALSE),""),
IFERROR(VLOOKUP($N209,all_tags[type],1,FALSE),""),
IFERROR(VLOOKUP($O209,all_tags[type],1,FALSE),"")
)</f>
        <v/>
      </c>
      <c r="AE209" s="5" t="str">
        <f>_xlfn.TEXTJOIN("#",TRUE,
IFERROR(VLOOKUP($F209,all_tags[level],1,FALSE),""),
IFERROR(VLOOKUP($G209,all_tags[level],1,FALSE),""),
IFERROR(VLOOKUP($H209,all_tags[level],1,FALSE),""),
IFERROR(VLOOKUP($I209,all_tags[level],1,FALSE),""),
IFERROR(VLOOKUP($J209,all_tags[level],1,FALSE),""),
IFERROR(VLOOKUP($K209,all_tags[level],1,FALSE),""),
IFERROR(VLOOKUP($L209,all_tags[level],1,FALSE),""),
IFERROR(VLOOKUP($M209,all_tags[level],1,FALSE),""),
IFERROR(VLOOKUP($N209,all_tags[level],1,FALSE),""),
IFERROR(VLOOKUP($O209,all_tags[level],1,FALSE),"")
)</f>
        <v>intermediate</v>
      </c>
      <c r="AF209" s="5" t="str">
        <f>_xlfn.TEXTJOIN("#",TRUE,
IFERROR(VLOOKUP($F209,all_tags[style],1,FALSE),""),
IFERROR(VLOOKUP($G209,all_tags[style],1,FALSE),""),
IFERROR(VLOOKUP($H209,all_tags[style],1,FALSE),""),
IFERROR(VLOOKUP($I209,all_tags[style],1,FALSE),""),
IFERROR(VLOOKUP($J209,all_tags[style],1,FALSE),""),
IFERROR(VLOOKUP($K209,all_tags[style],1,FALSE),""),
IFERROR(VLOOKUP($L209,all_tags[style],1,FALSE),""),
IFERROR(VLOOKUP($M209,all_tags[style],1,FALSE),""),
IFERROR(VLOOKUP($N209,all_tags[style],1,FALSE),""),
IFERROR(VLOOKUP($O209,all_tags[style],1,FALSE),"")
)</f>
        <v/>
      </c>
      <c r="AG209" s="5" t="str">
        <f>_xlfn.TEXTJOIN("#",TRUE,
IFERROR(VLOOKUP($F209,all_tags[theme],1,FALSE),""),
IFERROR(VLOOKUP($G209,all_tags[theme],1,FALSE),""),
IFERROR(VLOOKUP($H209,all_tags[theme],1,FALSE),""),
IFERROR(VLOOKUP($I209,all_tags[theme],1,FALSE),""),
IFERROR(VLOOKUP($J209,all_tags[theme],1,FALSE),""),
IFERROR(VLOOKUP($K209,all_tags[theme],1,FALSE),""),
IFERROR(VLOOKUP($L209,all_tags[theme],1,FALSE),""),
IFERROR(VLOOKUP($M209,all_tags[theme],1,FALSE),""),
IFERROR(VLOOKUP($N209,all_tags[theme],1,FALSE),""),
IFERROR(VLOOKUP($O209,all_tags[theme],1,FALSE),"")
)</f>
        <v/>
      </c>
      <c r="AH209" s="5" t="str">
        <f>_xlfn.TEXTJOIN("#",TRUE,
IFERROR(VLOOKUP($F209,all_tags[topic],1,FALSE),""),
IFERROR(VLOOKUP($G209,all_tags[topic],1,FALSE),""),
IFERROR(VLOOKUP($H209,all_tags[topic],1,FALSE),""),
IFERROR(VLOOKUP($I209,all_tags[topic],1,FALSE),""),
IFERROR(VLOOKUP($J209,all_tags[topic],1,FALSE),""),
IFERROR(VLOOKUP($K209,all_tags[topic],1,FALSE),""),
IFERROR(VLOOKUP($L209,all_tags[topic],1,FALSE),""),
IFERROR(VLOOKUP($M209,all_tags[topic],1,FALSE),""),
IFERROR(VLOOKUP($N209,all_tags[topic],1,FALSE),""),
IFERROR(VLOOKUP($O209,all_tags[topic],1,FALSE),"")
)</f>
        <v>technology</v>
      </c>
      <c r="AI209" s="5" t="str">
        <f>_xlfn.TEXTJOIN("#",TRUE,
IFERROR(VLOOKUP($F209,all_tags[area],1,FALSE),""),
IFERROR(VLOOKUP($G209,all_tags[area],1,FALSE),""),
IFERROR(VLOOKUP($H209,all_tags[area],1,FALSE),""),
IFERROR(VLOOKUP($I209,all_tags[area],1,FALSE),""),
IFERROR(VLOOKUP($J209,all_tags[area],1,FALSE),""),
IFERROR(VLOOKUP($K209,all_tags[area],1,FALSE),""),
IFERROR(VLOOKUP($L209,all_tags[area],1,FALSE),""),
IFERROR(VLOOKUP($M209,all_tags[area],1,FALSE),""),
IFERROR(VLOOKUP($N209,all_tags[area],1,FALSE),""),
IFERROR(VLOOKUP($O209,all_tags[area],1,FALSE),"")
)</f>
        <v>forecasting#timeseries</v>
      </c>
      <c r="AJ209" s="5" t="str">
        <f>_xlfn.TEXTJOIN("#",TRUE,
IFERROR(VLOOKUP($F209,all_tags[technology],1,FALSE),""),
IFERROR(VLOOKUP($G209,all_tags[technology],1,FALSE),""),
IFERROR(VLOOKUP($H209,all_tags[technology],1,FALSE),""),
IFERROR(VLOOKUP($I209,all_tags[technology],1,FALSE),""),
IFERROR(VLOOKUP($J209,all_tags[technology],1,FALSE),""),
IFERROR(VLOOKUP($K209,all_tags[technology],1,FALSE),""),
IFERROR(VLOOKUP($L209,all_tags[technology],1,FALSE),""),
IFERROR(VLOOKUP($M209,all_tags[technology],1,FALSE),""),
IFERROR(VLOOKUP($N209,all_tags[technology],1,FALSE),""),
IFERROR(VLOOKUP($O209,all_tags[technology],1,FALSE),"")
)</f>
        <v>rstats</v>
      </c>
      <c r="AK209" s="5" t="str">
        <f>_xlfn.TEXTJOIN("#",TRUE,
IFERROR(VLOOKUP($F209,all_tags[other],1,FALSE),""),
IFERROR(VLOOKUP($G209,all_tags[other],1,FALSE),""),
IFERROR(VLOOKUP($H209,all_tags[other],1,FALSE),""),
IFERROR(VLOOKUP($I209,all_tags[other],1,FALSE),""),
IFERROR(VLOOKUP($J209,all_tags[other],1,FALSE),""),
IFERROR(VLOOKUP($K209,all_tags[other],1,FALSE),""),
IFERROR(VLOOKUP($L209,all_tags[other],1,FALSE),""),
IFERROR(VLOOKUP($M209,all_tags[other],1,FALSE),""),
IFERROR(VLOOKUP($N209,all_tags[other],1,FALSE),""),
IFERROR(VLOOKUP($O209,all_tags[other],1,FALSE),"")
)</f>
        <v/>
      </c>
      <c r="AL209" t="str">
        <f t="shared" si="3"/>
        <v>course;intermediate;technology;forecasting;timeseries;rstats</v>
      </c>
    </row>
    <row r="210" spans="1:38" x14ac:dyDescent="0.25">
      <c r="A210" t="str">
        <f>source_data[[#This Row],[link_id]]</f>
        <v>L00504</v>
      </c>
      <c r="B210" t="str">
        <f>source_data[[#This Row],[link]]</f>
        <v>https://www.datasciencecentral.com/profiles/blogs/5-free-statistics-ebooks-you-need-to-read-this-autumn</v>
      </c>
      <c r="C210" t="str">
        <f>source_data[[#This Row],[article_title]]</f>
        <v>Big data in ranching and animal husbandry</v>
      </c>
      <c r="D210" t="str">
        <f>source_data[[#This Row],[concatenate]]</f>
        <v>post;general;dubious;use-case;big-data</v>
      </c>
      <c r="E210">
        <f>source_data[[#This Row],[tag_count]]</f>
        <v>6</v>
      </c>
      <c r="F210" t="str" cm="1">
        <f t="array" ref="F210:J210">_xlfn.TEXTSPLIT(Table5[[#This Row],[concatenate]],";")</f>
        <v>post</v>
      </c>
      <c r="G210" t="str">
        <v>general</v>
      </c>
      <c r="H210" t="str">
        <v>dubious</v>
      </c>
      <c r="I210" t="str">
        <v>use-case</v>
      </c>
      <c r="J210" t="str">
        <v>big-data</v>
      </c>
      <c r="Q210">
        <f>IF(ISBLANK(F210),-1,COUNTIF(all_tags[],F210)-COUNTIF(all_tags[category],F210))</f>
        <v>1</v>
      </c>
      <c r="R210">
        <f>IF(ISBLANK(G210),-1,COUNTIF(all_tags[],G210)-COUNTIF(all_tags[category],G210))</f>
        <v>1</v>
      </c>
      <c r="S210">
        <f>IF(ISBLANK(H210),-1,COUNTIF(all_tags[],H210)-COUNTIF(all_tags[category],H210))</f>
        <v>1</v>
      </c>
      <c r="T210">
        <f>IF(ISBLANK(I210),-1,COUNTIF(all_tags[],I210)-COUNTIF(all_tags[category],I210))</f>
        <v>1</v>
      </c>
      <c r="U210">
        <f>IF(ISBLANK(J210),-1,COUNTIF(all_tags[],J210)-COUNTIF(all_tags[category],J210))</f>
        <v>1</v>
      </c>
      <c r="V210">
        <f>IF(ISBLANK(K210),-1,COUNTIF(all_tags[],K210)-COUNTIF(all_tags[category],K210))</f>
        <v>-1</v>
      </c>
      <c r="W210">
        <f>IF(ISBLANK(L210),-1,COUNTIF(all_tags[],L210)-COUNTIF(all_tags[category],L210))</f>
        <v>-1</v>
      </c>
      <c r="X210">
        <f>IF(ISBLANK(M210),-1,COUNTIF(all_tags[],M210)-COUNTIF(all_tags[category],M210))</f>
        <v>-1</v>
      </c>
      <c r="Y210">
        <f>IF(ISBLANK(N210),-1,COUNTIF(all_tags[],N210)-COUNTIF(all_tags[category],N210))</f>
        <v>-1</v>
      </c>
      <c r="Z210">
        <f>IF(ISBLANK(O210),-1,COUNTIF(all_tags[],O210)-COUNTIF(all_tags[category],O210))</f>
        <v>-1</v>
      </c>
      <c r="AB210" t="str">
        <f>Table5[[#This Row],[link_id]]</f>
        <v>L00504</v>
      </c>
      <c r="AC210" s="5" t="str">
        <f>_xlfn.TEXTJOIN("#",TRUE,
IFERROR(VLOOKUP($F210,all_tags[format],1,FALSE),""),
IFERROR(VLOOKUP($G210,all_tags[format],1,FALSE),""),
IFERROR(VLOOKUP($H210,all_tags[format],1,FALSE),""),
IFERROR(VLOOKUP($I210,all_tags[format],1,FALSE),""),
IFERROR(VLOOKUP($J210,all_tags[format],1,FALSE),""),
IFERROR(VLOOKUP($K210,all_tags[format],1,FALSE),""),
IFERROR(VLOOKUP($L210,all_tags[format],1,FALSE),""),
IFERROR(VLOOKUP($M210,all_tags[format],1,FALSE),""),
IFERROR(VLOOKUP($N210,all_tags[format],1,FALSE),""),
IFERROR(VLOOKUP($O210,all_tags[format],1,FALSE),"")
)</f>
        <v>post</v>
      </c>
      <c r="AD210" s="5" t="str">
        <f>_xlfn.TEXTJOIN("#",TRUE,
IFERROR(VLOOKUP($F210,all_tags[type],1,FALSE),""),
IFERROR(VLOOKUP($G210,all_tags[type],1,FALSE),""),
IFERROR(VLOOKUP($H210,all_tags[type],1,FALSE),""),
IFERROR(VLOOKUP($I210,all_tags[type],1,FALSE),""),
IFERROR(VLOOKUP($J210,all_tags[type],1,FALSE),""),
IFERROR(VLOOKUP($K210,all_tags[type],1,FALSE),""),
IFERROR(VLOOKUP($L210,all_tags[type],1,FALSE),""),
IFERROR(VLOOKUP($M210,all_tags[type],1,FALSE),""),
IFERROR(VLOOKUP($N210,all_tags[type],1,FALSE),""),
IFERROR(VLOOKUP($O210,all_tags[type],1,FALSE),"")
)</f>
        <v>general</v>
      </c>
      <c r="AE210" s="5" t="str">
        <f>_xlfn.TEXTJOIN("#",TRUE,
IFERROR(VLOOKUP($F210,all_tags[level],1,FALSE),""),
IFERROR(VLOOKUP($G210,all_tags[level],1,FALSE),""),
IFERROR(VLOOKUP($H210,all_tags[level],1,FALSE),""),
IFERROR(VLOOKUP($I210,all_tags[level],1,FALSE),""),
IFERROR(VLOOKUP($J210,all_tags[level],1,FALSE),""),
IFERROR(VLOOKUP($K210,all_tags[level],1,FALSE),""),
IFERROR(VLOOKUP($L210,all_tags[level],1,FALSE),""),
IFERROR(VLOOKUP($M210,all_tags[level],1,FALSE),""),
IFERROR(VLOOKUP($N210,all_tags[level],1,FALSE),""),
IFERROR(VLOOKUP($O210,all_tags[level],1,FALSE),"")
)</f>
        <v/>
      </c>
      <c r="AF210" s="5" t="str">
        <f>_xlfn.TEXTJOIN("#",TRUE,
IFERROR(VLOOKUP($F210,all_tags[style],1,FALSE),""),
IFERROR(VLOOKUP($G210,all_tags[style],1,FALSE),""),
IFERROR(VLOOKUP($H210,all_tags[style],1,FALSE),""),
IFERROR(VLOOKUP($I210,all_tags[style],1,FALSE),""),
IFERROR(VLOOKUP($J210,all_tags[style],1,FALSE),""),
IFERROR(VLOOKUP($K210,all_tags[style],1,FALSE),""),
IFERROR(VLOOKUP($L210,all_tags[style],1,FALSE),""),
IFERROR(VLOOKUP($M210,all_tags[style],1,FALSE),""),
IFERROR(VLOOKUP($N210,all_tags[style],1,FALSE),""),
IFERROR(VLOOKUP($O210,all_tags[style],1,FALSE),"")
)</f>
        <v>dubious</v>
      </c>
      <c r="AG210" s="5" t="str">
        <f>_xlfn.TEXTJOIN("#",TRUE,
IFERROR(VLOOKUP($F210,all_tags[theme],1,FALSE),""),
IFERROR(VLOOKUP($G210,all_tags[theme],1,FALSE),""),
IFERROR(VLOOKUP($H210,all_tags[theme],1,FALSE),""),
IFERROR(VLOOKUP($I210,all_tags[theme],1,FALSE),""),
IFERROR(VLOOKUP($J210,all_tags[theme],1,FALSE),""),
IFERROR(VLOOKUP($K210,all_tags[theme],1,FALSE),""),
IFERROR(VLOOKUP($L210,all_tags[theme],1,FALSE),""),
IFERROR(VLOOKUP($M210,all_tags[theme],1,FALSE),""),
IFERROR(VLOOKUP($N210,all_tags[theme],1,FALSE),""),
IFERROR(VLOOKUP($O210,all_tags[theme],1,FALSE),"")
)</f>
        <v/>
      </c>
      <c r="AH210" s="5" t="str">
        <f>_xlfn.TEXTJOIN("#",TRUE,
IFERROR(VLOOKUP($F210,all_tags[topic],1,FALSE),""),
IFERROR(VLOOKUP($G210,all_tags[topic],1,FALSE),""),
IFERROR(VLOOKUP($H210,all_tags[topic],1,FALSE),""),
IFERROR(VLOOKUP($I210,all_tags[topic],1,FALSE),""),
IFERROR(VLOOKUP($J210,all_tags[topic],1,FALSE),""),
IFERROR(VLOOKUP($K210,all_tags[topic],1,FALSE),""),
IFERROR(VLOOKUP($L210,all_tags[topic],1,FALSE),""),
IFERROR(VLOOKUP($M210,all_tags[topic],1,FALSE),""),
IFERROR(VLOOKUP($N210,all_tags[topic],1,FALSE),""),
IFERROR(VLOOKUP($O210,all_tags[topic],1,FALSE),"")
)</f>
        <v>use-case</v>
      </c>
      <c r="AI210" s="5" t="str">
        <f>_xlfn.TEXTJOIN("#",TRUE,
IFERROR(VLOOKUP($F210,all_tags[area],1,FALSE),""),
IFERROR(VLOOKUP($G210,all_tags[area],1,FALSE),""),
IFERROR(VLOOKUP($H210,all_tags[area],1,FALSE),""),
IFERROR(VLOOKUP($I210,all_tags[area],1,FALSE),""),
IFERROR(VLOOKUP($J210,all_tags[area],1,FALSE),""),
IFERROR(VLOOKUP($K210,all_tags[area],1,FALSE),""),
IFERROR(VLOOKUP($L210,all_tags[area],1,FALSE),""),
IFERROR(VLOOKUP($M210,all_tags[area],1,FALSE),""),
IFERROR(VLOOKUP($N210,all_tags[area],1,FALSE),""),
IFERROR(VLOOKUP($O210,all_tags[area],1,FALSE),"")
)</f>
        <v>big-data</v>
      </c>
      <c r="AJ210" s="5" t="str">
        <f>_xlfn.TEXTJOIN("#",TRUE,
IFERROR(VLOOKUP($F210,all_tags[technology],1,FALSE),""),
IFERROR(VLOOKUP($G210,all_tags[technology],1,FALSE),""),
IFERROR(VLOOKUP($H210,all_tags[technology],1,FALSE),""),
IFERROR(VLOOKUP($I210,all_tags[technology],1,FALSE),""),
IFERROR(VLOOKUP($J210,all_tags[technology],1,FALSE),""),
IFERROR(VLOOKUP($K210,all_tags[technology],1,FALSE),""),
IFERROR(VLOOKUP($L210,all_tags[technology],1,FALSE),""),
IFERROR(VLOOKUP($M210,all_tags[technology],1,FALSE),""),
IFERROR(VLOOKUP($N210,all_tags[technology],1,FALSE),""),
IFERROR(VLOOKUP($O210,all_tags[technology],1,FALSE),"")
)</f>
        <v/>
      </c>
      <c r="AK210" s="5" t="str">
        <f>_xlfn.TEXTJOIN("#",TRUE,
IFERROR(VLOOKUP($F210,all_tags[other],1,FALSE),""),
IFERROR(VLOOKUP($G210,all_tags[other],1,FALSE),""),
IFERROR(VLOOKUP($H210,all_tags[other],1,FALSE),""),
IFERROR(VLOOKUP($I210,all_tags[other],1,FALSE),""),
IFERROR(VLOOKUP($J210,all_tags[other],1,FALSE),""),
IFERROR(VLOOKUP($K210,all_tags[other],1,FALSE),""),
IFERROR(VLOOKUP($L210,all_tags[other],1,FALSE),""),
IFERROR(VLOOKUP($M210,all_tags[other],1,FALSE),""),
IFERROR(VLOOKUP($N210,all_tags[other],1,FALSE),""),
IFERROR(VLOOKUP($O210,all_tags[other],1,FALSE),"")
)</f>
        <v/>
      </c>
      <c r="AL210" t="str">
        <f t="shared" si="3"/>
        <v>post;general;dubious;use-case;big-data</v>
      </c>
    </row>
    <row r="211" spans="1:38" x14ac:dyDescent="0.25">
      <c r="A211" t="str">
        <f>source_data[[#This Row],[link_id]]</f>
        <v>L00505</v>
      </c>
      <c r="B211" t="str">
        <f>source_data[[#This Row],[link]]</f>
        <v>http://palmerpaul.com/p5-matter/</v>
      </c>
      <c r="C211" t="str">
        <f>source_data[[#This Row],[article_title]]</f>
        <v>p5-matter</v>
      </c>
      <c r="D211" t="str">
        <f>source_data[[#This Row],[concatenate]]</f>
        <v>post;package;introduction;data-viz;technology;animation;javascript</v>
      </c>
      <c r="E211">
        <f>source_data[[#This Row],[tag_count]]</f>
        <v>6</v>
      </c>
      <c r="F211" t="str" cm="1">
        <f t="array" ref="F211:L211">_xlfn.TEXTSPLIT(Table5[[#This Row],[concatenate]],";")</f>
        <v>post</v>
      </c>
      <c r="G211" t="str">
        <v>package</v>
      </c>
      <c r="H211" t="str">
        <v>introduction</v>
      </c>
      <c r="I211" t="str">
        <v>data-viz</v>
      </c>
      <c r="J211" t="str">
        <v>technology</v>
      </c>
      <c r="K211" t="str">
        <v>animation</v>
      </c>
      <c r="L211" t="str">
        <v>javascript</v>
      </c>
      <c r="Q211">
        <f>IF(ISBLANK(F211),-1,COUNTIF(all_tags[],F211)-COUNTIF(all_tags[category],F211))</f>
        <v>1</v>
      </c>
      <c r="R211">
        <f>IF(ISBLANK(G211),-1,COUNTIF(all_tags[],G211)-COUNTIF(all_tags[category],G211))</f>
        <v>1</v>
      </c>
      <c r="S211">
        <f>IF(ISBLANK(H211),-1,COUNTIF(all_tags[],H211)-COUNTIF(all_tags[category],H211))</f>
        <v>1</v>
      </c>
      <c r="T211">
        <f>IF(ISBLANK(I211),-1,COUNTIF(all_tags[],I211)-COUNTIF(all_tags[category],I211))</f>
        <v>1</v>
      </c>
      <c r="U211">
        <f>IF(ISBLANK(J211),-1,COUNTIF(all_tags[],J211)-COUNTIF(all_tags[category],J211))</f>
        <v>1</v>
      </c>
      <c r="V211">
        <f>IF(ISBLANK(K211),-1,COUNTIF(all_tags[],K211)-COUNTIF(all_tags[category],K211))</f>
        <v>1</v>
      </c>
      <c r="W211">
        <f>IF(ISBLANK(L211),-1,COUNTIF(all_tags[],L211)-COUNTIF(all_tags[category],L211))</f>
        <v>1</v>
      </c>
      <c r="X211">
        <f>IF(ISBLANK(M211),-1,COUNTIF(all_tags[],M211)-COUNTIF(all_tags[category],M211))</f>
        <v>-1</v>
      </c>
      <c r="Y211">
        <f>IF(ISBLANK(N211),-1,COUNTIF(all_tags[],N211)-COUNTIF(all_tags[category],N211))</f>
        <v>-1</v>
      </c>
      <c r="Z211">
        <f>IF(ISBLANK(O211),-1,COUNTIF(all_tags[],O211)-COUNTIF(all_tags[category],O211))</f>
        <v>-1</v>
      </c>
      <c r="AB211" t="str">
        <f>Table5[[#This Row],[link_id]]</f>
        <v>L00505</v>
      </c>
      <c r="AC211" s="5" t="str">
        <f>_xlfn.TEXTJOIN("#",TRUE,
IFERROR(VLOOKUP($F211,all_tags[format],1,FALSE),""),
IFERROR(VLOOKUP($G211,all_tags[format],1,FALSE),""),
IFERROR(VLOOKUP($H211,all_tags[format],1,FALSE),""),
IFERROR(VLOOKUP($I211,all_tags[format],1,FALSE),""),
IFERROR(VLOOKUP($J211,all_tags[format],1,FALSE),""),
IFERROR(VLOOKUP($K211,all_tags[format],1,FALSE),""),
IFERROR(VLOOKUP($L211,all_tags[format],1,FALSE),""),
IFERROR(VLOOKUP($M211,all_tags[format],1,FALSE),""),
IFERROR(VLOOKUP($N211,all_tags[format],1,FALSE),""),
IFERROR(VLOOKUP($O211,all_tags[format],1,FALSE),"")
)</f>
        <v>post#package</v>
      </c>
      <c r="AD211" s="5" t="str">
        <f>_xlfn.TEXTJOIN("#",TRUE,
IFERROR(VLOOKUP($F211,all_tags[type],1,FALSE),""),
IFERROR(VLOOKUP($G211,all_tags[type],1,FALSE),""),
IFERROR(VLOOKUP($H211,all_tags[type],1,FALSE),""),
IFERROR(VLOOKUP($I211,all_tags[type],1,FALSE),""),
IFERROR(VLOOKUP($J211,all_tags[type],1,FALSE),""),
IFERROR(VLOOKUP($K211,all_tags[type],1,FALSE),""),
IFERROR(VLOOKUP($L211,all_tags[type],1,FALSE),""),
IFERROR(VLOOKUP($M211,all_tags[type],1,FALSE),""),
IFERROR(VLOOKUP($N211,all_tags[type],1,FALSE),""),
IFERROR(VLOOKUP($O211,all_tags[type],1,FALSE),"")
)</f>
        <v/>
      </c>
      <c r="AE211" s="5" t="str">
        <f>_xlfn.TEXTJOIN("#",TRUE,
IFERROR(VLOOKUP($F211,all_tags[level],1,FALSE),""),
IFERROR(VLOOKUP($G211,all_tags[level],1,FALSE),""),
IFERROR(VLOOKUP($H211,all_tags[level],1,FALSE),""),
IFERROR(VLOOKUP($I211,all_tags[level],1,FALSE),""),
IFERROR(VLOOKUP($J211,all_tags[level],1,FALSE),""),
IFERROR(VLOOKUP($K211,all_tags[level],1,FALSE),""),
IFERROR(VLOOKUP($L211,all_tags[level],1,FALSE),""),
IFERROR(VLOOKUP($M211,all_tags[level],1,FALSE),""),
IFERROR(VLOOKUP($N211,all_tags[level],1,FALSE),""),
IFERROR(VLOOKUP($O211,all_tags[level],1,FALSE),"")
)</f>
        <v>introduction</v>
      </c>
      <c r="AF211" s="5" t="str">
        <f>_xlfn.TEXTJOIN("#",TRUE,
IFERROR(VLOOKUP($F211,all_tags[style],1,FALSE),""),
IFERROR(VLOOKUP($G211,all_tags[style],1,FALSE),""),
IFERROR(VLOOKUP($H211,all_tags[style],1,FALSE),""),
IFERROR(VLOOKUP($I211,all_tags[style],1,FALSE),""),
IFERROR(VLOOKUP($J211,all_tags[style],1,FALSE),""),
IFERROR(VLOOKUP($K211,all_tags[style],1,FALSE),""),
IFERROR(VLOOKUP($L211,all_tags[style],1,FALSE),""),
IFERROR(VLOOKUP($M211,all_tags[style],1,FALSE),""),
IFERROR(VLOOKUP($N211,all_tags[style],1,FALSE),""),
IFERROR(VLOOKUP($O211,all_tags[style],1,FALSE),"")
)</f>
        <v/>
      </c>
      <c r="AG211" s="5" t="str">
        <f>_xlfn.TEXTJOIN("#",TRUE,
IFERROR(VLOOKUP($F211,all_tags[theme],1,FALSE),""),
IFERROR(VLOOKUP($G211,all_tags[theme],1,FALSE),""),
IFERROR(VLOOKUP($H211,all_tags[theme],1,FALSE),""),
IFERROR(VLOOKUP($I211,all_tags[theme],1,FALSE),""),
IFERROR(VLOOKUP($J211,all_tags[theme],1,FALSE),""),
IFERROR(VLOOKUP($K211,all_tags[theme],1,FALSE),""),
IFERROR(VLOOKUP($L211,all_tags[theme],1,FALSE),""),
IFERROR(VLOOKUP($M211,all_tags[theme],1,FALSE),""),
IFERROR(VLOOKUP($N211,all_tags[theme],1,FALSE),""),
IFERROR(VLOOKUP($O211,all_tags[theme],1,FALSE),"")
)</f>
        <v>data-viz</v>
      </c>
      <c r="AH211" s="5" t="str">
        <f>_xlfn.TEXTJOIN("#",TRUE,
IFERROR(VLOOKUP($F211,all_tags[topic],1,FALSE),""),
IFERROR(VLOOKUP($G211,all_tags[topic],1,FALSE),""),
IFERROR(VLOOKUP($H211,all_tags[topic],1,FALSE),""),
IFERROR(VLOOKUP($I211,all_tags[topic],1,FALSE),""),
IFERROR(VLOOKUP($J211,all_tags[topic],1,FALSE),""),
IFERROR(VLOOKUP($K211,all_tags[topic],1,FALSE),""),
IFERROR(VLOOKUP($L211,all_tags[topic],1,FALSE),""),
IFERROR(VLOOKUP($M211,all_tags[topic],1,FALSE),""),
IFERROR(VLOOKUP($N211,all_tags[topic],1,FALSE),""),
IFERROR(VLOOKUP($O211,all_tags[topic],1,FALSE),"")
)</f>
        <v>technology</v>
      </c>
      <c r="AI211" s="5" t="str">
        <f>_xlfn.TEXTJOIN("#",TRUE,
IFERROR(VLOOKUP($F211,all_tags[area],1,FALSE),""),
IFERROR(VLOOKUP($G211,all_tags[area],1,FALSE),""),
IFERROR(VLOOKUP($H211,all_tags[area],1,FALSE),""),
IFERROR(VLOOKUP($I211,all_tags[area],1,FALSE),""),
IFERROR(VLOOKUP($J211,all_tags[area],1,FALSE),""),
IFERROR(VLOOKUP($K211,all_tags[area],1,FALSE),""),
IFERROR(VLOOKUP($L211,all_tags[area],1,FALSE),""),
IFERROR(VLOOKUP($M211,all_tags[area],1,FALSE),""),
IFERROR(VLOOKUP($N211,all_tags[area],1,FALSE),""),
IFERROR(VLOOKUP($O211,all_tags[area],1,FALSE),"")
)</f>
        <v>animation</v>
      </c>
      <c r="AJ211" s="5" t="str">
        <f>_xlfn.TEXTJOIN("#",TRUE,
IFERROR(VLOOKUP($F211,all_tags[technology],1,FALSE),""),
IFERROR(VLOOKUP($G211,all_tags[technology],1,FALSE),""),
IFERROR(VLOOKUP($H211,all_tags[technology],1,FALSE),""),
IFERROR(VLOOKUP($I211,all_tags[technology],1,FALSE),""),
IFERROR(VLOOKUP($J211,all_tags[technology],1,FALSE),""),
IFERROR(VLOOKUP($K211,all_tags[technology],1,FALSE),""),
IFERROR(VLOOKUP($L211,all_tags[technology],1,FALSE),""),
IFERROR(VLOOKUP($M211,all_tags[technology],1,FALSE),""),
IFERROR(VLOOKUP($N211,all_tags[technology],1,FALSE),""),
IFERROR(VLOOKUP($O211,all_tags[technology],1,FALSE),"")
)</f>
        <v>javascript</v>
      </c>
      <c r="AK211" s="5" t="str">
        <f>_xlfn.TEXTJOIN("#",TRUE,
IFERROR(VLOOKUP($F211,all_tags[other],1,FALSE),""),
IFERROR(VLOOKUP($G211,all_tags[other],1,FALSE),""),
IFERROR(VLOOKUP($H211,all_tags[other],1,FALSE),""),
IFERROR(VLOOKUP($I211,all_tags[other],1,FALSE),""),
IFERROR(VLOOKUP($J211,all_tags[other],1,FALSE),""),
IFERROR(VLOOKUP($K211,all_tags[other],1,FALSE),""),
IFERROR(VLOOKUP($L211,all_tags[other],1,FALSE),""),
IFERROR(VLOOKUP($M211,all_tags[other],1,FALSE),""),
IFERROR(VLOOKUP($N211,all_tags[other],1,FALSE),""),
IFERROR(VLOOKUP($O211,all_tags[other],1,FALSE),"")
)</f>
        <v/>
      </c>
      <c r="AL211" t="str">
        <f t="shared" si="3"/>
        <v>post;package;introduction;data-viz;technology;animation;javascript</v>
      </c>
    </row>
    <row r="212" spans="1:38" ht="30" x14ac:dyDescent="0.25">
      <c r="A212" t="str">
        <f>source_data[[#This Row],[link_id]]</f>
        <v>L00506</v>
      </c>
      <c r="B212" t="str">
        <f>source_data[[#This Row],[link]]</f>
        <v>https://dev.to/vaidehijoshi/pivoting-to-understand-quicksort-part-1</v>
      </c>
      <c r="C212" t="str">
        <f>source_data[[#This Row],[article_title]]</f>
        <v>Pivoting To Understand Quicksort [Part 1]</v>
      </c>
      <c r="D212" t="str">
        <f>source_data[[#This Row],[concatenate]]</f>
        <v>post;basics;overview;explainer;technique</v>
      </c>
      <c r="E212">
        <f>source_data[[#This Row],[tag_count]]</f>
        <v>4</v>
      </c>
      <c r="F212" t="str" cm="1">
        <f t="array" ref="F212:J212">_xlfn.TEXTSPLIT(Table5[[#This Row],[concatenate]],";")</f>
        <v>post</v>
      </c>
      <c r="G212" t="str">
        <v>basics</v>
      </c>
      <c r="H212" t="str">
        <v>overview</v>
      </c>
      <c r="I212" t="str">
        <v>explainer</v>
      </c>
      <c r="J212" t="str">
        <v>technique</v>
      </c>
      <c r="Q212">
        <f>IF(ISBLANK(F212),-1,COUNTIF(all_tags[],F212)-COUNTIF(all_tags[category],F212))</f>
        <v>1</v>
      </c>
      <c r="R212">
        <f>IF(ISBLANK(G212),-1,COUNTIF(all_tags[],G212)-COUNTIF(all_tags[category],G212))</f>
        <v>1</v>
      </c>
      <c r="S212">
        <f>IF(ISBLANK(H212),-1,COUNTIF(all_tags[],H212)-COUNTIF(all_tags[category],H212))</f>
        <v>1</v>
      </c>
      <c r="T212">
        <f>IF(ISBLANK(I212),-1,COUNTIF(all_tags[],I212)-COUNTIF(all_tags[category],I212))</f>
        <v>1</v>
      </c>
      <c r="U212">
        <f>IF(ISBLANK(J212),-1,COUNTIF(all_tags[],J212)-COUNTIF(all_tags[category],J212))</f>
        <v>1</v>
      </c>
      <c r="V212">
        <f>IF(ISBLANK(K212),-1,COUNTIF(all_tags[],K212)-COUNTIF(all_tags[category],K212))</f>
        <v>-1</v>
      </c>
      <c r="W212">
        <f>IF(ISBLANK(L212),-1,COUNTIF(all_tags[],L212)-COUNTIF(all_tags[category],L212))</f>
        <v>-1</v>
      </c>
      <c r="X212">
        <f>IF(ISBLANK(M212),-1,COUNTIF(all_tags[],M212)-COUNTIF(all_tags[category],M212))</f>
        <v>-1</v>
      </c>
      <c r="Y212">
        <f>IF(ISBLANK(N212),-1,COUNTIF(all_tags[],N212)-COUNTIF(all_tags[category],N212))</f>
        <v>-1</v>
      </c>
      <c r="Z212">
        <f>IF(ISBLANK(O212),-1,COUNTIF(all_tags[],O212)-COUNTIF(all_tags[category],O212))</f>
        <v>-1</v>
      </c>
      <c r="AB212" t="str">
        <f>Table5[[#This Row],[link_id]]</f>
        <v>L00506</v>
      </c>
      <c r="AC212" s="5" t="str">
        <f>_xlfn.TEXTJOIN("#",TRUE,
IFERROR(VLOOKUP($F212,all_tags[format],1,FALSE),""),
IFERROR(VLOOKUP($G212,all_tags[format],1,FALSE),""),
IFERROR(VLOOKUP($H212,all_tags[format],1,FALSE),""),
IFERROR(VLOOKUP($I212,all_tags[format],1,FALSE),""),
IFERROR(VLOOKUP($J212,all_tags[format],1,FALSE),""),
IFERROR(VLOOKUP($K212,all_tags[format],1,FALSE),""),
IFERROR(VLOOKUP($L212,all_tags[format],1,FALSE),""),
IFERROR(VLOOKUP($M212,all_tags[format],1,FALSE),""),
IFERROR(VLOOKUP($N212,all_tags[format],1,FALSE),""),
IFERROR(VLOOKUP($O212,all_tags[format],1,FALSE),"")
)</f>
        <v>post</v>
      </c>
      <c r="AD212" s="5" t="str">
        <f>_xlfn.TEXTJOIN("#",TRUE,
IFERROR(VLOOKUP($F212,all_tags[type],1,FALSE),""),
IFERROR(VLOOKUP($G212,all_tags[type],1,FALSE),""),
IFERROR(VLOOKUP($H212,all_tags[type],1,FALSE),""),
IFERROR(VLOOKUP($I212,all_tags[type],1,FALSE),""),
IFERROR(VLOOKUP($J212,all_tags[type],1,FALSE),""),
IFERROR(VLOOKUP($K212,all_tags[type],1,FALSE),""),
IFERROR(VLOOKUP($L212,all_tags[type],1,FALSE),""),
IFERROR(VLOOKUP($M212,all_tags[type],1,FALSE),""),
IFERROR(VLOOKUP($N212,all_tags[type],1,FALSE),""),
IFERROR(VLOOKUP($O212,all_tags[type],1,FALSE),"")
)</f>
        <v/>
      </c>
      <c r="AE212" s="5" t="str">
        <f>_xlfn.TEXTJOIN("#",TRUE,
IFERROR(VLOOKUP($F212,all_tags[level],1,FALSE),""),
IFERROR(VLOOKUP($G212,all_tags[level],1,FALSE),""),
IFERROR(VLOOKUP($H212,all_tags[level],1,FALSE),""),
IFERROR(VLOOKUP($I212,all_tags[level],1,FALSE),""),
IFERROR(VLOOKUP($J212,all_tags[level],1,FALSE),""),
IFERROR(VLOOKUP($K212,all_tags[level],1,FALSE),""),
IFERROR(VLOOKUP($L212,all_tags[level],1,FALSE),""),
IFERROR(VLOOKUP($M212,all_tags[level],1,FALSE),""),
IFERROR(VLOOKUP($N212,all_tags[level],1,FALSE),""),
IFERROR(VLOOKUP($O212,all_tags[level],1,FALSE),"")
)</f>
        <v>basics#overview#explainer</v>
      </c>
      <c r="AF212" s="5" t="str">
        <f>_xlfn.TEXTJOIN("#",TRUE,
IFERROR(VLOOKUP($F212,all_tags[style],1,FALSE),""),
IFERROR(VLOOKUP($G212,all_tags[style],1,FALSE),""),
IFERROR(VLOOKUP($H212,all_tags[style],1,FALSE),""),
IFERROR(VLOOKUP($I212,all_tags[style],1,FALSE),""),
IFERROR(VLOOKUP($J212,all_tags[style],1,FALSE),""),
IFERROR(VLOOKUP($K212,all_tags[style],1,FALSE),""),
IFERROR(VLOOKUP($L212,all_tags[style],1,FALSE),""),
IFERROR(VLOOKUP($M212,all_tags[style],1,FALSE),""),
IFERROR(VLOOKUP($N212,all_tags[style],1,FALSE),""),
IFERROR(VLOOKUP($O212,all_tags[style],1,FALSE),"")
)</f>
        <v/>
      </c>
      <c r="AG212" s="5" t="str">
        <f>_xlfn.TEXTJOIN("#",TRUE,
IFERROR(VLOOKUP($F212,all_tags[theme],1,FALSE),""),
IFERROR(VLOOKUP($G212,all_tags[theme],1,FALSE),""),
IFERROR(VLOOKUP($H212,all_tags[theme],1,FALSE),""),
IFERROR(VLOOKUP($I212,all_tags[theme],1,FALSE),""),
IFERROR(VLOOKUP($J212,all_tags[theme],1,FALSE),""),
IFERROR(VLOOKUP($K212,all_tags[theme],1,FALSE),""),
IFERROR(VLOOKUP($L212,all_tags[theme],1,FALSE),""),
IFERROR(VLOOKUP($M212,all_tags[theme],1,FALSE),""),
IFERROR(VLOOKUP($N212,all_tags[theme],1,FALSE),""),
IFERROR(VLOOKUP($O212,all_tags[theme],1,FALSE),"")
)</f>
        <v/>
      </c>
      <c r="AH212" s="5" t="str">
        <f>_xlfn.TEXTJOIN("#",TRUE,
IFERROR(VLOOKUP($F212,all_tags[topic],1,FALSE),""),
IFERROR(VLOOKUP($G212,all_tags[topic],1,FALSE),""),
IFERROR(VLOOKUP($H212,all_tags[topic],1,FALSE),""),
IFERROR(VLOOKUP($I212,all_tags[topic],1,FALSE),""),
IFERROR(VLOOKUP($J212,all_tags[topic],1,FALSE),""),
IFERROR(VLOOKUP($K212,all_tags[topic],1,FALSE),""),
IFERROR(VLOOKUP($L212,all_tags[topic],1,FALSE),""),
IFERROR(VLOOKUP($M212,all_tags[topic],1,FALSE),""),
IFERROR(VLOOKUP($N212,all_tags[topic],1,FALSE),""),
IFERROR(VLOOKUP($O212,all_tags[topic],1,FALSE),"")
)</f>
        <v>technique</v>
      </c>
      <c r="AI212" s="5" t="str">
        <f>_xlfn.TEXTJOIN("#",TRUE,
IFERROR(VLOOKUP($F212,all_tags[area],1,FALSE),""),
IFERROR(VLOOKUP($G212,all_tags[area],1,FALSE),""),
IFERROR(VLOOKUP($H212,all_tags[area],1,FALSE),""),
IFERROR(VLOOKUP($I212,all_tags[area],1,FALSE),""),
IFERROR(VLOOKUP($J212,all_tags[area],1,FALSE),""),
IFERROR(VLOOKUP($K212,all_tags[area],1,FALSE),""),
IFERROR(VLOOKUP($L212,all_tags[area],1,FALSE),""),
IFERROR(VLOOKUP($M212,all_tags[area],1,FALSE),""),
IFERROR(VLOOKUP($N212,all_tags[area],1,FALSE),""),
IFERROR(VLOOKUP($O212,all_tags[area],1,FALSE),"")
)</f>
        <v/>
      </c>
      <c r="AJ212" s="5" t="str">
        <f>_xlfn.TEXTJOIN("#",TRUE,
IFERROR(VLOOKUP($F212,all_tags[technology],1,FALSE),""),
IFERROR(VLOOKUP($G212,all_tags[technology],1,FALSE),""),
IFERROR(VLOOKUP($H212,all_tags[technology],1,FALSE),""),
IFERROR(VLOOKUP($I212,all_tags[technology],1,FALSE),""),
IFERROR(VLOOKUP($J212,all_tags[technology],1,FALSE),""),
IFERROR(VLOOKUP($K212,all_tags[technology],1,FALSE),""),
IFERROR(VLOOKUP($L212,all_tags[technology],1,FALSE),""),
IFERROR(VLOOKUP($M212,all_tags[technology],1,FALSE),""),
IFERROR(VLOOKUP($N212,all_tags[technology],1,FALSE),""),
IFERROR(VLOOKUP($O212,all_tags[technology],1,FALSE),"")
)</f>
        <v/>
      </c>
      <c r="AK212" s="5" t="str">
        <f>_xlfn.TEXTJOIN("#",TRUE,
IFERROR(VLOOKUP($F212,all_tags[other],1,FALSE),""),
IFERROR(VLOOKUP($G212,all_tags[other],1,FALSE),""),
IFERROR(VLOOKUP($H212,all_tags[other],1,FALSE),""),
IFERROR(VLOOKUP($I212,all_tags[other],1,FALSE),""),
IFERROR(VLOOKUP($J212,all_tags[other],1,FALSE),""),
IFERROR(VLOOKUP($K212,all_tags[other],1,FALSE),""),
IFERROR(VLOOKUP($L212,all_tags[other],1,FALSE),""),
IFERROR(VLOOKUP($M212,all_tags[other],1,FALSE),""),
IFERROR(VLOOKUP($N212,all_tags[other],1,FALSE),""),
IFERROR(VLOOKUP($O212,all_tags[other],1,FALSE),"")
)</f>
        <v/>
      </c>
      <c r="AL212" t="str">
        <f t="shared" si="3"/>
        <v>post;basics;overview;explainer;technique</v>
      </c>
    </row>
    <row r="213" spans="1:38" x14ac:dyDescent="0.25">
      <c r="A213" t="str">
        <f>source_data[[#This Row],[link_id]]</f>
        <v>L00508</v>
      </c>
      <c r="B213" t="str">
        <f>source_data[[#This Row],[link]]</f>
        <v>http://kateto.net/network-visualization</v>
      </c>
      <c r="C213" t="str">
        <f>source_data[[#This Row],[article_title]]</f>
        <v>Static and dynamic network visualization with R</v>
      </c>
      <c r="D213" t="str">
        <f>source_data[[#This Row],[concatenate]]</f>
        <v>tutorial;advanced;technique;technology;network-graph;rstats</v>
      </c>
      <c r="E213">
        <f>source_data[[#This Row],[tag_count]]</f>
        <v>6</v>
      </c>
      <c r="F213" t="str" cm="1">
        <f t="array" ref="F213:K213">_xlfn.TEXTSPLIT(Table5[[#This Row],[concatenate]],";")</f>
        <v>tutorial</v>
      </c>
      <c r="G213" t="str">
        <v>advanced</v>
      </c>
      <c r="H213" t="str">
        <v>technique</v>
      </c>
      <c r="I213" t="str">
        <v>technology</v>
      </c>
      <c r="J213" t="str">
        <v>network-graph</v>
      </c>
      <c r="K213" t="str">
        <v>rstats</v>
      </c>
      <c r="Q213">
        <f>IF(ISBLANK(F213),-1,COUNTIF(all_tags[],F213)-COUNTIF(all_tags[category],F213))</f>
        <v>1</v>
      </c>
      <c r="R213">
        <f>IF(ISBLANK(G213),-1,COUNTIF(all_tags[],G213)-COUNTIF(all_tags[category],G213))</f>
        <v>1</v>
      </c>
      <c r="S213">
        <f>IF(ISBLANK(H213),-1,COUNTIF(all_tags[],H213)-COUNTIF(all_tags[category],H213))</f>
        <v>1</v>
      </c>
      <c r="T213">
        <f>IF(ISBLANK(I213),-1,COUNTIF(all_tags[],I213)-COUNTIF(all_tags[category],I213))</f>
        <v>1</v>
      </c>
      <c r="U213">
        <f>IF(ISBLANK(J213),-1,COUNTIF(all_tags[],J213)-COUNTIF(all_tags[category],J213))</f>
        <v>1</v>
      </c>
      <c r="V213">
        <f>IF(ISBLANK(K213),-1,COUNTIF(all_tags[],K213)-COUNTIF(all_tags[category],K213))</f>
        <v>1</v>
      </c>
      <c r="W213">
        <f>IF(ISBLANK(L213),-1,COUNTIF(all_tags[],L213)-COUNTIF(all_tags[category],L213))</f>
        <v>-1</v>
      </c>
      <c r="X213">
        <f>IF(ISBLANK(M213),-1,COUNTIF(all_tags[],M213)-COUNTIF(all_tags[category],M213))</f>
        <v>-1</v>
      </c>
      <c r="Y213">
        <f>IF(ISBLANK(N213),-1,COUNTIF(all_tags[],N213)-COUNTIF(all_tags[category],N213))</f>
        <v>-1</v>
      </c>
      <c r="Z213">
        <f>IF(ISBLANK(O213),-1,COUNTIF(all_tags[],O213)-COUNTIF(all_tags[category],O213))</f>
        <v>-1</v>
      </c>
      <c r="AB213" t="str">
        <f>Table5[[#This Row],[link_id]]</f>
        <v>L00508</v>
      </c>
      <c r="AC213" s="5" t="str">
        <f>_xlfn.TEXTJOIN("#",TRUE,
IFERROR(VLOOKUP($F213,all_tags[format],1,FALSE),""),
IFERROR(VLOOKUP($G213,all_tags[format],1,FALSE),""),
IFERROR(VLOOKUP($H213,all_tags[format],1,FALSE),""),
IFERROR(VLOOKUP($I213,all_tags[format],1,FALSE),""),
IFERROR(VLOOKUP($J213,all_tags[format],1,FALSE),""),
IFERROR(VLOOKUP($K213,all_tags[format],1,FALSE),""),
IFERROR(VLOOKUP($L213,all_tags[format],1,FALSE),""),
IFERROR(VLOOKUP($M213,all_tags[format],1,FALSE),""),
IFERROR(VLOOKUP($N213,all_tags[format],1,FALSE),""),
IFERROR(VLOOKUP($O213,all_tags[format],1,FALSE),"")
)</f>
        <v/>
      </c>
      <c r="AD213" s="5" t="str">
        <f>_xlfn.TEXTJOIN("#",TRUE,
IFERROR(VLOOKUP($F213,all_tags[type],1,FALSE),""),
IFERROR(VLOOKUP($G213,all_tags[type],1,FALSE),""),
IFERROR(VLOOKUP($H213,all_tags[type],1,FALSE),""),
IFERROR(VLOOKUP($I213,all_tags[type],1,FALSE),""),
IFERROR(VLOOKUP($J213,all_tags[type],1,FALSE),""),
IFERROR(VLOOKUP($K213,all_tags[type],1,FALSE),""),
IFERROR(VLOOKUP($L213,all_tags[type],1,FALSE),""),
IFERROR(VLOOKUP($M213,all_tags[type],1,FALSE),""),
IFERROR(VLOOKUP($N213,all_tags[type],1,FALSE),""),
IFERROR(VLOOKUP($O213,all_tags[type],1,FALSE),"")
)</f>
        <v>tutorial</v>
      </c>
      <c r="AE213" s="5" t="str">
        <f>_xlfn.TEXTJOIN("#",TRUE,
IFERROR(VLOOKUP($F213,all_tags[level],1,FALSE),""),
IFERROR(VLOOKUP($G213,all_tags[level],1,FALSE),""),
IFERROR(VLOOKUP($H213,all_tags[level],1,FALSE),""),
IFERROR(VLOOKUP($I213,all_tags[level],1,FALSE),""),
IFERROR(VLOOKUP($J213,all_tags[level],1,FALSE),""),
IFERROR(VLOOKUP($K213,all_tags[level],1,FALSE),""),
IFERROR(VLOOKUP($L213,all_tags[level],1,FALSE),""),
IFERROR(VLOOKUP($M213,all_tags[level],1,FALSE),""),
IFERROR(VLOOKUP($N213,all_tags[level],1,FALSE),""),
IFERROR(VLOOKUP($O213,all_tags[level],1,FALSE),"")
)</f>
        <v>advanced</v>
      </c>
      <c r="AF213" s="5" t="str">
        <f>_xlfn.TEXTJOIN("#",TRUE,
IFERROR(VLOOKUP($F213,all_tags[style],1,FALSE),""),
IFERROR(VLOOKUP($G213,all_tags[style],1,FALSE),""),
IFERROR(VLOOKUP($H213,all_tags[style],1,FALSE),""),
IFERROR(VLOOKUP($I213,all_tags[style],1,FALSE),""),
IFERROR(VLOOKUP($J213,all_tags[style],1,FALSE),""),
IFERROR(VLOOKUP($K213,all_tags[style],1,FALSE),""),
IFERROR(VLOOKUP($L213,all_tags[style],1,FALSE),""),
IFERROR(VLOOKUP($M213,all_tags[style],1,FALSE),""),
IFERROR(VLOOKUP($N213,all_tags[style],1,FALSE),""),
IFERROR(VLOOKUP($O213,all_tags[style],1,FALSE),"")
)</f>
        <v/>
      </c>
      <c r="AG213" s="5" t="str">
        <f>_xlfn.TEXTJOIN("#",TRUE,
IFERROR(VLOOKUP($F213,all_tags[theme],1,FALSE),""),
IFERROR(VLOOKUP($G213,all_tags[theme],1,FALSE),""),
IFERROR(VLOOKUP($H213,all_tags[theme],1,FALSE),""),
IFERROR(VLOOKUP($I213,all_tags[theme],1,FALSE),""),
IFERROR(VLOOKUP($J213,all_tags[theme],1,FALSE),""),
IFERROR(VLOOKUP($K213,all_tags[theme],1,FALSE),""),
IFERROR(VLOOKUP($L213,all_tags[theme],1,FALSE),""),
IFERROR(VLOOKUP($M213,all_tags[theme],1,FALSE),""),
IFERROR(VLOOKUP($N213,all_tags[theme],1,FALSE),""),
IFERROR(VLOOKUP($O213,all_tags[theme],1,FALSE),"")
)</f>
        <v/>
      </c>
      <c r="AH213" s="5" t="str">
        <f>_xlfn.TEXTJOIN("#",TRUE,
IFERROR(VLOOKUP($F213,all_tags[topic],1,FALSE),""),
IFERROR(VLOOKUP($G213,all_tags[topic],1,FALSE),""),
IFERROR(VLOOKUP($H213,all_tags[topic],1,FALSE),""),
IFERROR(VLOOKUP($I213,all_tags[topic],1,FALSE),""),
IFERROR(VLOOKUP($J213,all_tags[topic],1,FALSE),""),
IFERROR(VLOOKUP($K213,all_tags[topic],1,FALSE),""),
IFERROR(VLOOKUP($L213,all_tags[topic],1,FALSE),""),
IFERROR(VLOOKUP($M213,all_tags[topic],1,FALSE),""),
IFERROR(VLOOKUP($N213,all_tags[topic],1,FALSE),""),
IFERROR(VLOOKUP($O213,all_tags[topic],1,FALSE),"")
)</f>
        <v>technique#technology</v>
      </c>
      <c r="AI213" s="5" t="str">
        <f>_xlfn.TEXTJOIN("#",TRUE,
IFERROR(VLOOKUP($F213,all_tags[area],1,FALSE),""),
IFERROR(VLOOKUP($G213,all_tags[area],1,FALSE),""),
IFERROR(VLOOKUP($H213,all_tags[area],1,FALSE),""),
IFERROR(VLOOKUP($I213,all_tags[area],1,FALSE),""),
IFERROR(VLOOKUP($J213,all_tags[area],1,FALSE),""),
IFERROR(VLOOKUP($K213,all_tags[area],1,FALSE),""),
IFERROR(VLOOKUP($L213,all_tags[area],1,FALSE),""),
IFERROR(VLOOKUP($M213,all_tags[area],1,FALSE),""),
IFERROR(VLOOKUP($N213,all_tags[area],1,FALSE),""),
IFERROR(VLOOKUP($O213,all_tags[area],1,FALSE),"")
)</f>
        <v>network-graph</v>
      </c>
      <c r="AJ213" s="5" t="str">
        <f>_xlfn.TEXTJOIN("#",TRUE,
IFERROR(VLOOKUP($F213,all_tags[technology],1,FALSE),""),
IFERROR(VLOOKUP($G213,all_tags[technology],1,FALSE),""),
IFERROR(VLOOKUP($H213,all_tags[technology],1,FALSE),""),
IFERROR(VLOOKUP($I213,all_tags[technology],1,FALSE),""),
IFERROR(VLOOKUP($J213,all_tags[technology],1,FALSE),""),
IFERROR(VLOOKUP($K213,all_tags[technology],1,FALSE),""),
IFERROR(VLOOKUP($L213,all_tags[technology],1,FALSE),""),
IFERROR(VLOOKUP($M213,all_tags[technology],1,FALSE),""),
IFERROR(VLOOKUP($N213,all_tags[technology],1,FALSE),""),
IFERROR(VLOOKUP($O213,all_tags[technology],1,FALSE),"")
)</f>
        <v>rstats</v>
      </c>
      <c r="AK213" s="5" t="str">
        <f>_xlfn.TEXTJOIN("#",TRUE,
IFERROR(VLOOKUP($F213,all_tags[other],1,FALSE),""),
IFERROR(VLOOKUP($G213,all_tags[other],1,FALSE),""),
IFERROR(VLOOKUP($H213,all_tags[other],1,FALSE),""),
IFERROR(VLOOKUP($I213,all_tags[other],1,FALSE),""),
IFERROR(VLOOKUP($J213,all_tags[other],1,FALSE),""),
IFERROR(VLOOKUP($K213,all_tags[other],1,FALSE),""),
IFERROR(VLOOKUP($L213,all_tags[other],1,FALSE),""),
IFERROR(VLOOKUP($M213,all_tags[other],1,FALSE),""),
IFERROR(VLOOKUP($N213,all_tags[other],1,FALSE),""),
IFERROR(VLOOKUP($O213,all_tags[other],1,FALSE),"")
)</f>
        <v/>
      </c>
      <c r="AL213" t="str">
        <f t="shared" si="3"/>
        <v>tutorial;advanced;technique;technology;network-graph;rstats</v>
      </c>
    </row>
    <row r="214" spans="1:38" x14ac:dyDescent="0.25">
      <c r="A214" t="str">
        <f>source_data[[#This Row],[link_id]]</f>
        <v>L00510</v>
      </c>
      <c r="B214" t="str">
        <f>source_data[[#This Row],[link]]</f>
        <v>http://www.cmswire.com/digital-experience/telling-stories-through-data-visualization/</v>
      </c>
      <c r="C214" t="str">
        <f>source_data[[#This Row],[article_title]]</f>
        <v>Telling Stories Through Data Visualization</v>
      </c>
      <c r="D214" t="str">
        <f>source_data[[#This Row],[concatenate]]</f>
        <v>post;overview;basics;data-viz;technique;storytelling</v>
      </c>
      <c r="E214">
        <f>source_data[[#This Row],[tag_count]]</f>
        <v>6</v>
      </c>
      <c r="F214" t="str" cm="1">
        <f t="array" ref="F214:K214">_xlfn.TEXTSPLIT(Table5[[#This Row],[concatenate]],";")</f>
        <v>post</v>
      </c>
      <c r="G214" t="str">
        <v>overview</v>
      </c>
      <c r="H214" t="str">
        <v>basics</v>
      </c>
      <c r="I214" t="str">
        <v>data-viz</v>
      </c>
      <c r="J214" t="str">
        <v>technique</v>
      </c>
      <c r="K214" t="str">
        <v>storytelling</v>
      </c>
      <c r="Q214">
        <f>IF(ISBLANK(F214),-1,COUNTIF(all_tags[],F214)-COUNTIF(all_tags[category],F214))</f>
        <v>1</v>
      </c>
      <c r="R214">
        <f>IF(ISBLANK(G214),-1,COUNTIF(all_tags[],G214)-COUNTIF(all_tags[category],G214))</f>
        <v>1</v>
      </c>
      <c r="S214">
        <f>IF(ISBLANK(H214),-1,COUNTIF(all_tags[],H214)-COUNTIF(all_tags[category],H214))</f>
        <v>1</v>
      </c>
      <c r="T214">
        <f>IF(ISBLANK(I214),-1,COUNTIF(all_tags[],I214)-COUNTIF(all_tags[category],I214))</f>
        <v>1</v>
      </c>
      <c r="U214">
        <f>IF(ISBLANK(J214),-1,COUNTIF(all_tags[],J214)-COUNTIF(all_tags[category],J214))</f>
        <v>1</v>
      </c>
      <c r="V214">
        <f>IF(ISBLANK(K214),-1,COUNTIF(all_tags[],K214)-COUNTIF(all_tags[category],K214))</f>
        <v>1</v>
      </c>
      <c r="W214">
        <f>IF(ISBLANK(L214),-1,COUNTIF(all_tags[],L214)-COUNTIF(all_tags[category],L214))</f>
        <v>-1</v>
      </c>
      <c r="X214">
        <f>IF(ISBLANK(M214),-1,COUNTIF(all_tags[],M214)-COUNTIF(all_tags[category],M214))</f>
        <v>-1</v>
      </c>
      <c r="Y214">
        <f>IF(ISBLANK(N214),-1,COUNTIF(all_tags[],N214)-COUNTIF(all_tags[category],N214))</f>
        <v>-1</v>
      </c>
      <c r="Z214">
        <f>IF(ISBLANK(O214),-1,COUNTIF(all_tags[],O214)-COUNTIF(all_tags[category],O214))</f>
        <v>-1</v>
      </c>
      <c r="AB214" t="str">
        <f>Table5[[#This Row],[link_id]]</f>
        <v>L00510</v>
      </c>
      <c r="AC214" s="5" t="str">
        <f>_xlfn.TEXTJOIN("#",TRUE,
IFERROR(VLOOKUP($F214,all_tags[format],1,FALSE),""),
IFERROR(VLOOKUP($G214,all_tags[format],1,FALSE),""),
IFERROR(VLOOKUP($H214,all_tags[format],1,FALSE),""),
IFERROR(VLOOKUP($I214,all_tags[format],1,FALSE),""),
IFERROR(VLOOKUP($J214,all_tags[format],1,FALSE),""),
IFERROR(VLOOKUP($K214,all_tags[format],1,FALSE),""),
IFERROR(VLOOKUP($L214,all_tags[format],1,FALSE),""),
IFERROR(VLOOKUP($M214,all_tags[format],1,FALSE),""),
IFERROR(VLOOKUP($N214,all_tags[format],1,FALSE),""),
IFERROR(VLOOKUP($O214,all_tags[format],1,FALSE),"")
)</f>
        <v>post</v>
      </c>
      <c r="AD214" s="5" t="str">
        <f>_xlfn.TEXTJOIN("#",TRUE,
IFERROR(VLOOKUP($F214,all_tags[type],1,FALSE),""),
IFERROR(VLOOKUP($G214,all_tags[type],1,FALSE),""),
IFERROR(VLOOKUP($H214,all_tags[type],1,FALSE),""),
IFERROR(VLOOKUP($I214,all_tags[type],1,FALSE),""),
IFERROR(VLOOKUP($J214,all_tags[type],1,FALSE),""),
IFERROR(VLOOKUP($K214,all_tags[type],1,FALSE),""),
IFERROR(VLOOKUP($L214,all_tags[type],1,FALSE),""),
IFERROR(VLOOKUP($M214,all_tags[type],1,FALSE),""),
IFERROR(VLOOKUP($N214,all_tags[type],1,FALSE),""),
IFERROR(VLOOKUP($O214,all_tags[type],1,FALSE),"")
)</f>
        <v/>
      </c>
      <c r="AE214" s="5" t="str">
        <f>_xlfn.TEXTJOIN("#",TRUE,
IFERROR(VLOOKUP($F214,all_tags[level],1,FALSE),""),
IFERROR(VLOOKUP($G214,all_tags[level],1,FALSE),""),
IFERROR(VLOOKUP($H214,all_tags[level],1,FALSE),""),
IFERROR(VLOOKUP($I214,all_tags[level],1,FALSE),""),
IFERROR(VLOOKUP($J214,all_tags[level],1,FALSE),""),
IFERROR(VLOOKUP($K214,all_tags[level],1,FALSE),""),
IFERROR(VLOOKUP($L214,all_tags[level],1,FALSE),""),
IFERROR(VLOOKUP($M214,all_tags[level],1,FALSE),""),
IFERROR(VLOOKUP($N214,all_tags[level],1,FALSE),""),
IFERROR(VLOOKUP($O214,all_tags[level],1,FALSE),"")
)</f>
        <v>overview#basics</v>
      </c>
      <c r="AF214" s="5" t="str">
        <f>_xlfn.TEXTJOIN("#",TRUE,
IFERROR(VLOOKUP($F214,all_tags[style],1,FALSE),""),
IFERROR(VLOOKUP($G214,all_tags[style],1,FALSE),""),
IFERROR(VLOOKUP($H214,all_tags[style],1,FALSE),""),
IFERROR(VLOOKUP($I214,all_tags[style],1,FALSE),""),
IFERROR(VLOOKUP($J214,all_tags[style],1,FALSE),""),
IFERROR(VLOOKUP($K214,all_tags[style],1,FALSE),""),
IFERROR(VLOOKUP($L214,all_tags[style],1,FALSE),""),
IFERROR(VLOOKUP($M214,all_tags[style],1,FALSE),""),
IFERROR(VLOOKUP($N214,all_tags[style],1,FALSE),""),
IFERROR(VLOOKUP($O214,all_tags[style],1,FALSE),"")
)</f>
        <v/>
      </c>
      <c r="AG214" s="5" t="str">
        <f>_xlfn.TEXTJOIN("#",TRUE,
IFERROR(VLOOKUP($F214,all_tags[theme],1,FALSE),""),
IFERROR(VLOOKUP($G214,all_tags[theme],1,FALSE),""),
IFERROR(VLOOKUP($H214,all_tags[theme],1,FALSE),""),
IFERROR(VLOOKUP($I214,all_tags[theme],1,FALSE),""),
IFERROR(VLOOKUP($J214,all_tags[theme],1,FALSE),""),
IFERROR(VLOOKUP($K214,all_tags[theme],1,FALSE),""),
IFERROR(VLOOKUP($L214,all_tags[theme],1,FALSE),""),
IFERROR(VLOOKUP($M214,all_tags[theme],1,FALSE),""),
IFERROR(VLOOKUP($N214,all_tags[theme],1,FALSE),""),
IFERROR(VLOOKUP($O214,all_tags[theme],1,FALSE),"")
)</f>
        <v>data-viz</v>
      </c>
      <c r="AH214" s="5" t="str">
        <f>_xlfn.TEXTJOIN("#",TRUE,
IFERROR(VLOOKUP($F214,all_tags[topic],1,FALSE),""),
IFERROR(VLOOKUP($G214,all_tags[topic],1,FALSE),""),
IFERROR(VLOOKUP($H214,all_tags[topic],1,FALSE),""),
IFERROR(VLOOKUP($I214,all_tags[topic],1,FALSE),""),
IFERROR(VLOOKUP($J214,all_tags[topic],1,FALSE),""),
IFERROR(VLOOKUP($K214,all_tags[topic],1,FALSE),""),
IFERROR(VLOOKUP($L214,all_tags[topic],1,FALSE),""),
IFERROR(VLOOKUP($M214,all_tags[topic],1,FALSE),""),
IFERROR(VLOOKUP($N214,all_tags[topic],1,FALSE),""),
IFERROR(VLOOKUP($O214,all_tags[topic],1,FALSE),"")
)</f>
        <v>technique</v>
      </c>
      <c r="AI214" s="5" t="str">
        <f>_xlfn.TEXTJOIN("#",TRUE,
IFERROR(VLOOKUP($F214,all_tags[area],1,FALSE),""),
IFERROR(VLOOKUP($G214,all_tags[area],1,FALSE),""),
IFERROR(VLOOKUP($H214,all_tags[area],1,FALSE),""),
IFERROR(VLOOKUP($I214,all_tags[area],1,FALSE),""),
IFERROR(VLOOKUP($J214,all_tags[area],1,FALSE),""),
IFERROR(VLOOKUP($K214,all_tags[area],1,FALSE),""),
IFERROR(VLOOKUP($L214,all_tags[area],1,FALSE),""),
IFERROR(VLOOKUP($M214,all_tags[area],1,FALSE),""),
IFERROR(VLOOKUP($N214,all_tags[area],1,FALSE),""),
IFERROR(VLOOKUP($O214,all_tags[area],1,FALSE),"")
)</f>
        <v/>
      </c>
      <c r="AJ214" s="5" t="str">
        <f>_xlfn.TEXTJOIN("#",TRUE,
IFERROR(VLOOKUP($F214,all_tags[technology],1,FALSE),""),
IFERROR(VLOOKUP($G214,all_tags[technology],1,FALSE),""),
IFERROR(VLOOKUP($H214,all_tags[technology],1,FALSE),""),
IFERROR(VLOOKUP($I214,all_tags[technology],1,FALSE),""),
IFERROR(VLOOKUP($J214,all_tags[technology],1,FALSE),""),
IFERROR(VLOOKUP($K214,all_tags[technology],1,FALSE),""),
IFERROR(VLOOKUP($L214,all_tags[technology],1,FALSE),""),
IFERROR(VLOOKUP($M214,all_tags[technology],1,FALSE),""),
IFERROR(VLOOKUP($N214,all_tags[technology],1,FALSE),""),
IFERROR(VLOOKUP($O214,all_tags[technology],1,FALSE),"")
)</f>
        <v/>
      </c>
      <c r="AK214" s="5" t="str">
        <f>_xlfn.TEXTJOIN("#",TRUE,
IFERROR(VLOOKUP($F214,all_tags[other],1,FALSE),""),
IFERROR(VLOOKUP($G214,all_tags[other],1,FALSE),""),
IFERROR(VLOOKUP($H214,all_tags[other],1,FALSE),""),
IFERROR(VLOOKUP($I214,all_tags[other],1,FALSE),""),
IFERROR(VLOOKUP($J214,all_tags[other],1,FALSE),""),
IFERROR(VLOOKUP($K214,all_tags[other],1,FALSE),""),
IFERROR(VLOOKUP($L214,all_tags[other],1,FALSE),""),
IFERROR(VLOOKUP($M214,all_tags[other],1,FALSE),""),
IFERROR(VLOOKUP($N214,all_tags[other],1,FALSE),""),
IFERROR(VLOOKUP($O214,all_tags[other],1,FALSE),"")
)</f>
        <v>storytelling</v>
      </c>
      <c r="AL214" t="str">
        <f t="shared" si="3"/>
        <v>post;overview;basics;data-viz;technique;storytelling</v>
      </c>
    </row>
    <row r="215" spans="1:38" x14ac:dyDescent="0.25">
      <c r="A215" t="str">
        <f>source_data[[#This Row],[link_id]]</f>
        <v>L00513</v>
      </c>
      <c r="B215" t="str">
        <f>source_data[[#This Row],[link]]</f>
        <v>http://www.kdnuggets.com/datasets/index.html</v>
      </c>
      <c r="C215" t="str">
        <f>source_data[[#This Row],[article_title]]</f>
        <v>Datasets for Data Science, Machine Learning, AI &amp; Analytics</v>
      </c>
      <c r="D215" t="str">
        <f>source_data[[#This Row],[concatenate]]</f>
        <v>post;list;dataset</v>
      </c>
      <c r="E215">
        <f>source_data[[#This Row],[tag_count]]</f>
        <v>3</v>
      </c>
      <c r="F215" t="str" cm="1">
        <f t="array" ref="F215:H215">_xlfn.TEXTSPLIT(Table5[[#This Row],[concatenate]],";")</f>
        <v>post</v>
      </c>
      <c r="G215" t="str">
        <v>list</v>
      </c>
      <c r="H215" t="str">
        <v>dataset</v>
      </c>
      <c r="Q215">
        <f>IF(ISBLANK(F215),-1,COUNTIF(all_tags[],F215)-COUNTIF(all_tags[category],F215))</f>
        <v>1</v>
      </c>
      <c r="R215">
        <f>IF(ISBLANK(G215),-1,COUNTIF(all_tags[],G215)-COUNTIF(all_tags[category],G215))</f>
        <v>1</v>
      </c>
      <c r="S215">
        <f>IF(ISBLANK(H215),-1,COUNTIF(all_tags[],H215)-COUNTIF(all_tags[category],H215))</f>
        <v>1</v>
      </c>
      <c r="T215">
        <f>IF(ISBLANK(I215),-1,COUNTIF(all_tags[],I215)-COUNTIF(all_tags[category],I215))</f>
        <v>-1</v>
      </c>
      <c r="U215">
        <f>IF(ISBLANK(J215),-1,COUNTIF(all_tags[],J215)-COUNTIF(all_tags[category],J215))</f>
        <v>-1</v>
      </c>
      <c r="V215">
        <f>IF(ISBLANK(K215),-1,COUNTIF(all_tags[],K215)-COUNTIF(all_tags[category],K215))</f>
        <v>-1</v>
      </c>
      <c r="W215">
        <f>IF(ISBLANK(L215),-1,COUNTIF(all_tags[],L215)-COUNTIF(all_tags[category],L215))</f>
        <v>-1</v>
      </c>
      <c r="X215">
        <f>IF(ISBLANK(M215),-1,COUNTIF(all_tags[],M215)-COUNTIF(all_tags[category],M215))</f>
        <v>-1</v>
      </c>
      <c r="Y215">
        <f>IF(ISBLANK(N215),-1,COUNTIF(all_tags[],N215)-COUNTIF(all_tags[category],N215))</f>
        <v>-1</v>
      </c>
      <c r="Z215">
        <f>IF(ISBLANK(O215),-1,COUNTIF(all_tags[],O215)-COUNTIF(all_tags[category],O215))</f>
        <v>-1</v>
      </c>
      <c r="AB215" t="str">
        <f>Table5[[#This Row],[link_id]]</f>
        <v>L00513</v>
      </c>
      <c r="AC215" s="5" t="str">
        <f>_xlfn.TEXTJOIN("#",TRUE,
IFERROR(VLOOKUP($F215,all_tags[format],1,FALSE),""),
IFERROR(VLOOKUP($G215,all_tags[format],1,FALSE),""),
IFERROR(VLOOKUP($H215,all_tags[format],1,FALSE),""),
IFERROR(VLOOKUP($I215,all_tags[format],1,FALSE),""),
IFERROR(VLOOKUP($J215,all_tags[format],1,FALSE),""),
IFERROR(VLOOKUP($K215,all_tags[format],1,FALSE),""),
IFERROR(VLOOKUP($L215,all_tags[format],1,FALSE),""),
IFERROR(VLOOKUP($M215,all_tags[format],1,FALSE),""),
IFERROR(VLOOKUP($N215,all_tags[format],1,FALSE),""),
IFERROR(VLOOKUP($O215,all_tags[format],1,FALSE),"")
)</f>
        <v>post</v>
      </c>
      <c r="AD215" s="5" t="str">
        <f>_xlfn.TEXTJOIN("#",TRUE,
IFERROR(VLOOKUP($F215,all_tags[type],1,FALSE),""),
IFERROR(VLOOKUP($G215,all_tags[type],1,FALSE),""),
IFERROR(VLOOKUP($H215,all_tags[type],1,FALSE),""),
IFERROR(VLOOKUP($I215,all_tags[type],1,FALSE),""),
IFERROR(VLOOKUP($J215,all_tags[type],1,FALSE),""),
IFERROR(VLOOKUP($K215,all_tags[type],1,FALSE),""),
IFERROR(VLOOKUP($L215,all_tags[type],1,FALSE),""),
IFERROR(VLOOKUP($M215,all_tags[type],1,FALSE),""),
IFERROR(VLOOKUP($N215,all_tags[type],1,FALSE),""),
IFERROR(VLOOKUP($O215,all_tags[type],1,FALSE),"")
)</f>
        <v>list#dataset</v>
      </c>
      <c r="AE215" s="5" t="str">
        <f>_xlfn.TEXTJOIN("#",TRUE,
IFERROR(VLOOKUP($F215,all_tags[level],1,FALSE),""),
IFERROR(VLOOKUP($G215,all_tags[level],1,FALSE),""),
IFERROR(VLOOKUP($H215,all_tags[level],1,FALSE),""),
IFERROR(VLOOKUP($I215,all_tags[level],1,FALSE),""),
IFERROR(VLOOKUP($J215,all_tags[level],1,FALSE),""),
IFERROR(VLOOKUP($K215,all_tags[level],1,FALSE),""),
IFERROR(VLOOKUP($L215,all_tags[level],1,FALSE),""),
IFERROR(VLOOKUP($M215,all_tags[level],1,FALSE),""),
IFERROR(VLOOKUP($N215,all_tags[level],1,FALSE),""),
IFERROR(VLOOKUP($O215,all_tags[level],1,FALSE),"")
)</f>
        <v/>
      </c>
      <c r="AF215" s="5" t="str">
        <f>_xlfn.TEXTJOIN("#",TRUE,
IFERROR(VLOOKUP($F215,all_tags[style],1,FALSE),""),
IFERROR(VLOOKUP($G215,all_tags[style],1,FALSE),""),
IFERROR(VLOOKUP($H215,all_tags[style],1,FALSE),""),
IFERROR(VLOOKUP($I215,all_tags[style],1,FALSE),""),
IFERROR(VLOOKUP($J215,all_tags[style],1,FALSE),""),
IFERROR(VLOOKUP($K215,all_tags[style],1,FALSE),""),
IFERROR(VLOOKUP($L215,all_tags[style],1,FALSE),""),
IFERROR(VLOOKUP($M215,all_tags[style],1,FALSE),""),
IFERROR(VLOOKUP($N215,all_tags[style],1,FALSE),""),
IFERROR(VLOOKUP($O215,all_tags[style],1,FALSE),"")
)</f>
        <v/>
      </c>
      <c r="AG215" s="5" t="str">
        <f>_xlfn.TEXTJOIN("#",TRUE,
IFERROR(VLOOKUP($F215,all_tags[theme],1,FALSE),""),
IFERROR(VLOOKUP($G215,all_tags[theme],1,FALSE),""),
IFERROR(VLOOKUP($H215,all_tags[theme],1,FALSE),""),
IFERROR(VLOOKUP($I215,all_tags[theme],1,FALSE),""),
IFERROR(VLOOKUP($J215,all_tags[theme],1,FALSE),""),
IFERROR(VLOOKUP($K215,all_tags[theme],1,FALSE),""),
IFERROR(VLOOKUP($L215,all_tags[theme],1,FALSE),""),
IFERROR(VLOOKUP($M215,all_tags[theme],1,FALSE),""),
IFERROR(VLOOKUP($N215,all_tags[theme],1,FALSE),""),
IFERROR(VLOOKUP($O215,all_tags[theme],1,FALSE),"")
)</f>
        <v/>
      </c>
      <c r="AH215" s="5" t="str">
        <f>_xlfn.TEXTJOIN("#",TRUE,
IFERROR(VLOOKUP($F215,all_tags[topic],1,FALSE),""),
IFERROR(VLOOKUP($G215,all_tags[topic],1,FALSE),""),
IFERROR(VLOOKUP($H215,all_tags[topic],1,FALSE),""),
IFERROR(VLOOKUP($I215,all_tags[topic],1,FALSE),""),
IFERROR(VLOOKUP($J215,all_tags[topic],1,FALSE),""),
IFERROR(VLOOKUP($K215,all_tags[topic],1,FALSE),""),
IFERROR(VLOOKUP($L215,all_tags[topic],1,FALSE),""),
IFERROR(VLOOKUP($M215,all_tags[topic],1,FALSE),""),
IFERROR(VLOOKUP($N215,all_tags[topic],1,FALSE),""),
IFERROR(VLOOKUP($O215,all_tags[topic],1,FALSE),"")
)</f>
        <v/>
      </c>
      <c r="AI215" s="5" t="str">
        <f>_xlfn.TEXTJOIN("#",TRUE,
IFERROR(VLOOKUP($F215,all_tags[area],1,FALSE),""),
IFERROR(VLOOKUP($G215,all_tags[area],1,FALSE),""),
IFERROR(VLOOKUP($H215,all_tags[area],1,FALSE),""),
IFERROR(VLOOKUP($I215,all_tags[area],1,FALSE),""),
IFERROR(VLOOKUP($J215,all_tags[area],1,FALSE),""),
IFERROR(VLOOKUP($K215,all_tags[area],1,FALSE),""),
IFERROR(VLOOKUP($L215,all_tags[area],1,FALSE),""),
IFERROR(VLOOKUP($M215,all_tags[area],1,FALSE),""),
IFERROR(VLOOKUP($N215,all_tags[area],1,FALSE),""),
IFERROR(VLOOKUP($O215,all_tags[area],1,FALSE),"")
)</f>
        <v/>
      </c>
      <c r="AJ215" s="5" t="str">
        <f>_xlfn.TEXTJOIN("#",TRUE,
IFERROR(VLOOKUP($F215,all_tags[technology],1,FALSE),""),
IFERROR(VLOOKUP($G215,all_tags[technology],1,FALSE),""),
IFERROR(VLOOKUP($H215,all_tags[technology],1,FALSE),""),
IFERROR(VLOOKUP($I215,all_tags[technology],1,FALSE),""),
IFERROR(VLOOKUP($J215,all_tags[technology],1,FALSE),""),
IFERROR(VLOOKUP($K215,all_tags[technology],1,FALSE),""),
IFERROR(VLOOKUP($L215,all_tags[technology],1,FALSE),""),
IFERROR(VLOOKUP($M215,all_tags[technology],1,FALSE),""),
IFERROR(VLOOKUP($N215,all_tags[technology],1,FALSE),""),
IFERROR(VLOOKUP($O215,all_tags[technology],1,FALSE),"")
)</f>
        <v/>
      </c>
      <c r="AK215" s="5" t="str">
        <f>_xlfn.TEXTJOIN("#",TRUE,
IFERROR(VLOOKUP($F215,all_tags[other],1,FALSE),""),
IFERROR(VLOOKUP($G215,all_tags[other],1,FALSE),""),
IFERROR(VLOOKUP($H215,all_tags[other],1,FALSE),""),
IFERROR(VLOOKUP($I215,all_tags[other],1,FALSE),""),
IFERROR(VLOOKUP($J215,all_tags[other],1,FALSE),""),
IFERROR(VLOOKUP($K215,all_tags[other],1,FALSE),""),
IFERROR(VLOOKUP($L215,all_tags[other],1,FALSE),""),
IFERROR(VLOOKUP($M215,all_tags[other],1,FALSE),""),
IFERROR(VLOOKUP($N215,all_tags[other],1,FALSE),""),
IFERROR(VLOOKUP($O215,all_tags[other],1,FALSE),"")
)</f>
        <v/>
      </c>
      <c r="AL215" t="str">
        <f t="shared" si="3"/>
        <v>post;list;dataset</v>
      </c>
    </row>
    <row r="216" spans="1:38" x14ac:dyDescent="0.25">
      <c r="A216" t="str">
        <f>source_data[[#This Row],[link_id]]</f>
        <v>L00516</v>
      </c>
      <c r="B216" t="str">
        <f>source_data[[#This Row],[link]]</f>
        <v>https://infogram.com/blog/3-resources-to-create-and-present-data/</v>
      </c>
      <c r="C216" t="str">
        <f>source_data[[#This Row],[article_title]]</f>
        <v>3 Great Resources to Help Create and Present Data</v>
      </c>
      <c r="D216" t="str">
        <f>source_data[[#This Row],[concatenate]]</f>
        <v>post;list;resource;data-viz</v>
      </c>
      <c r="E216">
        <f>source_data[[#This Row],[tag_count]]</f>
        <v>4</v>
      </c>
      <c r="F216" t="str" cm="1">
        <f t="array" ref="F216:I216">_xlfn.TEXTSPLIT(Table5[[#This Row],[concatenate]],";")</f>
        <v>post</v>
      </c>
      <c r="G216" t="str">
        <v>list</v>
      </c>
      <c r="H216" t="str">
        <v>resource</v>
      </c>
      <c r="I216" t="str">
        <v>data-viz</v>
      </c>
      <c r="Q216">
        <f>IF(ISBLANK(F216),-1,COUNTIF(all_tags[],F216)-COUNTIF(all_tags[category],F216))</f>
        <v>1</v>
      </c>
      <c r="R216">
        <f>IF(ISBLANK(G216),-1,COUNTIF(all_tags[],G216)-COUNTIF(all_tags[category],G216))</f>
        <v>1</v>
      </c>
      <c r="S216">
        <f>IF(ISBLANK(H216),-1,COUNTIF(all_tags[],H216)-COUNTIF(all_tags[category],H216))</f>
        <v>1</v>
      </c>
      <c r="T216">
        <f>IF(ISBLANK(I216),-1,COUNTIF(all_tags[],I216)-COUNTIF(all_tags[category],I216))</f>
        <v>1</v>
      </c>
      <c r="U216">
        <f>IF(ISBLANK(J216),-1,COUNTIF(all_tags[],J216)-COUNTIF(all_tags[category],J216))</f>
        <v>-1</v>
      </c>
      <c r="V216">
        <f>IF(ISBLANK(K216),-1,COUNTIF(all_tags[],K216)-COUNTIF(all_tags[category],K216))</f>
        <v>-1</v>
      </c>
      <c r="W216">
        <f>IF(ISBLANK(L216),-1,COUNTIF(all_tags[],L216)-COUNTIF(all_tags[category],L216))</f>
        <v>-1</v>
      </c>
      <c r="X216">
        <f>IF(ISBLANK(M216),-1,COUNTIF(all_tags[],M216)-COUNTIF(all_tags[category],M216))</f>
        <v>-1</v>
      </c>
      <c r="Y216">
        <f>IF(ISBLANK(N216),-1,COUNTIF(all_tags[],N216)-COUNTIF(all_tags[category],N216))</f>
        <v>-1</v>
      </c>
      <c r="Z216">
        <f>IF(ISBLANK(O216),-1,COUNTIF(all_tags[],O216)-COUNTIF(all_tags[category],O216))</f>
        <v>-1</v>
      </c>
      <c r="AB216" t="str">
        <f>Table5[[#This Row],[link_id]]</f>
        <v>L00516</v>
      </c>
      <c r="AC216" s="5" t="str">
        <f>_xlfn.TEXTJOIN("#",TRUE,
IFERROR(VLOOKUP($F216,all_tags[format],1,FALSE),""),
IFERROR(VLOOKUP($G216,all_tags[format],1,FALSE),""),
IFERROR(VLOOKUP($H216,all_tags[format],1,FALSE),""),
IFERROR(VLOOKUP($I216,all_tags[format],1,FALSE),""),
IFERROR(VLOOKUP($J216,all_tags[format],1,FALSE),""),
IFERROR(VLOOKUP($K216,all_tags[format],1,FALSE),""),
IFERROR(VLOOKUP($L216,all_tags[format],1,FALSE),""),
IFERROR(VLOOKUP($M216,all_tags[format],1,FALSE),""),
IFERROR(VLOOKUP($N216,all_tags[format],1,FALSE),""),
IFERROR(VLOOKUP($O216,all_tags[format],1,FALSE),"")
)</f>
        <v>post</v>
      </c>
      <c r="AD216" s="5" t="str">
        <f>_xlfn.TEXTJOIN("#",TRUE,
IFERROR(VLOOKUP($F216,all_tags[type],1,FALSE),""),
IFERROR(VLOOKUP($G216,all_tags[type],1,FALSE),""),
IFERROR(VLOOKUP($H216,all_tags[type],1,FALSE),""),
IFERROR(VLOOKUP($I216,all_tags[type],1,FALSE),""),
IFERROR(VLOOKUP($J216,all_tags[type],1,FALSE),""),
IFERROR(VLOOKUP($K216,all_tags[type],1,FALSE),""),
IFERROR(VLOOKUP($L216,all_tags[type],1,FALSE),""),
IFERROR(VLOOKUP($M216,all_tags[type],1,FALSE),""),
IFERROR(VLOOKUP($N216,all_tags[type],1,FALSE),""),
IFERROR(VLOOKUP($O216,all_tags[type],1,FALSE),"")
)</f>
        <v>list#resource</v>
      </c>
      <c r="AE216" s="5" t="str">
        <f>_xlfn.TEXTJOIN("#",TRUE,
IFERROR(VLOOKUP($F216,all_tags[level],1,FALSE),""),
IFERROR(VLOOKUP($G216,all_tags[level],1,FALSE),""),
IFERROR(VLOOKUP($H216,all_tags[level],1,FALSE),""),
IFERROR(VLOOKUP($I216,all_tags[level],1,FALSE),""),
IFERROR(VLOOKUP($J216,all_tags[level],1,FALSE),""),
IFERROR(VLOOKUP($K216,all_tags[level],1,FALSE),""),
IFERROR(VLOOKUP($L216,all_tags[level],1,FALSE),""),
IFERROR(VLOOKUP($M216,all_tags[level],1,FALSE),""),
IFERROR(VLOOKUP($N216,all_tags[level],1,FALSE),""),
IFERROR(VLOOKUP($O216,all_tags[level],1,FALSE),"")
)</f>
        <v/>
      </c>
      <c r="AF216" s="5" t="str">
        <f>_xlfn.TEXTJOIN("#",TRUE,
IFERROR(VLOOKUP($F216,all_tags[style],1,FALSE),""),
IFERROR(VLOOKUP($G216,all_tags[style],1,FALSE),""),
IFERROR(VLOOKUP($H216,all_tags[style],1,FALSE),""),
IFERROR(VLOOKUP($I216,all_tags[style],1,FALSE),""),
IFERROR(VLOOKUP($J216,all_tags[style],1,FALSE),""),
IFERROR(VLOOKUP($K216,all_tags[style],1,FALSE),""),
IFERROR(VLOOKUP($L216,all_tags[style],1,FALSE),""),
IFERROR(VLOOKUP($M216,all_tags[style],1,FALSE),""),
IFERROR(VLOOKUP($N216,all_tags[style],1,FALSE),""),
IFERROR(VLOOKUP($O216,all_tags[style],1,FALSE),"")
)</f>
        <v/>
      </c>
      <c r="AG216" s="5" t="str">
        <f>_xlfn.TEXTJOIN("#",TRUE,
IFERROR(VLOOKUP($F216,all_tags[theme],1,FALSE),""),
IFERROR(VLOOKUP($G216,all_tags[theme],1,FALSE),""),
IFERROR(VLOOKUP($H216,all_tags[theme],1,FALSE),""),
IFERROR(VLOOKUP($I216,all_tags[theme],1,FALSE),""),
IFERROR(VLOOKUP($J216,all_tags[theme],1,FALSE),""),
IFERROR(VLOOKUP($K216,all_tags[theme],1,FALSE),""),
IFERROR(VLOOKUP($L216,all_tags[theme],1,FALSE),""),
IFERROR(VLOOKUP($M216,all_tags[theme],1,FALSE),""),
IFERROR(VLOOKUP($N216,all_tags[theme],1,FALSE),""),
IFERROR(VLOOKUP($O216,all_tags[theme],1,FALSE),"")
)</f>
        <v>data-viz</v>
      </c>
      <c r="AH216" s="5" t="str">
        <f>_xlfn.TEXTJOIN("#",TRUE,
IFERROR(VLOOKUP($F216,all_tags[topic],1,FALSE),""),
IFERROR(VLOOKUP($G216,all_tags[topic],1,FALSE),""),
IFERROR(VLOOKUP($H216,all_tags[topic],1,FALSE),""),
IFERROR(VLOOKUP($I216,all_tags[topic],1,FALSE),""),
IFERROR(VLOOKUP($J216,all_tags[topic],1,FALSE),""),
IFERROR(VLOOKUP($K216,all_tags[topic],1,FALSE),""),
IFERROR(VLOOKUP($L216,all_tags[topic],1,FALSE),""),
IFERROR(VLOOKUP($M216,all_tags[topic],1,FALSE),""),
IFERROR(VLOOKUP($N216,all_tags[topic],1,FALSE),""),
IFERROR(VLOOKUP($O216,all_tags[topic],1,FALSE),"")
)</f>
        <v/>
      </c>
      <c r="AI216" s="5" t="str">
        <f>_xlfn.TEXTJOIN("#",TRUE,
IFERROR(VLOOKUP($F216,all_tags[area],1,FALSE),""),
IFERROR(VLOOKUP($G216,all_tags[area],1,FALSE),""),
IFERROR(VLOOKUP($H216,all_tags[area],1,FALSE),""),
IFERROR(VLOOKUP($I216,all_tags[area],1,FALSE),""),
IFERROR(VLOOKUP($J216,all_tags[area],1,FALSE),""),
IFERROR(VLOOKUP($K216,all_tags[area],1,FALSE),""),
IFERROR(VLOOKUP($L216,all_tags[area],1,FALSE),""),
IFERROR(VLOOKUP($M216,all_tags[area],1,FALSE),""),
IFERROR(VLOOKUP($N216,all_tags[area],1,FALSE),""),
IFERROR(VLOOKUP($O216,all_tags[area],1,FALSE),"")
)</f>
        <v/>
      </c>
      <c r="AJ216" s="5" t="str">
        <f>_xlfn.TEXTJOIN("#",TRUE,
IFERROR(VLOOKUP($F216,all_tags[technology],1,FALSE),""),
IFERROR(VLOOKUP($G216,all_tags[technology],1,FALSE),""),
IFERROR(VLOOKUP($H216,all_tags[technology],1,FALSE),""),
IFERROR(VLOOKUP($I216,all_tags[technology],1,FALSE),""),
IFERROR(VLOOKUP($J216,all_tags[technology],1,FALSE),""),
IFERROR(VLOOKUP($K216,all_tags[technology],1,FALSE),""),
IFERROR(VLOOKUP($L216,all_tags[technology],1,FALSE),""),
IFERROR(VLOOKUP($M216,all_tags[technology],1,FALSE),""),
IFERROR(VLOOKUP($N216,all_tags[technology],1,FALSE),""),
IFERROR(VLOOKUP($O216,all_tags[technology],1,FALSE),"")
)</f>
        <v/>
      </c>
      <c r="AK216" s="5" t="str">
        <f>_xlfn.TEXTJOIN("#",TRUE,
IFERROR(VLOOKUP($F216,all_tags[other],1,FALSE),""),
IFERROR(VLOOKUP($G216,all_tags[other],1,FALSE),""),
IFERROR(VLOOKUP($H216,all_tags[other],1,FALSE),""),
IFERROR(VLOOKUP($I216,all_tags[other],1,FALSE),""),
IFERROR(VLOOKUP($J216,all_tags[other],1,FALSE),""),
IFERROR(VLOOKUP($K216,all_tags[other],1,FALSE),""),
IFERROR(VLOOKUP($L216,all_tags[other],1,FALSE),""),
IFERROR(VLOOKUP($M216,all_tags[other],1,FALSE),""),
IFERROR(VLOOKUP($N216,all_tags[other],1,FALSE),""),
IFERROR(VLOOKUP($O216,all_tags[other],1,FALSE),"")
)</f>
        <v/>
      </c>
      <c r="AL216" t="str">
        <f t="shared" si="3"/>
        <v>post;list;resource;data-viz</v>
      </c>
    </row>
    <row r="217" spans="1:38" x14ac:dyDescent="0.25">
      <c r="A217" t="str">
        <f>source_data[[#This Row],[link_id]]</f>
        <v>L00523</v>
      </c>
      <c r="B217" t="str">
        <f>source_data[[#This Row],[link]]</f>
        <v>http://www.datasciencecentral.com/profiles/blogs/book-fundamentals-of-machine-learning-for-predictive-data</v>
      </c>
      <c r="C217" t="str">
        <f>source_data[[#This Row],[article_title]]</f>
        <v>Book: Fundamentals of Machine Learning for Predictive Data Analytics: Algorithms, Worked Examples, and Case Studies (MIT Press)</v>
      </c>
      <c r="D217" t="str">
        <f>source_data[[#This Row],[concatenate]]</f>
        <v>post;book;review;case;example;ml</v>
      </c>
      <c r="E217">
        <f>source_data[[#This Row],[tag_count]]</f>
        <v>5</v>
      </c>
      <c r="F217" t="str" cm="1">
        <f t="array" ref="F217:K217">_xlfn.TEXTSPLIT(Table5[[#This Row],[concatenate]],";")</f>
        <v>post</v>
      </c>
      <c r="G217" t="str">
        <v>book</v>
      </c>
      <c r="H217" t="str">
        <v>review</v>
      </c>
      <c r="I217" t="str">
        <v>case</v>
      </c>
      <c r="J217" t="str">
        <v>example</v>
      </c>
      <c r="K217" t="str">
        <v>ml</v>
      </c>
      <c r="Q217">
        <f>IF(ISBLANK(F217),-1,COUNTIF(all_tags[],F217)-COUNTIF(all_tags[category],F217))</f>
        <v>1</v>
      </c>
      <c r="R217">
        <f>IF(ISBLANK(G217),-1,COUNTIF(all_tags[],G217)-COUNTIF(all_tags[category],G217))</f>
        <v>1</v>
      </c>
      <c r="S217">
        <f>IF(ISBLANK(H217),-1,COUNTIF(all_tags[],H217)-COUNTIF(all_tags[category],H217))</f>
        <v>1</v>
      </c>
      <c r="T217">
        <f>IF(ISBLANK(I217),-1,COUNTIF(all_tags[],I217)-COUNTIF(all_tags[category],I217))</f>
        <v>1</v>
      </c>
      <c r="U217">
        <f>IF(ISBLANK(J217),-1,COUNTIF(all_tags[],J217)-COUNTIF(all_tags[category],J217))</f>
        <v>1</v>
      </c>
      <c r="V217">
        <f>IF(ISBLANK(K217),-1,COUNTIF(all_tags[],K217)-COUNTIF(all_tags[category],K217))</f>
        <v>1</v>
      </c>
      <c r="W217">
        <f>IF(ISBLANK(L217),-1,COUNTIF(all_tags[],L217)-COUNTIF(all_tags[category],L217))</f>
        <v>-1</v>
      </c>
      <c r="X217">
        <f>IF(ISBLANK(M217),-1,COUNTIF(all_tags[],M217)-COUNTIF(all_tags[category],M217))</f>
        <v>-1</v>
      </c>
      <c r="Y217">
        <f>IF(ISBLANK(N217),-1,COUNTIF(all_tags[],N217)-COUNTIF(all_tags[category],N217))</f>
        <v>-1</v>
      </c>
      <c r="Z217">
        <f>IF(ISBLANK(O217),-1,COUNTIF(all_tags[],O217)-COUNTIF(all_tags[category],O217))</f>
        <v>-1</v>
      </c>
      <c r="AB217" t="str">
        <f>Table5[[#This Row],[link_id]]</f>
        <v>L00523</v>
      </c>
      <c r="AC217" s="5" t="str">
        <f>_xlfn.TEXTJOIN("#",TRUE,
IFERROR(VLOOKUP($F217,all_tags[format],1,FALSE),""),
IFERROR(VLOOKUP($G217,all_tags[format],1,FALSE),""),
IFERROR(VLOOKUP($H217,all_tags[format],1,FALSE),""),
IFERROR(VLOOKUP($I217,all_tags[format],1,FALSE),""),
IFERROR(VLOOKUP($J217,all_tags[format],1,FALSE),""),
IFERROR(VLOOKUP($K217,all_tags[format],1,FALSE),""),
IFERROR(VLOOKUP($L217,all_tags[format],1,FALSE),""),
IFERROR(VLOOKUP($M217,all_tags[format],1,FALSE),""),
IFERROR(VLOOKUP($N217,all_tags[format],1,FALSE),""),
IFERROR(VLOOKUP($O217,all_tags[format],1,FALSE),"")
)</f>
        <v>post#book</v>
      </c>
      <c r="AD217" s="5" t="str">
        <f>_xlfn.TEXTJOIN("#",TRUE,
IFERROR(VLOOKUP($F217,all_tags[type],1,FALSE),""),
IFERROR(VLOOKUP($G217,all_tags[type],1,FALSE),""),
IFERROR(VLOOKUP($H217,all_tags[type],1,FALSE),""),
IFERROR(VLOOKUP($I217,all_tags[type],1,FALSE),""),
IFERROR(VLOOKUP($J217,all_tags[type],1,FALSE),""),
IFERROR(VLOOKUP($K217,all_tags[type],1,FALSE),""),
IFERROR(VLOOKUP($L217,all_tags[type],1,FALSE),""),
IFERROR(VLOOKUP($M217,all_tags[type],1,FALSE),""),
IFERROR(VLOOKUP($N217,all_tags[type],1,FALSE),""),
IFERROR(VLOOKUP($O217,all_tags[type],1,FALSE),"")
)</f>
        <v>review#case</v>
      </c>
      <c r="AE217" s="5" t="str">
        <f>_xlfn.TEXTJOIN("#",TRUE,
IFERROR(VLOOKUP($F217,all_tags[level],1,FALSE),""),
IFERROR(VLOOKUP($G217,all_tags[level],1,FALSE),""),
IFERROR(VLOOKUP($H217,all_tags[level],1,FALSE),""),
IFERROR(VLOOKUP($I217,all_tags[level],1,FALSE),""),
IFERROR(VLOOKUP($J217,all_tags[level],1,FALSE),""),
IFERROR(VLOOKUP($K217,all_tags[level],1,FALSE),""),
IFERROR(VLOOKUP($L217,all_tags[level],1,FALSE),""),
IFERROR(VLOOKUP($M217,all_tags[level],1,FALSE),""),
IFERROR(VLOOKUP($N217,all_tags[level],1,FALSE),""),
IFERROR(VLOOKUP($O217,all_tags[level],1,FALSE),"")
)</f>
        <v>example</v>
      </c>
      <c r="AF217" s="5" t="str">
        <f>_xlfn.TEXTJOIN("#",TRUE,
IFERROR(VLOOKUP($F217,all_tags[style],1,FALSE),""),
IFERROR(VLOOKUP($G217,all_tags[style],1,FALSE),""),
IFERROR(VLOOKUP($H217,all_tags[style],1,FALSE),""),
IFERROR(VLOOKUP($I217,all_tags[style],1,FALSE),""),
IFERROR(VLOOKUP($J217,all_tags[style],1,FALSE),""),
IFERROR(VLOOKUP($K217,all_tags[style],1,FALSE),""),
IFERROR(VLOOKUP($L217,all_tags[style],1,FALSE),""),
IFERROR(VLOOKUP($M217,all_tags[style],1,FALSE),""),
IFERROR(VLOOKUP($N217,all_tags[style],1,FALSE),""),
IFERROR(VLOOKUP($O217,all_tags[style],1,FALSE),"")
)</f>
        <v/>
      </c>
      <c r="AG217" s="5" t="str">
        <f>_xlfn.TEXTJOIN("#",TRUE,
IFERROR(VLOOKUP($F217,all_tags[theme],1,FALSE),""),
IFERROR(VLOOKUP($G217,all_tags[theme],1,FALSE),""),
IFERROR(VLOOKUP($H217,all_tags[theme],1,FALSE),""),
IFERROR(VLOOKUP($I217,all_tags[theme],1,FALSE),""),
IFERROR(VLOOKUP($J217,all_tags[theme],1,FALSE),""),
IFERROR(VLOOKUP($K217,all_tags[theme],1,FALSE),""),
IFERROR(VLOOKUP($L217,all_tags[theme],1,FALSE),""),
IFERROR(VLOOKUP($M217,all_tags[theme],1,FALSE),""),
IFERROR(VLOOKUP($N217,all_tags[theme],1,FALSE),""),
IFERROR(VLOOKUP($O217,all_tags[theme],1,FALSE),"")
)</f>
        <v/>
      </c>
      <c r="AH217" s="5" t="str">
        <f>_xlfn.TEXTJOIN("#",TRUE,
IFERROR(VLOOKUP($F217,all_tags[topic],1,FALSE),""),
IFERROR(VLOOKUP($G217,all_tags[topic],1,FALSE),""),
IFERROR(VLOOKUP($H217,all_tags[topic],1,FALSE),""),
IFERROR(VLOOKUP($I217,all_tags[topic],1,FALSE),""),
IFERROR(VLOOKUP($J217,all_tags[topic],1,FALSE),""),
IFERROR(VLOOKUP($K217,all_tags[topic],1,FALSE),""),
IFERROR(VLOOKUP($L217,all_tags[topic],1,FALSE),""),
IFERROR(VLOOKUP($M217,all_tags[topic],1,FALSE),""),
IFERROR(VLOOKUP($N217,all_tags[topic],1,FALSE),""),
IFERROR(VLOOKUP($O217,all_tags[topic],1,FALSE),"")
)</f>
        <v/>
      </c>
      <c r="AI217" s="5" t="str">
        <f>_xlfn.TEXTJOIN("#",TRUE,
IFERROR(VLOOKUP($F217,all_tags[area],1,FALSE),""),
IFERROR(VLOOKUP($G217,all_tags[area],1,FALSE),""),
IFERROR(VLOOKUP($H217,all_tags[area],1,FALSE),""),
IFERROR(VLOOKUP($I217,all_tags[area],1,FALSE),""),
IFERROR(VLOOKUP($J217,all_tags[area],1,FALSE),""),
IFERROR(VLOOKUP($K217,all_tags[area],1,FALSE),""),
IFERROR(VLOOKUP($L217,all_tags[area],1,FALSE),""),
IFERROR(VLOOKUP($M217,all_tags[area],1,FALSE),""),
IFERROR(VLOOKUP($N217,all_tags[area],1,FALSE),""),
IFERROR(VLOOKUP($O217,all_tags[area],1,FALSE),"")
)</f>
        <v>ml</v>
      </c>
      <c r="AJ217" s="5" t="str">
        <f>_xlfn.TEXTJOIN("#",TRUE,
IFERROR(VLOOKUP($F217,all_tags[technology],1,FALSE),""),
IFERROR(VLOOKUP($G217,all_tags[technology],1,FALSE),""),
IFERROR(VLOOKUP($H217,all_tags[technology],1,FALSE),""),
IFERROR(VLOOKUP($I217,all_tags[technology],1,FALSE),""),
IFERROR(VLOOKUP($J217,all_tags[technology],1,FALSE),""),
IFERROR(VLOOKUP($K217,all_tags[technology],1,FALSE),""),
IFERROR(VLOOKUP($L217,all_tags[technology],1,FALSE),""),
IFERROR(VLOOKUP($M217,all_tags[technology],1,FALSE),""),
IFERROR(VLOOKUP($N217,all_tags[technology],1,FALSE),""),
IFERROR(VLOOKUP($O217,all_tags[technology],1,FALSE),"")
)</f>
        <v/>
      </c>
      <c r="AK217" s="5" t="str">
        <f>_xlfn.TEXTJOIN("#",TRUE,
IFERROR(VLOOKUP($F217,all_tags[other],1,FALSE),""),
IFERROR(VLOOKUP($G217,all_tags[other],1,FALSE),""),
IFERROR(VLOOKUP($H217,all_tags[other],1,FALSE),""),
IFERROR(VLOOKUP($I217,all_tags[other],1,FALSE),""),
IFERROR(VLOOKUP($J217,all_tags[other],1,FALSE),""),
IFERROR(VLOOKUP($K217,all_tags[other],1,FALSE),""),
IFERROR(VLOOKUP($L217,all_tags[other],1,FALSE),""),
IFERROR(VLOOKUP($M217,all_tags[other],1,FALSE),""),
IFERROR(VLOOKUP($N217,all_tags[other],1,FALSE),""),
IFERROR(VLOOKUP($O217,all_tags[other],1,FALSE),"")
)</f>
        <v/>
      </c>
      <c r="AL217" t="str">
        <f t="shared" si="3"/>
        <v>post;book;review;case;example;ml</v>
      </c>
    </row>
    <row r="218" spans="1:38" x14ac:dyDescent="0.25">
      <c r="A218" t="str">
        <f>source_data[[#This Row],[link_id]]</f>
        <v>L00524</v>
      </c>
      <c r="B218" t="str">
        <f>source_data[[#This Row],[link]]</f>
        <v>http://hackaday.com/2017/06/23/what-if-learning-new-things-made-you-forget-the-old/</v>
      </c>
      <c r="C218" t="str">
        <f>source_data[[#This Row],[article_title]]</f>
        <v>Catastrophic Forgetting: Learning’s Effect On Machine Minds</v>
      </c>
      <c r="D218" t="str">
        <f>source_data[[#This Row],[concatenate]]</f>
        <v>post;explainer;technique;ml</v>
      </c>
      <c r="E218">
        <f>source_data[[#This Row],[tag_count]]</f>
        <v>5</v>
      </c>
      <c r="F218" t="str" cm="1">
        <f t="array" ref="F218:I218">_xlfn.TEXTSPLIT(Table5[[#This Row],[concatenate]],";")</f>
        <v>post</v>
      </c>
      <c r="G218" t="str">
        <v>explainer</v>
      </c>
      <c r="H218" t="str">
        <v>technique</v>
      </c>
      <c r="I218" t="str">
        <v>ml</v>
      </c>
      <c r="Q218">
        <f>IF(ISBLANK(F218),-1,COUNTIF(all_tags[],F218)-COUNTIF(all_tags[category],F218))</f>
        <v>1</v>
      </c>
      <c r="R218">
        <f>IF(ISBLANK(G218),-1,COUNTIF(all_tags[],G218)-COUNTIF(all_tags[category],G218))</f>
        <v>1</v>
      </c>
      <c r="S218">
        <f>IF(ISBLANK(H218),-1,COUNTIF(all_tags[],H218)-COUNTIF(all_tags[category],H218))</f>
        <v>1</v>
      </c>
      <c r="T218">
        <f>IF(ISBLANK(I218),-1,COUNTIF(all_tags[],I218)-COUNTIF(all_tags[category],I218))</f>
        <v>1</v>
      </c>
      <c r="U218">
        <f>IF(ISBLANK(J218),-1,COUNTIF(all_tags[],J218)-COUNTIF(all_tags[category],J218))</f>
        <v>-1</v>
      </c>
      <c r="V218">
        <f>IF(ISBLANK(K218),-1,COUNTIF(all_tags[],K218)-COUNTIF(all_tags[category],K218))</f>
        <v>-1</v>
      </c>
      <c r="W218">
        <f>IF(ISBLANK(L218),-1,COUNTIF(all_tags[],L218)-COUNTIF(all_tags[category],L218))</f>
        <v>-1</v>
      </c>
      <c r="X218">
        <f>IF(ISBLANK(M218),-1,COUNTIF(all_tags[],M218)-COUNTIF(all_tags[category],M218))</f>
        <v>-1</v>
      </c>
      <c r="Y218">
        <f>IF(ISBLANK(N218),-1,COUNTIF(all_tags[],N218)-COUNTIF(all_tags[category],N218))</f>
        <v>-1</v>
      </c>
      <c r="Z218">
        <f>IF(ISBLANK(O218),-1,COUNTIF(all_tags[],O218)-COUNTIF(all_tags[category],O218))</f>
        <v>-1</v>
      </c>
      <c r="AB218" t="str">
        <f>Table5[[#This Row],[link_id]]</f>
        <v>L00524</v>
      </c>
      <c r="AC218" s="5" t="str">
        <f>_xlfn.TEXTJOIN("#",TRUE,
IFERROR(VLOOKUP($F218,all_tags[format],1,FALSE),""),
IFERROR(VLOOKUP($G218,all_tags[format],1,FALSE),""),
IFERROR(VLOOKUP($H218,all_tags[format],1,FALSE),""),
IFERROR(VLOOKUP($I218,all_tags[format],1,FALSE),""),
IFERROR(VLOOKUP($J218,all_tags[format],1,FALSE),""),
IFERROR(VLOOKUP($K218,all_tags[format],1,FALSE),""),
IFERROR(VLOOKUP($L218,all_tags[format],1,FALSE),""),
IFERROR(VLOOKUP($M218,all_tags[format],1,FALSE),""),
IFERROR(VLOOKUP($N218,all_tags[format],1,FALSE),""),
IFERROR(VLOOKUP($O218,all_tags[format],1,FALSE),"")
)</f>
        <v>post</v>
      </c>
      <c r="AD218" s="5" t="str">
        <f>_xlfn.TEXTJOIN("#",TRUE,
IFERROR(VLOOKUP($F218,all_tags[type],1,FALSE),""),
IFERROR(VLOOKUP($G218,all_tags[type],1,FALSE),""),
IFERROR(VLOOKUP($H218,all_tags[type],1,FALSE),""),
IFERROR(VLOOKUP($I218,all_tags[type],1,FALSE),""),
IFERROR(VLOOKUP($J218,all_tags[type],1,FALSE),""),
IFERROR(VLOOKUP($K218,all_tags[type],1,FALSE),""),
IFERROR(VLOOKUP($L218,all_tags[type],1,FALSE),""),
IFERROR(VLOOKUP($M218,all_tags[type],1,FALSE),""),
IFERROR(VLOOKUP($N218,all_tags[type],1,FALSE),""),
IFERROR(VLOOKUP($O218,all_tags[type],1,FALSE),"")
)</f>
        <v/>
      </c>
      <c r="AE218" s="5" t="str">
        <f>_xlfn.TEXTJOIN("#",TRUE,
IFERROR(VLOOKUP($F218,all_tags[level],1,FALSE),""),
IFERROR(VLOOKUP($G218,all_tags[level],1,FALSE),""),
IFERROR(VLOOKUP($H218,all_tags[level],1,FALSE),""),
IFERROR(VLOOKUP($I218,all_tags[level],1,FALSE),""),
IFERROR(VLOOKUP($J218,all_tags[level],1,FALSE),""),
IFERROR(VLOOKUP($K218,all_tags[level],1,FALSE),""),
IFERROR(VLOOKUP($L218,all_tags[level],1,FALSE),""),
IFERROR(VLOOKUP($M218,all_tags[level],1,FALSE),""),
IFERROR(VLOOKUP($N218,all_tags[level],1,FALSE),""),
IFERROR(VLOOKUP($O218,all_tags[level],1,FALSE),"")
)</f>
        <v>explainer</v>
      </c>
      <c r="AF218" s="5" t="str">
        <f>_xlfn.TEXTJOIN("#",TRUE,
IFERROR(VLOOKUP($F218,all_tags[style],1,FALSE),""),
IFERROR(VLOOKUP($G218,all_tags[style],1,FALSE),""),
IFERROR(VLOOKUP($H218,all_tags[style],1,FALSE),""),
IFERROR(VLOOKUP($I218,all_tags[style],1,FALSE),""),
IFERROR(VLOOKUP($J218,all_tags[style],1,FALSE),""),
IFERROR(VLOOKUP($K218,all_tags[style],1,FALSE),""),
IFERROR(VLOOKUP($L218,all_tags[style],1,FALSE),""),
IFERROR(VLOOKUP($M218,all_tags[style],1,FALSE),""),
IFERROR(VLOOKUP($N218,all_tags[style],1,FALSE),""),
IFERROR(VLOOKUP($O218,all_tags[style],1,FALSE),"")
)</f>
        <v/>
      </c>
      <c r="AG218" s="5" t="str">
        <f>_xlfn.TEXTJOIN("#",TRUE,
IFERROR(VLOOKUP($F218,all_tags[theme],1,FALSE),""),
IFERROR(VLOOKUP($G218,all_tags[theme],1,FALSE),""),
IFERROR(VLOOKUP($H218,all_tags[theme],1,FALSE),""),
IFERROR(VLOOKUP($I218,all_tags[theme],1,FALSE),""),
IFERROR(VLOOKUP($J218,all_tags[theme],1,FALSE),""),
IFERROR(VLOOKUP($K218,all_tags[theme],1,FALSE),""),
IFERROR(VLOOKUP($L218,all_tags[theme],1,FALSE),""),
IFERROR(VLOOKUP($M218,all_tags[theme],1,FALSE),""),
IFERROR(VLOOKUP($N218,all_tags[theme],1,FALSE),""),
IFERROR(VLOOKUP($O218,all_tags[theme],1,FALSE),"")
)</f>
        <v/>
      </c>
      <c r="AH218" s="5" t="str">
        <f>_xlfn.TEXTJOIN("#",TRUE,
IFERROR(VLOOKUP($F218,all_tags[topic],1,FALSE),""),
IFERROR(VLOOKUP($G218,all_tags[topic],1,FALSE),""),
IFERROR(VLOOKUP($H218,all_tags[topic],1,FALSE),""),
IFERROR(VLOOKUP($I218,all_tags[topic],1,FALSE),""),
IFERROR(VLOOKUP($J218,all_tags[topic],1,FALSE),""),
IFERROR(VLOOKUP($K218,all_tags[topic],1,FALSE),""),
IFERROR(VLOOKUP($L218,all_tags[topic],1,FALSE),""),
IFERROR(VLOOKUP($M218,all_tags[topic],1,FALSE),""),
IFERROR(VLOOKUP($N218,all_tags[topic],1,FALSE),""),
IFERROR(VLOOKUP($O218,all_tags[topic],1,FALSE),"")
)</f>
        <v>technique</v>
      </c>
      <c r="AI218" s="5" t="str">
        <f>_xlfn.TEXTJOIN("#",TRUE,
IFERROR(VLOOKUP($F218,all_tags[area],1,FALSE),""),
IFERROR(VLOOKUP($G218,all_tags[area],1,FALSE),""),
IFERROR(VLOOKUP($H218,all_tags[area],1,FALSE),""),
IFERROR(VLOOKUP($I218,all_tags[area],1,FALSE),""),
IFERROR(VLOOKUP($J218,all_tags[area],1,FALSE),""),
IFERROR(VLOOKUP($K218,all_tags[area],1,FALSE),""),
IFERROR(VLOOKUP($L218,all_tags[area],1,FALSE),""),
IFERROR(VLOOKUP($M218,all_tags[area],1,FALSE),""),
IFERROR(VLOOKUP($N218,all_tags[area],1,FALSE),""),
IFERROR(VLOOKUP($O218,all_tags[area],1,FALSE),"")
)</f>
        <v>ml</v>
      </c>
      <c r="AJ218" s="5" t="str">
        <f>_xlfn.TEXTJOIN("#",TRUE,
IFERROR(VLOOKUP($F218,all_tags[technology],1,FALSE),""),
IFERROR(VLOOKUP($G218,all_tags[technology],1,FALSE),""),
IFERROR(VLOOKUP($H218,all_tags[technology],1,FALSE),""),
IFERROR(VLOOKUP($I218,all_tags[technology],1,FALSE),""),
IFERROR(VLOOKUP($J218,all_tags[technology],1,FALSE),""),
IFERROR(VLOOKUP($K218,all_tags[technology],1,FALSE),""),
IFERROR(VLOOKUP($L218,all_tags[technology],1,FALSE),""),
IFERROR(VLOOKUP($M218,all_tags[technology],1,FALSE),""),
IFERROR(VLOOKUP($N218,all_tags[technology],1,FALSE),""),
IFERROR(VLOOKUP($O218,all_tags[technology],1,FALSE),"")
)</f>
        <v/>
      </c>
      <c r="AK218" s="5" t="str">
        <f>_xlfn.TEXTJOIN("#",TRUE,
IFERROR(VLOOKUP($F218,all_tags[other],1,FALSE),""),
IFERROR(VLOOKUP($G218,all_tags[other],1,FALSE),""),
IFERROR(VLOOKUP($H218,all_tags[other],1,FALSE),""),
IFERROR(VLOOKUP($I218,all_tags[other],1,FALSE),""),
IFERROR(VLOOKUP($J218,all_tags[other],1,FALSE),""),
IFERROR(VLOOKUP($K218,all_tags[other],1,FALSE),""),
IFERROR(VLOOKUP($L218,all_tags[other],1,FALSE),""),
IFERROR(VLOOKUP($M218,all_tags[other],1,FALSE),""),
IFERROR(VLOOKUP($N218,all_tags[other],1,FALSE),""),
IFERROR(VLOOKUP($O218,all_tags[other],1,FALSE),"")
)</f>
        <v/>
      </c>
      <c r="AL218" t="str">
        <f t="shared" si="3"/>
        <v>post;explainer;technique;ml</v>
      </c>
    </row>
    <row r="219" spans="1:38" x14ac:dyDescent="0.25">
      <c r="A219" t="str">
        <f>source_data[[#This Row],[link_id]]</f>
        <v>L00525</v>
      </c>
      <c r="B219" t="str">
        <f>source_data[[#This Row],[link]]</f>
        <v>https://www.creativebloq.com/features/10-best-graphic-design-tools-for-june</v>
      </c>
      <c r="C219" t="str">
        <f>source_data[[#This Row],[article_title]]</f>
        <v>10 best graphic design tools for June</v>
      </c>
      <c r="D219" t="str">
        <f>source_data[[#This Row],[concatenate]]</f>
        <v>post;list;tool;design;development</v>
      </c>
      <c r="E219">
        <f>source_data[[#This Row],[tag_count]]</f>
        <v>5</v>
      </c>
      <c r="F219" t="str" cm="1">
        <f t="array" ref="F219:J219">_xlfn.TEXTSPLIT(Table5[[#This Row],[concatenate]],";")</f>
        <v>post</v>
      </c>
      <c r="G219" t="str">
        <v>list</v>
      </c>
      <c r="H219" t="str">
        <v>tool</v>
      </c>
      <c r="I219" t="str">
        <v>design</v>
      </c>
      <c r="J219" t="str">
        <v>development</v>
      </c>
      <c r="Q219">
        <f>IF(ISBLANK(F219),-1,COUNTIF(all_tags[],F219)-COUNTIF(all_tags[category],F219))</f>
        <v>1</v>
      </c>
      <c r="R219">
        <f>IF(ISBLANK(G219),-1,COUNTIF(all_tags[],G219)-COUNTIF(all_tags[category],G219))</f>
        <v>1</v>
      </c>
      <c r="S219">
        <f>IF(ISBLANK(H219),-1,COUNTIF(all_tags[],H219)-COUNTIF(all_tags[category],H219))</f>
        <v>1</v>
      </c>
      <c r="T219">
        <f>IF(ISBLANK(I219),-1,COUNTIF(all_tags[],I219)-COUNTIF(all_tags[category],I219))</f>
        <v>1</v>
      </c>
      <c r="U219">
        <f>IF(ISBLANK(J219),-1,COUNTIF(all_tags[],J219)-COUNTIF(all_tags[category],J219))</f>
        <v>1</v>
      </c>
      <c r="V219">
        <f>IF(ISBLANK(K219),-1,COUNTIF(all_tags[],K219)-COUNTIF(all_tags[category],K219))</f>
        <v>-1</v>
      </c>
      <c r="W219">
        <f>IF(ISBLANK(L219),-1,COUNTIF(all_tags[],L219)-COUNTIF(all_tags[category],L219))</f>
        <v>-1</v>
      </c>
      <c r="X219">
        <f>IF(ISBLANK(M219),-1,COUNTIF(all_tags[],M219)-COUNTIF(all_tags[category],M219))</f>
        <v>-1</v>
      </c>
      <c r="Y219">
        <f>IF(ISBLANK(N219),-1,COUNTIF(all_tags[],N219)-COUNTIF(all_tags[category],N219))</f>
        <v>-1</v>
      </c>
      <c r="Z219">
        <f>IF(ISBLANK(O219),-1,COUNTIF(all_tags[],O219)-COUNTIF(all_tags[category],O219))</f>
        <v>-1</v>
      </c>
      <c r="AB219" t="str">
        <f>Table5[[#This Row],[link_id]]</f>
        <v>L00525</v>
      </c>
      <c r="AC219" s="5" t="str">
        <f>_xlfn.TEXTJOIN("#",TRUE,
IFERROR(VLOOKUP($F219,all_tags[format],1,FALSE),""),
IFERROR(VLOOKUP($G219,all_tags[format],1,FALSE),""),
IFERROR(VLOOKUP($H219,all_tags[format],1,FALSE),""),
IFERROR(VLOOKUP($I219,all_tags[format],1,FALSE),""),
IFERROR(VLOOKUP($J219,all_tags[format],1,FALSE),""),
IFERROR(VLOOKUP($K219,all_tags[format],1,FALSE),""),
IFERROR(VLOOKUP($L219,all_tags[format],1,FALSE),""),
IFERROR(VLOOKUP($M219,all_tags[format],1,FALSE),""),
IFERROR(VLOOKUP($N219,all_tags[format],1,FALSE),""),
IFERROR(VLOOKUP($O219,all_tags[format],1,FALSE),"")
)</f>
        <v>post</v>
      </c>
      <c r="AD219" s="5" t="str">
        <f>_xlfn.TEXTJOIN("#",TRUE,
IFERROR(VLOOKUP($F219,all_tags[type],1,FALSE),""),
IFERROR(VLOOKUP($G219,all_tags[type],1,FALSE),""),
IFERROR(VLOOKUP($H219,all_tags[type],1,FALSE),""),
IFERROR(VLOOKUP($I219,all_tags[type],1,FALSE),""),
IFERROR(VLOOKUP($J219,all_tags[type],1,FALSE),""),
IFERROR(VLOOKUP($K219,all_tags[type],1,FALSE),""),
IFERROR(VLOOKUP($L219,all_tags[type],1,FALSE),""),
IFERROR(VLOOKUP($M219,all_tags[type],1,FALSE),""),
IFERROR(VLOOKUP($N219,all_tags[type],1,FALSE),""),
IFERROR(VLOOKUP($O219,all_tags[type],1,FALSE),"")
)</f>
        <v>list</v>
      </c>
      <c r="AE219" s="5" t="str">
        <f>_xlfn.TEXTJOIN("#",TRUE,
IFERROR(VLOOKUP($F219,all_tags[level],1,FALSE),""),
IFERROR(VLOOKUP($G219,all_tags[level],1,FALSE),""),
IFERROR(VLOOKUP($H219,all_tags[level],1,FALSE),""),
IFERROR(VLOOKUP($I219,all_tags[level],1,FALSE),""),
IFERROR(VLOOKUP($J219,all_tags[level],1,FALSE),""),
IFERROR(VLOOKUP($K219,all_tags[level],1,FALSE),""),
IFERROR(VLOOKUP($L219,all_tags[level],1,FALSE),""),
IFERROR(VLOOKUP($M219,all_tags[level],1,FALSE),""),
IFERROR(VLOOKUP($N219,all_tags[level],1,FALSE),""),
IFERROR(VLOOKUP($O219,all_tags[level],1,FALSE),"")
)</f>
        <v/>
      </c>
      <c r="AF219" s="5" t="str">
        <f>_xlfn.TEXTJOIN("#",TRUE,
IFERROR(VLOOKUP($F219,all_tags[style],1,FALSE),""),
IFERROR(VLOOKUP($G219,all_tags[style],1,FALSE),""),
IFERROR(VLOOKUP($H219,all_tags[style],1,FALSE),""),
IFERROR(VLOOKUP($I219,all_tags[style],1,FALSE),""),
IFERROR(VLOOKUP($J219,all_tags[style],1,FALSE),""),
IFERROR(VLOOKUP($K219,all_tags[style],1,FALSE),""),
IFERROR(VLOOKUP($L219,all_tags[style],1,FALSE),""),
IFERROR(VLOOKUP($M219,all_tags[style],1,FALSE),""),
IFERROR(VLOOKUP($N219,all_tags[style],1,FALSE),""),
IFERROR(VLOOKUP($O219,all_tags[style],1,FALSE),"")
)</f>
        <v/>
      </c>
      <c r="AG219" s="5" t="str">
        <f>_xlfn.TEXTJOIN("#",TRUE,
IFERROR(VLOOKUP($F219,all_tags[theme],1,FALSE),""),
IFERROR(VLOOKUP($G219,all_tags[theme],1,FALSE),""),
IFERROR(VLOOKUP($H219,all_tags[theme],1,FALSE),""),
IFERROR(VLOOKUP($I219,all_tags[theme],1,FALSE),""),
IFERROR(VLOOKUP($J219,all_tags[theme],1,FALSE),""),
IFERROR(VLOOKUP($K219,all_tags[theme],1,FALSE),""),
IFERROR(VLOOKUP($L219,all_tags[theme],1,FALSE),""),
IFERROR(VLOOKUP($M219,all_tags[theme],1,FALSE),""),
IFERROR(VLOOKUP($N219,all_tags[theme],1,FALSE),""),
IFERROR(VLOOKUP($O219,all_tags[theme],1,FALSE),"")
)</f>
        <v/>
      </c>
      <c r="AH219" s="5" t="str">
        <f>_xlfn.TEXTJOIN("#",TRUE,
IFERROR(VLOOKUP($F219,all_tags[topic],1,FALSE),""),
IFERROR(VLOOKUP($G219,all_tags[topic],1,FALSE),""),
IFERROR(VLOOKUP($H219,all_tags[topic],1,FALSE),""),
IFERROR(VLOOKUP($I219,all_tags[topic],1,FALSE),""),
IFERROR(VLOOKUP($J219,all_tags[topic],1,FALSE),""),
IFERROR(VLOOKUP($K219,all_tags[topic],1,FALSE),""),
IFERROR(VLOOKUP($L219,all_tags[topic],1,FALSE),""),
IFERROR(VLOOKUP($M219,all_tags[topic],1,FALSE),""),
IFERROR(VLOOKUP($N219,all_tags[topic],1,FALSE),""),
IFERROR(VLOOKUP($O219,all_tags[topic],1,FALSE),"")
)</f>
        <v>tool#design</v>
      </c>
      <c r="AI219" s="5" t="str">
        <f>_xlfn.TEXTJOIN("#",TRUE,
IFERROR(VLOOKUP($F219,all_tags[area],1,FALSE),""),
IFERROR(VLOOKUP($G219,all_tags[area],1,FALSE),""),
IFERROR(VLOOKUP($H219,all_tags[area],1,FALSE),""),
IFERROR(VLOOKUP($I219,all_tags[area],1,FALSE),""),
IFERROR(VLOOKUP($J219,all_tags[area],1,FALSE),""),
IFERROR(VLOOKUP($K219,all_tags[area],1,FALSE),""),
IFERROR(VLOOKUP($L219,all_tags[area],1,FALSE),""),
IFERROR(VLOOKUP($M219,all_tags[area],1,FALSE),""),
IFERROR(VLOOKUP($N219,all_tags[area],1,FALSE),""),
IFERROR(VLOOKUP($O219,all_tags[area],1,FALSE),"")
)</f>
        <v>development</v>
      </c>
      <c r="AJ219" s="5" t="str">
        <f>_xlfn.TEXTJOIN("#",TRUE,
IFERROR(VLOOKUP($F219,all_tags[technology],1,FALSE),""),
IFERROR(VLOOKUP($G219,all_tags[technology],1,FALSE),""),
IFERROR(VLOOKUP($H219,all_tags[technology],1,FALSE),""),
IFERROR(VLOOKUP($I219,all_tags[technology],1,FALSE),""),
IFERROR(VLOOKUP($J219,all_tags[technology],1,FALSE),""),
IFERROR(VLOOKUP($K219,all_tags[technology],1,FALSE),""),
IFERROR(VLOOKUP($L219,all_tags[technology],1,FALSE),""),
IFERROR(VLOOKUP($M219,all_tags[technology],1,FALSE),""),
IFERROR(VLOOKUP($N219,all_tags[technology],1,FALSE),""),
IFERROR(VLOOKUP($O219,all_tags[technology],1,FALSE),"")
)</f>
        <v/>
      </c>
      <c r="AK219" s="5" t="str">
        <f>_xlfn.TEXTJOIN("#",TRUE,
IFERROR(VLOOKUP($F219,all_tags[other],1,FALSE),""),
IFERROR(VLOOKUP($G219,all_tags[other],1,FALSE),""),
IFERROR(VLOOKUP($H219,all_tags[other],1,FALSE),""),
IFERROR(VLOOKUP($I219,all_tags[other],1,FALSE),""),
IFERROR(VLOOKUP($J219,all_tags[other],1,FALSE),""),
IFERROR(VLOOKUP($K219,all_tags[other],1,FALSE),""),
IFERROR(VLOOKUP($L219,all_tags[other],1,FALSE),""),
IFERROR(VLOOKUP($M219,all_tags[other],1,FALSE),""),
IFERROR(VLOOKUP($N219,all_tags[other],1,FALSE),""),
IFERROR(VLOOKUP($O219,all_tags[other],1,FALSE),"")
)</f>
        <v/>
      </c>
      <c r="AL219" t="str">
        <f t="shared" si="3"/>
        <v>post;list;tool;design;development</v>
      </c>
    </row>
    <row r="220" spans="1:38" x14ac:dyDescent="0.25">
      <c r="A220" t="str">
        <f>source_data[[#This Row],[link_id]]</f>
        <v>L00529</v>
      </c>
      <c r="B220" t="str">
        <f>source_data[[#This Row],[link]]</f>
        <v>https://www.datacamp.com/community/tutorials/tutorial-jupyter-notebook</v>
      </c>
      <c r="C220" t="str">
        <f>source_data[[#This Row],[article_title]]</f>
        <v>Jupyter Notebook Tutorial: The Definitive Guide</v>
      </c>
      <c r="D220" t="str">
        <f>source_data[[#This Row],[concatenate]]</f>
        <v>tutorial;guide;technology;python;jupyter</v>
      </c>
      <c r="E220">
        <f>source_data[[#This Row],[tag_count]]</f>
        <v>3</v>
      </c>
      <c r="F220" t="str" cm="1">
        <f t="array" ref="F220:J220">_xlfn.TEXTSPLIT(Table5[[#This Row],[concatenate]],";")</f>
        <v>tutorial</v>
      </c>
      <c r="G220" t="str">
        <v>guide</v>
      </c>
      <c r="H220" t="str">
        <v>technology</v>
      </c>
      <c r="I220" t="str">
        <v>python</v>
      </c>
      <c r="J220" t="str">
        <v>jupyter</v>
      </c>
      <c r="Q220">
        <f>IF(ISBLANK(F220),-1,COUNTIF(all_tags[],F220)-COUNTIF(all_tags[category],F220))</f>
        <v>1</v>
      </c>
      <c r="R220">
        <f>IF(ISBLANK(G220),-1,COUNTIF(all_tags[],G220)-COUNTIF(all_tags[category],G220))</f>
        <v>1</v>
      </c>
      <c r="S220">
        <f>IF(ISBLANK(H220),-1,COUNTIF(all_tags[],H220)-COUNTIF(all_tags[category],H220))</f>
        <v>1</v>
      </c>
      <c r="T220">
        <f>IF(ISBLANK(I220),-1,COUNTIF(all_tags[],I220)-COUNTIF(all_tags[category],I220))</f>
        <v>1</v>
      </c>
      <c r="U220">
        <f>IF(ISBLANK(J220),-1,COUNTIF(all_tags[],J220)-COUNTIF(all_tags[category],J220))</f>
        <v>1</v>
      </c>
      <c r="V220">
        <f>IF(ISBLANK(K220),-1,COUNTIF(all_tags[],K220)-COUNTIF(all_tags[category],K220))</f>
        <v>-1</v>
      </c>
      <c r="W220">
        <f>IF(ISBLANK(L220),-1,COUNTIF(all_tags[],L220)-COUNTIF(all_tags[category],L220))</f>
        <v>-1</v>
      </c>
      <c r="X220">
        <f>IF(ISBLANK(M220),-1,COUNTIF(all_tags[],M220)-COUNTIF(all_tags[category],M220))</f>
        <v>-1</v>
      </c>
      <c r="Y220">
        <f>IF(ISBLANK(N220),-1,COUNTIF(all_tags[],N220)-COUNTIF(all_tags[category],N220))</f>
        <v>-1</v>
      </c>
      <c r="Z220">
        <f>IF(ISBLANK(O220),-1,COUNTIF(all_tags[],O220)-COUNTIF(all_tags[category],O220))</f>
        <v>-1</v>
      </c>
      <c r="AB220" t="str">
        <f>Table5[[#This Row],[link_id]]</f>
        <v>L00529</v>
      </c>
      <c r="AC220" s="5" t="str">
        <f>_xlfn.TEXTJOIN("#",TRUE,
IFERROR(VLOOKUP($F220,all_tags[format],1,FALSE),""),
IFERROR(VLOOKUP($G220,all_tags[format],1,FALSE),""),
IFERROR(VLOOKUP($H220,all_tags[format],1,FALSE),""),
IFERROR(VLOOKUP($I220,all_tags[format],1,FALSE),""),
IFERROR(VLOOKUP($J220,all_tags[format],1,FALSE),""),
IFERROR(VLOOKUP($K220,all_tags[format],1,FALSE),""),
IFERROR(VLOOKUP($L220,all_tags[format],1,FALSE),""),
IFERROR(VLOOKUP($M220,all_tags[format],1,FALSE),""),
IFERROR(VLOOKUP($N220,all_tags[format],1,FALSE),""),
IFERROR(VLOOKUP($O220,all_tags[format],1,FALSE),"")
)</f>
        <v/>
      </c>
      <c r="AD220" s="5" t="str">
        <f>_xlfn.TEXTJOIN("#",TRUE,
IFERROR(VLOOKUP($F220,all_tags[type],1,FALSE),""),
IFERROR(VLOOKUP($G220,all_tags[type],1,FALSE),""),
IFERROR(VLOOKUP($H220,all_tags[type],1,FALSE),""),
IFERROR(VLOOKUP($I220,all_tags[type],1,FALSE),""),
IFERROR(VLOOKUP($J220,all_tags[type],1,FALSE),""),
IFERROR(VLOOKUP($K220,all_tags[type],1,FALSE),""),
IFERROR(VLOOKUP($L220,all_tags[type],1,FALSE),""),
IFERROR(VLOOKUP($M220,all_tags[type],1,FALSE),""),
IFERROR(VLOOKUP($N220,all_tags[type],1,FALSE),""),
IFERROR(VLOOKUP($O220,all_tags[type],1,FALSE),"")
)</f>
        <v>tutorial#guide</v>
      </c>
      <c r="AE220" s="5" t="str">
        <f>_xlfn.TEXTJOIN("#",TRUE,
IFERROR(VLOOKUP($F220,all_tags[level],1,FALSE),""),
IFERROR(VLOOKUP($G220,all_tags[level],1,FALSE),""),
IFERROR(VLOOKUP($H220,all_tags[level],1,FALSE),""),
IFERROR(VLOOKUP($I220,all_tags[level],1,FALSE),""),
IFERROR(VLOOKUP($J220,all_tags[level],1,FALSE),""),
IFERROR(VLOOKUP($K220,all_tags[level],1,FALSE),""),
IFERROR(VLOOKUP($L220,all_tags[level],1,FALSE),""),
IFERROR(VLOOKUP($M220,all_tags[level],1,FALSE),""),
IFERROR(VLOOKUP($N220,all_tags[level],1,FALSE),""),
IFERROR(VLOOKUP($O220,all_tags[level],1,FALSE),"")
)</f>
        <v/>
      </c>
      <c r="AF220" s="5" t="str">
        <f>_xlfn.TEXTJOIN("#",TRUE,
IFERROR(VLOOKUP($F220,all_tags[style],1,FALSE),""),
IFERROR(VLOOKUP($G220,all_tags[style],1,FALSE),""),
IFERROR(VLOOKUP($H220,all_tags[style],1,FALSE),""),
IFERROR(VLOOKUP($I220,all_tags[style],1,FALSE),""),
IFERROR(VLOOKUP($J220,all_tags[style],1,FALSE),""),
IFERROR(VLOOKUP($K220,all_tags[style],1,FALSE),""),
IFERROR(VLOOKUP($L220,all_tags[style],1,FALSE),""),
IFERROR(VLOOKUP($M220,all_tags[style],1,FALSE),""),
IFERROR(VLOOKUP($N220,all_tags[style],1,FALSE),""),
IFERROR(VLOOKUP($O220,all_tags[style],1,FALSE),"")
)</f>
        <v/>
      </c>
      <c r="AG220" s="5" t="str">
        <f>_xlfn.TEXTJOIN("#",TRUE,
IFERROR(VLOOKUP($F220,all_tags[theme],1,FALSE),""),
IFERROR(VLOOKUP($G220,all_tags[theme],1,FALSE),""),
IFERROR(VLOOKUP($H220,all_tags[theme],1,FALSE),""),
IFERROR(VLOOKUP($I220,all_tags[theme],1,FALSE),""),
IFERROR(VLOOKUP($J220,all_tags[theme],1,FALSE),""),
IFERROR(VLOOKUP($K220,all_tags[theme],1,FALSE),""),
IFERROR(VLOOKUP($L220,all_tags[theme],1,FALSE),""),
IFERROR(VLOOKUP($M220,all_tags[theme],1,FALSE),""),
IFERROR(VLOOKUP($N220,all_tags[theme],1,FALSE),""),
IFERROR(VLOOKUP($O220,all_tags[theme],1,FALSE),"")
)</f>
        <v/>
      </c>
      <c r="AH220" s="5" t="str">
        <f>_xlfn.TEXTJOIN("#",TRUE,
IFERROR(VLOOKUP($F220,all_tags[topic],1,FALSE),""),
IFERROR(VLOOKUP($G220,all_tags[topic],1,FALSE),""),
IFERROR(VLOOKUP($H220,all_tags[topic],1,FALSE),""),
IFERROR(VLOOKUP($I220,all_tags[topic],1,FALSE),""),
IFERROR(VLOOKUP($J220,all_tags[topic],1,FALSE),""),
IFERROR(VLOOKUP($K220,all_tags[topic],1,FALSE),""),
IFERROR(VLOOKUP($L220,all_tags[topic],1,FALSE),""),
IFERROR(VLOOKUP($M220,all_tags[topic],1,FALSE),""),
IFERROR(VLOOKUP($N220,all_tags[topic],1,FALSE),""),
IFERROR(VLOOKUP($O220,all_tags[topic],1,FALSE),"")
)</f>
        <v>technology</v>
      </c>
      <c r="AI220" s="5" t="str">
        <f>_xlfn.TEXTJOIN("#",TRUE,
IFERROR(VLOOKUP($F220,all_tags[area],1,FALSE),""),
IFERROR(VLOOKUP($G220,all_tags[area],1,FALSE),""),
IFERROR(VLOOKUP($H220,all_tags[area],1,FALSE),""),
IFERROR(VLOOKUP($I220,all_tags[area],1,FALSE),""),
IFERROR(VLOOKUP($J220,all_tags[area],1,FALSE),""),
IFERROR(VLOOKUP($K220,all_tags[area],1,FALSE),""),
IFERROR(VLOOKUP($L220,all_tags[area],1,FALSE),""),
IFERROR(VLOOKUP($M220,all_tags[area],1,FALSE),""),
IFERROR(VLOOKUP($N220,all_tags[area],1,FALSE),""),
IFERROR(VLOOKUP($O220,all_tags[area],1,FALSE),"")
)</f>
        <v/>
      </c>
      <c r="AJ220" s="5" t="str">
        <f>_xlfn.TEXTJOIN("#",TRUE,
IFERROR(VLOOKUP($F220,all_tags[technology],1,FALSE),""),
IFERROR(VLOOKUP($G220,all_tags[technology],1,FALSE),""),
IFERROR(VLOOKUP($H220,all_tags[technology],1,FALSE),""),
IFERROR(VLOOKUP($I220,all_tags[technology],1,FALSE),""),
IFERROR(VLOOKUP($J220,all_tags[technology],1,FALSE),""),
IFERROR(VLOOKUP($K220,all_tags[technology],1,FALSE),""),
IFERROR(VLOOKUP($L220,all_tags[technology],1,FALSE),""),
IFERROR(VLOOKUP($M220,all_tags[technology],1,FALSE),""),
IFERROR(VLOOKUP($N220,all_tags[technology],1,FALSE),""),
IFERROR(VLOOKUP($O220,all_tags[technology],1,FALSE),"")
)</f>
        <v>python#jupyter</v>
      </c>
      <c r="AK220" s="5" t="str">
        <f>_xlfn.TEXTJOIN("#",TRUE,
IFERROR(VLOOKUP($F220,all_tags[other],1,FALSE),""),
IFERROR(VLOOKUP($G220,all_tags[other],1,FALSE),""),
IFERROR(VLOOKUP($H220,all_tags[other],1,FALSE),""),
IFERROR(VLOOKUP($I220,all_tags[other],1,FALSE),""),
IFERROR(VLOOKUP($J220,all_tags[other],1,FALSE),""),
IFERROR(VLOOKUP($K220,all_tags[other],1,FALSE),""),
IFERROR(VLOOKUP($L220,all_tags[other],1,FALSE),""),
IFERROR(VLOOKUP($M220,all_tags[other],1,FALSE),""),
IFERROR(VLOOKUP($N220,all_tags[other],1,FALSE),""),
IFERROR(VLOOKUP($O220,all_tags[other],1,FALSE),"")
)</f>
        <v/>
      </c>
      <c r="AL220" t="str">
        <f t="shared" si="3"/>
        <v>tutorial;guide;technology;python;jupyter</v>
      </c>
    </row>
    <row r="221" spans="1:38" x14ac:dyDescent="0.25">
      <c r="A221" t="str">
        <f>source_data[[#This Row],[link_id]]</f>
        <v>L00530</v>
      </c>
      <c r="B221" t="str">
        <f>source_data[[#This Row],[link]]</f>
        <v>https://github.com/bhimmetoglu/talks-and-lectures/blob/master/MachineLearning/mnist/mnist_blog.ipynb</v>
      </c>
      <c r="C221" t="str">
        <f>source_data[[#This Row],[article_title]]</f>
        <v>Yet another introduction to Neural Networks</v>
      </c>
      <c r="D221" t="str">
        <f>source_data[[#This Row],[concatenate]]</f>
        <v>notebook;code;tutorial;ml</v>
      </c>
      <c r="E221">
        <f>source_data[[#This Row],[tag_count]]</f>
        <v>4</v>
      </c>
      <c r="F221" t="str" cm="1">
        <f t="array" ref="F221:I221">_xlfn.TEXTSPLIT(Table5[[#This Row],[concatenate]],";")</f>
        <v>notebook</v>
      </c>
      <c r="G221" t="str">
        <v>code</v>
      </c>
      <c r="H221" t="str">
        <v>tutorial</v>
      </c>
      <c r="I221" t="str">
        <v>ml</v>
      </c>
      <c r="Q221">
        <f>IF(ISBLANK(F221),-1,COUNTIF(all_tags[],F221)-COUNTIF(all_tags[category],F221))</f>
        <v>1</v>
      </c>
      <c r="R221">
        <f>IF(ISBLANK(G221),-1,COUNTIF(all_tags[],G221)-COUNTIF(all_tags[category],G221))</f>
        <v>1</v>
      </c>
      <c r="S221">
        <f>IF(ISBLANK(H221),-1,COUNTIF(all_tags[],H221)-COUNTIF(all_tags[category],H221))</f>
        <v>1</v>
      </c>
      <c r="T221">
        <f>IF(ISBLANK(I221),-1,COUNTIF(all_tags[],I221)-COUNTIF(all_tags[category],I221))</f>
        <v>1</v>
      </c>
      <c r="U221">
        <f>IF(ISBLANK(J221),-1,COUNTIF(all_tags[],J221)-COUNTIF(all_tags[category],J221))</f>
        <v>-1</v>
      </c>
      <c r="V221">
        <f>IF(ISBLANK(K221),-1,COUNTIF(all_tags[],K221)-COUNTIF(all_tags[category],K221))</f>
        <v>-1</v>
      </c>
      <c r="W221">
        <f>IF(ISBLANK(L221),-1,COUNTIF(all_tags[],L221)-COUNTIF(all_tags[category],L221))</f>
        <v>-1</v>
      </c>
      <c r="X221">
        <f>IF(ISBLANK(M221),-1,COUNTIF(all_tags[],M221)-COUNTIF(all_tags[category],M221))</f>
        <v>-1</v>
      </c>
      <c r="Y221">
        <f>IF(ISBLANK(N221),-1,COUNTIF(all_tags[],N221)-COUNTIF(all_tags[category],N221))</f>
        <v>-1</v>
      </c>
      <c r="Z221">
        <f>IF(ISBLANK(O221),-1,COUNTIF(all_tags[],O221)-COUNTIF(all_tags[category],O221))</f>
        <v>-1</v>
      </c>
      <c r="AB221" t="str">
        <f>Table5[[#This Row],[link_id]]</f>
        <v>L00530</v>
      </c>
      <c r="AC221" s="5" t="str">
        <f>_xlfn.TEXTJOIN("#",TRUE,
IFERROR(VLOOKUP($F221,all_tags[format],1,FALSE),""),
IFERROR(VLOOKUP($G221,all_tags[format],1,FALSE),""),
IFERROR(VLOOKUP($H221,all_tags[format],1,FALSE),""),
IFERROR(VLOOKUP($I221,all_tags[format],1,FALSE),""),
IFERROR(VLOOKUP($J221,all_tags[format],1,FALSE),""),
IFERROR(VLOOKUP($K221,all_tags[format],1,FALSE),""),
IFERROR(VLOOKUP($L221,all_tags[format],1,FALSE),""),
IFERROR(VLOOKUP($M221,all_tags[format],1,FALSE),""),
IFERROR(VLOOKUP($N221,all_tags[format],1,FALSE),""),
IFERROR(VLOOKUP($O221,all_tags[format],1,FALSE),"")
)</f>
        <v>notebook</v>
      </c>
      <c r="AD221" s="5" t="str">
        <f>_xlfn.TEXTJOIN("#",TRUE,
IFERROR(VLOOKUP($F221,all_tags[type],1,FALSE),""),
IFERROR(VLOOKUP($G221,all_tags[type],1,FALSE),""),
IFERROR(VLOOKUP($H221,all_tags[type],1,FALSE),""),
IFERROR(VLOOKUP($I221,all_tags[type],1,FALSE),""),
IFERROR(VLOOKUP($J221,all_tags[type],1,FALSE),""),
IFERROR(VLOOKUP($K221,all_tags[type],1,FALSE),""),
IFERROR(VLOOKUP($L221,all_tags[type],1,FALSE),""),
IFERROR(VLOOKUP($M221,all_tags[type],1,FALSE),""),
IFERROR(VLOOKUP($N221,all_tags[type],1,FALSE),""),
IFERROR(VLOOKUP($O221,all_tags[type],1,FALSE),"")
)</f>
        <v>code#tutorial</v>
      </c>
      <c r="AE221" s="5" t="str">
        <f>_xlfn.TEXTJOIN("#",TRUE,
IFERROR(VLOOKUP($F221,all_tags[level],1,FALSE),""),
IFERROR(VLOOKUP($G221,all_tags[level],1,FALSE),""),
IFERROR(VLOOKUP($H221,all_tags[level],1,FALSE),""),
IFERROR(VLOOKUP($I221,all_tags[level],1,FALSE),""),
IFERROR(VLOOKUP($J221,all_tags[level],1,FALSE),""),
IFERROR(VLOOKUP($K221,all_tags[level],1,FALSE),""),
IFERROR(VLOOKUP($L221,all_tags[level],1,FALSE),""),
IFERROR(VLOOKUP($M221,all_tags[level],1,FALSE),""),
IFERROR(VLOOKUP($N221,all_tags[level],1,FALSE),""),
IFERROR(VLOOKUP($O221,all_tags[level],1,FALSE),"")
)</f>
        <v/>
      </c>
      <c r="AF221" s="5" t="str">
        <f>_xlfn.TEXTJOIN("#",TRUE,
IFERROR(VLOOKUP($F221,all_tags[style],1,FALSE),""),
IFERROR(VLOOKUP($G221,all_tags[style],1,FALSE),""),
IFERROR(VLOOKUP($H221,all_tags[style],1,FALSE),""),
IFERROR(VLOOKUP($I221,all_tags[style],1,FALSE),""),
IFERROR(VLOOKUP($J221,all_tags[style],1,FALSE),""),
IFERROR(VLOOKUP($K221,all_tags[style],1,FALSE),""),
IFERROR(VLOOKUP($L221,all_tags[style],1,FALSE),""),
IFERROR(VLOOKUP($M221,all_tags[style],1,FALSE),""),
IFERROR(VLOOKUP($N221,all_tags[style],1,FALSE),""),
IFERROR(VLOOKUP($O221,all_tags[style],1,FALSE),"")
)</f>
        <v/>
      </c>
      <c r="AG221" s="5" t="str">
        <f>_xlfn.TEXTJOIN("#",TRUE,
IFERROR(VLOOKUP($F221,all_tags[theme],1,FALSE),""),
IFERROR(VLOOKUP($G221,all_tags[theme],1,FALSE),""),
IFERROR(VLOOKUP($H221,all_tags[theme],1,FALSE),""),
IFERROR(VLOOKUP($I221,all_tags[theme],1,FALSE),""),
IFERROR(VLOOKUP($J221,all_tags[theme],1,FALSE),""),
IFERROR(VLOOKUP($K221,all_tags[theme],1,FALSE),""),
IFERROR(VLOOKUP($L221,all_tags[theme],1,FALSE),""),
IFERROR(VLOOKUP($M221,all_tags[theme],1,FALSE),""),
IFERROR(VLOOKUP($N221,all_tags[theme],1,FALSE),""),
IFERROR(VLOOKUP($O221,all_tags[theme],1,FALSE),"")
)</f>
        <v/>
      </c>
      <c r="AH221" s="5" t="str">
        <f>_xlfn.TEXTJOIN("#",TRUE,
IFERROR(VLOOKUP($F221,all_tags[topic],1,FALSE),""),
IFERROR(VLOOKUP($G221,all_tags[topic],1,FALSE),""),
IFERROR(VLOOKUP($H221,all_tags[topic],1,FALSE),""),
IFERROR(VLOOKUP($I221,all_tags[topic],1,FALSE),""),
IFERROR(VLOOKUP($J221,all_tags[topic],1,FALSE),""),
IFERROR(VLOOKUP($K221,all_tags[topic],1,FALSE),""),
IFERROR(VLOOKUP($L221,all_tags[topic],1,FALSE),""),
IFERROR(VLOOKUP($M221,all_tags[topic],1,FALSE),""),
IFERROR(VLOOKUP($N221,all_tags[topic],1,FALSE),""),
IFERROR(VLOOKUP($O221,all_tags[topic],1,FALSE),"")
)</f>
        <v/>
      </c>
      <c r="AI221" s="5" t="str">
        <f>_xlfn.TEXTJOIN("#",TRUE,
IFERROR(VLOOKUP($F221,all_tags[area],1,FALSE),""),
IFERROR(VLOOKUP($G221,all_tags[area],1,FALSE),""),
IFERROR(VLOOKUP($H221,all_tags[area],1,FALSE),""),
IFERROR(VLOOKUP($I221,all_tags[area],1,FALSE),""),
IFERROR(VLOOKUP($J221,all_tags[area],1,FALSE),""),
IFERROR(VLOOKUP($K221,all_tags[area],1,FALSE),""),
IFERROR(VLOOKUP($L221,all_tags[area],1,FALSE),""),
IFERROR(VLOOKUP($M221,all_tags[area],1,FALSE),""),
IFERROR(VLOOKUP($N221,all_tags[area],1,FALSE),""),
IFERROR(VLOOKUP($O221,all_tags[area],1,FALSE),"")
)</f>
        <v>ml</v>
      </c>
      <c r="AJ221" s="5" t="str">
        <f>_xlfn.TEXTJOIN("#",TRUE,
IFERROR(VLOOKUP($F221,all_tags[technology],1,FALSE),""),
IFERROR(VLOOKUP($G221,all_tags[technology],1,FALSE),""),
IFERROR(VLOOKUP($H221,all_tags[technology],1,FALSE),""),
IFERROR(VLOOKUP($I221,all_tags[technology],1,FALSE),""),
IFERROR(VLOOKUP($J221,all_tags[technology],1,FALSE),""),
IFERROR(VLOOKUP($K221,all_tags[technology],1,FALSE),""),
IFERROR(VLOOKUP($L221,all_tags[technology],1,FALSE),""),
IFERROR(VLOOKUP($M221,all_tags[technology],1,FALSE),""),
IFERROR(VLOOKUP($N221,all_tags[technology],1,FALSE),""),
IFERROR(VLOOKUP($O221,all_tags[technology],1,FALSE),"")
)</f>
        <v/>
      </c>
      <c r="AK221" s="5" t="str">
        <f>_xlfn.TEXTJOIN("#",TRUE,
IFERROR(VLOOKUP($F221,all_tags[other],1,FALSE),""),
IFERROR(VLOOKUP($G221,all_tags[other],1,FALSE),""),
IFERROR(VLOOKUP($H221,all_tags[other],1,FALSE),""),
IFERROR(VLOOKUP($I221,all_tags[other],1,FALSE),""),
IFERROR(VLOOKUP($J221,all_tags[other],1,FALSE),""),
IFERROR(VLOOKUP($K221,all_tags[other],1,FALSE),""),
IFERROR(VLOOKUP($L221,all_tags[other],1,FALSE),""),
IFERROR(VLOOKUP($M221,all_tags[other],1,FALSE),""),
IFERROR(VLOOKUP($N221,all_tags[other],1,FALSE),""),
IFERROR(VLOOKUP($O221,all_tags[other],1,FALSE),"")
)</f>
        <v/>
      </c>
      <c r="AL221" t="str">
        <f t="shared" si="3"/>
        <v>notebook;code;tutorial;ml</v>
      </c>
    </row>
    <row r="222" spans="1:38" x14ac:dyDescent="0.25">
      <c r="A222" t="str">
        <f>source_data[[#This Row],[link_id]]</f>
        <v>L00533</v>
      </c>
      <c r="B222" t="str">
        <f>source_data[[#This Row],[link]]</f>
        <v>https://blog.ouseful.info/2017/06/28/hexjson-htmlwidget-for-r-part-1/</v>
      </c>
      <c r="C222" t="str">
        <f>source_data[[#This Row],[article_title]]</f>
        <v>HexJSON HTMLWidget for R, Part 1</v>
      </c>
      <c r="D222" t="str">
        <f>source_data[[#This Row],[concatenate]]</f>
        <v>post;package;how-to;data;technology;rstats</v>
      </c>
      <c r="E222">
        <f>source_data[[#This Row],[tag_count]]</f>
        <v>5</v>
      </c>
      <c r="F222" t="str" cm="1">
        <f t="array" ref="F222:K222">_xlfn.TEXTSPLIT(Table5[[#This Row],[concatenate]],";")</f>
        <v>post</v>
      </c>
      <c r="G222" t="str">
        <v>package</v>
      </c>
      <c r="H222" t="str">
        <v>how-to</v>
      </c>
      <c r="I222" t="str">
        <v>data</v>
      </c>
      <c r="J222" t="str">
        <v>technology</v>
      </c>
      <c r="K222" t="str">
        <v>rstats</v>
      </c>
      <c r="Q222">
        <f>IF(ISBLANK(F222),-1,COUNTIF(all_tags[],F222)-COUNTIF(all_tags[category],F222))</f>
        <v>1</v>
      </c>
      <c r="R222">
        <f>IF(ISBLANK(G222),-1,COUNTIF(all_tags[],G222)-COUNTIF(all_tags[category],G222))</f>
        <v>1</v>
      </c>
      <c r="S222">
        <f>IF(ISBLANK(H222),-1,COUNTIF(all_tags[],H222)-COUNTIF(all_tags[category],H222))</f>
        <v>1</v>
      </c>
      <c r="T222">
        <f>IF(ISBLANK(I222),-1,COUNTIF(all_tags[],I222)-COUNTIF(all_tags[category],I222))</f>
        <v>1</v>
      </c>
      <c r="U222">
        <f>IF(ISBLANK(J222),-1,COUNTIF(all_tags[],J222)-COUNTIF(all_tags[category],J222))</f>
        <v>1</v>
      </c>
      <c r="V222">
        <f>IF(ISBLANK(K222),-1,COUNTIF(all_tags[],K222)-COUNTIF(all_tags[category],K222))</f>
        <v>1</v>
      </c>
      <c r="W222">
        <f>IF(ISBLANK(L222),-1,COUNTIF(all_tags[],L222)-COUNTIF(all_tags[category],L222))</f>
        <v>-1</v>
      </c>
      <c r="X222">
        <f>IF(ISBLANK(M222),-1,COUNTIF(all_tags[],M222)-COUNTIF(all_tags[category],M222))</f>
        <v>-1</v>
      </c>
      <c r="Y222">
        <f>IF(ISBLANK(N222),-1,COUNTIF(all_tags[],N222)-COUNTIF(all_tags[category],N222))</f>
        <v>-1</v>
      </c>
      <c r="Z222">
        <f>IF(ISBLANK(O222),-1,COUNTIF(all_tags[],O222)-COUNTIF(all_tags[category],O222))</f>
        <v>-1</v>
      </c>
      <c r="AB222" t="str">
        <f>Table5[[#This Row],[link_id]]</f>
        <v>L00533</v>
      </c>
      <c r="AC222" s="5" t="str">
        <f>_xlfn.TEXTJOIN("#",TRUE,
IFERROR(VLOOKUP($F222,all_tags[format],1,FALSE),""),
IFERROR(VLOOKUP($G222,all_tags[format],1,FALSE),""),
IFERROR(VLOOKUP($H222,all_tags[format],1,FALSE),""),
IFERROR(VLOOKUP($I222,all_tags[format],1,FALSE),""),
IFERROR(VLOOKUP($J222,all_tags[format],1,FALSE),""),
IFERROR(VLOOKUP($K222,all_tags[format],1,FALSE),""),
IFERROR(VLOOKUP($L222,all_tags[format],1,FALSE),""),
IFERROR(VLOOKUP($M222,all_tags[format],1,FALSE),""),
IFERROR(VLOOKUP($N222,all_tags[format],1,FALSE),""),
IFERROR(VLOOKUP($O222,all_tags[format],1,FALSE),"")
)</f>
        <v>post#package</v>
      </c>
      <c r="AD222" s="5" t="str">
        <f>_xlfn.TEXTJOIN("#",TRUE,
IFERROR(VLOOKUP($F222,all_tags[type],1,FALSE),""),
IFERROR(VLOOKUP($G222,all_tags[type],1,FALSE),""),
IFERROR(VLOOKUP($H222,all_tags[type],1,FALSE),""),
IFERROR(VLOOKUP($I222,all_tags[type],1,FALSE),""),
IFERROR(VLOOKUP($J222,all_tags[type],1,FALSE),""),
IFERROR(VLOOKUP($K222,all_tags[type],1,FALSE),""),
IFERROR(VLOOKUP($L222,all_tags[type],1,FALSE),""),
IFERROR(VLOOKUP($M222,all_tags[type],1,FALSE),""),
IFERROR(VLOOKUP($N222,all_tags[type],1,FALSE),""),
IFERROR(VLOOKUP($O222,all_tags[type],1,FALSE),"")
)</f>
        <v>how-to</v>
      </c>
      <c r="AE222" s="5" t="str">
        <f>_xlfn.TEXTJOIN("#",TRUE,
IFERROR(VLOOKUP($F222,all_tags[level],1,FALSE),""),
IFERROR(VLOOKUP($G222,all_tags[level],1,FALSE),""),
IFERROR(VLOOKUP($H222,all_tags[level],1,FALSE),""),
IFERROR(VLOOKUP($I222,all_tags[level],1,FALSE),""),
IFERROR(VLOOKUP($J222,all_tags[level],1,FALSE),""),
IFERROR(VLOOKUP($K222,all_tags[level],1,FALSE),""),
IFERROR(VLOOKUP($L222,all_tags[level],1,FALSE),""),
IFERROR(VLOOKUP($M222,all_tags[level],1,FALSE),""),
IFERROR(VLOOKUP($N222,all_tags[level],1,FALSE),""),
IFERROR(VLOOKUP($O222,all_tags[level],1,FALSE),"")
)</f>
        <v/>
      </c>
      <c r="AF222" s="5" t="str">
        <f>_xlfn.TEXTJOIN("#",TRUE,
IFERROR(VLOOKUP($F222,all_tags[style],1,FALSE),""),
IFERROR(VLOOKUP($G222,all_tags[style],1,FALSE),""),
IFERROR(VLOOKUP($H222,all_tags[style],1,FALSE),""),
IFERROR(VLOOKUP($I222,all_tags[style],1,FALSE),""),
IFERROR(VLOOKUP($J222,all_tags[style],1,FALSE),""),
IFERROR(VLOOKUP($K222,all_tags[style],1,FALSE),""),
IFERROR(VLOOKUP($L222,all_tags[style],1,FALSE),""),
IFERROR(VLOOKUP($M222,all_tags[style],1,FALSE),""),
IFERROR(VLOOKUP($N222,all_tags[style],1,FALSE),""),
IFERROR(VLOOKUP($O222,all_tags[style],1,FALSE),"")
)</f>
        <v/>
      </c>
      <c r="AG222" s="5" t="str">
        <f>_xlfn.TEXTJOIN("#",TRUE,
IFERROR(VLOOKUP($F222,all_tags[theme],1,FALSE),""),
IFERROR(VLOOKUP($G222,all_tags[theme],1,FALSE),""),
IFERROR(VLOOKUP($H222,all_tags[theme],1,FALSE),""),
IFERROR(VLOOKUP($I222,all_tags[theme],1,FALSE),""),
IFERROR(VLOOKUP($J222,all_tags[theme],1,FALSE),""),
IFERROR(VLOOKUP($K222,all_tags[theme],1,FALSE),""),
IFERROR(VLOOKUP($L222,all_tags[theme],1,FALSE),""),
IFERROR(VLOOKUP($M222,all_tags[theme],1,FALSE),""),
IFERROR(VLOOKUP($N222,all_tags[theme],1,FALSE),""),
IFERROR(VLOOKUP($O222,all_tags[theme],1,FALSE),"")
)</f>
        <v/>
      </c>
      <c r="AH222" s="5" t="str">
        <f>_xlfn.TEXTJOIN("#",TRUE,
IFERROR(VLOOKUP($F222,all_tags[topic],1,FALSE),""),
IFERROR(VLOOKUP($G222,all_tags[topic],1,FALSE),""),
IFERROR(VLOOKUP($H222,all_tags[topic],1,FALSE),""),
IFERROR(VLOOKUP($I222,all_tags[topic],1,FALSE),""),
IFERROR(VLOOKUP($J222,all_tags[topic],1,FALSE),""),
IFERROR(VLOOKUP($K222,all_tags[topic],1,FALSE),""),
IFERROR(VLOOKUP($L222,all_tags[topic],1,FALSE),""),
IFERROR(VLOOKUP($M222,all_tags[topic],1,FALSE),""),
IFERROR(VLOOKUP($N222,all_tags[topic],1,FALSE),""),
IFERROR(VLOOKUP($O222,all_tags[topic],1,FALSE),"")
)</f>
        <v>data#technology</v>
      </c>
      <c r="AI222" s="5" t="str">
        <f>_xlfn.TEXTJOIN("#",TRUE,
IFERROR(VLOOKUP($F222,all_tags[area],1,FALSE),""),
IFERROR(VLOOKUP($G222,all_tags[area],1,FALSE),""),
IFERROR(VLOOKUP($H222,all_tags[area],1,FALSE),""),
IFERROR(VLOOKUP($I222,all_tags[area],1,FALSE),""),
IFERROR(VLOOKUP($J222,all_tags[area],1,FALSE),""),
IFERROR(VLOOKUP($K222,all_tags[area],1,FALSE),""),
IFERROR(VLOOKUP($L222,all_tags[area],1,FALSE),""),
IFERROR(VLOOKUP($M222,all_tags[area],1,FALSE),""),
IFERROR(VLOOKUP($N222,all_tags[area],1,FALSE),""),
IFERROR(VLOOKUP($O222,all_tags[area],1,FALSE),"")
)</f>
        <v/>
      </c>
      <c r="AJ222" s="5" t="str">
        <f>_xlfn.TEXTJOIN("#",TRUE,
IFERROR(VLOOKUP($F222,all_tags[technology],1,FALSE),""),
IFERROR(VLOOKUP($G222,all_tags[technology],1,FALSE),""),
IFERROR(VLOOKUP($H222,all_tags[technology],1,FALSE),""),
IFERROR(VLOOKUP($I222,all_tags[technology],1,FALSE),""),
IFERROR(VLOOKUP($J222,all_tags[technology],1,FALSE),""),
IFERROR(VLOOKUP($K222,all_tags[technology],1,FALSE),""),
IFERROR(VLOOKUP($L222,all_tags[technology],1,FALSE),""),
IFERROR(VLOOKUP($M222,all_tags[technology],1,FALSE),""),
IFERROR(VLOOKUP($N222,all_tags[technology],1,FALSE),""),
IFERROR(VLOOKUP($O222,all_tags[technology],1,FALSE),"")
)</f>
        <v>rstats</v>
      </c>
      <c r="AK222" s="5" t="str">
        <f>_xlfn.TEXTJOIN("#",TRUE,
IFERROR(VLOOKUP($F222,all_tags[other],1,FALSE),""),
IFERROR(VLOOKUP($G222,all_tags[other],1,FALSE),""),
IFERROR(VLOOKUP($H222,all_tags[other],1,FALSE),""),
IFERROR(VLOOKUP($I222,all_tags[other],1,FALSE),""),
IFERROR(VLOOKUP($J222,all_tags[other],1,FALSE),""),
IFERROR(VLOOKUP($K222,all_tags[other],1,FALSE),""),
IFERROR(VLOOKUP($L222,all_tags[other],1,FALSE),""),
IFERROR(VLOOKUP($M222,all_tags[other],1,FALSE),""),
IFERROR(VLOOKUP($N222,all_tags[other],1,FALSE),""),
IFERROR(VLOOKUP($O222,all_tags[other],1,FALSE),"")
)</f>
        <v/>
      </c>
      <c r="AL222" t="str">
        <f t="shared" si="3"/>
        <v>post;package;how-to;data;technology;rstats</v>
      </c>
    </row>
    <row r="223" spans="1:38" x14ac:dyDescent="0.25">
      <c r="A223" t="str">
        <f>source_data[[#This Row],[link_id]]</f>
        <v>L00535</v>
      </c>
      <c r="B223" t="str">
        <f>source_data[[#This Row],[link]]</f>
        <v>https://www.r-bloggers.com/volatility-modelling-in-r-exercises-part-2/</v>
      </c>
      <c r="C223" t="str">
        <f>source_data[[#This Row],[article_title]]</f>
        <v>Volatility modelling in R exercises (Part-2)</v>
      </c>
      <c r="D223" t="str">
        <f>source_data[[#This Row],[concatenate]]</f>
        <v>post;exercise;explainer;technique;technology;rstats</v>
      </c>
      <c r="E223">
        <f>source_data[[#This Row],[tag_count]]</f>
        <v>6</v>
      </c>
      <c r="F223" t="str" cm="1">
        <f t="array" ref="F223:K223">_xlfn.TEXTSPLIT(Table5[[#This Row],[concatenate]],";")</f>
        <v>post</v>
      </c>
      <c r="G223" t="str">
        <v>exercise</v>
      </c>
      <c r="H223" t="str">
        <v>explainer</v>
      </c>
      <c r="I223" t="str">
        <v>technique</v>
      </c>
      <c r="J223" t="str">
        <v>technology</v>
      </c>
      <c r="K223" t="str">
        <v>rstats</v>
      </c>
      <c r="Q223">
        <f>IF(ISBLANK(F223),-1,COUNTIF(all_tags[],F223)-COUNTIF(all_tags[category],F223))</f>
        <v>1</v>
      </c>
      <c r="R223">
        <f>IF(ISBLANK(G223),-1,COUNTIF(all_tags[],G223)-COUNTIF(all_tags[category],G223))</f>
        <v>1</v>
      </c>
      <c r="S223">
        <f>IF(ISBLANK(H223),-1,COUNTIF(all_tags[],H223)-COUNTIF(all_tags[category],H223))</f>
        <v>1</v>
      </c>
      <c r="T223">
        <f>IF(ISBLANK(I223),-1,COUNTIF(all_tags[],I223)-COUNTIF(all_tags[category],I223))</f>
        <v>1</v>
      </c>
      <c r="U223">
        <f>IF(ISBLANK(J223),-1,COUNTIF(all_tags[],J223)-COUNTIF(all_tags[category],J223))</f>
        <v>1</v>
      </c>
      <c r="V223">
        <f>IF(ISBLANK(K223),-1,COUNTIF(all_tags[],K223)-COUNTIF(all_tags[category],K223))</f>
        <v>1</v>
      </c>
      <c r="W223">
        <f>IF(ISBLANK(L223),-1,COUNTIF(all_tags[],L223)-COUNTIF(all_tags[category],L223))</f>
        <v>-1</v>
      </c>
      <c r="X223">
        <f>IF(ISBLANK(M223),-1,COUNTIF(all_tags[],M223)-COUNTIF(all_tags[category],M223))</f>
        <v>-1</v>
      </c>
      <c r="Y223">
        <f>IF(ISBLANK(N223),-1,COUNTIF(all_tags[],N223)-COUNTIF(all_tags[category],N223))</f>
        <v>-1</v>
      </c>
      <c r="Z223">
        <f>IF(ISBLANK(O223),-1,COUNTIF(all_tags[],O223)-COUNTIF(all_tags[category],O223))</f>
        <v>-1</v>
      </c>
      <c r="AB223" t="str">
        <f>Table5[[#This Row],[link_id]]</f>
        <v>L00535</v>
      </c>
      <c r="AC223" s="5" t="str">
        <f>_xlfn.TEXTJOIN("#",TRUE,
IFERROR(VLOOKUP($F223,all_tags[format],1,FALSE),""),
IFERROR(VLOOKUP($G223,all_tags[format],1,FALSE),""),
IFERROR(VLOOKUP($H223,all_tags[format],1,FALSE),""),
IFERROR(VLOOKUP($I223,all_tags[format],1,FALSE),""),
IFERROR(VLOOKUP($J223,all_tags[format],1,FALSE),""),
IFERROR(VLOOKUP($K223,all_tags[format],1,FALSE),""),
IFERROR(VLOOKUP($L223,all_tags[format],1,FALSE),""),
IFERROR(VLOOKUP($M223,all_tags[format],1,FALSE),""),
IFERROR(VLOOKUP($N223,all_tags[format],1,FALSE),""),
IFERROR(VLOOKUP($O223,all_tags[format],1,FALSE),"")
)</f>
        <v>post</v>
      </c>
      <c r="AD223" s="5" t="str">
        <f>_xlfn.TEXTJOIN("#",TRUE,
IFERROR(VLOOKUP($F223,all_tags[type],1,FALSE),""),
IFERROR(VLOOKUP($G223,all_tags[type],1,FALSE),""),
IFERROR(VLOOKUP($H223,all_tags[type],1,FALSE),""),
IFERROR(VLOOKUP($I223,all_tags[type],1,FALSE),""),
IFERROR(VLOOKUP($J223,all_tags[type],1,FALSE),""),
IFERROR(VLOOKUP($K223,all_tags[type],1,FALSE),""),
IFERROR(VLOOKUP($L223,all_tags[type],1,FALSE),""),
IFERROR(VLOOKUP($M223,all_tags[type],1,FALSE),""),
IFERROR(VLOOKUP($N223,all_tags[type],1,FALSE),""),
IFERROR(VLOOKUP($O223,all_tags[type],1,FALSE),"")
)</f>
        <v>exercise</v>
      </c>
      <c r="AE223" s="5" t="str">
        <f>_xlfn.TEXTJOIN("#",TRUE,
IFERROR(VLOOKUP($F223,all_tags[level],1,FALSE),""),
IFERROR(VLOOKUP($G223,all_tags[level],1,FALSE),""),
IFERROR(VLOOKUP($H223,all_tags[level],1,FALSE),""),
IFERROR(VLOOKUP($I223,all_tags[level],1,FALSE),""),
IFERROR(VLOOKUP($J223,all_tags[level],1,FALSE),""),
IFERROR(VLOOKUP($K223,all_tags[level],1,FALSE),""),
IFERROR(VLOOKUP($L223,all_tags[level],1,FALSE),""),
IFERROR(VLOOKUP($M223,all_tags[level],1,FALSE),""),
IFERROR(VLOOKUP($N223,all_tags[level],1,FALSE),""),
IFERROR(VLOOKUP($O223,all_tags[level],1,FALSE),"")
)</f>
        <v>explainer</v>
      </c>
      <c r="AF223" s="5" t="str">
        <f>_xlfn.TEXTJOIN("#",TRUE,
IFERROR(VLOOKUP($F223,all_tags[style],1,FALSE),""),
IFERROR(VLOOKUP($G223,all_tags[style],1,FALSE),""),
IFERROR(VLOOKUP($H223,all_tags[style],1,FALSE),""),
IFERROR(VLOOKUP($I223,all_tags[style],1,FALSE),""),
IFERROR(VLOOKUP($J223,all_tags[style],1,FALSE),""),
IFERROR(VLOOKUP($K223,all_tags[style],1,FALSE),""),
IFERROR(VLOOKUP($L223,all_tags[style],1,FALSE),""),
IFERROR(VLOOKUP($M223,all_tags[style],1,FALSE),""),
IFERROR(VLOOKUP($N223,all_tags[style],1,FALSE),""),
IFERROR(VLOOKUP($O223,all_tags[style],1,FALSE),"")
)</f>
        <v/>
      </c>
      <c r="AG223" s="5" t="str">
        <f>_xlfn.TEXTJOIN("#",TRUE,
IFERROR(VLOOKUP($F223,all_tags[theme],1,FALSE),""),
IFERROR(VLOOKUP($G223,all_tags[theme],1,FALSE),""),
IFERROR(VLOOKUP($H223,all_tags[theme],1,FALSE),""),
IFERROR(VLOOKUP($I223,all_tags[theme],1,FALSE),""),
IFERROR(VLOOKUP($J223,all_tags[theme],1,FALSE),""),
IFERROR(VLOOKUP($K223,all_tags[theme],1,FALSE),""),
IFERROR(VLOOKUP($L223,all_tags[theme],1,FALSE),""),
IFERROR(VLOOKUP($M223,all_tags[theme],1,FALSE),""),
IFERROR(VLOOKUP($N223,all_tags[theme],1,FALSE),""),
IFERROR(VLOOKUP($O223,all_tags[theme],1,FALSE),"")
)</f>
        <v/>
      </c>
      <c r="AH223" s="5" t="str">
        <f>_xlfn.TEXTJOIN("#",TRUE,
IFERROR(VLOOKUP($F223,all_tags[topic],1,FALSE),""),
IFERROR(VLOOKUP($G223,all_tags[topic],1,FALSE),""),
IFERROR(VLOOKUP($H223,all_tags[topic],1,FALSE),""),
IFERROR(VLOOKUP($I223,all_tags[topic],1,FALSE),""),
IFERROR(VLOOKUP($J223,all_tags[topic],1,FALSE),""),
IFERROR(VLOOKUP($K223,all_tags[topic],1,FALSE),""),
IFERROR(VLOOKUP($L223,all_tags[topic],1,FALSE),""),
IFERROR(VLOOKUP($M223,all_tags[topic],1,FALSE),""),
IFERROR(VLOOKUP($N223,all_tags[topic],1,FALSE),""),
IFERROR(VLOOKUP($O223,all_tags[topic],1,FALSE),"")
)</f>
        <v>technique#technology</v>
      </c>
      <c r="AI223" s="5" t="str">
        <f>_xlfn.TEXTJOIN("#",TRUE,
IFERROR(VLOOKUP($F223,all_tags[area],1,FALSE),""),
IFERROR(VLOOKUP($G223,all_tags[area],1,FALSE),""),
IFERROR(VLOOKUP($H223,all_tags[area],1,FALSE),""),
IFERROR(VLOOKUP($I223,all_tags[area],1,FALSE),""),
IFERROR(VLOOKUP($J223,all_tags[area],1,FALSE),""),
IFERROR(VLOOKUP($K223,all_tags[area],1,FALSE),""),
IFERROR(VLOOKUP($L223,all_tags[area],1,FALSE),""),
IFERROR(VLOOKUP($M223,all_tags[area],1,FALSE),""),
IFERROR(VLOOKUP($N223,all_tags[area],1,FALSE),""),
IFERROR(VLOOKUP($O223,all_tags[area],1,FALSE),"")
)</f>
        <v/>
      </c>
      <c r="AJ223" s="5" t="str">
        <f>_xlfn.TEXTJOIN("#",TRUE,
IFERROR(VLOOKUP($F223,all_tags[technology],1,FALSE),""),
IFERROR(VLOOKUP($G223,all_tags[technology],1,FALSE),""),
IFERROR(VLOOKUP($H223,all_tags[technology],1,FALSE),""),
IFERROR(VLOOKUP($I223,all_tags[technology],1,FALSE),""),
IFERROR(VLOOKUP($J223,all_tags[technology],1,FALSE),""),
IFERROR(VLOOKUP($K223,all_tags[technology],1,FALSE),""),
IFERROR(VLOOKUP($L223,all_tags[technology],1,FALSE),""),
IFERROR(VLOOKUP($M223,all_tags[technology],1,FALSE),""),
IFERROR(VLOOKUP($N223,all_tags[technology],1,FALSE),""),
IFERROR(VLOOKUP($O223,all_tags[technology],1,FALSE),"")
)</f>
        <v>rstats</v>
      </c>
      <c r="AK223" s="5" t="str">
        <f>_xlfn.TEXTJOIN("#",TRUE,
IFERROR(VLOOKUP($F223,all_tags[other],1,FALSE),""),
IFERROR(VLOOKUP($G223,all_tags[other],1,FALSE),""),
IFERROR(VLOOKUP($H223,all_tags[other],1,FALSE),""),
IFERROR(VLOOKUP($I223,all_tags[other],1,FALSE),""),
IFERROR(VLOOKUP($J223,all_tags[other],1,FALSE),""),
IFERROR(VLOOKUP($K223,all_tags[other],1,FALSE),""),
IFERROR(VLOOKUP($L223,all_tags[other],1,FALSE),""),
IFERROR(VLOOKUP($M223,all_tags[other],1,FALSE),""),
IFERROR(VLOOKUP($N223,all_tags[other],1,FALSE),""),
IFERROR(VLOOKUP($O223,all_tags[other],1,FALSE),"")
)</f>
        <v/>
      </c>
      <c r="AL223" t="str">
        <f t="shared" si="3"/>
        <v>post;exercise;explainer;technique;technology;rstats</v>
      </c>
    </row>
    <row r="224" spans="1:38" ht="30" x14ac:dyDescent="0.25">
      <c r="A224" t="str">
        <f>source_data[[#This Row],[link_id]]</f>
        <v>L00538</v>
      </c>
      <c r="B224" t="str">
        <f>source_data[[#This Row],[link]]</f>
        <v>http://www.business-science.io/timeseries-analysis/2017/07/02/tidy-timeseries-analysis.html</v>
      </c>
      <c r="C224" t="str">
        <f>source_data[[#This Row],[article_title]]</f>
        <v>Business Science</v>
      </c>
      <c r="D224" t="str">
        <f>source_data[[#This Row],[concatenate]]</f>
        <v>post;package;package;tutorial;data-analysis;technique;technology;timeseries;rstats</v>
      </c>
      <c r="E224">
        <f>source_data[[#This Row],[tag_count]]</f>
        <v>7</v>
      </c>
      <c r="F224" t="str" cm="1">
        <f t="array" ref="F224:N224">_xlfn.TEXTSPLIT(Table5[[#This Row],[concatenate]],";")</f>
        <v>post</v>
      </c>
      <c r="G224" t="str">
        <v>package</v>
      </c>
      <c r="H224" t="str">
        <v>package</v>
      </c>
      <c r="I224" t="str">
        <v>tutorial</v>
      </c>
      <c r="J224" t="str">
        <v>data-analysis</v>
      </c>
      <c r="K224" t="str">
        <v>technique</v>
      </c>
      <c r="L224" t="str">
        <v>technology</v>
      </c>
      <c r="M224" t="str">
        <v>timeseries</v>
      </c>
      <c r="N224" t="str">
        <v>rstats</v>
      </c>
      <c r="Q224">
        <f>IF(ISBLANK(F224),-1,COUNTIF(all_tags[],F224)-COUNTIF(all_tags[category],F224))</f>
        <v>1</v>
      </c>
      <c r="R224">
        <f>IF(ISBLANK(G224),-1,COUNTIF(all_tags[],G224)-COUNTIF(all_tags[category],G224))</f>
        <v>1</v>
      </c>
      <c r="S224">
        <f>IF(ISBLANK(H224),-1,COUNTIF(all_tags[],H224)-COUNTIF(all_tags[category],H224))</f>
        <v>1</v>
      </c>
      <c r="T224">
        <f>IF(ISBLANK(I224),-1,COUNTIF(all_tags[],I224)-COUNTIF(all_tags[category],I224))</f>
        <v>1</v>
      </c>
      <c r="U224">
        <f>IF(ISBLANK(J224),-1,COUNTIF(all_tags[],J224)-COUNTIF(all_tags[category],J224))</f>
        <v>1</v>
      </c>
      <c r="V224">
        <f>IF(ISBLANK(K224),-1,COUNTIF(all_tags[],K224)-COUNTIF(all_tags[category],K224))</f>
        <v>1</v>
      </c>
      <c r="W224">
        <f>IF(ISBLANK(L224),-1,COUNTIF(all_tags[],L224)-COUNTIF(all_tags[category],L224))</f>
        <v>1</v>
      </c>
      <c r="X224">
        <f>IF(ISBLANK(M224),-1,COUNTIF(all_tags[],M224)-COUNTIF(all_tags[category],M224))</f>
        <v>1</v>
      </c>
      <c r="Y224">
        <f>IF(ISBLANK(N224),-1,COUNTIF(all_tags[],N224)-COUNTIF(all_tags[category],N224))</f>
        <v>1</v>
      </c>
      <c r="Z224">
        <f>IF(ISBLANK(O224),-1,COUNTIF(all_tags[],O224)-COUNTIF(all_tags[category],O224))</f>
        <v>-1</v>
      </c>
      <c r="AB224" t="str">
        <f>Table5[[#This Row],[link_id]]</f>
        <v>L00538</v>
      </c>
      <c r="AC224" s="5" t="str">
        <f>_xlfn.TEXTJOIN("#",TRUE,
IFERROR(VLOOKUP($F224,all_tags[format],1,FALSE),""),
IFERROR(VLOOKUP($G224,all_tags[format],1,FALSE),""),
IFERROR(VLOOKUP($H224,all_tags[format],1,FALSE),""),
IFERROR(VLOOKUP($I224,all_tags[format],1,FALSE),""),
IFERROR(VLOOKUP($J224,all_tags[format],1,FALSE),""),
IFERROR(VLOOKUP($K224,all_tags[format],1,FALSE),""),
IFERROR(VLOOKUP($L224,all_tags[format],1,FALSE),""),
IFERROR(VLOOKUP($M224,all_tags[format],1,FALSE),""),
IFERROR(VLOOKUP($N224,all_tags[format],1,FALSE),""),
IFERROR(VLOOKUP($O224,all_tags[format],1,FALSE),"")
)</f>
        <v>post#package#package</v>
      </c>
      <c r="AD224" s="5" t="str">
        <f>_xlfn.TEXTJOIN("#",TRUE,
IFERROR(VLOOKUP($F224,all_tags[type],1,FALSE),""),
IFERROR(VLOOKUP($G224,all_tags[type],1,FALSE),""),
IFERROR(VLOOKUP($H224,all_tags[type],1,FALSE),""),
IFERROR(VLOOKUP($I224,all_tags[type],1,FALSE),""),
IFERROR(VLOOKUP($J224,all_tags[type],1,FALSE),""),
IFERROR(VLOOKUP($K224,all_tags[type],1,FALSE),""),
IFERROR(VLOOKUP($L224,all_tags[type],1,FALSE),""),
IFERROR(VLOOKUP($M224,all_tags[type],1,FALSE),""),
IFERROR(VLOOKUP($N224,all_tags[type],1,FALSE),""),
IFERROR(VLOOKUP($O224,all_tags[type],1,FALSE),"")
)</f>
        <v>tutorial</v>
      </c>
      <c r="AE224" s="5" t="str">
        <f>_xlfn.TEXTJOIN("#",TRUE,
IFERROR(VLOOKUP($F224,all_tags[level],1,FALSE),""),
IFERROR(VLOOKUP($G224,all_tags[level],1,FALSE),""),
IFERROR(VLOOKUP($H224,all_tags[level],1,FALSE),""),
IFERROR(VLOOKUP($I224,all_tags[level],1,FALSE),""),
IFERROR(VLOOKUP($J224,all_tags[level],1,FALSE),""),
IFERROR(VLOOKUP($K224,all_tags[level],1,FALSE),""),
IFERROR(VLOOKUP($L224,all_tags[level],1,FALSE),""),
IFERROR(VLOOKUP($M224,all_tags[level],1,FALSE),""),
IFERROR(VLOOKUP($N224,all_tags[level],1,FALSE),""),
IFERROR(VLOOKUP($O224,all_tags[level],1,FALSE),"")
)</f>
        <v/>
      </c>
      <c r="AF224" s="5" t="str">
        <f>_xlfn.TEXTJOIN("#",TRUE,
IFERROR(VLOOKUP($F224,all_tags[style],1,FALSE),""),
IFERROR(VLOOKUP($G224,all_tags[style],1,FALSE),""),
IFERROR(VLOOKUP($H224,all_tags[style],1,FALSE),""),
IFERROR(VLOOKUP($I224,all_tags[style],1,FALSE),""),
IFERROR(VLOOKUP($J224,all_tags[style],1,FALSE),""),
IFERROR(VLOOKUP($K224,all_tags[style],1,FALSE),""),
IFERROR(VLOOKUP($L224,all_tags[style],1,FALSE),""),
IFERROR(VLOOKUP($M224,all_tags[style],1,FALSE),""),
IFERROR(VLOOKUP($N224,all_tags[style],1,FALSE),""),
IFERROR(VLOOKUP($O224,all_tags[style],1,FALSE),"")
)</f>
        <v/>
      </c>
      <c r="AG224" s="5" t="str">
        <f>_xlfn.TEXTJOIN("#",TRUE,
IFERROR(VLOOKUP($F224,all_tags[theme],1,FALSE),""),
IFERROR(VLOOKUP($G224,all_tags[theme],1,FALSE),""),
IFERROR(VLOOKUP($H224,all_tags[theme],1,FALSE),""),
IFERROR(VLOOKUP($I224,all_tags[theme],1,FALSE),""),
IFERROR(VLOOKUP($J224,all_tags[theme],1,FALSE),""),
IFERROR(VLOOKUP($K224,all_tags[theme],1,FALSE),""),
IFERROR(VLOOKUP($L224,all_tags[theme],1,FALSE),""),
IFERROR(VLOOKUP($M224,all_tags[theme],1,FALSE),""),
IFERROR(VLOOKUP($N224,all_tags[theme],1,FALSE),""),
IFERROR(VLOOKUP($O224,all_tags[theme],1,FALSE),"")
)</f>
        <v>data-analysis</v>
      </c>
      <c r="AH224" s="5" t="str">
        <f>_xlfn.TEXTJOIN("#",TRUE,
IFERROR(VLOOKUP($F224,all_tags[topic],1,FALSE),""),
IFERROR(VLOOKUP($G224,all_tags[topic],1,FALSE),""),
IFERROR(VLOOKUP($H224,all_tags[topic],1,FALSE),""),
IFERROR(VLOOKUP($I224,all_tags[topic],1,FALSE),""),
IFERROR(VLOOKUP($J224,all_tags[topic],1,FALSE),""),
IFERROR(VLOOKUP($K224,all_tags[topic],1,FALSE),""),
IFERROR(VLOOKUP($L224,all_tags[topic],1,FALSE),""),
IFERROR(VLOOKUP($M224,all_tags[topic],1,FALSE),""),
IFERROR(VLOOKUP($N224,all_tags[topic],1,FALSE),""),
IFERROR(VLOOKUP($O224,all_tags[topic],1,FALSE),"")
)</f>
        <v>technique#technology</v>
      </c>
      <c r="AI224" s="5" t="str">
        <f>_xlfn.TEXTJOIN("#",TRUE,
IFERROR(VLOOKUP($F224,all_tags[area],1,FALSE),""),
IFERROR(VLOOKUP($G224,all_tags[area],1,FALSE),""),
IFERROR(VLOOKUP($H224,all_tags[area],1,FALSE),""),
IFERROR(VLOOKUP($I224,all_tags[area],1,FALSE),""),
IFERROR(VLOOKUP($J224,all_tags[area],1,FALSE),""),
IFERROR(VLOOKUP($K224,all_tags[area],1,FALSE),""),
IFERROR(VLOOKUP($L224,all_tags[area],1,FALSE),""),
IFERROR(VLOOKUP($M224,all_tags[area],1,FALSE),""),
IFERROR(VLOOKUP($N224,all_tags[area],1,FALSE),""),
IFERROR(VLOOKUP($O224,all_tags[area],1,FALSE),"")
)</f>
        <v>timeseries</v>
      </c>
      <c r="AJ224" s="5" t="str">
        <f>_xlfn.TEXTJOIN("#",TRUE,
IFERROR(VLOOKUP($F224,all_tags[technology],1,FALSE),""),
IFERROR(VLOOKUP($G224,all_tags[technology],1,FALSE),""),
IFERROR(VLOOKUP($H224,all_tags[technology],1,FALSE),""),
IFERROR(VLOOKUP($I224,all_tags[technology],1,FALSE),""),
IFERROR(VLOOKUP($J224,all_tags[technology],1,FALSE),""),
IFERROR(VLOOKUP($K224,all_tags[technology],1,FALSE),""),
IFERROR(VLOOKUP($L224,all_tags[technology],1,FALSE),""),
IFERROR(VLOOKUP($M224,all_tags[technology],1,FALSE),""),
IFERROR(VLOOKUP($N224,all_tags[technology],1,FALSE),""),
IFERROR(VLOOKUP($O224,all_tags[technology],1,FALSE),"")
)</f>
        <v>rstats</v>
      </c>
      <c r="AK224" s="5" t="str">
        <f>_xlfn.TEXTJOIN("#",TRUE,
IFERROR(VLOOKUP($F224,all_tags[other],1,FALSE),""),
IFERROR(VLOOKUP($G224,all_tags[other],1,FALSE),""),
IFERROR(VLOOKUP($H224,all_tags[other],1,FALSE),""),
IFERROR(VLOOKUP($I224,all_tags[other],1,FALSE),""),
IFERROR(VLOOKUP($J224,all_tags[other],1,FALSE),""),
IFERROR(VLOOKUP($K224,all_tags[other],1,FALSE),""),
IFERROR(VLOOKUP($L224,all_tags[other],1,FALSE),""),
IFERROR(VLOOKUP($M224,all_tags[other],1,FALSE),""),
IFERROR(VLOOKUP($N224,all_tags[other],1,FALSE),""),
IFERROR(VLOOKUP($O224,all_tags[other],1,FALSE),"")
)</f>
        <v/>
      </c>
      <c r="AL224" t="str">
        <f t="shared" si="3"/>
        <v>post;package;package;tutorial;data-analysis;technique;technology;timeseries;rstats</v>
      </c>
    </row>
    <row r="225" spans="1:38" x14ac:dyDescent="0.25">
      <c r="A225" t="str">
        <f>source_data[[#This Row],[link_id]]</f>
        <v>L00539</v>
      </c>
      <c r="B225" t="str">
        <f>source_data[[#This Row],[link]]</f>
        <v>http://www.datasciencecentral.com/profiles/blogs/18-great-blogs-posted-in-the-last-12-months-1</v>
      </c>
      <c r="C225" t="str">
        <f>source_data[[#This Row],[article_title]]</f>
        <v>18 Great Blogs Posted in the last 12 Months</v>
      </c>
      <c r="D225" t="str">
        <f>source_data[[#This Row],[concatenate]]</f>
        <v>post;article;list;general;technique;toread</v>
      </c>
      <c r="E225">
        <f>source_data[[#This Row],[tag_count]]</f>
        <v>5</v>
      </c>
      <c r="F225" t="str" cm="1">
        <f t="array" ref="F225:K225">_xlfn.TEXTSPLIT(Table5[[#This Row],[concatenate]],";")</f>
        <v>post</v>
      </c>
      <c r="G225" t="str">
        <v>article</v>
      </c>
      <c r="H225" t="str">
        <v>list</v>
      </c>
      <c r="I225" t="str">
        <v>general</v>
      </c>
      <c r="J225" t="str">
        <v>technique</v>
      </c>
      <c r="K225" t="str">
        <v>toread</v>
      </c>
      <c r="Q225">
        <f>IF(ISBLANK(F225),-1,COUNTIF(all_tags[],F225)-COUNTIF(all_tags[category],F225))</f>
        <v>1</v>
      </c>
      <c r="R225">
        <f>IF(ISBLANK(G225),-1,COUNTIF(all_tags[],G225)-COUNTIF(all_tags[category],G225))</f>
        <v>1</v>
      </c>
      <c r="S225">
        <f>IF(ISBLANK(H225),-1,COUNTIF(all_tags[],H225)-COUNTIF(all_tags[category],H225))</f>
        <v>1</v>
      </c>
      <c r="T225">
        <f>IF(ISBLANK(I225),-1,COUNTIF(all_tags[],I225)-COUNTIF(all_tags[category],I225))</f>
        <v>1</v>
      </c>
      <c r="U225">
        <f>IF(ISBLANK(J225),-1,COUNTIF(all_tags[],J225)-COUNTIF(all_tags[category],J225))</f>
        <v>1</v>
      </c>
      <c r="V225">
        <f>IF(ISBLANK(K225),-1,COUNTIF(all_tags[],K225)-COUNTIF(all_tags[category],K225))</f>
        <v>1</v>
      </c>
      <c r="W225">
        <f>IF(ISBLANK(L225),-1,COUNTIF(all_tags[],L225)-COUNTIF(all_tags[category],L225))</f>
        <v>-1</v>
      </c>
      <c r="X225">
        <f>IF(ISBLANK(M225),-1,COUNTIF(all_tags[],M225)-COUNTIF(all_tags[category],M225))</f>
        <v>-1</v>
      </c>
      <c r="Y225">
        <f>IF(ISBLANK(N225),-1,COUNTIF(all_tags[],N225)-COUNTIF(all_tags[category],N225))</f>
        <v>-1</v>
      </c>
      <c r="Z225">
        <f>IF(ISBLANK(O225),-1,COUNTIF(all_tags[],O225)-COUNTIF(all_tags[category],O225))</f>
        <v>-1</v>
      </c>
      <c r="AB225" t="str">
        <f>Table5[[#This Row],[link_id]]</f>
        <v>L00539</v>
      </c>
      <c r="AC225" s="5" t="str">
        <f>_xlfn.TEXTJOIN("#",TRUE,
IFERROR(VLOOKUP($F225,all_tags[format],1,FALSE),""),
IFERROR(VLOOKUP($G225,all_tags[format],1,FALSE),""),
IFERROR(VLOOKUP($H225,all_tags[format],1,FALSE),""),
IFERROR(VLOOKUP($I225,all_tags[format],1,FALSE),""),
IFERROR(VLOOKUP($J225,all_tags[format],1,FALSE),""),
IFERROR(VLOOKUP($K225,all_tags[format],1,FALSE),""),
IFERROR(VLOOKUP($L225,all_tags[format],1,FALSE),""),
IFERROR(VLOOKUP($M225,all_tags[format],1,FALSE),""),
IFERROR(VLOOKUP($N225,all_tags[format],1,FALSE),""),
IFERROR(VLOOKUP($O225,all_tags[format],1,FALSE),"")
)</f>
        <v>post#article</v>
      </c>
      <c r="AD225" s="5" t="str">
        <f>_xlfn.TEXTJOIN("#",TRUE,
IFERROR(VLOOKUP($F225,all_tags[type],1,FALSE),""),
IFERROR(VLOOKUP($G225,all_tags[type],1,FALSE),""),
IFERROR(VLOOKUP($H225,all_tags[type],1,FALSE),""),
IFERROR(VLOOKUP($I225,all_tags[type],1,FALSE),""),
IFERROR(VLOOKUP($J225,all_tags[type],1,FALSE),""),
IFERROR(VLOOKUP($K225,all_tags[type],1,FALSE),""),
IFERROR(VLOOKUP($L225,all_tags[type],1,FALSE),""),
IFERROR(VLOOKUP($M225,all_tags[type],1,FALSE),""),
IFERROR(VLOOKUP($N225,all_tags[type],1,FALSE),""),
IFERROR(VLOOKUP($O225,all_tags[type],1,FALSE),"")
)</f>
        <v>list#general</v>
      </c>
      <c r="AE225" s="5" t="str">
        <f>_xlfn.TEXTJOIN("#",TRUE,
IFERROR(VLOOKUP($F225,all_tags[level],1,FALSE),""),
IFERROR(VLOOKUP($G225,all_tags[level],1,FALSE),""),
IFERROR(VLOOKUP($H225,all_tags[level],1,FALSE),""),
IFERROR(VLOOKUP($I225,all_tags[level],1,FALSE),""),
IFERROR(VLOOKUP($J225,all_tags[level],1,FALSE),""),
IFERROR(VLOOKUP($K225,all_tags[level],1,FALSE),""),
IFERROR(VLOOKUP($L225,all_tags[level],1,FALSE),""),
IFERROR(VLOOKUP($M225,all_tags[level],1,FALSE),""),
IFERROR(VLOOKUP($N225,all_tags[level],1,FALSE),""),
IFERROR(VLOOKUP($O225,all_tags[level],1,FALSE),"")
)</f>
        <v/>
      </c>
      <c r="AF225" s="5" t="str">
        <f>_xlfn.TEXTJOIN("#",TRUE,
IFERROR(VLOOKUP($F225,all_tags[style],1,FALSE),""),
IFERROR(VLOOKUP($G225,all_tags[style],1,FALSE),""),
IFERROR(VLOOKUP($H225,all_tags[style],1,FALSE),""),
IFERROR(VLOOKUP($I225,all_tags[style],1,FALSE),""),
IFERROR(VLOOKUP($J225,all_tags[style],1,FALSE),""),
IFERROR(VLOOKUP($K225,all_tags[style],1,FALSE),""),
IFERROR(VLOOKUP($L225,all_tags[style],1,FALSE),""),
IFERROR(VLOOKUP($M225,all_tags[style],1,FALSE),""),
IFERROR(VLOOKUP($N225,all_tags[style],1,FALSE),""),
IFERROR(VLOOKUP($O225,all_tags[style],1,FALSE),"")
)</f>
        <v/>
      </c>
      <c r="AG225" s="5" t="str">
        <f>_xlfn.TEXTJOIN("#",TRUE,
IFERROR(VLOOKUP($F225,all_tags[theme],1,FALSE),""),
IFERROR(VLOOKUP($G225,all_tags[theme],1,FALSE),""),
IFERROR(VLOOKUP($H225,all_tags[theme],1,FALSE),""),
IFERROR(VLOOKUP($I225,all_tags[theme],1,FALSE),""),
IFERROR(VLOOKUP($J225,all_tags[theme],1,FALSE),""),
IFERROR(VLOOKUP($K225,all_tags[theme],1,FALSE),""),
IFERROR(VLOOKUP($L225,all_tags[theme],1,FALSE),""),
IFERROR(VLOOKUP($M225,all_tags[theme],1,FALSE),""),
IFERROR(VLOOKUP($N225,all_tags[theme],1,FALSE),""),
IFERROR(VLOOKUP($O225,all_tags[theme],1,FALSE),"")
)</f>
        <v/>
      </c>
      <c r="AH225" s="5" t="str">
        <f>_xlfn.TEXTJOIN("#",TRUE,
IFERROR(VLOOKUP($F225,all_tags[topic],1,FALSE),""),
IFERROR(VLOOKUP($G225,all_tags[topic],1,FALSE),""),
IFERROR(VLOOKUP($H225,all_tags[topic],1,FALSE),""),
IFERROR(VLOOKUP($I225,all_tags[topic],1,FALSE),""),
IFERROR(VLOOKUP($J225,all_tags[topic],1,FALSE),""),
IFERROR(VLOOKUP($K225,all_tags[topic],1,FALSE),""),
IFERROR(VLOOKUP($L225,all_tags[topic],1,FALSE),""),
IFERROR(VLOOKUP($M225,all_tags[topic],1,FALSE),""),
IFERROR(VLOOKUP($N225,all_tags[topic],1,FALSE),""),
IFERROR(VLOOKUP($O225,all_tags[topic],1,FALSE),"")
)</f>
        <v>technique</v>
      </c>
      <c r="AI225" s="5" t="str">
        <f>_xlfn.TEXTJOIN("#",TRUE,
IFERROR(VLOOKUP($F225,all_tags[area],1,FALSE),""),
IFERROR(VLOOKUP($G225,all_tags[area],1,FALSE),""),
IFERROR(VLOOKUP($H225,all_tags[area],1,FALSE),""),
IFERROR(VLOOKUP($I225,all_tags[area],1,FALSE),""),
IFERROR(VLOOKUP($J225,all_tags[area],1,FALSE),""),
IFERROR(VLOOKUP($K225,all_tags[area],1,FALSE),""),
IFERROR(VLOOKUP($L225,all_tags[area],1,FALSE),""),
IFERROR(VLOOKUP($M225,all_tags[area],1,FALSE),""),
IFERROR(VLOOKUP($N225,all_tags[area],1,FALSE),""),
IFERROR(VLOOKUP($O225,all_tags[area],1,FALSE),"")
)</f>
        <v/>
      </c>
      <c r="AJ225" s="5" t="str">
        <f>_xlfn.TEXTJOIN("#",TRUE,
IFERROR(VLOOKUP($F225,all_tags[technology],1,FALSE),""),
IFERROR(VLOOKUP($G225,all_tags[technology],1,FALSE),""),
IFERROR(VLOOKUP($H225,all_tags[technology],1,FALSE),""),
IFERROR(VLOOKUP($I225,all_tags[technology],1,FALSE),""),
IFERROR(VLOOKUP($J225,all_tags[technology],1,FALSE),""),
IFERROR(VLOOKUP($K225,all_tags[technology],1,FALSE),""),
IFERROR(VLOOKUP($L225,all_tags[technology],1,FALSE),""),
IFERROR(VLOOKUP($M225,all_tags[technology],1,FALSE),""),
IFERROR(VLOOKUP($N225,all_tags[technology],1,FALSE),""),
IFERROR(VLOOKUP($O225,all_tags[technology],1,FALSE),"")
)</f>
        <v/>
      </c>
      <c r="AK225" s="5" t="str">
        <f>_xlfn.TEXTJOIN("#",TRUE,
IFERROR(VLOOKUP($F225,all_tags[other],1,FALSE),""),
IFERROR(VLOOKUP($G225,all_tags[other],1,FALSE),""),
IFERROR(VLOOKUP($H225,all_tags[other],1,FALSE),""),
IFERROR(VLOOKUP($I225,all_tags[other],1,FALSE),""),
IFERROR(VLOOKUP($J225,all_tags[other],1,FALSE),""),
IFERROR(VLOOKUP($K225,all_tags[other],1,FALSE),""),
IFERROR(VLOOKUP($L225,all_tags[other],1,FALSE),""),
IFERROR(VLOOKUP($M225,all_tags[other],1,FALSE),""),
IFERROR(VLOOKUP($N225,all_tags[other],1,FALSE),""),
IFERROR(VLOOKUP($O225,all_tags[other],1,FALSE),"")
)</f>
        <v>toread</v>
      </c>
      <c r="AL225" t="str">
        <f t="shared" si="3"/>
        <v>post;article;list;general;technique;toread</v>
      </c>
    </row>
    <row r="226" spans="1:38" x14ac:dyDescent="0.25">
      <c r="A226" t="str">
        <f>source_data[[#This Row],[link_id]]</f>
        <v>L00542</v>
      </c>
      <c r="B226" t="str">
        <f>source_data[[#This Row],[link]]</f>
        <v>https://twitter.com/MrDataScience/status/884751289569222657/photo/1</v>
      </c>
      <c r="C226" t="str">
        <f>source_data[[#This Row],[article_title]]</f>
        <v>"The purpose of visualization is insight, not pictures." ―Ben Shneiderman  https://t.co/QesX34NKWx</v>
      </c>
      <c r="D226" t="str">
        <f>source_data[[#This Row],[concatenate]]</f>
        <v>quote;data-viz</v>
      </c>
      <c r="E226">
        <f>source_data[[#This Row],[tag_count]]</f>
        <v>3</v>
      </c>
      <c r="F226" t="str" cm="1">
        <f t="array" ref="F226:G226">_xlfn.TEXTSPLIT(Table5[[#This Row],[concatenate]],";")</f>
        <v>quote</v>
      </c>
      <c r="G226" t="str">
        <v>data-viz</v>
      </c>
      <c r="Q226">
        <f>IF(ISBLANK(F226),-1,COUNTIF(all_tags[],F226)-COUNTIF(all_tags[category],F226))</f>
        <v>1</v>
      </c>
      <c r="R226">
        <f>IF(ISBLANK(G226),-1,COUNTIF(all_tags[],G226)-COUNTIF(all_tags[category],G226))</f>
        <v>1</v>
      </c>
      <c r="S226">
        <f>IF(ISBLANK(H226),-1,COUNTIF(all_tags[],H226)-COUNTIF(all_tags[category],H226))</f>
        <v>-1</v>
      </c>
      <c r="T226">
        <f>IF(ISBLANK(I226),-1,COUNTIF(all_tags[],I226)-COUNTIF(all_tags[category],I226))</f>
        <v>-1</v>
      </c>
      <c r="U226">
        <f>IF(ISBLANK(J226),-1,COUNTIF(all_tags[],J226)-COUNTIF(all_tags[category],J226))</f>
        <v>-1</v>
      </c>
      <c r="V226">
        <f>IF(ISBLANK(K226),-1,COUNTIF(all_tags[],K226)-COUNTIF(all_tags[category],K226))</f>
        <v>-1</v>
      </c>
      <c r="W226">
        <f>IF(ISBLANK(L226),-1,COUNTIF(all_tags[],L226)-COUNTIF(all_tags[category],L226))</f>
        <v>-1</v>
      </c>
      <c r="X226">
        <f>IF(ISBLANK(M226),-1,COUNTIF(all_tags[],M226)-COUNTIF(all_tags[category],M226))</f>
        <v>-1</v>
      </c>
      <c r="Y226">
        <f>IF(ISBLANK(N226),-1,COUNTIF(all_tags[],N226)-COUNTIF(all_tags[category],N226))</f>
        <v>-1</v>
      </c>
      <c r="Z226">
        <f>IF(ISBLANK(O226),-1,COUNTIF(all_tags[],O226)-COUNTIF(all_tags[category],O226))</f>
        <v>-1</v>
      </c>
      <c r="AB226" t="str">
        <f>Table5[[#This Row],[link_id]]</f>
        <v>L00542</v>
      </c>
      <c r="AC226" s="5" t="str">
        <f>_xlfn.TEXTJOIN("#",TRUE,
IFERROR(VLOOKUP($F226,all_tags[format],1,FALSE),""),
IFERROR(VLOOKUP($G226,all_tags[format],1,FALSE),""),
IFERROR(VLOOKUP($H226,all_tags[format],1,FALSE),""),
IFERROR(VLOOKUP($I226,all_tags[format],1,FALSE),""),
IFERROR(VLOOKUP($J226,all_tags[format],1,FALSE),""),
IFERROR(VLOOKUP($K226,all_tags[format],1,FALSE),""),
IFERROR(VLOOKUP($L226,all_tags[format],1,FALSE),""),
IFERROR(VLOOKUP($M226,all_tags[format],1,FALSE),""),
IFERROR(VLOOKUP($N226,all_tags[format],1,FALSE),""),
IFERROR(VLOOKUP($O226,all_tags[format],1,FALSE),"")
)</f>
        <v>quote</v>
      </c>
      <c r="AD226" s="5" t="str">
        <f>_xlfn.TEXTJOIN("#",TRUE,
IFERROR(VLOOKUP($F226,all_tags[type],1,FALSE),""),
IFERROR(VLOOKUP($G226,all_tags[type],1,FALSE),""),
IFERROR(VLOOKUP($H226,all_tags[type],1,FALSE),""),
IFERROR(VLOOKUP($I226,all_tags[type],1,FALSE),""),
IFERROR(VLOOKUP($J226,all_tags[type],1,FALSE),""),
IFERROR(VLOOKUP($K226,all_tags[type],1,FALSE),""),
IFERROR(VLOOKUP($L226,all_tags[type],1,FALSE),""),
IFERROR(VLOOKUP($M226,all_tags[type],1,FALSE),""),
IFERROR(VLOOKUP($N226,all_tags[type],1,FALSE),""),
IFERROR(VLOOKUP($O226,all_tags[type],1,FALSE),"")
)</f>
        <v/>
      </c>
      <c r="AE226" s="5" t="str">
        <f>_xlfn.TEXTJOIN("#",TRUE,
IFERROR(VLOOKUP($F226,all_tags[level],1,FALSE),""),
IFERROR(VLOOKUP($G226,all_tags[level],1,FALSE),""),
IFERROR(VLOOKUP($H226,all_tags[level],1,FALSE),""),
IFERROR(VLOOKUP($I226,all_tags[level],1,FALSE),""),
IFERROR(VLOOKUP($J226,all_tags[level],1,FALSE),""),
IFERROR(VLOOKUP($K226,all_tags[level],1,FALSE),""),
IFERROR(VLOOKUP($L226,all_tags[level],1,FALSE),""),
IFERROR(VLOOKUP($M226,all_tags[level],1,FALSE),""),
IFERROR(VLOOKUP($N226,all_tags[level],1,FALSE),""),
IFERROR(VLOOKUP($O226,all_tags[level],1,FALSE),"")
)</f>
        <v/>
      </c>
      <c r="AF226" s="5" t="str">
        <f>_xlfn.TEXTJOIN("#",TRUE,
IFERROR(VLOOKUP($F226,all_tags[style],1,FALSE),""),
IFERROR(VLOOKUP($G226,all_tags[style],1,FALSE),""),
IFERROR(VLOOKUP($H226,all_tags[style],1,FALSE),""),
IFERROR(VLOOKUP($I226,all_tags[style],1,FALSE),""),
IFERROR(VLOOKUP($J226,all_tags[style],1,FALSE),""),
IFERROR(VLOOKUP($K226,all_tags[style],1,FALSE),""),
IFERROR(VLOOKUP($L226,all_tags[style],1,FALSE),""),
IFERROR(VLOOKUP($M226,all_tags[style],1,FALSE),""),
IFERROR(VLOOKUP($N226,all_tags[style],1,FALSE),""),
IFERROR(VLOOKUP($O226,all_tags[style],1,FALSE),"")
)</f>
        <v/>
      </c>
      <c r="AG226" s="5" t="str">
        <f>_xlfn.TEXTJOIN("#",TRUE,
IFERROR(VLOOKUP($F226,all_tags[theme],1,FALSE),""),
IFERROR(VLOOKUP($G226,all_tags[theme],1,FALSE),""),
IFERROR(VLOOKUP($H226,all_tags[theme],1,FALSE),""),
IFERROR(VLOOKUP($I226,all_tags[theme],1,FALSE),""),
IFERROR(VLOOKUP($J226,all_tags[theme],1,FALSE),""),
IFERROR(VLOOKUP($K226,all_tags[theme],1,FALSE),""),
IFERROR(VLOOKUP($L226,all_tags[theme],1,FALSE),""),
IFERROR(VLOOKUP($M226,all_tags[theme],1,FALSE),""),
IFERROR(VLOOKUP($N226,all_tags[theme],1,FALSE),""),
IFERROR(VLOOKUP($O226,all_tags[theme],1,FALSE),"")
)</f>
        <v>data-viz</v>
      </c>
      <c r="AH226" s="5" t="str">
        <f>_xlfn.TEXTJOIN("#",TRUE,
IFERROR(VLOOKUP($F226,all_tags[topic],1,FALSE),""),
IFERROR(VLOOKUP($G226,all_tags[topic],1,FALSE),""),
IFERROR(VLOOKUP($H226,all_tags[topic],1,FALSE),""),
IFERROR(VLOOKUP($I226,all_tags[topic],1,FALSE),""),
IFERROR(VLOOKUP($J226,all_tags[topic],1,FALSE),""),
IFERROR(VLOOKUP($K226,all_tags[topic],1,FALSE),""),
IFERROR(VLOOKUP($L226,all_tags[topic],1,FALSE),""),
IFERROR(VLOOKUP($M226,all_tags[topic],1,FALSE),""),
IFERROR(VLOOKUP($N226,all_tags[topic],1,FALSE),""),
IFERROR(VLOOKUP($O226,all_tags[topic],1,FALSE),"")
)</f>
        <v/>
      </c>
      <c r="AI226" s="5" t="str">
        <f>_xlfn.TEXTJOIN("#",TRUE,
IFERROR(VLOOKUP($F226,all_tags[area],1,FALSE),""),
IFERROR(VLOOKUP($G226,all_tags[area],1,FALSE),""),
IFERROR(VLOOKUP($H226,all_tags[area],1,FALSE),""),
IFERROR(VLOOKUP($I226,all_tags[area],1,FALSE),""),
IFERROR(VLOOKUP($J226,all_tags[area],1,FALSE),""),
IFERROR(VLOOKUP($K226,all_tags[area],1,FALSE),""),
IFERROR(VLOOKUP($L226,all_tags[area],1,FALSE),""),
IFERROR(VLOOKUP($M226,all_tags[area],1,FALSE),""),
IFERROR(VLOOKUP($N226,all_tags[area],1,FALSE),""),
IFERROR(VLOOKUP($O226,all_tags[area],1,FALSE),"")
)</f>
        <v/>
      </c>
      <c r="AJ226" s="5" t="str">
        <f>_xlfn.TEXTJOIN("#",TRUE,
IFERROR(VLOOKUP($F226,all_tags[technology],1,FALSE),""),
IFERROR(VLOOKUP($G226,all_tags[technology],1,FALSE),""),
IFERROR(VLOOKUP($H226,all_tags[technology],1,FALSE),""),
IFERROR(VLOOKUP($I226,all_tags[technology],1,FALSE),""),
IFERROR(VLOOKUP($J226,all_tags[technology],1,FALSE),""),
IFERROR(VLOOKUP($K226,all_tags[technology],1,FALSE),""),
IFERROR(VLOOKUP($L226,all_tags[technology],1,FALSE),""),
IFERROR(VLOOKUP($M226,all_tags[technology],1,FALSE),""),
IFERROR(VLOOKUP($N226,all_tags[technology],1,FALSE),""),
IFERROR(VLOOKUP($O226,all_tags[technology],1,FALSE),"")
)</f>
        <v/>
      </c>
      <c r="AK226" s="5" t="str">
        <f>_xlfn.TEXTJOIN("#",TRUE,
IFERROR(VLOOKUP($F226,all_tags[other],1,FALSE),""),
IFERROR(VLOOKUP($G226,all_tags[other],1,FALSE),""),
IFERROR(VLOOKUP($H226,all_tags[other],1,FALSE),""),
IFERROR(VLOOKUP($I226,all_tags[other],1,FALSE),""),
IFERROR(VLOOKUP($J226,all_tags[other],1,FALSE),""),
IFERROR(VLOOKUP($K226,all_tags[other],1,FALSE),""),
IFERROR(VLOOKUP($L226,all_tags[other],1,FALSE),""),
IFERROR(VLOOKUP($M226,all_tags[other],1,FALSE),""),
IFERROR(VLOOKUP($N226,all_tags[other],1,FALSE),""),
IFERROR(VLOOKUP($O226,all_tags[other],1,FALSE),"")
)</f>
        <v/>
      </c>
      <c r="AL226" t="str">
        <f t="shared" si="3"/>
        <v>quote;data-viz</v>
      </c>
    </row>
    <row r="227" spans="1:38" ht="30" x14ac:dyDescent="0.25">
      <c r="A227" t="str">
        <f>source_data[[#This Row],[link_id]]</f>
        <v>L00545</v>
      </c>
      <c r="B227" t="str">
        <f>source_data[[#This Row],[link]]</f>
        <v>http://www.leapica.com/blog-podcast-026-jon-schwabish/</v>
      </c>
      <c r="C227" t="str">
        <f>source_data[[#This Row],[article_title]]</f>
        <v>Jon Schwabish Wants To Help YOU…Deliver “Better Presentations”</v>
      </c>
      <c r="D227" t="str">
        <f>source_data[[#This Row],[concatenate]]</f>
        <v>podcast;interview;advice;data-viz;storytelling</v>
      </c>
      <c r="E227">
        <f>source_data[[#This Row],[tag_count]]</f>
        <v>5</v>
      </c>
      <c r="F227" t="str" cm="1">
        <f t="array" ref="F227:J227">_xlfn.TEXTSPLIT(Table5[[#This Row],[concatenate]],";")</f>
        <v>podcast</v>
      </c>
      <c r="G227" t="str">
        <v>interview</v>
      </c>
      <c r="H227" t="str">
        <v>advice</v>
      </c>
      <c r="I227" t="str">
        <v>data-viz</v>
      </c>
      <c r="J227" t="str">
        <v>storytelling</v>
      </c>
      <c r="Q227">
        <f>IF(ISBLANK(F227),-1,COUNTIF(all_tags[],F227)-COUNTIF(all_tags[category],F227))</f>
        <v>1</v>
      </c>
      <c r="R227">
        <f>IF(ISBLANK(G227),-1,COUNTIF(all_tags[],G227)-COUNTIF(all_tags[category],G227))</f>
        <v>1</v>
      </c>
      <c r="S227">
        <f>IF(ISBLANK(H227),-1,COUNTIF(all_tags[],H227)-COUNTIF(all_tags[category],H227))</f>
        <v>1</v>
      </c>
      <c r="T227">
        <f>IF(ISBLANK(I227),-1,COUNTIF(all_tags[],I227)-COUNTIF(all_tags[category],I227))</f>
        <v>1</v>
      </c>
      <c r="U227">
        <f>IF(ISBLANK(J227),-1,COUNTIF(all_tags[],J227)-COUNTIF(all_tags[category],J227))</f>
        <v>1</v>
      </c>
      <c r="V227">
        <f>IF(ISBLANK(K227),-1,COUNTIF(all_tags[],K227)-COUNTIF(all_tags[category],K227))</f>
        <v>-1</v>
      </c>
      <c r="W227">
        <f>IF(ISBLANK(L227),-1,COUNTIF(all_tags[],L227)-COUNTIF(all_tags[category],L227))</f>
        <v>-1</v>
      </c>
      <c r="X227">
        <f>IF(ISBLANK(M227),-1,COUNTIF(all_tags[],M227)-COUNTIF(all_tags[category],M227))</f>
        <v>-1</v>
      </c>
      <c r="Y227">
        <f>IF(ISBLANK(N227),-1,COUNTIF(all_tags[],N227)-COUNTIF(all_tags[category],N227))</f>
        <v>-1</v>
      </c>
      <c r="Z227">
        <f>IF(ISBLANK(O227),-1,COUNTIF(all_tags[],O227)-COUNTIF(all_tags[category],O227))</f>
        <v>-1</v>
      </c>
      <c r="AB227" t="str">
        <f>Table5[[#This Row],[link_id]]</f>
        <v>L00545</v>
      </c>
      <c r="AC227" s="5" t="str">
        <f>_xlfn.TEXTJOIN("#",TRUE,
IFERROR(VLOOKUP($F227,all_tags[format],1,FALSE),""),
IFERROR(VLOOKUP($G227,all_tags[format],1,FALSE),""),
IFERROR(VLOOKUP($H227,all_tags[format],1,FALSE),""),
IFERROR(VLOOKUP($I227,all_tags[format],1,FALSE),""),
IFERROR(VLOOKUP($J227,all_tags[format],1,FALSE),""),
IFERROR(VLOOKUP($K227,all_tags[format],1,FALSE),""),
IFERROR(VLOOKUP($L227,all_tags[format],1,FALSE),""),
IFERROR(VLOOKUP($M227,all_tags[format],1,FALSE),""),
IFERROR(VLOOKUP($N227,all_tags[format],1,FALSE),""),
IFERROR(VLOOKUP($O227,all_tags[format],1,FALSE),"")
)</f>
        <v>podcast#interview</v>
      </c>
      <c r="AD227" s="5" t="str">
        <f>_xlfn.TEXTJOIN("#",TRUE,
IFERROR(VLOOKUP($F227,all_tags[type],1,FALSE),""),
IFERROR(VLOOKUP($G227,all_tags[type],1,FALSE),""),
IFERROR(VLOOKUP($H227,all_tags[type],1,FALSE),""),
IFERROR(VLOOKUP($I227,all_tags[type],1,FALSE),""),
IFERROR(VLOOKUP($J227,all_tags[type],1,FALSE),""),
IFERROR(VLOOKUP($K227,all_tags[type],1,FALSE),""),
IFERROR(VLOOKUP($L227,all_tags[type],1,FALSE),""),
IFERROR(VLOOKUP($M227,all_tags[type],1,FALSE),""),
IFERROR(VLOOKUP($N227,all_tags[type],1,FALSE),""),
IFERROR(VLOOKUP($O227,all_tags[type],1,FALSE),"")
)</f>
        <v>advice</v>
      </c>
      <c r="AE227" s="5" t="str">
        <f>_xlfn.TEXTJOIN("#",TRUE,
IFERROR(VLOOKUP($F227,all_tags[level],1,FALSE),""),
IFERROR(VLOOKUP($G227,all_tags[level],1,FALSE),""),
IFERROR(VLOOKUP($H227,all_tags[level],1,FALSE),""),
IFERROR(VLOOKUP($I227,all_tags[level],1,FALSE),""),
IFERROR(VLOOKUP($J227,all_tags[level],1,FALSE),""),
IFERROR(VLOOKUP($K227,all_tags[level],1,FALSE),""),
IFERROR(VLOOKUP($L227,all_tags[level],1,FALSE),""),
IFERROR(VLOOKUP($M227,all_tags[level],1,FALSE),""),
IFERROR(VLOOKUP($N227,all_tags[level],1,FALSE),""),
IFERROR(VLOOKUP($O227,all_tags[level],1,FALSE),"")
)</f>
        <v/>
      </c>
      <c r="AF227" s="5" t="str">
        <f>_xlfn.TEXTJOIN("#",TRUE,
IFERROR(VLOOKUP($F227,all_tags[style],1,FALSE),""),
IFERROR(VLOOKUP($G227,all_tags[style],1,FALSE),""),
IFERROR(VLOOKUP($H227,all_tags[style],1,FALSE),""),
IFERROR(VLOOKUP($I227,all_tags[style],1,FALSE),""),
IFERROR(VLOOKUP($J227,all_tags[style],1,FALSE),""),
IFERROR(VLOOKUP($K227,all_tags[style],1,FALSE),""),
IFERROR(VLOOKUP($L227,all_tags[style],1,FALSE),""),
IFERROR(VLOOKUP($M227,all_tags[style],1,FALSE),""),
IFERROR(VLOOKUP($N227,all_tags[style],1,FALSE),""),
IFERROR(VLOOKUP($O227,all_tags[style],1,FALSE),"")
)</f>
        <v/>
      </c>
      <c r="AG227" s="5" t="str">
        <f>_xlfn.TEXTJOIN("#",TRUE,
IFERROR(VLOOKUP($F227,all_tags[theme],1,FALSE),""),
IFERROR(VLOOKUP($G227,all_tags[theme],1,FALSE),""),
IFERROR(VLOOKUP($H227,all_tags[theme],1,FALSE),""),
IFERROR(VLOOKUP($I227,all_tags[theme],1,FALSE),""),
IFERROR(VLOOKUP($J227,all_tags[theme],1,FALSE),""),
IFERROR(VLOOKUP($K227,all_tags[theme],1,FALSE),""),
IFERROR(VLOOKUP($L227,all_tags[theme],1,FALSE),""),
IFERROR(VLOOKUP($M227,all_tags[theme],1,FALSE),""),
IFERROR(VLOOKUP($N227,all_tags[theme],1,FALSE),""),
IFERROR(VLOOKUP($O227,all_tags[theme],1,FALSE),"")
)</f>
        <v>data-viz</v>
      </c>
      <c r="AH227" s="5" t="str">
        <f>_xlfn.TEXTJOIN("#",TRUE,
IFERROR(VLOOKUP($F227,all_tags[topic],1,FALSE),""),
IFERROR(VLOOKUP($G227,all_tags[topic],1,FALSE),""),
IFERROR(VLOOKUP($H227,all_tags[topic],1,FALSE),""),
IFERROR(VLOOKUP($I227,all_tags[topic],1,FALSE),""),
IFERROR(VLOOKUP($J227,all_tags[topic],1,FALSE),""),
IFERROR(VLOOKUP($K227,all_tags[topic],1,FALSE),""),
IFERROR(VLOOKUP($L227,all_tags[topic],1,FALSE),""),
IFERROR(VLOOKUP($M227,all_tags[topic],1,FALSE),""),
IFERROR(VLOOKUP($N227,all_tags[topic],1,FALSE),""),
IFERROR(VLOOKUP($O227,all_tags[topic],1,FALSE),"")
)</f>
        <v/>
      </c>
      <c r="AI227" s="5" t="str">
        <f>_xlfn.TEXTJOIN("#",TRUE,
IFERROR(VLOOKUP($F227,all_tags[area],1,FALSE),""),
IFERROR(VLOOKUP($G227,all_tags[area],1,FALSE),""),
IFERROR(VLOOKUP($H227,all_tags[area],1,FALSE),""),
IFERROR(VLOOKUP($I227,all_tags[area],1,FALSE),""),
IFERROR(VLOOKUP($J227,all_tags[area],1,FALSE),""),
IFERROR(VLOOKUP($K227,all_tags[area],1,FALSE),""),
IFERROR(VLOOKUP($L227,all_tags[area],1,FALSE),""),
IFERROR(VLOOKUP($M227,all_tags[area],1,FALSE),""),
IFERROR(VLOOKUP($N227,all_tags[area],1,FALSE),""),
IFERROR(VLOOKUP($O227,all_tags[area],1,FALSE),"")
)</f>
        <v/>
      </c>
      <c r="AJ227" s="5" t="str">
        <f>_xlfn.TEXTJOIN("#",TRUE,
IFERROR(VLOOKUP($F227,all_tags[technology],1,FALSE),""),
IFERROR(VLOOKUP($G227,all_tags[technology],1,FALSE),""),
IFERROR(VLOOKUP($H227,all_tags[technology],1,FALSE),""),
IFERROR(VLOOKUP($I227,all_tags[technology],1,FALSE),""),
IFERROR(VLOOKUP($J227,all_tags[technology],1,FALSE),""),
IFERROR(VLOOKUP($K227,all_tags[technology],1,FALSE),""),
IFERROR(VLOOKUP($L227,all_tags[technology],1,FALSE),""),
IFERROR(VLOOKUP($M227,all_tags[technology],1,FALSE),""),
IFERROR(VLOOKUP($N227,all_tags[technology],1,FALSE),""),
IFERROR(VLOOKUP($O227,all_tags[technology],1,FALSE),"")
)</f>
        <v/>
      </c>
      <c r="AK227" s="5" t="str">
        <f>_xlfn.TEXTJOIN("#",TRUE,
IFERROR(VLOOKUP($F227,all_tags[other],1,FALSE),""),
IFERROR(VLOOKUP($G227,all_tags[other],1,FALSE),""),
IFERROR(VLOOKUP($H227,all_tags[other],1,FALSE),""),
IFERROR(VLOOKUP($I227,all_tags[other],1,FALSE),""),
IFERROR(VLOOKUP($J227,all_tags[other],1,FALSE),""),
IFERROR(VLOOKUP($K227,all_tags[other],1,FALSE),""),
IFERROR(VLOOKUP($L227,all_tags[other],1,FALSE),""),
IFERROR(VLOOKUP($M227,all_tags[other],1,FALSE),""),
IFERROR(VLOOKUP($N227,all_tags[other],1,FALSE),""),
IFERROR(VLOOKUP($O227,all_tags[other],1,FALSE),"")
)</f>
        <v>storytelling</v>
      </c>
      <c r="AL227" t="str">
        <f t="shared" si="3"/>
        <v>podcast;interview;advice;data-viz;storytelling</v>
      </c>
    </row>
    <row r="228" spans="1:38" ht="30" x14ac:dyDescent="0.25">
      <c r="A228" t="str">
        <f>source_data[[#This Row],[link_id]]</f>
        <v>L00547</v>
      </c>
      <c r="B228" t="str">
        <f>source_data[[#This Row],[link]]</f>
        <v>http://www.informationweek.com/big-data/building-a-data-driven-culture-starts-with-the-team/a/d-id/1329343</v>
      </c>
      <c r="C228" t="str">
        <f>source_data[[#This Row],[article_title]]</f>
        <v>Building a Data-Driven Culture Starts with the Team</v>
      </c>
      <c r="D228" t="str">
        <f>source_data[[#This Row],[concatenate]]</f>
        <v>post;opinion;general;data-driven-enterprise</v>
      </c>
      <c r="E228">
        <f>source_data[[#This Row],[tag_count]]</f>
        <v>4</v>
      </c>
      <c r="F228" t="str" cm="1">
        <f t="array" ref="F228:I228">_xlfn.TEXTSPLIT(Table5[[#This Row],[concatenate]],";")</f>
        <v>post</v>
      </c>
      <c r="G228" t="str">
        <v>opinion</v>
      </c>
      <c r="H228" t="str">
        <v>general</v>
      </c>
      <c r="I228" t="str">
        <v>data-driven-enterprise</v>
      </c>
      <c r="Q228">
        <f>IF(ISBLANK(F228),-1,COUNTIF(all_tags[],F228)-COUNTIF(all_tags[category],F228))</f>
        <v>1</v>
      </c>
      <c r="R228">
        <f>IF(ISBLANK(G228),-1,COUNTIF(all_tags[],G228)-COUNTIF(all_tags[category],G228))</f>
        <v>1</v>
      </c>
      <c r="S228">
        <f>IF(ISBLANK(H228),-1,COUNTIF(all_tags[],H228)-COUNTIF(all_tags[category],H228))</f>
        <v>1</v>
      </c>
      <c r="T228">
        <f>IF(ISBLANK(I228),-1,COUNTIF(all_tags[],I228)-COUNTIF(all_tags[category],I228))</f>
        <v>1</v>
      </c>
      <c r="U228">
        <f>IF(ISBLANK(J228),-1,COUNTIF(all_tags[],J228)-COUNTIF(all_tags[category],J228))</f>
        <v>-1</v>
      </c>
      <c r="V228">
        <f>IF(ISBLANK(K228),-1,COUNTIF(all_tags[],K228)-COUNTIF(all_tags[category],K228))</f>
        <v>-1</v>
      </c>
      <c r="W228">
        <f>IF(ISBLANK(L228),-1,COUNTIF(all_tags[],L228)-COUNTIF(all_tags[category],L228))</f>
        <v>-1</v>
      </c>
      <c r="X228">
        <f>IF(ISBLANK(M228),-1,COUNTIF(all_tags[],M228)-COUNTIF(all_tags[category],M228))</f>
        <v>-1</v>
      </c>
      <c r="Y228">
        <f>IF(ISBLANK(N228),-1,COUNTIF(all_tags[],N228)-COUNTIF(all_tags[category],N228))</f>
        <v>-1</v>
      </c>
      <c r="Z228">
        <f>IF(ISBLANK(O228),-1,COUNTIF(all_tags[],O228)-COUNTIF(all_tags[category],O228))</f>
        <v>-1</v>
      </c>
      <c r="AB228" t="str">
        <f>Table5[[#This Row],[link_id]]</f>
        <v>L00547</v>
      </c>
      <c r="AC228" s="5" t="str">
        <f>_xlfn.TEXTJOIN("#",TRUE,
IFERROR(VLOOKUP($F228,all_tags[format],1,FALSE),""),
IFERROR(VLOOKUP($G228,all_tags[format],1,FALSE),""),
IFERROR(VLOOKUP($H228,all_tags[format],1,FALSE),""),
IFERROR(VLOOKUP($I228,all_tags[format],1,FALSE),""),
IFERROR(VLOOKUP($J228,all_tags[format],1,FALSE),""),
IFERROR(VLOOKUP($K228,all_tags[format],1,FALSE),""),
IFERROR(VLOOKUP($L228,all_tags[format],1,FALSE),""),
IFERROR(VLOOKUP($M228,all_tags[format],1,FALSE),""),
IFERROR(VLOOKUP($N228,all_tags[format],1,FALSE),""),
IFERROR(VLOOKUP($O228,all_tags[format],1,FALSE),"")
)</f>
        <v>post</v>
      </c>
      <c r="AD228" s="5" t="str">
        <f>_xlfn.TEXTJOIN("#",TRUE,
IFERROR(VLOOKUP($F228,all_tags[type],1,FALSE),""),
IFERROR(VLOOKUP($G228,all_tags[type],1,FALSE),""),
IFERROR(VLOOKUP($H228,all_tags[type],1,FALSE),""),
IFERROR(VLOOKUP($I228,all_tags[type],1,FALSE),""),
IFERROR(VLOOKUP($J228,all_tags[type],1,FALSE),""),
IFERROR(VLOOKUP($K228,all_tags[type],1,FALSE),""),
IFERROR(VLOOKUP($L228,all_tags[type],1,FALSE),""),
IFERROR(VLOOKUP($M228,all_tags[type],1,FALSE),""),
IFERROR(VLOOKUP($N228,all_tags[type],1,FALSE),""),
IFERROR(VLOOKUP($O228,all_tags[type],1,FALSE),"")
)</f>
        <v>opinion#general</v>
      </c>
      <c r="AE228" s="5" t="str">
        <f>_xlfn.TEXTJOIN("#",TRUE,
IFERROR(VLOOKUP($F228,all_tags[level],1,FALSE),""),
IFERROR(VLOOKUP($G228,all_tags[level],1,FALSE),""),
IFERROR(VLOOKUP($H228,all_tags[level],1,FALSE),""),
IFERROR(VLOOKUP($I228,all_tags[level],1,FALSE),""),
IFERROR(VLOOKUP($J228,all_tags[level],1,FALSE),""),
IFERROR(VLOOKUP($K228,all_tags[level],1,FALSE),""),
IFERROR(VLOOKUP($L228,all_tags[level],1,FALSE),""),
IFERROR(VLOOKUP($M228,all_tags[level],1,FALSE),""),
IFERROR(VLOOKUP($N228,all_tags[level],1,FALSE),""),
IFERROR(VLOOKUP($O228,all_tags[level],1,FALSE),"")
)</f>
        <v/>
      </c>
      <c r="AF228" s="5" t="str">
        <f>_xlfn.TEXTJOIN("#",TRUE,
IFERROR(VLOOKUP($F228,all_tags[style],1,FALSE),""),
IFERROR(VLOOKUP($G228,all_tags[style],1,FALSE),""),
IFERROR(VLOOKUP($H228,all_tags[style],1,FALSE),""),
IFERROR(VLOOKUP($I228,all_tags[style],1,FALSE),""),
IFERROR(VLOOKUP($J228,all_tags[style],1,FALSE),""),
IFERROR(VLOOKUP($K228,all_tags[style],1,FALSE),""),
IFERROR(VLOOKUP($L228,all_tags[style],1,FALSE),""),
IFERROR(VLOOKUP($M228,all_tags[style],1,FALSE),""),
IFERROR(VLOOKUP($N228,all_tags[style],1,FALSE),""),
IFERROR(VLOOKUP($O228,all_tags[style],1,FALSE),"")
)</f>
        <v/>
      </c>
      <c r="AG228" s="5" t="str">
        <f>_xlfn.TEXTJOIN("#",TRUE,
IFERROR(VLOOKUP($F228,all_tags[theme],1,FALSE),""),
IFERROR(VLOOKUP($G228,all_tags[theme],1,FALSE),""),
IFERROR(VLOOKUP($H228,all_tags[theme],1,FALSE),""),
IFERROR(VLOOKUP($I228,all_tags[theme],1,FALSE),""),
IFERROR(VLOOKUP($J228,all_tags[theme],1,FALSE),""),
IFERROR(VLOOKUP($K228,all_tags[theme],1,FALSE),""),
IFERROR(VLOOKUP($L228,all_tags[theme],1,FALSE),""),
IFERROR(VLOOKUP($M228,all_tags[theme],1,FALSE),""),
IFERROR(VLOOKUP($N228,all_tags[theme],1,FALSE),""),
IFERROR(VLOOKUP($O228,all_tags[theme],1,FALSE),"")
)</f>
        <v>data-driven-enterprise</v>
      </c>
      <c r="AH228" s="5" t="str">
        <f>_xlfn.TEXTJOIN("#",TRUE,
IFERROR(VLOOKUP($F228,all_tags[topic],1,FALSE),""),
IFERROR(VLOOKUP($G228,all_tags[topic],1,FALSE),""),
IFERROR(VLOOKUP($H228,all_tags[topic],1,FALSE),""),
IFERROR(VLOOKUP($I228,all_tags[topic],1,FALSE),""),
IFERROR(VLOOKUP($J228,all_tags[topic],1,FALSE),""),
IFERROR(VLOOKUP($K228,all_tags[topic],1,FALSE),""),
IFERROR(VLOOKUP($L228,all_tags[topic],1,FALSE),""),
IFERROR(VLOOKUP($M228,all_tags[topic],1,FALSE),""),
IFERROR(VLOOKUP($N228,all_tags[topic],1,FALSE),""),
IFERROR(VLOOKUP($O228,all_tags[topic],1,FALSE),"")
)</f>
        <v/>
      </c>
      <c r="AI228" s="5" t="str">
        <f>_xlfn.TEXTJOIN("#",TRUE,
IFERROR(VLOOKUP($F228,all_tags[area],1,FALSE),""),
IFERROR(VLOOKUP($G228,all_tags[area],1,FALSE),""),
IFERROR(VLOOKUP($H228,all_tags[area],1,FALSE),""),
IFERROR(VLOOKUP($I228,all_tags[area],1,FALSE),""),
IFERROR(VLOOKUP($J228,all_tags[area],1,FALSE),""),
IFERROR(VLOOKUP($K228,all_tags[area],1,FALSE),""),
IFERROR(VLOOKUP($L228,all_tags[area],1,FALSE),""),
IFERROR(VLOOKUP($M228,all_tags[area],1,FALSE),""),
IFERROR(VLOOKUP($N228,all_tags[area],1,FALSE),""),
IFERROR(VLOOKUP($O228,all_tags[area],1,FALSE),"")
)</f>
        <v/>
      </c>
      <c r="AJ228" s="5" t="str">
        <f>_xlfn.TEXTJOIN("#",TRUE,
IFERROR(VLOOKUP($F228,all_tags[technology],1,FALSE),""),
IFERROR(VLOOKUP($G228,all_tags[technology],1,FALSE),""),
IFERROR(VLOOKUP($H228,all_tags[technology],1,FALSE),""),
IFERROR(VLOOKUP($I228,all_tags[technology],1,FALSE),""),
IFERROR(VLOOKUP($J228,all_tags[technology],1,FALSE),""),
IFERROR(VLOOKUP($K228,all_tags[technology],1,FALSE),""),
IFERROR(VLOOKUP($L228,all_tags[technology],1,FALSE),""),
IFERROR(VLOOKUP($M228,all_tags[technology],1,FALSE),""),
IFERROR(VLOOKUP($N228,all_tags[technology],1,FALSE),""),
IFERROR(VLOOKUP($O228,all_tags[technology],1,FALSE),"")
)</f>
        <v/>
      </c>
      <c r="AK228" s="5" t="str">
        <f>_xlfn.TEXTJOIN("#",TRUE,
IFERROR(VLOOKUP($F228,all_tags[other],1,FALSE),""),
IFERROR(VLOOKUP($G228,all_tags[other],1,FALSE),""),
IFERROR(VLOOKUP($H228,all_tags[other],1,FALSE),""),
IFERROR(VLOOKUP($I228,all_tags[other],1,FALSE),""),
IFERROR(VLOOKUP($J228,all_tags[other],1,FALSE),""),
IFERROR(VLOOKUP($K228,all_tags[other],1,FALSE),""),
IFERROR(VLOOKUP($L228,all_tags[other],1,FALSE),""),
IFERROR(VLOOKUP($M228,all_tags[other],1,FALSE),""),
IFERROR(VLOOKUP($N228,all_tags[other],1,FALSE),""),
IFERROR(VLOOKUP($O228,all_tags[other],1,FALSE),"")
)</f>
        <v/>
      </c>
      <c r="AL228" t="str">
        <f t="shared" si="3"/>
        <v>post;opinion;general;data-driven-enterprise</v>
      </c>
    </row>
    <row r="229" spans="1:38" x14ac:dyDescent="0.25">
      <c r="A229" t="str">
        <f>source_data[[#This Row],[link_id]]</f>
        <v>L00548</v>
      </c>
      <c r="B229" t="str">
        <f>source_data[[#This Row],[link]]</f>
        <v>http://www.datasciencecentral.com/profiles/blogs/the-guide-to-learning-python-for-data-science</v>
      </c>
      <c r="C229" t="str">
        <f>source_data[[#This Row],[article_title]]</f>
        <v>12 Python Resources for Data Science</v>
      </c>
      <c r="D229" t="str">
        <f>source_data[[#This Row],[concatenate]]</f>
        <v>post;list;resource;data-science;technology;python</v>
      </c>
      <c r="E229">
        <f>source_data[[#This Row],[tag_count]]</f>
        <v>5</v>
      </c>
      <c r="F229" t="str" cm="1">
        <f t="array" ref="F229:K229">_xlfn.TEXTSPLIT(Table5[[#This Row],[concatenate]],";")</f>
        <v>post</v>
      </c>
      <c r="G229" t="str">
        <v>list</v>
      </c>
      <c r="H229" t="str">
        <v>resource</v>
      </c>
      <c r="I229" t="str">
        <v>data-science</v>
      </c>
      <c r="J229" t="str">
        <v>technology</v>
      </c>
      <c r="K229" t="str">
        <v>python</v>
      </c>
      <c r="Q229">
        <f>IF(ISBLANK(F229),-1,COUNTIF(all_tags[],F229)-COUNTIF(all_tags[category],F229))</f>
        <v>1</v>
      </c>
      <c r="R229">
        <f>IF(ISBLANK(G229),-1,COUNTIF(all_tags[],G229)-COUNTIF(all_tags[category],G229))</f>
        <v>1</v>
      </c>
      <c r="S229">
        <f>IF(ISBLANK(H229),-1,COUNTIF(all_tags[],H229)-COUNTIF(all_tags[category],H229))</f>
        <v>1</v>
      </c>
      <c r="T229">
        <f>IF(ISBLANK(I229),-1,COUNTIF(all_tags[],I229)-COUNTIF(all_tags[category],I229))</f>
        <v>1</v>
      </c>
      <c r="U229">
        <f>IF(ISBLANK(J229),-1,COUNTIF(all_tags[],J229)-COUNTIF(all_tags[category],J229))</f>
        <v>1</v>
      </c>
      <c r="V229">
        <f>IF(ISBLANK(K229),-1,COUNTIF(all_tags[],K229)-COUNTIF(all_tags[category],K229))</f>
        <v>1</v>
      </c>
      <c r="W229">
        <f>IF(ISBLANK(L229),-1,COUNTIF(all_tags[],L229)-COUNTIF(all_tags[category],L229))</f>
        <v>-1</v>
      </c>
      <c r="X229">
        <f>IF(ISBLANK(M229),-1,COUNTIF(all_tags[],M229)-COUNTIF(all_tags[category],M229))</f>
        <v>-1</v>
      </c>
      <c r="Y229">
        <f>IF(ISBLANK(N229),-1,COUNTIF(all_tags[],N229)-COUNTIF(all_tags[category],N229))</f>
        <v>-1</v>
      </c>
      <c r="Z229">
        <f>IF(ISBLANK(O229),-1,COUNTIF(all_tags[],O229)-COUNTIF(all_tags[category],O229))</f>
        <v>-1</v>
      </c>
      <c r="AB229" t="str">
        <f>Table5[[#This Row],[link_id]]</f>
        <v>L00548</v>
      </c>
      <c r="AC229" s="5" t="str">
        <f>_xlfn.TEXTJOIN("#",TRUE,
IFERROR(VLOOKUP($F229,all_tags[format],1,FALSE),""),
IFERROR(VLOOKUP($G229,all_tags[format],1,FALSE),""),
IFERROR(VLOOKUP($H229,all_tags[format],1,FALSE),""),
IFERROR(VLOOKUP($I229,all_tags[format],1,FALSE),""),
IFERROR(VLOOKUP($J229,all_tags[format],1,FALSE),""),
IFERROR(VLOOKUP($K229,all_tags[format],1,FALSE),""),
IFERROR(VLOOKUP($L229,all_tags[format],1,FALSE),""),
IFERROR(VLOOKUP($M229,all_tags[format],1,FALSE),""),
IFERROR(VLOOKUP($N229,all_tags[format],1,FALSE),""),
IFERROR(VLOOKUP($O229,all_tags[format],1,FALSE),"")
)</f>
        <v>post</v>
      </c>
      <c r="AD229" s="5" t="str">
        <f>_xlfn.TEXTJOIN("#",TRUE,
IFERROR(VLOOKUP($F229,all_tags[type],1,FALSE),""),
IFERROR(VLOOKUP($G229,all_tags[type],1,FALSE),""),
IFERROR(VLOOKUP($H229,all_tags[type],1,FALSE),""),
IFERROR(VLOOKUP($I229,all_tags[type],1,FALSE),""),
IFERROR(VLOOKUP($J229,all_tags[type],1,FALSE),""),
IFERROR(VLOOKUP($K229,all_tags[type],1,FALSE),""),
IFERROR(VLOOKUP($L229,all_tags[type],1,FALSE),""),
IFERROR(VLOOKUP($M229,all_tags[type],1,FALSE),""),
IFERROR(VLOOKUP($N229,all_tags[type],1,FALSE),""),
IFERROR(VLOOKUP($O229,all_tags[type],1,FALSE),"")
)</f>
        <v>list#resource</v>
      </c>
      <c r="AE229" s="5" t="str">
        <f>_xlfn.TEXTJOIN("#",TRUE,
IFERROR(VLOOKUP($F229,all_tags[level],1,FALSE),""),
IFERROR(VLOOKUP($G229,all_tags[level],1,FALSE),""),
IFERROR(VLOOKUP($H229,all_tags[level],1,FALSE),""),
IFERROR(VLOOKUP($I229,all_tags[level],1,FALSE),""),
IFERROR(VLOOKUP($J229,all_tags[level],1,FALSE),""),
IFERROR(VLOOKUP($K229,all_tags[level],1,FALSE),""),
IFERROR(VLOOKUP($L229,all_tags[level],1,FALSE),""),
IFERROR(VLOOKUP($M229,all_tags[level],1,FALSE),""),
IFERROR(VLOOKUP($N229,all_tags[level],1,FALSE),""),
IFERROR(VLOOKUP($O229,all_tags[level],1,FALSE),"")
)</f>
        <v/>
      </c>
      <c r="AF229" s="5" t="str">
        <f>_xlfn.TEXTJOIN("#",TRUE,
IFERROR(VLOOKUP($F229,all_tags[style],1,FALSE),""),
IFERROR(VLOOKUP($G229,all_tags[style],1,FALSE),""),
IFERROR(VLOOKUP($H229,all_tags[style],1,FALSE),""),
IFERROR(VLOOKUP($I229,all_tags[style],1,FALSE),""),
IFERROR(VLOOKUP($J229,all_tags[style],1,FALSE),""),
IFERROR(VLOOKUP($K229,all_tags[style],1,FALSE),""),
IFERROR(VLOOKUP($L229,all_tags[style],1,FALSE),""),
IFERROR(VLOOKUP($M229,all_tags[style],1,FALSE),""),
IFERROR(VLOOKUP($N229,all_tags[style],1,FALSE),""),
IFERROR(VLOOKUP($O229,all_tags[style],1,FALSE),"")
)</f>
        <v/>
      </c>
      <c r="AG229" s="5" t="str">
        <f>_xlfn.TEXTJOIN("#",TRUE,
IFERROR(VLOOKUP($F229,all_tags[theme],1,FALSE),""),
IFERROR(VLOOKUP($G229,all_tags[theme],1,FALSE),""),
IFERROR(VLOOKUP($H229,all_tags[theme],1,FALSE),""),
IFERROR(VLOOKUP($I229,all_tags[theme],1,FALSE),""),
IFERROR(VLOOKUP($J229,all_tags[theme],1,FALSE),""),
IFERROR(VLOOKUP($K229,all_tags[theme],1,FALSE),""),
IFERROR(VLOOKUP($L229,all_tags[theme],1,FALSE),""),
IFERROR(VLOOKUP($M229,all_tags[theme],1,FALSE),""),
IFERROR(VLOOKUP($N229,all_tags[theme],1,FALSE),""),
IFERROR(VLOOKUP($O229,all_tags[theme],1,FALSE),"")
)</f>
        <v>data-science</v>
      </c>
      <c r="AH229" s="5" t="str">
        <f>_xlfn.TEXTJOIN("#",TRUE,
IFERROR(VLOOKUP($F229,all_tags[topic],1,FALSE),""),
IFERROR(VLOOKUP($G229,all_tags[topic],1,FALSE),""),
IFERROR(VLOOKUP($H229,all_tags[topic],1,FALSE),""),
IFERROR(VLOOKUP($I229,all_tags[topic],1,FALSE),""),
IFERROR(VLOOKUP($J229,all_tags[topic],1,FALSE),""),
IFERROR(VLOOKUP($K229,all_tags[topic],1,FALSE),""),
IFERROR(VLOOKUP($L229,all_tags[topic],1,FALSE),""),
IFERROR(VLOOKUP($M229,all_tags[topic],1,FALSE),""),
IFERROR(VLOOKUP($N229,all_tags[topic],1,FALSE),""),
IFERROR(VLOOKUP($O229,all_tags[topic],1,FALSE),"")
)</f>
        <v>technology</v>
      </c>
      <c r="AI229" s="5" t="str">
        <f>_xlfn.TEXTJOIN("#",TRUE,
IFERROR(VLOOKUP($F229,all_tags[area],1,FALSE),""),
IFERROR(VLOOKUP($G229,all_tags[area],1,FALSE),""),
IFERROR(VLOOKUP($H229,all_tags[area],1,FALSE),""),
IFERROR(VLOOKUP($I229,all_tags[area],1,FALSE),""),
IFERROR(VLOOKUP($J229,all_tags[area],1,FALSE),""),
IFERROR(VLOOKUP($K229,all_tags[area],1,FALSE),""),
IFERROR(VLOOKUP($L229,all_tags[area],1,FALSE),""),
IFERROR(VLOOKUP($M229,all_tags[area],1,FALSE),""),
IFERROR(VLOOKUP($N229,all_tags[area],1,FALSE),""),
IFERROR(VLOOKUP($O229,all_tags[area],1,FALSE),"")
)</f>
        <v/>
      </c>
      <c r="AJ229" s="5" t="str">
        <f>_xlfn.TEXTJOIN("#",TRUE,
IFERROR(VLOOKUP($F229,all_tags[technology],1,FALSE),""),
IFERROR(VLOOKUP($G229,all_tags[technology],1,FALSE),""),
IFERROR(VLOOKUP($H229,all_tags[technology],1,FALSE),""),
IFERROR(VLOOKUP($I229,all_tags[technology],1,FALSE),""),
IFERROR(VLOOKUP($J229,all_tags[technology],1,FALSE),""),
IFERROR(VLOOKUP($K229,all_tags[technology],1,FALSE),""),
IFERROR(VLOOKUP($L229,all_tags[technology],1,FALSE),""),
IFERROR(VLOOKUP($M229,all_tags[technology],1,FALSE),""),
IFERROR(VLOOKUP($N229,all_tags[technology],1,FALSE),""),
IFERROR(VLOOKUP($O229,all_tags[technology],1,FALSE),"")
)</f>
        <v>python</v>
      </c>
      <c r="AK229" s="5" t="str">
        <f>_xlfn.TEXTJOIN("#",TRUE,
IFERROR(VLOOKUP($F229,all_tags[other],1,FALSE),""),
IFERROR(VLOOKUP($G229,all_tags[other],1,FALSE),""),
IFERROR(VLOOKUP($H229,all_tags[other],1,FALSE),""),
IFERROR(VLOOKUP($I229,all_tags[other],1,FALSE),""),
IFERROR(VLOOKUP($J229,all_tags[other],1,FALSE),""),
IFERROR(VLOOKUP($K229,all_tags[other],1,FALSE),""),
IFERROR(VLOOKUP($L229,all_tags[other],1,FALSE),""),
IFERROR(VLOOKUP($M229,all_tags[other],1,FALSE),""),
IFERROR(VLOOKUP($N229,all_tags[other],1,FALSE),""),
IFERROR(VLOOKUP($O229,all_tags[other],1,FALSE),"")
)</f>
        <v/>
      </c>
      <c r="AL229" t="str">
        <f t="shared" si="3"/>
        <v>post;list;resource;data-science;technology;python</v>
      </c>
    </row>
    <row r="230" spans="1:38" x14ac:dyDescent="0.25">
      <c r="A230" t="str">
        <f>source_data[[#This Row],[link_id]]</f>
        <v>L00549</v>
      </c>
      <c r="B230" t="str">
        <f>source_data[[#This Row],[link]]</f>
        <v>https://www.r-bloggers.com/introduction-to-volatility/</v>
      </c>
      <c r="C230" t="str">
        <f>source_data[[#This Row],[article_title]]</f>
        <v>Introduction to Volatility</v>
      </c>
      <c r="D230" t="str">
        <f>source_data[[#This Row],[concatenate]]</f>
        <v>post;tutorial;basics;concept;technique;technology;rstats</v>
      </c>
      <c r="E230">
        <f>source_data[[#This Row],[tag_count]]</f>
        <v>6</v>
      </c>
      <c r="F230" t="str" cm="1">
        <f t="array" ref="F230:L230">_xlfn.TEXTSPLIT(Table5[[#This Row],[concatenate]],";")</f>
        <v>post</v>
      </c>
      <c r="G230" t="str">
        <v>tutorial</v>
      </c>
      <c r="H230" t="str">
        <v>basics</v>
      </c>
      <c r="I230" t="str">
        <v>concept</v>
      </c>
      <c r="J230" t="str">
        <v>technique</v>
      </c>
      <c r="K230" t="str">
        <v>technology</v>
      </c>
      <c r="L230" t="str">
        <v>rstats</v>
      </c>
      <c r="Q230">
        <f>IF(ISBLANK(F230),-1,COUNTIF(all_tags[],F230)-COUNTIF(all_tags[category],F230))</f>
        <v>1</v>
      </c>
      <c r="R230">
        <f>IF(ISBLANK(G230),-1,COUNTIF(all_tags[],G230)-COUNTIF(all_tags[category],G230))</f>
        <v>1</v>
      </c>
      <c r="S230">
        <f>IF(ISBLANK(H230),-1,COUNTIF(all_tags[],H230)-COUNTIF(all_tags[category],H230))</f>
        <v>1</v>
      </c>
      <c r="T230">
        <f>IF(ISBLANK(I230),-1,COUNTIF(all_tags[],I230)-COUNTIF(all_tags[category],I230))</f>
        <v>1</v>
      </c>
      <c r="U230">
        <f>IF(ISBLANK(J230),-1,COUNTIF(all_tags[],J230)-COUNTIF(all_tags[category],J230))</f>
        <v>1</v>
      </c>
      <c r="V230">
        <f>IF(ISBLANK(K230),-1,COUNTIF(all_tags[],K230)-COUNTIF(all_tags[category],K230))</f>
        <v>1</v>
      </c>
      <c r="W230">
        <f>IF(ISBLANK(L230),-1,COUNTIF(all_tags[],L230)-COUNTIF(all_tags[category],L230))</f>
        <v>1</v>
      </c>
      <c r="X230">
        <f>IF(ISBLANK(M230),-1,COUNTIF(all_tags[],M230)-COUNTIF(all_tags[category],M230))</f>
        <v>-1</v>
      </c>
      <c r="Y230">
        <f>IF(ISBLANK(N230),-1,COUNTIF(all_tags[],N230)-COUNTIF(all_tags[category],N230))</f>
        <v>-1</v>
      </c>
      <c r="Z230">
        <f>IF(ISBLANK(O230),-1,COUNTIF(all_tags[],O230)-COUNTIF(all_tags[category],O230))</f>
        <v>-1</v>
      </c>
      <c r="AB230" t="str">
        <f>Table5[[#This Row],[link_id]]</f>
        <v>L00549</v>
      </c>
      <c r="AC230" s="5" t="str">
        <f>_xlfn.TEXTJOIN("#",TRUE,
IFERROR(VLOOKUP($F230,all_tags[format],1,FALSE),""),
IFERROR(VLOOKUP($G230,all_tags[format],1,FALSE),""),
IFERROR(VLOOKUP($H230,all_tags[format],1,FALSE),""),
IFERROR(VLOOKUP($I230,all_tags[format],1,FALSE),""),
IFERROR(VLOOKUP($J230,all_tags[format],1,FALSE),""),
IFERROR(VLOOKUP($K230,all_tags[format],1,FALSE),""),
IFERROR(VLOOKUP($L230,all_tags[format],1,FALSE),""),
IFERROR(VLOOKUP($M230,all_tags[format],1,FALSE),""),
IFERROR(VLOOKUP($N230,all_tags[format],1,FALSE),""),
IFERROR(VLOOKUP($O230,all_tags[format],1,FALSE),"")
)</f>
        <v>post</v>
      </c>
      <c r="AD230" s="5" t="str">
        <f>_xlfn.TEXTJOIN("#",TRUE,
IFERROR(VLOOKUP($F230,all_tags[type],1,FALSE),""),
IFERROR(VLOOKUP($G230,all_tags[type],1,FALSE),""),
IFERROR(VLOOKUP($H230,all_tags[type],1,FALSE),""),
IFERROR(VLOOKUP($I230,all_tags[type],1,FALSE),""),
IFERROR(VLOOKUP($J230,all_tags[type],1,FALSE),""),
IFERROR(VLOOKUP($K230,all_tags[type],1,FALSE),""),
IFERROR(VLOOKUP($L230,all_tags[type],1,FALSE),""),
IFERROR(VLOOKUP($M230,all_tags[type],1,FALSE),""),
IFERROR(VLOOKUP($N230,all_tags[type],1,FALSE),""),
IFERROR(VLOOKUP($O230,all_tags[type],1,FALSE),"")
)</f>
        <v>tutorial</v>
      </c>
      <c r="AE230" s="5" t="str">
        <f>_xlfn.TEXTJOIN("#",TRUE,
IFERROR(VLOOKUP($F230,all_tags[level],1,FALSE),""),
IFERROR(VLOOKUP($G230,all_tags[level],1,FALSE),""),
IFERROR(VLOOKUP($H230,all_tags[level],1,FALSE),""),
IFERROR(VLOOKUP($I230,all_tags[level],1,FALSE),""),
IFERROR(VLOOKUP($J230,all_tags[level],1,FALSE),""),
IFERROR(VLOOKUP($K230,all_tags[level],1,FALSE),""),
IFERROR(VLOOKUP($L230,all_tags[level],1,FALSE),""),
IFERROR(VLOOKUP($M230,all_tags[level],1,FALSE),""),
IFERROR(VLOOKUP($N230,all_tags[level],1,FALSE),""),
IFERROR(VLOOKUP($O230,all_tags[level],1,FALSE),"")
)</f>
        <v>basics</v>
      </c>
      <c r="AF230" s="5" t="str">
        <f>_xlfn.TEXTJOIN("#",TRUE,
IFERROR(VLOOKUP($F230,all_tags[style],1,FALSE),""),
IFERROR(VLOOKUP($G230,all_tags[style],1,FALSE),""),
IFERROR(VLOOKUP($H230,all_tags[style],1,FALSE),""),
IFERROR(VLOOKUP($I230,all_tags[style],1,FALSE),""),
IFERROR(VLOOKUP($J230,all_tags[style],1,FALSE),""),
IFERROR(VLOOKUP($K230,all_tags[style],1,FALSE),""),
IFERROR(VLOOKUP($L230,all_tags[style],1,FALSE),""),
IFERROR(VLOOKUP($M230,all_tags[style],1,FALSE),""),
IFERROR(VLOOKUP($N230,all_tags[style],1,FALSE),""),
IFERROR(VLOOKUP($O230,all_tags[style],1,FALSE),"")
)</f>
        <v/>
      </c>
      <c r="AG230" s="5" t="str">
        <f>_xlfn.TEXTJOIN("#",TRUE,
IFERROR(VLOOKUP($F230,all_tags[theme],1,FALSE),""),
IFERROR(VLOOKUP($G230,all_tags[theme],1,FALSE),""),
IFERROR(VLOOKUP($H230,all_tags[theme],1,FALSE),""),
IFERROR(VLOOKUP($I230,all_tags[theme],1,FALSE),""),
IFERROR(VLOOKUP($J230,all_tags[theme],1,FALSE),""),
IFERROR(VLOOKUP($K230,all_tags[theme],1,FALSE),""),
IFERROR(VLOOKUP($L230,all_tags[theme],1,FALSE),""),
IFERROR(VLOOKUP($M230,all_tags[theme],1,FALSE),""),
IFERROR(VLOOKUP($N230,all_tags[theme],1,FALSE),""),
IFERROR(VLOOKUP($O230,all_tags[theme],1,FALSE),"")
)</f>
        <v/>
      </c>
      <c r="AH230" s="5" t="str">
        <f>_xlfn.TEXTJOIN("#",TRUE,
IFERROR(VLOOKUP($F230,all_tags[topic],1,FALSE),""),
IFERROR(VLOOKUP($G230,all_tags[topic],1,FALSE),""),
IFERROR(VLOOKUP($H230,all_tags[topic],1,FALSE),""),
IFERROR(VLOOKUP($I230,all_tags[topic],1,FALSE),""),
IFERROR(VLOOKUP($J230,all_tags[topic],1,FALSE),""),
IFERROR(VLOOKUP($K230,all_tags[topic],1,FALSE),""),
IFERROR(VLOOKUP($L230,all_tags[topic],1,FALSE),""),
IFERROR(VLOOKUP($M230,all_tags[topic],1,FALSE),""),
IFERROR(VLOOKUP($N230,all_tags[topic],1,FALSE),""),
IFERROR(VLOOKUP($O230,all_tags[topic],1,FALSE),"")
)</f>
        <v>concept#technique#technology</v>
      </c>
      <c r="AI230" s="5" t="str">
        <f>_xlfn.TEXTJOIN("#",TRUE,
IFERROR(VLOOKUP($F230,all_tags[area],1,FALSE),""),
IFERROR(VLOOKUP($G230,all_tags[area],1,FALSE),""),
IFERROR(VLOOKUP($H230,all_tags[area],1,FALSE),""),
IFERROR(VLOOKUP($I230,all_tags[area],1,FALSE),""),
IFERROR(VLOOKUP($J230,all_tags[area],1,FALSE),""),
IFERROR(VLOOKUP($K230,all_tags[area],1,FALSE),""),
IFERROR(VLOOKUP($L230,all_tags[area],1,FALSE),""),
IFERROR(VLOOKUP($M230,all_tags[area],1,FALSE),""),
IFERROR(VLOOKUP($N230,all_tags[area],1,FALSE),""),
IFERROR(VLOOKUP($O230,all_tags[area],1,FALSE),"")
)</f>
        <v/>
      </c>
      <c r="AJ230" s="5" t="str">
        <f>_xlfn.TEXTJOIN("#",TRUE,
IFERROR(VLOOKUP($F230,all_tags[technology],1,FALSE),""),
IFERROR(VLOOKUP($G230,all_tags[technology],1,FALSE),""),
IFERROR(VLOOKUP($H230,all_tags[technology],1,FALSE),""),
IFERROR(VLOOKUP($I230,all_tags[technology],1,FALSE),""),
IFERROR(VLOOKUP($J230,all_tags[technology],1,FALSE),""),
IFERROR(VLOOKUP($K230,all_tags[technology],1,FALSE),""),
IFERROR(VLOOKUP($L230,all_tags[technology],1,FALSE),""),
IFERROR(VLOOKUP($M230,all_tags[technology],1,FALSE),""),
IFERROR(VLOOKUP($N230,all_tags[technology],1,FALSE),""),
IFERROR(VLOOKUP($O230,all_tags[technology],1,FALSE),"")
)</f>
        <v>rstats</v>
      </c>
      <c r="AK230" s="5" t="str">
        <f>_xlfn.TEXTJOIN("#",TRUE,
IFERROR(VLOOKUP($F230,all_tags[other],1,FALSE),""),
IFERROR(VLOOKUP($G230,all_tags[other],1,FALSE),""),
IFERROR(VLOOKUP($H230,all_tags[other],1,FALSE),""),
IFERROR(VLOOKUP($I230,all_tags[other],1,FALSE),""),
IFERROR(VLOOKUP($J230,all_tags[other],1,FALSE),""),
IFERROR(VLOOKUP($K230,all_tags[other],1,FALSE),""),
IFERROR(VLOOKUP($L230,all_tags[other],1,FALSE),""),
IFERROR(VLOOKUP($M230,all_tags[other],1,FALSE),""),
IFERROR(VLOOKUP($N230,all_tags[other],1,FALSE),""),
IFERROR(VLOOKUP($O230,all_tags[other],1,FALSE),"")
)</f>
        <v/>
      </c>
      <c r="AL230" t="str">
        <f t="shared" si="3"/>
        <v>post;tutorial;basics;concept;technique;technology;rstats</v>
      </c>
    </row>
    <row r="231" spans="1:38" ht="30" x14ac:dyDescent="0.25">
      <c r="A231" t="str">
        <f>source_data[[#This Row],[link_id]]</f>
        <v>L00552</v>
      </c>
      <c r="B231" t="str">
        <f>source_data[[#This Row],[link]]</f>
        <v>https://github.com/jmuyskens/data-storytelling-d3-workshop</v>
      </c>
      <c r="C231" t="str">
        <f>source_data[[#This Row],[article_title]]</f>
        <v>GitHub - jmuyskens/data-storytelling-d3-workshop</v>
      </c>
      <c r="D231" t="str">
        <f>source_data[[#This Row],[concatenate]]</f>
        <v>resource;data-viz;training;storytelling</v>
      </c>
      <c r="E231">
        <f>source_data[[#This Row],[tag_count]]</f>
        <v>4</v>
      </c>
      <c r="F231" t="str" cm="1">
        <f t="array" ref="F231:I231">_xlfn.TEXTSPLIT(Table5[[#This Row],[concatenate]],";")</f>
        <v>resource</v>
      </c>
      <c r="G231" t="str">
        <v>data-viz</v>
      </c>
      <c r="H231" t="str">
        <v>training</v>
      </c>
      <c r="I231" t="str">
        <v>storytelling</v>
      </c>
      <c r="Q231">
        <f>IF(ISBLANK(F231),-1,COUNTIF(all_tags[],F231)-COUNTIF(all_tags[category],F231))</f>
        <v>1</v>
      </c>
      <c r="R231">
        <f>IF(ISBLANK(G231),-1,COUNTIF(all_tags[],G231)-COUNTIF(all_tags[category],G231))</f>
        <v>1</v>
      </c>
      <c r="S231">
        <f>IF(ISBLANK(H231),-1,COUNTIF(all_tags[],H231)-COUNTIF(all_tags[category],H231))</f>
        <v>1</v>
      </c>
      <c r="T231">
        <f>IF(ISBLANK(I231),-1,COUNTIF(all_tags[],I231)-COUNTIF(all_tags[category],I231))</f>
        <v>1</v>
      </c>
      <c r="U231">
        <f>IF(ISBLANK(J231),-1,COUNTIF(all_tags[],J231)-COUNTIF(all_tags[category],J231))</f>
        <v>-1</v>
      </c>
      <c r="V231">
        <f>IF(ISBLANK(K231),-1,COUNTIF(all_tags[],K231)-COUNTIF(all_tags[category],K231))</f>
        <v>-1</v>
      </c>
      <c r="W231">
        <f>IF(ISBLANK(L231),-1,COUNTIF(all_tags[],L231)-COUNTIF(all_tags[category],L231))</f>
        <v>-1</v>
      </c>
      <c r="X231">
        <f>IF(ISBLANK(M231),-1,COUNTIF(all_tags[],M231)-COUNTIF(all_tags[category],M231))</f>
        <v>-1</v>
      </c>
      <c r="Y231">
        <f>IF(ISBLANK(N231),-1,COUNTIF(all_tags[],N231)-COUNTIF(all_tags[category],N231))</f>
        <v>-1</v>
      </c>
      <c r="Z231">
        <f>IF(ISBLANK(O231),-1,COUNTIF(all_tags[],O231)-COUNTIF(all_tags[category],O231))</f>
        <v>-1</v>
      </c>
      <c r="AB231" t="str">
        <f>Table5[[#This Row],[link_id]]</f>
        <v>L00552</v>
      </c>
      <c r="AC231" s="5" t="str">
        <f>_xlfn.TEXTJOIN("#",TRUE,
IFERROR(VLOOKUP($F231,all_tags[format],1,FALSE),""),
IFERROR(VLOOKUP($G231,all_tags[format],1,FALSE),""),
IFERROR(VLOOKUP($H231,all_tags[format],1,FALSE),""),
IFERROR(VLOOKUP($I231,all_tags[format],1,FALSE),""),
IFERROR(VLOOKUP($J231,all_tags[format],1,FALSE),""),
IFERROR(VLOOKUP($K231,all_tags[format],1,FALSE),""),
IFERROR(VLOOKUP($L231,all_tags[format],1,FALSE),""),
IFERROR(VLOOKUP($M231,all_tags[format],1,FALSE),""),
IFERROR(VLOOKUP($N231,all_tags[format],1,FALSE),""),
IFERROR(VLOOKUP($O231,all_tags[format],1,FALSE),"")
)</f>
        <v/>
      </c>
      <c r="AD231" s="5" t="str">
        <f>_xlfn.TEXTJOIN("#",TRUE,
IFERROR(VLOOKUP($F231,all_tags[type],1,FALSE),""),
IFERROR(VLOOKUP($G231,all_tags[type],1,FALSE),""),
IFERROR(VLOOKUP($H231,all_tags[type],1,FALSE),""),
IFERROR(VLOOKUP($I231,all_tags[type],1,FALSE),""),
IFERROR(VLOOKUP($J231,all_tags[type],1,FALSE),""),
IFERROR(VLOOKUP($K231,all_tags[type],1,FALSE),""),
IFERROR(VLOOKUP($L231,all_tags[type],1,FALSE),""),
IFERROR(VLOOKUP($M231,all_tags[type],1,FALSE),""),
IFERROR(VLOOKUP($N231,all_tags[type],1,FALSE),""),
IFERROR(VLOOKUP($O231,all_tags[type],1,FALSE),"")
)</f>
        <v>resource</v>
      </c>
      <c r="AE231" s="5" t="str">
        <f>_xlfn.TEXTJOIN("#",TRUE,
IFERROR(VLOOKUP($F231,all_tags[level],1,FALSE),""),
IFERROR(VLOOKUP($G231,all_tags[level],1,FALSE),""),
IFERROR(VLOOKUP($H231,all_tags[level],1,FALSE),""),
IFERROR(VLOOKUP($I231,all_tags[level],1,FALSE),""),
IFERROR(VLOOKUP($J231,all_tags[level],1,FALSE),""),
IFERROR(VLOOKUP($K231,all_tags[level],1,FALSE),""),
IFERROR(VLOOKUP($L231,all_tags[level],1,FALSE),""),
IFERROR(VLOOKUP($M231,all_tags[level],1,FALSE),""),
IFERROR(VLOOKUP($N231,all_tags[level],1,FALSE),""),
IFERROR(VLOOKUP($O231,all_tags[level],1,FALSE),"")
)</f>
        <v/>
      </c>
      <c r="AF231" s="5" t="str">
        <f>_xlfn.TEXTJOIN("#",TRUE,
IFERROR(VLOOKUP($F231,all_tags[style],1,FALSE),""),
IFERROR(VLOOKUP($G231,all_tags[style],1,FALSE),""),
IFERROR(VLOOKUP($H231,all_tags[style],1,FALSE),""),
IFERROR(VLOOKUP($I231,all_tags[style],1,FALSE),""),
IFERROR(VLOOKUP($J231,all_tags[style],1,FALSE),""),
IFERROR(VLOOKUP($K231,all_tags[style],1,FALSE),""),
IFERROR(VLOOKUP($L231,all_tags[style],1,FALSE),""),
IFERROR(VLOOKUP($M231,all_tags[style],1,FALSE),""),
IFERROR(VLOOKUP($N231,all_tags[style],1,FALSE),""),
IFERROR(VLOOKUP($O231,all_tags[style],1,FALSE),"")
)</f>
        <v/>
      </c>
      <c r="AG231" s="5" t="str">
        <f>_xlfn.TEXTJOIN("#",TRUE,
IFERROR(VLOOKUP($F231,all_tags[theme],1,FALSE),""),
IFERROR(VLOOKUP($G231,all_tags[theme],1,FALSE),""),
IFERROR(VLOOKUP($H231,all_tags[theme],1,FALSE),""),
IFERROR(VLOOKUP($I231,all_tags[theme],1,FALSE),""),
IFERROR(VLOOKUP($J231,all_tags[theme],1,FALSE),""),
IFERROR(VLOOKUP($K231,all_tags[theme],1,FALSE),""),
IFERROR(VLOOKUP($L231,all_tags[theme],1,FALSE),""),
IFERROR(VLOOKUP($M231,all_tags[theme],1,FALSE),""),
IFERROR(VLOOKUP($N231,all_tags[theme],1,FALSE),""),
IFERROR(VLOOKUP($O231,all_tags[theme],1,FALSE),"")
)</f>
        <v>data-viz</v>
      </c>
      <c r="AH231" s="5" t="str">
        <f>_xlfn.TEXTJOIN("#",TRUE,
IFERROR(VLOOKUP($F231,all_tags[topic],1,FALSE),""),
IFERROR(VLOOKUP($G231,all_tags[topic],1,FALSE),""),
IFERROR(VLOOKUP($H231,all_tags[topic],1,FALSE),""),
IFERROR(VLOOKUP($I231,all_tags[topic],1,FALSE),""),
IFERROR(VLOOKUP($J231,all_tags[topic],1,FALSE),""),
IFERROR(VLOOKUP($K231,all_tags[topic],1,FALSE),""),
IFERROR(VLOOKUP($L231,all_tags[topic],1,FALSE),""),
IFERROR(VLOOKUP($M231,all_tags[topic],1,FALSE),""),
IFERROR(VLOOKUP($N231,all_tags[topic],1,FALSE),""),
IFERROR(VLOOKUP($O231,all_tags[topic],1,FALSE),"")
)</f>
        <v/>
      </c>
      <c r="AI231" s="5" t="str">
        <f>_xlfn.TEXTJOIN("#",TRUE,
IFERROR(VLOOKUP($F231,all_tags[area],1,FALSE),""),
IFERROR(VLOOKUP($G231,all_tags[area],1,FALSE),""),
IFERROR(VLOOKUP($H231,all_tags[area],1,FALSE),""),
IFERROR(VLOOKUP($I231,all_tags[area],1,FALSE),""),
IFERROR(VLOOKUP($J231,all_tags[area],1,FALSE),""),
IFERROR(VLOOKUP($K231,all_tags[area],1,FALSE),""),
IFERROR(VLOOKUP($L231,all_tags[area],1,FALSE),""),
IFERROR(VLOOKUP($M231,all_tags[area],1,FALSE),""),
IFERROR(VLOOKUP($N231,all_tags[area],1,FALSE),""),
IFERROR(VLOOKUP($O231,all_tags[area],1,FALSE),"")
)</f>
        <v/>
      </c>
      <c r="AJ231" s="5" t="str">
        <f>_xlfn.TEXTJOIN("#",TRUE,
IFERROR(VLOOKUP($F231,all_tags[technology],1,FALSE),""),
IFERROR(VLOOKUP($G231,all_tags[technology],1,FALSE),""),
IFERROR(VLOOKUP($H231,all_tags[technology],1,FALSE),""),
IFERROR(VLOOKUP($I231,all_tags[technology],1,FALSE),""),
IFERROR(VLOOKUP($J231,all_tags[technology],1,FALSE),""),
IFERROR(VLOOKUP($K231,all_tags[technology],1,FALSE),""),
IFERROR(VLOOKUP($L231,all_tags[technology],1,FALSE),""),
IFERROR(VLOOKUP($M231,all_tags[technology],1,FALSE),""),
IFERROR(VLOOKUP($N231,all_tags[technology],1,FALSE),""),
IFERROR(VLOOKUP($O231,all_tags[technology],1,FALSE),"")
)</f>
        <v/>
      </c>
      <c r="AK231" s="5" t="str">
        <f>_xlfn.TEXTJOIN("#",TRUE,
IFERROR(VLOOKUP($F231,all_tags[other],1,FALSE),""),
IFERROR(VLOOKUP($G231,all_tags[other],1,FALSE),""),
IFERROR(VLOOKUP($H231,all_tags[other],1,FALSE),""),
IFERROR(VLOOKUP($I231,all_tags[other],1,FALSE),""),
IFERROR(VLOOKUP($J231,all_tags[other],1,FALSE),""),
IFERROR(VLOOKUP($K231,all_tags[other],1,FALSE),""),
IFERROR(VLOOKUP($L231,all_tags[other],1,FALSE),""),
IFERROR(VLOOKUP($M231,all_tags[other],1,FALSE),""),
IFERROR(VLOOKUP($N231,all_tags[other],1,FALSE),""),
IFERROR(VLOOKUP($O231,all_tags[other],1,FALSE),"")
)</f>
        <v>training#storytelling</v>
      </c>
      <c r="AL231" t="str">
        <f t="shared" si="3"/>
        <v>resource;data-viz;training;storytelling</v>
      </c>
    </row>
    <row r="232" spans="1:38" ht="30" x14ac:dyDescent="0.25">
      <c r="A232" t="str">
        <f>source_data[[#This Row],[link_id]]</f>
        <v>L00553</v>
      </c>
      <c r="B232" t="str">
        <f>source_data[[#This Row],[link]]</f>
        <v>http://www.datasciencecentral.com/profiles/blogs/common-probability-distributions-the-data-scientist-s-crib-sheet</v>
      </c>
      <c r="C232" t="str">
        <f>source_data[[#This Row],[article_title]]</f>
        <v>Common Probability Distributions: The Data Scientist’s Crib Sheet</v>
      </c>
      <c r="D232" t="str">
        <f>source_data[[#This Row],[concatenate]]</f>
        <v>post;fundamentals;basics;data-science;concept;statistics</v>
      </c>
      <c r="E232">
        <f>source_data[[#This Row],[tag_count]]</f>
        <v>6</v>
      </c>
      <c r="F232" t="str" cm="1">
        <f t="array" ref="F232:K232">_xlfn.TEXTSPLIT(Table5[[#This Row],[concatenate]],";")</f>
        <v>post</v>
      </c>
      <c r="G232" t="str">
        <v>fundamentals</v>
      </c>
      <c r="H232" t="str">
        <v>basics</v>
      </c>
      <c r="I232" t="str">
        <v>data-science</v>
      </c>
      <c r="J232" t="str">
        <v>concept</v>
      </c>
      <c r="K232" t="str">
        <v>statistics</v>
      </c>
      <c r="Q232">
        <f>IF(ISBLANK(F232),-1,COUNTIF(all_tags[],F232)-COUNTIF(all_tags[category],F232))</f>
        <v>1</v>
      </c>
      <c r="R232">
        <f>IF(ISBLANK(G232),-1,COUNTIF(all_tags[],G232)-COUNTIF(all_tags[category],G232))</f>
        <v>1</v>
      </c>
      <c r="S232">
        <f>IF(ISBLANK(H232),-1,COUNTIF(all_tags[],H232)-COUNTIF(all_tags[category],H232))</f>
        <v>1</v>
      </c>
      <c r="T232">
        <f>IF(ISBLANK(I232),-1,COUNTIF(all_tags[],I232)-COUNTIF(all_tags[category],I232))</f>
        <v>1</v>
      </c>
      <c r="U232">
        <f>IF(ISBLANK(J232),-1,COUNTIF(all_tags[],J232)-COUNTIF(all_tags[category],J232))</f>
        <v>1</v>
      </c>
      <c r="V232">
        <f>IF(ISBLANK(K232),-1,COUNTIF(all_tags[],K232)-COUNTIF(all_tags[category],K232))</f>
        <v>1</v>
      </c>
      <c r="W232">
        <f>IF(ISBLANK(L232),-1,COUNTIF(all_tags[],L232)-COUNTIF(all_tags[category],L232))</f>
        <v>-1</v>
      </c>
      <c r="X232">
        <f>IF(ISBLANK(M232),-1,COUNTIF(all_tags[],M232)-COUNTIF(all_tags[category],M232))</f>
        <v>-1</v>
      </c>
      <c r="Y232">
        <f>IF(ISBLANK(N232),-1,COUNTIF(all_tags[],N232)-COUNTIF(all_tags[category],N232))</f>
        <v>-1</v>
      </c>
      <c r="Z232">
        <f>IF(ISBLANK(O232),-1,COUNTIF(all_tags[],O232)-COUNTIF(all_tags[category],O232))</f>
        <v>-1</v>
      </c>
      <c r="AB232" t="str">
        <f>Table5[[#This Row],[link_id]]</f>
        <v>L00553</v>
      </c>
      <c r="AC232" s="5" t="str">
        <f>_xlfn.TEXTJOIN("#",TRUE,
IFERROR(VLOOKUP($F232,all_tags[format],1,FALSE),""),
IFERROR(VLOOKUP($G232,all_tags[format],1,FALSE),""),
IFERROR(VLOOKUP($H232,all_tags[format],1,FALSE),""),
IFERROR(VLOOKUP($I232,all_tags[format],1,FALSE),""),
IFERROR(VLOOKUP($J232,all_tags[format],1,FALSE),""),
IFERROR(VLOOKUP($K232,all_tags[format],1,FALSE),""),
IFERROR(VLOOKUP($L232,all_tags[format],1,FALSE),""),
IFERROR(VLOOKUP($M232,all_tags[format],1,FALSE),""),
IFERROR(VLOOKUP($N232,all_tags[format],1,FALSE),""),
IFERROR(VLOOKUP($O232,all_tags[format],1,FALSE),"")
)</f>
        <v>post</v>
      </c>
      <c r="AD232" s="5" t="str">
        <f>_xlfn.TEXTJOIN("#",TRUE,
IFERROR(VLOOKUP($F232,all_tags[type],1,FALSE),""),
IFERROR(VLOOKUP($G232,all_tags[type],1,FALSE),""),
IFERROR(VLOOKUP($H232,all_tags[type],1,FALSE),""),
IFERROR(VLOOKUP($I232,all_tags[type],1,FALSE),""),
IFERROR(VLOOKUP($J232,all_tags[type],1,FALSE),""),
IFERROR(VLOOKUP($K232,all_tags[type],1,FALSE),""),
IFERROR(VLOOKUP($L232,all_tags[type],1,FALSE),""),
IFERROR(VLOOKUP($M232,all_tags[type],1,FALSE),""),
IFERROR(VLOOKUP($N232,all_tags[type],1,FALSE),""),
IFERROR(VLOOKUP($O232,all_tags[type],1,FALSE),"")
)</f>
        <v/>
      </c>
      <c r="AE232" s="5" t="str">
        <f>_xlfn.TEXTJOIN("#",TRUE,
IFERROR(VLOOKUP($F232,all_tags[level],1,FALSE),""),
IFERROR(VLOOKUP($G232,all_tags[level],1,FALSE),""),
IFERROR(VLOOKUP($H232,all_tags[level],1,FALSE),""),
IFERROR(VLOOKUP($I232,all_tags[level],1,FALSE),""),
IFERROR(VLOOKUP($J232,all_tags[level],1,FALSE),""),
IFERROR(VLOOKUP($K232,all_tags[level],1,FALSE),""),
IFERROR(VLOOKUP($L232,all_tags[level],1,FALSE),""),
IFERROR(VLOOKUP($M232,all_tags[level],1,FALSE),""),
IFERROR(VLOOKUP($N232,all_tags[level],1,FALSE),""),
IFERROR(VLOOKUP($O232,all_tags[level],1,FALSE),"")
)</f>
        <v>fundamentals#basics</v>
      </c>
      <c r="AF232" s="5" t="str">
        <f>_xlfn.TEXTJOIN("#",TRUE,
IFERROR(VLOOKUP($F232,all_tags[style],1,FALSE),""),
IFERROR(VLOOKUP($G232,all_tags[style],1,FALSE),""),
IFERROR(VLOOKUP($H232,all_tags[style],1,FALSE),""),
IFERROR(VLOOKUP($I232,all_tags[style],1,FALSE),""),
IFERROR(VLOOKUP($J232,all_tags[style],1,FALSE),""),
IFERROR(VLOOKUP($K232,all_tags[style],1,FALSE),""),
IFERROR(VLOOKUP($L232,all_tags[style],1,FALSE),""),
IFERROR(VLOOKUP($M232,all_tags[style],1,FALSE),""),
IFERROR(VLOOKUP($N232,all_tags[style],1,FALSE),""),
IFERROR(VLOOKUP($O232,all_tags[style],1,FALSE),"")
)</f>
        <v/>
      </c>
      <c r="AG232" s="5" t="str">
        <f>_xlfn.TEXTJOIN("#",TRUE,
IFERROR(VLOOKUP($F232,all_tags[theme],1,FALSE),""),
IFERROR(VLOOKUP($G232,all_tags[theme],1,FALSE),""),
IFERROR(VLOOKUP($H232,all_tags[theme],1,FALSE),""),
IFERROR(VLOOKUP($I232,all_tags[theme],1,FALSE),""),
IFERROR(VLOOKUP($J232,all_tags[theme],1,FALSE),""),
IFERROR(VLOOKUP($K232,all_tags[theme],1,FALSE),""),
IFERROR(VLOOKUP($L232,all_tags[theme],1,FALSE),""),
IFERROR(VLOOKUP($M232,all_tags[theme],1,FALSE),""),
IFERROR(VLOOKUP($N232,all_tags[theme],1,FALSE),""),
IFERROR(VLOOKUP($O232,all_tags[theme],1,FALSE),"")
)</f>
        <v>data-science</v>
      </c>
      <c r="AH232" s="5" t="str">
        <f>_xlfn.TEXTJOIN("#",TRUE,
IFERROR(VLOOKUP($F232,all_tags[topic],1,FALSE),""),
IFERROR(VLOOKUP($G232,all_tags[topic],1,FALSE),""),
IFERROR(VLOOKUP($H232,all_tags[topic],1,FALSE),""),
IFERROR(VLOOKUP($I232,all_tags[topic],1,FALSE),""),
IFERROR(VLOOKUP($J232,all_tags[topic],1,FALSE),""),
IFERROR(VLOOKUP($K232,all_tags[topic],1,FALSE),""),
IFERROR(VLOOKUP($L232,all_tags[topic],1,FALSE),""),
IFERROR(VLOOKUP($M232,all_tags[topic],1,FALSE),""),
IFERROR(VLOOKUP($N232,all_tags[topic],1,FALSE),""),
IFERROR(VLOOKUP($O232,all_tags[topic],1,FALSE),"")
)</f>
        <v>concept</v>
      </c>
      <c r="AI232" s="5" t="str">
        <f>_xlfn.TEXTJOIN("#",TRUE,
IFERROR(VLOOKUP($F232,all_tags[area],1,FALSE),""),
IFERROR(VLOOKUP($G232,all_tags[area],1,FALSE),""),
IFERROR(VLOOKUP($H232,all_tags[area],1,FALSE),""),
IFERROR(VLOOKUP($I232,all_tags[area],1,FALSE),""),
IFERROR(VLOOKUP($J232,all_tags[area],1,FALSE),""),
IFERROR(VLOOKUP($K232,all_tags[area],1,FALSE),""),
IFERROR(VLOOKUP($L232,all_tags[area],1,FALSE),""),
IFERROR(VLOOKUP($M232,all_tags[area],1,FALSE),""),
IFERROR(VLOOKUP($N232,all_tags[area],1,FALSE),""),
IFERROR(VLOOKUP($O232,all_tags[area],1,FALSE),"")
)</f>
        <v>statistics</v>
      </c>
      <c r="AJ232" s="5" t="str">
        <f>_xlfn.TEXTJOIN("#",TRUE,
IFERROR(VLOOKUP($F232,all_tags[technology],1,FALSE),""),
IFERROR(VLOOKUP($G232,all_tags[technology],1,FALSE),""),
IFERROR(VLOOKUP($H232,all_tags[technology],1,FALSE),""),
IFERROR(VLOOKUP($I232,all_tags[technology],1,FALSE),""),
IFERROR(VLOOKUP($J232,all_tags[technology],1,FALSE),""),
IFERROR(VLOOKUP($K232,all_tags[technology],1,FALSE),""),
IFERROR(VLOOKUP($L232,all_tags[technology],1,FALSE),""),
IFERROR(VLOOKUP($M232,all_tags[technology],1,FALSE),""),
IFERROR(VLOOKUP($N232,all_tags[technology],1,FALSE),""),
IFERROR(VLOOKUP($O232,all_tags[technology],1,FALSE),"")
)</f>
        <v/>
      </c>
      <c r="AK232" s="5" t="str">
        <f>_xlfn.TEXTJOIN("#",TRUE,
IFERROR(VLOOKUP($F232,all_tags[other],1,FALSE),""),
IFERROR(VLOOKUP($G232,all_tags[other],1,FALSE),""),
IFERROR(VLOOKUP($H232,all_tags[other],1,FALSE),""),
IFERROR(VLOOKUP($I232,all_tags[other],1,FALSE),""),
IFERROR(VLOOKUP($J232,all_tags[other],1,FALSE),""),
IFERROR(VLOOKUP($K232,all_tags[other],1,FALSE),""),
IFERROR(VLOOKUP($L232,all_tags[other],1,FALSE),""),
IFERROR(VLOOKUP($M232,all_tags[other],1,FALSE),""),
IFERROR(VLOOKUP($N232,all_tags[other],1,FALSE),""),
IFERROR(VLOOKUP($O232,all_tags[other],1,FALSE),"")
)</f>
        <v/>
      </c>
      <c r="AL232" t="str">
        <f t="shared" si="3"/>
        <v>post;fundamentals;basics;data-science;concept;statistics</v>
      </c>
    </row>
    <row r="233" spans="1:38" ht="30" x14ac:dyDescent="0.25">
      <c r="A233" t="str">
        <f>source_data[[#This Row],[link_id]]</f>
        <v>L00556</v>
      </c>
      <c r="B233" t="str">
        <f>source_data[[#This Row],[link]]</f>
        <v>https://twitter.com/srikanthr4080/status/888645573338734596/photo/1</v>
      </c>
      <c r="C233" t="str">
        <f>source_data[[#This Row],[article_title]]</f>
        <v>The Anatomy of a #Data-Centric #Business [Infographic] #Analytics #DigitalMarketing #Bigdata #SaaS #DataViz #Cloud #SMM https://t.co/0Yj1UDuf3E</v>
      </c>
      <c r="D233" t="str">
        <f>source_data[[#This Row],[concatenate]]</f>
        <v>post;visual;infographic;dubious;data-driven-enterprise</v>
      </c>
      <c r="E233">
        <f>source_data[[#This Row],[tag_count]]</f>
        <v>5</v>
      </c>
      <c r="F233" t="str" cm="1">
        <f t="array" ref="F233:J233">_xlfn.TEXTSPLIT(Table5[[#This Row],[concatenate]],";")</f>
        <v>post</v>
      </c>
      <c r="G233" t="str">
        <v>visual</v>
      </c>
      <c r="H233" t="str">
        <v>infographic</v>
      </c>
      <c r="I233" t="str">
        <v>dubious</v>
      </c>
      <c r="J233" t="str">
        <v>data-driven-enterprise</v>
      </c>
      <c r="Q233">
        <f>IF(ISBLANK(F233),-1,COUNTIF(all_tags[],F233)-COUNTIF(all_tags[category],F233))</f>
        <v>1</v>
      </c>
      <c r="R233">
        <f>IF(ISBLANK(G233),-1,COUNTIF(all_tags[],G233)-COUNTIF(all_tags[category],G233))</f>
        <v>1</v>
      </c>
      <c r="S233">
        <f>IF(ISBLANK(H233),-1,COUNTIF(all_tags[],H233)-COUNTIF(all_tags[category],H233))</f>
        <v>1</v>
      </c>
      <c r="T233">
        <f>IF(ISBLANK(I233),-1,COUNTIF(all_tags[],I233)-COUNTIF(all_tags[category],I233))</f>
        <v>1</v>
      </c>
      <c r="U233">
        <f>IF(ISBLANK(J233),-1,COUNTIF(all_tags[],J233)-COUNTIF(all_tags[category],J233))</f>
        <v>1</v>
      </c>
      <c r="V233">
        <f>IF(ISBLANK(K233),-1,COUNTIF(all_tags[],K233)-COUNTIF(all_tags[category],K233))</f>
        <v>-1</v>
      </c>
      <c r="W233">
        <f>IF(ISBLANK(L233),-1,COUNTIF(all_tags[],L233)-COUNTIF(all_tags[category],L233))</f>
        <v>-1</v>
      </c>
      <c r="X233">
        <f>IF(ISBLANK(M233),-1,COUNTIF(all_tags[],M233)-COUNTIF(all_tags[category],M233))</f>
        <v>-1</v>
      </c>
      <c r="Y233">
        <f>IF(ISBLANK(N233),-1,COUNTIF(all_tags[],N233)-COUNTIF(all_tags[category],N233))</f>
        <v>-1</v>
      </c>
      <c r="Z233">
        <f>IF(ISBLANK(O233),-1,COUNTIF(all_tags[],O233)-COUNTIF(all_tags[category],O233))</f>
        <v>-1</v>
      </c>
      <c r="AB233" t="str">
        <f>Table5[[#This Row],[link_id]]</f>
        <v>L00556</v>
      </c>
      <c r="AC233" s="5" t="str">
        <f>_xlfn.TEXTJOIN("#",TRUE,
IFERROR(VLOOKUP($F233,all_tags[format],1,FALSE),""),
IFERROR(VLOOKUP($G233,all_tags[format],1,FALSE),""),
IFERROR(VLOOKUP($H233,all_tags[format],1,FALSE),""),
IFERROR(VLOOKUP($I233,all_tags[format],1,FALSE),""),
IFERROR(VLOOKUP($J233,all_tags[format],1,FALSE),""),
IFERROR(VLOOKUP($K233,all_tags[format],1,FALSE),""),
IFERROR(VLOOKUP($L233,all_tags[format],1,FALSE),""),
IFERROR(VLOOKUP($M233,all_tags[format],1,FALSE),""),
IFERROR(VLOOKUP($N233,all_tags[format],1,FALSE),""),
IFERROR(VLOOKUP($O233,all_tags[format],1,FALSE),"")
)</f>
        <v>post</v>
      </c>
      <c r="AD233" s="5" t="str">
        <f>_xlfn.TEXTJOIN("#",TRUE,
IFERROR(VLOOKUP($F233,all_tags[type],1,FALSE),""),
IFERROR(VLOOKUP($G233,all_tags[type],1,FALSE),""),
IFERROR(VLOOKUP($H233,all_tags[type],1,FALSE),""),
IFERROR(VLOOKUP($I233,all_tags[type],1,FALSE),""),
IFERROR(VLOOKUP($J233,all_tags[type],1,FALSE),""),
IFERROR(VLOOKUP($K233,all_tags[type],1,FALSE),""),
IFERROR(VLOOKUP($L233,all_tags[type],1,FALSE),""),
IFERROR(VLOOKUP($M233,all_tags[type],1,FALSE),""),
IFERROR(VLOOKUP($N233,all_tags[type],1,FALSE),""),
IFERROR(VLOOKUP($O233,all_tags[type],1,FALSE),"")
)</f>
        <v>visual#infographic</v>
      </c>
      <c r="AE233" s="5" t="str">
        <f>_xlfn.TEXTJOIN("#",TRUE,
IFERROR(VLOOKUP($F233,all_tags[level],1,FALSE),""),
IFERROR(VLOOKUP($G233,all_tags[level],1,FALSE),""),
IFERROR(VLOOKUP($H233,all_tags[level],1,FALSE),""),
IFERROR(VLOOKUP($I233,all_tags[level],1,FALSE),""),
IFERROR(VLOOKUP($J233,all_tags[level],1,FALSE),""),
IFERROR(VLOOKUP($K233,all_tags[level],1,FALSE),""),
IFERROR(VLOOKUP($L233,all_tags[level],1,FALSE),""),
IFERROR(VLOOKUP($M233,all_tags[level],1,FALSE),""),
IFERROR(VLOOKUP($N233,all_tags[level],1,FALSE),""),
IFERROR(VLOOKUP($O233,all_tags[level],1,FALSE),"")
)</f>
        <v/>
      </c>
      <c r="AF233" s="5" t="str">
        <f>_xlfn.TEXTJOIN("#",TRUE,
IFERROR(VLOOKUP($F233,all_tags[style],1,FALSE),""),
IFERROR(VLOOKUP($G233,all_tags[style],1,FALSE),""),
IFERROR(VLOOKUP($H233,all_tags[style],1,FALSE),""),
IFERROR(VLOOKUP($I233,all_tags[style],1,FALSE),""),
IFERROR(VLOOKUP($J233,all_tags[style],1,FALSE),""),
IFERROR(VLOOKUP($K233,all_tags[style],1,FALSE),""),
IFERROR(VLOOKUP($L233,all_tags[style],1,FALSE),""),
IFERROR(VLOOKUP($M233,all_tags[style],1,FALSE),""),
IFERROR(VLOOKUP($N233,all_tags[style],1,FALSE),""),
IFERROR(VLOOKUP($O233,all_tags[style],1,FALSE),"")
)</f>
        <v>dubious</v>
      </c>
      <c r="AG233" s="5" t="str">
        <f>_xlfn.TEXTJOIN("#",TRUE,
IFERROR(VLOOKUP($F233,all_tags[theme],1,FALSE),""),
IFERROR(VLOOKUP($G233,all_tags[theme],1,FALSE),""),
IFERROR(VLOOKUP($H233,all_tags[theme],1,FALSE),""),
IFERROR(VLOOKUP($I233,all_tags[theme],1,FALSE),""),
IFERROR(VLOOKUP($J233,all_tags[theme],1,FALSE),""),
IFERROR(VLOOKUP($K233,all_tags[theme],1,FALSE),""),
IFERROR(VLOOKUP($L233,all_tags[theme],1,FALSE),""),
IFERROR(VLOOKUP($M233,all_tags[theme],1,FALSE),""),
IFERROR(VLOOKUP($N233,all_tags[theme],1,FALSE),""),
IFERROR(VLOOKUP($O233,all_tags[theme],1,FALSE),"")
)</f>
        <v>data-driven-enterprise</v>
      </c>
      <c r="AH233" s="5" t="str">
        <f>_xlfn.TEXTJOIN("#",TRUE,
IFERROR(VLOOKUP($F233,all_tags[topic],1,FALSE),""),
IFERROR(VLOOKUP($G233,all_tags[topic],1,FALSE),""),
IFERROR(VLOOKUP($H233,all_tags[topic],1,FALSE),""),
IFERROR(VLOOKUP($I233,all_tags[topic],1,FALSE),""),
IFERROR(VLOOKUP($J233,all_tags[topic],1,FALSE),""),
IFERROR(VLOOKUP($K233,all_tags[topic],1,FALSE),""),
IFERROR(VLOOKUP($L233,all_tags[topic],1,FALSE),""),
IFERROR(VLOOKUP($M233,all_tags[topic],1,FALSE),""),
IFERROR(VLOOKUP($N233,all_tags[topic],1,FALSE),""),
IFERROR(VLOOKUP($O233,all_tags[topic],1,FALSE),"")
)</f>
        <v/>
      </c>
      <c r="AI233" s="5" t="str">
        <f>_xlfn.TEXTJOIN("#",TRUE,
IFERROR(VLOOKUP($F233,all_tags[area],1,FALSE),""),
IFERROR(VLOOKUP($G233,all_tags[area],1,FALSE),""),
IFERROR(VLOOKUP($H233,all_tags[area],1,FALSE),""),
IFERROR(VLOOKUP($I233,all_tags[area],1,FALSE),""),
IFERROR(VLOOKUP($J233,all_tags[area],1,FALSE),""),
IFERROR(VLOOKUP($K233,all_tags[area],1,FALSE),""),
IFERROR(VLOOKUP($L233,all_tags[area],1,FALSE),""),
IFERROR(VLOOKUP($M233,all_tags[area],1,FALSE),""),
IFERROR(VLOOKUP($N233,all_tags[area],1,FALSE),""),
IFERROR(VLOOKUP($O233,all_tags[area],1,FALSE),"")
)</f>
        <v/>
      </c>
      <c r="AJ233" s="5" t="str">
        <f>_xlfn.TEXTJOIN("#",TRUE,
IFERROR(VLOOKUP($F233,all_tags[technology],1,FALSE),""),
IFERROR(VLOOKUP($G233,all_tags[technology],1,FALSE),""),
IFERROR(VLOOKUP($H233,all_tags[technology],1,FALSE),""),
IFERROR(VLOOKUP($I233,all_tags[technology],1,FALSE),""),
IFERROR(VLOOKUP($J233,all_tags[technology],1,FALSE),""),
IFERROR(VLOOKUP($K233,all_tags[technology],1,FALSE),""),
IFERROR(VLOOKUP($L233,all_tags[technology],1,FALSE),""),
IFERROR(VLOOKUP($M233,all_tags[technology],1,FALSE),""),
IFERROR(VLOOKUP($N233,all_tags[technology],1,FALSE),""),
IFERROR(VLOOKUP($O233,all_tags[technology],1,FALSE),"")
)</f>
        <v/>
      </c>
      <c r="AK233" s="5" t="str">
        <f>_xlfn.TEXTJOIN("#",TRUE,
IFERROR(VLOOKUP($F233,all_tags[other],1,FALSE),""),
IFERROR(VLOOKUP($G233,all_tags[other],1,FALSE),""),
IFERROR(VLOOKUP($H233,all_tags[other],1,FALSE),""),
IFERROR(VLOOKUP($I233,all_tags[other],1,FALSE),""),
IFERROR(VLOOKUP($J233,all_tags[other],1,FALSE),""),
IFERROR(VLOOKUP($K233,all_tags[other],1,FALSE),""),
IFERROR(VLOOKUP($L233,all_tags[other],1,FALSE),""),
IFERROR(VLOOKUP($M233,all_tags[other],1,FALSE),""),
IFERROR(VLOOKUP($N233,all_tags[other],1,FALSE),""),
IFERROR(VLOOKUP($O233,all_tags[other],1,FALSE),"")
)</f>
        <v/>
      </c>
      <c r="AL233" t="str">
        <f t="shared" si="3"/>
        <v>post;visual;infographic;dubious;data-driven-enterprise</v>
      </c>
    </row>
    <row r="234" spans="1:38" x14ac:dyDescent="0.25">
      <c r="A234" t="str">
        <f>source_data[[#This Row],[link_id]]</f>
        <v>L00559</v>
      </c>
      <c r="B234" t="str">
        <f>source_data[[#This Row],[link]]</f>
        <v>http://lenkiefer.com/2017/04/23/horizon</v>
      </c>
      <c r="C234" t="str">
        <f>source_data[[#This Row],[article_title]]</f>
        <v>What's that on the horizon? An awesome dataviz!</v>
      </c>
      <c r="D234" t="str">
        <f>source_data[[#This Row],[concatenate]]</f>
        <v>post;tutorial;how-to;data-viz;technique</v>
      </c>
      <c r="E234">
        <f>source_data[[#This Row],[tag_count]]</f>
        <v>5</v>
      </c>
      <c r="F234" t="str" cm="1">
        <f t="array" ref="F234:J234">_xlfn.TEXTSPLIT(Table5[[#This Row],[concatenate]],";")</f>
        <v>post</v>
      </c>
      <c r="G234" t="str">
        <v>tutorial</v>
      </c>
      <c r="H234" t="str">
        <v>how-to</v>
      </c>
      <c r="I234" t="str">
        <v>data-viz</v>
      </c>
      <c r="J234" t="str">
        <v>technique</v>
      </c>
      <c r="Q234">
        <f>IF(ISBLANK(F234),-1,COUNTIF(all_tags[],F234)-COUNTIF(all_tags[category],F234))</f>
        <v>1</v>
      </c>
      <c r="R234">
        <f>IF(ISBLANK(G234),-1,COUNTIF(all_tags[],G234)-COUNTIF(all_tags[category],G234))</f>
        <v>1</v>
      </c>
      <c r="S234">
        <f>IF(ISBLANK(H234),-1,COUNTIF(all_tags[],H234)-COUNTIF(all_tags[category],H234))</f>
        <v>1</v>
      </c>
      <c r="T234">
        <f>IF(ISBLANK(I234),-1,COUNTIF(all_tags[],I234)-COUNTIF(all_tags[category],I234))</f>
        <v>1</v>
      </c>
      <c r="U234">
        <f>IF(ISBLANK(J234),-1,COUNTIF(all_tags[],J234)-COUNTIF(all_tags[category],J234))</f>
        <v>1</v>
      </c>
      <c r="V234">
        <f>IF(ISBLANK(K234),-1,COUNTIF(all_tags[],K234)-COUNTIF(all_tags[category],K234))</f>
        <v>-1</v>
      </c>
      <c r="W234">
        <f>IF(ISBLANK(L234),-1,COUNTIF(all_tags[],L234)-COUNTIF(all_tags[category],L234))</f>
        <v>-1</v>
      </c>
      <c r="X234">
        <f>IF(ISBLANK(M234),-1,COUNTIF(all_tags[],M234)-COUNTIF(all_tags[category],M234))</f>
        <v>-1</v>
      </c>
      <c r="Y234">
        <f>IF(ISBLANK(N234),-1,COUNTIF(all_tags[],N234)-COUNTIF(all_tags[category],N234))</f>
        <v>-1</v>
      </c>
      <c r="Z234">
        <f>IF(ISBLANK(O234),-1,COUNTIF(all_tags[],O234)-COUNTIF(all_tags[category],O234))</f>
        <v>-1</v>
      </c>
      <c r="AB234" t="str">
        <f>Table5[[#This Row],[link_id]]</f>
        <v>L00559</v>
      </c>
      <c r="AC234" s="5" t="str">
        <f>_xlfn.TEXTJOIN("#",TRUE,
IFERROR(VLOOKUP($F234,all_tags[format],1,FALSE),""),
IFERROR(VLOOKUP($G234,all_tags[format],1,FALSE),""),
IFERROR(VLOOKUP($H234,all_tags[format],1,FALSE),""),
IFERROR(VLOOKUP($I234,all_tags[format],1,FALSE),""),
IFERROR(VLOOKUP($J234,all_tags[format],1,FALSE),""),
IFERROR(VLOOKUP($K234,all_tags[format],1,FALSE),""),
IFERROR(VLOOKUP($L234,all_tags[format],1,FALSE),""),
IFERROR(VLOOKUP($M234,all_tags[format],1,FALSE),""),
IFERROR(VLOOKUP($N234,all_tags[format],1,FALSE),""),
IFERROR(VLOOKUP($O234,all_tags[format],1,FALSE),"")
)</f>
        <v>post</v>
      </c>
      <c r="AD234" s="5" t="str">
        <f>_xlfn.TEXTJOIN("#",TRUE,
IFERROR(VLOOKUP($F234,all_tags[type],1,FALSE),""),
IFERROR(VLOOKUP($G234,all_tags[type],1,FALSE),""),
IFERROR(VLOOKUP($H234,all_tags[type],1,FALSE),""),
IFERROR(VLOOKUP($I234,all_tags[type],1,FALSE),""),
IFERROR(VLOOKUP($J234,all_tags[type],1,FALSE),""),
IFERROR(VLOOKUP($K234,all_tags[type],1,FALSE),""),
IFERROR(VLOOKUP($L234,all_tags[type],1,FALSE),""),
IFERROR(VLOOKUP($M234,all_tags[type],1,FALSE),""),
IFERROR(VLOOKUP($N234,all_tags[type],1,FALSE),""),
IFERROR(VLOOKUP($O234,all_tags[type],1,FALSE),"")
)</f>
        <v>tutorial#how-to</v>
      </c>
      <c r="AE234" s="5" t="str">
        <f>_xlfn.TEXTJOIN("#",TRUE,
IFERROR(VLOOKUP($F234,all_tags[level],1,FALSE),""),
IFERROR(VLOOKUP($G234,all_tags[level],1,FALSE),""),
IFERROR(VLOOKUP($H234,all_tags[level],1,FALSE),""),
IFERROR(VLOOKUP($I234,all_tags[level],1,FALSE),""),
IFERROR(VLOOKUP($J234,all_tags[level],1,FALSE),""),
IFERROR(VLOOKUP($K234,all_tags[level],1,FALSE),""),
IFERROR(VLOOKUP($L234,all_tags[level],1,FALSE),""),
IFERROR(VLOOKUP($M234,all_tags[level],1,FALSE),""),
IFERROR(VLOOKUP($N234,all_tags[level],1,FALSE),""),
IFERROR(VLOOKUP($O234,all_tags[level],1,FALSE),"")
)</f>
        <v/>
      </c>
      <c r="AF234" s="5" t="str">
        <f>_xlfn.TEXTJOIN("#",TRUE,
IFERROR(VLOOKUP($F234,all_tags[style],1,FALSE),""),
IFERROR(VLOOKUP($G234,all_tags[style],1,FALSE),""),
IFERROR(VLOOKUP($H234,all_tags[style],1,FALSE),""),
IFERROR(VLOOKUP($I234,all_tags[style],1,FALSE),""),
IFERROR(VLOOKUP($J234,all_tags[style],1,FALSE),""),
IFERROR(VLOOKUP($K234,all_tags[style],1,FALSE),""),
IFERROR(VLOOKUP($L234,all_tags[style],1,FALSE),""),
IFERROR(VLOOKUP($M234,all_tags[style],1,FALSE),""),
IFERROR(VLOOKUP($N234,all_tags[style],1,FALSE),""),
IFERROR(VLOOKUP($O234,all_tags[style],1,FALSE),"")
)</f>
        <v/>
      </c>
      <c r="AG234" s="5" t="str">
        <f>_xlfn.TEXTJOIN("#",TRUE,
IFERROR(VLOOKUP($F234,all_tags[theme],1,FALSE),""),
IFERROR(VLOOKUP($G234,all_tags[theme],1,FALSE),""),
IFERROR(VLOOKUP($H234,all_tags[theme],1,FALSE),""),
IFERROR(VLOOKUP($I234,all_tags[theme],1,FALSE),""),
IFERROR(VLOOKUP($J234,all_tags[theme],1,FALSE),""),
IFERROR(VLOOKUP($K234,all_tags[theme],1,FALSE),""),
IFERROR(VLOOKUP($L234,all_tags[theme],1,FALSE),""),
IFERROR(VLOOKUP($M234,all_tags[theme],1,FALSE),""),
IFERROR(VLOOKUP($N234,all_tags[theme],1,FALSE),""),
IFERROR(VLOOKUP($O234,all_tags[theme],1,FALSE),"")
)</f>
        <v>data-viz</v>
      </c>
      <c r="AH234" s="5" t="str">
        <f>_xlfn.TEXTJOIN("#",TRUE,
IFERROR(VLOOKUP($F234,all_tags[topic],1,FALSE),""),
IFERROR(VLOOKUP($G234,all_tags[topic],1,FALSE),""),
IFERROR(VLOOKUP($H234,all_tags[topic],1,FALSE),""),
IFERROR(VLOOKUP($I234,all_tags[topic],1,FALSE),""),
IFERROR(VLOOKUP($J234,all_tags[topic],1,FALSE),""),
IFERROR(VLOOKUP($K234,all_tags[topic],1,FALSE),""),
IFERROR(VLOOKUP($L234,all_tags[topic],1,FALSE),""),
IFERROR(VLOOKUP($M234,all_tags[topic],1,FALSE),""),
IFERROR(VLOOKUP($N234,all_tags[topic],1,FALSE),""),
IFERROR(VLOOKUP($O234,all_tags[topic],1,FALSE),"")
)</f>
        <v>technique</v>
      </c>
      <c r="AI234" s="5" t="str">
        <f>_xlfn.TEXTJOIN("#",TRUE,
IFERROR(VLOOKUP($F234,all_tags[area],1,FALSE),""),
IFERROR(VLOOKUP($G234,all_tags[area],1,FALSE),""),
IFERROR(VLOOKUP($H234,all_tags[area],1,FALSE),""),
IFERROR(VLOOKUP($I234,all_tags[area],1,FALSE),""),
IFERROR(VLOOKUP($J234,all_tags[area],1,FALSE),""),
IFERROR(VLOOKUP($K234,all_tags[area],1,FALSE),""),
IFERROR(VLOOKUP($L234,all_tags[area],1,FALSE),""),
IFERROR(VLOOKUP($M234,all_tags[area],1,FALSE),""),
IFERROR(VLOOKUP($N234,all_tags[area],1,FALSE),""),
IFERROR(VLOOKUP($O234,all_tags[area],1,FALSE),"")
)</f>
        <v/>
      </c>
      <c r="AJ234" s="5" t="str">
        <f>_xlfn.TEXTJOIN("#",TRUE,
IFERROR(VLOOKUP($F234,all_tags[technology],1,FALSE),""),
IFERROR(VLOOKUP($G234,all_tags[technology],1,FALSE),""),
IFERROR(VLOOKUP($H234,all_tags[technology],1,FALSE),""),
IFERROR(VLOOKUP($I234,all_tags[technology],1,FALSE),""),
IFERROR(VLOOKUP($J234,all_tags[technology],1,FALSE),""),
IFERROR(VLOOKUP($K234,all_tags[technology],1,FALSE),""),
IFERROR(VLOOKUP($L234,all_tags[technology],1,FALSE),""),
IFERROR(VLOOKUP($M234,all_tags[technology],1,FALSE),""),
IFERROR(VLOOKUP($N234,all_tags[technology],1,FALSE),""),
IFERROR(VLOOKUP($O234,all_tags[technology],1,FALSE),"")
)</f>
        <v/>
      </c>
      <c r="AK234" s="5" t="str">
        <f>_xlfn.TEXTJOIN("#",TRUE,
IFERROR(VLOOKUP($F234,all_tags[other],1,FALSE),""),
IFERROR(VLOOKUP($G234,all_tags[other],1,FALSE),""),
IFERROR(VLOOKUP($H234,all_tags[other],1,FALSE),""),
IFERROR(VLOOKUP($I234,all_tags[other],1,FALSE),""),
IFERROR(VLOOKUP($J234,all_tags[other],1,FALSE),""),
IFERROR(VLOOKUP($K234,all_tags[other],1,FALSE),""),
IFERROR(VLOOKUP($L234,all_tags[other],1,FALSE),""),
IFERROR(VLOOKUP($M234,all_tags[other],1,FALSE),""),
IFERROR(VLOOKUP($N234,all_tags[other],1,FALSE),""),
IFERROR(VLOOKUP($O234,all_tags[other],1,FALSE),"")
)</f>
        <v/>
      </c>
      <c r="AL234" t="str">
        <f t="shared" si="3"/>
        <v>post;tutorial;how-to;data-viz;technique</v>
      </c>
    </row>
    <row r="235" spans="1:38" ht="30" x14ac:dyDescent="0.25">
      <c r="A235" t="str">
        <f>source_data[[#This Row],[link_id]]</f>
        <v>L00560</v>
      </c>
      <c r="B235" t="str">
        <f>source_data[[#This Row],[link]]</f>
        <v>https://decisionstats.com/2012/02/08/top-5-xkcd-on-data-visualization/</v>
      </c>
      <c r="C235" t="str">
        <f>source_data[[#This Row],[article_title]]</f>
        <v>Top 5 XKCD on Data Visualization</v>
      </c>
      <c r="D235" t="str">
        <f>source_data[[#This Row],[concatenate]]</f>
        <v>post;list;data-viz;data-science;humour</v>
      </c>
      <c r="E235">
        <f>source_data[[#This Row],[tag_count]]</f>
        <v>5</v>
      </c>
      <c r="F235" t="str" cm="1">
        <f t="array" ref="F235:J235">_xlfn.TEXTSPLIT(Table5[[#This Row],[concatenate]],";")</f>
        <v>post</v>
      </c>
      <c r="G235" t="str">
        <v>list</v>
      </c>
      <c r="H235" t="str">
        <v>data-viz</v>
      </c>
      <c r="I235" t="str">
        <v>data-science</v>
      </c>
      <c r="J235" t="str">
        <v>humour</v>
      </c>
      <c r="Q235">
        <f>IF(ISBLANK(F235),-1,COUNTIF(all_tags[],F235)-COUNTIF(all_tags[category],F235))</f>
        <v>1</v>
      </c>
      <c r="R235">
        <f>IF(ISBLANK(G235),-1,COUNTIF(all_tags[],G235)-COUNTIF(all_tags[category],G235))</f>
        <v>1</v>
      </c>
      <c r="S235">
        <f>IF(ISBLANK(H235),-1,COUNTIF(all_tags[],H235)-COUNTIF(all_tags[category],H235))</f>
        <v>1</v>
      </c>
      <c r="T235">
        <f>IF(ISBLANK(I235),-1,COUNTIF(all_tags[],I235)-COUNTIF(all_tags[category],I235))</f>
        <v>1</v>
      </c>
      <c r="U235">
        <f>IF(ISBLANK(J235),-1,COUNTIF(all_tags[],J235)-COUNTIF(all_tags[category],J235))</f>
        <v>1</v>
      </c>
      <c r="V235">
        <f>IF(ISBLANK(K235),-1,COUNTIF(all_tags[],K235)-COUNTIF(all_tags[category],K235))</f>
        <v>-1</v>
      </c>
      <c r="W235">
        <f>IF(ISBLANK(L235),-1,COUNTIF(all_tags[],L235)-COUNTIF(all_tags[category],L235))</f>
        <v>-1</v>
      </c>
      <c r="X235">
        <f>IF(ISBLANK(M235),-1,COUNTIF(all_tags[],M235)-COUNTIF(all_tags[category],M235))</f>
        <v>-1</v>
      </c>
      <c r="Y235">
        <f>IF(ISBLANK(N235),-1,COUNTIF(all_tags[],N235)-COUNTIF(all_tags[category],N235))</f>
        <v>-1</v>
      </c>
      <c r="Z235">
        <f>IF(ISBLANK(O235),-1,COUNTIF(all_tags[],O235)-COUNTIF(all_tags[category],O235))</f>
        <v>-1</v>
      </c>
      <c r="AB235" t="str">
        <f>Table5[[#This Row],[link_id]]</f>
        <v>L00560</v>
      </c>
      <c r="AC235" s="5" t="str">
        <f>_xlfn.TEXTJOIN("#",TRUE,
IFERROR(VLOOKUP($F235,all_tags[format],1,FALSE),""),
IFERROR(VLOOKUP($G235,all_tags[format],1,FALSE),""),
IFERROR(VLOOKUP($H235,all_tags[format],1,FALSE),""),
IFERROR(VLOOKUP($I235,all_tags[format],1,FALSE),""),
IFERROR(VLOOKUP($J235,all_tags[format],1,FALSE),""),
IFERROR(VLOOKUP($K235,all_tags[format],1,FALSE),""),
IFERROR(VLOOKUP($L235,all_tags[format],1,FALSE),""),
IFERROR(VLOOKUP($M235,all_tags[format],1,FALSE),""),
IFERROR(VLOOKUP($N235,all_tags[format],1,FALSE),""),
IFERROR(VLOOKUP($O235,all_tags[format],1,FALSE),"")
)</f>
        <v>post</v>
      </c>
      <c r="AD235" s="5" t="str">
        <f>_xlfn.TEXTJOIN("#",TRUE,
IFERROR(VLOOKUP($F235,all_tags[type],1,FALSE),""),
IFERROR(VLOOKUP($G235,all_tags[type],1,FALSE),""),
IFERROR(VLOOKUP($H235,all_tags[type],1,FALSE),""),
IFERROR(VLOOKUP($I235,all_tags[type],1,FALSE),""),
IFERROR(VLOOKUP($J235,all_tags[type],1,FALSE),""),
IFERROR(VLOOKUP($K235,all_tags[type],1,FALSE),""),
IFERROR(VLOOKUP($L235,all_tags[type],1,FALSE),""),
IFERROR(VLOOKUP($M235,all_tags[type],1,FALSE),""),
IFERROR(VLOOKUP($N235,all_tags[type],1,FALSE),""),
IFERROR(VLOOKUP($O235,all_tags[type],1,FALSE),"")
)</f>
        <v>list</v>
      </c>
      <c r="AE235" s="5" t="str">
        <f>_xlfn.TEXTJOIN("#",TRUE,
IFERROR(VLOOKUP($F235,all_tags[level],1,FALSE),""),
IFERROR(VLOOKUP($G235,all_tags[level],1,FALSE),""),
IFERROR(VLOOKUP($H235,all_tags[level],1,FALSE),""),
IFERROR(VLOOKUP($I235,all_tags[level],1,FALSE),""),
IFERROR(VLOOKUP($J235,all_tags[level],1,FALSE),""),
IFERROR(VLOOKUP($K235,all_tags[level],1,FALSE),""),
IFERROR(VLOOKUP($L235,all_tags[level],1,FALSE),""),
IFERROR(VLOOKUP($M235,all_tags[level],1,FALSE),""),
IFERROR(VLOOKUP($N235,all_tags[level],1,FALSE),""),
IFERROR(VLOOKUP($O235,all_tags[level],1,FALSE),"")
)</f>
        <v/>
      </c>
      <c r="AF235" s="5" t="str">
        <f>_xlfn.TEXTJOIN("#",TRUE,
IFERROR(VLOOKUP($F235,all_tags[style],1,FALSE),""),
IFERROR(VLOOKUP($G235,all_tags[style],1,FALSE),""),
IFERROR(VLOOKUP($H235,all_tags[style],1,FALSE),""),
IFERROR(VLOOKUP($I235,all_tags[style],1,FALSE),""),
IFERROR(VLOOKUP($J235,all_tags[style],1,FALSE),""),
IFERROR(VLOOKUP($K235,all_tags[style],1,FALSE),""),
IFERROR(VLOOKUP($L235,all_tags[style],1,FALSE),""),
IFERROR(VLOOKUP($M235,all_tags[style],1,FALSE),""),
IFERROR(VLOOKUP($N235,all_tags[style],1,FALSE),""),
IFERROR(VLOOKUP($O235,all_tags[style],1,FALSE),"")
)</f>
        <v/>
      </c>
      <c r="AG235" s="5" t="str">
        <f>_xlfn.TEXTJOIN("#",TRUE,
IFERROR(VLOOKUP($F235,all_tags[theme],1,FALSE),""),
IFERROR(VLOOKUP($G235,all_tags[theme],1,FALSE),""),
IFERROR(VLOOKUP($H235,all_tags[theme],1,FALSE),""),
IFERROR(VLOOKUP($I235,all_tags[theme],1,FALSE),""),
IFERROR(VLOOKUP($J235,all_tags[theme],1,FALSE),""),
IFERROR(VLOOKUP($K235,all_tags[theme],1,FALSE),""),
IFERROR(VLOOKUP($L235,all_tags[theme],1,FALSE),""),
IFERROR(VLOOKUP($M235,all_tags[theme],1,FALSE),""),
IFERROR(VLOOKUP($N235,all_tags[theme],1,FALSE),""),
IFERROR(VLOOKUP($O235,all_tags[theme],1,FALSE),"")
)</f>
        <v>data-viz#data-science</v>
      </c>
      <c r="AH235" s="5" t="str">
        <f>_xlfn.TEXTJOIN("#",TRUE,
IFERROR(VLOOKUP($F235,all_tags[topic],1,FALSE),""),
IFERROR(VLOOKUP($G235,all_tags[topic],1,FALSE),""),
IFERROR(VLOOKUP($H235,all_tags[topic],1,FALSE),""),
IFERROR(VLOOKUP($I235,all_tags[topic],1,FALSE),""),
IFERROR(VLOOKUP($J235,all_tags[topic],1,FALSE),""),
IFERROR(VLOOKUP($K235,all_tags[topic],1,FALSE),""),
IFERROR(VLOOKUP($L235,all_tags[topic],1,FALSE),""),
IFERROR(VLOOKUP($M235,all_tags[topic],1,FALSE),""),
IFERROR(VLOOKUP($N235,all_tags[topic],1,FALSE),""),
IFERROR(VLOOKUP($O235,all_tags[topic],1,FALSE),"")
)</f>
        <v/>
      </c>
      <c r="AI235" s="5" t="str">
        <f>_xlfn.TEXTJOIN("#",TRUE,
IFERROR(VLOOKUP($F235,all_tags[area],1,FALSE),""),
IFERROR(VLOOKUP($G235,all_tags[area],1,FALSE),""),
IFERROR(VLOOKUP($H235,all_tags[area],1,FALSE),""),
IFERROR(VLOOKUP($I235,all_tags[area],1,FALSE),""),
IFERROR(VLOOKUP($J235,all_tags[area],1,FALSE),""),
IFERROR(VLOOKUP($K235,all_tags[area],1,FALSE),""),
IFERROR(VLOOKUP($L235,all_tags[area],1,FALSE),""),
IFERROR(VLOOKUP($M235,all_tags[area],1,FALSE),""),
IFERROR(VLOOKUP($N235,all_tags[area],1,FALSE),""),
IFERROR(VLOOKUP($O235,all_tags[area],1,FALSE),"")
)</f>
        <v/>
      </c>
      <c r="AJ235" s="5" t="str">
        <f>_xlfn.TEXTJOIN("#",TRUE,
IFERROR(VLOOKUP($F235,all_tags[technology],1,FALSE),""),
IFERROR(VLOOKUP($G235,all_tags[technology],1,FALSE),""),
IFERROR(VLOOKUP($H235,all_tags[technology],1,FALSE),""),
IFERROR(VLOOKUP($I235,all_tags[technology],1,FALSE),""),
IFERROR(VLOOKUP($J235,all_tags[technology],1,FALSE),""),
IFERROR(VLOOKUP($K235,all_tags[technology],1,FALSE),""),
IFERROR(VLOOKUP($L235,all_tags[technology],1,FALSE),""),
IFERROR(VLOOKUP($M235,all_tags[technology],1,FALSE),""),
IFERROR(VLOOKUP($N235,all_tags[technology],1,FALSE),""),
IFERROR(VLOOKUP($O235,all_tags[technology],1,FALSE),"")
)</f>
        <v/>
      </c>
      <c r="AK235" s="5" t="str">
        <f>_xlfn.TEXTJOIN("#",TRUE,
IFERROR(VLOOKUP($F235,all_tags[other],1,FALSE),""),
IFERROR(VLOOKUP($G235,all_tags[other],1,FALSE),""),
IFERROR(VLOOKUP($H235,all_tags[other],1,FALSE),""),
IFERROR(VLOOKUP($I235,all_tags[other],1,FALSE),""),
IFERROR(VLOOKUP($J235,all_tags[other],1,FALSE),""),
IFERROR(VLOOKUP($K235,all_tags[other],1,FALSE),""),
IFERROR(VLOOKUP($L235,all_tags[other],1,FALSE),""),
IFERROR(VLOOKUP($M235,all_tags[other],1,FALSE),""),
IFERROR(VLOOKUP($N235,all_tags[other],1,FALSE),""),
IFERROR(VLOOKUP($O235,all_tags[other],1,FALSE),"")
)</f>
        <v>humour</v>
      </c>
      <c r="AL235" t="str">
        <f t="shared" si="3"/>
        <v>post;list;data-viz;data-science;humour</v>
      </c>
    </row>
    <row r="236" spans="1:38" x14ac:dyDescent="0.25">
      <c r="A236" t="str">
        <f>source_data[[#This Row],[link_id]]</f>
        <v>L00564</v>
      </c>
      <c r="B236" t="str">
        <f>source_data[[#This Row],[link]]</f>
        <v>https://www.r-bloggers.com/multiple-factor-analysis-to-analyse-several-data-tables/</v>
      </c>
      <c r="C236" t="str">
        <f>source_data[[#This Row],[article_title]]</f>
        <v>Multiple Factor Analysis to analyse several data tables</v>
      </c>
      <c r="D236" t="str">
        <f>source_data[[#This Row],[concatenate]]</f>
        <v>post;course;technique;technology;mfa;rstats</v>
      </c>
      <c r="E236">
        <f>source_data[[#This Row],[tag_count]]</f>
        <v>5</v>
      </c>
      <c r="F236" t="str" cm="1">
        <f t="array" ref="F236:K236">_xlfn.TEXTSPLIT(Table5[[#This Row],[concatenate]],";")</f>
        <v>post</v>
      </c>
      <c r="G236" t="str">
        <v>course</v>
      </c>
      <c r="H236" t="str">
        <v>technique</v>
      </c>
      <c r="I236" t="str">
        <v>technology</v>
      </c>
      <c r="J236" t="str">
        <v>mfa</v>
      </c>
      <c r="K236" t="str">
        <v>rstats</v>
      </c>
      <c r="Q236">
        <f>IF(ISBLANK(F236),-1,COUNTIF(all_tags[],F236)-COUNTIF(all_tags[category],F236))</f>
        <v>1</v>
      </c>
      <c r="R236">
        <f>IF(ISBLANK(G236),-1,COUNTIF(all_tags[],G236)-COUNTIF(all_tags[category],G236))</f>
        <v>1</v>
      </c>
      <c r="S236">
        <f>IF(ISBLANK(H236),-1,COUNTIF(all_tags[],H236)-COUNTIF(all_tags[category],H236))</f>
        <v>1</v>
      </c>
      <c r="T236">
        <f>IF(ISBLANK(I236),-1,COUNTIF(all_tags[],I236)-COUNTIF(all_tags[category],I236))</f>
        <v>1</v>
      </c>
      <c r="U236">
        <f>IF(ISBLANK(J236),-1,COUNTIF(all_tags[],J236)-COUNTIF(all_tags[category],J236))</f>
        <v>1</v>
      </c>
      <c r="V236">
        <f>IF(ISBLANK(K236),-1,COUNTIF(all_tags[],K236)-COUNTIF(all_tags[category],K236))</f>
        <v>1</v>
      </c>
      <c r="W236">
        <f>IF(ISBLANK(L236),-1,COUNTIF(all_tags[],L236)-COUNTIF(all_tags[category],L236))</f>
        <v>-1</v>
      </c>
      <c r="X236">
        <f>IF(ISBLANK(M236),-1,COUNTIF(all_tags[],M236)-COUNTIF(all_tags[category],M236))</f>
        <v>-1</v>
      </c>
      <c r="Y236">
        <f>IF(ISBLANK(N236),-1,COUNTIF(all_tags[],N236)-COUNTIF(all_tags[category],N236))</f>
        <v>-1</v>
      </c>
      <c r="Z236">
        <f>IF(ISBLANK(O236),-1,COUNTIF(all_tags[],O236)-COUNTIF(all_tags[category],O236))</f>
        <v>-1</v>
      </c>
      <c r="AB236" t="str">
        <f>Table5[[#This Row],[link_id]]</f>
        <v>L00564</v>
      </c>
      <c r="AC236" s="5" t="str">
        <f>_xlfn.TEXTJOIN("#",TRUE,
IFERROR(VLOOKUP($F236,all_tags[format],1,FALSE),""),
IFERROR(VLOOKUP($G236,all_tags[format],1,FALSE),""),
IFERROR(VLOOKUP($H236,all_tags[format],1,FALSE),""),
IFERROR(VLOOKUP($I236,all_tags[format],1,FALSE),""),
IFERROR(VLOOKUP($J236,all_tags[format],1,FALSE),""),
IFERROR(VLOOKUP($K236,all_tags[format],1,FALSE),""),
IFERROR(VLOOKUP($L236,all_tags[format],1,FALSE),""),
IFERROR(VLOOKUP($M236,all_tags[format],1,FALSE),""),
IFERROR(VLOOKUP($N236,all_tags[format],1,FALSE),""),
IFERROR(VLOOKUP($O236,all_tags[format],1,FALSE),"")
)</f>
        <v>post#course</v>
      </c>
      <c r="AD236" s="5" t="str">
        <f>_xlfn.TEXTJOIN("#",TRUE,
IFERROR(VLOOKUP($F236,all_tags[type],1,FALSE),""),
IFERROR(VLOOKUP($G236,all_tags[type],1,FALSE),""),
IFERROR(VLOOKUP($H236,all_tags[type],1,FALSE),""),
IFERROR(VLOOKUP($I236,all_tags[type],1,FALSE),""),
IFERROR(VLOOKUP($J236,all_tags[type],1,FALSE),""),
IFERROR(VLOOKUP($K236,all_tags[type],1,FALSE),""),
IFERROR(VLOOKUP($L236,all_tags[type],1,FALSE),""),
IFERROR(VLOOKUP($M236,all_tags[type],1,FALSE),""),
IFERROR(VLOOKUP($N236,all_tags[type],1,FALSE),""),
IFERROR(VLOOKUP($O236,all_tags[type],1,FALSE),"")
)</f>
        <v/>
      </c>
      <c r="AE236" s="5" t="str">
        <f>_xlfn.TEXTJOIN("#",TRUE,
IFERROR(VLOOKUP($F236,all_tags[level],1,FALSE),""),
IFERROR(VLOOKUP($G236,all_tags[level],1,FALSE),""),
IFERROR(VLOOKUP($H236,all_tags[level],1,FALSE),""),
IFERROR(VLOOKUP($I236,all_tags[level],1,FALSE),""),
IFERROR(VLOOKUP($J236,all_tags[level],1,FALSE),""),
IFERROR(VLOOKUP($K236,all_tags[level],1,FALSE),""),
IFERROR(VLOOKUP($L236,all_tags[level],1,FALSE),""),
IFERROR(VLOOKUP($M236,all_tags[level],1,FALSE),""),
IFERROR(VLOOKUP($N236,all_tags[level],1,FALSE),""),
IFERROR(VLOOKUP($O236,all_tags[level],1,FALSE),"")
)</f>
        <v/>
      </c>
      <c r="AF236" s="5" t="str">
        <f>_xlfn.TEXTJOIN("#",TRUE,
IFERROR(VLOOKUP($F236,all_tags[style],1,FALSE),""),
IFERROR(VLOOKUP($G236,all_tags[style],1,FALSE),""),
IFERROR(VLOOKUP($H236,all_tags[style],1,FALSE),""),
IFERROR(VLOOKUP($I236,all_tags[style],1,FALSE),""),
IFERROR(VLOOKUP($J236,all_tags[style],1,FALSE),""),
IFERROR(VLOOKUP($K236,all_tags[style],1,FALSE),""),
IFERROR(VLOOKUP($L236,all_tags[style],1,FALSE),""),
IFERROR(VLOOKUP($M236,all_tags[style],1,FALSE),""),
IFERROR(VLOOKUP($N236,all_tags[style],1,FALSE),""),
IFERROR(VLOOKUP($O236,all_tags[style],1,FALSE),"")
)</f>
        <v/>
      </c>
      <c r="AG236" s="5" t="str">
        <f>_xlfn.TEXTJOIN("#",TRUE,
IFERROR(VLOOKUP($F236,all_tags[theme],1,FALSE),""),
IFERROR(VLOOKUP($G236,all_tags[theme],1,FALSE),""),
IFERROR(VLOOKUP($H236,all_tags[theme],1,FALSE),""),
IFERROR(VLOOKUP($I236,all_tags[theme],1,FALSE),""),
IFERROR(VLOOKUP($J236,all_tags[theme],1,FALSE),""),
IFERROR(VLOOKUP($K236,all_tags[theme],1,FALSE),""),
IFERROR(VLOOKUP($L236,all_tags[theme],1,FALSE),""),
IFERROR(VLOOKUP($M236,all_tags[theme],1,FALSE),""),
IFERROR(VLOOKUP($N236,all_tags[theme],1,FALSE),""),
IFERROR(VLOOKUP($O236,all_tags[theme],1,FALSE),"")
)</f>
        <v/>
      </c>
      <c r="AH236" s="5" t="str">
        <f>_xlfn.TEXTJOIN("#",TRUE,
IFERROR(VLOOKUP($F236,all_tags[topic],1,FALSE),""),
IFERROR(VLOOKUP($G236,all_tags[topic],1,FALSE),""),
IFERROR(VLOOKUP($H236,all_tags[topic],1,FALSE),""),
IFERROR(VLOOKUP($I236,all_tags[topic],1,FALSE),""),
IFERROR(VLOOKUP($J236,all_tags[topic],1,FALSE),""),
IFERROR(VLOOKUP($K236,all_tags[topic],1,FALSE),""),
IFERROR(VLOOKUP($L236,all_tags[topic],1,FALSE),""),
IFERROR(VLOOKUP($M236,all_tags[topic],1,FALSE),""),
IFERROR(VLOOKUP($N236,all_tags[topic],1,FALSE),""),
IFERROR(VLOOKUP($O236,all_tags[topic],1,FALSE),"")
)</f>
        <v>technique#technology</v>
      </c>
      <c r="AI236" s="5" t="str">
        <f>_xlfn.TEXTJOIN("#",TRUE,
IFERROR(VLOOKUP($F236,all_tags[area],1,FALSE),""),
IFERROR(VLOOKUP($G236,all_tags[area],1,FALSE),""),
IFERROR(VLOOKUP($H236,all_tags[area],1,FALSE),""),
IFERROR(VLOOKUP($I236,all_tags[area],1,FALSE),""),
IFERROR(VLOOKUP($J236,all_tags[area],1,FALSE),""),
IFERROR(VLOOKUP($K236,all_tags[area],1,FALSE),""),
IFERROR(VLOOKUP($L236,all_tags[area],1,FALSE),""),
IFERROR(VLOOKUP($M236,all_tags[area],1,FALSE),""),
IFERROR(VLOOKUP($N236,all_tags[area],1,FALSE),""),
IFERROR(VLOOKUP($O236,all_tags[area],1,FALSE),"")
)</f>
        <v>mfa</v>
      </c>
      <c r="AJ236" s="5" t="str">
        <f>_xlfn.TEXTJOIN("#",TRUE,
IFERROR(VLOOKUP($F236,all_tags[technology],1,FALSE),""),
IFERROR(VLOOKUP($G236,all_tags[technology],1,FALSE),""),
IFERROR(VLOOKUP($H236,all_tags[technology],1,FALSE),""),
IFERROR(VLOOKUP($I236,all_tags[technology],1,FALSE),""),
IFERROR(VLOOKUP($J236,all_tags[technology],1,FALSE),""),
IFERROR(VLOOKUP($K236,all_tags[technology],1,FALSE),""),
IFERROR(VLOOKUP($L236,all_tags[technology],1,FALSE),""),
IFERROR(VLOOKUP($M236,all_tags[technology],1,FALSE),""),
IFERROR(VLOOKUP($N236,all_tags[technology],1,FALSE),""),
IFERROR(VLOOKUP($O236,all_tags[technology],1,FALSE),"")
)</f>
        <v>rstats</v>
      </c>
      <c r="AK236" s="5" t="str">
        <f>_xlfn.TEXTJOIN("#",TRUE,
IFERROR(VLOOKUP($F236,all_tags[other],1,FALSE),""),
IFERROR(VLOOKUP($G236,all_tags[other],1,FALSE),""),
IFERROR(VLOOKUP($H236,all_tags[other],1,FALSE),""),
IFERROR(VLOOKUP($I236,all_tags[other],1,FALSE),""),
IFERROR(VLOOKUP($J236,all_tags[other],1,FALSE),""),
IFERROR(VLOOKUP($K236,all_tags[other],1,FALSE),""),
IFERROR(VLOOKUP($L236,all_tags[other],1,FALSE),""),
IFERROR(VLOOKUP($M236,all_tags[other],1,FALSE),""),
IFERROR(VLOOKUP($N236,all_tags[other],1,FALSE),""),
IFERROR(VLOOKUP($O236,all_tags[other],1,FALSE),"")
)</f>
        <v/>
      </c>
      <c r="AL236" t="str">
        <f t="shared" si="3"/>
        <v>post;course;technique;technology;mfa;rstats</v>
      </c>
    </row>
    <row r="237" spans="1:38" ht="30" x14ac:dyDescent="0.25">
      <c r="A237" t="str">
        <f>source_data[[#This Row],[link_id]]</f>
        <v>L00567</v>
      </c>
      <c r="B237" t="str">
        <f>source_data[[#This Row],[link]]</f>
        <v>https://tinlizzie.org/histograms/</v>
      </c>
      <c r="C237" t="str">
        <f>source_data[[#This Row],[article_title]]</f>
        <v>What's so hard about histograms?</v>
      </c>
      <c r="D237" t="str">
        <f>source_data[[#This Row],[concatenate]]</f>
        <v>post;explainer;overview;data-viz;technique;method;concept</v>
      </c>
      <c r="E237">
        <f>source_data[[#This Row],[tag_count]]</f>
        <v>5</v>
      </c>
      <c r="F237" t="str" cm="1">
        <f t="array" ref="F237:L237">_xlfn.TEXTSPLIT(Table5[[#This Row],[concatenate]],";")</f>
        <v>post</v>
      </c>
      <c r="G237" t="str">
        <v>explainer</v>
      </c>
      <c r="H237" t="str">
        <v>overview</v>
      </c>
      <c r="I237" t="str">
        <v>data-viz</v>
      </c>
      <c r="J237" t="str">
        <v>technique</v>
      </c>
      <c r="K237" t="str">
        <v>method</v>
      </c>
      <c r="L237" t="str">
        <v>concept</v>
      </c>
      <c r="Q237">
        <f>IF(ISBLANK(F237),-1,COUNTIF(all_tags[],F237)-COUNTIF(all_tags[category],F237))</f>
        <v>1</v>
      </c>
      <c r="R237">
        <f>IF(ISBLANK(G237),-1,COUNTIF(all_tags[],G237)-COUNTIF(all_tags[category],G237))</f>
        <v>1</v>
      </c>
      <c r="S237">
        <f>IF(ISBLANK(H237),-1,COUNTIF(all_tags[],H237)-COUNTIF(all_tags[category],H237))</f>
        <v>1</v>
      </c>
      <c r="T237">
        <f>IF(ISBLANK(I237),-1,COUNTIF(all_tags[],I237)-COUNTIF(all_tags[category],I237))</f>
        <v>1</v>
      </c>
      <c r="U237">
        <f>IF(ISBLANK(J237),-1,COUNTIF(all_tags[],J237)-COUNTIF(all_tags[category],J237))</f>
        <v>1</v>
      </c>
      <c r="V237">
        <f>IF(ISBLANK(K237),-1,COUNTIF(all_tags[],K237)-COUNTIF(all_tags[category],K237))</f>
        <v>1</v>
      </c>
      <c r="W237">
        <f>IF(ISBLANK(L237),-1,COUNTIF(all_tags[],L237)-COUNTIF(all_tags[category],L237))</f>
        <v>1</v>
      </c>
      <c r="X237">
        <f>IF(ISBLANK(M237),-1,COUNTIF(all_tags[],M237)-COUNTIF(all_tags[category],M237))</f>
        <v>-1</v>
      </c>
      <c r="Y237">
        <f>IF(ISBLANK(N237),-1,COUNTIF(all_tags[],N237)-COUNTIF(all_tags[category],N237))</f>
        <v>-1</v>
      </c>
      <c r="Z237">
        <f>IF(ISBLANK(O237),-1,COUNTIF(all_tags[],O237)-COUNTIF(all_tags[category],O237))</f>
        <v>-1</v>
      </c>
      <c r="AB237" t="str">
        <f>Table5[[#This Row],[link_id]]</f>
        <v>L00567</v>
      </c>
      <c r="AC237" s="5" t="str">
        <f>_xlfn.TEXTJOIN("#",TRUE,
IFERROR(VLOOKUP($F237,all_tags[format],1,FALSE),""),
IFERROR(VLOOKUP($G237,all_tags[format],1,FALSE),""),
IFERROR(VLOOKUP($H237,all_tags[format],1,FALSE),""),
IFERROR(VLOOKUP($I237,all_tags[format],1,FALSE),""),
IFERROR(VLOOKUP($J237,all_tags[format],1,FALSE),""),
IFERROR(VLOOKUP($K237,all_tags[format],1,FALSE),""),
IFERROR(VLOOKUP($L237,all_tags[format],1,FALSE),""),
IFERROR(VLOOKUP($M237,all_tags[format],1,FALSE),""),
IFERROR(VLOOKUP($N237,all_tags[format],1,FALSE),""),
IFERROR(VLOOKUP($O237,all_tags[format],1,FALSE),"")
)</f>
        <v>post</v>
      </c>
      <c r="AD237" s="5" t="str">
        <f>_xlfn.TEXTJOIN("#",TRUE,
IFERROR(VLOOKUP($F237,all_tags[type],1,FALSE),""),
IFERROR(VLOOKUP($G237,all_tags[type],1,FALSE),""),
IFERROR(VLOOKUP($H237,all_tags[type],1,FALSE),""),
IFERROR(VLOOKUP($I237,all_tags[type],1,FALSE),""),
IFERROR(VLOOKUP($J237,all_tags[type],1,FALSE),""),
IFERROR(VLOOKUP($K237,all_tags[type],1,FALSE),""),
IFERROR(VLOOKUP($L237,all_tags[type],1,FALSE),""),
IFERROR(VLOOKUP($M237,all_tags[type],1,FALSE),""),
IFERROR(VLOOKUP($N237,all_tags[type],1,FALSE),""),
IFERROR(VLOOKUP($O237,all_tags[type],1,FALSE),"")
)</f>
        <v/>
      </c>
      <c r="AE237" s="5" t="str">
        <f>_xlfn.TEXTJOIN("#",TRUE,
IFERROR(VLOOKUP($F237,all_tags[level],1,FALSE),""),
IFERROR(VLOOKUP($G237,all_tags[level],1,FALSE),""),
IFERROR(VLOOKUP($H237,all_tags[level],1,FALSE),""),
IFERROR(VLOOKUP($I237,all_tags[level],1,FALSE),""),
IFERROR(VLOOKUP($J237,all_tags[level],1,FALSE),""),
IFERROR(VLOOKUP($K237,all_tags[level],1,FALSE),""),
IFERROR(VLOOKUP($L237,all_tags[level],1,FALSE),""),
IFERROR(VLOOKUP($M237,all_tags[level],1,FALSE),""),
IFERROR(VLOOKUP($N237,all_tags[level],1,FALSE),""),
IFERROR(VLOOKUP($O237,all_tags[level],1,FALSE),"")
)</f>
        <v>explainer#overview</v>
      </c>
      <c r="AF237" s="5" t="str">
        <f>_xlfn.TEXTJOIN("#",TRUE,
IFERROR(VLOOKUP($F237,all_tags[style],1,FALSE),""),
IFERROR(VLOOKUP($G237,all_tags[style],1,FALSE),""),
IFERROR(VLOOKUP($H237,all_tags[style],1,FALSE),""),
IFERROR(VLOOKUP($I237,all_tags[style],1,FALSE),""),
IFERROR(VLOOKUP($J237,all_tags[style],1,FALSE),""),
IFERROR(VLOOKUP($K237,all_tags[style],1,FALSE),""),
IFERROR(VLOOKUP($L237,all_tags[style],1,FALSE),""),
IFERROR(VLOOKUP($M237,all_tags[style],1,FALSE),""),
IFERROR(VLOOKUP($N237,all_tags[style],1,FALSE),""),
IFERROR(VLOOKUP($O237,all_tags[style],1,FALSE),"")
)</f>
        <v/>
      </c>
      <c r="AG237" s="5" t="str">
        <f>_xlfn.TEXTJOIN("#",TRUE,
IFERROR(VLOOKUP($F237,all_tags[theme],1,FALSE),""),
IFERROR(VLOOKUP($G237,all_tags[theme],1,FALSE),""),
IFERROR(VLOOKUP($H237,all_tags[theme],1,FALSE),""),
IFERROR(VLOOKUP($I237,all_tags[theme],1,FALSE),""),
IFERROR(VLOOKUP($J237,all_tags[theme],1,FALSE),""),
IFERROR(VLOOKUP($K237,all_tags[theme],1,FALSE),""),
IFERROR(VLOOKUP($L237,all_tags[theme],1,FALSE),""),
IFERROR(VLOOKUP($M237,all_tags[theme],1,FALSE),""),
IFERROR(VLOOKUP($N237,all_tags[theme],1,FALSE),""),
IFERROR(VLOOKUP($O237,all_tags[theme],1,FALSE),"")
)</f>
        <v>data-viz</v>
      </c>
      <c r="AH237" s="5" t="str">
        <f>_xlfn.TEXTJOIN("#",TRUE,
IFERROR(VLOOKUP($F237,all_tags[topic],1,FALSE),""),
IFERROR(VLOOKUP($G237,all_tags[topic],1,FALSE),""),
IFERROR(VLOOKUP($H237,all_tags[topic],1,FALSE),""),
IFERROR(VLOOKUP($I237,all_tags[topic],1,FALSE),""),
IFERROR(VLOOKUP($J237,all_tags[topic],1,FALSE),""),
IFERROR(VLOOKUP($K237,all_tags[topic],1,FALSE),""),
IFERROR(VLOOKUP($L237,all_tags[topic],1,FALSE),""),
IFERROR(VLOOKUP($M237,all_tags[topic],1,FALSE),""),
IFERROR(VLOOKUP($N237,all_tags[topic],1,FALSE),""),
IFERROR(VLOOKUP($O237,all_tags[topic],1,FALSE),"")
)</f>
        <v>technique#method#concept</v>
      </c>
      <c r="AI237" s="5" t="str">
        <f>_xlfn.TEXTJOIN("#",TRUE,
IFERROR(VLOOKUP($F237,all_tags[area],1,FALSE),""),
IFERROR(VLOOKUP($G237,all_tags[area],1,FALSE),""),
IFERROR(VLOOKUP($H237,all_tags[area],1,FALSE),""),
IFERROR(VLOOKUP($I237,all_tags[area],1,FALSE),""),
IFERROR(VLOOKUP($J237,all_tags[area],1,FALSE),""),
IFERROR(VLOOKUP($K237,all_tags[area],1,FALSE),""),
IFERROR(VLOOKUP($L237,all_tags[area],1,FALSE),""),
IFERROR(VLOOKUP($M237,all_tags[area],1,FALSE),""),
IFERROR(VLOOKUP($N237,all_tags[area],1,FALSE),""),
IFERROR(VLOOKUP($O237,all_tags[area],1,FALSE),"")
)</f>
        <v/>
      </c>
      <c r="AJ237" s="5" t="str">
        <f>_xlfn.TEXTJOIN("#",TRUE,
IFERROR(VLOOKUP($F237,all_tags[technology],1,FALSE),""),
IFERROR(VLOOKUP($G237,all_tags[technology],1,FALSE),""),
IFERROR(VLOOKUP($H237,all_tags[technology],1,FALSE),""),
IFERROR(VLOOKUP($I237,all_tags[technology],1,FALSE),""),
IFERROR(VLOOKUP($J237,all_tags[technology],1,FALSE),""),
IFERROR(VLOOKUP($K237,all_tags[technology],1,FALSE),""),
IFERROR(VLOOKUP($L237,all_tags[technology],1,FALSE),""),
IFERROR(VLOOKUP($M237,all_tags[technology],1,FALSE),""),
IFERROR(VLOOKUP($N237,all_tags[technology],1,FALSE),""),
IFERROR(VLOOKUP($O237,all_tags[technology],1,FALSE),"")
)</f>
        <v/>
      </c>
      <c r="AK237" s="5" t="str">
        <f>_xlfn.TEXTJOIN("#",TRUE,
IFERROR(VLOOKUP($F237,all_tags[other],1,FALSE),""),
IFERROR(VLOOKUP($G237,all_tags[other],1,FALSE),""),
IFERROR(VLOOKUP($H237,all_tags[other],1,FALSE),""),
IFERROR(VLOOKUP($I237,all_tags[other],1,FALSE),""),
IFERROR(VLOOKUP($J237,all_tags[other],1,FALSE),""),
IFERROR(VLOOKUP($K237,all_tags[other],1,FALSE),""),
IFERROR(VLOOKUP($L237,all_tags[other],1,FALSE),""),
IFERROR(VLOOKUP($M237,all_tags[other],1,FALSE),""),
IFERROR(VLOOKUP($N237,all_tags[other],1,FALSE),""),
IFERROR(VLOOKUP($O237,all_tags[other],1,FALSE),"")
)</f>
        <v/>
      </c>
      <c r="AL237" t="str">
        <f t="shared" si="3"/>
        <v>post;explainer;overview;data-viz;technique;method;concept</v>
      </c>
    </row>
    <row r="238" spans="1:38" ht="30" x14ac:dyDescent="0.25">
      <c r="A238" t="str">
        <f>source_data[[#This Row],[link_id]]</f>
        <v>L00568</v>
      </c>
      <c r="B238" t="str">
        <f>source_data[[#This Row],[link]]</f>
        <v>http://www.datasciencecentral.com/profiles/blogs/data-science-identifying-variables-that-might-be-better</v>
      </c>
      <c r="C238" t="str">
        <f>source_data[[#This Row],[article_title]]</f>
        <v>Data Science: Identifying Variables That Might Be Better Predictors</v>
      </c>
      <c r="D238" t="str">
        <f>source_data[[#This Row],[concatenate]]</f>
        <v>post;explainer;overview;concept;technique</v>
      </c>
      <c r="E238">
        <f>source_data[[#This Row],[tag_count]]</f>
        <v>4</v>
      </c>
      <c r="F238" t="str" cm="1">
        <f t="array" ref="F238:J238">_xlfn.TEXTSPLIT(Table5[[#This Row],[concatenate]],";")</f>
        <v>post</v>
      </c>
      <c r="G238" t="str">
        <v>explainer</v>
      </c>
      <c r="H238" t="str">
        <v>overview</v>
      </c>
      <c r="I238" t="str">
        <v>concept</v>
      </c>
      <c r="J238" t="str">
        <v>technique</v>
      </c>
      <c r="Q238">
        <f>IF(ISBLANK(F238),-1,COUNTIF(all_tags[],F238)-COUNTIF(all_tags[category],F238))</f>
        <v>1</v>
      </c>
      <c r="R238">
        <f>IF(ISBLANK(G238),-1,COUNTIF(all_tags[],G238)-COUNTIF(all_tags[category],G238))</f>
        <v>1</v>
      </c>
      <c r="S238">
        <f>IF(ISBLANK(H238),-1,COUNTIF(all_tags[],H238)-COUNTIF(all_tags[category],H238))</f>
        <v>1</v>
      </c>
      <c r="T238">
        <f>IF(ISBLANK(I238),-1,COUNTIF(all_tags[],I238)-COUNTIF(all_tags[category],I238))</f>
        <v>1</v>
      </c>
      <c r="U238">
        <f>IF(ISBLANK(J238),-1,COUNTIF(all_tags[],J238)-COUNTIF(all_tags[category],J238))</f>
        <v>1</v>
      </c>
      <c r="V238">
        <f>IF(ISBLANK(K238),-1,COUNTIF(all_tags[],K238)-COUNTIF(all_tags[category],K238))</f>
        <v>-1</v>
      </c>
      <c r="W238">
        <f>IF(ISBLANK(L238),-1,COUNTIF(all_tags[],L238)-COUNTIF(all_tags[category],L238))</f>
        <v>-1</v>
      </c>
      <c r="X238">
        <f>IF(ISBLANK(M238),-1,COUNTIF(all_tags[],M238)-COUNTIF(all_tags[category],M238))</f>
        <v>-1</v>
      </c>
      <c r="Y238">
        <f>IF(ISBLANK(N238),-1,COUNTIF(all_tags[],N238)-COUNTIF(all_tags[category],N238))</f>
        <v>-1</v>
      </c>
      <c r="Z238">
        <f>IF(ISBLANK(O238),-1,COUNTIF(all_tags[],O238)-COUNTIF(all_tags[category],O238))</f>
        <v>-1</v>
      </c>
      <c r="AB238" t="str">
        <f>Table5[[#This Row],[link_id]]</f>
        <v>L00568</v>
      </c>
      <c r="AC238" s="5" t="str">
        <f>_xlfn.TEXTJOIN("#",TRUE,
IFERROR(VLOOKUP($F238,all_tags[format],1,FALSE),""),
IFERROR(VLOOKUP($G238,all_tags[format],1,FALSE),""),
IFERROR(VLOOKUP($H238,all_tags[format],1,FALSE),""),
IFERROR(VLOOKUP($I238,all_tags[format],1,FALSE),""),
IFERROR(VLOOKUP($J238,all_tags[format],1,FALSE),""),
IFERROR(VLOOKUP($K238,all_tags[format],1,FALSE),""),
IFERROR(VLOOKUP($L238,all_tags[format],1,FALSE),""),
IFERROR(VLOOKUP($M238,all_tags[format],1,FALSE),""),
IFERROR(VLOOKUP($N238,all_tags[format],1,FALSE),""),
IFERROR(VLOOKUP($O238,all_tags[format],1,FALSE),"")
)</f>
        <v>post</v>
      </c>
      <c r="AD238" s="5" t="str">
        <f>_xlfn.TEXTJOIN("#",TRUE,
IFERROR(VLOOKUP($F238,all_tags[type],1,FALSE),""),
IFERROR(VLOOKUP($G238,all_tags[type],1,FALSE),""),
IFERROR(VLOOKUP($H238,all_tags[type],1,FALSE),""),
IFERROR(VLOOKUP($I238,all_tags[type],1,FALSE),""),
IFERROR(VLOOKUP($J238,all_tags[type],1,FALSE),""),
IFERROR(VLOOKUP($K238,all_tags[type],1,FALSE),""),
IFERROR(VLOOKUP($L238,all_tags[type],1,FALSE),""),
IFERROR(VLOOKUP($M238,all_tags[type],1,FALSE),""),
IFERROR(VLOOKUP($N238,all_tags[type],1,FALSE),""),
IFERROR(VLOOKUP($O238,all_tags[type],1,FALSE),"")
)</f>
        <v/>
      </c>
      <c r="AE238" s="5" t="str">
        <f>_xlfn.TEXTJOIN("#",TRUE,
IFERROR(VLOOKUP($F238,all_tags[level],1,FALSE),""),
IFERROR(VLOOKUP($G238,all_tags[level],1,FALSE),""),
IFERROR(VLOOKUP($H238,all_tags[level],1,FALSE),""),
IFERROR(VLOOKUP($I238,all_tags[level],1,FALSE),""),
IFERROR(VLOOKUP($J238,all_tags[level],1,FALSE),""),
IFERROR(VLOOKUP($K238,all_tags[level],1,FALSE),""),
IFERROR(VLOOKUP($L238,all_tags[level],1,FALSE),""),
IFERROR(VLOOKUP($M238,all_tags[level],1,FALSE),""),
IFERROR(VLOOKUP($N238,all_tags[level],1,FALSE),""),
IFERROR(VLOOKUP($O238,all_tags[level],1,FALSE),"")
)</f>
        <v>explainer#overview</v>
      </c>
      <c r="AF238" s="5" t="str">
        <f>_xlfn.TEXTJOIN("#",TRUE,
IFERROR(VLOOKUP($F238,all_tags[style],1,FALSE),""),
IFERROR(VLOOKUP($G238,all_tags[style],1,FALSE),""),
IFERROR(VLOOKUP($H238,all_tags[style],1,FALSE),""),
IFERROR(VLOOKUP($I238,all_tags[style],1,FALSE),""),
IFERROR(VLOOKUP($J238,all_tags[style],1,FALSE),""),
IFERROR(VLOOKUP($K238,all_tags[style],1,FALSE),""),
IFERROR(VLOOKUP($L238,all_tags[style],1,FALSE),""),
IFERROR(VLOOKUP($M238,all_tags[style],1,FALSE),""),
IFERROR(VLOOKUP($N238,all_tags[style],1,FALSE),""),
IFERROR(VLOOKUP($O238,all_tags[style],1,FALSE),"")
)</f>
        <v/>
      </c>
      <c r="AG238" s="5" t="str">
        <f>_xlfn.TEXTJOIN("#",TRUE,
IFERROR(VLOOKUP($F238,all_tags[theme],1,FALSE),""),
IFERROR(VLOOKUP($G238,all_tags[theme],1,FALSE),""),
IFERROR(VLOOKUP($H238,all_tags[theme],1,FALSE),""),
IFERROR(VLOOKUP($I238,all_tags[theme],1,FALSE),""),
IFERROR(VLOOKUP($J238,all_tags[theme],1,FALSE),""),
IFERROR(VLOOKUP($K238,all_tags[theme],1,FALSE),""),
IFERROR(VLOOKUP($L238,all_tags[theme],1,FALSE),""),
IFERROR(VLOOKUP($M238,all_tags[theme],1,FALSE),""),
IFERROR(VLOOKUP($N238,all_tags[theme],1,FALSE),""),
IFERROR(VLOOKUP($O238,all_tags[theme],1,FALSE),"")
)</f>
        <v/>
      </c>
      <c r="AH238" s="5" t="str">
        <f>_xlfn.TEXTJOIN("#",TRUE,
IFERROR(VLOOKUP($F238,all_tags[topic],1,FALSE),""),
IFERROR(VLOOKUP($G238,all_tags[topic],1,FALSE),""),
IFERROR(VLOOKUP($H238,all_tags[topic],1,FALSE),""),
IFERROR(VLOOKUP($I238,all_tags[topic],1,FALSE),""),
IFERROR(VLOOKUP($J238,all_tags[topic],1,FALSE),""),
IFERROR(VLOOKUP($K238,all_tags[topic],1,FALSE),""),
IFERROR(VLOOKUP($L238,all_tags[topic],1,FALSE),""),
IFERROR(VLOOKUP($M238,all_tags[topic],1,FALSE),""),
IFERROR(VLOOKUP($N238,all_tags[topic],1,FALSE),""),
IFERROR(VLOOKUP($O238,all_tags[topic],1,FALSE),"")
)</f>
        <v>concept#technique</v>
      </c>
      <c r="AI238" s="5" t="str">
        <f>_xlfn.TEXTJOIN("#",TRUE,
IFERROR(VLOOKUP($F238,all_tags[area],1,FALSE),""),
IFERROR(VLOOKUP($G238,all_tags[area],1,FALSE),""),
IFERROR(VLOOKUP($H238,all_tags[area],1,FALSE),""),
IFERROR(VLOOKUP($I238,all_tags[area],1,FALSE),""),
IFERROR(VLOOKUP($J238,all_tags[area],1,FALSE),""),
IFERROR(VLOOKUP($K238,all_tags[area],1,FALSE),""),
IFERROR(VLOOKUP($L238,all_tags[area],1,FALSE),""),
IFERROR(VLOOKUP($M238,all_tags[area],1,FALSE),""),
IFERROR(VLOOKUP($N238,all_tags[area],1,FALSE),""),
IFERROR(VLOOKUP($O238,all_tags[area],1,FALSE),"")
)</f>
        <v/>
      </c>
      <c r="AJ238" s="5" t="str">
        <f>_xlfn.TEXTJOIN("#",TRUE,
IFERROR(VLOOKUP($F238,all_tags[technology],1,FALSE),""),
IFERROR(VLOOKUP($G238,all_tags[technology],1,FALSE),""),
IFERROR(VLOOKUP($H238,all_tags[technology],1,FALSE),""),
IFERROR(VLOOKUP($I238,all_tags[technology],1,FALSE),""),
IFERROR(VLOOKUP($J238,all_tags[technology],1,FALSE),""),
IFERROR(VLOOKUP($K238,all_tags[technology],1,FALSE),""),
IFERROR(VLOOKUP($L238,all_tags[technology],1,FALSE),""),
IFERROR(VLOOKUP($M238,all_tags[technology],1,FALSE),""),
IFERROR(VLOOKUP($N238,all_tags[technology],1,FALSE),""),
IFERROR(VLOOKUP($O238,all_tags[technology],1,FALSE),"")
)</f>
        <v/>
      </c>
      <c r="AK238" s="5" t="str">
        <f>_xlfn.TEXTJOIN("#",TRUE,
IFERROR(VLOOKUP($F238,all_tags[other],1,FALSE),""),
IFERROR(VLOOKUP($G238,all_tags[other],1,FALSE),""),
IFERROR(VLOOKUP($H238,all_tags[other],1,FALSE),""),
IFERROR(VLOOKUP($I238,all_tags[other],1,FALSE),""),
IFERROR(VLOOKUP($J238,all_tags[other],1,FALSE),""),
IFERROR(VLOOKUP($K238,all_tags[other],1,FALSE),""),
IFERROR(VLOOKUP($L238,all_tags[other],1,FALSE),""),
IFERROR(VLOOKUP($M238,all_tags[other],1,FALSE),""),
IFERROR(VLOOKUP($N238,all_tags[other],1,FALSE),""),
IFERROR(VLOOKUP($O238,all_tags[other],1,FALSE),"")
)</f>
        <v/>
      </c>
      <c r="AL238" t="str">
        <f t="shared" si="3"/>
        <v>post;explainer;overview;concept;technique</v>
      </c>
    </row>
    <row r="239" spans="1:38" ht="30" x14ac:dyDescent="0.25">
      <c r="A239" t="str">
        <f>source_data[[#This Row],[link_id]]</f>
        <v>L00571</v>
      </c>
      <c r="B239" t="str">
        <f>source_data[[#This Row],[link]]</f>
        <v>https://www.thoughtco.com/chi-square-statistic-formula-and-usage-3126280</v>
      </c>
      <c r="C239" t="str">
        <f>source_data[[#This Row],[article_title]]</f>
        <v>The Chi-Square Statistic Formula and How to Use It</v>
      </c>
      <c r="D239" t="str">
        <f>source_data[[#This Row],[concatenate]]</f>
        <v>post;explainer;overview;concept;technique</v>
      </c>
      <c r="E239">
        <f>source_data[[#This Row],[tag_count]]</f>
        <v>4</v>
      </c>
      <c r="F239" t="str" cm="1">
        <f t="array" ref="F239:J239">_xlfn.TEXTSPLIT(Table5[[#This Row],[concatenate]],";")</f>
        <v>post</v>
      </c>
      <c r="G239" t="str">
        <v>explainer</v>
      </c>
      <c r="H239" t="str">
        <v>overview</v>
      </c>
      <c r="I239" t="str">
        <v>concept</v>
      </c>
      <c r="J239" t="str">
        <v>technique</v>
      </c>
      <c r="Q239">
        <f>IF(ISBLANK(F239),-1,COUNTIF(all_tags[],F239)-COUNTIF(all_tags[category],F239))</f>
        <v>1</v>
      </c>
      <c r="R239">
        <f>IF(ISBLANK(G239),-1,COUNTIF(all_tags[],G239)-COUNTIF(all_tags[category],G239))</f>
        <v>1</v>
      </c>
      <c r="S239">
        <f>IF(ISBLANK(H239),-1,COUNTIF(all_tags[],H239)-COUNTIF(all_tags[category],H239))</f>
        <v>1</v>
      </c>
      <c r="T239">
        <f>IF(ISBLANK(I239),-1,COUNTIF(all_tags[],I239)-COUNTIF(all_tags[category],I239))</f>
        <v>1</v>
      </c>
      <c r="U239">
        <f>IF(ISBLANK(J239),-1,COUNTIF(all_tags[],J239)-COUNTIF(all_tags[category],J239))</f>
        <v>1</v>
      </c>
      <c r="V239">
        <f>IF(ISBLANK(K239),-1,COUNTIF(all_tags[],K239)-COUNTIF(all_tags[category],K239))</f>
        <v>-1</v>
      </c>
      <c r="W239">
        <f>IF(ISBLANK(L239),-1,COUNTIF(all_tags[],L239)-COUNTIF(all_tags[category],L239))</f>
        <v>-1</v>
      </c>
      <c r="X239">
        <f>IF(ISBLANK(M239),-1,COUNTIF(all_tags[],M239)-COUNTIF(all_tags[category],M239))</f>
        <v>-1</v>
      </c>
      <c r="Y239">
        <f>IF(ISBLANK(N239),-1,COUNTIF(all_tags[],N239)-COUNTIF(all_tags[category],N239))</f>
        <v>-1</v>
      </c>
      <c r="Z239">
        <f>IF(ISBLANK(O239),-1,COUNTIF(all_tags[],O239)-COUNTIF(all_tags[category],O239))</f>
        <v>-1</v>
      </c>
      <c r="AB239" t="str">
        <f>Table5[[#This Row],[link_id]]</f>
        <v>L00571</v>
      </c>
      <c r="AC239" s="5" t="str">
        <f>_xlfn.TEXTJOIN("#",TRUE,
IFERROR(VLOOKUP($F239,all_tags[format],1,FALSE),""),
IFERROR(VLOOKUP($G239,all_tags[format],1,FALSE),""),
IFERROR(VLOOKUP($H239,all_tags[format],1,FALSE),""),
IFERROR(VLOOKUP($I239,all_tags[format],1,FALSE),""),
IFERROR(VLOOKUP($J239,all_tags[format],1,FALSE),""),
IFERROR(VLOOKUP($K239,all_tags[format],1,FALSE),""),
IFERROR(VLOOKUP($L239,all_tags[format],1,FALSE),""),
IFERROR(VLOOKUP($M239,all_tags[format],1,FALSE),""),
IFERROR(VLOOKUP($N239,all_tags[format],1,FALSE),""),
IFERROR(VLOOKUP($O239,all_tags[format],1,FALSE),"")
)</f>
        <v>post</v>
      </c>
      <c r="AD239" s="5" t="str">
        <f>_xlfn.TEXTJOIN("#",TRUE,
IFERROR(VLOOKUP($F239,all_tags[type],1,FALSE),""),
IFERROR(VLOOKUP($G239,all_tags[type],1,FALSE),""),
IFERROR(VLOOKUP($H239,all_tags[type],1,FALSE),""),
IFERROR(VLOOKUP($I239,all_tags[type],1,FALSE),""),
IFERROR(VLOOKUP($J239,all_tags[type],1,FALSE),""),
IFERROR(VLOOKUP($K239,all_tags[type],1,FALSE),""),
IFERROR(VLOOKUP($L239,all_tags[type],1,FALSE),""),
IFERROR(VLOOKUP($M239,all_tags[type],1,FALSE),""),
IFERROR(VLOOKUP($N239,all_tags[type],1,FALSE),""),
IFERROR(VLOOKUP($O239,all_tags[type],1,FALSE),"")
)</f>
        <v/>
      </c>
      <c r="AE239" s="5" t="str">
        <f>_xlfn.TEXTJOIN("#",TRUE,
IFERROR(VLOOKUP($F239,all_tags[level],1,FALSE),""),
IFERROR(VLOOKUP($G239,all_tags[level],1,FALSE),""),
IFERROR(VLOOKUP($H239,all_tags[level],1,FALSE),""),
IFERROR(VLOOKUP($I239,all_tags[level],1,FALSE),""),
IFERROR(VLOOKUP($J239,all_tags[level],1,FALSE),""),
IFERROR(VLOOKUP($K239,all_tags[level],1,FALSE),""),
IFERROR(VLOOKUP($L239,all_tags[level],1,FALSE),""),
IFERROR(VLOOKUP($M239,all_tags[level],1,FALSE),""),
IFERROR(VLOOKUP($N239,all_tags[level],1,FALSE),""),
IFERROR(VLOOKUP($O239,all_tags[level],1,FALSE),"")
)</f>
        <v>explainer#overview</v>
      </c>
      <c r="AF239" s="5" t="str">
        <f>_xlfn.TEXTJOIN("#",TRUE,
IFERROR(VLOOKUP($F239,all_tags[style],1,FALSE),""),
IFERROR(VLOOKUP($G239,all_tags[style],1,FALSE),""),
IFERROR(VLOOKUP($H239,all_tags[style],1,FALSE),""),
IFERROR(VLOOKUP($I239,all_tags[style],1,FALSE),""),
IFERROR(VLOOKUP($J239,all_tags[style],1,FALSE),""),
IFERROR(VLOOKUP($K239,all_tags[style],1,FALSE),""),
IFERROR(VLOOKUP($L239,all_tags[style],1,FALSE),""),
IFERROR(VLOOKUP($M239,all_tags[style],1,FALSE),""),
IFERROR(VLOOKUP($N239,all_tags[style],1,FALSE),""),
IFERROR(VLOOKUP($O239,all_tags[style],1,FALSE),"")
)</f>
        <v/>
      </c>
      <c r="AG239" s="5" t="str">
        <f>_xlfn.TEXTJOIN("#",TRUE,
IFERROR(VLOOKUP($F239,all_tags[theme],1,FALSE),""),
IFERROR(VLOOKUP($G239,all_tags[theme],1,FALSE),""),
IFERROR(VLOOKUP($H239,all_tags[theme],1,FALSE),""),
IFERROR(VLOOKUP($I239,all_tags[theme],1,FALSE),""),
IFERROR(VLOOKUP($J239,all_tags[theme],1,FALSE),""),
IFERROR(VLOOKUP($K239,all_tags[theme],1,FALSE),""),
IFERROR(VLOOKUP($L239,all_tags[theme],1,FALSE),""),
IFERROR(VLOOKUP($M239,all_tags[theme],1,FALSE),""),
IFERROR(VLOOKUP($N239,all_tags[theme],1,FALSE),""),
IFERROR(VLOOKUP($O239,all_tags[theme],1,FALSE),"")
)</f>
        <v/>
      </c>
      <c r="AH239" s="5" t="str">
        <f>_xlfn.TEXTJOIN("#",TRUE,
IFERROR(VLOOKUP($F239,all_tags[topic],1,FALSE),""),
IFERROR(VLOOKUP($G239,all_tags[topic],1,FALSE),""),
IFERROR(VLOOKUP($H239,all_tags[topic],1,FALSE),""),
IFERROR(VLOOKUP($I239,all_tags[topic],1,FALSE),""),
IFERROR(VLOOKUP($J239,all_tags[topic],1,FALSE),""),
IFERROR(VLOOKUP($K239,all_tags[topic],1,FALSE),""),
IFERROR(VLOOKUP($L239,all_tags[topic],1,FALSE),""),
IFERROR(VLOOKUP($M239,all_tags[topic],1,FALSE),""),
IFERROR(VLOOKUP($N239,all_tags[topic],1,FALSE),""),
IFERROR(VLOOKUP($O239,all_tags[topic],1,FALSE),"")
)</f>
        <v>concept#technique</v>
      </c>
      <c r="AI239" s="5" t="str">
        <f>_xlfn.TEXTJOIN("#",TRUE,
IFERROR(VLOOKUP($F239,all_tags[area],1,FALSE),""),
IFERROR(VLOOKUP($G239,all_tags[area],1,FALSE),""),
IFERROR(VLOOKUP($H239,all_tags[area],1,FALSE),""),
IFERROR(VLOOKUP($I239,all_tags[area],1,FALSE),""),
IFERROR(VLOOKUP($J239,all_tags[area],1,FALSE),""),
IFERROR(VLOOKUP($K239,all_tags[area],1,FALSE),""),
IFERROR(VLOOKUP($L239,all_tags[area],1,FALSE),""),
IFERROR(VLOOKUP($M239,all_tags[area],1,FALSE),""),
IFERROR(VLOOKUP($N239,all_tags[area],1,FALSE),""),
IFERROR(VLOOKUP($O239,all_tags[area],1,FALSE),"")
)</f>
        <v/>
      </c>
      <c r="AJ239" s="5" t="str">
        <f>_xlfn.TEXTJOIN("#",TRUE,
IFERROR(VLOOKUP($F239,all_tags[technology],1,FALSE),""),
IFERROR(VLOOKUP($G239,all_tags[technology],1,FALSE),""),
IFERROR(VLOOKUP($H239,all_tags[technology],1,FALSE),""),
IFERROR(VLOOKUP($I239,all_tags[technology],1,FALSE),""),
IFERROR(VLOOKUP($J239,all_tags[technology],1,FALSE),""),
IFERROR(VLOOKUP($K239,all_tags[technology],1,FALSE),""),
IFERROR(VLOOKUP($L239,all_tags[technology],1,FALSE),""),
IFERROR(VLOOKUP($M239,all_tags[technology],1,FALSE),""),
IFERROR(VLOOKUP($N239,all_tags[technology],1,FALSE),""),
IFERROR(VLOOKUP($O239,all_tags[technology],1,FALSE),"")
)</f>
        <v/>
      </c>
      <c r="AK239" s="5" t="str">
        <f>_xlfn.TEXTJOIN("#",TRUE,
IFERROR(VLOOKUP($F239,all_tags[other],1,FALSE),""),
IFERROR(VLOOKUP($G239,all_tags[other],1,FALSE),""),
IFERROR(VLOOKUP($H239,all_tags[other],1,FALSE),""),
IFERROR(VLOOKUP($I239,all_tags[other],1,FALSE),""),
IFERROR(VLOOKUP($J239,all_tags[other],1,FALSE),""),
IFERROR(VLOOKUP($K239,all_tags[other],1,FALSE),""),
IFERROR(VLOOKUP($L239,all_tags[other],1,FALSE),""),
IFERROR(VLOOKUP($M239,all_tags[other],1,FALSE),""),
IFERROR(VLOOKUP($N239,all_tags[other],1,FALSE),""),
IFERROR(VLOOKUP($O239,all_tags[other],1,FALSE),"")
)</f>
        <v/>
      </c>
      <c r="AL239" t="str">
        <f t="shared" si="3"/>
        <v>post;explainer;overview;concept;technique</v>
      </c>
    </row>
    <row r="240" spans="1:38" ht="30" x14ac:dyDescent="0.25">
      <c r="A240" t="str">
        <f>source_data[[#This Row],[link_id]]</f>
        <v>L00576</v>
      </c>
      <c r="B240" t="str">
        <f>source_data[[#This Row],[link]]</f>
        <v>http://www.infoworld.com/article/3212944/machine-learning/how-to-get-started-with-machine-learning.html</v>
      </c>
      <c r="C240" t="str">
        <f>source_data[[#This Row],[article_title]]</f>
        <v>What to know before you get started with TensorFlow machine learning</v>
      </c>
      <c r="D240" t="str">
        <f>source_data[[#This Row],[concatenate]]</f>
        <v>post;recommendation;overview;technique</v>
      </c>
      <c r="E240">
        <f>source_data[[#This Row],[tag_count]]</f>
        <v>5</v>
      </c>
      <c r="F240" t="str" cm="1">
        <f t="array" ref="F240:I240">_xlfn.TEXTSPLIT(Table5[[#This Row],[concatenate]],";")</f>
        <v>post</v>
      </c>
      <c r="G240" t="str">
        <v>recommendation</v>
      </c>
      <c r="H240" t="str">
        <v>overview</v>
      </c>
      <c r="I240" t="str">
        <v>technique</v>
      </c>
      <c r="Q240">
        <f>IF(ISBLANK(F240),-1,COUNTIF(all_tags[],F240)-COUNTIF(all_tags[category],F240))</f>
        <v>1</v>
      </c>
      <c r="R240">
        <f>IF(ISBLANK(G240),-1,COUNTIF(all_tags[],G240)-COUNTIF(all_tags[category],G240))</f>
        <v>1</v>
      </c>
      <c r="S240">
        <f>IF(ISBLANK(H240),-1,COUNTIF(all_tags[],H240)-COUNTIF(all_tags[category],H240))</f>
        <v>1</v>
      </c>
      <c r="T240">
        <f>IF(ISBLANK(I240),-1,COUNTIF(all_tags[],I240)-COUNTIF(all_tags[category],I240))</f>
        <v>1</v>
      </c>
      <c r="U240">
        <f>IF(ISBLANK(J240),-1,COUNTIF(all_tags[],J240)-COUNTIF(all_tags[category],J240))</f>
        <v>-1</v>
      </c>
      <c r="V240">
        <f>IF(ISBLANK(K240),-1,COUNTIF(all_tags[],K240)-COUNTIF(all_tags[category],K240))</f>
        <v>-1</v>
      </c>
      <c r="W240">
        <f>IF(ISBLANK(L240),-1,COUNTIF(all_tags[],L240)-COUNTIF(all_tags[category],L240))</f>
        <v>-1</v>
      </c>
      <c r="X240">
        <f>IF(ISBLANK(M240),-1,COUNTIF(all_tags[],M240)-COUNTIF(all_tags[category],M240))</f>
        <v>-1</v>
      </c>
      <c r="Y240">
        <f>IF(ISBLANK(N240),-1,COUNTIF(all_tags[],N240)-COUNTIF(all_tags[category],N240))</f>
        <v>-1</v>
      </c>
      <c r="Z240">
        <f>IF(ISBLANK(O240),-1,COUNTIF(all_tags[],O240)-COUNTIF(all_tags[category],O240))</f>
        <v>-1</v>
      </c>
      <c r="AB240" t="str">
        <f>Table5[[#This Row],[link_id]]</f>
        <v>L00576</v>
      </c>
      <c r="AC240" s="5" t="str">
        <f>_xlfn.TEXTJOIN("#",TRUE,
IFERROR(VLOOKUP($F240,all_tags[format],1,FALSE),""),
IFERROR(VLOOKUP($G240,all_tags[format],1,FALSE),""),
IFERROR(VLOOKUP($H240,all_tags[format],1,FALSE),""),
IFERROR(VLOOKUP($I240,all_tags[format],1,FALSE),""),
IFERROR(VLOOKUP($J240,all_tags[format],1,FALSE),""),
IFERROR(VLOOKUP($K240,all_tags[format],1,FALSE),""),
IFERROR(VLOOKUP($L240,all_tags[format],1,FALSE),""),
IFERROR(VLOOKUP($M240,all_tags[format],1,FALSE),""),
IFERROR(VLOOKUP($N240,all_tags[format],1,FALSE),""),
IFERROR(VLOOKUP($O240,all_tags[format],1,FALSE),"")
)</f>
        <v>post</v>
      </c>
      <c r="AD240" s="5" t="str">
        <f>_xlfn.TEXTJOIN("#",TRUE,
IFERROR(VLOOKUP($F240,all_tags[type],1,FALSE),""),
IFERROR(VLOOKUP($G240,all_tags[type],1,FALSE),""),
IFERROR(VLOOKUP($H240,all_tags[type],1,FALSE),""),
IFERROR(VLOOKUP($I240,all_tags[type],1,FALSE),""),
IFERROR(VLOOKUP($J240,all_tags[type],1,FALSE),""),
IFERROR(VLOOKUP($K240,all_tags[type],1,FALSE),""),
IFERROR(VLOOKUP($L240,all_tags[type],1,FALSE),""),
IFERROR(VLOOKUP($M240,all_tags[type],1,FALSE),""),
IFERROR(VLOOKUP($N240,all_tags[type],1,FALSE),""),
IFERROR(VLOOKUP($O240,all_tags[type],1,FALSE),"")
)</f>
        <v>recommendation</v>
      </c>
      <c r="AE240" s="5" t="str">
        <f>_xlfn.TEXTJOIN("#",TRUE,
IFERROR(VLOOKUP($F240,all_tags[level],1,FALSE),""),
IFERROR(VLOOKUP($G240,all_tags[level],1,FALSE),""),
IFERROR(VLOOKUP($H240,all_tags[level],1,FALSE),""),
IFERROR(VLOOKUP($I240,all_tags[level],1,FALSE),""),
IFERROR(VLOOKUP($J240,all_tags[level],1,FALSE),""),
IFERROR(VLOOKUP($K240,all_tags[level],1,FALSE),""),
IFERROR(VLOOKUP($L240,all_tags[level],1,FALSE),""),
IFERROR(VLOOKUP($M240,all_tags[level],1,FALSE),""),
IFERROR(VLOOKUP($N240,all_tags[level],1,FALSE),""),
IFERROR(VLOOKUP($O240,all_tags[level],1,FALSE),"")
)</f>
        <v>overview</v>
      </c>
      <c r="AF240" s="5" t="str">
        <f>_xlfn.TEXTJOIN("#",TRUE,
IFERROR(VLOOKUP($F240,all_tags[style],1,FALSE),""),
IFERROR(VLOOKUP($G240,all_tags[style],1,FALSE),""),
IFERROR(VLOOKUP($H240,all_tags[style],1,FALSE),""),
IFERROR(VLOOKUP($I240,all_tags[style],1,FALSE),""),
IFERROR(VLOOKUP($J240,all_tags[style],1,FALSE),""),
IFERROR(VLOOKUP($K240,all_tags[style],1,FALSE),""),
IFERROR(VLOOKUP($L240,all_tags[style],1,FALSE),""),
IFERROR(VLOOKUP($M240,all_tags[style],1,FALSE),""),
IFERROR(VLOOKUP($N240,all_tags[style],1,FALSE),""),
IFERROR(VLOOKUP($O240,all_tags[style],1,FALSE),"")
)</f>
        <v/>
      </c>
      <c r="AG240" s="5" t="str">
        <f>_xlfn.TEXTJOIN("#",TRUE,
IFERROR(VLOOKUP($F240,all_tags[theme],1,FALSE),""),
IFERROR(VLOOKUP($G240,all_tags[theme],1,FALSE),""),
IFERROR(VLOOKUP($H240,all_tags[theme],1,FALSE),""),
IFERROR(VLOOKUP($I240,all_tags[theme],1,FALSE),""),
IFERROR(VLOOKUP($J240,all_tags[theme],1,FALSE),""),
IFERROR(VLOOKUP($K240,all_tags[theme],1,FALSE),""),
IFERROR(VLOOKUP($L240,all_tags[theme],1,FALSE),""),
IFERROR(VLOOKUP($M240,all_tags[theme],1,FALSE),""),
IFERROR(VLOOKUP($N240,all_tags[theme],1,FALSE),""),
IFERROR(VLOOKUP($O240,all_tags[theme],1,FALSE),"")
)</f>
        <v/>
      </c>
      <c r="AH240" s="5" t="str">
        <f>_xlfn.TEXTJOIN("#",TRUE,
IFERROR(VLOOKUP($F240,all_tags[topic],1,FALSE),""),
IFERROR(VLOOKUP($G240,all_tags[topic],1,FALSE),""),
IFERROR(VLOOKUP($H240,all_tags[topic],1,FALSE),""),
IFERROR(VLOOKUP($I240,all_tags[topic],1,FALSE),""),
IFERROR(VLOOKUP($J240,all_tags[topic],1,FALSE),""),
IFERROR(VLOOKUP($K240,all_tags[topic],1,FALSE),""),
IFERROR(VLOOKUP($L240,all_tags[topic],1,FALSE),""),
IFERROR(VLOOKUP($M240,all_tags[topic],1,FALSE),""),
IFERROR(VLOOKUP($N240,all_tags[topic],1,FALSE),""),
IFERROR(VLOOKUP($O240,all_tags[topic],1,FALSE),"")
)</f>
        <v>technique</v>
      </c>
      <c r="AI240" s="5" t="str">
        <f>_xlfn.TEXTJOIN("#",TRUE,
IFERROR(VLOOKUP($F240,all_tags[area],1,FALSE),""),
IFERROR(VLOOKUP($G240,all_tags[area],1,FALSE),""),
IFERROR(VLOOKUP($H240,all_tags[area],1,FALSE),""),
IFERROR(VLOOKUP($I240,all_tags[area],1,FALSE),""),
IFERROR(VLOOKUP($J240,all_tags[area],1,FALSE),""),
IFERROR(VLOOKUP($K240,all_tags[area],1,FALSE),""),
IFERROR(VLOOKUP($L240,all_tags[area],1,FALSE),""),
IFERROR(VLOOKUP($M240,all_tags[area],1,FALSE),""),
IFERROR(VLOOKUP($N240,all_tags[area],1,FALSE),""),
IFERROR(VLOOKUP($O240,all_tags[area],1,FALSE),"")
)</f>
        <v/>
      </c>
      <c r="AJ240" s="5" t="str">
        <f>_xlfn.TEXTJOIN("#",TRUE,
IFERROR(VLOOKUP($F240,all_tags[technology],1,FALSE),""),
IFERROR(VLOOKUP($G240,all_tags[technology],1,FALSE),""),
IFERROR(VLOOKUP($H240,all_tags[technology],1,FALSE),""),
IFERROR(VLOOKUP($I240,all_tags[technology],1,FALSE),""),
IFERROR(VLOOKUP($J240,all_tags[technology],1,FALSE),""),
IFERROR(VLOOKUP($K240,all_tags[technology],1,FALSE),""),
IFERROR(VLOOKUP($L240,all_tags[technology],1,FALSE),""),
IFERROR(VLOOKUP($M240,all_tags[technology],1,FALSE),""),
IFERROR(VLOOKUP($N240,all_tags[technology],1,FALSE),""),
IFERROR(VLOOKUP($O240,all_tags[technology],1,FALSE),"")
)</f>
        <v/>
      </c>
      <c r="AK240" s="5" t="str">
        <f>_xlfn.TEXTJOIN("#",TRUE,
IFERROR(VLOOKUP($F240,all_tags[other],1,FALSE),""),
IFERROR(VLOOKUP($G240,all_tags[other],1,FALSE),""),
IFERROR(VLOOKUP($H240,all_tags[other],1,FALSE),""),
IFERROR(VLOOKUP($I240,all_tags[other],1,FALSE),""),
IFERROR(VLOOKUP($J240,all_tags[other],1,FALSE),""),
IFERROR(VLOOKUP($K240,all_tags[other],1,FALSE),""),
IFERROR(VLOOKUP($L240,all_tags[other],1,FALSE),""),
IFERROR(VLOOKUP($M240,all_tags[other],1,FALSE),""),
IFERROR(VLOOKUP($N240,all_tags[other],1,FALSE),""),
IFERROR(VLOOKUP($O240,all_tags[other],1,FALSE),"")
)</f>
        <v/>
      </c>
      <c r="AL240" t="str">
        <f t="shared" si="3"/>
        <v>post;recommendation;overview;technique</v>
      </c>
    </row>
    <row r="241" spans="1:38" x14ac:dyDescent="0.25">
      <c r="A241" t="str">
        <f>source_data[[#This Row],[link_id]]</f>
        <v>L00577</v>
      </c>
      <c r="B241" t="str">
        <f>source_data[[#This Row],[link]]</f>
        <v>https://www.webdesignerdepot.com/2017/08/75-web-animation-tools-you-have-to-try/</v>
      </c>
      <c r="C241" t="str">
        <f>source_data[[#This Row],[article_title]]</f>
        <v>75 Web Animation Tools You Have to Try</v>
      </c>
      <c r="D241" t="str">
        <f>source_data[[#This Row],[concatenate]]</f>
        <v>post;list;design;development;animation</v>
      </c>
      <c r="E241">
        <f>source_data[[#This Row],[tag_count]]</f>
        <v>5</v>
      </c>
      <c r="F241" t="str" cm="1">
        <f t="array" ref="F241:J241">_xlfn.TEXTSPLIT(Table5[[#This Row],[concatenate]],";")</f>
        <v>post</v>
      </c>
      <c r="G241" t="str">
        <v>list</v>
      </c>
      <c r="H241" t="str">
        <v>design</v>
      </c>
      <c r="I241" t="str">
        <v>development</v>
      </c>
      <c r="J241" t="str">
        <v>animation</v>
      </c>
      <c r="Q241">
        <f>IF(ISBLANK(F241),-1,COUNTIF(all_tags[],F241)-COUNTIF(all_tags[category],F241))</f>
        <v>1</v>
      </c>
      <c r="R241">
        <f>IF(ISBLANK(G241),-1,COUNTIF(all_tags[],G241)-COUNTIF(all_tags[category],G241))</f>
        <v>1</v>
      </c>
      <c r="S241">
        <f>IF(ISBLANK(H241),-1,COUNTIF(all_tags[],H241)-COUNTIF(all_tags[category],H241))</f>
        <v>1</v>
      </c>
      <c r="T241">
        <f>IF(ISBLANK(I241),-1,COUNTIF(all_tags[],I241)-COUNTIF(all_tags[category],I241))</f>
        <v>1</v>
      </c>
      <c r="U241">
        <f>IF(ISBLANK(J241),-1,COUNTIF(all_tags[],J241)-COUNTIF(all_tags[category],J241))</f>
        <v>1</v>
      </c>
      <c r="V241">
        <f>IF(ISBLANK(K241),-1,COUNTIF(all_tags[],K241)-COUNTIF(all_tags[category],K241))</f>
        <v>-1</v>
      </c>
      <c r="W241">
        <f>IF(ISBLANK(L241),-1,COUNTIF(all_tags[],L241)-COUNTIF(all_tags[category],L241))</f>
        <v>-1</v>
      </c>
      <c r="X241">
        <f>IF(ISBLANK(M241),-1,COUNTIF(all_tags[],M241)-COUNTIF(all_tags[category],M241))</f>
        <v>-1</v>
      </c>
      <c r="Y241">
        <f>IF(ISBLANK(N241),-1,COUNTIF(all_tags[],N241)-COUNTIF(all_tags[category],N241))</f>
        <v>-1</v>
      </c>
      <c r="Z241">
        <f>IF(ISBLANK(O241),-1,COUNTIF(all_tags[],O241)-COUNTIF(all_tags[category],O241))</f>
        <v>-1</v>
      </c>
      <c r="AB241" t="str">
        <f>Table5[[#This Row],[link_id]]</f>
        <v>L00577</v>
      </c>
      <c r="AC241" s="5" t="str">
        <f>_xlfn.TEXTJOIN("#",TRUE,
IFERROR(VLOOKUP($F241,all_tags[format],1,FALSE),""),
IFERROR(VLOOKUP($G241,all_tags[format],1,FALSE),""),
IFERROR(VLOOKUP($H241,all_tags[format],1,FALSE),""),
IFERROR(VLOOKUP($I241,all_tags[format],1,FALSE),""),
IFERROR(VLOOKUP($J241,all_tags[format],1,FALSE),""),
IFERROR(VLOOKUP($K241,all_tags[format],1,FALSE),""),
IFERROR(VLOOKUP($L241,all_tags[format],1,FALSE),""),
IFERROR(VLOOKUP($M241,all_tags[format],1,FALSE),""),
IFERROR(VLOOKUP($N241,all_tags[format],1,FALSE),""),
IFERROR(VLOOKUP($O241,all_tags[format],1,FALSE),"")
)</f>
        <v>post</v>
      </c>
      <c r="AD241" s="5" t="str">
        <f>_xlfn.TEXTJOIN("#",TRUE,
IFERROR(VLOOKUP($F241,all_tags[type],1,FALSE),""),
IFERROR(VLOOKUP($G241,all_tags[type],1,FALSE),""),
IFERROR(VLOOKUP($H241,all_tags[type],1,FALSE),""),
IFERROR(VLOOKUP($I241,all_tags[type],1,FALSE),""),
IFERROR(VLOOKUP($J241,all_tags[type],1,FALSE),""),
IFERROR(VLOOKUP($K241,all_tags[type],1,FALSE),""),
IFERROR(VLOOKUP($L241,all_tags[type],1,FALSE),""),
IFERROR(VLOOKUP($M241,all_tags[type],1,FALSE),""),
IFERROR(VLOOKUP($N241,all_tags[type],1,FALSE),""),
IFERROR(VLOOKUP($O241,all_tags[type],1,FALSE),"")
)</f>
        <v>list</v>
      </c>
      <c r="AE241" s="5" t="str">
        <f>_xlfn.TEXTJOIN("#",TRUE,
IFERROR(VLOOKUP($F241,all_tags[level],1,FALSE),""),
IFERROR(VLOOKUP($G241,all_tags[level],1,FALSE),""),
IFERROR(VLOOKUP($H241,all_tags[level],1,FALSE),""),
IFERROR(VLOOKUP($I241,all_tags[level],1,FALSE),""),
IFERROR(VLOOKUP($J241,all_tags[level],1,FALSE),""),
IFERROR(VLOOKUP($K241,all_tags[level],1,FALSE),""),
IFERROR(VLOOKUP($L241,all_tags[level],1,FALSE),""),
IFERROR(VLOOKUP($M241,all_tags[level],1,FALSE),""),
IFERROR(VLOOKUP($N241,all_tags[level],1,FALSE),""),
IFERROR(VLOOKUP($O241,all_tags[level],1,FALSE),"")
)</f>
        <v/>
      </c>
      <c r="AF241" s="5" t="str">
        <f>_xlfn.TEXTJOIN("#",TRUE,
IFERROR(VLOOKUP($F241,all_tags[style],1,FALSE),""),
IFERROR(VLOOKUP($G241,all_tags[style],1,FALSE),""),
IFERROR(VLOOKUP($H241,all_tags[style],1,FALSE),""),
IFERROR(VLOOKUP($I241,all_tags[style],1,FALSE),""),
IFERROR(VLOOKUP($J241,all_tags[style],1,FALSE),""),
IFERROR(VLOOKUP($K241,all_tags[style],1,FALSE),""),
IFERROR(VLOOKUP($L241,all_tags[style],1,FALSE),""),
IFERROR(VLOOKUP($M241,all_tags[style],1,FALSE),""),
IFERROR(VLOOKUP($N241,all_tags[style],1,FALSE),""),
IFERROR(VLOOKUP($O241,all_tags[style],1,FALSE),"")
)</f>
        <v/>
      </c>
      <c r="AG241" s="5" t="str">
        <f>_xlfn.TEXTJOIN("#",TRUE,
IFERROR(VLOOKUP($F241,all_tags[theme],1,FALSE),""),
IFERROR(VLOOKUP($G241,all_tags[theme],1,FALSE),""),
IFERROR(VLOOKUP($H241,all_tags[theme],1,FALSE),""),
IFERROR(VLOOKUP($I241,all_tags[theme],1,FALSE),""),
IFERROR(VLOOKUP($J241,all_tags[theme],1,FALSE),""),
IFERROR(VLOOKUP($K241,all_tags[theme],1,FALSE),""),
IFERROR(VLOOKUP($L241,all_tags[theme],1,FALSE),""),
IFERROR(VLOOKUP($M241,all_tags[theme],1,FALSE),""),
IFERROR(VLOOKUP($N241,all_tags[theme],1,FALSE),""),
IFERROR(VLOOKUP($O241,all_tags[theme],1,FALSE),"")
)</f>
        <v/>
      </c>
      <c r="AH241" s="5" t="str">
        <f>_xlfn.TEXTJOIN("#",TRUE,
IFERROR(VLOOKUP($F241,all_tags[topic],1,FALSE),""),
IFERROR(VLOOKUP($G241,all_tags[topic],1,FALSE),""),
IFERROR(VLOOKUP($H241,all_tags[topic],1,FALSE),""),
IFERROR(VLOOKUP($I241,all_tags[topic],1,FALSE),""),
IFERROR(VLOOKUP($J241,all_tags[topic],1,FALSE),""),
IFERROR(VLOOKUP($K241,all_tags[topic],1,FALSE),""),
IFERROR(VLOOKUP($L241,all_tags[topic],1,FALSE),""),
IFERROR(VLOOKUP($M241,all_tags[topic],1,FALSE),""),
IFERROR(VLOOKUP($N241,all_tags[topic],1,FALSE),""),
IFERROR(VLOOKUP($O241,all_tags[topic],1,FALSE),"")
)</f>
        <v>design</v>
      </c>
      <c r="AI241" s="5" t="str">
        <f>_xlfn.TEXTJOIN("#",TRUE,
IFERROR(VLOOKUP($F241,all_tags[area],1,FALSE),""),
IFERROR(VLOOKUP($G241,all_tags[area],1,FALSE),""),
IFERROR(VLOOKUP($H241,all_tags[area],1,FALSE),""),
IFERROR(VLOOKUP($I241,all_tags[area],1,FALSE),""),
IFERROR(VLOOKUP($J241,all_tags[area],1,FALSE),""),
IFERROR(VLOOKUP($K241,all_tags[area],1,FALSE),""),
IFERROR(VLOOKUP($L241,all_tags[area],1,FALSE),""),
IFERROR(VLOOKUP($M241,all_tags[area],1,FALSE),""),
IFERROR(VLOOKUP($N241,all_tags[area],1,FALSE),""),
IFERROR(VLOOKUP($O241,all_tags[area],1,FALSE),"")
)</f>
        <v>development#animation</v>
      </c>
      <c r="AJ241" s="5" t="str">
        <f>_xlfn.TEXTJOIN("#",TRUE,
IFERROR(VLOOKUP($F241,all_tags[technology],1,FALSE),""),
IFERROR(VLOOKUP($G241,all_tags[technology],1,FALSE),""),
IFERROR(VLOOKUP($H241,all_tags[technology],1,FALSE),""),
IFERROR(VLOOKUP($I241,all_tags[technology],1,FALSE),""),
IFERROR(VLOOKUP($J241,all_tags[technology],1,FALSE),""),
IFERROR(VLOOKUP($K241,all_tags[technology],1,FALSE),""),
IFERROR(VLOOKUP($L241,all_tags[technology],1,FALSE),""),
IFERROR(VLOOKUP($M241,all_tags[technology],1,FALSE),""),
IFERROR(VLOOKUP($N241,all_tags[technology],1,FALSE),""),
IFERROR(VLOOKUP($O241,all_tags[technology],1,FALSE),"")
)</f>
        <v/>
      </c>
      <c r="AK241" s="5" t="str">
        <f>_xlfn.TEXTJOIN("#",TRUE,
IFERROR(VLOOKUP($F241,all_tags[other],1,FALSE),""),
IFERROR(VLOOKUP($G241,all_tags[other],1,FALSE),""),
IFERROR(VLOOKUP($H241,all_tags[other],1,FALSE),""),
IFERROR(VLOOKUP($I241,all_tags[other],1,FALSE),""),
IFERROR(VLOOKUP($J241,all_tags[other],1,FALSE),""),
IFERROR(VLOOKUP($K241,all_tags[other],1,FALSE),""),
IFERROR(VLOOKUP($L241,all_tags[other],1,FALSE),""),
IFERROR(VLOOKUP($M241,all_tags[other],1,FALSE),""),
IFERROR(VLOOKUP($N241,all_tags[other],1,FALSE),""),
IFERROR(VLOOKUP($O241,all_tags[other],1,FALSE),"")
)</f>
        <v/>
      </c>
      <c r="AL241" t="str">
        <f t="shared" si="3"/>
        <v>post;list;design;development;animation</v>
      </c>
    </row>
    <row r="242" spans="1:38" ht="30" x14ac:dyDescent="0.25">
      <c r="A242" t="str">
        <f>source_data[[#This Row],[link_id]]</f>
        <v>L00578</v>
      </c>
      <c r="B242" t="str">
        <f>source_data[[#This Row],[link]]</f>
        <v>https://www.thoughtco.com/chi-square-goodness-of-fit-test-example-3126382</v>
      </c>
      <c r="C242" t="str">
        <f>source_data[[#This Row],[article_title]]</f>
        <v>Example of a Chi-Square Goodness of Fit Test</v>
      </c>
      <c r="D242" t="str">
        <f>source_data[[#This Row],[concatenate]]</f>
        <v>post;overview;example;data-science;technique;statistics</v>
      </c>
      <c r="E242">
        <f>source_data[[#This Row],[tag_count]]</f>
        <v>6</v>
      </c>
      <c r="F242" t="str" cm="1">
        <f t="array" ref="F242:K242">_xlfn.TEXTSPLIT(Table5[[#This Row],[concatenate]],";")</f>
        <v>post</v>
      </c>
      <c r="G242" t="str">
        <v>overview</v>
      </c>
      <c r="H242" t="str">
        <v>example</v>
      </c>
      <c r="I242" t="str">
        <v>data-science</v>
      </c>
      <c r="J242" t="str">
        <v>technique</v>
      </c>
      <c r="K242" t="str">
        <v>statistics</v>
      </c>
      <c r="Q242">
        <f>IF(ISBLANK(F242),-1,COUNTIF(all_tags[],F242)-COUNTIF(all_tags[category],F242))</f>
        <v>1</v>
      </c>
      <c r="R242">
        <f>IF(ISBLANK(G242),-1,COUNTIF(all_tags[],G242)-COUNTIF(all_tags[category],G242))</f>
        <v>1</v>
      </c>
      <c r="S242">
        <f>IF(ISBLANK(H242),-1,COUNTIF(all_tags[],H242)-COUNTIF(all_tags[category],H242))</f>
        <v>1</v>
      </c>
      <c r="T242">
        <f>IF(ISBLANK(I242),-1,COUNTIF(all_tags[],I242)-COUNTIF(all_tags[category],I242))</f>
        <v>1</v>
      </c>
      <c r="U242">
        <f>IF(ISBLANK(J242),-1,COUNTIF(all_tags[],J242)-COUNTIF(all_tags[category],J242))</f>
        <v>1</v>
      </c>
      <c r="V242">
        <f>IF(ISBLANK(K242),-1,COUNTIF(all_tags[],K242)-COUNTIF(all_tags[category],K242))</f>
        <v>1</v>
      </c>
      <c r="W242">
        <f>IF(ISBLANK(L242),-1,COUNTIF(all_tags[],L242)-COUNTIF(all_tags[category],L242))</f>
        <v>-1</v>
      </c>
      <c r="X242">
        <f>IF(ISBLANK(M242),-1,COUNTIF(all_tags[],M242)-COUNTIF(all_tags[category],M242))</f>
        <v>-1</v>
      </c>
      <c r="Y242">
        <f>IF(ISBLANK(N242),-1,COUNTIF(all_tags[],N242)-COUNTIF(all_tags[category],N242))</f>
        <v>-1</v>
      </c>
      <c r="Z242">
        <f>IF(ISBLANK(O242),-1,COUNTIF(all_tags[],O242)-COUNTIF(all_tags[category],O242))</f>
        <v>-1</v>
      </c>
      <c r="AB242" t="str">
        <f>Table5[[#This Row],[link_id]]</f>
        <v>L00578</v>
      </c>
      <c r="AC242" s="5" t="str">
        <f>_xlfn.TEXTJOIN("#",TRUE,
IFERROR(VLOOKUP($F242,all_tags[format],1,FALSE),""),
IFERROR(VLOOKUP($G242,all_tags[format],1,FALSE),""),
IFERROR(VLOOKUP($H242,all_tags[format],1,FALSE),""),
IFERROR(VLOOKUP($I242,all_tags[format],1,FALSE),""),
IFERROR(VLOOKUP($J242,all_tags[format],1,FALSE),""),
IFERROR(VLOOKUP($K242,all_tags[format],1,FALSE),""),
IFERROR(VLOOKUP($L242,all_tags[format],1,FALSE),""),
IFERROR(VLOOKUP($M242,all_tags[format],1,FALSE),""),
IFERROR(VLOOKUP($N242,all_tags[format],1,FALSE),""),
IFERROR(VLOOKUP($O242,all_tags[format],1,FALSE),"")
)</f>
        <v>post</v>
      </c>
      <c r="AD242" s="5" t="str">
        <f>_xlfn.TEXTJOIN("#",TRUE,
IFERROR(VLOOKUP($F242,all_tags[type],1,FALSE),""),
IFERROR(VLOOKUP($G242,all_tags[type],1,FALSE),""),
IFERROR(VLOOKUP($H242,all_tags[type],1,FALSE),""),
IFERROR(VLOOKUP($I242,all_tags[type],1,FALSE),""),
IFERROR(VLOOKUP($J242,all_tags[type],1,FALSE),""),
IFERROR(VLOOKUP($K242,all_tags[type],1,FALSE),""),
IFERROR(VLOOKUP($L242,all_tags[type],1,FALSE),""),
IFERROR(VLOOKUP($M242,all_tags[type],1,FALSE),""),
IFERROR(VLOOKUP($N242,all_tags[type],1,FALSE),""),
IFERROR(VLOOKUP($O242,all_tags[type],1,FALSE),"")
)</f>
        <v/>
      </c>
      <c r="AE242" s="5" t="str">
        <f>_xlfn.TEXTJOIN("#",TRUE,
IFERROR(VLOOKUP($F242,all_tags[level],1,FALSE),""),
IFERROR(VLOOKUP($G242,all_tags[level],1,FALSE),""),
IFERROR(VLOOKUP($H242,all_tags[level],1,FALSE),""),
IFERROR(VLOOKUP($I242,all_tags[level],1,FALSE),""),
IFERROR(VLOOKUP($J242,all_tags[level],1,FALSE),""),
IFERROR(VLOOKUP($K242,all_tags[level],1,FALSE),""),
IFERROR(VLOOKUP($L242,all_tags[level],1,FALSE),""),
IFERROR(VLOOKUP($M242,all_tags[level],1,FALSE),""),
IFERROR(VLOOKUP($N242,all_tags[level],1,FALSE),""),
IFERROR(VLOOKUP($O242,all_tags[level],1,FALSE),"")
)</f>
        <v>overview#example</v>
      </c>
      <c r="AF242" s="5" t="str">
        <f>_xlfn.TEXTJOIN("#",TRUE,
IFERROR(VLOOKUP($F242,all_tags[style],1,FALSE),""),
IFERROR(VLOOKUP($G242,all_tags[style],1,FALSE),""),
IFERROR(VLOOKUP($H242,all_tags[style],1,FALSE),""),
IFERROR(VLOOKUP($I242,all_tags[style],1,FALSE),""),
IFERROR(VLOOKUP($J242,all_tags[style],1,FALSE),""),
IFERROR(VLOOKUP($K242,all_tags[style],1,FALSE),""),
IFERROR(VLOOKUP($L242,all_tags[style],1,FALSE),""),
IFERROR(VLOOKUP($M242,all_tags[style],1,FALSE),""),
IFERROR(VLOOKUP($N242,all_tags[style],1,FALSE),""),
IFERROR(VLOOKUP($O242,all_tags[style],1,FALSE),"")
)</f>
        <v/>
      </c>
      <c r="AG242" s="5" t="str">
        <f>_xlfn.TEXTJOIN("#",TRUE,
IFERROR(VLOOKUP($F242,all_tags[theme],1,FALSE),""),
IFERROR(VLOOKUP($G242,all_tags[theme],1,FALSE),""),
IFERROR(VLOOKUP($H242,all_tags[theme],1,FALSE),""),
IFERROR(VLOOKUP($I242,all_tags[theme],1,FALSE),""),
IFERROR(VLOOKUP($J242,all_tags[theme],1,FALSE),""),
IFERROR(VLOOKUP($K242,all_tags[theme],1,FALSE),""),
IFERROR(VLOOKUP($L242,all_tags[theme],1,FALSE),""),
IFERROR(VLOOKUP($M242,all_tags[theme],1,FALSE),""),
IFERROR(VLOOKUP($N242,all_tags[theme],1,FALSE),""),
IFERROR(VLOOKUP($O242,all_tags[theme],1,FALSE),"")
)</f>
        <v>data-science</v>
      </c>
      <c r="AH242" s="5" t="str">
        <f>_xlfn.TEXTJOIN("#",TRUE,
IFERROR(VLOOKUP($F242,all_tags[topic],1,FALSE),""),
IFERROR(VLOOKUP($G242,all_tags[topic],1,FALSE),""),
IFERROR(VLOOKUP($H242,all_tags[topic],1,FALSE),""),
IFERROR(VLOOKUP($I242,all_tags[topic],1,FALSE),""),
IFERROR(VLOOKUP($J242,all_tags[topic],1,FALSE),""),
IFERROR(VLOOKUP($K242,all_tags[topic],1,FALSE),""),
IFERROR(VLOOKUP($L242,all_tags[topic],1,FALSE),""),
IFERROR(VLOOKUP($M242,all_tags[topic],1,FALSE),""),
IFERROR(VLOOKUP($N242,all_tags[topic],1,FALSE),""),
IFERROR(VLOOKUP($O242,all_tags[topic],1,FALSE),"")
)</f>
        <v>technique</v>
      </c>
      <c r="AI242" s="5" t="str">
        <f>_xlfn.TEXTJOIN("#",TRUE,
IFERROR(VLOOKUP($F242,all_tags[area],1,FALSE),""),
IFERROR(VLOOKUP($G242,all_tags[area],1,FALSE),""),
IFERROR(VLOOKUP($H242,all_tags[area],1,FALSE),""),
IFERROR(VLOOKUP($I242,all_tags[area],1,FALSE),""),
IFERROR(VLOOKUP($J242,all_tags[area],1,FALSE),""),
IFERROR(VLOOKUP($K242,all_tags[area],1,FALSE),""),
IFERROR(VLOOKUP($L242,all_tags[area],1,FALSE),""),
IFERROR(VLOOKUP($M242,all_tags[area],1,FALSE),""),
IFERROR(VLOOKUP($N242,all_tags[area],1,FALSE),""),
IFERROR(VLOOKUP($O242,all_tags[area],1,FALSE),"")
)</f>
        <v>statistics</v>
      </c>
      <c r="AJ242" s="5" t="str">
        <f>_xlfn.TEXTJOIN("#",TRUE,
IFERROR(VLOOKUP($F242,all_tags[technology],1,FALSE),""),
IFERROR(VLOOKUP($G242,all_tags[technology],1,FALSE),""),
IFERROR(VLOOKUP($H242,all_tags[technology],1,FALSE),""),
IFERROR(VLOOKUP($I242,all_tags[technology],1,FALSE),""),
IFERROR(VLOOKUP($J242,all_tags[technology],1,FALSE),""),
IFERROR(VLOOKUP($K242,all_tags[technology],1,FALSE),""),
IFERROR(VLOOKUP($L242,all_tags[technology],1,FALSE),""),
IFERROR(VLOOKUP($M242,all_tags[technology],1,FALSE),""),
IFERROR(VLOOKUP($N242,all_tags[technology],1,FALSE),""),
IFERROR(VLOOKUP($O242,all_tags[technology],1,FALSE),"")
)</f>
        <v/>
      </c>
      <c r="AK242" s="5" t="str">
        <f>_xlfn.TEXTJOIN("#",TRUE,
IFERROR(VLOOKUP($F242,all_tags[other],1,FALSE),""),
IFERROR(VLOOKUP($G242,all_tags[other],1,FALSE),""),
IFERROR(VLOOKUP($H242,all_tags[other],1,FALSE),""),
IFERROR(VLOOKUP($I242,all_tags[other],1,FALSE),""),
IFERROR(VLOOKUP($J242,all_tags[other],1,FALSE),""),
IFERROR(VLOOKUP($K242,all_tags[other],1,FALSE),""),
IFERROR(VLOOKUP($L242,all_tags[other],1,FALSE),""),
IFERROR(VLOOKUP($M242,all_tags[other],1,FALSE),""),
IFERROR(VLOOKUP($N242,all_tags[other],1,FALSE),""),
IFERROR(VLOOKUP($O242,all_tags[other],1,FALSE),"")
)</f>
        <v/>
      </c>
      <c r="AL242" t="str">
        <f t="shared" si="3"/>
        <v>post;overview;example;data-science;technique;statistics</v>
      </c>
    </row>
    <row r="243" spans="1:38" ht="30" x14ac:dyDescent="0.25">
      <c r="A243" t="str">
        <f>source_data[[#This Row],[link_id]]</f>
        <v>L00581</v>
      </c>
      <c r="B243" t="str">
        <f>source_data[[#This Row],[link]]</f>
        <v>http://distill.pub/2016/misread-tsne/</v>
      </c>
      <c r="C243" t="str">
        <f>source_data[[#This Row],[article_title]]</f>
        <v>How to Use t-SNE Effectively</v>
      </c>
      <c r="D243" t="str">
        <f>source_data[[#This Row],[concatenate]]</f>
        <v>post;general;explainer;overview;technique;technology;t-sne</v>
      </c>
      <c r="E243">
        <f>source_data[[#This Row],[tag_count]]</f>
        <v>6</v>
      </c>
      <c r="F243" t="str" cm="1">
        <f t="array" ref="F243:L243">_xlfn.TEXTSPLIT(Table5[[#This Row],[concatenate]],";")</f>
        <v>post</v>
      </c>
      <c r="G243" t="str">
        <v>general</v>
      </c>
      <c r="H243" t="str">
        <v>explainer</v>
      </c>
      <c r="I243" t="str">
        <v>overview</v>
      </c>
      <c r="J243" t="str">
        <v>technique</v>
      </c>
      <c r="K243" t="str">
        <v>technology</v>
      </c>
      <c r="L243" t="str">
        <v>t-sne</v>
      </c>
      <c r="Q243">
        <f>IF(ISBLANK(F243),-1,COUNTIF(all_tags[],F243)-COUNTIF(all_tags[category],F243))</f>
        <v>1</v>
      </c>
      <c r="R243">
        <f>IF(ISBLANK(G243),-1,COUNTIF(all_tags[],G243)-COUNTIF(all_tags[category],G243))</f>
        <v>1</v>
      </c>
      <c r="S243">
        <f>IF(ISBLANK(H243),-1,COUNTIF(all_tags[],H243)-COUNTIF(all_tags[category],H243))</f>
        <v>1</v>
      </c>
      <c r="T243">
        <f>IF(ISBLANK(I243),-1,COUNTIF(all_tags[],I243)-COUNTIF(all_tags[category],I243))</f>
        <v>1</v>
      </c>
      <c r="U243">
        <f>IF(ISBLANK(J243),-1,COUNTIF(all_tags[],J243)-COUNTIF(all_tags[category],J243))</f>
        <v>1</v>
      </c>
      <c r="V243">
        <f>IF(ISBLANK(K243),-1,COUNTIF(all_tags[],K243)-COUNTIF(all_tags[category],K243))</f>
        <v>1</v>
      </c>
      <c r="W243">
        <f>IF(ISBLANK(L243),-1,COUNTIF(all_tags[],L243)-COUNTIF(all_tags[category],L243))</f>
        <v>1</v>
      </c>
      <c r="X243">
        <f>IF(ISBLANK(M243),-1,COUNTIF(all_tags[],M243)-COUNTIF(all_tags[category],M243))</f>
        <v>-1</v>
      </c>
      <c r="Y243">
        <f>IF(ISBLANK(N243),-1,COUNTIF(all_tags[],N243)-COUNTIF(all_tags[category],N243))</f>
        <v>-1</v>
      </c>
      <c r="Z243">
        <f>IF(ISBLANK(O243),-1,COUNTIF(all_tags[],O243)-COUNTIF(all_tags[category],O243))</f>
        <v>-1</v>
      </c>
      <c r="AB243" t="str">
        <f>Table5[[#This Row],[link_id]]</f>
        <v>L00581</v>
      </c>
      <c r="AC243" s="5" t="str">
        <f>_xlfn.TEXTJOIN("#",TRUE,
IFERROR(VLOOKUP($F243,all_tags[format],1,FALSE),""),
IFERROR(VLOOKUP($G243,all_tags[format],1,FALSE),""),
IFERROR(VLOOKUP($H243,all_tags[format],1,FALSE),""),
IFERROR(VLOOKUP($I243,all_tags[format],1,FALSE),""),
IFERROR(VLOOKUP($J243,all_tags[format],1,FALSE),""),
IFERROR(VLOOKUP($K243,all_tags[format],1,FALSE),""),
IFERROR(VLOOKUP($L243,all_tags[format],1,FALSE),""),
IFERROR(VLOOKUP($M243,all_tags[format],1,FALSE),""),
IFERROR(VLOOKUP($N243,all_tags[format],1,FALSE),""),
IFERROR(VLOOKUP($O243,all_tags[format],1,FALSE),"")
)</f>
        <v>post</v>
      </c>
      <c r="AD243" s="5" t="str">
        <f>_xlfn.TEXTJOIN("#",TRUE,
IFERROR(VLOOKUP($F243,all_tags[type],1,FALSE),""),
IFERROR(VLOOKUP($G243,all_tags[type],1,FALSE),""),
IFERROR(VLOOKUP($H243,all_tags[type],1,FALSE),""),
IFERROR(VLOOKUP($I243,all_tags[type],1,FALSE),""),
IFERROR(VLOOKUP($J243,all_tags[type],1,FALSE),""),
IFERROR(VLOOKUP($K243,all_tags[type],1,FALSE),""),
IFERROR(VLOOKUP($L243,all_tags[type],1,FALSE),""),
IFERROR(VLOOKUP($M243,all_tags[type],1,FALSE),""),
IFERROR(VLOOKUP($N243,all_tags[type],1,FALSE),""),
IFERROR(VLOOKUP($O243,all_tags[type],1,FALSE),"")
)</f>
        <v>general</v>
      </c>
      <c r="AE243" s="5" t="str">
        <f>_xlfn.TEXTJOIN("#",TRUE,
IFERROR(VLOOKUP($F243,all_tags[level],1,FALSE),""),
IFERROR(VLOOKUP($G243,all_tags[level],1,FALSE),""),
IFERROR(VLOOKUP($H243,all_tags[level],1,FALSE),""),
IFERROR(VLOOKUP($I243,all_tags[level],1,FALSE),""),
IFERROR(VLOOKUP($J243,all_tags[level],1,FALSE),""),
IFERROR(VLOOKUP($K243,all_tags[level],1,FALSE),""),
IFERROR(VLOOKUP($L243,all_tags[level],1,FALSE),""),
IFERROR(VLOOKUP($M243,all_tags[level],1,FALSE),""),
IFERROR(VLOOKUP($N243,all_tags[level],1,FALSE),""),
IFERROR(VLOOKUP($O243,all_tags[level],1,FALSE),"")
)</f>
        <v>explainer#overview</v>
      </c>
      <c r="AF243" s="5" t="str">
        <f>_xlfn.TEXTJOIN("#",TRUE,
IFERROR(VLOOKUP($F243,all_tags[style],1,FALSE),""),
IFERROR(VLOOKUP($G243,all_tags[style],1,FALSE),""),
IFERROR(VLOOKUP($H243,all_tags[style],1,FALSE),""),
IFERROR(VLOOKUP($I243,all_tags[style],1,FALSE),""),
IFERROR(VLOOKUP($J243,all_tags[style],1,FALSE),""),
IFERROR(VLOOKUP($K243,all_tags[style],1,FALSE),""),
IFERROR(VLOOKUP($L243,all_tags[style],1,FALSE),""),
IFERROR(VLOOKUP($M243,all_tags[style],1,FALSE),""),
IFERROR(VLOOKUP($N243,all_tags[style],1,FALSE),""),
IFERROR(VLOOKUP($O243,all_tags[style],1,FALSE),"")
)</f>
        <v/>
      </c>
      <c r="AG243" s="5" t="str">
        <f>_xlfn.TEXTJOIN("#",TRUE,
IFERROR(VLOOKUP($F243,all_tags[theme],1,FALSE),""),
IFERROR(VLOOKUP($G243,all_tags[theme],1,FALSE),""),
IFERROR(VLOOKUP($H243,all_tags[theme],1,FALSE),""),
IFERROR(VLOOKUP($I243,all_tags[theme],1,FALSE),""),
IFERROR(VLOOKUP($J243,all_tags[theme],1,FALSE),""),
IFERROR(VLOOKUP($K243,all_tags[theme],1,FALSE),""),
IFERROR(VLOOKUP($L243,all_tags[theme],1,FALSE),""),
IFERROR(VLOOKUP($M243,all_tags[theme],1,FALSE),""),
IFERROR(VLOOKUP($N243,all_tags[theme],1,FALSE),""),
IFERROR(VLOOKUP($O243,all_tags[theme],1,FALSE),"")
)</f>
        <v/>
      </c>
      <c r="AH243" s="5" t="str">
        <f>_xlfn.TEXTJOIN("#",TRUE,
IFERROR(VLOOKUP($F243,all_tags[topic],1,FALSE),""),
IFERROR(VLOOKUP($G243,all_tags[topic],1,FALSE),""),
IFERROR(VLOOKUP($H243,all_tags[topic],1,FALSE),""),
IFERROR(VLOOKUP($I243,all_tags[topic],1,FALSE),""),
IFERROR(VLOOKUP($J243,all_tags[topic],1,FALSE),""),
IFERROR(VLOOKUP($K243,all_tags[topic],1,FALSE),""),
IFERROR(VLOOKUP($L243,all_tags[topic],1,FALSE),""),
IFERROR(VLOOKUP($M243,all_tags[topic],1,FALSE),""),
IFERROR(VLOOKUP($N243,all_tags[topic],1,FALSE),""),
IFERROR(VLOOKUP($O243,all_tags[topic],1,FALSE),"")
)</f>
        <v>technique#technology</v>
      </c>
      <c r="AI243" s="5" t="str">
        <f>_xlfn.TEXTJOIN("#",TRUE,
IFERROR(VLOOKUP($F243,all_tags[area],1,FALSE),""),
IFERROR(VLOOKUP($G243,all_tags[area],1,FALSE),""),
IFERROR(VLOOKUP($H243,all_tags[area],1,FALSE),""),
IFERROR(VLOOKUP($I243,all_tags[area],1,FALSE),""),
IFERROR(VLOOKUP($J243,all_tags[area],1,FALSE),""),
IFERROR(VLOOKUP($K243,all_tags[area],1,FALSE),""),
IFERROR(VLOOKUP($L243,all_tags[area],1,FALSE),""),
IFERROR(VLOOKUP($M243,all_tags[area],1,FALSE),""),
IFERROR(VLOOKUP($N243,all_tags[area],1,FALSE),""),
IFERROR(VLOOKUP($O243,all_tags[area],1,FALSE),"")
)</f>
        <v/>
      </c>
      <c r="AJ243" s="5" t="str">
        <f>_xlfn.TEXTJOIN("#",TRUE,
IFERROR(VLOOKUP($F243,all_tags[technology],1,FALSE),""),
IFERROR(VLOOKUP($G243,all_tags[technology],1,FALSE),""),
IFERROR(VLOOKUP($H243,all_tags[technology],1,FALSE),""),
IFERROR(VLOOKUP($I243,all_tags[technology],1,FALSE),""),
IFERROR(VLOOKUP($J243,all_tags[technology],1,FALSE),""),
IFERROR(VLOOKUP($K243,all_tags[technology],1,FALSE),""),
IFERROR(VLOOKUP($L243,all_tags[technology],1,FALSE),""),
IFERROR(VLOOKUP($M243,all_tags[technology],1,FALSE),""),
IFERROR(VLOOKUP($N243,all_tags[technology],1,FALSE),""),
IFERROR(VLOOKUP($O243,all_tags[technology],1,FALSE),"")
)</f>
        <v>t-sne</v>
      </c>
      <c r="AK243" s="5" t="str">
        <f>_xlfn.TEXTJOIN("#",TRUE,
IFERROR(VLOOKUP($F243,all_tags[other],1,FALSE),""),
IFERROR(VLOOKUP($G243,all_tags[other],1,FALSE),""),
IFERROR(VLOOKUP($H243,all_tags[other],1,FALSE),""),
IFERROR(VLOOKUP($I243,all_tags[other],1,FALSE),""),
IFERROR(VLOOKUP($J243,all_tags[other],1,FALSE),""),
IFERROR(VLOOKUP($K243,all_tags[other],1,FALSE),""),
IFERROR(VLOOKUP($L243,all_tags[other],1,FALSE),""),
IFERROR(VLOOKUP($M243,all_tags[other],1,FALSE),""),
IFERROR(VLOOKUP($N243,all_tags[other],1,FALSE),""),
IFERROR(VLOOKUP($O243,all_tags[other],1,FALSE),"")
)</f>
        <v/>
      </c>
      <c r="AL243" t="str">
        <f t="shared" si="3"/>
        <v>post;general;explainer;overview;technique;technology;t-sne</v>
      </c>
    </row>
    <row r="244" spans="1:38" x14ac:dyDescent="0.25">
      <c r="A244" t="str">
        <f>source_data[[#This Row],[link_id]]</f>
        <v>L00582</v>
      </c>
      <c r="B244" t="str">
        <f>source_data[[#This Row],[link]]</f>
        <v>https://www.r-bloggers.com/end-to-end-visualization-using-ggplot2/</v>
      </c>
      <c r="C244" t="str">
        <f>source_data[[#This Row],[article_title]]</f>
        <v>End-to-end visualization using ggplot2</v>
      </c>
      <c r="D244" t="str">
        <f>source_data[[#This Row],[concatenate]]</f>
        <v>post;package;tutorial;data-viz;technique;technology;rstats;ggplot2</v>
      </c>
      <c r="E244">
        <f>source_data[[#This Row],[tag_count]]</f>
        <v>6</v>
      </c>
      <c r="F244" t="str" cm="1">
        <f t="array" ref="F244:M244">_xlfn.TEXTSPLIT(Table5[[#This Row],[concatenate]],";")</f>
        <v>post</v>
      </c>
      <c r="G244" t="str">
        <v>package</v>
      </c>
      <c r="H244" t="str">
        <v>tutorial</v>
      </c>
      <c r="I244" t="str">
        <v>data-viz</v>
      </c>
      <c r="J244" t="str">
        <v>technique</v>
      </c>
      <c r="K244" t="str">
        <v>technology</v>
      </c>
      <c r="L244" t="str">
        <v>rstats</v>
      </c>
      <c r="M244" t="str">
        <v>ggplot2</v>
      </c>
      <c r="Q244">
        <f>IF(ISBLANK(F244),-1,COUNTIF(all_tags[],F244)-COUNTIF(all_tags[category],F244))</f>
        <v>1</v>
      </c>
      <c r="R244">
        <f>IF(ISBLANK(G244),-1,COUNTIF(all_tags[],G244)-COUNTIF(all_tags[category],G244))</f>
        <v>1</v>
      </c>
      <c r="S244">
        <f>IF(ISBLANK(H244),-1,COUNTIF(all_tags[],H244)-COUNTIF(all_tags[category],H244))</f>
        <v>1</v>
      </c>
      <c r="T244">
        <f>IF(ISBLANK(I244),-1,COUNTIF(all_tags[],I244)-COUNTIF(all_tags[category],I244))</f>
        <v>1</v>
      </c>
      <c r="U244">
        <f>IF(ISBLANK(J244),-1,COUNTIF(all_tags[],J244)-COUNTIF(all_tags[category],J244))</f>
        <v>1</v>
      </c>
      <c r="V244">
        <f>IF(ISBLANK(K244),-1,COUNTIF(all_tags[],K244)-COUNTIF(all_tags[category],K244))</f>
        <v>1</v>
      </c>
      <c r="W244">
        <f>IF(ISBLANK(L244),-1,COUNTIF(all_tags[],L244)-COUNTIF(all_tags[category],L244))</f>
        <v>1</v>
      </c>
      <c r="X244">
        <f>IF(ISBLANK(M244),-1,COUNTIF(all_tags[],M244)-COUNTIF(all_tags[category],M244))</f>
        <v>1</v>
      </c>
      <c r="Y244">
        <f>IF(ISBLANK(N244),-1,COUNTIF(all_tags[],N244)-COUNTIF(all_tags[category],N244))</f>
        <v>-1</v>
      </c>
      <c r="Z244">
        <f>IF(ISBLANK(O244),-1,COUNTIF(all_tags[],O244)-COUNTIF(all_tags[category],O244))</f>
        <v>-1</v>
      </c>
      <c r="AB244" t="str">
        <f>Table5[[#This Row],[link_id]]</f>
        <v>L00582</v>
      </c>
      <c r="AC244" s="5" t="str">
        <f>_xlfn.TEXTJOIN("#",TRUE,
IFERROR(VLOOKUP($F244,all_tags[format],1,FALSE),""),
IFERROR(VLOOKUP($G244,all_tags[format],1,FALSE),""),
IFERROR(VLOOKUP($H244,all_tags[format],1,FALSE),""),
IFERROR(VLOOKUP($I244,all_tags[format],1,FALSE),""),
IFERROR(VLOOKUP($J244,all_tags[format],1,FALSE),""),
IFERROR(VLOOKUP($K244,all_tags[format],1,FALSE),""),
IFERROR(VLOOKUP($L244,all_tags[format],1,FALSE),""),
IFERROR(VLOOKUP($M244,all_tags[format],1,FALSE),""),
IFERROR(VLOOKUP($N244,all_tags[format],1,FALSE),""),
IFERROR(VLOOKUP($O244,all_tags[format],1,FALSE),"")
)</f>
        <v>post#package</v>
      </c>
      <c r="AD244" s="5" t="str">
        <f>_xlfn.TEXTJOIN("#",TRUE,
IFERROR(VLOOKUP($F244,all_tags[type],1,FALSE),""),
IFERROR(VLOOKUP($G244,all_tags[type],1,FALSE),""),
IFERROR(VLOOKUP($H244,all_tags[type],1,FALSE),""),
IFERROR(VLOOKUP($I244,all_tags[type],1,FALSE),""),
IFERROR(VLOOKUP($J244,all_tags[type],1,FALSE),""),
IFERROR(VLOOKUP($K244,all_tags[type],1,FALSE),""),
IFERROR(VLOOKUP($L244,all_tags[type],1,FALSE),""),
IFERROR(VLOOKUP($M244,all_tags[type],1,FALSE),""),
IFERROR(VLOOKUP($N244,all_tags[type],1,FALSE),""),
IFERROR(VLOOKUP($O244,all_tags[type],1,FALSE),"")
)</f>
        <v>tutorial</v>
      </c>
      <c r="AE244" s="5" t="str">
        <f>_xlfn.TEXTJOIN("#",TRUE,
IFERROR(VLOOKUP($F244,all_tags[level],1,FALSE),""),
IFERROR(VLOOKUP($G244,all_tags[level],1,FALSE),""),
IFERROR(VLOOKUP($H244,all_tags[level],1,FALSE),""),
IFERROR(VLOOKUP($I244,all_tags[level],1,FALSE),""),
IFERROR(VLOOKUP($J244,all_tags[level],1,FALSE),""),
IFERROR(VLOOKUP($K244,all_tags[level],1,FALSE),""),
IFERROR(VLOOKUP($L244,all_tags[level],1,FALSE),""),
IFERROR(VLOOKUP($M244,all_tags[level],1,FALSE),""),
IFERROR(VLOOKUP($N244,all_tags[level],1,FALSE),""),
IFERROR(VLOOKUP($O244,all_tags[level],1,FALSE),"")
)</f>
        <v/>
      </c>
      <c r="AF244" s="5" t="str">
        <f>_xlfn.TEXTJOIN("#",TRUE,
IFERROR(VLOOKUP($F244,all_tags[style],1,FALSE),""),
IFERROR(VLOOKUP($G244,all_tags[style],1,FALSE),""),
IFERROR(VLOOKUP($H244,all_tags[style],1,FALSE),""),
IFERROR(VLOOKUP($I244,all_tags[style],1,FALSE),""),
IFERROR(VLOOKUP($J244,all_tags[style],1,FALSE),""),
IFERROR(VLOOKUP($K244,all_tags[style],1,FALSE),""),
IFERROR(VLOOKUP($L244,all_tags[style],1,FALSE),""),
IFERROR(VLOOKUP($M244,all_tags[style],1,FALSE),""),
IFERROR(VLOOKUP($N244,all_tags[style],1,FALSE),""),
IFERROR(VLOOKUP($O244,all_tags[style],1,FALSE),"")
)</f>
        <v/>
      </c>
      <c r="AG244" s="5" t="str">
        <f>_xlfn.TEXTJOIN("#",TRUE,
IFERROR(VLOOKUP($F244,all_tags[theme],1,FALSE),""),
IFERROR(VLOOKUP($G244,all_tags[theme],1,FALSE),""),
IFERROR(VLOOKUP($H244,all_tags[theme],1,FALSE),""),
IFERROR(VLOOKUP($I244,all_tags[theme],1,FALSE),""),
IFERROR(VLOOKUP($J244,all_tags[theme],1,FALSE),""),
IFERROR(VLOOKUP($K244,all_tags[theme],1,FALSE),""),
IFERROR(VLOOKUP($L244,all_tags[theme],1,FALSE),""),
IFERROR(VLOOKUP($M244,all_tags[theme],1,FALSE),""),
IFERROR(VLOOKUP($N244,all_tags[theme],1,FALSE),""),
IFERROR(VLOOKUP($O244,all_tags[theme],1,FALSE),"")
)</f>
        <v>data-viz</v>
      </c>
      <c r="AH244" s="5" t="str">
        <f>_xlfn.TEXTJOIN("#",TRUE,
IFERROR(VLOOKUP($F244,all_tags[topic],1,FALSE),""),
IFERROR(VLOOKUP($G244,all_tags[topic],1,FALSE),""),
IFERROR(VLOOKUP($H244,all_tags[topic],1,FALSE),""),
IFERROR(VLOOKUP($I244,all_tags[topic],1,FALSE),""),
IFERROR(VLOOKUP($J244,all_tags[topic],1,FALSE),""),
IFERROR(VLOOKUP($K244,all_tags[topic],1,FALSE),""),
IFERROR(VLOOKUP($L244,all_tags[topic],1,FALSE),""),
IFERROR(VLOOKUP($M244,all_tags[topic],1,FALSE),""),
IFERROR(VLOOKUP($N244,all_tags[topic],1,FALSE),""),
IFERROR(VLOOKUP($O244,all_tags[topic],1,FALSE),"")
)</f>
        <v>technique#technology</v>
      </c>
      <c r="AI244" s="5" t="str">
        <f>_xlfn.TEXTJOIN("#",TRUE,
IFERROR(VLOOKUP($F244,all_tags[area],1,FALSE),""),
IFERROR(VLOOKUP($G244,all_tags[area],1,FALSE),""),
IFERROR(VLOOKUP($H244,all_tags[area],1,FALSE),""),
IFERROR(VLOOKUP($I244,all_tags[area],1,FALSE),""),
IFERROR(VLOOKUP($J244,all_tags[area],1,FALSE),""),
IFERROR(VLOOKUP($K244,all_tags[area],1,FALSE),""),
IFERROR(VLOOKUP($L244,all_tags[area],1,FALSE),""),
IFERROR(VLOOKUP($M244,all_tags[area],1,FALSE),""),
IFERROR(VLOOKUP($N244,all_tags[area],1,FALSE),""),
IFERROR(VLOOKUP($O244,all_tags[area],1,FALSE),"")
)</f>
        <v/>
      </c>
      <c r="AJ244" s="5" t="str">
        <f>_xlfn.TEXTJOIN("#",TRUE,
IFERROR(VLOOKUP($F244,all_tags[technology],1,FALSE),""),
IFERROR(VLOOKUP($G244,all_tags[technology],1,FALSE),""),
IFERROR(VLOOKUP($H244,all_tags[technology],1,FALSE),""),
IFERROR(VLOOKUP($I244,all_tags[technology],1,FALSE),""),
IFERROR(VLOOKUP($J244,all_tags[technology],1,FALSE),""),
IFERROR(VLOOKUP($K244,all_tags[technology],1,FALSE),""),
IFERROR(VLOOKUP($L244,all_tags[technology],1,FALSE),""),
IFERROR(VLOOKUP($M244,all_tags[technology],1,FALSE),""),
IFERROR(VLOOKUP($N244,all_tags[technology],1,FALSE),""),
IFERROR(VLOOKUP($O244,all_tags[technology],1,FALSE),"")
)</f>
        <v>rstats#ggplot2</v>
      </c>
      <c r="AK244" s="5" t="str">
        <f>_xlfn.TEXTJOIN("#",TRUE,
IFERROR(VLOOKUP($F244,all_tags[other],1,FALSE),""),
IFERROR(VLOOKUP($G244,all_tags[other],1,FALSE),""),
IFERROR(VLOOKUP($H244,all_tags[other],1,FALSE),""),
IFERROR(VLOOKUP($I244,all_tags[other],1,FALSE),""),
IFERROR(VLOOKUP($J244,all_tags[other],1,FALSE),""),
IFERROR(VLOOKUP($K244,all_tags[other],1,FALSE),""),
IFERROR(VLOOKUP($L244,all_tags[other],1,FALSE),""),
IFERROR(VLOOKUP($M244,all_tags[other],1,FALSE),""),
IFERROR(VLOOKUP($N244,all_tags[other],1,FALSE),""),
IFERROR(VLOOKUP($O244,all_tags[other],1,FALSE),"")
)</f>
        <v/>
      </c>
      <c r="AL244" t="str">
        <f t="shared" si="3"/>
        <v>post;package;tutorial;data-viz;technique;technology;rstats;ggplot2</v>
      </c>
    </row>
    <row r="245" spans="1:38" x14ac:dyDescent="0.25">
      <c r="A245" t="str">
        <f>source_data[[#This Row],[link_id]]</f>
        <v>L00585</v>
      </c>
      <c r="B245" t="str">
        <f>source_data[[#This Row],[link]]</f>
        <v>https://ropensci.org/blog/blog/2017/07/11/skimr</v>
      </c>
      <c r="C245" t="str">
        <f>source_data[[#This Row],[article_title]]</f>
        <v>skimr for useful and tidy summary statistics</v>
      </c>
      <c r="D245" t="str">
        <f>source_data[[#This Row],[concatenate]]</f>
        <v>post;package;overview;data-analysis;tool;technology;rstats</v>
      </c>
      <c r="E245">
        <f>source_data[[#This Row],[tag_count]]</f>
        <v>6</v>
      </c>
      <c r="F245" t="str" cm="1">
        <f t="array" ref="F245:L245">_xlfn.TEXTSPLIT(Table5[[#This Row],[concatenate]],";")</f>
        <v>post</v>
      </c>
      <c r="G245" t="str">
        <v>package</v>
      </c>
      <c r="H245" t="str">
        <v>overview</v>
      </c>
      <c r="I245" t="str">
        <v>data-analysis</v>
      </c>
      <c r="J245" t="str">
        <v>tool</v>
      </c>
      <c r="K245" t="str">
        <v>technology</v>
      </c>
      <c r="L245" t="str">
        <v>rstats</v>
      </c>
      <c r="Q245">
        <f>IF(ISBLANK(F245),-1,COUNTIF(all_tags[],F245)-COUNTIF(all_tags[category],F245))</f>
        <v>1</v>
      </c>
      <c r="R245">
        <f>IF(ISBLANK(G245),-1,COUNTIF(all_tags[],G245)-COUNTIF(all_tags[category],G245))</f>
        <v>1</v>
      </c>
      <c r="S245">
        <f>IF(ISBLANK(H245),-1,COUNTIF(all_tags[],H245)-COUNTIF(all_tags[category],H245))</f>
        <v>1</v>
      </c>
      <c r="T245">
        <f>IF(ISBLANK(I245),-1,COUNTIF(all_tags[],I245)-COUNTIF(all_tags[category],I245))</f>
        <v>1</v>
      </c>
      <c r="U245">
        <f>IF(ISBLANK(J245),-1,COUNTIF(all_tags[],J245)-COUNTIF(all_tags[category],J245))</f>
        <v>1</v>
      </c>
      <c r="V245">
        <f>IF(ISBLANK(K245),-1,COUNTIF(all_tags[],K245)-COUNTIF(all_tags[category],K245))</f>
        <v>1</v>
      </c>
      <c r="W245">
        <f>IF(ISBLANK(L245),-1,COUNTIF(all_tags[],L245)-COUNTIF(all_tags[category],L245))</f>
        <v>1</v>
      </c>
      <c r="X245">
        <f>IF(ISBLANK(M245),-1,COUNTIF(all_tags[],M245)-COUNTIF(all_tags[category],M245))</f>
        <v>-1</v>
      </c>
      <c r="Y245">
        <f>IF(ISBLANK(N245),-1,COUNTIF(all_tags[],N245)-COUNTIF(all_tags[category],N245))</f>
        <v>-1</v>
      </c>
      <c r="Z245">
        <f>IF(ISBLANK(O245),-1,COUNTIF(all_tags[],O245)-COUNTIF(all_tags[category],O245))</f>
        <v>-1</v>
      </c>
      <c r="AB245" t="str">
        <f>Table5[[#This Row],[link_id]]</f>
        <v>L00585</v>
      </c>
      <c r="AC245" s="5" t="str">
        <f>_xlfn.TEXTJOIN("#",TRUE,
IFERROR(VLOOKUP($F245,all_tags[format],1,FALSE),""),
IFERROR(VLOOKUP($G245,all_tags[format],1,FALSE),""),
IFERROR(VLOOKUP($H245,all_tags[format],1,FALSE),""),
IFERROR(VLOOKUP($I245,all_tags[format],1,FALSE),""),
IFERROR(VLOOKUP($J245,all_tags[format],1,FALSE),""),
IFERROR(VLOOKUP($K245,all_tags[format],1,FALSE),""),
IFERROR(VLOOKUP($L245,all_tags[format],1,FALSE),""),
IFERROR(VLOOKUP($M245,all_tags[format],1,FALSE),""),
IFERROR(VLOOKUP($N245,all_tags[format],1,FALSE),""),
IFERROR(VLOOKUP($O245,all_tags[format],1,FALSE),"")
)</f>
        <v>post#package</v>
      </c>
      <c r="AD245" s="5" t="str">
        <f>_xlfn.TEXTJOIN("#",TRUE,
IFERROR(VLOOKUP($F245,all_tags[type],1,FALSE),""),
IFERROR(VLOOKUP($G245,all_tags[type],1,FALSE),""),
IFERROR(VLOOKUP($H245,all_tags[type],1,FALSE),""),
IFERROR(VLOOKUP($I245,all_tags[type],1,FALSE),""),
IFERROR(VLOOKUP($J245,all_tags[type],1,FALSE),""),
IFERROR(VLOOKUP($K245,all_tags[type],1,FALSE),""),
IFERROR(VLOOKUP($L245,all_tags[type],1,FALSE),""),
IFERROR(VLOOKUP($M245,all_tags[type],1,FALSE),""),
IFERROR(VLOOKUP($N245,all_tags[type],1,FALSE),""),
IFERROR(VLOOKUP($O245,all_tags[type],1,FALSE),"")
)</f>
        <v/>
      </c>
      <c r="AE245" s="5" t="str">
        <f>_xlfn.TEXTJOIN("#",TRUE,
IFERROR(VLOOKUP($F245,all_tags[level],1,FALSE),""),
IFERROR(VLOOKUP($G245,all_tags[level],1,FALSE),""),
IFERROR(VLOOKUP($H245,all_tags[level],1,FALSE),""),
IFERROR(VLOOKUP($I245,all_tags[level],1,FALSE),""),
IFERROR(VLOOKUP($J245,all_tags[level],1,FALSE),""),
IFERROR(VLOOKUP($K245,all_tags[level],1,FALSE),""),
IFERROR(VLOOKUP($L245,all_tags[level],1,FALSE),""),
IFERROR(VLOOKUP($M245,all_tags[level],1,FALSE),""),
IFERROR(VLOOKUP($N245,all_tags[level],1,FALSE),""),
IFERROR(VLOOKUP($O245,all_tags[level],1,FALSE),"")
)</f>
        <v>overview</v>
      </c>
      <c r="AF245" s="5" t="str">
        <f>_xlfn.TEXTJOIN("#",TRUE,
IFERROR(VLOOKUP($F245,all_tags[style],1,FALSE),""),
IFERROR(VLOOKUP($G245,all_tags[style],1,FALSE),""),
IFERROR(VLOOKUP($H245,all_tags[style],1,FALSE),""),
IFERROR(VLOOKUP($I245,all_tags[style],1,FALSE),""),
IFERROR(VLOOKUP($J245,all_tags[style],1,FALSE),""),
IFERROR(VLOOKUP($K245,all_tags[style],1,FALSE),""),
IFERROR(VLOOKUP($L245,all_tags[style],1,FALSE),""),
IFERROR(VLOOKUP($M245,all_tags[style],1,FALSE),""),
IFERROR(VLOOKUP($N245,all_tags[style],1,FALSE),""),
IFERROR(VLOOKUP($O245,all_tags[style],1,FALSE),"")
)</f>
        <v/>
      </c>
      <c r="AG245" s="5" t="str">
        <f>_xlfn.TEXTJOIN("#",TRUE,
IFERROR(VLOOKUP($F245,all_tags[theme],1,FALSE),""),
IFERROR(VLOOKUP($G245,all_tags[theme],1,FALSE),""),
IFERROR(VLOOKUP($H245,all_tags[theme],1,FALSE),""),
IFERROR(VLOOKUP($I245,all_tags[theme],1,FALSE),""),
IFERROR(VLOOKUP($J245,all_tags[theme],1,FALSE),""),
IFERROR(VLOOKUP($K245,all_tags[theme],1,FALSE),""),
IFERROR(VLOOKUP($L245,all_tags[theme],1,FALSE),""),
IFERROR(VLOOKUP($M245,all_tags[theme],1,FALSE),""),
IFERROR(VLOOKUP($N245,all_tags[theme],1,FALSE),""),
IFERROR(VLOOKUP($O245,all_tags[theme],1,FALSE),"")
)</f>
        <v>data-analysis</v>
      </c>
      <c r="AH245" s="5" t="str">
        <f>_xlfn.TEXTJOIN("#",TRUE,
IFERROR(VLOOKUP($F245,all_tags[topic],1,FALSE),""),
IFERROR(VLOOKUP($G245,all_tags[topic],1,FALSE),""),
IFERROR(VLOOKUP($H245,all_tags[topic],1,FALSE),""),
IFERROR(VLOOKUP($I245,all_tags[topic],1,FALSE),""),
IFERROR(VLOOKUP($J245,all_tags[topic],1,FALSE),""),
IFERROR(VLOOKUP($K245,all_tags[topic],1,FALSE),""),
IFERROR(VLOOKUP($L245,all_tags[topic],1,FALSE),""),
IFERROR(VLOOKUP($M245,all_tags[topic],1,FALSE),""),
IFERROR(VLOOKUP($N245,all_tags[topic],1,FALSE),""),
IFERROR(VLOOKUP($O245,all_tags[topic],1,FALSE),"")
)</f>
        <v>tool#technology</v>
      </c>
      <c r="AI245" s="5" t="str">
        <f>_xlfn.TEXTJOIN("#",TRUE,
IFERROR(VLOOKUP($F245,all_tags[area],1,FALSE),""),
IFERROR(VLOOKUP($G245,all_tags[area],1,FALSE),""),
IFERROR(VLOOKUP($H245,all_tags[area],1,FALSE),""),
IFERROR(VLOOKUP($I245,all_tags[area],1,FALSE),""),
IFERROR(VLOOKUP($J245,all_tags[area],1,FALSE),""),
IFERROR(VLOOKUP($K245,all_tags[area],1,FALSE),""),
IFERROR(VLOOKUP($L245,all_tags[area],1,FALSE),""),
IFERROR(VLOOKUP($M245,all_tags[area],1,FALSE),""),
IFERROR(VLOOKUP($N245,all_tags[area],1,FALSE),""),
IFERROR(VLOOKUP($O245,all_tags[area],1,FALSE),"")
)</f>
        <v/>
      </c>
      <c r="AJ245" s="5" t="str">
        <f>_xlfn.TEXTJOIN("#",TRUE,
IFERROR(VLOOKUP($F245,all_tags[technology],1,FALSE),""),
IFERROR(VLOOKUP($G245,all_tags[technology],1,FALSE),""),
IFERROR(VLOOKUP($H245,all_tags[technology],1,FALSE),""),
IFERROR(VLOOKUP($I245,all_tags[technology],1,FALSE),""),
IFERROR(VLOOKUP($J245,all_tags[technology],1,FALSE),""),
IFERROR(VLOOKUP($K245,all_tags[technology],1,FALSE),""),
IFERROR(VLOOKUP($L245,all_tags[technology],1,FALSE),""),
IFERROR(VLOOKUP($M245,all_tags[technology],1,FALSE),""),
IFERROR(VLOOKUP($N245,all_tags[technology],1,FALSE),""),
IFERROR(VLOOKUP($O245,all_tags[technology],1,FALSE),"")
)</f>
        <v>rstats</v>
      </c>
      <c r="AK245" s="5" t="str">
        <f>_xlfn.TEXTJOIN("#",TRUE,
IFERROR(VLOOKUP($F245,all_tags[other],1,FALSE),""),
IFERROR(VLOOKUP($G245,all_tags[other],1,FALSE),""),
IFERROR(VLOOKUP($H245,all_tags[other],1,FALSE),""),
IFERROR(VLOOKUP($I245,all_tags[other],1,FALSE),""),
IFERROR(VLOOKUP($J245,all_tags[other],1,FALSE),""),
IFERROR(VLOOKUP($K245,all_tags[other],1,FALSE),""),
IFERROR(VLOOKUP($L245,all_tags[other],1,FALSE),""),
IFERROR(VLOOKUP($M245,all_tags[other],1,FALSE),""),
IFERROR(VLOOKUP($N245,all_tags[other],1,FALSE),""),
IFERROR(VLOOKUP($O245,all_tags[other],1,FALSE),"")
)</f>
        <v/>
      </c>
      <c r="AL245" t="str">
        <f t="shared" si="3"/>
        <v>post;package;overview;data-analysis;tool;technology;rstats</v>
      </c>
    </row>
    <row r="246" spans="1:38" x14ac:dyDescent="0.25">
      <c r="A246" t="str">
        <f>source_data[[#This Row],[link_id]]</f>
        <v>L00587</v>
      </c>
      <c r="B246" t="str">
        <f>source_data[[#This Row],[link]]</f>
        <v>https://www.r-bloggers.com/layered-data-visualizations-using-r-plotly-and-displayr/</v>
      </c>
      <c r="C246" t="str">
        <f>source_data[[#This Row],[article_title]]</f>
        <v>Layered Data Visualizations Using R, Plotly, and Displayr</v>
      </c>
      <c r="D246" t="str">
        <f>source_data[[#This Row],[concatenate]]</f>
        <v>post;package;data-viz;technology;rstats</v>
      </c>
      <c r="E246">
        <f>source_data[[#This Row],[tag_count]]</f>
        <v>4</v>
      </c>
      <c r="F246" t="str" cm="1">
        <f t="array" ref="F246:J246">_xlfn.TEXTSPLIT(Table5[[#This Row],[concatenate]],";")</f>
        <v>post</v>
      </c>
      <c r="G246" t="str">
        <v>package</v>
      </c>
      <c r="H246" t="str">
        <v>data-viz</v>
      </c>
      <c r="I246" t="str">
        <v>technology</v>
      </c>
      <c r="J246" t="str">
        <v>rstats</v>
      </c>
      <c r="Q246">
        <f>IF(ISBLANK(F246),-1,COUNTIF(all_tags[],F246)-COUNTIF(all_tags[category],F246))</f>
        <v>1</v>
      </c>
      <c r="R246">
        <f>IF(ISBLANK(G246),-1,COUNTIF(all_tags[],G246)-COUNTIF(all_tags[category],G246))</f>
        <v>1</v>
      </c>
      <c r="S246">
        <f>IF(ISBLANK(H246),-1,COUNTIF(all_tags[],H246)-COUNTIF(all_tags[category],H246))</f>
        <v>1</v>
      </c>
      <c r="T246">
        <f>IF(ISBLANK(I246),-1,COUNTIF(all_tags[],I246)-COUNTIF(all_tags[category],I246))</f>
        <v>1</v>
      </c>
      <c r="U246">
        <f>IF(ISBLANK(J246),-1,COUNTIF(all_tags[],J246)-COUNTIF(all_tags[category],J246))</f>
        <v>1</v>
      </c>
      <c r="V246">
        <f>IF(ISBLANK(K246),-1,COUNTIF(all_tags[],K246)-COUNTIF(all_tags[category],K246))</f>
        <v>-1</v>
      </c>
      <c r="W246">
        <f>IF(ISBLANK(L246),-1,COUNTIF(all_tags[],L246)-COUNTIF(all_tags[category],L246))</f>
        <v>-1</v>
      </c>
      <c r="X246">
        <f>IF(ISBLANK(M246),-1,COUNTIF(all_tags[],M246)-COUNTIF(all_tags[category],M246))</f>
        <v>-1</v>
      </c>
      <c r="Y246">
        <f>IF(ISBLANK(N246),-1,COUNTIF(all_tags[],N246)-COUNTIF(all_tags[category],N246))</f>
        <v>-1</v>
      </c>
      <c r="Z246">
        <f>IF(ISBLANK(O246),-1,COUNTIF(all_tags[],O246)-COUNTIF(all_tags[category],O246))</f>
        <v>-1</v>
      </c>
      <c r="AB246" t="str">
        <f>Table5[[#This Row],[link_id]]</f>
        <v>L00587</v>
      </c>
      <c r="AC246" s="5" t="str">
        <f>_xlfn.TEXTJOIN("#",TRUE,
IFERROR(VLOOKUP($F246,all_tags[format],1,FALSE),""),
IFERROR(VLOOKUP($G246,all_tags[format],1,FALSE),""),
IFERROR(VLOOKUP($H246,all_tags[format],1,FALSE),""),
IFERROR(VLOOKUP($I246,all_tags[format],1,FALSE),""),
IFERROR(VLOOKUP($J246,all_tags[format],1,FALSE),""),
IFERROR(VLOOKUP($K246,all_tags[format],1,FALSE),""),
IFERROR(VLOOKUP($L246,all_tags[format],1,FALSE),""),
IFERROR(VLOOKUP($M246,all_tags[format],1,FALSE),""),
IFERROR(VLOOKUP($N246,all_tags[format],1,FALSE),""),
IFERROR(VLOOKUP($O246,all_tags[format],1,FALSE),"")
)</f>
        <v>post#package</v>
      </c>
      <c r="AD246" s="5" t="str">
        <f>_xlfn.TEXTJOIN("#",TRUE,
IFERROR(VLOOKUP($F246,all_tags[type],1,FALSE),""),
IFERROR(VLOOKUP($G246,all_tags[type],1,FALSE),""),
IFERROR(VLOOKUP($H246,all_tags[type],1,FALSE),""),
IFERROR(VLOOKUP($I246,all_tags[type],1,FALSE),""),
IFERROR(VLOOKUP($J246,all_tags[type],1,FALSE),""),
IFERROR(VLOOKUP($K246,all_tags[type],1,FALSE),""),
IFERROR(VLOOKUP($L246,all_tags[type],1,FALSE),""),
IFERROR(VLOOKUP($M246,all_tags[type],1,FALSE),""),
IFERROR(VLOOKUP($N246,all_tags[type],1,FALSE),""),
IFERROR(VLOOKUP($O246,all_tags[type],1,FALSE),"")
)</f>
        <v/>
      </c>
      <c r="AE246" s="5" t="str">
        <f>_xlfn.TEXTJOIN("#",TRUE,
IFERROR(VLOOKUP($F246,all_tags[level],1,FALSE),""),
IFERROR(VLOOKUP($G246,all_tags[level],1,FALSE),""),
IFERROR(VLOOKUP($H246,all_tags[level],1,FALSE),""),
IFERROR(VLOOKUP($I246,all_tags[level],1,FALSE),""),
IFERROR(VLOOKUP($J246,all_tags[level],1,FALSE),""),
IFERROR(VLOOKUP($K246,all_tags[level],1,FALSE),""),
IFERROR(VLOOKUP($L246,all_tags[level],1,FALSE),""),
IFERROR(VLOOKUP($M246,all_tags[level],1,FALSE),""),
IFERROR(VLOOKUP($N246,all_tags[level],1,FALSE),""),
IFERROR(VLOOKUP($O246,all_tags[level],1,FALSE),"")
)</f>
        <v/>
      </c>
      <c r="AF246" s="5" t="str">
        <f>_xlfn.TEXTJOIN("#",TRUE,
IFERROR(VLOOKUP($F246,all_tags[style],1,FALSE),""),
IFERROR(VLOOKUP($G246,all_tags[style],1,FALSE),""),
IFERROR(VLOOKUP($H246,all_tags[style],1,FALSE),""),
IFERROR(VLOOKUP($I246,all_tags[style],1,FALSE),""),
IFERROR(VLOOKUP($J246,all_tags[style],1,FALSE),""),
IFERROR(VLOOKUP($K246,all_tags[style],1,FALSE),""),
IFERROR(VLOOKUP($L246,all_tags[style],1,FALSE),""),
IFERROR(VLOOKUP($M246,all_tags[style],1,FALSE),""),
IFERROR(VLOOKUP($N246,all_tags[style],1,FALSE),""),
IFERROR(VLOOKUP($O246,all_tags[style],1,FALSE),"")
)</f>
        <v/>
      </c>
      <c r="AG246" s="5" t="str">
        <f>_xlfn.TEXTJOIN("#",TRUE,
IFERROR(VLOOKUP($F246,all_tags[theme],1,FALSE),""),
IFERROR(VLOOKUP($G246,all_tags[theme],1,FALSE),""),
IFERROR(VLOOKUP($H246,all_tags[theme],1,FALSE),""),
IFERROR(VLOOKUP($I246,all_tags[theme],1,FALSE),""),
IFERROR(VLOOKUP($J246,all_tags[theme],1,FALSE),""),
IFERROR(VLOOKUP($K246,all_tags[theme],1,FALSE),""),
IFERROR(VLOOKUP($L246,all_tags[theme],1,FALSE),""),
IFERROR(VLOOKUP($M246,all_tags[theme],1,FALSE),""),
IFERROR(VLOOKUP($N246,all_tags[theme],1,FALSE),""),
IFERROR(VLOOKUP($O246,all_tags[theme],1,FALSE),"")
)</f>
        <v>data-viz</v>
      </c>
      <c r="AH246" s="5" t="str">
        <f>_xlfn.TEXTJOIN("#",TRUE,
IFERROR(VLOOKUP($F246,all_tags[topic],1,FALSE),""),
IFERROR(VLOOKUP($G246,all_tags[topic],1,FALSE),""),
IFERROR(VLOOKUP($H246,all_tags[topic],1,FALSE),""),
IFERROR(VLOOKUP($I246,all_tags[topic],1,FALSE),""),
IFERROR(VLOOKUP($J246,all_tags[topic],1,FALSE),""),
IFERROR(VLOOKUP($K246,all_tags[topic],1,FALSE),""),
IFERROR(VLOOKUP($L246,all_tags[topic],1,FALSE),""),
IFERROR(VLOOKUP($M246,all_tags[topic],1,FALSE),""),
IFERROR(VLOOKUP($N246,all_tags[topic],1,FALSE),""),
IFERROR(VLOOKUP($O246,all_tags[topic],1,FALSE),"")
)</f>
        <v>technology</v>
      </c>
      <c r="AI246" s="5" t="str">
        <f>_xlfn.TEXTJOIN("#",TRUE,
IFERROR(VLOOKUP($F246,all_tags[area],1,FALSE),""),
IFERROR(VLOOKUP($G246,all_tags[area],1,FALSE),""),
IFERROR(VLOOKUP($H246,all_tags[area],1,FALSE),""),
IFERROR(VLOOKUP($I246,all_tags[area],1,FALSE),""),
IFERROR(VLOOKUP($J246,all_tags[area],1,FALSE),""),
IFERROR(VLOOKUP($K246,all_tags[area],1,FALSE),""),
IFERROR(VLOOKUP($L246,all_tags[area],1,FALSE),""),
IFERROR(VLOOKUP($M246,all_tags[area],1,FALSE),""),
IFERROR(VLOOKUP($N246,all_tags[area],1,FALSE),""),
IFERROR(VLOOKUP($O246,all_tags[area],1,FALSE),"")
)</f>
        <v/>
      </c>
      <c r="AJ246" s="5" t="str">
        <f>_xlfn.TEXTJOIN("#",TRUE,
IFERROR(VLOOKUP($F246,all_tags[technology],1,FALSE),""),
IFERROR(VLOOKUP($G246,all_tags[technology],1,FALSE),""),
IFERROR(VLOOKUP($H246,all_tags[technology],1,FALSE),""),
IFERROR(VLOOKUP($I246,all_tags[technology],1,FALSE),""),
IFERROR(VLOOKUP($J246,all_tags[technology],1,FALSE),""),
IFERROR(VLOOKUP($K246,all_tags[technology],1,FALSE),""),
IFERROR(VLOOKUP($L246,all_tags[technology],1,FALSE),""),
IFERROR(VLOOKUP($M246,all_tags[technology],1,FALSE),""),
IFERROR(VLOOKUP($N246,all_tags[technology],1,FALSE),""),
IFERROR(VLOOKUP($O246,all_tags[technology],1,FALSE),"")
)</f>
        <v>rstats</v>
      </c>
      <c r="AK246" s="5" t="str">
        <f>_xlfn.TEXTJOIN("#",TRUE,
IFERROR(VLOOKUP($F246,all_tags[other],1,FALSE),""),
IFERROR(VLOOKUP($G246,all_tags[other],1,FALSE),""),
IFERROR(VLOOKUP($H246,all_tags[other],1,FALSE),""),
IFERROR(VLOOKUP($I246,all_tags[other],1,FALSE),""),
IFERROR(VLOOKUP($J246,all_tags[other],1,FALSE),""),
IFERROR(VLOOKUP($K246,all_tags[other],1,FALSE),""),
IFERROR(VLOOKUP($L246,all_tags[other],1,FALSE),""),
IFERROR(VLOOKUP($M246,all_tags[other],1,FALSE),""),
IFERROR(VLOOKUP($N246,all_tags[other],1,FALSE),""),
IFERROR(VLOOKUP($O246,all_tags[other],1,FALSE),"")
)</f>
        <v/>
      </c>
      <c r="AL246" t="str">
        <f t="shared" si="3"/>
        <v>post;package;data-viz;technology;rstats</v>
      </c>
    </row>
    <row r="247" spans="1:38" x14ac:dyDescent="0.25">
      <c r="A247" t="str">
        <f>source_data[[#This Row],[link_id]]</f>
        <v>L00589</v>
      </c>
      <c r="B247" t="str">
        <f>source_data[[#This Row],[link]]</f>
        <v>http://www.creativebloq.com/how-to/build-faster-websites</v>
      </c>
      <c r="C247" t="str">
        <f>source_data[[#This Row],[article_title]]</f>
        <v>How to build faster websites</v>
      </c>
      <c r="D247" t="str">
        <f>source_data[[#This Row],[concatenate]]</f>
        <v>post;tip;technology;development;javascript</v>
      </c>
      <c r="E247">
        <f>source_data[[#This Row],[tag_count]]</f>
        <v>5</v>
      </c>
      <c r="F247" t="str" cm="1">
        <f t="array" ref="F247:J247">_xlfn.TEXTSPLIT(Table5[[#This Row],[concatenate]],";")</f>
        <v>post</v>
      </c>
      <c r="G247" t="str">
        <v>tip</v>
      </c>
      <c r="H247" t="str">
        <v>technology</v>
      </c>
      <c r="I247" t="str">
        <v>development</v>
      </c>
      <c r="J247" t="str">
        <v>javascript</v>
      </c>
      <c r="Q247">
        <f>IF(ISBLANK(F247),-1,COUNTIF(all_tags[],F247)-COUNTIF(all_tags[category],F247))</f>
        <v>1</v>
      </c>
      <c r="R247">
        <f>IF(ISBLANK(G247),-1,COUNTIF(all_tags[],G247)-COUNTIF(all_tags[category],G247))</f>
        <v>1</v>
      </c>
      <c r="S247">
        <f>IF(ISBLANK(H247),-1,COUNTIF(all_tags[],H247)-COUNTIF(all_tags[category],H247))</f>
        <v>1</v>
      </c>
      <c r="T247">
        <f>IF(ISBLANK(I247),-1,COUNTIF(all_tags[],I247)-COUNTIF(all_tags[category],I247))</f>
        <v>1</v>
      </c>
      <c r="U247">
        <f>IF(ISBLANK(J247),-1,COUNTIF(all_tags[],J247)-COUNTIF(all_tags[category],J247))</f>
        <v>1</v>
      </c>
      <c r="V247">
        <f>IF(ISBLANK(K247),-1,COUNTIF(all_tags[],K247)-COUNTIF(all_tags[category],K247))</f>
        <v>-1</v>
      </c>
      <c r="W247">
        <f>IF(ISBLANK(L247),-1,COUNTIF(all_tags[],L247)-COUNTIF(all_tags[category],L247))</f>
        <v>-1</v>
      </c>
      <c r="X247">
        <f>IF(ISBLANK(M247),-1,COUNTIF(all_tags[],M247)-COUNTIF(all_tags[category],M247))</f>
        <v>-1</v>
      </c>
      <c r="Y247">
        <f>IF(ISBLANK(N247),-1,COUNTIF(all_tags[],N247)-COUNTIF(all_tags[category],N247))</f>
        <v>-1</v>
      </c>
      <c r="Z247">
        <f>IF(ISBLANK(O247),-1,COUNTIF(all_tags[],O247)-COUNTIF(all_tags[category],O247))</f>
        <v>-1</v>
      </c>
      <c r="AB247" t="str">
        <f>Table5[[#This Row],[link_id]]</f>
        <v>L00589</v>
      </c>
      <c r="AC247" s="5" t="str">
        <f>_xlfn.TEXTJOIN("#",TRUE,
IFERROR(VLOOKUP($F247,all_tags[format],1,FALSE),""),
IFERROR(VLOOKUP($G247,all_tags[format],1,FALSE),""),
IFERROR(VLOOKUP($H247,all_tags[format],1,FALSE),""),
IFERROR(VLOOKUP($I247,all_tags[format],1,FALSE),""),
IFERROR(VLOOKUP($J247,all_tags[format],1,FALSE),""),
IFERROR(VLOOKUP($K247,all_tags[format],1,FALSE),""),
IFERROR(VLOOKUP($L247,all_tags[format],1,FALSE),""),
IFERROR(VLOOKUP($M247,all_tags[format],1,FALSE),""),
IFERROR(VLOOKUP($N247,all_tags[format],1,FALSE),""),
IFERROR(VLOOKUP($O247,all_tags[format],1,FALSE),"")
)</f>
        <v>post</v>
      </c>
      <c r="AD247" s="5" t="str">
        <f>_xlfn.TEXTJOIN("#",TRUE,
IFERROR(VLOOKUP($F247,all_tags[type],1,FALSE),""),
IFERROR(VLOOKUP($G247,all_tags[type],1,FALSE),""),
IFERROR(VLOOKUP($H247,all_tags[type],1,FALSE),""),
IFERROR(VLOOKUP($I247,all_tags[type],1,FALSE),""),
IFERROR(VLOOKUP($J247,all_tags[type],1,FALSE),""),
IFERROR(VLOOKUP($K247,all_tags[type],1,FALSE),""),
IFERROR(VLOOKUP($L247,all_tags[type],1,FALSE),""),
IFERROR(VLOOKUP($M247,all_tags[type],1,FALSE),""),
IFERROR(VLOOKUP($N247,all_tags[type],1,FALSE),""),
IFERROR(VLOOKUP($O247,all_tags[type],1,FALSE),"")
)</f>
        <v>tip</v>
      </c>
      <c r="AE247" s="5" t="str">
        <f>_xlfn.TEXTJOIN("#",TRUE,
IFERROR(VLOOKUP($F247,all_tags[level],1,FALSE),""),
IFERROR(VLOOKUP($G247,all_tags[level],1,FALSE),""),
IFERROR(VLOOKUP($H247,all_tags[level],1,FALSE),""),
IFERROR(VLOOKUP($I247,all_tags[level],1,FALSE),""),
IFERROR(VLOOKUP($J247,all_tags[level],1,FALSE),""),
IFERROR(VLOOKUP($K247,all_tags[level],1,FALSE),""),
IFERROR(VLOOKUP($L247,all_tags[level],1,FALSE),""),
IFERROR(VLOOKUP($M247,all_tags[level],1,FALSE),""),
IFERROR(VLOOKUP($N247,all_tags[level],1,FALSE),""),
IFERROR(VLOOKUP($O247,all_tags[level],1,FALSE),"")
)</f>
        <v/>
      </c>
      <c r="AF247" s="5" t="str">
        <f>_xlfn.TEXTJOIN("#",TRUE,
IFERROR(VLOOKUP($F247,all_tags[style],1,FALSE),""),
IFERROR(VLOOKUP($G247,all_tags[style],1,FALSE),""),
IFERROR(VLOOKUP($H247,all_tags[style],1,FALSE),""),
IFERROR(VLOOKUP($I247,all_tags[style],1,FALSE),""),
IFERROR(VLOOKUP($J247,all_tags[style],1,FALSE),""),
IFERROR(VLOOKUP($K247,all_tags[style],1,FALSE),""),
IFERROR(VLOOKUP($L247,all_tags[style],1,FALSE),""),
IFERROR(VLOOKUP($M247,all_tags[style],1,FALSE),""),
IFERROR(VLOOKUP($N247,all_tags[style],1,FALSE),""),
IFERROR(VLOOKUP($O247,all_tags[style],1,FALSE),"")
)</f>
        <v/>
      </c>
      <c r="AG247" s="5" t="str">
        <f>_xlfn.TEXTJOIN("#",TRUE,
IFERROR(VLOOKUP($F247,all_tags[theme],1,FALSE),""),
IFERROR(VLOOKUP($G247,all_tags[theme],1,FALSE),""),
IFERROR(VLOOKUP($H247,all_tags[theme],1,FALSE),""),
IFERROR(VLOOKUP($I247,all_tags[theme],1,FALSE),""),
IFERROR(VLOOKUP($J247,all_tags[theme],1,FALSE),""),
IFERROR(VLOOKUP($K247,all_tags[theme],1,FALSE),""),
IFERROR(VLOOKUP($L247,all_tags[theme],1,FALSE),""),
IFERROR(VLOOKUP($M247,all_tags[theme],1,FALSE),""),
IFERROR(VLOOKUP($N247,all_tags[theme],1,FALSE),""),
IFERROR(VLOOKUP($O247,all_tags[theme],1,FALSE),"")
)</f>
        <v/>
      </c>
      <c r="AH247" s="5" t="str">
        <f>_xlfn.TEXTJOIN("#",TRUE,
IFERROR(VLOOKUP($F247,all_tags[topic],1,FALSE),""),
IFERROR(VLOOKUP($G247,all_tags[topic],1,FALSE),""),
IFERROR(VLOOKUP($H247,all_tags[topic],1,FALSE),""),
IFERROR(VLOOKUP($I247,all_tags[topic],1,FALSE),""),
IFERROR(VLOOKUP($J247,all_tags[topic],1,FALSE),""),
IFERROR(VLOOKUP($K247,all_tags[topic],1,FALSE),""),
IFERROR(VLOOKUP($L247,all_tags[topic],1,FALSE),""),
IFERROR(VLOOKUP($M247,all_tags[topic],1,FALSE),""),
IFERROR(VLOOKUP($N247,all_tags[topic],1,FALSE),""),
IFERROR(VLOOKUP($O247,all_tags[topic],1,FALSE),"")
)</f>
        <v>technology</v>
      </c>
      <c r="AI247" s="5" t="str">
        <f>_xlfn.TEXTJOIN("#",TRUE,
IFERROR(VLOOKUP($F247,all_tags[area],1,FALSE),""),
IFERROR(VLOOKUP($G247,all_tags[area],1,FALSE),""),
IFERROR(VLOOKUP($H247,all_tags[area],1,FALSE),""),
IFERROR(VLOOKUP($I247,all_tags[area],1,FALSE),""),
IFERROR(VLOOKUP($J247,all_tags[area],1,FALSE),""),
IFERROR(VLOOKUP($K247,all_tags[area],1,FALSE),""),
IFERROR(VLOOKUP($L247,all_tags[area],1,FALSE),""),
IFERROR(VLOOKUP($M247,all_tags[area],1,FALSE),""),
IFERROR(VLOOKUP($N247,all_tags[area],1,FALSE),""),
IFERROR(VLOOKUP($O247,all_tags[area],1,FALSE),"")
)</f>
        <v>development</v>
      </c>
      <c r="AJ247" s="5" t="str">
        <f>_xlfn.TEXTJOIN("#",TRUE,
IFERROR(VLOOKUP($F247,all_tags[technology],1,FALSE),""),
IFERROR(VLOOKUP($G247,all_tags[technology],1,FALSE),""),
IFERROR(VLOOKUP($H247,all_tags[technology],1,FALSE),""),
IFERROR(VLOOKUP($I247,all_tags[technology],1,FALSE),""),
IFERROR(VLOOKUP($J247,all_tags[technology],1,FALSE),""),
IFERROR(VLOOKUP($K247,all_tags[technology],1,FALSE),""),
IFERROR(VLOOKUP($L247,all_tags[technology],1,FALSE),""),
IFERROR(VLOOKUP($M247,all_tags[technology],1,FALSE),""),
IFERROR(VLOOKUP($N247,all_tags[technology],1,FALSE),""),
IFERROR(VLOOKUP($O247,all_tags[technology],1,FALSE),"")
)</f>
        <v>javascript</v>
      </c>
      <c r="AK247" s="5" t="str">
        <f>_xlfn.TEXTJOIN("#",TRUE,
IFERROR(VLOOKUP($F247,all_tags[other],1,FALSE),""),
IFERROR(VLOOKUP($G247,all_tags[other],1,FALSE),""),
IFERROR(VLOOKUP($H247,all_tags[other],1,FALSE),""),
IFERROR(VLOOKUP($I247,all_tags[other],1,FALSE),""),
IFERROR(VLOOKUP($J247,all_tags[other],1,FALSE),""),
IFERROR(VLOOKUP($K247,all_tags[other],1,FALSE),""),
IFERROR(VLOOKUP($L247,all_tags[other],1,FALSE),""),
IFERROR(VLOOKUP($M247,all_tags[other],1,FALSE),""),
IFERROR(VLOOKUP($N247,all_tags[other],1,FALSE),""),
IFERROR(VLOOKUP($O247,all_tags[other],1,FALSE),"")
)</f>
        <v/>
      </c>
      <c r="AL247" t="str">
        <f t="shared" si="3"/>
        <v>post;tip;technology;development;javascript</v>
      </c>
    </row>
    <row r="248" spans="1:38" x14ac:dyDescent="0.25">
      <c r="A248" t="str">
        <f>source_data[[#This Row],[link_id]]</f>
        <v>L00592</v>
      </c>
      <c r="B248" t="str">
        <f>source_data[[#This Row],[link]]</f>
        <v>https://becominghuman.ai/cheat-sheets-for-ai-neural-networks-machine-learning-deep-learning-big-data-678c51b4b463</v>
      </c>
      <c r="C248" t="str">
        <f>source_data[[#This Row],[article_title]]</f>
        <v>Cheat Sheets for AI, Neural Networks, Machine Learning, Deep Learning &amp; Big Data</v>
      </c>
      <c r="D248" t="str">
        <f>source_data[[#This Row],[concatenate]]</f>
        <v>post;list;cheatsheet;ai;ml;dl</v>
      </c>
      <c r="E248">
        <f>source_data[[#This Row],[tag_count]]</f>
        <v>4</v>
      </c>
      <c r="F248" t="str" cm="1">
        <f t="array" ref="F248:K248">_xlfn.TEXTSPLIT(Table5[[#This Row],[concatenate]],";")</f>
        <v>post</v>
      </c>
      <c r="G248" t="str">
        <v>list</v>
      </c>
      <c r="H248" t="str">
        <v>cheatsheet</v>
      </c>
      <c r="I248" t="str">
        <v>ai</v>
      </c>
      <c r="J248" t="str">
        <v>ml</v>
      </c>
      <c r="K248" t="str">
        <v>dl</v>
      </c>
      <c r="Q248">
        <f>IF(ISBLANK(F248),-1,COUNTIF(all_tags[],F248)-COUNTIF(all_tags[category],F248))</f>
        <v>1</v>
      </c>
      <c r="R248">
        <f>IF(ISBLANK(G248),-1,COUNTIF(all_tags[],G248)-COUNTIF(all_tags[category],G248))</f>
        <v>1</v>
      </c>
      <c r="S248">
        <f>IF(ISBLANK(H248),-1,COUNTIF(all_tags[],H248)-COUNTIF(all_tags[category],H248))</f>
        <v>1</v>
      </c>
      <c r="T248">
        <f>IF(ISBLANK(I248),-1,COUNTIF(all_tags[],I248)-COUNTIF(all_tags[category],I248))</f>
        <v>1</v>
      </c>
      <c r="U248">
        <f>IF(ISBLANK(J248),-1,COUNTIF(all_tags[],J248)-COUNTIF(all_tags[category],J248))</f>
        <v>1</v>
      </c>
      <c r="V248">
        <f>IF(ISBLANK(K248),-1,COUNTIF(all_tags[],K248)-COUNTIF(all_tags[category],K248))</f>
        <v>1</v>
      </c>
      <c r="W248">
        <f>IF(ISBLANK(L248),-1,COUNTIF(all_tags[],L248)-COUNTIF(all_tags[category],L248))</f>
        <v>-1</v>
      </c>
      <c r="X248">
        <f>IF(ISBLANK(M248),-1,COUNTIF(all_tags[],M248)-COUNTIF(all_tags[category],M248))</f>
        <v>-1</v>
      </c>
      <c r="Y248">
        <f>IF(ISBLANK(N248),-1,COUNTIF(all_tags[],N248)-COUNTIF(all_tags[category],N248))</f>
        <v>-1</v>
      </c>
      <c r="Z248">
        <f>IF(ISBLANK(O248),-1,COUNTIF(all_tags[],O248)-COUNTIF(all_tags[category],O248))</f>
        <v>-1</v>
      </c>
      <c r="AB248" t="str">
        <f>Table5[[#This Row],[link_id]]</f>
        <v>L00592</v>
      </c>
      <c r="AC248" s="5" t="str">
        <f>_xlfn.TEXTJOIN("#",TRUE,
IFERROR(VLOOKUP($F248,all_tags[format],1,FALSE),""),
IFERROR(VLOOKUP($G248,all_tags[format],1,FALSE),""),
IFERROR(VLOOKUP($H248,all_tags[format],1,FALSE),""),
IFERROR(VLOOKUP($I248,all_tags[format],1,FALSE),""),
IFERROR(VLOOKUP($J248,all_tags[format],1,FALSE),""),
IFERROR(VLOOKUP($K248,all_tags[format],1,FALSE),""),
IFERROR(VLOOKUP($L248,all_tags[format],1,FALSE),""),
IFERROR(VLOOKUP($M248,all_tags[format],1,FALSE),""),
IFERROR(VLOOKUP($N248,all_tags[format],1,FALSE),""),
IFERROR(VLOOKUP($O248,all_tags[format],1,FALSE),"")
)</f>
        <v>post</v>
      </c>
      <c r="AD248" s="5" t="str">
        <f>_xlfn.TEXTJOIN("#",TRUE,
IFERROR(VLOOKUP($F248,all_tags[type],1,FALSE),""),
IFERROR(VLOOKUP($G248,all_tags[type],1,FALSE),""),
IFERROR(VLOOKUP($H248,all_tags[type],1,FALSE),""),
IFERROR(VLOOKUP($I248,all_tags[type],1,FALSE),""),
IFERROR(VLOOKUP($J248,all_tags[type],1,FALSE),""),
IFERROR(VLOOKUP($K248,all_tags[type],1,FALSE),""),
IFERROR(VLOOKUP($L248,all_tags[type],1,FALSE),""),
IFERROR(VLOOKUP($M248,all_tags[type],1,FALSE),""),
IFERROR(VLOOKUP($N248,all_tags[type],1,FALSE),""),
IFERROR(VLOOKUP($O248,all_tags[type],1,FALSE),"")
)</f>
        <v>list#cheatsheet</v>
      </c>
      <c r="AE248" s="5" t="str">
        <f>_xlfn.TEXTJOIN("#",TRUE,
IFERROR(VLOOKUP($F248,all_tags[level],1,FALSE),""),
IFERROR(VLOOKUP($G248,all_tags[level],1,FALSE),""),
IFERROR(VLOOKUP($H248,all_tags[level],1,FALSE),""),
IFERROR(VLOOKUP($I248,all_tags[level],1,FALSE),""),
IFERROR(VLOOKUP($J248,all_tags[level],1,FALSE),""),
IFERROR(VLOOKUP($K248,all_tags[level],1,FALSE),""),
IFERROR(VLOOKUP($L248,all_tags[level],1,FALSE),""),
IFERROR(VLOOKUP($M248,all_tags[level],1,FALSE),""),
IFERROR(VLOOKUP($N248,all_tags[level],1,FALSE),""),
IFERROR(VLOOKUP($O248,all_tags[level],1,FALSE),"")
)</f>
        <v/>
      </c>
      <c r="AF248" s="5" t="str">
        <f>_xlfn.TEXTJOIN("#",TRUE,
IFERROR(VLOOKUP($F248,all_tags[style],1,FALSE),""),
IFERROR(VLOOKUP($G248,all_tags[style],1,FALSE),""),
IFERROR(VLOOKUP($H248,all_tags[style],1,FALSE),""),
IFERROR(VLOOKUP($I248,all_tags[style],1,FALSE),""),
IFERROR(VLOOKUP($J248,all_tags[style],1,FALSE),""),
IFERROR(VLOOKUP($K248,all_tags[style],1,FALSE),""),
IFERROR(VLOOKUP($L248,all_tags[style],1,FALSE),""),
IFERROR(VLOOKUP($M248,all_tags[style],1,FALSE),""),
IFERROR(VLOOKUP($N248,all_tags[style],1,FALSE),""),
IFERROR(VLOOKUP($O248,all_tags[style],1,FALSE),"")
)</f>
        <v/>
      </c>
      <c r="AG248" s="5" t="str">
        <f>_xlfn.TEXTJOIN("#",TRUE,
IFERROR(VLOOKUP($F248,all_tags[theme],1,FALSE),""),
IFERROR(VLOOKUP($G248,all_tags[theme],1,FALSE),""),
IFERROR(VLOOKUP($H248,all_tags[theme],1,FALSE),""),
IFERROR(VLOOKUP($I248,all_tags[theme],1,FALSE),""),
IFERROR(VLOOKUP($J248,all_tags[theme],1,FALSE),""),
IFERROR(VLOOKUP($K248,all_tags[theme],1,FALSE),""),
IFERROR(VLOOKUP($L248,all_tags[theme],1,FALSE),""),
IFERROR(VLOOKUP($M248,all_tags[theme],1,FALSE),""),
IFERROR(VLOOKUP($N248,all_tags[theme],1,FALSE),""),
IFERROR(VLOOKUP($O248,all_tags[theme],1,FALSE),"")
)</f>
        <v/>
      </c>
      <c r="AH248" s="5" t="str">
        <f>_xlfn.TEXTJOIN("#",TRUE,
IFERROR(VLOOKUP($F248,all_tags[topic],1,FALSE),""),
IFERROR(VLOOKUP($G248,all_tags[topic],1,FALSE),""),
IFERROR(VLOOKUP($H248,all_tags[topic],1,FALSE),""),
IFERROR(VLOOKUP($I248,all_tags[topic],1,FALSE),""),
IFERROR(VLOOKUP($J248,all_tags[topic],1,FALSE),""),
IFERROR(VLOOKUP($K248,all_tags[topic],1,FALSE),""),
IFERROR(VLOOKUP($L248,all_tags[topic],1,FALSE),""),
IFERROR(VLOOKUP($M248,all_tags[topic],1,FALSE),""),
IFERROR(VLOOKUP($N248,all_tags[topic],1,FALSE),""),
IFERROR(VLOOKUP($O248,all_tags[topic],1,FALSE),"")
)</f>
        <v/>
      </c>
      <c r="AI248" s="5" t="str">
        <f>_xlfn.TEXTJOIN("#",TRUE,
IFERROR(VLOOKUP($F248,all_tags[area],1,FALSE),""),
IFERROR(VLOOKUP($G248,all_tags[area],1,FALSE),""),
IFERROR(VLOOKUP($H248,all_tags[area],1,FALSE),""),
IFERROR(VLOOKUP($I248,all_tags[area],1,FALSE),""),
IFERROR(VLOOKUP($J248,all_tags[area],1,FALSE),""),
IFERROR(VLOOKUP($K248,all_tags[area],1,FALSE),""),
IFERROR(VLOOKUP($L248,all_tags[area],1,FALSE),""),
IFERROR(VLOOKUP($M248,all_tags[area],1,FALSE),""),
IFERROR(VLOOKUP($N248,all_tags[area],1,FALSE),""),
IFERROR(VLOOKUP($O248,all_tags[area],1,FALSE),"")
)</f>
        <v>ai#ml#dl</v>
      </c>
      <c r="AJ248" s="5" t="str">
        <f>_xlfn.TEXTJOIN("#",TRUE,
IFERROR(VLOOKUP($F248,all_tags[technology],1,FALSE),""),
IFERROR(VLOOKUP($G248,all_tags[technology],1,FALSE),""),
IFERROR(VLOOKUP($H248,all_tags[technology],1,FALSE),""),
IFERROR(VLOOKUP($I248,all_tags[technology],1,FALSE),""),
IFERROR(VLOOKUP($J248,all_tags[technology],1,FALSE),""),
IFERROR(VLOOKUP($K248,all_tags[technology],1,FALSE),""),
IFERROR(VLOOKUP($L248,all_tags[technology],1,FALSE),""),
IFERROR(VLOOKUP($M248,all_tags[technology],1,FALSE),""),
IFERROR(VLOOKUP($N248,all_tags[technology],1,FALSE),""),
IFERROR(VLOOKUP($O248,all_tags[technology],1,FALSE),"")
)</f>
        <v/>
      </c>
      <c r="AK248" s="5" t="str">
        <f>_xlfn.TEXTJOIN("#",TRUE,
IFERROR(VLOOKUP($F248,all_tags[other],1,FALSE),""),
IFERROR(VLOOKUP($G248,all_tags[other],1,FALSE),""),
IFERROR(VLOOKUP($H248,all_tags[other],1,FALSE),""),
IFERROR(VLOOKUP($I248,all_tags[other],1,FALSE),""),
IFERROR(VLOOKUP($J248,all_tags[other],1,FALSE),""),
IFERROR(VLOOKUP($K248,all_tags[other],1,FALSE),""),
IFERROR(VLOOKUP($L248,all_tags[other],1,FALSE),""),
IFERROR(VLOOKUP($M248,all_tags[other],1,FALSE),""),
IFERROR(VLOOKUP($N248,all_tags[other],1,FALSE),""),
IFERROR(VLOOKUP($O248,all_tags[other],1,FALSE),"")
)</f>
        <v/>
      </c>
      <c r="AL248" t="str">
        <f t="shared" si="3"/>
        <v>post;list;cheatsheet;ai;ml;dl</v>
      </c>
    </row>
    <row r="249" spans="1:38" x14ac:dyDescent="0.25">
      <c r="A249" t="str">
        <f>source_data[[#This Row],[link_id]]</f>
        <v>L00593</v>
      </c>
      <c r="B249" t="str">
        <f>source_data[[#This Row],[link]]</f>
        <v>https://www.kdnuggets.com/2017/09/data-science-key-terms-explained.html</v>
      </c>
      <c r="C249" t="str">
        <f>source_data[[#This Row],[article_title]]</f>
        <v>277 Data Science Key Terms, Explained</v>
      </c>
      <c r="D249" t="str">
        <f>source_data[[#This Row],[concatenate]]</f>
        <v>post;list;definition;data-science</v>
      </c>
      <c r="E249">
        <f>source_data[[#This Row],[tag_count]]</f>
        <v>5</v>
      </c>
      <c r="F249" t="str" cm="1">
        <f t="array" ref="F249:I249">_xlfn.TEXTSPLIT(Table5[[#This Row],[concatenate]],";")</f>
        <v>post</v>
      </c>
      <c r="G249" t="str">
        <v>list</v>
      </c>
      <c r="H249" t="str">
        <v>definition</v>
      </c>
      <c r="I249" t="str">
        <v>data-science</v>
      </c>
      <c r="Q249">
        <f>IF(ISBLANK(F249),-1,COUNTIF(all_tags[],F249)-COUNTIF(all_tags[category],F249))</f>
        <v>1</v>
      </c>
      <c r="R249">
        <f>IF(ISBLANK(G249),-1,COUNTIF(all_tags[],G249)-COUNTIF(all_tags[category],G249))</f>
        <v>1</v>
      </c>
      <c r="S249">
        <f>IF(ISBLANK(H249),-1,COUNTIF(all_tags[],H249)-COUNTIF(all_tags[category],H249))</f>
        <v>1</v>
      </c>
      <c r="T249">
        <f>IF(ISBLANK(I249),-1,COUNTIF(all_tags[],I249)-COUNTIF(all_tags[category],I249))</f>
        <v>1</v>
      </c>
      <c r="U249">
        <f>IF(ISBLANK(J249),-1,COUNTIF(all_tags[],J249)-COUNTIF(all_tags[category],J249))</f>
        <v>-1</v>
      </c>
      <c r="V249">
        <f>IF(ISBLANK(K249),-1,COUNTIF(all_tags[],K249)-COUNTIF(all_tags[category],K249))</f>
        <v>-1</v>
      </c>
      <c r="W249">
        <f>IF(ISBLANK(L249),-1,COUNTIF(all_tags[],L249)-COUNTIF(all_tags[category],L249))</f>
        <v>-1</v>
      </c>
      <c r="X249">
        <f>IF(ISBLANK(M249),-1,COUNTIF(all_tags[],M249)-COUNTIF(all_tags[category],M249))</f>
        <v>-1</v>
      </c>
      <c r="Y249">
        <f>IF(ISBLANK(N249),-1,COUNTIF(all_tags[],N249)-COUNTIF(all_tags[category],N249))</f>
        <v>-1</v>
      </c>
      <c r="Z249">
        <f>IF(ISBLANK(O249),-1,COUNTIF(all_tags[],O249)-COUNTIF(all_tags[category],O249))</f>
        <v>-1</v>
      </c>
      <c r="AB249" t="str">
        <f>Table5[[#This Row],[link_id]]</f>
        <v>L00593</v>
      </c>
      <c r="AC249" s="5" t="str">
        <f>_xlfn.TEXTJOIN("#",TRUE,
IFERROR(VLOOKUP($F249,all_tags[format],1,FALSE),""),
IFERROR(VLOOKUP($G249,all_tags[format],1,FALSE),""),
IFERROR(VLOOKUP($H249,all_tags[format],1,FALSE),""),
IFERROR(VLOOKUP($I249,all_tags[format],1,FALSE),""),
IFERROR(VLOOKUP($J249,all_tags[format],1,FALSE),""),
IFERROR(VLOOKUP($K249,all_tags[format],1,FALSE),""),
IFERROR(VLOOKUP($L249,all_tags[format],1,FALSE),""),
IFERROR(VLOOKUP($M249,all_tags[format],1,FALSE),""),
IFERROR(VLOOKUP($N249,all_tags[format],1,FALSE),""),
IFERROR(VLOOKUP($O249,all_tags[format],1,FALSE),"")
)</f>
        <v>post</v>
      </c>
      <c r="AD249" s="5" t="str">
        <f>_xlfn.TEXTJOIN("#",TRUE,
IFERROR(VLOOKUP($F249,all_tags[type],1,FALSE),""),
IFERROR(VLOOKUP($G249,all_tags[type],1,FALSE),""),
IFERROR(VLOOKUP($H249,all_tags[type],1,FALSE),""),
IFERROR(VLOOKUP($I249,all_tags[type],1,FALSE),""),
IFERROR(VLOOKUP($J249,all_tags[type],1,FALSE),""),
IFERROR(VLOOKUP($K249,all_tags[type],1,FALSE),""),
IFERROR(VLOOKUP($L249,all_tags[type],1,FALSE),""),
IFERROR(VLOOKUP($M249,all_tags[type],1,FALSE),""),
IFERROR(VLOOKUP($N249,all_tags[type],1,FALSE),""),
IFERROR(VLOOKUP($O249,all_tags[type],1,FALSE),"")
)</f>
        <v>list</v>
      </c>
      <c r="AE249" s="5" t="str">
        <f>_xlfn.TEXTJOIN("#",TRUE,
IFERROR(VLOOKUP($F249,all_tags[level],1,FALSE),""),
IFERROR(VLOOKUP($G249,all_tags[level],1,FALSE),""),
IFERROR(VLOOKUP($H249,all_tags[level],1,FALSE),""),
IFERROR(VLOOKUP($I249,all_tags[level],1,FALSE),""),
IFERROR(VLOOKUP($J249,all_tags[level],1,FALSE),""),
IFERROR(VLOOKUP($K249,all_tags[level],1,FALSE),""),
IFERROR(VLOOKUP($L249,all_tags[level],1,FALSE),""),
IFERROR(VLOOKUP($M249,all_tags[level],1,FALSE),""),
IFERROR(VLOOKUP($N249,all_tags[level],1,FALSE),""),
IFERROR(VLOOKUP($O249,all_tags[level],1,FALSE),"")
)</f>
        <v>definition</v>
      </c>
      <c r="AF249" s="5" t="str">
        <f>_xlfn.TEXTJOIN("#",TRUE,
IFERROR(VLOOKUP($F249,all_tags[style],1,FALSE),""),
IFERROR(VLOOKUP($G249,all_tags[style],1,FALSE),""),
IFERROR(VLOOKUP($H249,all_tags[style],1,FALSE),""),
IFERROR(VLOOKUP($I249,all_tags[style],1,FALSE),""),
IFERROR(VLOOKUP($J249,all_tags[style],1,FALSE),""),
IFERROR(VLOOKUP($K249,all_tags[style],1,FALSE),""),
IFERROR(VLOOKUP($L249,all_tags[style],1,FALSE),""),
IFERROR(VLOOKUP($M249,all_tags[style],1,FALSE),""),
IFERROR(VLOOKUP($N249,all_tags[style],1,FALSE),""),
IFERROR(VLOOKUP($O249,all_tags[style],1,FALSE),"")
)</f>
        <v/>
      </c>
      <c r="AG249" s="5" t="str">
        <f>_xlfn.TEXTJOIN("#",TRUE,
IFERROR(VLOOKUP($F249,all_tags[theme],1,FALSE),""),
IFERROR(VLOOKUP($G249,all_tags[theme],1,FALSE),""),
IFERROR(VLOOKUP($H249,all_tags[theme],1,FALSE),""),
IFERROR(VLOOKUP($I249,all_tags[theme],1,FALSE),""),
IFERROR(VLOOKUP($J249,all_tags[theme],1,FALSE),""),
IFERROR(VLOOKUP($K249,all_tags[theme],1,FALSE),""),
IFERROR(VLOOKUP($L249,all_tags[theme],1,FALSE),""),
IFERROR(VLOOKUP($M249,all_tags[theme],1,FALSE),""),
IFERROR(VLOOKUP($N249,all_tags[theme],1,FALSE),""),
IFERROR(VLOOKUP($O249,all_tags[theme],1,FALSE),"")
)</f>
        <v>data-science</v>
      </c>
      <c r="AH249" s="5" t="str">
        <f>_xlfn.TEXTJOIN("#",TRUE,
IFERROR(VLOOKUP($F249,all_tags[topic],1,FALSE),""),
IFERROR(VLOOKUP($G249,all_tags[topic],1,FALSE),""),
IFERROR(VLOOKUP($H249,all_tags[topic],1,FALSE),""),
IFERROR(VLOOKUP($I249,all_tags[topic],1,FALSE),""),
IFERROR(VLOOKUP($J249,all_tags[topic],1,FALSE),""),
IFERROR(VLOOKUP($K249,all_tags[topic],1,FALSE),""),
IFERROR(VLOOKUP($L249,all_tags[topic],1,FALSE),""),
IFERROR(VLOOKUP($M249,all_tags[topic],1,FALSE),""),
IFERROR(VLOOKUP($N249,all_tags[topic],1,FALSE),""),
IFERROR(VLOOKUP($O249,all_tags[topic],1,FALSE),"")
)</f>
        <v/>
      </c>
      <c r="AI249" s="5" t="str">
        <f>_xlfn.TEXTJOIN("#",TRUE,
IFERROR(VLOOKUP($F249,all_tags[area],1,FALSE),""),
IFERROR(VLOOKUP($G249,all_tags[area],1,FALSE),""),
IFERROR(VLOOKUP($H249,all_tags[area],1,FALSE),""),
IFERROR(VLOOKUP($I249,all_tags[area],1,FALSE),""),
IFERROR(VLOOKUP($J249,all_tags[area],1,FALSE),""),
IFERROR(VLOOKUP($K249,all_tags[area],1,FALSE),""),
IFERROR(VLOOKUP($L249,all_tags[area],1,FALSE),""),
IFERROR(VLOOKUP($M249,all_tags[area],1,FALSE),""),
IFERROR(VLOOKUP($N249,all_tags[area],1,FALSE),""),
IFERROR(VLOOKUP($O249,all_tags[area],1,FALSE),"")
)</f>
        <v/>
      </c>
      <c r="AJ249" s="5" t="str">
        <f>_xlfn.TEXTJOIN("#",TRUE,
IFERROR(VLOOKUP($F249,all_tags[technology],1,FALSE),""),
IFERROR(VLOOKUP($G249,all_tags[technology],1,FALSE),""),
IFERROR(VLOOKUP($H249,all_tags[technology],1,FALSE),""),
IFERROR(VLOOKUP($I249,all_tags[technology],1,FALSE),""),
IFERROR(VLOOKUP($J249,all_tags[technology],1,FALSE),""),
IFERROR(VLOOKUP($K249,all_tags[technology],1,FALSE),""),
IFERROR(VLOOKUP($L249,all_tags[technology],1,FALSE),""),
IFERROR(VLOOKUP($M249,all_tags[technology],1,FALSE),""),
IFERROR(VLOOKUP($N249,all_tags[technology],1,FALSE),""),
IFERROR(VLOOKUP($O249,all_tags[technology],1,FALSE),"")
)</f>
        <v/>
      </c>
      <c r="AK249" s="5" t="str">
        <f>_xlfn.TEXTJOIN("#",TRUE,
IFERROR(VLOOKUP($F249,all_tags[other],1,FALSE),""),
IFERROR(VLOOKUP($G249,all_tags[other],1,FALSE),""),
IFERROR(VLOOKUP($H249,all_tags[other],1,FALSE),""),
IFERROR(VLOOKUP($I249,all_tags[other],1,FALSE),""),
IFERROR(VLOOKUP($J249,all_tags[other],1,FALSE),""),
IFERROR(VLOOKUP($K249,all_tags[other],1,FALSE),""),
IFERROR(VLOOKUP($L249,all_tags[other],1,FALSE),""),
IFERROR(VLOOKUP($M249,all_tags[other],1,FALSE),""),
IFERROR(VLOOKUP($N249,all_tags[other],1,FALSE),""),
IFERROR(VLOOKUP($O249,all_tags[other],1,FALSE),"")
)</f>
        <v/>
      </c>
      <c r="AL249" t="str">
        <f t="shared" si="3"/>
        <v>post;list;definition;data-science</v>
      </c>
    </row>
    <row r="250" spans="1:38" x14ac:dyDescent="0.25">
      <c r="A250" t="str">
        <f>source_data[[#This Row],[link_id]]</f>
        <v>L00596</v>
      </c>
      <c r="B250" t="str">
        <f>source_data[[#This Row],[link]]</f>
        <v>https://exceloffthegrid.com/excels-hidden-camera-tool/</v>
      </c>
      <c r="C250" t="str">
        <f>source_data[[#This Row],[article_title]]</f>
        <v>Excel’s hidden camera tool</v>
      </c>
      <c r="D250" t="str">
        <f>source_data[[#This Row],[concatenate]]</f>
        <v>post;how-to;basics;feature;technology;excel</v>
      </c>
      <c r="E250">
        <f>source_data[[#This Row],[tag_count]]</f>
        <v>6</v>
      </c>
      <c r="F250" t="str" cm="1">
        <f t="array" ref="F250:K250">_xlfn.TEXTSPLIT(Table5[[#This Row],[concatenate]],";")</f>
        <v>post</v>
      </c>
      <c r="G250" t="str">
        <v>how-to</v>
      </c>
      <c r="H250" t="str">
        <v>basics</v>
      </c>
      <c r="I250" t="str">
        <v>feature</v>
      </c>
      <c r="J250" t="str">
        <v>technology</v>
      </c>
      <c r="K250" t="str">
        <v>excel</v>
      </c>
      <c r="Q250">
        <f>IF(ISBLANK(F250),-1,COUNTIF(all_tags[],F250)-COUNTIF(all_tags[category],F250))</f>
        <v>1</v>
      </c>
      <c r="R250">
        <f>IF(ISBLANK(G250),-1,COUNTIF(all_tags[],G250)-COUNTIF(all_tags[category],G250))</f>
        <v>1</v>
      </c>
      <c r="S250">
        <f>IF(ISBLANK(H250),-1,COUNTIF(all_tags[],H250)-COUNTIF(all_tags[category],H250))</f>
        <v>1</v>
      </c>
      <c r="T250">
        <f>IF(ISBLANK(I250),-1,COUNTIF(all_tags[],I250)-COUNTIF(all_tags[category],I250))</f>
        <v>1</v>
      </c>
      <c r="U250">
        <f>IF(ISBLANK(J250),-1,COUNTIF(all_tags[],J250)-COUNTIF(all_tags[category],J250))</f>
        <v>1</v>
      </c>
      <c r="V250">
        <f>IF(ISBLANK(K250),-1,COUNTIF(all_tags[],K250)-COUNTIF(all_tags[category],K250))</f>
        <v>1</v>
      </c>
      <c r="W250">
        <f>IF(ISBLANK(L250),-1,COUNTIF(all_tags[],L250)-COUNTIF(all_tags[category],L250))</f>
        <v>-1</v>
      </c>
      <c r="X250">
        <f>IF(ISBLANK(M250),-1,COUNTIF(all_tags[],M250)-COUNTIF(all_tags[category],M250))</f>
        <v>-1</v>
      </c>
      <c r="Y250">
        <f>IF(ISBLANK(N250),-1,COUNTIF(all_tags[],N250)-COUNTIF(all_tags[category],N250))</f>
        <v>-1</v>
      </c>
      <c r="Z250">
        <f>IF(ISBLANK(O250),-1,COUNTIF(all_tags[],O250)-COUNTIF(all_tags[category],O250))</f>
        <v>-1</v>
      </c>
      <c r="AB250" t="str">
        <f>Table5[[#This Row],[link_id]]</f>
        <v>L00596</v>
      </c>
      <c r="AC250" s="5" t="str">
        <f>_xlfn.TEXTJOIN("#",TRUE,
IFERROR(VLOOKUP($F250,all_tags[format],1,FALSE),""),
IFERROR(VLOOKUP($G250,all_tags[format],1,FALSE),""),
IFERROR(VLOOKUP($H250,all_tags[format],1,FALSE),""),
IFERROR(VLOOKUP($I250,all_tags[format],1,FALSE),""),
IFERROR(VLOOKUP($J250,all_tags[format],1,FALSE),""),
IFERROR(VLOOKUP($K250,all_tags[format],1,FALSE),""),
IFERROR(VLOOKUP($L250,all_tags[format],1,FALSE),""),
IFERROR(VLOOKUP($M250,all_tags[format],1,FALSE),""),
IFERROR(VLOOKUP($N250,all_tags[format],1,FALSE),""),
IFERROR(VLOOKUP($O250,all_tags[format],1,FALSE),"")
)</f>
        <v>post</v>
      </c>
      <c r="AD250" s="5" t="str">
        <f>_xlfn.TEXTJOIN("#",TRUE,
IFERROR(VLOOKUP($F250,all_tags[type],1,FALSE),""),
IFERROR(VLOOKUP($G250,all_tags[type],1,FALSE),""),
IFERROR(VLOOKUP($H250,all_tags[type],1,FALSE),""),
IFERROR(VLOOKUP($I250,all_tags[type],1,FALSE),""),
IFERROR(VLOOKUP($J250,all_tags[type],1,FALSE),""),
IFERROR(VLOOKUP($K250,all_tags[type],1,FALSE),""),
IFERROR(VLOOKUP($L250,all_tags[type],1,FALSE),""),
IFERROR(VLOOKUP($M250,all_tags[type],1,FALSE),""),
IFERROR(VLOOKUP($N250,all_tags[type],1,FALSE),""),
IFERROR(VLOOKUP($O250,all_tags[type],1,FALSE),"")
)</f>
        <v>how-to</v>
      </c>
      <c r="AE250" s="5" t="str">
        <f>_xlfn.TEXTJOIN("#",TRUE,
IFERROR(VLOOKUP($F250,all_tags[level],1,FALSE),""),
IFERROR(VLOOKUP($G250,all_tags[level],1,FALSE),""),
IFERROR(VLOOKUP($H250,all_tags[level],1,FALSE),""),
IFERROR(VLOOKUP($I250,all_tags[level],1,FALSE),""),
IFERROR(VLOOKUP($J250,all_tags[level],1,FALSE),""),
IFERROR(VLOOKUP($K250,all_tags[level],1,FALSE),""),
IFERROR(VLOOKUP($L250,all_tags[level],1,FALSE),""),
IFERROR(VLOOKUP($M250,all_tags[level],1,FALSE),""),
IFERROR(VLOOKUP($N250,all_tags[level],1,FALSE),""),
IFERROR(VLOOKUP($O250,all_tags[level],1,FALSE),"")
)</f>
        <v>basics</v>
      </c>
      <c r="AF250" s="5" t="str">
        <f>_xlfn.TEXTJOIN("#",TRUE,
IFERROR(VLOOKUP($F250,all_tags[style],1,FALSE),""),
IFERROR(VLOOKUP($G250,all_tags[style],1,FALSE),""),
IFERROR(VLOOKUP($H250,all_tags[style],1,FALSE),""),
IFERROR(VLOOKUP($I250,all_tags[style],1,FALSE),""),
IFERROR(VLOOKUP($J250,all_tags[style],1,FALSE),""),
IFERROR(VLOOKUP($K250,all_tags[style],1,FALSE),""),
IFERROR(VLOOKUP($L250,all_tags[style],1,FALSE),""),
IFERROR(VLOOKUP($M250,all_tags[style],1,FALSE),""),
IFERROR(VLOOKUP($N250,all_tags[style],1,FALSE),""),
IFERROR(VLOOKUP($O250,all_tags[style],1,FALSE),"")
)</f>
        <v/>
      </c>
      <c r="AG250" s="5" t="str">
        <f>_xlfn.TEXTJOIN("#",TRUE,
IFERROR(VLOOKUP($F250,all_tags[theme],1,FALSE),""),
IFERROR(VLOOKUP($G250,all_tags[theme],1,FALSE),""),
IFERROR(VLOOKUP($H250,all_tags[theme],1,FALSE),""),
IFERROR(VLOOKUP($I250,all_tags[theme],1,FALSE),""),
IFERROR(VLOOKUP($J250,all_tags[theme],1,FALSE),""),
IFERROR(VLOOKUP($K250,all_tags[theme],1,FALSE),""),
IFERROR(VLOOKUP($L250,all_tags[theme],1,FALSE),""),
IFERROR(VLOOKUP($M250,all_tags[theme],1,FALSE),""),
IFERROR(VLOOKUP($N250,all_tags[theme],1,FALSE),""),
IFERROR(VLOOKUP($O250,all_tags[theme],1,FALSE),"")
)</f>
        <v/>
      </c>
      <c r="AH250" s="5" t="str">
        <f>_xlfn.TEXTJOIN("#",TRUE,
IFERROR(VLOOKUP($F250,all_tags[topic],1,FALSE),""),
IFERROR(VLOOKUP($G250,all_tags[topic],1,FALSE),""),
IFERROR(VLOOKUP($H250,all_tags[topic],1,FALSE),""),
IFERROR(VLOOKUP($I250,all_tags[topic],1,FALSE),""),
IFERROR(VLOOKUP($J250,all_tags[topic],1,FALSE),""),
IFERROR(VLOOKUP($K250,all_tags[topic],1,FALSE),""),
IFERROR(VLOOKUP($L250,all_tags[topic],1,FALSE),""),
IFERROR(VLOOKUP($M250,all_tags[topic],1,FALSE),""),
IFERROR(VLOOKUP($N250,all_tags[topic],1,FALSE),""),
IFERROR(VLOOKUP($O250,all_tags[topic],1,FALSE),"")
)</f>
        <v>feature#technology</v>
      </c>
      <c r="AI250" s="5" t="str">
        <f>_xlfn.TEXTJOIN("#",TRUE,
IFERROR(VLOOKUP($F250,all_tags[area],1,FALSE),""),
IFERROR(VLOOKUP($G250,all_tags[area],1,FALSE),""),
IFERROR(VLOOKUP($H250,all_tags[area],1,FALSE),""),
IFERROR(VLOOKUP($I250,all_tags[area],1,FALSE),""),
IFERROR(VLOOKUP($J250,all_tags[area],1,FALSE),""),
IFERROR(VLOOKUP($K250,all_tags[area],1,FALSE),""),
IFERROR(VLOOKUP($L250,all_tags[area],1,FALSE),""),
IFERROR(VLOOKUP($M250,all_tags[area],1,FALSE),""),
IFERROR(VLOOKUP($N250,all_tags[area],1,FALSE),""),
IFERROR(VLOOKUP($O250,all_tags[area],1,FALSE),"")
)</f>
        <v/>
      </c>
      <c r="AJ250" s="5" t="str">
        <f>_xlfn.TEXTJOIN("#",TRUE,
IFERROR(VLOOKUP($F250,all_tags[technology],1,FALSE),""),
IFERROR(VLOOKUP($G250,all_tags[technology],1,FALSE),""),
IFERROR(VLOOKUP($H250,all_tags[technology],1,FALSE),""),
IFERROR(VLOOKUP($I250,all_tags[technology],1,FALSE),""),
IFERROR(VLOOKUP($J250,all_tags[technology],1,FALSE),""),
IFERROR(VLOOKUP($K250,all_tags[technology],1,FALSE),""),
IFERROR(VLOOKUP($L250,all_tags[technology],1,FALSE),""),
IFERROR(VLOOKUP($M250,all_tags[technology],1,FALSE),""),
IFERROR(VLOOKUP($N250,all_tags[technology],1,FALSE),""),
IFERROR(VLOOKUP($O250,all_tags[technology],1,FALSE),"")
)</f>
        <v>excel</v>
      </c>
      <c r="AK250" s="5" t="str">
        <f>_xlfn.TEXTJOIN("#",TRUE,
IFERROR(VLOOKUP($F250,all_tags[other],1,FALSE),""),
IFERROR(VLOOKUP($G250,all_tags[other],1,FALSE),""),
IFERROR(VLOOKUP($H250,all_tags[other],1,FALSE),""),
IFERROR(VLOOKUP($I250,all_tags[other],1,FALSE),""),
IFERROR(VLOOKUP($J250,all_tags[other],1,FALSE),""),
IFERROR(VLOOKUP($K250,all_tags[other],1,FALSE),""),
IFERROR(VLOOKUP($L250,all_tags[other],1,FALSE),""),
IFERROR(VLOOKUP($M250,all_tags[other],1,FALSE),""),
IFERROR(VLOOKUP($N250,all_tags[other],1,FALSE),""),
IFERROR(VLOOKUP($O250,all_tags[other],1,FALSE),"")
)</f>
        <v/>
      </c>
      <c r="AL250" t="str">
        <f t="shared" si="3"/>
        <v>post;how-to;basics;feature;technology;excel</v>
      </c>
    </row>
    <row r="251" spans="1:38" ht="45" x14ac:dyDescent="0.25">
      <c r="A251" t="str">
        <f>source_data[[#This Row],[link_id]]</f>
        <v>L00600</v>
      </c>
      <c r="B251" t="str">
        <f>source_data[[#This Row],[link]]</f>
        <v>https://www.amazon.com/gp/product/0596809158%3Fcamp%3D213733%26creative%3D393185%26creativeASIN%3D0596809158%26ie%3DUTF8%26linkCode%3Dshr%26linkId%3D7BT67UPZRMKJGD63%26pd_rd_i%3D0596809158%26pd_rd_r%3DY44SAQCTNBXT94HXBK79%26pd_rd_w%3DVO44x%26pd_rd_wg%3DCy7TW%26psc%3D1%26refRID%3DY44SAQCTNBXT94HXBK79%26tag%3Damz0e61-20</v>
      </c>
      <c r="C251" t="str">
        <f>source_data[[#This Row],[article_title]]</f>
        <v>R Cookbook: Proven Recipes for Data Analysis, Statistics, and Graphics (O'reilly Cookbooks)    1st Edition</v>
      </c>
      <c r="D251" t="str">
        <f>source_data[[#This Row],[concatenate]]</f>
        <v>book;how-to;data-analysis;data-viz;technology;statistics;rstats</v>
      </c>
      <c r="E251">
        <f>source_data[[#This Row],[tag_count]]</f>
        <v>6</v>
      </c>
      <c r="F251" t="str" cm="1">
        <f t="array" ref="F251:L251">_xlfn.TEXTSPLIT(Table5[[#This Row],[concatenate]],";")</f>
        <v>book</v>
      </c>
      <c r="G251" t="str">
        <v>how-to</v>
      </c>
      <c r="H251" t="str">
        <v>data-analysis</v>
      </c>
      <c r="I251" t="str">
        <v>data-viz</v>
      </c>
      <c r="J251" t="str">
        <v>technology</v>
      </c>
      <c r="K251" t="str">
        <v>statistics</v>
      </c>
      <c r="L251" t="str">
        <v>rstats</v>
      </c>
      <c r="Q251">
        <f>IF(ISBLANK(F251),-1,COUNTIF(all_tags[],F251)-COUNTIF(all_tags[category],F251))</f>
        <v>1</v>
      </c>
      <c r="R251">
        <f>IF(ISBLANK(G251),-1,COUNTIF(all_tags[],G251)-COUNTIF(all_tags[category],G251))</f>
        <v>1</v>
      </c>
      <c r="S251">
        <f>IF(ISBLANK(H251),-1,COUNTIF(all_tags[],H251)-COUNTIF(all_tags[category],H251))</f>
        <v>1</v>
      </c>
      <c r="T251">
        <f>IF(ISBLANK(I251),-1,COUNTIF(all_tags[],I251)-COUNTIF(all_tags[category],I251))</f>
        <v>1</v>
      </c>
      <c r="U251">
        <f>IF(ISBLANK(J251),-1,COUNTIF(all_tags[],J251)-COUNTIF(all_tags[category],J251))</f>
        <v>1</v>
      </c>
      <c r="V251">
        <f>IF(ISBLANK(K251),-1,COUNTIF(all_tags[],K251)-COUNTIF(all_tags[category],K251))</f>
        <v>1</v>
      </c>
      <c r="W251">
        <f>IF(ISBLANK(L251),-1,COUNTIF(all_tags[],L251)-COUNTIF(all_tags[category],L251))</f>
        <v>1</v>
      </c>
      <c r="X251">
        <f>IF(ISBLANK(M251),-1,COUNTIF(all_tags[],M251)-COUNTIF(all_tags[category],M251))</f>
        <v>-1</v>
      </c>
      <c r="Y251">
        <f>IF(ISBLANK(N251),-1,COUNTIF(all_tags[],N251)-COUNTIF(all_tags[category],N251))</f>
        <v>-1</v>
      </c>
      <c r="Z251">
        <f>IF(ISBLANK(O251),-1,COUNTIF(all_tags[],O251)-COUNTIF(all_tags[category],O251))</f>
        <v>-1</v>
      </c>
      <c r="AB251" t="str">
        <f>Table5[[#This Row],[link_id]]</f>
        <v>L00600</v>
      </c>
      <c r="AC251" s="5" t="str">
        <f>_xlfn.TEXTJOIN("#",TRUE,
IFERROR(VLOOKUP($F251,all_tags[format],1,FALSE),""),
IFERROR(VLOOKUP($G251,all_tags[format],1,FALSE),""),
IFERROR(VLOOKUP($H251,all_tags[format],1,FALSE),""),
IFERROR(VLOOKUP($I251,all_tags[format],1,FALSE),""),
IFERROR(VLOOKUP($J251,all_tags[format],1,FALSE),""),
IFERROR(VLOOKUP($K251,all_tags[format],1,FALSE),""),
IFERROR(VLOOKUP($L251,all_tags[format],1,FALSE),""),
IFERROR(VLOOKUP($M251,all_tags[format],1,FALSE),""),
IFERROR(VLOOKUP($N251,all_tags[format],1,FALSE),""),
IFERROR(VLOOKUP($O251,all_tags[format],1,FALSE),"")
)</f>
        <v>book</v>
      </c>
      <c r="AD251" s="5" t="str">
        <f>_xlfn.TEXTJOIN("#",TRUE,
IFERROR(VLOOKUP($F251,all_tags[type],1,FALSE),""),
IFERROR(VLOOKUP($G251,all_tags[type],1,FALSE),""),
IFERROR(VLOOKUP($H251,all_tags[type],1,FALSE),""),
IFERROR(VLOOKUP($I251,all_tags[type],1,FALSE),""),
IFERROR(VLOOKUP($J251,all_tags[type],1,FALSE),""),
IFERROR(VLOOKUP($K251,all_tags[type],1,FALSE),""),
IFERROR(VLOOKUP($L251,all_tags[type],1,FALSE),""),
IFERROR(VLOOKUP($M251,all_tags[type],1,FALSE),""),
IFERROR(VLOOKUP($N251,all_tags[type],1,FALSE),""),
IFERROR(VLOOKUP($O251,all_tags[type],1,FALSE),"")
)</f>
        <v>how-to</v>
      </c>
      <c r="AE251" s="5" t="str">
        <f>_xlfn.TEXTJOIN("#",TRUE,
IFERROR(VLOOKUP($F251,all_tags[level],1,FALSE),""),
IFERROR(VLOOKUP($G251,all_tags[level],1,FALSE),""),
IFERROR(VLOOKUP($H251,all_tags[level],1,FALSE),""),
IFERROR(VLOOKUP($I251,all_tags[level],1,FALSE),""),
IFERROR(VLOOKUP($J251,all_tags[level],1,FALSE),""),
IFERROR(VLOOKUP($K251,all_tags[level],1,FALSE),""),
IFERROR(VLOOKUP($L251,all_tags[level],1,FALSE),""),
IFERROR(VLOOKUP($M251,all_tags[level],1,FALSE),""),
IFERROR(VLOOKUP($N251,all_tags[level],1,FALSE),""),
IFERROR(VLOOKUP($O251,all_tags[level],1,FALSE),"")
)</f>
        <v/>
      </c>
      <c r="AF251" s="5" t="str">
        <f>_xlfn.TEXTJOIN("#",TRUE,
IFERROR(VLOOKUP($F251,all_tags[style],1,FALSE),""),
IFERROR(VLOOKUP($G251,all_tags[style],1,FALSE),""),
IFERROR(VLOOKUP($H251,all_tags[style],1,FALSE),""),
IFERROR(VLOOKUP($I251,all_tags[style],1,FALSE),""),
IFERROR(VLOOKUP($J251,all_tags[style],1,FALSE),""),
IFERROR(VLOOKUP($K251,all_tags[style],1,FALSE),""),
IFERROR(VLOOKUP($L251,all_tags[style],1,FALSE),""),
IFERROR(VLOOKUP($M251,all_tags[style],1,FALSE),""),
IFERROR(VLOOKUP($N251,all_tags[style],1,FALSE),""),
IFERROR(VLOOKUP($O251,all_tags[style],1,FALSE),"")
)</f>
        <v/>
      </c>
      <c r="AG251" s="5" t="str">
        <f>_xlfn.TEXTJOIN("#",TRUE,
IFERROR(VLOOKUP($F251,all_tags[theme],1,FALSE),""),
IFERROR(VLOOKUP($G251,all_tags[theme],1,FALSE),""),
IFERROR(VLOOKUP($H251,all_tags[theme],1,FALSE),""),
IFERROR(VLOOKUP($I251,all_tags[theme],1,FALSE),""),
IFERROR(VLOOKUP($J251,all_tags[theme],1,FALSE),""),
IFERROR(VLOOKUP($K251,all_tags[theme],1,FALSE),""),
IFERROR(VLOOKUP($L251,all_tags[theme],1,FALSE),""),
IFERROR(VLOOKUP($M251,all_tags[theme],1,FALSE),""),
IFERROR(VLOOKUP($N251,all_tags[theme],1,FALSE),""),
IFERROR(VLOOKUP($O251,all_tags[theme],1,FALSE),"")
)</f>
        <v>data-analysis#data-viz</v>
      </c>
      <c r="AH251" s="5" t="str">
        <f>_xlfn.TEXTJOIN("#",TRUE,
IFERROR(VLOOKUP($F251,all_tags[topic],1,FALSE),""),
IFERROR(VLOOKUP($G251,all_tags[topic],1,FALSE),""),
IFERROR(VLOOKUP($H251,all_tags[topic],1,FALSE),""),
IFERROR(VLOOKUP($I251,all_tags[topic],1,FALSE),""),
IFERROR(VLOOKUP($J251,all_tags[topic],1,FALSE),""),
IFERROR(VLOOKUP($K251,all_tags[topic],1,FALSE),""),
IFERROR(VLOOKUP($L251,all_tags[topic],1,FALSE),""),
IFERROR(VLOOKUP($M251,all_tags[topic],1,FALSE),""),
IFERROR(VLOOKUP($N251,all_tags[topic],1,FALSE),""),
IFERROR(VLOOKUP($O251,all_tags[topic],1,FALSE),"")
)</f>
        <v>technology</v>
      </c>
      <c r="AI251" s="5" t="str">
        <f>_xlfn.TEXTJOIN("#",TRUE,
IFERROR(VLOOKUP($F251,all_tags[area],1,FALSE),""),
IFERROR(VLOOKUP($G251,all_tags[area],1,FALSE),""),
IFERROR(VLOOKUP($H251,all_tags[area],1,FALSE),""),
IFERROR(VLOOKUP($I251,all_tags[area],1,FALSE),""),
IFERROR(VLOOKUP($J251,all_tags[area],1,FALSE),""),
IFERROR(VLOOKUP($K251,all_tags[area],1,FALSE),""),
IFERROR(VLOOKUP($L251,all_tags[area],1,FALSE),""),
IFERROR(VLOOKUP($M251,all_tags[area],1,FALSE),""),
IFERROR(VLOOKUP($N251,all_tags[area],1,FALSE),""),
IFERROR(VLOOKUP($O251,all_tags[area],1,FALSE),"")
)</f>
        <v>statistics</v>
      </c>
      <c r="AJ251" s="5" t="str">
        <f>_xlfn.TEXTJOIN("#",TRUE,
IFERROR(VLOOKUP($F251,all_tags[technology],1,FALSE),""),
IFERROR(VLOOKUP($G251,all_tags[technology],1,FALSE),""),
IFERROR(VLOOKUP($H251,all_tags[technology],1,FALSE),""),
IFERROR(VLOOKUP($I251,all_tags[technology],1,FALSE),""),
IFERROR(VLOOKUP($J251,all_tags[technology],1,FALSE),""),
IFERROR(VLOOKUP($K251,all_tags[technology],1,FALSE),""),
IFERROR(VLOOKUP($L251,all_tags[technology],1,FALSE),""),
IFERROR(VLOOKUP($M251,all_tags[technology],1,FALSE),""),
IFERROR(VLOOKUP($N251,all_tags[technology],1,FALSE),""),
IFERROR(VLOOKUP($O251,all_tags[technology],1,FALSE),"")
)</f>
        <v>rstats</v>
      </c>
      <c r="AK251" s="5" t="str">
        <f>_xlfn.TEXTJOIN("#",TRUE,
IFERROR(VLOOKUP($F251,all_tags[other],1,FALSE),""),
IFERROR(VLOOKUP($G251,all_tags[other],1,FALSE),""),
IFERROR(VLOOKUP($H251,all_tags[other],1,FALSE),""),
IFERROR(VLOOKUP($I251,all_tags[other],1,FALSE),""),
IFERROR(VLOOKUP($J251,all_tags[other],1,FALSE),""),
IFERROR(VLOOKUP($K251,all_tags[other],1,FALSE),""),
IFERROR(VLOOKUP($L251,all_tags[other],1,FALSE),""),
IFERROR(VLOOKUP($M251,all_tags[other],1,FALSE),""),
IFERROR(VLOOKUP($N251,all_tags[other],1,FALSE),""),
IFERROR(VLOOKUP($O251,all_tags[other],1,FALSE),"")
)</f>
        <v/>
      </c>
      <c r="AL251" t="str">
        <f t="shared" si="3"/>
        <v>book;how-to;data-analysis;data-viz;technology;statistics;rstats</v>
      </c>
    </row>
    <row r="252" spans="1:38" ht="45" x14ac:dyDescent="0.25">
      <c r="A252" t="str">
        <f>source_data[[#This Row],[link_id]]</f>
        <v>L00601</v>
      </c>
      <c r="B252" t="str">
        <f>source_data[[#This Row],[link]]</f>
        <v>https://www.udemy.com/course/learning-python-for-data-analysis-and-visualization/</v>
      </c>
      <c r="C252" t="str">
        <f>source_data[[#This Row],[article_title]]</f>
        <v>Learning Python for Data Analysis and Visualization</v>
      </c>
      <c r="D252" t="str">
        <f>source_data[[#This Row],[concatenate]]</f>
        <v>course;basics;data-analysis;data-viz;technology;python</v>
      </c>
      <c r="E252">
        <f>source_data[[#This Row],[tag_count]]</f>
        <v>5</v>
      </c>
      <c r="F252" t="str" cm="1">
        <f t="array" ref="F252:K252">_xlfn.TEXTSPLIT(Table5[[#This Row],[concatenate]],";")</f>
        <v>course</v>
      </c>
      <c r="G252" t="str">
        <v>basics</v>
      </c>
      <c r="H252" t="str">
        <v>data-analysis</v>
      </c>
      <c r="I252" t="str">
        <v>data-viz</v>
      </c>
      <c r="J252" t="str">
        <v>technology</v>
      </c>
      <c r="K252" t="str">
        <v>python</v>
      </c>
      <c r="Q252">
        <f>IF(ISBLANK(F252),-1,COUNTIF(all_tags[],F252)-COUNTIF(all_tags[category],F252))</f>
        <v>1</v>
      </c>
      <c r="R252">
        <f>IF(ISBLANK(G252),-1,COUNTIF(all_tags[],G252)-COUNTIF(all_tags[category],G252))</f>
        <v>1</v>
      </c>
      <c r="S252">
        <f>IF(ISBLANK(H252),-1,COUNTIF(all_tags[],H252)-COUNTIF(all_tags[category],H252))</f>
        <v>1</v>
      </c>
      <c r="T252">
        <f>IF(ISBLANK(I252),-1,COUNTIF(all_tags[],I252)-COUNTIF(all_tags[category],I252))</f>
        <v>1</v>
      </c>
      <c r="U252">
        <f>IF(ISBLANK(J252),-1,COUNTIF(all_tags[],J252)-COUNTIF(all_tags[category],J252))</f>
        <v>1</v>
      </c>
      <c r="V252">
        <f>IF(ISBLANK(K252),-1,COUNTIF(all_tags[],K252)-COUNTIF(all_tags[category],K252))</f>
        <v>1</v>
      </c>
      <c r="W252">
        <f>IF(ISBLANK(L252),-1,COUNTIF(all_tags[],L252)-COUNTIF(all_tags[category],L252))</f>
        <v>-1</v>
      </c>
      <c r="X252">
        <f>IF(ISBLANK(M252),-1,COUNTIF(all_tags[],M252)-COUNTIF(all_tags[category],M252))</f>
        <v>-1</v>
      </c>
      <c r="Y252">
        <f>IF(ISBLANK(N252),-1,COUNTIF(all_tags[],N252)-COUNTIF(all_tags[category],N252))</f>
        <v>-1</v>
      </c>
      <c r="Z252">
        <f>IF(ISBLANK(O252),-1,COUNTIF(all_tags[],O252)-COUNTIF(all_tags[category],O252))</f>
        <v>-1</v>
      </c>
      <c r="AB252" t="str">
        <f>Table5[[#This Row],[link_id]]</f>
        <v>L00601</v>
      </c>
      <c r="AC252" s="5" t="str">
        <f>_xlfn.TEXTJOIN("#",TRUE,
IFERROR(VLOOKUP($F252,all_tags[format],1,FALSE),""),
IFERROR(VLOOKUP($G252,all_tags[format],1,FALSE),""),
IFERROR(VLOOKUP($H252,all_tags[format],1,FALSE),""),
IFERROR(VLOOKUP($I252,all_tags[format],1,FALSE),""),
IFERROR(VLOOKUP($J252,all_tags[format],1,FALSE),""),
IFERROR(VLOOKUP($K252,all_tags[format],1,FALSE),""),
IFERROR(VLOOKUP($L252,all_tags[format],1,FALSE),""),
IFERROR(VLOOKUP($M252,all_tags[format],1,FALSE),""),
IFERROR(VLOOKUP($N252,all_tags[format],1,FALSE),""),
IFERROR(VLOOKUP($O252,all_tags[format],1,FALSE),"")
)</f>
        <v>course</v>
      </c>
      <c r="AD252" s="5" t="str">
        <f>_xlfn.TEXTJOIN("#",TRUE,
IFERROR(VLOOKUP($F252,all_tags[type],1,FALSE),""),
IFERROR(VLOOKUP($G252,all_tags[type],1,FALSE),""),
IFERROR(VLOOKUP($H252,all_tags[type],1,FALSE),""),
IFERROR(VLOOKUP($I252,all_tags[type],1,FALSE),""),
IFERROR(VLOOKUP($J252,all_tags[type],1,FALSE),""),
IFERROR(VLOOKUP($K252,all_tags[type],1,FALSE),""),
IFERROR(VLOOKUP($L252,all_tags[type],1,FALSE),""),
IFERROR(VLOOKUP($M252,all_tags[type],1,FALSE),""),
IFERROR(VLOOKUP($N252,all_tags[type],1,FALSE),""),
IFERROR(VLOOKUP($O252,all_tags[type],1,FALSE),"")
)</f>
        <v/>
      </c>
      <c r="AE252" s="5" t="str">
        <f>_xlfn.TEXTJOIN("#",TRUE,
IFERROR(VLOOKUP($F252,all_tags[level],1,FALSE),""),
IFERROR(VLOOKUP($G252,all_tags[level],1,FALSE),""),
IFERROR(VLOOKUP($H252,all_tags[level],1,FALSE),""),
IFERROR(VLOOKUP($I252,all_tags[level],1,FALSE),""),
IFERROR(VLOOKUP($J252,all_tags[level],1,FALSE),""),
IFERROR(VLOOKUP($K252,all_tags[level],1,FALSE),""),
IFERROR(VLOOKUP($L252,all_tags[level],1,FALSE),""),
IFERROR(VLOOKUP($M252,all_tags[level],1,FALSE),""),
IFERROR(VLOOKUP($N252,all_tags[level],1,FALSE),""),
IFERROR(VLOOKUP($O252,all_tags[level],1,FALSE),"")
)</f>
        <v>basics</v>
      </c>
      <c r="AF252" s="5" t="str">
        <f>_xlfn.TEXTJOIN("#",TRUE,
IFERROR(VLOOKUP($F252,all_tags[style],1,FALSE),""),
IFERROR(VLOOKUP($G252,all_tags[style],1,FALSE),""),
IFERROR(VLOOKUP($H252,all_tags[style],1,FALSE),""),
IFERROR(VLOOKUP($I252,all_tags[style],1,FALSE),""),
IFERROR(VLOOKUP($J252,all_tags[style],1,FALSE),""),
IFERROR(VLOOKUP($K252,all_tags[style],1,FALSE),""),
IFERROR(VLOOKUP($L252,all_tags[style],1,FALSE),""),
IFERROR(VLOOKUP($M252,all_tags[style],1,FALSE),""),
IFERROR(VLOOKUP($N252,all_tags[style],1,FALSE),""),
IFERROR(VLOOKUP($O252,all_tags[style],1,FALSE),"")
)</f>
        <v/>
      </c>
      <c r="AG252" s="5" t="str">
        <f>_xlfn.TEXTJOIN("#",TRUE,
IFERROR(VLOOKUP($F252,all_tags[theme],1,FALSE),""),
IFERROR(VLOOKUP($G252,all_tags[theme],1,FALSE),""),
IFERROR(VLOOKUP($H252,all_tags[theme],1,FALSE),""),
IFERROR(VLOOKUP($I252,all_tags[theme],1,FALSE),""),
IFERROR(VLOOKUP($J252,all_tags[theme],1,FALSE),""),
IFERROR(VLOOKUP($K252,all_tags[theme],1,FALSE),""),
IFERROR(VLOOKUP($L252,all_tags[theme],1,FALSE),""),
IFERROR(VLOOKUP($M252,all_tags[theme],1,FALSE),""),
IFERROR(VLOOKUP($N252,all_tags[theme],1,FALSE),""),
IFERROR(VLOOKUP($O252,all_tags[theme],1,FALSE),"")
)</f>
        <v>data-analysis#data-viz</v>
      </c>
      <c r="AH252" s="5" t="str">
        <f>_xlfn.TEXTJOIN("#",TRUE,
IFERROR(VLOOKUP($F252,all_tags[topic],1,FALSE),""),
IFERROR(VLOOKUP($G252,all_tags[topic],1,FALSE),""),
IFERROR(VLOOKUP($H252,all_tags[topic],1,FALSE),""),
IFERROR(VLOOKUP($I252,all_tags[topic],1,FALSE),""),
IFERROR(VLOOKUP($J252,all_tags[topic],1,FALSE),""),
IFERROR(VLOOKUP($K252,all_tags[topic],1,FALSE),""),
IFERROR(VLOOKUP($L252,all_tags[topic],1,FALSE),""),
IFERROR(VLOOKUP($M252,all_tags[topic],1,FALSE),""),
IFERROR(VLOOKUP($N252,all_tags[topic],1,FALSE),""),
IFERROR(VLOOKUP($O252,all_tags[topic],1,FALSE),"")
)</f>
        <v>technology</v>
      </c>
      <c r="AI252" s="5" t="str">
        <f>_xlfn.TEXTJOIN("#",TRUE,
IFERROR(VLOOKUP($F252,all_tags[area],1,FALSE),""),
IFERROR(VLOOKUP($G252,all_tags[area],1,FALSE),""),
IFERROR(VLOOKUP($H252,all_tags[area],1,FALSE),""),
IFERROR(VLOOKUP($I252,all_tags[area],1,FALSE),""),
IFERROR(VLOOKUP($J252,all_tags[area],1,FALSE),""),
IFERROR(VLOOKUP($K252,all_tags[area],1,FALSE),""),
IFERROR(VLOOKUP($L252,all_tags[area],1,FALSE),""),
IFERROR(VLOOKUP($M252,all_tags[area],1,FALSE),""),
IFERROR(VLOOKUP($N252,all_tags[area],1,FALSE),""),
IFERROR(VLOOKUP($O252,all_tags[area],1,FALSE),"")
)</f>
        <v/>
      </c>
      <c r="AJ252" s="5" t="str">
        <f>_xlfn.TEXTJOIN("#",TRUE,
IFERROR(VLOOKUP($F252,all_tags[technology],1,FALSE),""),
IFERROR(VLOOKUP($G252,all_tags[technology],1,FALSE),""),
IFERROR(VLOOKUP($H252,all_tags[technology],1,FALSE),""),
IFERROR(VLOOKUP($I252,all_tags[technology],1,FALSE),""),
IFERROR(VLOOKUP($J252,all_tags[technology],1,FALSE),""),
IFERROR(VLOOKUP($K252,all_tags[technology],1,FALSE),""),
IFERROR(VLOOKUP($L252,all_tags[technology],1,FALSE),""),
IFERROR(VLOOKUP($M252,all_tags[technology],1,FALSE),""),
IFERROR(VLOOKUP($N252,all_tags[technology],1,FALSE),""),
IFERROR(VLOOKUP($O252,all_tags[technology],1,FALSE),"")
)</f>
        <v>python</v>
      </c>
      <c r="AK252" s="5" t="str">
        <f>_xlfn.TEXTJOIN("#",TRUE,
IFERROR(VLOOKUP($F252,all_tags[other],1,FALSE),""),
IFERROR(VLOOKUP($G252,all_tags[other],1,FALSE),""),
IFERROR(VLOOKUP($H252,all_tags[other],1,FALSE),""),
IFERROR(VLOOKUP($I252,all_tags[other],1,FALSE),""),
IFERROR(VLOOKUP($J252,all_tags[other],1,FALSE),""),
IFERROR(VLOOKUP($K252,all_tags[other],1,FALSE),""),
IFERROR(VLOOKUP($L252,all_tags[other],1,FALSE),""),
IFERROR(VLOOKUP($M252,all_tags[other],1,FALSE),""),
IFERROR(VLOOKUP($N252,all_tags[other],1,FALSE),""),
IFERROR(VLOOKUP($O252,all_tags[other],1,FALSE),"")
)</f>
        <v/>
      </c>
      <c r="AL252" t="str">
        <f t="shared" si="3"/>
        <v>course;basics;data-analysis;data-viz;technology;python</v>
      </c>
    </row>
    <row r="253" spans="1:38" x14ac:dyDescent="0.25">
      <c r="A253" t="str">
        <f>source_data[[#This Row],[link_id]]</f>
        <v>L00606</v>
      </c>
      <c r="B253" t="str">
        <f>source_data[[#This Row],[link]]</f>
        <v>https://www.datasciencecentral.com/importance-of-hypothesis-testing-in-quality-management/</v>
      </c>
      <c r="C253" t="str">
        <f>source_data[[#This Row],[article_title]]</f>
        <v>Importance of Hypothesis Testing in Quality Management</v>
      </c>
      <c r="D253" t="str">
        <f>source_data[[#This Row],[concatenate]]</f>
        <v>post;general;basics;statistics;inference</v>
      </c>
      <c r="E253">
        <f>source_data[[#This Row],[tag_count]]</f>
        <v>5</v>
      </c>
      <c r="F253" t="str" cm="1">
        <f t="array" ref="F253:J253">_xlfn.TEXTSPLIT(Table5[[#This Row],[concatenate]],";")</f>
        <v>post</v>
      </c>
      <c r="G253" t="str">
        <v>general</v>
      </c>
      <c r="H253" t="str">
        <v>basics</v>
      </c>
      <c r="I253" t="str">
        <v>statistics</v>
      </c>
      <c r="J253" t="str">
        <v>inference</v>
      </c>
      <c r="Q253">
        <f>IF(ISBLANK(F253),-1,COUNTIF(all_tags[],F253)-COUNTIF(all_tags[category],F253))</f>
        <v>1</v>
      </c>
      <c r="R253">
        <f>IF(ISBLANK(G253),-1,COUNTIF(all_tags[],G253)-COUNTIF(all_tags[category],G253))</f>
        <v>1</v>
      </c>
      <c r="S253">
        <f>IF(ISBLANK(H253),-1,COUNTIF(all_tags[],H253)-COUNTIF(all_tags[category],H253))</f>
        <v>1</v>
      </c>
      <c r="T253">
        <f>IF(ISBLANK(I253),-1,COUNTIF(all_tags[],I253)-COUNTIF(all_tags[category],I253))</f>
        <v>1</v>
      </c>
      <c r="U253">
        <f>IF(ISBLANK(J253),-1,COUNTIF(all_tags[],J253)-COUNTIF(all_tags[category],J253))</f>
        <v>1</v>
      </c>
      <c r="V253">
        <f>IF(ISBLANK(K253),-1,COUNTIF(all_tags[],K253)-COUNTIF(all_tags[category],K253))</f>
        <v>-1</v>
      </c>
      <c r="W253">
        <f>IF(ISBLANK(L253),-1,COUNTIF(all_tags[],L253)-COUNTIF(all_tags[category],L253))</f>
        <v>-1</v>
      </c>
      <c r="X253">
        <f>IF(ISBLANK(M253),-1,COUNTIF(all_tags[],M253)-COUNTIF(all_tags[category],M253))</f>
        <v>-1</v>
      </c>
      <c r="Y253">
        <f>IF(ISBLANK(N253),-1,COUNTIF(all_tags[],N253)-COUNTIF(all_tags[category],N253))</f>
        <v>-1</v>
      </c>
      <c r="Z253">
        <f>IF(ISBLANK(O253),-1,COUNTIF(all_tags[],O253)-COUNTIF(all_tags[category],O253))</f>
        <v>-1</v>
      </c>
      <c r="AB253" t="str">
        <f>Table5[[#This Row],[link_id]]</f>
        <v>L00606</v>
      </c>
      <c r="AC253" s="5" t="str">
        <f>_xlfn.TEXTJOIN("#",TRUE,
IFERROR(VLOOKUP($F253,all_tags[format],1,FALSE),""),
IFERROR(VLOOKUP($G253,all_tags[format],1,FALSE),""),
IFERROR(VLOOKUP($H253,all_tags[format],1,FALSE),""),
IFERROR(VLOOKUP($I253,all_tags[format],1,FALSE),""),
IFERROR(VLOOKUP($J253,all_tags[format],1,FALSE),""),
IFERROR(VLOOKUP($K253,all_tags[format],1,FALSE),""),
IFERROR(VLOOKUP($L253,all_tags[format],1,FALSE),""),
IFERROR(VLOOKUP($M253,all_tags[format],1,FALSE),""),
IFERROR(VLOOKUP($N253,all_tags[format],1,FALSE),""),
IFERROR(VLOOKUP($O253,all_tags[format],1,FALSE),"")
)</f>
        <v>post</v>
      </c>
      <c r="AD253" s="5" t="str">
        <f>_xlfn.TEXTJOIN("#",TRUE,
IFERROR(VLOOKUP($F253,all_tags[type],1,FALSE),""),
IFERROR(VLOOKUP($G253,all_tags[type],1,FALSE),""),
IFERROR(VLOOKUP($H253,all_tags[type],1,FALSE),""),
IFERROR(VLOOKUP($I253,all_tags[type],1,FALSE),""),
IFERROR(VLOOKUP($J253,all_tags[type],1,FALSE),""),
IFERROR(VLOOKUP($K253,all_tags[type],1,FALSE),""),
IFERROR(VLOOKUP($L253,all_tags[type],1,FALSE),""),
IFERROR(VLOOKUP($M253,all_tags[type],1,FALSE),""),
IFERROR(VLOOKUP($N253,all_tags[type],1,FALSE),""),
IFERROR(VLOOKUP($O253,all_tags[type],1,FALSE),"")
)</f>
        <v>general</v>
      </c>
      <c r="AE253" s="5" t="str">
        <f>_xlfn.TEXTJOIN("#",TRUE,
IFERROR(VLOOKUP($F253,all_tags[level],1,FALSE),""),
IFERROR(VLOOKUP($G253,all_tags[level],1,FALSE),""),
IFERROR(VLOOKUP($H253,all_tags[level],1,FALSE),""),
IFERROR(VLOOKUP($I253,all_tags[level],1,FALSE),""),
IFERROR(VLOOKUP($J253,all_tags[level],1,FALSE),""),
IFERROR(VLOOKUP($K253,all_tags[level],1,FALSE),""),
IFERROR(VLOOKUP($L253,all_tags[level],1,FALSE),""),
IFERROR(VLOOKUP($M253,all_tags[level],1,FALSE),""),
IFERROR(VLOOKUP($N253,all_tags[level],1,FALSE),""),
IFERROR(VLOOKUP($O253,all_tags[level],1,FALSE),"")
)</f>
        <v>basics</v>
      </c>
      <c r="AF253" s="5" t="str">
        <f>_xlfn.TEXTJOIN("#",TRUE,
IFERROR(VLOOKUP($F253,all_tags[style],1,FALSE),""),
IFERROR(VLOOKUP($G253,all_tags[style],1,FALSE),""),
IFERROR(VLOOKUP($H253,all_tags[style],1,FALSE),""),
IFERROR(VLOOKUP($I253,all_tags[style],1,FALSE),""),
IFERROR(VLOOKUP($J253,all_tags[style],1,FALSE),""),
IFERROR(VLOOKUP($K253,all_tags[style],1,FALSE),""),
IFERROR(VLOOKUP($L253,all_tags[style],1,FALSE),""),
IFERROR(VLOOKUP($M253,all_tags[style],1,FALSE),""),
IFERROR(VLOOKUP($N253,all_tags[style],1,FALSE),""),
IFERROR(VLOOKUP($O253,all_tags[style],1,FALSE),"")
)</f>
        <v/>
      </c>
      <c r="AG253" s="5" t="str">
        <f>_xlfn.TEXTJOIN("#",TRUE,
IFERROR(VLOOKUP($F253,all_tags[theme],1,FALSE),""),
IFERROR(VLOOKUP($G253,all_tags[theme],1,FALSE),""),
IFERROR(VLOOKUP($H253,all_tags[theme],1,FALSE),""),
IFERROR(VLOOKUP($I253,all_tags[theme],1,FALSE),""),
IFERROR(VLOOKUP($J253,all_tags[theme],1,FALSE),""),
IFERROR(VLOOKUP($K253,all_tags[theme],1,FALSE),""),
IFERROR(VLOOKUP($L253,all_tags[theme],1,FALSE),""),
IFERROR(VLOOKUP($M253,all_tags[theme],1,FALSE),""),
IFERROR(VLOOKUP($N253,all_tags[theme],1,FALSE),""),
IFERROR(VLOOKUP($O253,all_tags[theme],1,FALSE),"")
)</f>
        <v/>
      </c>
      <c r="AH253" s="5" t="str">
        <f>_xlfn.TEXTJOIN("#",TRUE,
IFERROR(VLOOKUP($F253,all_tags[topic],1,FALSE),""),
IFERROR(VLOOKUP($G253,all_tags[topic],1,FALSE),""),
IFERROR(VLOOKUP($H253,all_tags[topic],1,FALSE),""),
IFERROR(VLOOKUP($I253,all_tags[topic],1,FALSE),""),
IFERROR(VLOOKUP($J253,all_tags[topic],1,FALSE),""),
IFERROR(VLOOKUP($K253,all_tags[topic],1,FALSE),""),
IFERROR(VLOOKUP($L253,all_tags[topic],1,FALSE),""),
IFERROR(VLOOKUP($M253,all_tags[topic],1,FALSE),""),
IFERROR(VLOOKUP($N253,all_tags[topic],1,FALSE),""),
IFERROR(VLOOKUP($O253,all_tags[topic],1,FALSE),"")
)</f>
        <v/>
      </c>
      <c r="AI253" s="5" t="str">
        <f>_xlfn.TEXTJOIN("#",TRUE,
IFERROR(VLOOKUP($F253,all_tags[area],1,FALSE),""),
IFERROR(VLOOKUP($G253,all_tags[area],1,FALSE),""),
IFERROR(VLOOKUP($H253,all_tags[area],1,FALSE),""),
IFERROR(VLOOKUP($I253,all_tags[area],1,FALSE),""),
IFERROR(VLOOKUP($J253,all_tags[area],1,FALSE),""),
IFERROR(VLOOKUP($K253,all_tags[area],1,FALSE),""),
IFERROR(VLOOKUP($L253,all_tags[area],1,FALSE),""),
IFERROR(VLOOKUP($M253,all_tags[area],1,FALSE),""),
IFERROR(VLOOKUP($N253,all_tags[area],1,FALSE),""),
IFERROR(VLOOKUP($O253,all_tags[area],1,FALSE),"")
)</f>
        <v>statistics#inference</v>
      </c>
      <c r="AJ253" s="5" t="str">
        <f>_xlfn.TEXTJOIN("#",TRUE,
IFERROR(VLOOKUP($F253,all_tags[technology],1,FALSE),""),
IFERROR(VLOOKUP($G253,all_tags[technology],1,FALSE),""),
IFERROR(VLOOKUP($H253,all_tags[technology],1,FALSE),""),
IFERROR(VLOOKUP($I253,all_tags[technology],1,FALSE),""),
IFERROR(VLOOKUP($J253,all_tags[technology],1,FALSE),""),
IFERROR(VLOOKUP($K253,all_tags[technology],1,FALSE),""),
IFERROR(VLOOKUP($L253,all_tags[technology],1,FALSE),""),
IFERROR(VLOOKUP($M253,all_tags[technology],1,FALSE),""),
IFERROR(VLOOKUP($N253,all_tags[technology],1,FALSE),""),
IFERROR(VLOOKUP($O253,all_tags[technology],1,FALSE),"")
)</f>
        <v/>
      </c>
      <c r="AK253" s="5" t="str">
        <f>_xlfn.TEXTJOIN("#",TRUE,
IFERROR(VLOOKUP($F253,all_tags[other],1,FALSE),""),
IFERROR(VLOOKUP($G253,all_tags[other],1,FALSE),""),
IFERROR(VLOOKUP($H253,all_tags[other],1,FALSE),""),
IFERROR(VLOOKUP($I253,all_tags[other],1,FALSE),""),
IFERROR(VLOOKUP($J253,all_tags[other],1,FALSE),""),
IFERROR(VLOOKUP($K253,all_tags[other],1,FALSE),""),
IFERROR(VLOOKUP($L253,all_tags[other],1,FALSE),""),
IFERROR(VLOOKUP($M253,all_tags[other],1,FALSE),""),
IFERROR(VLOOKUP($N253,all_tags[other],1,FALSE),""),
IFERROR(VLOOKUP($O253,all_tags[other],1,FALSE),"")
)</f>
        <v/>
      </c>
      <c r="AL253" t="str">
        <f t="shared" si="3"/>
        <v>post;general;basics;statistics;inference</v>
      </c>
    </row>
    <row r="254" spans="1:38" ht="30" x14ac:dyDescent="0.25">
      <c r="A254" t="str">
        <f>source_data[[#This Row],[link_id]]</f>
        <v>L00609</v>
      </c>
      <c r="B254" t="str">
        <f>source_data[[#This Row],[link]]</f>
        <v>http://www.kdnuggets.com/2017/06/deep-learning-demystifying-tensors.html</v>
      </c>
      <c r="C254" t="str">
        <f>source_data[[#This Row],[article_title]]</f>
        <v>Deep Learning 101: Demystifying Tensors</v>
      </c>
      <c r="D254" t="str">
        <f>source_data[[#This Row],[concatenate]]</f>
        <v>post;basics;explainer;ml</v>
      </c>
      <c r="E254">
        <f>source_data[[#This Row],[tag_count]]</f>
        <v>4</v>
      </c>
      <c r="F254" t="str" cm="1">
        <f t="array" ref="F254:I254">_xlfn.TEXTSPLIT(Table5[[#This Row],[concatenate]],";")</f>
        <v>post</v>
      </c>
      <c r="G254" t="str">
        <v>basics</v>
      </c>
      <c r="H254" t="str">
        <v>explainer</v>
      </c>
      <c r="I254" t="str">
        <v>ml</v>
      </c>
      <c r="Q254">
        <f>IF(ISBLANK(F254),-1,COUNTIF(all_tags[],F254)-COUNTIF(all_tags[category],F254))</f>
        <v>1</v>
      </c>
      <c r="R254">
        <f>IF(ISBLANK(G254),-1,COUNTIF(all_tags[],G254)-COUNTIF(all_tags[category],G254))</f>
        <v>1</v>
      </c>
      <c r="S254">
        <f>IF(ISBLANK(H254),-1,COUNTIF(all_tags[],H254)-COUNTIF(all_tags[category],H254))</f>
        <v>1</v>
      </c>
      <c r="T254">
        <f>IF(ISBLANK(I254),-1,COUNTIF(all_tags[],I254)-COUNTIF(all_tags[category],I254))</f>
        <v>1</v>
      </c>
      <c r="U254">
        <f>IF(ISBLANK(J254),-1,COUNTIF(all_tags[],J254)-COUNTIF(all_tags[category],J254))</f>
        <v>-1</v>
      </c>
      <c r="V254">
        <f>IF(ISBLANK(K254),-1,COUNTIF(all_tags[],K254)-COUNTIF(all_tags[category],K254))</f>
        <v>-1</v>
      </c>
      <c r="W254">
        <f>IF(ISBLANK(L254),-1,COUNTIF(all_tags[],L254)-COUNTIF(all_tags[category],L254))</f>
        <v>-1</v>
      </c>
      <c r="X254">
        <f>IF(ISBLANK(M254),-1,COUNTIF(all_tags[],M254)-COUNTIF(all_tags[category],M254))</f>
        <v>-1</v>
      </c>
      <c r="Y254">
        <f>IF(ISBLANK(N254),-1,COUNTIF(all_tags[],N254)-COUNTIF(all_tags[category],N254))</f>
        <v>-1</v>
      </c>
      <c r="Z254">
        <f>IF(ISBLANK(O254),-1,COUNTIF(all_tags[],O254)-COUNTIF(all_tags[category],O254))</f>
        <v>-1</v>
      </c>
      <c r="AB254" t="str">
        <f>Table5[[#This Row],[link_id]]</f>
        <v>L00609</v>
      </c>
      <c r="AC254" s="5" t="str">
        <f>_xlfn.TEXTJOIN("#",TRUE,
IFERROR(VLOOKUP($F254,all_tags[format],1,FALSE),""),
IFERROR(VLOOKUP($G254,all_tags[format],1,FALSE),""),
IFERROR(VLOOKUP($H254,all_tags[format],1,FALSE),""),
IFERROR(VLOOKUP($I254,all_tags[format],1,FALSE),""),
IFERROR(VLOOKUP($J254,all_tags[format],1,FALSE),""),
IFERROR(VLOOKUP($K254,all_tags[format],1,FALSE),""),
IFERROR(VLOOKUP($L254,all_tags[format],1,FALSE),""),
IFERROR(VLOOKUP($M254,all_tags[format],1,FALSE),""),
IFERROR(VLOOKUP($N254,all_tags[format],1,FALSE),""),
IFERROR(VLOOKUP($O254,all_tags[format],1,FALSE),"")
)</f>
        <v>post</v>
      </c>
      <c r="AD254" s="5" t="str">
        <f>_xlfn.TEXTJOIN("#",TRUE,
IFERROR(VLOOKUP($F254,all_tags[type],1,FALSE),""),
IFERROR(VLOOKUP($G254,all_tags[type],1,FALSE),""),
IFERROR(VLOOKUP($H254,all_tags[type],1,FALSE),""),
IFERROR(VLOOKUP($I254,all_tags[type],1,FALSE),""),
IFERROR(VLOOKUP($J254,all_tags[type],1,FALSE),""),
IFERROR(VLOOKUP($K254,all_tags[type],1,FALSE),""),
IFERROR(VLOOKUP($L254,all_tags[type],1,FALSE),""),
IFERROR(VLOOKUP($M254,all_tags[type],1,FALSE),""),
IFERROR(VLOOKUP($N254,all_tags[type],1,FALSE),""),
IFERROR(VLOOKUP($O254,all_tags[type],1,FALSE),"")
)</f>
        <v/>
      </c>
      <c r="AE254" s="5" t="str">
        <f>_xlfn.TEXTJOIN("#",TRUE,
IFERROR(VLOOKUP($F254,all_tags[level],1,FALSE),""),
IFERROR(VLOOKUP($G254,all_tags[level],1,FALSE),""),
IFERROR(VLOOKUP($H254,all_tags[level],1,FALSE),""),
IFERROR(VLOOKUP($I254,all_tags[level],1,FALSE),""),
IFERROR(VLOOKUP($J254,all_tags[level],1,FALSE),""),
IFERROR(VLOOKUP($K254,all_tags[level],1,FALSE),""),
IFERROR(VLOOKUP($L254,all_tags[level],1,FALSE),""),
IFERROR(VLOOKUP($M254,all_tags[level],1,FALSE),""),
IFERROR(VLOOKUP($N254,all_tags[level],1,FALSE),""),
IFERROR(VLOOKUP($O254,all_tags[level],1,FALSE),"")
)</f>
        <v>basics#explainer</v>
      </c>
      <c r="AF254" s="5" t="str">
        <f>_xlfn.TEXTJOIN("#",TRUE,
IFERROR(VLOOKUP($F254,all_tags[style],1,FALSE),""),
IFERROR(VLOOKUP($G254,all_tags[style],1,FALSE),""),
IFERROR(VLOOKUP($H254,all_tags[style],1,FALSE),""),
IFERROR(VLOOKUP($I254,all_tags[style],1,FALSE),""),
IFERROR(VLOOKUP($J254,all_tags[style],1,FALSE),""),
IFERROR(VLOOKUP($K254,all_tags[style],1,FALSE),""),
IFERROR(VLOOKUP($L254,all_tags[style],1,FALSE),""),
IFERROR(VLOOKUP($M254,all_tags[style],1,FALSE),""),
IFERROR(VLOOKUP($N254,all_tags[style],1,FALSE),""),
IFERROR(VLOOKUP($O254,all_tags[style],1,FALSE),"")
)</f>
        <v/>
      </c>
      <c r="AG254" s="5" t="str">
        <f>_xlfn.TEXTJOIN("#",TRUE,
IFERROR(VLOOKUP($F254,all_tags[theme],1,FALSE),""),
IFERROR(VLOOKUP($G254,all_tags[theme],1,FALSE),""),
IFERROR(VLOOKUP($H254,all_tags[theme],1,FALSE),""),
IFERROR(VLOOKUP($I254,all_tags[theme],1,FALSE),""),
IFERROR(VLOOKUP($J254,all_tags[theme],1,FALSE),""),
IFERROR(VLOOKUP($K254,all_tags[theme],1,FALSE),""),
IFERROR(VLOOKUP($L254,all_tags[theme],1,FALSE),""),
IFERROR(VLOOKUP($M254,all_tags[theme],1,FALSE),""),
IFERROR(VLOOKUP($N254,all_tags[theme],1,FALSE),""),
IFERROR(VLOOKUP($O254,all_tags[theme],1,FALSE),"")
)</f>
        <v/>
      </c>
      <c r="AH254" s="5" t="str">
        <f>_xlfn.TEXTJOIN("#",TRUE,
IFERROR(VLOOKUP($F254,all_tags[topic],1,FALSE),""),
IFERROR(VLOOKUP($G254,all_tags[topic],1,FALSE),""),
IFERROR(VLOOKUP($H254,all_tags[topic],1,FALSE),""),
IFERROR(VLOOKUP($I254,all_tags[topic],1,FALSE),""),
IFERROR(VLOOKUP($J254,all_tags[topic],1,FALSE),""),
IFERROR(VLOOKUP($K254,all_tags[topic],1,FALSE),""),
IFERROR(VLOOKUP($L254,all_tags[topic],1,FALSE),""),
IFERROR(VLOOKUP($M254,all_tags[topic],1,FALSE),""),
IFERROR(VLOOKUP($N254,all_tags[topic],1,FALSE),""),
IFERROR(VLOOKUP($O254,all_tags[topic],1,FALSE),"")
)</f>
        <v/>
      </c>
      <c r="AI254" s="5" t="str">
        <f>_xlfn.TEXTJOIN("#",TRUE,
IFERROR(VLOOKUP($F254,all_tags[area],1,FALSE),""),
IFERROR(VLOOKUP($G254,all_tags[area],1,FALSE),""),
IFERROR(VLOOKUP($H254,all_tags[area],1,FALSE),""),
IFERROR(VLOOKUP($I254,all_tags[area],1,FALSE),""),
IFERROR(VLOOKUP($J254,all_tags[area],1,FALSE),""),
IFERROR(VLOOKUP($K254,all_tags[area],1,FALSE),""),
IFERROR(VLOOKUP($L254,all_tags[area],1,FALSE),""),
IFERROR(VLOOKUP($M254,all_tags[area],1,FALSE),""),
IFERROR(VLOOKUP($N254,all_tags[area],1,FALSE),""),
IFERROR(VLOOKUP($O254,all_tags[area],1,FALSE),"")
)</f>
        <v>ml</v>
      </c>
      <c r="AJ254" s="5" t="str">
        <f>_xlfn.TEXTJOIN("#",TRUE,
IFERROR(VLOOKUP($F254,all_tags[technology],1,FALSE),""),
IFERROR(VLOOKUP($G254,all_tags[technology],1,FALSE),""),
IFERROR(VLOOKUP($H254,all_tags[technology],1,FALSE),""),
IFERROR(VLOOKUP($I254,all_tags[technology],1,FALSE),""),
IFERROR(VLOOKUP($J254,all_tags[technology],1,FALSE),""),
IFERROR(VLOOKUP($K254,all_tags[technology],1,FALSE),""),
IFERROR(VLOOKUP($L254,all_tags[technology],1,FALSE),""),
IFERROR(VLOOKUP($M254,all_tags[technology],1,FALSE),""),
IFERROR(VLOOKUP($N254,all_tags[technology],1,FALSE),""),
IFERROR(VLOOKUP($O254,all_tags[technology],1,FALSE),"")
)</f>
        <v/>
      </c>
      <c r="AK254" s="5" t="str">
        <f>_xlfn.TEXTJOIN("#",TRUE,
IFERROR(VLOOKUP($F254,all_tags[other],1,FALSE),""),
IFERROR(VLOOKUP($G254,all_tags[other],1,FALSE),""),
IFERROR(VLOOKUP($H254,all_tags[other],1,FALSE),""),
IFERROR(VLOOKUP($I254,all_tags[other],1,FALSE),""),
IFERROR(VLOOKUP($J254,all_tags[other],1,FALSE),""),
IFERROR(VLOOKUP($K254,all_tags[other],1,FALSE),""),
IFERROR(VLOOKUP($L254,all_tags[other],1,FALSE),""),
IFERROR(VLOOKUP($M254,all_tags[other],1,FALSE),""),
IFERROR(VLOOKUP($N254,all_tags[other],1,FALSE),""),
IFERROR(VLOOKUP($O254,all_tags[other],1,FALSE),"")
)</f>
        <v/>
      </c>
      <c r="AL254" t="str">
        <f t="shared" si="3"/>
        <v>post;basics;explainer;ml</v>
      </c>
    </row>
    <row r="255" spans="1:38" x14ac:dyDescent="0.25">
      <c r="A255" t="str">
        <f>source_data[[#This Row],[link_id]]</f>
        <v>L00612</v>
      </c>
      <c r="B255" t="str">
        <f>source_data[[#This Row],[link]]</f>
        <v>http://blog.visme.co/examples-data-visualizations/</v>
      </c>
      <c r="C255" t="str">
        <f>source_data[[#This Row],[article_title]]</f>
        <v>15 Stunning Data Visualizations (And What You Can Learn From Them)</v>
      </c>
      <c r="D255" t="str">
        <f>source_data[[#This Row],[concatenate]]</f>
        <v>post;list;data-viz;inspiration</v>
      </c>
      <c r="E255">
        <f>source_data[[#This Row],[tag_count]]</f>
        <v>4</v>
      </c>
      <c r="F255" t="str" cm="1">
        <f t="array" ref="F255:I255">_xlfn.TEXTSPLIT(Table5[[#This Row],[concatenate]],";")</f>
        <v>post</v>
      </c>
      <c r="G255" t="str">
        <v>list</v>
      </c>
      <c r="H255" t="str">
        <v>data-viz</v>
      </c>
      <c r="I255" t="str">
        <v>inspiration</v>
      </c>
      <c r="Q255">
        <f>IF(ISBLANK(F255),-1,COUNTIF(all_tags[],F255)-COUNTIF(all_tags[category],F255))</f>
        <v>1</v>
      </c>
      <c r="R255">
        <f>IF(ISBLANK(G255),-1,COUNTIF(all_tags[],G255)-COUNTIF(all_tags[category],G255))</f>
        <v>1</v>
      </c>
      <c r="S255">
        <f>IF(ISBLANK(H255),-1,COUNTIF(all_tags[],H255)-COUNTIF(all_tags[category],H255))</f>
        <v>1</v>
      </c>
      <c r="T255">
        <f>IF(ISBLANK(I255),-1,COUNTIF(all_tags[],I255)-COUNTIF(all_tags[category],I255))</f>
        <v>1</v>
      </c>
      <c r="U255">
        <f>IF(ISBLANK(J255),-1,COUNTIF(all_tags[],J255)-COUNTIF(all_tags[category],J255))</f>
        <v>-1</v>
      </c>
      <c r="V255">
        <f>IF(ISBLANK(K255),-1,COUNTIF(all_tags[],K255)-COUNTIF(all_tags[category],K255))</f>
        <v>-1</v>
      </c>
      <c r="W255">
        <f>IF(ISBLANK(L255),-1,COUNTIF(all_tags[],L255)-COUNTIF(all_tags[category],L255))</f>
        <v>-1</v>
      </c>
      <c r="X255">
        <f>IF(ISBLANK(M255),-1,COUNTIF(all_tags[],M255)-COUNTIF(all_tags[category],M255))</f>
        <v>-1</v>
      </c>
      <c r="Y255">
        <f>IF(ISBLANK(N255),-1,COUNTIF(all_tags[],N255)-COUNTIF(all_tags[category],N255))</f>
        <v>-1</v>
      </c>
      <c r="Z255">
        <f>IF(ISBLANK(O255),-1,COUNTIF(all_tags[],O255)-COUNTIF(all_tags[category],O255))</f>
        <v>-1</v>
      </c>
      <c r="AB255" t="str">
        <f>Table5[[#This Row],[link_id]]</f>
        <v>L00612</v>
      </c>
      <c r="AC255" s="5" t="str">
        <f>_xlfn.TEXTJOIN("#",TRUE,
IFERROR(VLOOKUP($F255,all_tags[format],1,FALSE),""),
IFERROR(VLOOKUP($G255,all_tags[format],1,FALSE),""),
IFERROR(VLOOKUP($H255,all_tags[format],1,FALSE),""),
IFERROR(VLOOKUP($I255,all_tags[format],1,FALSE),""),
IFERROR(VLOOKUP($J255,all_tags[format],1,FALSE),""),
IFERROR(VLOOKUP($K255,all_tags[format],1,FALSE),""),
IFERROR(VLOOKUP($L255,all_tags[format],1,FALSE),""),
IFERROR(VLOOKUP($M255,all_tags[format],1,FALSE),""),
IFERROR(VLOOKUP($N255,all_tags[format],1,FALSE),""),
IFERROR(VLOOKUP($O255,all_tags[format],1,FALSE),"")
)</f>
        <v>post</v>
      </c>
      <c r="AD255" s="5" t="str">
        <f>_xlfn.TEXTJOIN("#",TRUE,
IFERROR(VLOOKUP($F255,all_tags[type],1,FALSE),""),
IFERROR(VLOOKUP($G255,all_tags[type],1,FALSE),""),
IFERROR(VLOOKUP($H255,all_tags[type],1,FALSE),""),
IFERROR(VLOOKUP($I255,all_tags[type],1,FALSE),""),
IFERROR(VLOOKUP($J255,all_tags[type],1,FALSE),""),
IFERROR(VLOOKUP($K255,all_tags[type],1,FALSE),""),
IFERROR(VLOOKUP($L255,all_tags[type],1,FALSE),""),
IFERROR(VLOOKUP($M255,all_tags[type],1,FALSE),""),
IFERROR(VLOOKUP($N255,all_tags[type],1,FALSE),""),
IFERROR(VLOOKUP($O255,all_tags[type],1,FALSE),"")
)</f>
        <v>list</v>
      </c>
      <c r="AE255" s="5" t="str">
        <f>_xlfn.TEXTJOIN("#",TRUE,
IFERROR(VLOOKUP($F255,all_tags[level],1,FALSE),""),
IFERROR(VLOOKUP($G255,all_tags[level],1,FALSE),""),
IFERROR(VLOOKUP($H255,all_tags[level],1,FALSE),""),
IFERROR(VLOOKUP($I255,all_tags[level],1,FALSE),""),
IFERROR(VLOOKUP($J255,all_tags[level],1,FALSE),""),
IFERROR(VLOOKUP($K255,all_tags[level],1,FALSE),""),
IFERROR(VLOOKUP($L255,all_tags[level],1,FALSE),""),
IFERROR(VLOOKUP($M255,all_tags[level],1,FALSE),""),
IFERROR(VLOOKUP($N255,all_tags[level],1,FALSE),""),
IFERROR(VLOOKUP($O255,all_tags[level],1,FALSE),"")
)</f>
        <v/>
      </c>
      <c r="AF255" s="5" t="str">
        <f>_xlfn.TEXTJOIN("#",TRUE,
IFERROR(VLOOKUP($F255,all_tags[style],1,FALSE),""),
IFERROR(VLOOKUP($G255,all_tags[style],1,FALSE),""),
IFERROR(VLOOKUP($H255,all_tags[style],1,FALSE),""),
IFERROR(VLOOKUP($I255,all_tags[style],1,FALSE),""),
IFERROR(VLOOKUP($J255,all_tags[style],1,FALSE),""),
IFERROR(VLOOKUP($K255,all_tags[style],1,FALSE),""),
IFERROR(VLOOKUP($L255,all_tags[style],1,FALSE),""),
IFERROR(VLOOKUP($M255,all_tags[style],1,FALSE),""),
IFERROR(VLOOKUP($N255,all_tags[style],1,FALSE),""),
IFERROR(VLOOKUP($O255,all_tags[style],1,FALSE),"")
)</f>
        <v/>
      </c>
      <c r="AG255" s="5" t="str">
        <f>_xlfn.TEXTJOIN("#",TRUE,
IFERROR(VLOOKUP($F255,all_tags[theme],1,FALSE),""),
IFERROR(VLOOKUP($G255,all_tags[theme],1,FALSE),""),
IFERROR(VLOOKUP($H255,all_tags[theme],1,FALSE),""),
IFERROR(VLOOKUP($I255,all_tags[theme],1,FALSE),""),
IFERROR(VLOOKUP($J255,all_tags[theme],1,FALSE),""),
IFERROR(VLOOKUP($K255,all_tags[theme],1,FALSE),""),
IFERROR(VLOOKUP($L255,all_tags[theme],1,FALSE),""),
IFERROR(VLOOKUP($M255,all_tags[theme],1,FALSE),""),
IFERROR(VLOOKUP($N255,all_tags[theme],1,FALSE),""),
IFERROR(VLOOKUP($O255,all_tags[theme],1,FALSE),"")
)</f>
        <v>data-viz</v>
      </c>
      <c r="AH255" s="5" t="str">
        <f>_xlfn.TEXTJOIN("#",TRUE,
IFERROR(VLOOKUP($F255,all_tags[topic],1,FALSE),""),
IFERROR(VLOOKUP($G255,all_tags[topic],1,FALSE),""),
IFERROR(VLOOKUP($H255,all_tags[topic],1,FALSE),""),
IFERROR(VLOOKUP($I255,all_tags[topic],1,FALSE),""),
IFERROR(VLOOKUP($J255,all_tags[topic],1,FALSE),""),
IFERROR(VLOOKUP($K255,all_tags[topic],1,FALSE),""),
IFERROR(VLOOKUP($L255,all_tags[topic],1,FALSE),""),
IFERROR(VLOOKUP($M255,all_tags[topic],1,FALSE),""),
IFERROR(VLOOKUP($N255,all_tags[topic],1,FALSE),""),
IFERROR(VLOOKUP($O255,all_tags[topic],1,FALSE),"")
)</f>
        <v/>
      </c>
      <c r="AI255" s="5" t="str">
        <f>_xlfn.TEXTJOIN("#",TRUE,
IFERROR(VLOOKUP($F255,all_tags[area],1,FALSE),""),
IFERROR(VLOOKUP($G255,all_tags[area],1,FALSE),""),
IFERROR(VLOOKUP($H255,all_tags[area],1,FALSE),""),
IFERROR(VLOOKUP($I255,all_tags[area],1,FALSE),""),
IFERROR(VLOOKUP($J255,all_tags[area],1,FALSE),""),
IFERROR(VLOOKUP($K255,all_tags[area],1,FALSE),""),
IFERROR(VLOOKUP($L255,all_tags[area],1,FALSE),""),
IFERROR(VLOOKUP($M255,all_tags[area],1,FALSE),""),
IFERROR(VLOOKUP($N255,all_tags[area],1,FALSE),""),
IFERROR(VLOOKUP($O255,all_tags[area],1,FALSE),"")
)</f>
        <v/>
      </c>
      <c r="AJ255" s="5" t="str">
        <f>_xlfn.TEXTJOIN("#",TRUE,
IFERROR(VLOOKUP($F255,all_tags[technology],1,FALSE),""),
IFERROR(VLOOKUP($G255,all_tags[technology],1,FALSE),""),
IFERROR(VLOOKUP($H255,all_tags[technology],1,FALSE),""),
IFERROR(VLOOKUP($I255,all_tags[technology],1,FALSE),""),
IFERROR(VLOOKUP($J255,all_tags[technology],1,FALSE),""),
IFERROR(VLOOKUP($K255,all_tags[technology],1,FALSE),""),
IFERROR(VLOOKUP($L255,all_tags[technology],1,FALSE),""),
IFERROR(VLOOKUP($M255,all_tags[technology],1,FALSE),""),
IFERROR(VLOOKUP($N255,all_tags[technology],1,FALSE),""),
IFERROR(VLOOKUP($O255,all_tags[technology],1,FALSE),"")
)</f>
        <v/>
      </c>
      <c r="AK255" s="5" t="str">
        <f>_xlfn.TEXTJOIN("#",TRUE,
IFERROR(VLOOKUP($F255,all_tags[other],1,FALSE),""),
IFERROR(VLOOKUP($G255,all_tags[other],1,FALSE),""),
IFERROR(VLOOKUP($H255,all_tags[other],1,FALSE),""),
IFERROR(VLOOKUP($I255,all_tags[other],1,FALSE),""),
IFERROR(VLOOKUP($J255,all_tags[other],1,FALSE),""),
IFERROR(VLOOKUP($K255,all_tags[other],1,FALSE),""),
IFERROR(VLOOKUP($L255,all_tags[other],1,FALSE),""),
IFERROR(VLOOKUP($M255,all_tags[other],1,FALSE),""),
IFERROR(VLOOKUP($N255,all_tags[other],1,FALSE),""),
IFERROR(VLOOKUP($O255,all_tags[other],1,FALSE),"")
)</f>
        <v>inspiration</v>
      </c>
      <c r="AL255" t="str">
        <f t="shared" si="3"/>
        <v>post;list;data-viz;inspiration</v>
      </c>
    </row>
    <row r="256" spans="1:38" x14ac:dyDescent="0.25">
      <c r="A256" t="str">
        <f>source_data[[#This Row],[link_id]]</f>
        <v>L00614</v>
      </c>
      <c r="B256" t="str">
        <f>source_data[[#This Row],[link]]</f>
        <v>http://www.verysmallarray.com/</v>
      </c>
      <c r="C256" t="str">
        <f>source_data[[#This Row],[article_title]]</f>
        <v>Some work, 2022</v>
      </c>
      <c r="D256" t="str">
        <f>source_data[[#This Row],[concatenate]]</f>
        <v>post;list;example;data-viz</v>
      </c>
      <c r="E256">
        <f>source_data[[#This Row],[tag_count]]</f>
        <v>5</v>
      </c>
      <c r="F256" t="str" cm="1">
        <f t="array" ref="F256:I256">_xlfn.TEXTSPLIT(Table5[[#This Row],[concatenate]],";")</f>
        <v>post</v>
      </c>
      <c r="G256" t="str">
        <v>list</v>
      </c>
      <c r="H256" t="str">
        <v>example</v>
      </c>
      <c r="I256" t="str">
        <v>data-viz</v>
      </c>
      <c r="Q256">
        <f>IF(ISBLANK(F256),-1,COUNTIF(all_tags[],F256)-COUNTIF(all_tags[category],F256))</f>
        <v>1</v>
      </c>
      <c r="R256">
        <f>IF(ISBLANK(G256),-1,COUNTIF(all_tags[],G256)-COUNTIF(all_tags[category],G256))</f>
        <v>1</v>
      </c>
      <c r="S256">
        <f>IF(ISBLANK(H256),-1,COUNTIF(all_tags[],H256)-COUNTIF(all_tags[category],H256))</f>
        <v>1</v>
      </c>
      <c r="T256">
        <f>IF(ISBLANK(I256),-1,COUNTIF(all_tags[],I256)-COUNTIF(all_tags[category],I256))</f>
        <v>1</v>
      </c>
      <c r="U256">
        <f>IF(ISBLANK(J256),-1,COUNTIF(all_tags[],J256)-COUNTIF(all_tags[category],J256))</f>
        <v>-1</v>
      </c>
      <c r="V256">
        <f>IF(ISBLANK(K256),-1,COUNTIF(all_tags[],K256)-COUNTIF(all_tags[category],K256))</f>
        <v>-1</v>
      </c>
      <c r="W256">
        <f>IF(ISBLANK(L256),-1,COUNTIF(all_tags[],L256)-COUNTIF(all_tags[category],L256))</f>
        <v>-1</v>
      </c>
      <c r="X256">
        <f>IF(ISBLANK(M256),-1,COUNTIF(all_tags[],M256)-COUNTIF(all_tags[category],M256))</f>
        <v>-1</v>
      </c>
      <c r="Y256">
        <f>IF(ISBLANK(N256),-1,COUNTIF(all_tags[],N256)-COUNTIF(all_tags[category],N256))</f>
        <v>-1</v>
      </c>
      <c r="Z256">
        <f>IF(ISBLANK(O256),-1,COUNTIF(all_tags[],O256)-COUNTIF(all_tags[category],O256))</f>
        <v>-1</v>
      </c>
      <c r="AB256" t="str">
        <f>Table5[[#This Row],[link_id]]</f>
        <v>L00614</v>
      </c>
      <c r="AC256" s="5" t="str">
        <f>_xlfn.TEXTJOIN("#",TRUE,
IFERROR(VLOOKUP($F256,all_tags[format],1,FALSE),""),
IFERROR(VLOOKUP($G256,all_tags[format],1,FALSE),""),
IFERROR(VLOOKUP($H256,all_tags[format],1,FALSE),""),
IFERROR(VLOOKUP($I256,all_tags[format],1,FALSE),""),
IFERROR(VLOOKUP($J256,all_tags[format],1,FALSE),""),
IFERROR(VLOOKUP($K256,all_tags[format],1,FALSE),""),
IFERROR(VLOOKUP($L256,all_tags[format],1,FALSE),""),
IFERROR(VLOOKUP($M256,all_tags[format],1,FALSE),""),
IFERROR(VLOOKUP($N256,all_tags[format],1,FALSE),""),
IFERROR(VLOOKUP($O256,all_tags[format],1,FALSE),"")
)</f>
        <v>post</v>
      </c>
      <c r="AD256" s="5" t="str">
        <f>_xlfn.TEXTJOIN("#",TRUE,
IFERROR(VLOOKUP($F256,all_tags[type],1,FALSE),""),
IFERROR(VLOOKUP($G256,all_tags[type],1,FALSE),""),
IFERROR(VLOOKUP($H256,all_tags[type],1,FALSE),""),
IFERROR(VLOOKUP($I256,all_tags[type],1,FALSE),""),
IFERROR(VLOOKUP($J256,all_tags[type],1,FALSE),""),
IFERROR(VLOOKUP($K256,all_tags[type],1,FALSE),""),
IFERROR(VLOOKUP($L256,all_tags[type],1,FALSE),""),
IFERROR(VLOOKUP($M256,all_tags[type],1,FALSE),""),
IFERROR(VLOOKUP($N256,all_tags[type],1,FALSE),""),
IFERROR(VLOOKUP($O256,all_tags[type],1,FALSE),"")
)</f>
        <v>list</v>
      </c>
      <c r="AE256" s="5" t="str">
        <f>_xlfn.TEXTJOIN("#",TRUE,
IFERROR(VLOOKUP($F256,all_tags[level],1,FALSE),""),
IFERROR(VLOOKUP($G256,all_tags[level],1,FALSE),""),
IFERROR(VLOOKUP($H256,all_tags[level],1,FALSE),""),
IFERROR(VLOOKUP($I256,all_tags[level],1,FALSE),""),
IFERROR(VLOOKUP($J256,all_tags[level],1,FALSE),""),
IFERROR(VLOOKUP($K256,all_tags[level],1,FALSE),""),
IFERROR(VLOOKUP($L256,all_tags[level],1,FALSE),""),
IFERROR(VLOOKUP($M256,all_tags[level],1,FALSE),""),
IFERROR(VLOOKUP($N256,all_tags[level],1,FALSE),""),
IFERROR(VLOOKUP($O256,all_tags[level],1,FALSE),"")
)</f>
        <v>example</v>
      </c>
      <c r="AF256" s="5" t="str">
        <f>_xlfn.TEXTJOIN("#",TRUE,
IFERROR(VLOOKUP($F256,all_tags[style],1,FALSE),""),
IFERROR(VLOOKUP($G256,all_tags[style],1,FALSE),""),
IFERROR(VLOOKUP($H256,all_tags[style],1,FALSE),""),
IFERROR(VLOOKUP($I256,all_tags[style],1,FALSE),""),
IFERROR(VLOOKUP($J256,all_tags[style],1,FALSE),""),
IFERROR(VLOOKUP($K256,all_tags[style],1,FALSE),""),
IFERROR(VLOOKUP($L256,all_tags[style],1,FALSE),""),
IFERROR(VLOOKUP($M256,all_tags[style],1,FALSE),""),
IFERROR(VLOOKUP($N256,all_tags[style],1,FALSE),""),
IFERROR(VLOOKUP($O256,all_tags[style],1,FALSE),"")
)</f>
        <v/>
      </c>
      <c r="AG256" s="5" t="str">
        <f>_xlfn.TEXTJOIN("#",TRUE,
IFERROR(VLOOKUP($F256,all_tags[theme],1,FALSE),""),
IFERROR(VLOOKUP($G256,all_tags[theme],1,FALSE),""),
IFERROR(VLOOKUP($H256,all_tags[theme],1,FALSE),""),
IFERROR(VLOOKUP($I256,all_tags[theme],1,FALSE),""),
IFERROR(VLOOKUP($J256,all_tags[theme],1,FALSE),""),
IFERROR(VLOOKUP($K256,all_tags[theme],1,FALSE),""),
IFERROR(VLOOKUP($L256,all_tags[theme],1,FALSE),""),
IFERROR(VLOOKUP($M256,all_tags[theme],1,FALSE),""),
IFERROR(VLOOKUP($N256,all_tags[theme],1,FALSE),""),
IFERROR(VLOOKUP($O256,all_tags[theme],1,FALSE),"")
)</f>
        <v>data-viz</v>
      </c>
      <c r="AH256" s="5" t="str">
        <f>_xlfn.TEXTJOIN("#",TRUE,
IFERROR(VLOOKUP($F256,all_tags[topic],1,FALSE),""),
IFERROR(VLOOKUP($G256,all_tags[topic],1,FALSE),""),
IFERROR(VLOOKUP($H256,all_tags[topic],1,FALSE),""),
IFERROR(VLOOKUP($I256,all_tags[topic],1,FALSE),""),
IFERROR(VLOOKUP($J256,all_tags[topic],1,FALSE),""),
IFERROR(VLOOKUP($K256,all_tags[topic],1,FALSE),""),
IFERROR(VLOOKUP($L256,all_tags[topic],1,FALSE),""),
IFERROR(VLOOKUP($M256,all_tags[topic],1,FALSE),""),
IFERROR(VLOOKUP($N256,all_tags[topic],1,FALSE),""),
IFERROR(VLOOKUP($O256,all_tags[topic],1,FALSE),"")
)</f>
        <v/>
      </c>
      <c r="AI256" s="5" t="str">
        <f>_xlfn.TEXTJOIN("#",TRUE,
IFERROR(VLOOKUP($F256,all_tags[area],1,FALSE),""),
IFERROR(VLOOKUP($G256,all_tags[area],1,FALSE),""),
IFERROR(VLOOKUP($H256,all_tags[area],1,FALSE),""),
IFERROR(VLOOKUP($I256,all_tags[area],1,FALSE),""),
IFERROR(VLOOKUP($J256,all_tags[area],1,FALSE),""),
IFERROR(VLOOKUP($K256,all_tags[area],1,FALSE),""),
IFERROR(VLOOKUP($L256,all_tags[area],1,FALSE),""),
IFERROR(VLOOKUP($M256,all_tags[area],1,FALSE),""),
IFERROR(VLOOKUP($N256,all_tags[area],1,FALSE),""),
IFERROR(VLOOKUP($O256,all_tags[area],1,FALSE),"")
)</f>
        <v/>
      </c>
      <c r="AJ256" s="5" t="str">
        <f>_xlfn.TEXTJOIN("#",TRUE,
IFERROR(VLOOKUP($F256,all_tags[technology],1,FALSE),""),
IFERROR(VLOOKUP($G256,all_tags[technology],1,FALSE),""),
IFERROR(VLOOKUP($H256,all_tags[technology],1,FALSE),""),
IFERROR(VLOOKUP($I256,all_tags[technology],1,FALSE),""),
IFERROR(VLOOKUP($J256,all_tags[technology],1,FALSE),""),
IFERROR(VLOOKUP($K256,all_tags[technology],1,FALSE),""),
IFERROR(VLOOKUP($L256,all_tags[technology],1,FALSE),""),
IFERROR(VLOOKUP($M256,all_tags[technology],1,FALSE),""),
IFERROR(VLOOKUP($N256,all_tags[technology],1,FALSE),""),
IFERROR(VLOOKUP($O256,all_tags[technology],1,FALSE),"")
)</f>
        <v/>
      </c>
      <c r="AK256" s="5" t="str">
        <f>_xlfn.TEXTJOIN("#",TRUE,
IFERROR(VLOOKUP($F256,all_tags[other],1,FALSE),""),
IFERROR(VLOOKUP($G256,all_tags[other],1,FALSE),""),
IFERROR(VLOOKUP($H256,all_tags[other],1,FALSE),""),
IFERROR(VLOOKUP($I256,all_tags[other],1,FALSE),""),
IFERROR(VLOOKUP($J256,all_tags[other],1,FALSE),""),
IFERROR(VLOOKUP($K256,all_tags[other],1,FALSE),""),
IFERROR(VLOOKUP($L256,all_tags[other],1,FALSE),""),
IFERROR(VLOOKUP($M256,all_tags[other],1,FALSE),""),
IFERROR(VLOOKUP($N256,all_tags[other],1,FALSE),""),
IFERROR(VLOOKUP($O256,all_tags[other],1,FALSE),"")
)</f>
        <v/>
      </c>
      <c r="AL256" t="str">
        <f t="shared" si="3"/>
        <v>post;list;example;data-viz</v>
      </c>
    </row>
    <row r="257" spans="1:38" ht="30" x14ac:dyDescent="0.25">
      <c r="A257" t="str">
        <f>source_data[[#This Row],[link_id]]</f>
        <v>L00616</v>
      </c>
      <c r="B257" t="str">
        <f>source_data[[#This Row],[link]]</f>
        <v>https://www.displayr.com/create-and-update-powerpoint-reports-using-r/</v>
      </c>
      <c r="C257" t="str">
        <f>source_data[[#This Row],[article_title]]</f>
        <v>Create and Update PowerPoint Reports using R</v>
      </c>
      <c r="D257" t="str">
        <f>source_data[[#This Row],[concatenate]]</f>
        <v>post;presentation;how-to;method;technology;powerpoint</v>
      </c>
      <c r="E257">
        <f>source_data[[#This Row],[tag_count]]</f>
        <v>5</v>
      </c>
      <c r="F257" t="str" cm="1">
        <f t="array" ref="F257:K257">_xlfn.TEXTSPLIT(Table5[[#This Row],[concatenate]],";")</f>
        <v>post</v>
      </c>
      <c r="G257" t="str">
        <v>presentation</v>
      </c>
      <c r="H257" t="str">
        <v>how-to</v>
      </c>
      <c r="I257" t="str">
        <v>method</v>
      </c>
      <c r="J257" t="str">
        <v>technology</v>
      </c>
      <c r="K257" t="str">
        <v>powerpoint</v>
      </c>
      <c r="Q257">
        <f>IF(ISBLANK(F257),-1,COUNTIF(all_tags[],F257)-COUNTIF(all_tags[category],F257))</f>
        <v>1</v>
      </c>
      <c r="R257">
        <f>IF(ISBLANK(G257),-1,COUNTIF(all_tags[],G257)-COUNTIF(all_tags[category],G257))</f>
        <v>1</v>
      </c>
      <c r="S257">
        <f>IF(ISBLANK(H257),-1,COUNTIF(all_tags[],H257)-COUNTIF(all_tags[category],H257))</f>
        <v>1</v>
      </c>
      <c r="T257">
        <f>IF(ISBLANK(I257),-1,COUNTIF(all_tags[],I257)-COUNTIF(all_tags[category],I257))</f>
        <v>1</v>
      </c>
      <c r="U257">
        <f>IF(ISBLANK(J257),-1,COUNTIF(all_tags[],J257)-COUNTIF(all_tags[category],J257))</f>
        <v>1</v>
      </c>
      <c r="V257">
        <f>IF(ISBLANK(K257),-1,COUNTIF(all_tags[],K257)-COUNTIF(all_tags[category],K257))</f>
        <v>1</v>
      </c>
      <c r="W257">
        <f>IF(ISBLANK(L257),-1,COUNTIF(all_tags[],L257)-COUNTIF(all_tags[category],L257))</f>
        <v>-1</v>
      </c>
      <c r="X257">
        <f>IF(ISBLANK(M257),-1,COUNTIF(all_tags[],M257)-COUNTIF(all_tags[category],M257))</f>
        <v>-1</v>
      </c>
      <c r="Y257">
        <f>IF(ISBLANK(N257),-1,COUNTIF(all_tags[],N257)-COUNTIF(all_tags[category],N257))</f>
        <v>-1</v>
      </c>
      <c r="Z257">
        <f>IF(ISBLANK(O257),-1,COUNTIF(all_tags[],O257)-COUNTIF(all_tags[category],O257))</f>
        <v>-1</v>
      </c>
      <c r="AB257" t="str">
        <f>Table5[[#This Row],[link_id]]</f>
        <v>L00616</v>
      </c>
      <c r="AC257" s="5" t="str">
        <f>_xlfn.TEXTJOIN("#",TRUE,
IFERROR(VLOOKUP($F257,all_tags[format],1,FALSE),""),
IFERROR(VLOOKUP($G257,all_tags[format],1,FALSE),""),
IFERROR(VLOOKUP($H257,all_tags[format],1,FALSE),""),
IFERROR(VLOOKUP($I257,all_tags[format],1,FALSE),""),
IFERROR(VLOOKUP($J257,all_tags[format],1,FALSE),""),
IFERROR(VLOOKUP($K257,all_tags[format],1,FALSE),""),
IFERROR(VLOOKUP($L257,all_tags[format],1,FALSE),""),
IFERROR(VLOOKUP($M257,all_tags[format],1,FALSE),""),
IFERROR(VLOOKUP($N257,all_tags[format],1,FALSE),""),
IFERROR(VLOOKUP($O257,all_tags[format],1,FALSE),"")
)</f>
        <v>post#presentation</v>
      </c>
      <c r="AD257" s="5" t="str">
        <f>_xlfn.TEXTJOIN("#",TRUE,
IFERROR(VLOOKUP($F257,all_tags[type],1,FALSE),""),
IFERROR(VLOOKUP($G257,all_tags[type],1,FALSE),""),
IFERROR(VLOOKUP($H257,all_tags[type],1,FALSE),""),
IFERROR(VLOOKUP($I257,all_tags[type],1,FALSE),""),
IFERROR(VLOOKUP($J257,all_tags[type],1,FALSE),""),
IFERROR(VLOOKUP($K257,all_tags[type],1,FALSE),""),
IFERROR(VLOOKUP($L257,all_tags[type],1,FALSE),""),
IFERROR(VLOOKUP($M257,all_tags[type],1,FALSE),""),
IFERROR(VLOOKUP($N257,all_tags[type],1,FALSE),""),
IFERROR(VLOOKUP($O257,all_tags[type],1,FALSE),"")
)</f>
        <v>how-to</v>
      </c>
      <c r="AE257" s="5" t="str">
        <f>_xlfn.TEXTJOIN("#",TRUE,
IFERROR(VLOOKUP($F257,all_tags[level],1,FALSE),""),
IFERROR(VLOOKUP($G257,all_tags[level],1,FALSE),""),
IFERROR(VLOOKUP($H257,all_tags[level],1,FALSE),""),
IFERROR(VLOOKUP($I257,all_tags[level],1,FALSE),""),
IFERROR(VLOOKUP($J257,all_tags[level],1,FALSE),""),
IFERROR(VLOOKUP($K257,all_tags[level],1,FALSE),""),
IFERROR(VLOOKUP($L257,all_tags[level],1,FALSE),""),
IFERROR(VLOOKUP($M257,all_tags[level],1,FALSE),""),
IFERROR(VLOOKUP($N257,all_tags[level],1,FALSE),""),
IFERROR(VLOOKUP($O257,all_tags[level],1,FALSE),"")
)</f>
        <v/>
      </c>
      <c r="AF257" s="5" t="str">
        <f>_xlfn.TEXTJOIN("#",TRUE,
IFERROR(VLOOKUP($F257,all_tags[style],1,FALSE),""),
IFERROR(VLOOKUP($G257,all_tags[style],1,FALSE),""),
IFERROR(VLOOKUP($H257,all_tags[style],1,FALSE),""),
IFERROR(VLOOKUP($I257,all_tags[style],1,FALSE),""),
IFERROR(VLOOKUP($J257,all_tags[style],1,FALSE),""),
IFERROR(VLOOKUP($K257,all_tags[style],1,FALSE),""),
IFERROR(VLOOKUP($L257,all_tags[style],1,FALSE),""),
IFERROR(VLOOKUP($M257,all_tags[style],1,FALSE),""),
IFERROR(VLOOKUP($N257,all_tags[style],1,FALSE),""),
IFERROR(VLOOKUP($O257,all_tags[style],1,FALSE),"")
)</f>
        <v/>
      </c>
      <c r="AG257" s="5" t="str">
        <f>_xlfn.TEXTJOIN("#",TRUE,
IFERROR(VLOOKUP($F257,all_tags[theme],1,FALSE),""),
IFERROR(VLOOKUP($G257,all_tags[theme],1,FALSE),""),
IFERROR(VLOOKUP($H257,all_tags[theme],1,FALSE),""),
IFERROR(VLOOKUP($I257,all_tags[theme],1,FALSE),""),
IFERROR(VLOOKUP($J257,all_tags[theme],1,FALSE),""),
IFERROR(VLOOKUP($K257,all_tags[theme],1,FALSE),""),
IFERROR(VLOOKUP($L257,all_tags[theme],1,FALSE),""),
IFERROR(VLOOKUP($M257,all_tags[theme],1,FALSE),""),
IFERROR(VLOOKUP($N257,all_tags[theme],1,FALSE),""),
IFERROR(VLOOKUP($O257,all_tags[theme],1,FALSE),"")
)</f>
        <v/>
      </c>
      <c r="AH257" s="5" t="str">
        <f>_xlfn.TEXTJOIN("#",TRUE,
IFERROR(VLOOKUP($F257,all_tags[topic],1,FALSE),""),
IFERROR(VLOOKUP($G257,all_tags[topic],1,FALSE),""),
IFERROR(VLOOKUP($H257,all_tags[topic],1,FALSE),""),
IFERROR(VLOOKUP($I257,all_tags[topic],1,FALSE),""),
IFERROR(VLOOKUP($J257,all_tags[topic],1,FALSE),""),
IFERROR(VLOOKUP($K257,all_tags[topic],1,FALSE),""),
IFERROR(VLOOKUP($L257,all_tags[topic],1,FALSE),""),
IFERROR(VLOOKUP($M257,all_tags[topic],1,FALSE),""),
IFERROR(VLOOKUP($N257,all_tags[topic],1,FALSE),""),
IFERROR(VLOOKUP($O257,all_tags[topic],1,FALSE),"")
)</f>
        <v>method#technology</v>
      </c>
      <c r="AI257" s="5" t="str">
        <f>_xlfn.TEXTJOIN("#",TRUE,
IFERROR(VLOOKUP($F257,all_tags[area],1,FALSE),""),
IFERROR(VLOOKUP($G257,all_tags[area],1,FALSE),""),
IFERROR(VLOOKUP($H257,all_tags[area],1,FALSE),""),
IFERROR(VLOOKUP($I257,all_tags[area],1,FALSE),""),
IFERROR(VLOOKUP($J257,all_tags[area],1,FALSE),""),
IFERROR(VLOOKUP($K257,all_tags[area],1,FALSE),""),
IFERROR(VLOOKUP($L257,all_tags[area],1,FALSE),""),
IFERROR(VLOOKUP($M257,all_tags[area],1,FALSE),""),
IFERROR(VLOOKUP($N257,all_tags[area],1,FALSE),""),
IFERROR(VLOOKUP($O257,all_tags[area],1,FALSE),"")
)</f>
        <v/>
      </c>
      <c r="AJ257" s="5" t="str">
        <f>_xlfn.TEXTJOIN("#",TRUE,
IFERROR(VLOOKUP($F257,all_tags[technology],1,FALSE),""),
IFERROR(VLOOKUP($G257,all_tags[technology],1,FALSE),""),
IFERROR(VLOOKUP($H257,all_tags[technology],1,FALSE),""),
IFERROR(VLOOKUP($I257,all_tags[technology],1,FALSE),""),
IFERROR(VLOOKUP($J257,all_tags[technology],1,FALSE),""),
IFERROR(VLOOKUP($K257,all_tags[technology],1,FALSE),""),
IFERROR(VLOOKUP($L257,all_tags[technology],1,FALSE),""),
IFERROR(VLOOKUP($M257,all_tags[technology],1,FALSE),""),
IFERROR(VLOOKUP($N257,all_tags[technology],1,FALSE),""),
IFERROR(VLOOKUP($O257,all_tags[technology],1,FALSE),"")
)</f>
        <v>powerpoint</v>
      </c>
      <c r="AK257" s="5" t="str">
        <f>_xlfn.TEXTJOIN("#",TRUE,
IFERROR(VLOOKUP($F257,all_tags[other],1,FALSE),""),
IFERROR(VLOOKUP($G257,all_tags[other],1,FALSE),""),
IFERROR(VLOOKUP($H257,all_tags[other],1,FALSE),""),
IFERROR(VLOOKUP($I257,all_tags[other],1,FALSE),""),
IFERROR(VLOOKUP($J257,all_tags[other],1,FALSE),""),
IFERROR(VLOOKUP($K257,all_tags[other],1,FALSE),""),
IFERROR(VLOOKUP($L257,all_tags[other],1,FALSE),""),
IFERROR(VLOOKUP($M257,all_tags[other],1,FALSE),""),
IFERROR(VLOOKUP($N257,all_tags[other],1,FALSE),""),
IFERROR(VLOOKUP($O257,all_tags[other],1,FALSE),"")
)</f>
        <v/>
      </c>
      <c r="AL257" t="str">
        <f t="shared" si="3"/>
        <v>post;presentation;how-to;method;technology;powerpoint</v>
      </c>
    </row>
    <row r="258" spans="1:38" ht="30" x14ac:dyDescent="0.25">
      <c r="A258" t="str">
        <f>source_data[[#This Row],[link_id]]</f>
        <v>L00620</v>
      </c>
      <c r="B258" t="str">
        <f>source_data[[#This Row],[link]]</f>
        <v>https://www.displayr.com/using-t-sne-to-visualize-data-before-prediction/</v>
      </c>
      <c r="C258" t="str">
        <f>source_data[[#This Row],[article_title]]</f>
        <v>How t-SNE works and Dimensionality Reduction</v>
      </c>
      <c r="D258" t="str">
        <f>source_data[[#This Row],[concatenate]]</f>
        <v>post;explainer;overview;technology;t-sne</v>
      </c>
      <c r="E258">
        <f>source_data[[#This Row],[tag_count]]</f>
        <v>4</v>
      </c>
      <c r="F258" t="str" cm="1">
        <f t="array" ref="F258:J258">_xlfn.TEXTSPLIT(Table5[[#This Row],[concatenate]],";")</f>
        <v>post</v>
      </c>
      <c r="G258" t="str">
        <v>explainer</v>
      </c>
      <c r="H258" t="str">
        <v>overview</v>
      </c>
      <c r="I258" t="str">
        <v>technology</v>
      </c>
      <c r="J258" t="str">
        <v>t-sne</v>
      </c>
      <c r="Q258">
        <f>IF(ISBLANK(F258),-1,COUNTIF(all_tags[],F258)-COUNTIF(all_tags[category],F258))</f>
        <v>1</v>
      </c>
      <c r="R258">
        <f>IF(ISBLANK(G258),-1,COUNTIF(all_tags[],G258)-COUNTIF(all_tags[category],G258))</f>
        <v>1</v>
      </c>
      <c r="S258">
        <f>IF(ISBLANK(H258),-1,COUNTIF(all_tags[],H258)-COUNTIF(all_tags[category],H258))</f>
        <v>1</v>
      </c>
      <c r="T258">
        <f>IF(ISBLANK(I258),-1,COUNTIF(all_tags[],I258)-COUNTIF(all_tags[category],I258))</f>
        <v>1</v>
      </c>
      <c r="U258">
        <f>IF(ISBLANK(J258),-1,COUNTIF(all_tags[],J258)-COUNTIF(all_tags[category],J258))</f>
        <v>1</v>
      </c>
      <c r="V258">
        <f>IF(ISBLANK(K258),-1,COUNTIF(all_tags[],K258)-COUNTIF(all_tags[category],K258))</f>
        <v>-1</v>
      </c>
      <c r="W258">
        <f>IF(ISBLANK(L258),-1,COUNTIF(all_tags[],L258)-COUNTIF(all_tags[category],L258))</f>
        <v>-1</v>
      </c>
      <c r="X258">
        <f>IF(ISBLANK(M258),-1,COUNTIF(all_tags[],M258)-COUNTIF(all_tags[category],M258))</f>
        <v>-1</v>
      </c>
      <c r="Y258">
        <f>IF(ISBLANK(N258),-1,COUNTIF(all_tags[],N258)-COUNTIF(all_tags[category],N258))</f>
        <v>-1</v>
      </c>
      <c r="Z258">
        <f>IF(ISBLANK(O258),-1,COUNTIF(all_tags[],O258)-COUNTIF(all_tags[category],O258))</f>
        <v>-1</v>
      </c>
      <c r="AB258" t="str">
        <f>Table5[[#This Row],[link_id]]</f>
        <v>L00620</v>
      </c>
      <c r="AC258" s="5" t="str">
        <f>_xlfn.TEXTJOIN("#",TRUE,
IFERROR(VLOOKUP($F258,all_tags[format],1,FALSE),""),
IFERROR(VLOOKUP($G258,all_tags[format],1,FALSE),""),
IFERROR(VLOOKUP($H258,all_tags[format],1,FALSE),""),
IFERROR(VLOOKUP($I258,all_tags[format],1,FALSE),""),
IFERROR(VLOOKUP($J258,all_tags[format],1,FALSE),""),
IFERROR(VLOOKUP($K258,all_tags[format],1,FALSE),""),
IFERROR(VLOOKUP($L258,all_tags[format],1,FALSE),""),
IFERROR(VLOOKUP($M258,all_tags[format],1,FALSE),""),
IFERROR(VLOOKUP($N258,all_tags[format],1,FALSE),""),
IFERROR(VLOOKUP($O258,all_tags[format],1,FALSE),"")
)</f>
        <v>post</v>
      </c>
      <c r="AD258" s="5" t="str">
        <f>_xlfn.TEXTJOIN("#",TRUE,
IFERROR(VLOOKUP($F258,all_tags[type],1,FALSE),""),
IFERROR(VLOOKUP($G258,all_tags[type],1,FALSE),""),
IFERROR(VLOOKUP($H258,all_tags[type],1,FALSE),""),
IFERROR(VLOOKUP($I258,all_tags[type],1,FALSE),""),
IFERROR(VLOOKUP($J258,all_tags[type],1,FALSE),""),
IFERROR(VLOOKUP($K258,all_tags[type],1,FALSE),""),
IFERROR(VLOOKUP($L258,all_tags[type],1,FALSE),""),
IFERROR(VLOOKUP($M258,all_tags[type],1,FALSE),""),
IFERROR(VLOOKUP($N258,all_tags[type],1,FALSE),""),
IFERROR(VLOOKUP($O258,all_tags[type],1,FALSE),"")
)</f>
        <v/>
      </c>
      <c r="AE258" s="5" t="str">
        <f>_xlfn.TEXTJOIN("#",TRUE,
IFERROR(VLOOKUP($F258,all_tags[level],1,FALSE),""),
IFERROR(VLOOKUP($G258,all_tags[level],1,FALSE),""),
IFERROR(VLOOKUP($H258,all_tags[level],1,FALSE),""),
IFERROR(VLOOKUP($I258,all_tags[level],1,FALSE),""),
IFERROR(VLOOKUP($J258,all_tags[level],1,FALSE),""),
IFERROR(VLOOKUP($K258,all_tags[level],1,FALSE),""),
IFERROR(VLOOKUP($L258,all_tags[level],1,FALSE),""),
IFERROR(VLOOKUP($M258,all_tags[level],1,FALSE),""),
IFERROR(VLOOKUP($N258,all_tags[level],1,FALSE),""),
IFERROR(VLOOKUP($O258,all_tags[level],1,FALSE),"")
)</f>
        <v>explainer#overview</v>
      </c>
      <c r="AF258" s="5" t="str">
        <f>_xlfn.TEXTJOIN("#",TRUE,
IFERROR(VLOOKUP($F258,all_tags[style],1,FALSE),""),
IFERROR(VLOOKUP($G258,all_tags[style],1,FALSE),""),
IFERROR(VLOOKUP($H258,all_tags[style],1,FALSE),""),
IFERROR(VLOOKUP($I258,all_tags[style],1,FALSE),""),
IFERROR(VLOOKUP($J258,all_tags[style],1,FALSE),""),
IFERROR(VLOOKUP($K258,all_tags[style],1,FALSE),""),
IFERROR(VLOOKUP($L258,all_tags[style],1,FALSE),""),
IFERROR(VLOOKUP($M258,all_tags[style],1,FALSE),""),
IFERROR(VLOOKUP($N258,all_tags[style],1,FALSE),""),
IFERROR(VLOOKUP($O258,all_tags[style],1,FALSE),"")
)</f>
        <v/>
      </c>
      <c r="AG258" s="5" t="str">
        <f>_xlfn.TEXTJOIN("#",TRUE,
IFERROR(VLOOKUP($F258,all_tags[theme],1,FALSE),""),
IFERROR(VLOOKUP($G258,all_tags[theme],1,FALSE),""),
IFERROR(VLOOKUP($H258,all_tags[theme],1,FALSE),""),
IFERROR(VLOOKUP($I258,all_tags[theme],1,FALSE),""),
IFERROR(VLOOKUP($J258,all_tags[theme],1,FALSE),""),
IFERROR(VLOOKUP($K258,all_tags[theme],1,FALSE),""),
IFERROR(VLOOKUP($L258,all_tags[theme],1,FALSE),""),
IFERROR(VLOOKUP($M258,all_tags[theme],1,FALSE),""),
IFERROR(VLOOKUP($N258,all_tags[theme],1,FALSE),""),
IFERROR(VLOOKUP($O258,all_tags[theme],1,FALSE),"")
)</f>
        <v/>
      </c>
      <c r="AH258" s="5" t="str">
        <f>_xlfn.TEXTJOIN("#",TRUE,
IFERROR(VLOOKUP($F258,all_tags[topic],1,FALSE),""),
IFERROR(VLOOKUP($G258,all_tags[topic],1,FALSE),""),
IFERROR(VLOOKUP($H258,all_tags[topic],1,FALSE),""),
IFERROR(VLOOKUP($I258,all_tags[topic],1,FALSE),""),
IFERROR(VLOOKUP($J258,all_tags[topic],1,FALSE),""),
IFERROR(VLOOKUP($K258,all_tags[topic],1,FALSE),""),
IFERROR(VLOOKUP($L258,all_tags[topic],1,FALSE),""),
IFERROR(VLOOKUP($M258,all_tags[topic],1,FALSE),""),
IFERROR(VLOOKUP($N258,all_tags[topic],1,FALSE),""),
IFERROR(VLOOKUP($O258,all_tags[topic],1,FALSE),"")
)</f>
        <v>technology</v>
      </c>
      <c r="AI258" s="5" t="str">
        <f>_xlfn.TEXTJOIN("#",TRUE,
IFERROR(VLOOKUP($F258,all_tags[area],1,FALSE),""),
IFERROR(VLOOKUP($G258,all_tags[area],1,FALSE),""),
IFERROR(VLOOKUP($H258,all_tags[area],1,FALSE),""),
IFERROR(VLOOKUP($I258,all_tags[area],1,FALSE),""),
IFERROR(VLOOKUP($J258,all_tags[area],1,FALSE),""),
IFERROR(VLOOKUP($K258,all_tags[area],1,FALSE),""),
IFERROR(VLOOKUP($L258,all_tags[area],1,FALSE),""),
IFERROR(VLOOKUP($M258,all_tags[area],1,FALSE),""),
IFERROR(VLOOKUP($N258,all_tags[area],1,FALSE),""),
IFERROR(VLOOKUP($O258,all_tags[area],1,FALSE),"")
)</f>
        <v/>
      </c>
      <c r="AJ258" s="5" t="str">
        <f>_xlfn.TEXTJOIN("#",TRUE,
IFERROR(VLOOKUP($F258,all_tags[technology],1,FALSE),""),
IFERROR(VLOOKUP($G258,all_tags[technology],1,FALSE),""),
IFERROR(VLOOKUP($H258,all_tags[technology],1,FALSE),""),
IFERROR(VLOOKUP($I258,all_tags[technology],1,FALSE),""),
IFERROR(VLOOKUP($J258,all_tags[technology],1,FALSE),""),
IFERROR(VLOOKUP($K258,all_tags[technology],1,FALSE),""),
IFERROR(VLOOKUP($L258,all_tags[technology],1,FALSE),""),
IFERROR(VLOOKUP($M258,all_tags[technology],1,FALSE),""),
IFERROR(VLOOKUP($N258,all_tags[technology],1,FALSE),""),
IFERROR(VLOOKUP($O258,all_tags[technology],1,FALSE),"")
)</f>
        <v>t-sne</v>
      </c>
      <c r="AK258" s="5" t="str">
        <f>_xlfn.TEXTJOIN("#",TRUE,
IFERROR(VLOOKUP($F258,all_tags[other],1,FALSE),""),
IFERROR(VLOOKUP($G258,all_tags[other],1,FALSE),""),
IFERROR(VLOOKUP($H258,all_tags[other],1,FALSE),""),
IFERROR(VLOOKUP($I258,all_tags[other],1,FALSE),""),
IFERROR(VLOOKUP($J258,all_tags[other],1,FALSE),""),
IFERROR(VLOOKUP($K258,all_tags[other],1,FALSE),""),
IFERROR(VLOOKUP($L258,all_tags[other],1,FALSE),""),
IFERROR(VLOOKUP($M258,all_tags[other],1,FALSE),""),
IFERROR(VLOOKUP($N258,all_tags[other],1,FALSE),""),
IFERROR(VLOOKUP($O258,all_tags[other],1,FALSE),"")
)</f>
        <v/>
      </c>
      <c r="AL258" t="str">
        <f t="shared" si="3"/>
        <v>post;explainer;overview;technology;t-sne</v>
      </c>
    </row>
    <row r="259" spans="1:38" x14ac:dyDescent="0.25">
      <c r="A259" t="str">
        <f>source_data[[#This Row],[link_id]]</f>
        <v>L00621</v>
      </c>
      <c r="B259" t="str">
        <f>source_data[[#This Row],[link]]</f>
        <v>https://powerbi.microsoft.com/en-us/blog/what-story-does-your-timeline-tell-introducing-the-timeline-storyteller-custom-visual-for-microsoft-power-bi/</v>
      </c>
      <c r="C259" t="str">
        <f>source_data[[#This Row],[article_title]]</f>
        <v>What story does your timeline tell?</v>
      </c>
      <c r="D259" t="str">
        <f>source_data[[#This Row],[concatenate]]</f>
        <v>post;review;data-viz;tool</v>
      </c>
      <c r="E259">
        <f>source_data[[#This Row],[tag_count]]</f>
        <v>5</v>
      </c>
      <c r="F259" t="str" cm="1">
        <f t="array" ref="F259:I259">_xlfn.TEXTSPLIT(Table5[[#This Row],[concatenate]],";")</f>
        <v>post</v>
      </c>
      <c r="G259" t="str">
        <v>review</v>
      </c>
      <c r="H259" t="str">
        <v>data-viz</v>
      </c>
      <c r="I259" t="str">
        <v>tool</v>
      </c>
      <c r="Q259">
        <f>IF(ISBLANK(F259),-1,COUNTIF(all_tags[],F259)-COUNTIF(all_tags[category],F259))</f>
        <v>1</v>
      </c>
      <c r="R259">
        <f>IF(ISBLANK(G259),-1,COUNTIF(all_tags[],G259)-COUNTIF(all_tags[category],G259))</f>
        <v>1</v>
      </c>
      <c r="S259">
        <f>IF(ISBLANK(H259),-1,COUNTIF(all_tags[],H259)-COUNTIF(all_tags[category],H259))</f>
        <v>1</v>
      </c>
      <c r="T259">
        <f>IF(ISBLANK(I259),-1,COUNTIF(all_tags[],I259)-COUNTIF(all_tags[category],I259))</f>
        <v>1</v>
      </c>
      <c r="U259">
        <f>IF(ISBLANK(J259),-1,COUNTIF(all_tags[],J259)-COUNTIF(all_tags[category],J259))</f>
        <v>-1</v>
      </c>
      <c r="V259">
        <f>IF(ISBLANK(K259),-1,COUNTIF(all_tags[],K259)-COUNTIF(all_tags[category],K259))</f>
        <v>-1</v>
      </c>
      <c r="W259">
        <f>IF(ISBLANK(L259),-1,COUNTIF(all_tags[],L259)-COUNTIF(all_tags[category],L259))</f>
        <v>-1</v>
      </c>
      <c r="X259">
        <f>IF(ISBLANK(M259),-1,COUNTIF(all_tags[],M259)-COUNTIF(all_tags[category],M259))</f>
        <v>-1</v>
      </c>
      <c r="Y259">
        <f>IF(ISBLANK(N259),-1,COUNTIF(all_tags[],N259)-COUNTIF(all_tags[category],N259))</f>
        <v>-1</v>
      </c>
      <c r="Z259">
        <f>IF(ISBLANK(O259),-1,COUNTIF(all_tags[],O259)-COUNTIF(all_tags[category],O259))</f>
        <v>-1</v>
      </c>
      <c r="AB259" t="str">
        <f>Table5[[#This Row],[link_id]]</f>
        <v>L00621</v>
      </c>
      <c r="AC259" s="5" t="str">
        <f>_xlfn.TEXTJOIN("#",TRUE,
IFERROR(VLOOKUP($F259,all_tags[format],1,FALSE),""),
IFERROR(VLOOKUP($G259,all_tags[format],1,FALSE),""),
IFERROR(VLOOKUP($H259,all_tags[format],1,FALSE),""),
IFERROR(VLOOKUP($I259,all_tags[format],1,FALSE),""),
IFERROR(VLOOKUP($J259,all_tags[format],1,FALSE),""),
IFERROR(VLOOKUP($K259,all_tags[format],1,FALSE),""),
IFERROR(VLOOKUP($L259,all_tags[format],1,FALSE),""),
IFERROR(VLOOKUP($M259,all_tags[format],1,FALSE),""),
IFERROR(VLOOKUP($N259,all_tags[format],1,FALSE),""),
IFERROR(VLOOKUP($O259,all_tags[format],1,FALSE),"")
)</f>
        <v>post</v>
      </c>
      <c r="AD259" s="5" t="str">
        <f>_xlfn.TEXTJOIN("#",TRUE,
IFERROR(VLOOKUP($F259,all_tags[type],1,FALSE),""),
IFERROR(VLOOKUP($G259,all_tags[type],1,FALSE),""),
IFERROR(VLOOKUP($H259,all_tags[type],1,FALSE),""),
IFERROR(VLOOKUP($I259,all_tags[type],1,FALSE),""),
IFERROR(VLOOKUP($J259,all_tags[type],1,FALSE),""),
IFERROR(VLOOKUP($K259,all_tags[type],1,FALSE),""),
IFERROR(VLOOKUP($L259,all_tags[type],1,FALSE),""),
IFERROR(VLOOKUP($M259,all_tags[type],1,FALSE),""),
IFERROR(VLOOKUP($N259,all_tags[type],1,FALSE),""),
IFERROR(VLOOKUP($O259,all_tags[type],1,FALSE),"")
)</f>
        <v>review</v>
      </c>
      <c r="AE259" s="5" t="str">
        <f>_xlfn.TEXTJOIN("#",TRUE,
IFERROR(VLOOKUP($F259,all_tags[level],1,FALSE),""),
IFERROR(VLOOKUP($G259,all_tags[level],1,FALSE),""),
IFERROR(VLOOKUP($H259,all_tags[level],1,FALSE),""),
IFERROR(VLOOKUP($I259,all_tags[level],1,FALSE),""),
IFERROR(VLOOKUP($J259,all_tags[level],1,FALSE),""),
IFERROR(VLOOKUP($K259,all_tags[level],1,FALSE),""),
IFERROR(VLOOKUP($L259,all_tags[level],1,FALSE),""),
IFERROR(VLOOKUP($M259,all_tags[level],1,FALSE),""),
IFERROR(VLOOKUP($N259,all_tags[level],1,FALSE),""),
IFERROR(VLOOKUP($O259,all_tags[level],1,FALSE),"")
)</f>
        <v/>
      </c>
      <c r="AF259" s="5" t="str">
        <f>_xlfn.TEXTJOIN("#",TRUE,
IFERROR(VLOOKUP($F259,all_tags[style],1,FALSE),""),
IFERROR(VLOOKUP($G259,all_tags[style],1,FALSE),""),
IFERROR(VLOOKUP($H259,all_tags[style],1,FALSE),""),
IFERROR(VLOOKUP($I259,all_tags[style],1,FALSE),""),
IFERROR(VLOOKUP($J259,all_tags[style],1,FALSE),""),
IFERROR(VLOOKUP($K259,all_tags[style],1,FALSE),""),
IFERROR(VLOOKUP($L259,all_tags[style],1,FALSE),""),
IFERROR(VLOOKUP($M259,all_tags[style],1,FALSE),""),
IFERROR(VLOOKUP($N259,all_tags[style],1,FALSE),""),
IFERROR(VLOOKUP($O259,all_tags[style],1,FALSE),"")
)</f>
        <v/>
      </c>
      <c r="AG259" s="5" t="str">
        <f>_xlfn.TEXTJOIN("#",TRUE,
IFERROR(VLOOKUP($F259,all_tags[theme],1,FALSE),""),
IFERROR(VLOOKUP($G259,all_tags[theme],1,FALSE),""),
IFERROR(VLOOKUP($H259,all_tags[theme],1,FALSE),""),
IFERROR(VLOOKUP($I259,all_tags[theme],1,FALSE),""),
IFERROR(VLOOKUP($J259,all_tags[theme],1,FALSE),""),
IFERROR(VLOOKUP($K259,all_tags[theme],1,FALSE),""),
IFERROR(VLOOKUP($L259,all_tags[theme],1,FALSE),""),
IFERROR(VLOOKUP($M259,all_tags[theme],1,FALSE),""),
IFERROR(VLOOKUP($N259,all_tags[theme],1,FALSE),""),
IFERROR(VLOOKUP($O259,all_tags[theme],1,FALSE),"")
)</f>
        <v>data-viz</v>
      </c>
      <c r="AH259" s="5" t="str">
        <f>_xlfn.TEXTJOIN("#",TRUE,
IFERROR(VLOOKUP($F259,all_tags[topic],1,FALSE),""),
IFERROR(VLOOKUP($G259,all_tags[topic],1,FALSE),""),
IFERROR(VLOOKUP($H259,all_tags[topic],1,FALSE),""),
IFERROR(VLOOKUP($I259,all_tags[topic],1,FALSE),""),
IFERROR(VLOOKUP($J259,all_tags[topic],1,FALSE),""),
IFERROR(VLOOKUP($K259,all_tags[topic],1,FALSE),""),
IFERROR(VLOOKUP($L259,all_tags[topic],1,FALSE),""),
IFERROR(VLOOKUP($M259,all_tags[topic],1,FALSE),""),
IFERROR(VLOOKUP($N259,all_tags[topic],1,FALSE),""),
IFERROR(VLOOKUP($O259,all_tags[topic],1,FALSE),"")
)</f>
        <v>tool</v>
      </c>
      <c r="AI259" s="5" t="str">
        <f>_xlfn.TEXTJOIN("#",TRUE,
IFERROR(VLOOKUP($F259,all_tags[area],1,FALSE),""),
IFERROR(VLOOKUP($G259,all_tags[area],1,FALSE),""),
IFERROR(VLOOKUP($H259,all_tags[area],1,FALSE),""),
IFERROR(VLOOKUP($I259,all_tags[area],1,FALSE),""),
IFERROR(VLOOKUP($J259,all_tags[area],1,FALSE),""),
IFERROR(VLOOKUP($K259,all_tags[area],1,FALSE),""),
IFERROR(VLOOKUP($L259,all_tags[area],1,FALSE),""),
IFERROR(VLOOKUP($M259,all_tags[area],1,FALSE),""),
IFERROR(VLOOKUP($N259,all_tags[area],1,FALSE),""),
IFERROR(VLOOKUP($O259,all_tags[area],1,FALSE),"")
)</f>
        <v/>
      </c>
      <c r="AJ259" s="5" t="str">
        <f>_xlfn.TEXTJOIN("#",TRUE,
IFERROR(VLOOKUP($F259,all_tags[technology],1,FALSE),""),
IFERROR(VLOOKUP($G259,all_tags[technology],1,FALSE),""),
IFERROR(VLOOKUP($H259,all_tags[technology],1,FALSE),""),
IFERROR(VLOOKUP($I259,all_tags[technology],1,FALSE),""),
IFERROR(VLOOKUP($J259,all_tags[technology],1,FALSE),""),
IFERROR(VLOOKUP($K259,all_tags[technology],1,FALSE),""),
IFERROR(VLOOKUP($L259,all_tags[technology],1,FALSE),""),
IFERROR(VLOOKUP($M259,all_tags[technology],1,FALSE),""),
IFERROR(VLOOKUP($N259,all_tags[technology],1,FALSE),""),
IFERROR(VLOOKUP($O259,all_tags[technology],1,FALSE),"")
)</f>
        <v/>
      </c>
      <c r="AK259" s="5" t="str">
        <f>_xlfn.TEXTJOIN("#",TRUE,
IFERROR(VLOOKUP($F259,all_tags[other],1,FALSE),""),
IFERROR(VLOOKUP($G259,all_tags[other],1,FALSE),""),
IFERROR(VLOOKUP($H259,all_tags[other],1,FALSE),""),
IFERROR(VLOOKUP($I259,all_tags[other],1,FALSE),""),
IFERROR(VLOOKUP($J259,all_tags[other],1,FALSE),""),
IFERROR(VLOOKUP($K259,all_tags[other],1,FALSE),""),
IFERROR(VLOOKUP($L259,all_tags[other],1,FALSE),""),
IFERROR(VLOOKUP($M259,all_tags[other],1,FALSE),""),
IFERROR(VLOOKUP($N259,all_tags[other],1,FALSE),""),
IFERROR(VLOOKUP($O259,all_tags[other],1,FALSE),"")
)</f>
        <v/>
      </c>
      <c r="AL259" t="str">
        <f t="shared" ref="AL259:AL322" si="4">SUBSTITUTE(_xlfn.TEXTJOIN(";",TRUE,AC259:AK259),"#",";")</f>
        <v>post;review;data-viz;tool</v>
      </c>
    </row>
    <row r="260" spans="1:38" x14ac:dyDescent="0.25">
      <c r="A260" t="str">
        <f>source_data[[#This Row],[link_id]]</f>
        <v>L00625</v>
      </c>
      <c r="B260" t="str">
        <f>source_data[[#This Row],[link]]</f>
        <v>https://www.r-bloggers.com/sensographics-and-mapping-consumer-perceptions-using-pca-and-factominer/</v>
      </c>
      <c r="C260" t="str">
        <f>source_data[[#This Row],[article_title]]</f>
        <v>Sensographics and Mapping Consumer Perceptions Using PCA and FactoMineR</v>
      </c>
      <c r="D260" t="str">
        <f>source_data[[#This Row],[concatenate]]</f>
        <v>post;tutorial;technique;technology;rstats;pca</v>
      </c>
      <c r="E260">
        <f>source_data[[#This Row],[tag_count]]</f>
        <v>5</v>
      </c>
      <c r="F260" t="str" cm="1">
        <f t="array" ref="F260:K260">_xlfn.TEXTSPLIT(Table5[[#This Row],[concatenate]],";")</f>
        <v>post</v>
      </c>
      <c r="G260" t="str">
        <v>tutorial</v>
      </c>
      <c r="H260" t="str">
        <v>technique</v>
      </c>
      <c r="I260" t="str">
        <v>technology</v>
      </c>
      <c r="J260" t="str">
        <v>rstats</v>
      </c>
      <c r="K260" t="str">
        <v>pca</v>
      </c>
      <c r="Q260">
        <f>IF(ISBLANK(F260),-1,COUNTIF(all_tags[],F260)-COUNTIF(all_tags[category],F260))</f>
        <v>1</v>
      </c>
      <c r="R260">
        <f>IF(ISBLANK(G260),-1,COUNTIF(all_tags[],G260)-COUNTIF(all_tags[category],G260))</f>
        <v>1</v>
      </c>
      <c r="S260">
        <f>IF(ISBLANK(H260),-1,COUNTIF(all_tags[],H260)-COUNTIF(all_tags[category],H260))</f>
        <v>1</v>
      </c>
      <c r="T260">
        <f>IF(ISBLANK(I260),-1,COUNTIF(all_tags[],I260)-COUNTIF(all_tags[category],I260))</f>
        <v>1</v>
      </c>
      <c r="U260">
        <f>IF(ISBLANK(J260),-1,COUNTIF(all_tags[],J260)-COUNTIF(all_tags[category],J260))</f>
        <v>1</v>
      </c>
      <c r="V260">
        <f>IF(ISBLANK(K260),-1,COUNTIF(all_tags[],K260)-COUNTIF(all_tags[category],K260))</f>
        <v>1</v>
      </c>
      <c r="W260">
        <f>IF(ISBLANK(L260),-1,COUNTIF(all_tags[],L260)-COUNTIF(all_tags[category],L260))</f>
        <v>-1</v>
      </c>
      <c r="X260">
        <f>IF(ISBLANK(M260),-1,COUNTIF(all_tags[],M260)-COUNTIF(all_tags[category],M260))</f>
        <v>-1</v>
      </c>
      <c r="Y260">
        <f>IF(ISBLANK(N260),-1,COUNTIF(all_tags[],N260)-COUNTIF(all_tags[category],N260))</f>
        <v>-1</v>
      </c>
      <c r="Z260">
        <f>IF(ISBLANK(O260),-1,COUNTIF(all_tags[],O260)-COUNTIF(all_tags[category],O260))</f>
        <v>-1</v>
      </c>
      <c r="AB260" t="str">
        <f>Table5[[#This Row],[link_id]]</f>
        <v>L00625</v>
      </c>
      <c r="AC260" s="5" t="str">
        <f>_xlfn.TEXTJOIN("#",TRUE,
IFERROR(VLOOKUP($F260,all_tags[format],1,FALSE),""),
IFERROR(VLOOKUP($G260,all_tags[format],1,FALSE),""),
IFERROR(VLOOKUP($H260,all_tags[format],1,FALSE),""),
IFERROR(VLOOKUP($I260,all_tags[format],1,FALSE),""),
IFERROR(VLOOKUP($J260,all_tags[format],1,FALSE),""),
IFERROR(VLOOKUP($K260,all_tags[format],1,FALSE),""),
IFERROR(VLOOKUP($L260,all_tags[format],1,FALSE),""),
IFERROR(VLOOKUP($M260,all_tags[format],1,FALSE),""),
IFERROR(VLOOKUP($N260,all_tags[format],1,FALSE),""),
IFERROR(VLOOKUP($O260,all_tags[format],1,FALSE),"")
)</f>
        <v>post</v>
      </c>
      <c r="AD260" s="5" t="str">
        <f>_xlfn.TEXTJOIN("#",TRUE,
IFERROR(VLOOKUP($F260,all_tags[type],1,FALSE),""),
IFERROR(VLOOKUP($G260,all_tags[type],1,FALSE),""),
IFERROR(VLOOKUP($H260,all_tags[type],1,FALSE),""),
IFERROR(VLOOKUP($I260,all_tags[type],1,FALSE),""),
IFERROR(VLOOKUP($J260,all_tags[type],1,FALSE),""),
IFERROR(VLOOKUP($K260,all_tags[type],1,FALSE),""),
IFERROR(VLOOKUP($L260,all_tags[type],1,FALSE),""),
IFERROR(VLOOKUP($M260,all_tags[type],1,FALSE),""),
IFERROR(VLOOKUP($N260,all_tags[type],1,FALSE),""),
IFERROR(VLOOKUP($O260,all_tags[type],1,FALSE),"")
)</f>
        <v>tutorial</v>
      </c>
      <c r="AE260" s="5" t="str">
        <f>_xlfn.TEXTJOIN("#",TRUE,
IFERROR(VLOOKUP($F260,all_tags[level],1,FALSE),""),
IFERROR(VLOOKUP($G260,all_tags[level],1,FALSE),""),
IFERROR(VLOOKUP($H260,all_tags[level],1,FALSE),""),
IFERROR(VLOOKUP($I260,all_tags[level],1,FALSE),""),
IFERROR(VLOOKUP($J260,all_tags[level],1,FALSE),""),
IFERROR(VLOOKUP($K260,all_tags[level],1,FALSE),""),
IFERROR(VLOOKUP($L260,all_tags[level],1,FALSE),""),
IFERROR(VLOOKUP($M260,all_tags[level],1,FALSE),""),
IFERROR(VLOOKUP($N260,all_tags[level],1,FALSE),""),
IFERROR(VLOOKUP($O260,all_tags[level],1,FALSE),"")
)</f>
        <v/>
      </c>
      <c r="AF260" s="5" t="str">
        <f>_xlfn.TEXTJOIN("#",TRUE,
IFERROR(VLOOKUP($F260,all_tags[style],1,FALSE),""),
IFERROR(VLOOKUP($G260,all_tags[style],1,FALSE),""),
IFERROR(VLOOKUP($H260,all_tags[style],1,FALSE),""),
IFERROR(VLOOKUP($I260,all_tags[style],1,FALSE),""),
IFERROR(VLOOKUP($J260,all_tags[style],1,FALSE),""),
IFERROR(VLOOKUP($K260,all_tags[style],1,FALSE),""),
IFERROR(VLOOKUP($L260,all_tags[style],1,FALSE),""),
IFERROR(VLOOKUP($M260,all_tags[style],1,FALSE),""),
IFERROR(VLOOKUP($N260,all_tags[style],1,FALSE),""),
IFERROR(VLOOKUP($O260,all_tags[style],1,FALSE),"")
)</f>
        <v/>
      </c>
      <c r="AG260" s="5" t="str">
        <f>_xlfn.TEXTJOIN("#",TRUE,
IFERROR(VLOOKUP($F260,all_tags[theme],1,FALSE),""),
IFERROR(VLOOKUP($G260,all_tags[theme],1,FALSE),""),
IFERROR(VLOOKUP($H260,all_tags[theme],1,FALSE),""),
IFERROR(VLOOKUP($I260,all_tags[theme],1,FALSE),""),
IFERROR(VLOOKUP($J260,all_tags[theme],1,FALSE),""),
IFERROR(VLOOKUP($K260,all_tags[theme],1,FALSE),""),
IFERROR(VLOOKUP($L260,all_tags[theme],1,FALSE),""),
IFERROR(VLOOKUP($M260,all_tags[theme],1,FALSE),""),
IFERROR(VLOOKUP($N260,all_tags[theme],1,FALSE),""),
IFERROR(VLOOKUP($O260,all_tags[theme],1,FALSE),"")
)</f>
        <v/>
      </c>
      <c r="AH260" s="5" t="str">
        <f>_xlfn.TEXTJOIN("#",TRUE,
IFERROR(VLOOKUP($F260,all_tags[topic],1,FALSE),""),
IFERROR(VLOOKUP($G260,all_tags[topic],1,FALSE),""),
IFERROR(VLOOKUP($H260,all_tags[topic],1,FALSE),""),
IFERROR(VLOOKUP($I260,all_tags[topic],1,FALSE),""),
IFERROR(VLOOKUP($J260,all_tags[topic],1,FALSE),""),
IFERROR(VLOOKUP($K260,all_tags[topic],1,FALSE),""),
IFERROR(VLOOKUP($L260,all_tags[topic],1,FALSE),""),
IFERROR(VLOOKUP($M260,all_tags[topic],1,FALSE),""),
IFERROR(VLOOKUP($N260,all_tags[topic],1,FALSE),""),
IFERROR(VLOOKUP($O260,all_tags[topic],1,FALSE),"")
)</f>
        <v>technique#technology</v>
      </c>
      <c r="AI260" s="5" t="str">
        <f>_xlfn.TEXTJOIN("#",TRUE,
IFERROR(VLOOKUP($F260,all_tags[area],1,FALSE),""),
IFERROR(VLOOKUP($G260,all_tags[area],1,FALSE),""),
IFERROR(VLOOKUP($H260,all_tags[area],1,FALSE),""),
IFERROR(VLOOKUP($I260,all_tags[area],1,FALSE),""),
IFERROR(VLOOKUP($J260,all_tags[area],1,FALSE),""),
IFERROR(VLOOKUP($K260,all_tags[area],1,FALSE),""),
IFERROR(VLOOKUP($L260,all_tags[area],1,FALSE),""),
IFERROR(VLOOKUP($M260,all_tags[area],1,FALSE),""),
IFERROR(VLOOKUP($N260,all_tags[area],1,FALSE),""),
IFERROR(VLOOKUP($O260,all_tags[area],1,FALSE),"")
)</f>
        <v/>
      </c>
      <c r="AJ260" s="5" t="str">
        <f>_xlfn.TEXTJOIN("#",TRUE,
IFERROR(VLOOKUP($F260,all_tags[technology],1,FALSE),""),
IFERROR(VLOOKUP($G260,all_tags[technology],1,FALSE),""),
IFERROR(VLOOKUP($H260,all_tags[technology],1,FALSE),""),
IFERROR(VLOOKUP($I260,all_tags[technology],1,FALSE),""),
IFERROR(VLOOKUP($J260,all_tags[technology],1,FALSE),""),
IFERROR(VLOOKUP($K260,all_tags[technology],1,FALSE),""),
IFERROR(VLOOKUP($L260,all_tags[technology],1,FALSE),""),
IFERROR(VLOOKUP($M260,all_tags[technology],1,FALSE),""),
IFERROR(VLOOKUP($N260,all_tags[technology],1,FALSE),""),
IFERROR(VLOOKUP($O260,all_tags[technology],1,FALSE),"")
)</f>
        <v>rstats#pca</v>
      </c>
      <c r="AK260" s="5" t="str">
        <f>_xlfn.TEXTJOIN("#",TRUE,
IFERROR(VLOOKUP($F260,all_tags[other],1,FALSE),""),
IFERROR(VLOOKUP($G260,all_tags[other],1,FALSE),""),
IFERROR(VLOOKUP($H260,all_tags[other],1,FALSE),""),
IFERROR(VLOOKUP($I260,all_tags[other],1,FALSE),""),
IFERROR(VLOOKUP($J260,all_tags[other],1,FALSE),""),
IFERROR(VLOOKUP($K260,all_tags[other],1,FALSE),""),
IFERROR(VLOOKUP($L260,all_tags[other],1,FALSE),""),
IFERROR(VLOOKUP($M260,all_tags[other],1,FALSE),""),
IFERROR(VLOOKUP($N260,all_tags[other],1,FALSE),""),
IFERROR(VLOOKUP($O260,all_tags[other],1,FALSE),"")
)</f>
        <v/>
      </c>
      <c r="AL260" t="str">
        <f t="shared" si="4"/>
        <v>post;tutorial;technique;technology;rstats;pca</v>
      </c>
    </row>
    <row r="261" spans="1:38" x14ac:dyDescent="0.25">
      <c r="A261" t="str">
        <f>source_data[[#This Row],[link_id]]</f>
        <v>L00630</v>
      </c>
      <c r="B261" t="str">
        <f>source_data[[#This Row],[link]]</f>
        <v>https://research.googleblog.com/2017/07/facets-open-source-visualization-tool.html</v>
      </c>
      <c r="C261" t="str">
        <f>source_data[[#This Row],[article_title]]</f>
        <v>Facets: An Open Source Visualization Tool for Machine Learning Training Data</v>
      </c>
      <c r="D261" t="str">
        <f>source_data[[#This Row],[concatenate]]</f>
        <v>post;overview;data-viz;tool;ml</v>
      </c>
      <c r="E261">
        <f>source_data[[#This Row],[tag_count]]</f>
        <v>6</v>
      </c>
      <c r="F261" t="str" cm="1">
        <f t="array" ref="F261:J261">_xlfn.TEXTSPLIT(Table5[[#This Row],[concatenate]],";")</f>
        <v>post</v>
      </c>
      <c r="G261" t="str">
        <v>overview</v>
      </c>
      <c r="H261" t="str">
        <v>data-viz</v>
      </c>
      <c r="I261" t="str">
        <v>tool</v>
      </c>
      <c r="J261" t="str">
        <v>ml</v>
      </c>
      <c r="Q261">
        <f>IF(ISBLANK(F261),-1,COUNTIF(all_tags[],F261)-COUNTIF(all_tags[category],F261))</f>
        <v>1</v>
      </c>
      <c r="R261">
        <f>IF(ISBLANK(G261),-1,COUNTIF(all_tags[],G261)-COUNTIF(all_tags[category],G261))</f>
        <v>1</v>
      </c>
      <c r="S261">
        <f>IF(ISBLANK(H261),-1,COUNTIF(all_tags[],H261)-COUNTIF(all_tags[category],H261))</f>
        <v>1</v>
      </c>
      <c r="T261">
        <f>IF(ISBLANK(I261),-1,COUNTIF(all_tags[],I261)-COUNTIF(all_tags[category],I261))</f>
        <v>1</v>
      </c>
      <c r="U261">
        <f>IF(ISBLANK(J261),-1,COUNTIF(all_tags[],J261)-COUNTIF(all_tags[category],J261))</f>
        <v>1</v>
      </c>
      <c r="V261">
        <f>IF(ISBLANK(K261),-1,COUNTIF(all_tags[],K261)-COUNTIF(all_tags[category],K261))</f>
        <v>-1</v>
      </c>
      <c r="W261">
        <f>IF(ISBLANK(L261),-1,COUNTIF(all_tags[],L261)-COUNTIF(all_tags[category],L261))</f>
        <v>-1</v>
      </c>
      <c r="X261">
        <f>IF(ISBLANK(M261),-1,COUNTIF(all_tags[],M261)-COUNTIF(all_tags[category],M261))</f>
        <v>-1</v>
      </c>
      <c r="Y261">
        <f>IF(ISBLANK(N261),-1,COUNTIF(all_tags[],N261)-COUNTIF(all_tags[category],N261))</f>
        <v>-1</v>
      </c>
      <c r="Z261">
        <f>IF(ISBLANK(O261),-1,COUNTIF(all_tags[],O261)-COUNTIF(all_tags[category],O261))</f>
        <v>-1</v>
      </c>
      <c r="AB261" t="str">
        <f>Table5[[#This Row],[link_id]]</f>
        <v>L00630</v>
      </c>
      <c r="AC261" s="5" t="str">
        <f>_xlfn.TEXTJOIN("#",TRUE,
IFERROR(VLOOKUP($F261,all_tags[format],1,FALSE),""),
IFERROR(VLOOKUP($G261,all_tags[format],1,FALSE),""),
IFERROR(VLOOKUP($H261,all_tags[format],1,FALSE),""),
IFERROR(VLOOKUP($I261,all_tags[format],1,FALSE),""),
IFERROR(VLOOKUP($J261,all_tags[format],1,FALSE),""),
IFERROR(VLOOKUP($K261,all_tags[format],1,FALSE),""),
IFERROR(VLOOKUP($L261,all_tags[format],1,FALSE),""),
IFERROR(VLOOKUP($M261,all_tags[format],1,FALSE),""),
IFERROR(VLOOKUP($N261,all_tags[format],1,FALSE),""),
IFERROR(VLOOKUP($O261,all_tags[format],1,FALSE),"")
)</f>
        <v>post</v>
      </c>
      <c r="AD261" s="5" t="str">
        <f>_xlfn.TEXTJOIN("#",TRUE,
IFERROR(VLOOKUP($F261,all_tags[type],1,FALSE),""),
IFERROR(VLOOKUP($G261,all_tags[type],1,FALSE),""),
IFERROR(VLOOKUP($H261,all_tags[type],1,FALSE),""),
IFERROR(VLOOKUP($I261,all_tags[type],1,FALSE),""),
IFERROR(VLOOKUP($J261,all_tags[type],1,FALSE),""),
IFERROR(VLOOKUP($K261,all_tags[type],1,FALSE),""),
IFERROR(VLOOKUP($L261,all_tags[type],1,FALSE),""),
IFERROR(VLOOKUP($M261,all_tags[type],1,FALSE),""),
IFERROR(VLOOKUP($N261,all_tags[type],1,FALSE),""),
IFERROR(VLOOKUP($O261,all_tags[type],1,FALSE),"")
)</f>
        <v/>
      </c>
      <c r="AE261" s="5" t="str">
        <f>_xlfn.TEXTJOIN("#",TRUE,
IFERROR(VLOOKUP($F261,all_tags[level],1,FALSE),""),
IFERROR(VLOOKUP($G261,all_tags[level],1,FALSE),""),
IFERROR(VLOOKUP($H261,all_tags[level],1,FALSE),""),
IFERROR(VLOOKUP($I261,all_tags[level],1,FALSE),""),
IFERROR(VLOOKUP($J261,all_tags[level],1,FALSE),""),
IFERROR(VLOOKUP($K261,all_tags[level],1,FALSE),""),
IFERROR(VLOOKUP($L261,all_tags[level],1,FALSE),""),
IFERROR(VLOOKUP($M261,all_tags[level],1,FALSE),""),
IFERROR(VLOOKUP($N261,all_tags[level],1,FALSE),""),
IFERROR(VLOOKUP($O261,all_tags[level],1,FALSE),"")
)</f>
        <v>overview</v>
      </c>
      <c r="AF261" s="5" t="str">
        <f>_xlfn.TEXTJOIN("#",TRUE,
IFERROR(VLOOKUP($F261,all_tags[style],1,FALSE),""),
IFERROR(VLOOKUP($G261,all_tags[style],1,FALSE),""),
IFERROR(VLOOKUP($H261,all_tags[style],1,FALSE),""),
IFERROR(VLOOKUP($I261,all_tags[style],1,FALSE),""),
IFERROR(VLOOKUP($J261,all_tags[style],1,FALSE),""),
IFERROR(VLOOKUP($K261,all_tags[style],1,FALSE),""),
IFERROR(VLOOKUP($L261,all_tags[style],1,FALSE),""),
IFERROR(VLOOKUP($M261,all_tags[style],1,FALSE),""),
IFERROR(VLOOKUP($N261,all_tags[style],1,FALSE),""),
IFERROR(VLOOKUP($O261,all_tags[style],1,FALSE),"")
)</f>
        <v/>
      </c>
      <c r="AG261" s="5" t="str">
        <f>_xlfn.TEXTJOIN("#",TRUE,
IFERROR(VLOOKUP($F261,all_tags[theme],1,FALSE),""),
IFERROR(VLOOKUP($G261,all_tags[theme],1,FALSE),""),
IFERROR(VLOOKUP($H261,all_tags[theme],1,FALSE),""),
IFERROR(VLOOKUP($I261,all_tags[theme],1,FALSE),""),
IFERROR(VLOOKUP($J261,all_tags[theme],1,FALSE),""),
IFERROR(VLOOKUP($K261,all_tags[theme],1,FALSE),""),
IFERROR(VLOOKUP($L261,all_tags[theme],1,FALSE),""),
IFERROR(VLOOKUP($M261,all_tags[theme],1,FALSE),""),
IFERROR(VLOOKUP($N261,all_tags[theme],1,FALSE),""),
IFERROR(VLOOKUP($O261,all_tags[theme],1,FALSE),"")
)</f>
        <v>data-viz</v>
      </c>
      <c r="AH261" s="5" t="str">
        <f>_xlfn.TEXTJOIN("#",TRUE,
IFERROR(VLOOKUP($F261,all_tags[topic],1,FALSE),""),
IFERROR(VLOOKUP($G261,all_tags[topic],1,FALSE),""),
IFERROR(VLOOKUP($H261,all_tags[topic],1,FALSE),""),
IFERROR(VLOOKUP($I261,all_tags[topic],1,FALSE),""),
IFERROR(VLOOKUP($J261,all_tags[topic],1,FALSE),""),
IFERROR(VLOOKUP($K261,all_tags[topic],1,FALSE),""),
IFERROR(VLOOKUP($L261,all_tags[topic],1,FALSE),""),
IFERROR(VLOOKUP($M261,all_tags[topic],1,FALSE),""),
IFERROR(VLOOKUP($N261,all_tags[topic],1,FALSE),""),
IFERROR(VLOOKUP($O261,all_tags[topic],1,FALSE),"")
)</f>
        <v>tool</v>
      </c>
      <c r="AI261" s="5" t="str">
        <f>_xlfn.TEXTJOIN("#",TRUE,
IFERROR(VLOOKUP($F261,all_tags[area],1,FALSE),""),
IFERROR(VLOOKUP($G261,all_tags[area],1,FALSE),""),
IFERROR(VLOOKUP($H261,all_tags[area],1,FALSE),""),
IFERROR(VLOOKUP($I261,all_tags[area],1,FALSE),""),
IFERROR(VLOOKUP($J261,all_tags[area],1,FALSE),""),
IFERROR(VLOOKUP($K261,all_tags[area],1,FALSE),""),
IFERROR(VLOOKUP($L261,all_tags[area],1,FALSE),""),
IFERROR(VLOOKUP($M261,all_tags[area],1,FALSE),""),
IFERROR(VLOOKUP($N261,all_tags[area],1,FALSE),""),
IFERROR(VLOOKUP($O261,all_tags[area],1,FALSE),"")
)</f>
        <v>ml</v>
      </c>
      <c r="AJ261" s="5" t="str">
        <f>_xlfn.TEXTJOIN("#",TRUE,
IFERROR(VLOOKUP($F261,all_tags[technology],1,FALSE),""),
IFERROR(VLOOKUP($G261,all_tags[technology],1,FALSE),""),
IFERROR(VLOOKUP($H261,all_tags[technology],1,FALSE),""),
IFERROR(VLOOKUP($I261,all_tags[technology],1,FALSE),""),
IFERROR(VLOOKUP($J261,all_tags[technology],1,FALSE),""),
IFERROR(VLOOKUP($K261,all_tags[technology],1,FALSE),""),
IFERROR(VLOOKUP($L261,all_tags[technology],1,FALSE),""),
IFERROR(VLOOKUP($M261,all_tags[technology],1,FALSE),""),
IFERROR(VLOOKUP($N261,all_tags[technology],1,FALSE),""),
IFERROR(VLOOKUP($O261,all_tags[technology],1,FALSE),"")
)</f>
        <v/>
      </c>
      <c r="AK261" s="5" t="str">
        <f>_xlfn.TEXTJOIN("#",TRUE,
IFERROR(VLOOKUP($F261,all_tags[other],1,FALSE),""),
IFERROR(VLOOKUP($G261,all_tags[other],1,FALSE),""),
IFERROR(VLOOKUP($H261,all_tags[other],1,FALSE),""),
IFERROR(VLOOKUP($I261,all_tags[other],1,FALSE),""),
IFERROR(VLOOKUP($J261,all_tags[other],1,FALSE),""),
IFERROR(VLOOKUP($K261,all_tags[other],1,FALSE),""),
IFERROR(VLOOKUP($L261,all_tags[other],1,FALSE),""),
IFERROR(VLOOKUP($M261,all_tags[other],1,FALSE),""),
IFERROR(VLOOKUP($N261,all_tags[other],1,FALSE),""),
IFERROR(VLOOKUP($O261,all_tags[other],1,FALSE),"")
)</f>
        <v/>
      </c>
      <c r="AL261" t="str">
        <f t="shared" si="4"/>
        <v>post;overview;data-viz;tool;ml</v>
      </c>
    </row>
    <row r="262" spans="1:38" x14ac:dyDescent="0.25">
      <c r="A262" t="str">
        <f>source_data[[#This Row],[link_id]]</f>
        <v>L00632</v>
      </c>
      <c r="B262" t="str">
        <f>source_data[[#This Row],[link]]</f>
        <v>https://nsaunders.wordpress.com/2017/09/08/infographic-style-charts-using-the-r-waffle-package/</v>
      </c>
      <c r="C262" t="str">
        <f>source_data[[#This Row],[article_title]]</f>
        <v>Infographic-style charts using the R waffle package</v>
      </c>
      <c r="D262" t="str">
        <f>source_data[[#This Row],[concatenate]]</f>
        <v>post;how-to;basics;data-viz;technology;rstats</v>
      </c>
      <c r="E262">
        <f>source_data[[#This Row],[tag_count]]</f>
        <v>6</v>
      </c>
      <c r="F262" t="str" cm="1">
        <f t="array" ref="F262:K262">_xlfn.TEXTSPLIT(Table5[[#This Row],[concatenate]],";")</f>
        <v>post</v>
      </c>
      <c r="G262" t="str">
        <v>how-to</v>
      </c>
      <c r="H262" t="str">
        <v>basics</v>
      </c>
      <c r="I262" t="str">
        <v>data-viz</v>
      </c>
      <c r="J262" t="str">
        <v>technology</v>
      </c>
      <c r="K262" t="str">
        <v>rstats</v>
      </c>
      <c r="Q262">
        <f>IF(ISBLANK(F262),-1,COUNTIF(all_tags[],F262)-COUNTIF(all_tags[category],F262))</f>
        <v>1</v>
      </c>
      <c r="R262">
        <f>IF(ISBLANK(G262),-1,COUNTIF(all_tags[],G262)-COUNTIF(all_tags[category],G262))</f>
        <v>1</v>
      </c>
      <c r="S262">
        <f>IF(ISBLANK(H262),-1,COUNTIF(all_tags[],H262)-COUNTIF(all_tags[category],H262))</f>
        <v>1</v>
      </c>
      <c r="T262">
        <f>IF(ISBLANK(I262),-1,COUNTIF(all_tags[],I262)-COUNTIF(all_tags[category],I262))</f>
        <v>1</v>
      </c>
      <c r="U262">
        <f>IF(ISBLANK(J262),-1,COUNTIF(all_tags[],J262)-COUNTIF(all_tags[category],J262))</f>
        <v>1</v>
      </c>
      <c r="V262">
        <f>IF(ISBLANK(K262),-1,COUNTIF(all_tags[],K262)-COUNTIF(all_tags[category],K262))</f>
        <v>1</v>
      </c>
      <c r="W262">
        <f>IF(ISBLANK(L262),-1,COUNTIF(all_tags[],L262)-COUNTIF(all_tags[category],L262))</f>
        <v>-1</v>
      </c>
      <c r="X262">
        <f>IF(ISBLANK(M262),-1,COUNTIF(all_tags[],M262)-COUNTIF(all_tags[category],M262))</f>
        <v>-1</v>
      </c>
      <c r="Y262">
        <f>IF(ISBLANK(N262),-1,COUNTIF(all_tags[],N262)-COUNTIF(all_tags[category],N262))</f>
        <v>-1</v>
      </c>
      <c r="Z262">
        <f>IF(ISBLANK(O262),-1,COUNTIF(all_tags[],O262)-COUNTIF(all_tags[category],O262))</f>
        <v>-1</v>
      </c>
      <c r="AB262" t="str">
        <f>Table5[[#This Row],[link_id]]</f>
        <v>L00632</v>
      </c>
      <c r="AC262" s="5" t="str">
        <f>_xlfn.TEXTJOIN("#",TRUE,
IFERROR(VLOOKUP($F262,all_tags[format],1,FALSE),""),
IFERROR(VLOOKUP($G262,all_tags[format],1,FALSE),""),
IFERROR(VLOOKUP($H262,all_tags[format],1,FALSE),""),
IFERROR(VLOOKUP($I262,all_tags[format],1,FALSE),""),
IFERROR(VLOOKUP($J262,all_tags[format],1,FALSE),""),
IFERROR(VLOOKUP($K262,all_tags[format],1,FALSE),""),
IFERROR(VLOOKUP($L262,all_tags[format],1,FALSE),""),
IFERROR(VLOOKUP($M262,all_tags[format],1,FALSE),""),
IFERROR(VLOOKUP($N262,all_tags[format],1,FALSE),""),
IFERROR(VLOOKUP($O262,all_tags[format],1,FALSE),"")
)</f>
        <v>post</v>
      </c>
      <c r="AD262" s="5" t="str">
        <f>_xlfn.TEXTJOIN("#",TRUE,
IFERROR(VLOOKUP($F262,all_tags[type],1,FALSE),""),
IFERROR(VLOOKUP($G262,all_tags[type],1,FALSE),""),
IFERROR(VLOOKUP($H262,all_tags[type],1,FALSE),""),
IFERROR(VLOOKUP($I262,all_tags[type],1,FALSE),""),
IFERROR(VLOOKUP($J262,all_tags[type],1,FALSE),""),
IFERROR(VLOOKUP($K262,all_tags[type],1,FALSE),""),
IFERROR(VLOOKUP($L262,all_tags[type],1,FALSE),""),
IFERROR(VLOOKUP($M262,all_tags[type],1,FALSE),""),
IFERROR(VLOOKUP($N262,all_tags[type],1,FALSE),""),
IFERROR(VLOOKUP($O262,all_tags[type],1,FALSE),"")
)</f>
        <v>how-to</v>
      </c>
      <c r="AE262" s="5" t="str">
        <f>_xlfn.TEXTJOIN("#",TRUE,
IFERROR(VLOOKUP($F262,all_tags[level],1,FALSE),""),
IFERROR(VLOOKUP($G262,all_tags[level],1,FALSE),""),
IFERROR(VLOOKUP($H262,all_tags[level],1,FALSE),""),
IFERROR(VLOOKUP($I262,all_tags[level],1,FALSE),""),
IFERROR(VLOOKUP($J262,all_tags[level],1,FALSE),""),
IFERROR(VLOOKUP($K262,all_tags[level],1,FALSE),""),
IFERROR(VLOOKUP($L262,all_tags[level],1,FALSE),""),
IFERROR(VLOOKUP($M262,all_tags[level],1,FALSE),""),
IFERROR(VLOOKUP($N262,all_tags[level],1,FALSE),""),
IFERROR(VLOOKUP($O262,all_tags[level],1,FALSE),"")
)</f>
        <v>basics</v>
      </c>
      <c r="AF262" s="5" t="str">
        <f>_xlfn.TEXTJOIN("#",TRUE,
IFERROR(VLOOKUP($F262,all_tags[style],1,FALSE),""),
IFERROR(VLOOKUP($G262,all_tags[style],1,FALSE),""),
IFERROR(VLOOKUP($H262,all_tags[style],1,FALSE),""),
IFERROR(VLOOKUP($I262,all_tags[style],1,FALSE),""),
IFERROR(VLOOKUP($J262,all_tags[style],1,FALSE),""),
IFERROR(VLOOKUP($K262,all_tags[style],1,FALSE),""),
IFERROR(VLOOKUP($L262,all_tags[style],1,FALSE),""),
IFERROR(VLOOKUP($M262,all_tags[style],1,FALSE),""),
IFERROR(VLOOKUP($N262,all_tags[style],1,FALSE),""),
IFERROR(VLOOKUP($O262,all_tags[style],1,FALSE),"")
)</f>
        <v/>
      </c>
      <c r="AG262" s="5" t="str">
        <f>_xlfn.TEXTJOIN("#",TRUE,
IFERROR(VLOOKUP($F262,all_tags[theme],1,FALSE),""),
IFERROR(VLOOKUP($G262,all_tags[theme],1,FALSE),""),
IFERROR(VLOOKUP($H262,all_tags[theme],1,FALSE),""),
IFERROR(VLOOKUP($I262,all_tags[theme],1,FALSE),""),
IFERROR(VLOOKUP($J262,all_tags[theme],1,FALSE),""),
IFERROR(VLOOKUP($K262,all_tags[theme],1,FALSE),""),
IFERROR(VLOOKUP($L262,all_tags[theme],1,FALSE),""),
IFERROR(VLOOKUP($M262,all_tags[theme],1,FALSE),""),
IFERROR(VLOOKUP($N262,all_tags[theme],1,FALSE),""),
IFERROR(VLOOKUP($O262,all_tags[theme],1,FALSE),"")
)</f>
        <v>data-viz</v>
      </c>
      <c r="AH262" s="5" t="str">
        <f>_xlfn.TEXTJOIN("#",TRUE,
IFERROR(VLOOKUP($F262,all_tags[topic],1,FALSE),""),
IFERROR(VLOOKUP($G262,all_tags[topic],1,FALSE),""),
IFERROR(VLOOKUP($H262,all_tags[topic],1,FALSE),""),
IFERROR(VLOOKUP($I262,all_tags[topic],1,FALSE),""),
IFERROR(VLOOKUP($J262,all_tags[topic],1,FALSE),""),
IFERROR(VLOOKUP($K262,all_tags[topic],1,FALSE),""),
IFERROR(VLOOKUP($L262,all_tags[topic],1,FALSE),""),
IFERROR(VLOOKUP($M262,all_tags[topic],1,FALSE),""),
IFERROR(VLOOKUP($N262,all_tags[topic],1,FALSE),""),
IFERROR(VLOOKUP($O262,all_tags[topic],1,FALSE),"")
)</f>
        <v>technology</v>
      </c>
      <c r="AI262" s="5" t="str">
        <f>_xlfn.TEXTJOIN("#",TRUE,
IFERROR(VLOOKUP($F262,all_tags[area],1,FALSE),""),
IFERROR(VLOOKUP($G262,all_tags[area],1,FALSE),""),
IFERROR(VLOOKUP($H262,all_tags[area],1,FALSE),""),
IFERROR(VLOOKUP($I262,all_tags[area],1,FALSE),""),
IFERROR(VLOOKUP($J262,all_tags[area],1,FALSE),""),
IFERROR(VLOOKUP($K262,all_tags[area],1,FALSE),""),
IFERROR(VLOOKUP($L262,all_tags[area],1,FALSE),""),
IFERROR(VLOOKUP($M262,all_tags[area],1,FALSE),""),
IFERROR(VLOOKUP($N262,all_tags[area],1,FALSE),""),
IFERROR(VLOOKUP($O262,all_tags[area],1,FALSE),"")
)</f>
        <v/>
      </c>
      <c r="AJ262" s="5" t="str">
        <f>_xlfn.TEXTJOIN("#",TRUE,
IFERROR(VLOOKUP($F262,all_tags[technology],1,FALSE),""),
IFERROR(VLOOKUP($G262,all_tags[technology],1,FALSE),""),
IFERROR(VLOOKUP($H262,all_tags[technology],1,FALSE),""),
IFERROR(VLOOKUP($I262,all_tags[technology],1,FALSE),""),
IFERROR(VLOOKUP($J262,all_tags[technology],1,FALSE),""),
IFERROR(VLOOKUP($K262,all_tags[technology],1,FALSE),""),
IFERROR(VLOOKUP($L262,all_tags[technology],1,FALSE),""),
IFERROR(VLOOKUP($M262,all_tags[technology],1,FALSE),""),
IFERROR(VLOOKUP($N262,all_tags[technology],1,FALSE),""),
IFERROR(VLOOKUP($O262,all_tags[technology],1,FALSE),"")
)</f>
        <v>rstats</v>
      </c>
      <c r="AK262" s="5" t="str">
        <f>_xlfn.TEXTJOIN("#",TRUE,
IFERROR(VLOOKUP($F262,all_tags[other],1,FALSE),""),
IFERROR(VLOOKUP($G262,all_tags[other],1,FALSE),""),
IFERROR(VLOOKUP($H262,all_tags[other],1,FALSE),""),
IFERROR(VLOOKUP($I262,all_tags[other],1,FALSE),""),
IFERROR(VLOOKUP($J262,all_tags[other],1,FALSE),""),
IFERROR(VLOOKUP($K262,all_tags[other],1,FALSE),""),
IFERROR(VLOOKUP($L262,all_tags[other],1,FALSE),""),
IFERROR(VLOOKUP($M262,all_tags[other],1,FALSE),""),
IFERROR(VLOOKUP($N262,all_tags[other],1,FALSE),""),
IFERROR(VLOOKUP($O262,all_tags[other],1,FALSE),"")
)</f>
        <v/>
      </c>
      <c r="AL262" t="str">
        <f t="shared" si="4"/>
        <v>post;how-to;basics;data-viz;technology;rstats</v>
      </c>
    </row>
    <row r="263" spans="1:38" x14ac:dyDescent="0.25">
      <c r="A263" t="str">
        <f>source_data[[#This Row],[link_id]]</f>
        <v>L00633</v>
      </c>
      <c r="B263" t="str">
        <f>source_data[[#This Row],[link]]</f>
        <v>https://rpkgs.datanovia.com/ggpubr/index.html</v>
      </c>
      <c r="C263" t="str">
        <f>source_data[[#This Row],[article_title]]</f>
        <v>ggpubr: ‘ggplot2’ Based Publication Ready Plots</v>
      </c>
      <c r="D263" t="str">
        <f>source_data[[#This Row],[concatenate]]</f>
        <v>package;how-to;data-viz;technology;chart;rstats</v>
      </c>
      <c r="E263">
        <f>source_data[[#This Row],[tag_count]]</f>
        <v>6</v>
      </c>
      <c r="F263" t="str" cm="1">
        <f t="array" ref="F263:K263">_xlfn.TEXTSPLIT(Table5[[#This Row],[concatenate]],";")</f>
        <v>package</v>
      </c>
      <c r="G263" t="str">
        <v>how-to</v>
      </c>
      <c r="H263" t="str">
        <v>data-viz</v>
      </c>
      <c r="I263" t="str">
        <v>technology</v>
      </c>
      <c r="J263" t="str">
        <v>chart</v>
      </c>
      <c r="K263" t="str">
        <v>rstats</v>
      </c>
      <c r="Q263">
        <f>IF(ISBLANK(F263),-1,COUNTIF(all_tags[],F263)-COUNTIF(all_tags[category],F263))</f>
        <v>1</v>
      </c>
      <c r="R263">
        <f>IF(ISBLANK(G263),-1,COUNTIF(all_tags[],G263)-COUNTIF(all_tags[category],G263))</f>
        <v>1</v>
      </c>
      <c r="S263">
        <f>IF(ISBLANK(H263),-1,COUNTIF(all_tags[],H263)-COUNTIF(all_tags[category],H263))</f>
        <v>1</v>
      </c>
      <c r="T263">
        <f>IF(ISBLANK(I263),-1,COUNTIF(all_tags[],I263)-COUNTIF(all_tags[category],I263))</f>
        <v>1</v>
      </c>
      <c r="U263">
        <f>IF(ISBLANK(J263),-1,COUNTIF(all_tags[],J263)-COUNTIF(all_tags[category],J263))</f>
        <v>1</v>
      </c>
      <c r="V263">
        <f>IF(ISBLANK(K263),-1,COUNTIF(all_tags[],K263)-COUNTIF(all_tags[category],K263))</f>
        <v>1</v>
      </c>
      <c r="W263">
        <f>IF(ISBLANK(L263),-1,COUNTIF(all_tags[],L263)-COUNTIF(all_tags[category],L263))</f>
        <v>-1</v>
      </c>
      <c r="X263">
        <f>IF(ISBLANK(M263),-1,COUNTIF(all_tags[],M263)-COUNTIF(all_tags[category],M263))</f>
        <v>-1</v>
      </c>
      <c r="Y263">
        <f>IF(ISBLANK(N263),-1,COUNTIF(all_tags[],N263)-COUNTIF(all_tags[category],N263))</f>
        <v>-1</v>
      </c>
      <c r="Z263">
        <f>IF(ISBLANK(O263),-1,COUNTIF(all_tags[],O263)-COUNTIF(all_tags[category],O263))</f>
        <v>-1</v>
      </c>
      <c r="AB263" t="str">
        <f>Table5[[#This Row],[link_id]]</f>
        <v>L00633</v>
      </c>
      <c r="AC263" s="5" t="str">
        <f>_xlfn.TEXTJOIN("#",TRUE,
IFERROR(VLOOKUP($F263,all_tags[format],1,FALSE),""),
IFERROR(VLOOKUP($G263,all_tags[format],1,FALSE),""),
IFERROR(VLOOKUP($H263,all_tags[format],1,FALSE),""),
IFERROR(VLOOKUP($I263,all_tags[format],1,FALSE),""),
IFERROR(VLOOKUP($J263,all_tags[format],1,FALSE),""),
IFERROR(VLOOKUP($K263,all_tags[format],1,FALSE),""),
IFERROR(VLOOKUP($L263,all_tags[format],1,FALSE),""),
IFERROR(VLOOKUP($M263,all_tags[format],1,FALSE),""),
IFERROR(VLOOKUP($N263,all_tags[format],1,FALSE),""),
IFERROR(VLOOKUP($O263,all_tags[format],1,FALSE),"")
)</f>
        <v>package</v>
      </c>
      <c r="AD263" s="5" t="str">
        <f>_xlfn.TEXTJOIN("#",TRUE,
IFERROR(VLOOKUP($F263,all_tags[type],1,FALSE),""),
IFERROR(VLOOKUP($G263,all_tags[type],1,FALSE),""),
IFERROR(VLOOKUP($H263,all_tags[type],1,FALSE),""),
IFERROR(VLOOKUP($I263,all_tags[type],1,FALSE),""),
IFERROR(VLOOKUP($J263,all_tags[type],1,FALSE),""),
IFERROR(VLOOKUP($K263,all_tags[type],1,FALSE),""),
IFERROR(VLOOKUP($L263,all_tags[type],1,FALSE),""),
IFERROR(VLOOKUP($M263,all_tags[type],1,FALSE),""),
IFERROR(VLOOKUP($N263,all_tags[type],1,FALSE),""),
IFERROR(VLOOKUP($O263,all_tags[type],1,FALSE),"")
)</f>
        <v>how-to</v>
      </c>
      <c r="AE263" s="5" t="str">
        <f>_xlfn.TEXTJOIN("#",TRUE,
IFERROR(VLOOKUP($F263,all_tags[level],1,FALSE),""),
IFERROR(VLOOKUP($G263,all_tags[level],1,FALSE),""),
IFERROR(VLOOKUP($H263,all_tags[level],1,FALSE),""),
IFERROR(VLOOKUP($I263,all_tags[level],1,FALSE),""),
IFERROR(VLOOKUP($J263,all_tags[level],1,FALSE),""),
IFERROR(VLOOKUP($K263,all_tags[level],1,FALSE),""),
IFERROR(VLOOKUP($L263,all_tags[level],1,FALSE),""),
IFERROR(VLOOKUP($M263,all_tags[level],1,FALSE),""),
IFERROR(VLOOKUP($N263,all_tags[level],1,FALSE),""),
IFERROR(VLOOKUP($O263,all_tags[level],1,FALSE),"")
)</f>
        <v/>
      </c>
      <c r="AF263" s="5" t="str">
        <f>_xlfn.TEXTJOIN("#",TRUE,
IFERROR(VLOOKUP($F263,all_tags[style],1,FALSE),""),
IFERROR(VLOOKUP($G263,all_tags[style],1,FALSE),""),
IFERROR(VLOOKUP($H263,all_tags[style],1,FALSE),""),
IFERROR(VLOOKUP($I263,all_tags[style],1,FALSE),""),
IFERROR(VLOOKUP($J263,all_tags[style],1,FALSE),""),
IFERROR(VLOOKUP($K263,all_tags[style],1,FALSE),""),
IFERROR(VLOOKUP($L263,all_tags[style],1,FALSE),""),
IFERROR(VLOOKUP($M263,all_tags[style],1,FALSE),""),
IFERROR(VLOOKUP($N263,all_tags[style],1,FALSE),""),
IFERROR(VLOOKUP($O263,all_tags[style],1,FALSE),"")
)</f>
        <v/>
      </c>
      <c r="AG263" s="5" t="str">
        <f>_xlfn.TEXTJOIN("#",TRUE,
IFERROR(VLOOKUP($F263,all_tags[theme],1,FALSE),""),
IFERROR(VLOOKUP($G263,all_tags[theme],1,FALSE),""),
IFERROR(VLOOKUP($H263,all_tags[theme],1,FALSE),""),
IFERROR(VLOOKUP($I263,all_tags[theme],1,FALSE),""),
IFERROR(VLOOKUP($J263,all_tags[theme],1,FALSE),""),
IFERROR(VLOOKUP($K263,all_tags[theme],1,FALSE),""),
IFERROR(VLOOKUP($L263,all_tags[theme],1,FALSE),""),
IFERROR(VLOOKUP($M263,all_tags[theme],1,FALSE),""),
IFERROR(VLOOKUP($N263,all_tags[theme],1,FALSE),""),
IFERROR(VLOOKUP($O263,all_tags[theme],1,FALSE),"")
)</f>
        <v>data-viz</v>
      </c>
      <c r="AH263" s="5" t="str">
        <f>_xlfn.TEXTJOIN("#",TRUE,
IFERROR(VLOOKUP($F263,all_tags[topic],1,FALSE),""),
IFERROR(VLOOKUP($G263,all_tags[topic],1,FALSE),""),
IFERROR(VLOOKUP($H263,all_tags[topic],1,FALSE),""),
IFERROR(VLOOKUP($I263,all_tags[topic],1,FALSE),""),
IFERROR(VLOOKUP($J263,all_tags[topic],1,FALSE),""),
IFERROR(VLOOKUP($K263,all_tags[topic],1,FALSE),""),
IFERROR(VLOOKUP($L263,all_tags[topic],1,FALSE),""),
IFERROR(VLOOKUP($M263,all_tags[topic],1,FALSE),""),
IFERROR(VLOOKUP($N263,all_tags[topic],1,FALSE),""),
IFERROR(VLOOKUP($O263,all_tags[topic],1,FALSE),"")
)</f>
        <v>technology</v>
      </c>
      <c r="AI263" s="5" t="str">
        <f>_xlfn.TEXTJOIN("#",TRUE,
IFERROR(VLOOKUP($F263,all_tags[area],1,FALSE),""),
IFERROR(VLOOKUP($G263,all_tags[area],1,FALSE),""),
IFERROR(VLOOKUP($H263,all_tags[area],1,FALSE),""),
IFERROR(VLOOKUP($I263,all_tags[area],1,FALSE),""),
IFERROR(VLOOKUP($J263,all_tags[area],1,FALSE),""),
IFERROR(VLOOKUP($K263,all_tags[area],1,FALSE),""),
IFERROR(VLOOKUP($L263,all_tags[area],1,FALSE),""),
IFERROR(VLOOKUP($M263,all_tags[area],1,FALSE),""),
IFERROR(VLOOKUP($N263,all_tags[area],1,FALSE),""),
IFERROR(VLOOKUP($O263,all_tags[area],1,FALSE),"")
)</f>
        <v>chart</v>
      </c>
      <c r="AJ263" s="5" t="str">
        <f>_xlfn.TEXTJOIN("#",TRUE,
IFERROR(VLOOKUP($F263,all_tags[technology],1,FALSE),""),
IFERROR(VLOOKUP($G263,all_tags[technology],1,FALSE),""),
IFERROR(VLOOKUP($H263,all_tags[technology],1,FALSE),""),
IFERROR(VLOOKUP($I263,all_tags[technology],1,FALSE),""),
IFERROR(VLOOKUP($J263,all_tags[technology],1,FALSE),""),
IFERROR(VLOOKUP($K263,all_tags[technology],1,FALSE),""),
IFERROR(VLOOKUP($L263,all_tags[technology],1,FALSE),""),
IFERROR(VLOOKUP($M263,all_tags[technology],1,FALSE),""),
IFERROR(VLOOKUP($N263,all_tags[technology],1,FALSE),""),
IFERROR(VLOOKUP($O263,all_tags[technology],1,FALSE),"")
)</f>
        <v>rstats</v>
      </c>
      <c r="AK263" s="5" t="str">
        <f>_xlfn.TEXTJOIN("#",TRUE,
IFERROR(VLOOKUP($F263,all_tags[other],1,FALSE),""),
IFERROR(VLOOKUP($G263,all_tags[other],1,FALSE),""),
IFERROR(VLOOKUP($H263,all_tags[other],1,FALSE),""),
IFERROR(VLOOKUP($I263,all_tags[other],1,FALSE),""),
IFERROR(VLOOKUP($J263,all_tags[other],1,FALSE),""),
IFERROR(VLOOKUP($K263,all_tags[other],1,FALSE),""),
IFERROR(VLOOKUP($L263,all_tags[other],1,FALSE),""),
IFERROR(VLOOKUP($M263,all_tags[other],1,FALSE),""),
IFERROR(VLOOKUP($N263,all_tags[other],1,FALSE),""),
IFERROR(VLOOKUP($O263,all_tags[other],1,FALSE),"")
)</f>
        <v/>
      </c>
      <c r="AL263" t="str">
        <f t="shared" si="4"/>
        <v>package;how-to;data-viz;technology;chart;rstats</v>
      </c>
    </row>
    <row r="264" spans="1:38" ht="30" x14ac:dyDescent="0.25">
      <c r="A264" t="str">
        <f>source_data[[#This Row],[link_id]]</f>
        <v>L00635</v>
      </c>
      <c r="B264" t="str">
        <f>source_data[[#This Row],[link]]</f>
        <v>https://www.thoughtco.com/use-grid-system-in-graphic-design-1697574</v>
      </c>
      <c r="C264" t="str">
        <f>source_data[[#This Row],[article_title]]</f>
        <v>Using the Grid System in Graphic Design</v>
      </c>
      <c r="D264" t="str">
        <f>source_data[[#This Row],[concatenate]]</f>
        <v>post;recommendation;data-viz;design</v>
      </c>
      <c r="E264">
        <f>source_data[[#This Row],[tag_count]]</f>
        <v>5</v>
      </c>
      <c r="F264" t="str" cm="1">
        <f t="array" ref="F264:I264">_xlfn.TEXTSPLIT(Table5[[#This Row],[concatenate]],";")</f>
        <v>post</v>
      </c>
      <c r="G264" t="str">
        <v>recommendation</v>
      </c>
      <c r="H264" t="str">
        <v>data-viz</v>
      </c>
      <c r="I264" t="str">
        <v>design</v>
      </c>
      <c r="Q264">
        <f>IF(ISBLANK(F264),-1,COUNTIF(all_tags[],F264)-COUNTIF(all_tags[category],F264))</f>
        <v>1</v>
      </c>
      <c r="R264">
        <f>IF(ISBLANK(G264),-1,COUNTIF(all_tags[],G264)-COUNTIF(all_tags[category],G264))</f>
        <v>1</v>
      </c>
      <c r="S264">
        <f>IF(ISBLANK(H264),-1,COUNTIF(all_tags[],H264)-COUNTIF(all_tags[category],H264))</f>
        <v>1</v>
      </c>
      <c r="T264">
        <f>IF(ISBLANK(I264),-1,COUNTIF(all_tags[],I264)-COUNTIF(all_tags[category],I264))</f>
        <v>1</v>
      </c>
      <c r="U264">
        <f>IF(ISBLANK(J264),-1,COUNTIF(all_tags[],J264)-COUNTIF(all_tags[category],J264))</f>
        <v>-1</v>
      </c>
      <c r="V264">
        <f>IF(ISBLANK(K264),-1,COUNTIF(all_tags[],K264)-COUNTIF(all_tags[category],K264))</f>
        <v>-1</v>
      </c>
      <c r="W264">
        <f>IF(ISBLANK(L264),-1,COUNTIF(all_tags[],L264)-COUNTIF(all_tags[category],L264))</f>
        <v>-1</v>
      </c>
      <c r="X264">
        <f>IF(ISBLANK(M264),-1,COUNTIF(all_tags[],M264)-COUNTIF(all_tags[category],M264))</f>
        <v>-1</v>
      </c>
      <c r="Y264">
        <f>IF(ISBLANK(N264),-1,COUNTIF(all_tags[],N264)-COUNTIF(all_tags[category],N264))</f>
        <v>-1</v>
      </c>
      <c r="Z264">
        <f>IF(ISBLANK(O264),-1,COUNTIF(all_tags[],O264)-COUNTIF(all_tags[category],O264))</f>
        <v>-1</v>
      </c>
      <c r="AB264" t="str">
        <f>Table5[[#This Row],[link_id]]</f>
        <v>L00635</v>
      </c>
      <c r="AC264" s="5" t="str">
        <f>_xlfn.TEXTJOIN("#",TRUE,
IFERROR(VLOOKUP($F264,all_tags[format],1,FALSE),""),
IFERROR(VLOOKUP($G264,all_tags[format],1,FALSE),""),
IFERROR(VLOOKUP($H264,all_tags[format],1,FALSE),""),
IFERROR(VLOOKUP($I264,all_tags[format],1,FALSE),""),
IFERROR(VLOOKUP($J264,all_tags[format],1,FALSE),""),
IFERROR(VLOOKUP($K264,all_tags[format],1,FALSE),""),
IFERROR(VLOOKUP($L264,all_tags[format],1,FALSE),""),
IFERROR(VLOOKUP($M264,all_tags[format],1,FALSE),""),
IFERROR(VLOOKUP($N264,all_tags[format],1,FALSE),""),
IFERROR(VLOOKUP($O264,all_tags[format],1,FALSE),"")
)</f>
        <v>post</v>
      </c>
      <c r="AD264" s="5" t="str">
        <f>_xlfn.TEXTJOIN("#",TRUE,
IFERROR(VLOOKUP($F264,all_tags[type],1,FALSE),""),
IFERROR(VLOOKUP($G264,all_tags[type],1,FALSE),""),
IFERROR(VLOOKUP($H264,all_tags[type],1,FALSE),""),
IFERROR(VLOOKUP($I264,all_tags[type],1,FALSE),""),
IFERROR(VLOOKUP($J264,all_tags[type],1,FALSE),""),
IFERROR(VLOOKUP($K264,all_tags[type],1,FALSE),""),
IFERROR(VLOOKUP($L264,all_tags[type],1,FALSE),""),
IFERROR(VLOOKUP($M264,all_tags[type],1,FALSE),""),
IFERROR(VLOOKUP($N264,all_tags[type],1,FALSE),""),
IFERROR(VLOOKUP($O264,all_tags[type],1,FALSE),"")
)</f>
        <v>recommendation</v>
      </c>
      <c r="AE264" s="5" t="str">
        <f>_xlfn.TEXTJOIN("#",TRUE,
IFERROR(VLOOKUP($F264,all_tags[level],1,FALSE),""),
IFERROR(VLOOKUP($G264,all_tags[level],1,FALSE),""),
IFERROR(VLOOKUP($H264,all_tags[level],1,FALSE),""),
IFERROR(VLOOKUP($I264,all_tags[level],1,FALSE),""),
IFERROR(VLOOKUP($J264,all_tags[level],1,FALSE),""),
IFERROR(VLOOKUP($K264,all_tags[level],1,FALSE),""),
IFERROR(VLOOKUP($L264,all_tags[level],1,FALSE),""),
IFERROR(VLOOKUP($M264,all_tags[level],1,FALSE),""),
IFERROR(VLOOKUP($N264,all_tags[level],1,FALSE),""),
IFERROR(VLOOKUP($O264,all_tags[level],1,FALSE),"")
)</f>
        <v/>
      </c>
      <c r="AF264" s="5" t="str">
        <f>_xlfn.TEXTJOIN("#",TRUE,
IFERROR(VLOOKUP($F264,all_tags[style],1,FALSE),""),
IFERROR(VLOOKUP($G264,all_tags[style],1,FALSE),""),
IFERROR(VLOOKUP($H264,all_tags[style],1,FALSE),""),
IFERROR(VLOOKUP($I264,all_tags[style],1,FALSE),""),
IFERROR(VLOOKUP($J264,all_tags[style],1,FALSE),""),
IFERROR(VLOOKUP($K264,all_tags[style],1,FALSE),""),
IFERROR(VLOOKUP($L264,all_tags[style],1,FALSE),""),
IFERROR(VLOOKUP($M264,all_tags[style],1,FALSE),""),
IFERROR(VLOOKUP($N264,all_tags[style],1,FALSE),""),
IFERROR(VLOOKUP($O264,all_tags[style],1,FALSE),"")
)</f>
        <v/>
      </c>
      <c r="AG264" s="5" t="str">
        <f>_xlfn.TEXTJOIN("#",TRUE,
IFERROR(VLOOKUP($F264,all_tags[theme],1,FALSE),""),
IFERROR(VLOOKUP($G264,all_tags[theme],1,FALSE),""),
IFERROR(VLOOKUP($H264,all_tags[theme],1,FALSE),""),
IFERROR(VLOOKUP($I264,all_tags[theme],1,FALSE),""),
IFERROR(VLOOKUP($J264,all_tags[theme],1,FALSE),""),
IFERROR(VLOOKUP($K264,all_tags[theme],1,FALSE),""),
IFERROR(VLOOKUP($L264,all_tags[theme],1,FALSE),""),
IFERROR(VLOOKUP($M264,all_tags[theme],1,FALSE),""),
IFERROR(VLOOKUP($N264,all_tags[theme],1,FALSE),""),
IFERROR(VLOOKUP($O264,all_tags[theme],1,FALSE),"")
)</f>
        <v>data-viz</v>
      </c>
      <c r="AH264" s="5" t="str">
        <f>_xlfn.TEXTJOIN("#",TRUE,
IFERROR(VLOOKUP($F264,all_tags[topic],1,FALSE),""),
IFERROR(VLOOKUP($G264,all_tags[topic],1,FALSE),""),
IFERROR(VLOOKUP($H264,all_tags[topic],1,FALSE),""),
IFERROR(VLOOKUP($I264,all_tags[topic],1,FALSE),""),
IFERROR(VLOOKUP($J264,all_tags[topic],1,FALSE),""),
IFERROR(VLOOKUP($K264,all_tags[topic],1,FALSE),""),
IFERROR(VLOOKUP($L264,all_tags[topic],1,FALSE),""),
IFERROR(VLOOKUP($M264,all_tags[topic],1,FALSE),""),
IFERROR(VLOOKUP($N264,all_tags[topic],1,FALSE),""),
IFERROR(VLOOKUP($O264,all_tags[topic],1,FALSE),"")
)</f>
        <v>design</v>
      </c>
      <c r="AI264" s="5" t="str">
        <f>_xlfn.TEXTJOIN("#",TRUE,
IFERROR(VLOOKUP($F264,all_tags[area],1,FALSE),""),
IFERROR(VLOOKUP($G264,all_tags[area],1,FALSE),""),
IFERROR(VLOOKUP($H264,all_tags[area],1,FALSE),""),
IFERROR(VLOOKUP($I264,all_tags[area],1,FALSE),""),
IFERROR(VLOOKUP($J264,all_tags[area],1,FALSE),""),
IFERROR(VLOOKUP($K264,all_tags[area],1,FALSE),""),
IFERROR(VLOOKUP($L264,all_tags[area],1,FALSE),""),
IFERROR(VLOOKUP($M264,all_tags[area],1,FALSE),""),
IFERROR(VLOOKUP($N264,all_tags[area],1,FALSE),""),
IFERROR(VLOOKUP($O264,all_tags[area],1,FALSE),"")
)</f>
        <v/>
      </c>
      <c r="AJ264" s="5" t="str">
        <f>_xlfn.TEXTJOIN("#",TRUE,
IFERROR(VLOOKUP($F264,all_tags[technology],1,FALSE),""),
IFERROR(VLOOKUP($G264,all_tags[technology],1,FALSE),""),
IFERROR(VLOOKUP($H264,all_tags[technology],1,FALSE),""),
IFERROR(VLOOKUP($I264,all_tags[technology],1,FALSE),""),
IFERROR(VLOOKUP($J264,all_tags[technology],1,FALSE),""),
IFERROR(VLOOKUP($K264,all_tags[technology],1,FALSE),""),
IFERROR(VLOOKUP($L264,all_tags[technology],1,FALSE),""),
IFERROR(VLOOKUP($M264,all_tags[technology],1,FALSE),""),
IFERROR(VLOOKUP($N264,all_tags[technology],1,FALSE),""),
IFERROR(VLOOKUP($O264,all_tags[technology],1,FALSE),"")
)</f>
        <v/>
      </c>
      <c r="AK264" s="5" t="str">
        <f>_xlfn.TEXTJOIN("#",TRUE,
IFERROR(VLOOKUP($F264,all_tags[other],1,FALSE),""),
IFERROR(VLOOKUP($G264,all_tags[other],1,FALSE),""),
IFERROR(VLOOKUP($H264,all_tags[other],1,FALSE),""),
IFERROR(VLOOKUP($I264,all_tags[other],1,FALSE),""),
IFERROR(VLOOKUP($J264,all_tags[other],1,FALSE),""),
IFERROR(VLOOKUP($K264,all_tags[other],1,FALSE),""),
IFERROR(VLOOKUP($L264,all_tags[other],1,FALSE),""),
IFERROR(VLOOKUP($M264,all_tags[other],1,FALSE),""),
IFERROR(VLOOKUP($N264,all_tags[other],1,FALSE),""),
IFERROR(VLOOKUP($O264,all_tags[other],1,FALSE),"")
)</f>
        <v/>
      </c>
      <c r="AL264" t="str">
        <f t="shared" si="4"/>
        <v>post;recommendation;data-viz;design</v>
      </c>
    </row>
    <row r="265" spans="1:38" ht="30" x14ac:dyDescent="0.25">
      <c r="A265" t="str">
        <f>source_data[[#This Row],[link_id]]</f>
        <v>L00636</v>
      </c>
      <c r="B265" t="str">
        <f>source_data[[#This Row],[link]]</f>
        <v>https://memosisland.blogspot.com/2017/08/understanding-overfitting-inaccurate.html</v>
      </c>
      <c r="C265" t="str">
        <f>source_data[[#This Row],[article_title]]</f>
        <v>Understanding overfitting: an inaccurate meme in supervised learning</v>
      </c>
      <c r="D265" t="str">
        <f>source_data[[#This Row],[concatenate]]</f>
        <v>post;explainer;example;concept;ml</v>
      </c>
      <c r="E265">
        <f>source_data[[#This Row],[tag_count]]</f>
        <v>5</v>
      </c>
      <c r="F265" t="str" cm="1">
        <f t="array" ref="F265:J265">_xlfn.TEXTSPLIT(Table5[[#This Row],[concatenate]],";")</f>
        <v>post</v>
      </c>
      <c r="G265" t="str">
        <v>explainer</v>
      </c>
      <c r="H265" t="str">
        <v>example</v>
      </c>
      <c r="I265" t="str">
        <v>concept</v>
      </c>
      <c r="J265" t="str">
        <v>ml</v>
      </c>
      <c r="Q265">
        <f>IF(ISBLANK(F265),-1,COUNTIF(all_tags[],F265)-COUNTIF(all_tags[category],F265))</f>
        <v>1</v>
      </c>
      <c r="R265">
        <f>IF(ISBLANK(G265),-1,COUNTIF(all_tags[],G265)-COUNTIF(all_tags[category],G265))</f>
        <v>1</v>
      </c>
      <c r="S265">
        <f>IF(ISBLANK(H265),-1,COUNTIF(all_tags[],H265)-COUNTIF(all_tags[category],H265))</f>
        <v>1</v>
      </c>
      <c r="T265">
        <f>IF(ISBLANK(I265),-1,COUNTIF(all_tags[],I265)-COUNTIF(all_tags[category],I265))</f>
        <v>1</v>
      </c>
      <c r="U265">
        <f>IF(ISBLANK(J265),-1,COUNTIF(all_tags[],J265)-COUNTIF(all_tags[category],J265))</f>
        <v>1</v>
      </c>
      <c r="V265">
        <f>IF(ISBLANK(K265),-1,COUNTIF(all_tags[],K265)-COUNTIF(all_tags[category],K265))</f>
        <v>-1</v>
      </c>
      <c r="W265">
        <f>IF(ISBLANK(L265),-1,COUNTIF(all_tags[],L265)-COUNTIF(all_tags[category],L265))</f>
        <v>-1</v>
      </c>
      <c r="X265">
        <f>IF(ISBLANK(M265),-1,COUNTIF(all_tags[],M265)-COUNTIF(all_tags[category],M265))</f>
        <v>-1</v>
      </c>
      <c r="Y265">
        <f>IF(ISBLANK(N265),-1,COUNTIF(all_tags[],N265)-COUNTIF(all_tags[category],N265))</f>
        <v>-1</v>
      </c>
      <c r="Z265">
        <f>IF(ISBLANK(O265),-1,COUNTIF(all_tags[],O265)-COUNTIF(all_tags[category],O265))</f>
        <v>-1</v>
      </c>
      <c r="AB265" t="str">
        <f>Table5[[#This Row],[link_id]]</f>
        <v>L00636</v>
      </c>
      <c r="AC265" s="5" t="str">
        <f>_xlfn.TEXTJOIN("#",TRUE,
IFERROR(VLOOKUP($F265,all_tags[format],1,FALSE),""),
IFERROR(VLOOKUP($G265,all_tags[format],1,FALSE),""),
IFERROR(VLOOKUP($H265,all_tags[format],1,FALSE),""),
IFERROR(VLOOKUP($I265,all_tags[format],1,FALSE),""),
IFERROR(VLOOKUP($J265,all_tags[format],1,FALSE),""),
IFERROR(VLOOKUP($K265,all_tags[format],1,FALSE),""),
IFERROR(VLOOKUP($L265,all_tags[format],1,FALSE),""),
IFERROR(VLOOKUP($M265,all_tags[format],1,FALSE),""),
IFERROR(VLOOKUP($N265,all_tags[format],1,FALSE),""),
IFERROR(VLOOKUP($O265,all_tags[format],1,FALSE),"")
)</f>
        <v>post</v>
      </c>
      <c r="AD265" s="5" t="str">
        <f>_xlfn.TEXTJOIN("#",TRUE,
IFERROR(VLOOKUP($F265,all_tags[type],1,FALSE),""),
IFERROR(VLOOKUP($G265,all_tags[type],1,FALSE),""),
IFERROR(VLOOKUP($H265,all_tags[type],1,FALSE),""),
IFERROR(VLOOKUP($I265,all_tags[type],1,FALSE),""),
IFERROR(VLOOKUP($J265,all_tags[type],1,FALSE),""),
IFERROR(VLOOKUP($K265,all_tags[type],1,FALSE),""),
IFERROR(VLOOKUP($L265,all_tags[type],1,FALSE),""),
IFERROR(VLOOKUP($M265,all_tags[type],1,FALSE),""),
IFERROR(VLOOKUP($N265,all_tags[type],1,FALSE),""),
IFERROR(VLOOKUP($O265,all_tags[type],1,FALSE),"")
)</f>
        <v/>
      </c>
      <c r="AE265" s="5" t="str">
        <f>_xlfn.TEXTJOIN("#",TRUE,
IFERROR(VLOOKUP($F265,all_tags[level],1,FALSE),""),
IFERROR(VLOOKUP($G265,all_tags[level],1,FALSE),""),
IFERROR(VLOOKUP($H265,all_tags[level],1,FALSE),""),
IFERROR(VLOOKUP($I265,all_tags[level],1,FALSE),""),
IFERROR(VLOOKUP($J265,all_tags[level],1,FALSE),""),
IFERROR(VLOOKUP($K265,all_tags[level],1,FALSE),""),
IFERROR(VLOOKUP($L265,all_tags[level],1,FALSE),""),
IFERROR(VLOOKUP($M265,all_tags[level],1,FALSE),""),
IFERROR(VLOOKUP($N265,all_tags[level],1,FALSE),""),
IFERROR(VLOOKUP($O265,all_tags[level],1,FALSE),"")
)</f>
        <v>explainer#example</v>
      </c>
      <c r="AF265" s="5" t="str">
        <f>_xlfn.TEXTJOIN("#",TRUE,
IFERROR(VLOOKUP($F265,all_tags[style],1,FALSE),""),
IFERROR(VLOOKUP($G265,all_tags[style],1,FALSE),""),
IFERROR(VLOOKUP($H265,all_tags[style],1,FALSE),""),
IFERROR(VLOOKUP($I265,all_tags[style],1,FALSE),""),
IFERROR(VLOOKUP($J265,all_tags[style],1,FALSE),""),
IFERROR(VLOOKUP($K265,all_tags[style],1,FALSE),""),
IFERROR(VLOOKUP($L265,all_tags[style],1,FALSE),""),
IFERROR(VLOOKUP($M265,all_tags[style],1,FALSE),""),
IFERROR(VLOOKUP($N265,all_tags[style],1,FALSE),""),
IFERROR(VLOOKUP($O265,all_tags[style],1,FALSE),"")
)</f>
        <v/>
      </c>
      <c r="AG265" s="5" t="str">
        <f>_xlfn.TEXTJOIN("#",TRUE,
IFERROR(VLOOKUP($F265,all_tags[theme],1,FALSE),""),
IFERROR(VLOOKUP($G265,all_tags[theme],1,FALSE),""),
IFERROR(VLOOKUP($H265,all_tags[theme],1,FALSE),""),
IFERROR(VLOOKUP($I265,all_tags[theme],1,FALSE),""),
IFERROR(VLOOKUP($J265,all_tags[theme],1,FALSE),""),
IFERROR(VLOOKUP($K265,all_tags[theme],1,FALSE),""),
IFERROR(VLOOKUP($L265,all_tags[theme],1,FALSE),""),
IFERROR(VLOOKUP($M265,all_tags[theme],1,FALSE),""),
IFERROR(VLOOKUP($N265,all_tags[theme],1,FALSE),""),
IFERROR(VLOOKUP($O265,all_tags[theme],1,FALSE),"")
)</f>
        <v/>
      </c>
      <c r="AH265" s="5" t="str">
        <f>_xlfn.TEXTJOIN("#",TRUE,
IFERROR(VLOOKUP($F265,all_tags[topic],1,FALSE),""),
IFERROR(VLOOKUP($G265,all_tags[topic],1,FALSE),""),
IFERROR(VLOOKUP($H265,all_tags[topic],1,FALSE),""),
IFERROR(VLOOKUP($I265,all_tags[topic],1,FALSE),""),
IFERROR(VLOOKUP($J265,all_tags[topic],1,FALSE),""),
IFERROR(VLOOKUP($K265,all_tags[topic],1,FALSE),""),
IFERROR(VLOOKUP($L265,all_tags[topic],1,FALSE),""),
IFERROR(VLOOKUP($M265,all_tags[topic],1,FALSE),""),
IFERROR(VLOOKUP($N265,all_tags[topic],1,FALSE),""),
IFERROR(VLOOKUP($O265,all_tags[topic],1,FALSE),"")
)</f>
        <v>concept</v>
      </c>
      <c r="AI265" s="5" t="str">
        <f>_xlfn.TEXTJOIN("#",TRUE,
IFERROR(VLOOKUP($F265,all_tags[area],1,FALSE),""),
IFERROR(VLOOKUP($G265,all_tags[area],1,FALSE),""),
IFERROR(VLOOKUP($H265,all_tags[area],1,FALSE),""),
IFERROR(VLOOKUP($I265,all_tags[area],1,FALSE),""),
IFERROR(VLOOKUP($J265,all_tags[area],1,FALSE),""),
IFERROR(VLOOKUP($K265,all_tags[area],1,FALSE),""),
IFERROR(VLOOKUP($L265,all_tags[area],1,FALSE),""),
IFERROR(VLOOKUP($M265,all_tags[area],1,FALSE),""),
IFERROR(VLOOKUP($N265,all_tags[area],1,FALSE),""),
IFERROR(VLOOKUP($O265,all_tags[area],1,FALSE),"")
)</f>
        <v>ml</v>
      </c>
      <c r="AJ265" s="5" t="str">
        <f>_xlfn.TEXTJOIN("#",TRUE,
IFERROR(VLOOKUP($F265,all_tags[technology],1,FALSE),""),
IFERROR(VLOOKUP($G265,all_tags[technology],1,FALSE),""),
IFERROR(VLOOKUP($H265,all_tags[technology],1,FALSE),""),
IFERROR(VLOOKUP($I265,all_tags[technology],1,FALSE),""),
IFERROR(VLOOKUP($J265,all_tags[technology],1,FALSE),""),
IFERROR(VLOOKUP($K265,all_tags[technology],1,FALSE),""),
IFERROR(VLOOKUP($L265,all_tags[technology],1,FALSE),""),
IFERROR(VLOOKUP($M265,all_tags[technology],1,FALSE),""),
IFERROR(VLOOKUP($N265,all_tags[technology],1,FALSE),""),
IFERROR(VLOOKUP($O265,all_tags[technology],1,FALSE),"")
)</f>
        <v/>
      </c>
      <c r="AK265" s="5" t="str">
        <f>_xlfn.TEXTJOIN("#",TRUE,
IFERROR(VLOOKUP($F265,all_tags[other],1,FALSE),""),
IFERROR(VLOOKUP($G265,all_tags[other],1,FALSE),""),
IFERROR(VLOOKUP($H265,all_tags[other],1,FALSE),""),
IFERROR(VLOOKUP($I265,all_tags[other],1,FALSE),""),
IFERROR(VLOOKUP($J265,all_tags[other],1,FALSE),""),
IFERROR(VLOOKUP($K265,all_tags[other],1,FALSE),""),
IFERROR(VLOOKUP($L265,all_tags[other],1,FALSE),""),
IFERROR(VLOOKUP($M265,all_tags[other],1,FALSE),""),
IFERROR(VLOOKUP($N265,all_tags[other],1,FALSE),""),
IFERROR(VLOOKUP($O265,all_tags[other],1,FALSE),"")
)</f>
        <v/>
      </c>
      <c r="AL265" t="str">
        <f t="shared" si="4"/>
        <v>post;explainer;example;concept;ml</v>
      </c>
    </row>
    <row r="266" spans="1:38" x14ac:dyDescent="0.25">
      <c r="A266" t="str">
        <f>source_data[[#This Row],[link_id]]</f>
        <v>L00639</v>
      </c>
      <c r="B266" t="str">
        <f>source_data[[#This Row],[link]]</f>
        <v>https://blog.revolutionanalytics.com/2017/09/data-visualization-for-social-science.html</v>
      </c>
      <c r="C266" t="str">
        <f>source_data[[#This Row],[article_title]]</f>
        <v>Online textbook on data visualization with the ggplot2 package</v>
      </c>
      <c r="D266" t="str">
        <f>source_data[[#This Row],[concatenate]]</f>
        <v>post;book;review;data-viz;technology;ggplot2;rstats</v>
      </c>
      <c r="E266">
        <f>source_data[[#This Row],[tag_count]]</f>
        <v>5</v>
      </c>
      <c r="F266" t="str" cm="1">
        <f t="array" ref="F266:L266">_xlfn.TEXTSPLIT(Table5[[#This Row],[concatenate]],";")</f>
        <v>post</v>
      </c>
      <c r="G266" t="str">
        <v>book</v>
      </c>
      <c r="H266" t="str">
        <v>review</v>
      </c>
      <c r="I266" t="str">
        <v>data-viz</v>
      </c>
      <c r="J266" t="str">
        <v>technology</v>
      </c>
      <c r="K266" t="str">
        <v>ggplot2</v>
      </c>
      <c r="L266" t="str">
        <v>rstats</v>
      </c>
      <c r="Q266">
        <f>IF(ISBLANK(F266),-1,COUNTIF(all_tags[],F266)-COUNTIF(all_tags[category],F266))</f>
        <v>1</v>
      </c>
      <c r="R266">
        <f>IF(ISBLANK(G266),-1,COUNTIF(all_tags[],G266)-COUNTIF(all_tags[category],G266))</f>
        <v>1</v>
      </c>
      <c r="S266">
        <f>IF(ISBLANK(H266),-1,COUNTIF(all_tags[],H266)-COUNTIF(all_tags[category],H266))</f>
        <v>1</v>
      </c>
      <c r="T266">
        <f>IF(ISBLANK(I266),-1,COUNTIF(all_tags[],I266)-COUNTIF(all_tags[category],I266))</f>
        <v>1</v>
      </c>
      <c r="U266">
        <f>IF(ISBLANK(J266),-1,COUNTIF(all_tags[],J266)-COUNTIF(all_tags[category],J266))</f>
        <v>1</v>
      </c>
      <c r="V266">
        <f>IF(ISBLANK(K266),-1,COUNTIF(all_tags[],K266)-COUNTIF(all_tags[category],K266))</f>
        <v>1</v>
      </c>
      <c r="W266">
        <f>IF(ISBLANK(L266),-1,COUNTIF(all_tags[],L266)-COUNTIF(all_tags[category],L266))</f>
        <v>1</v>
      </c>
      <c r="X266">
        <f>IF(ISBLANK(M266),-1,COUNTIF(all_tags[],M266)-COUNTIF(all_tags[category],M266))</f>
        <v>-1</v>
      </c>
      <c r="Y266">
        <f>IF(ISBLANK(N266),-1,COUNTIF(all_tags[],N266)-COUNTIF(all_tags[category],N266))</f>
        <v>-1</v>
      </c>
      <c r="Z266">
        <f>IF(ISBLANK(O266),-1,COUNTIF(all_tags[],O266)-COUNTIF(all_tags[category],O266))</f>
        <v>-1</v>
      </c>
      <c r="AB266" t="str">
        <f>Table5[[#This Row],[link_id]]</f>
        <v>L00639</v>
      </c>
      <c r="AC266" s="5" t="str">
        <f>_xlfn.TEXTJOIN("#",TRUE,
IFERROR(VLOOKUP($F266,all_tags[format],1,FALSE),""),
IFERROR(VLOOKUP($G266,all_tags[format],1,FALSE),""),
IFERROR(VLOOKUP($H266,all_tags[format],1,FALSE),""),
IFERROR(VLOOKUP($I266,all_tags[format],1,FALSE),""),
IFERROR(VLOOKUP($J266,all_tags[format],1,FALSE),""),
IFERROR(VLOOKUP($K266,all_tags[format],1,FALSE),""),
IFERROR(VLOOKUP($L266,all_tags[format],1,FALSE),""),
IFERROR(VLOOKUP($M266,all_tags[format],1,FALSE),""),
IFERROR(VLOOKUP($N266,all_tags[format],1,FALSE),""),
IFERROR(VLOOKUP($O266,all_tags[format],1,FALSE),"")
)</f>
        <v>post#book</v>
      </c>
      <c r="AD266" s="5" t="str">
        <f>_xlfn.TEXTJOIN("#",TRUE,
IFERROR(VLOOKUP($F266,all_tags[type],1,FALSE),""),
IFERROR(VLOOKUP($G266,all_tags[type],1,FALSE),""),
IFERROR(VLOOKUP($H266,all_tags[type],1,FALSE),""),
IFERROR(VLOOKUP($I266,all_tags[type],1,FALSE),""),
IFERROR(VLOOKUP($J266,all_tags[type],1,FALSE),""),
IFERROR(VLOOKUP($K266,all_tags[type],1,FALSE),""),
IFERROR(VLOOKUP($L266,all_tags[type],1,FALSE),""),
IFERROR(VLOOKUP($M266,all_tags[type],1,FALSE),""),
IFERROR(VLOOKUP($N266,all_tags[type],1,FALSE),""),
IFERROR(VLOOKUP($O266,all_tags[type],1,FALSE),"")
)</f>
        <v>review</v>
      </c>
      <c r="AE266" s="5" t="str">
        <f>_xlfn.TEXTJOIN("#",TRUE,
IFERROR(VLOOKUP($F266,all_tags[level],1,FALSE),""),
IFERROR(VLOOKUP($G266,all_tags[level],1,FALSE),""),
IFERROR(VLOOKUP($H266,all_tags[level],1,FALSE),""),
IFERROR(VLOOKUP($I266,all_tags[level],1,FALSE),""),
IFERROR(VLOOKUP($J266,all_tags[level],1,FALSE),""),
IFERROR(VLOOKUP($K266,all_tags[level],1,FALSE),""),
IFERROR(VLOOKUP($L266,all_tags[level],1,FALSE),""),
IFERROR(VLOOKUP($M266,all_tags[level],1,FALSE),""),
IFERROR(VLOOKUP($N266,all_tags[level],1,FALSE),""),
IFERROR(VLOOKUP($O266,all_tags[level],1,FALSE),"")
)</f>
        <v/>
      </c>
      <c r="AF266" s="5" t="str">
        <f>_xlfn.TEXTJOIN("#",TRUE,
IFERROR(VLOOKUP($F266,all_tags[style],1,FALSE),""),
IFERROR(VLOOKUP($G266,all_tags[style],1,FALSE),""),
IFERROR(VLOOKUP($H266,all_tags[style],1,FALSE),""),
IFERROR(VLOOKUP($I266,all_tags[style],1,FALSE),""),
IFERROR(VLOOKUP($J266,all_tags[style],1,FALSE),""),
IFERROR(VLOOKUP($K266,all_tags[style],1,FALSE),""),
IFERROR(VLOOKUP($L266,all_tags[style],1,FALSE),""),
IFERROR(VLOOKUP($M266,all_tags[style],1,FALSE),""),
IFERROR(VLOOKUP($N266,all_tags[style],1,FALSE),""),
IFERROR(VLOOKUP($O266,all_tags[style],1,FALSE),"")
)</f>
        <v/>
      </c>
      <c r="AG266" s="5" t="str">
        <f>_xlfn.TEXTJOIN("#",TRUE,
IFERROR(VLOOKUP($F266,all_tags[theme],1,FALSE),""),
IFERROR(VLOOKUP($G266,all_tags[theme],1,FALSE),""),
IFERROR(VLOOKUP($H266,all_tags[theme],1,FALSE),""),
IFERROR(VLOOKUP($I266,all_tags[theme],1,FALSE),""),
IFERROR(VLOOKUP($J266,all_tags[theme],1,FALSE),""),
IFERROR(VLOOKUP($K266,all_tags[theme],1,FALSE),""),
IFERROR(VLOOKUP($L266,all_tags[theme],1,FALSE),""),
IFERROR(VLOOKUP($M266,all_tags[theme],1,FALSE),""),
IFERROR(VLOOKUP($N266,all_tags[theme],1,FALSE),""),
IFERROR(VLOOKUP($O266,all_tags[theme],1,FALSE),"")
)</f>
        <v>data-viz</v>
      </c>
      <c r="AH266" s="5" t="str">
        <f>_xlfn.TEXTJOIN("#",TRUE,
IFERROR(VLOOKUP($F266,all_tags[topic],1,FALSE),""),
IFERROR(VLOOKUP($G266,all_tags[topic],1,FALSE),""),
IFERROR(VLOOKUP($H266,all_tags[topic],1,FALSE),""),
IFERROR(VLOOKUP($I266,all_tags[topic],1,FALSE),""),
IFERROR(VLOOKUP($J266,all_tags[topic],1,FALSE),""),
IFERROR(VLOOKUP($K266,all_tags[topic],1,FALSE),""),
IFERROR(VLOOKUP($L266,all_tags[topic],1,FALSE),""),
IFERROR(VLOOKUP($M266,all_tags[topic],1,FALSE),""),
IFERROR(VLOOKUP($N266,all_tags[topic],1,FALSE),""),
IFERROR(VLOOKUP($O266,all_tags[topic],1,FALSE),"")
)</f>
        <v>technology</v>
      </c>
      <c r="AI266" s="5" t="str">
        <f>_xlfn.TEXTJOIN("#",TRUE,
IFERROR(VLOOKUP($F266,all_tags[area],1,FALSE),""),
IFERROR(VLOOKUP($G266,all_tags[area],1,FALSE),""),
IFERROR(VLOOKUP($H266,all_tags[area],1,FALSE),""),
IFERROR(VLOOKUP($I266,all_tags[area],1,FALSE),""),
IFERROR(VLOOKUP($J266,all_tags[area],1,FALSE),""),
IFERROR(VLOOKUP($K266,all_tags[area],1,FALSE),""),
IFERROR(VLOOKUP($L266,all_tags[area],1,FALSE),""),
IFERROR(VLOOKUP($M266,all_tags[area],1,FALSE),""),
IFERROR(VLOOKUP($N266,all_tags[area],1,FALSE),""),
IFERROR(VLOOKUP($O266,all_tags[area],1,FALSE),"")
)</f>
        <v/>
      </c>
      <c r="AJ266" s="5" t="str">
        <f>_xlfn.TEXTJOIN("#",TRUE,
IFERROR(VLOOKUP($F266,all_tags[technology],1,FALSE),""),
IFERROR(VLOOKUP($G266,all_tags[technology],1,FALSE),""),
IFERROR(VLOOKUP($H266,all_tags[technology],1,FALSE),""),
IFERROR(VLOOKUP($I266,all_tags[technology],1,FALSE),""),
IFERROR(VLOOKUP($J266,all_tags[technology],1,FALSE),""),
IFERROR(VLOOKUP($K266,all_tags[technology],1,FALSE),""),
IFERROR(VLOOKUP($L266,all_tags[technology],1,FALSE),""),
IFERROR(VLOOKUP($M266,all_tags[technology],1,FALSE),""),
IFERROR(VLOOKUP($N266,all_tags[technology],1,FALSE),""),
IFERROR(VLOOKUP($O266,all_tags[technology],1,FALSE),"")
)</f>
        <v>ggplot2#rstats</v>
      </c>
      <c r="AK266" s="5" t="str">
        <f>_xlfn.TEXTJOIN("#",TRUE,
IFERROR(VLOOKUP($F266,all_tags[other],1,FALSE),""),
IFERROR(VLOOKUP($G266,all_tags[other],1,FALSE),""),
IFERROR(VLOOKUP($H266,all_tags[other],1,FALSE),""),
IFERROR(VLOOKUP($I266,all_tags[other],1,FALSE),""),
IFERROR(VLOOKUP($J266,all_tags[other],1,FALSE),""),
IFERROR(VLOOKUP($K266,all_tags[other],1,FALSE),""),
IFERROR(VLOOKUP($L266,all_tags[other],1,FALSE),""),
IFERROR(VLOOKUP($M266,all_tags[other],1,FALSE),""),
IFERROR(VLOOKUP($N266,all_tags[other],1,FALSE),""),
IFERROR(VLOOKUP($O266,all_tags[other],1,FALSE),"")
)</f>
        <v/>
      </c>
      <c r="AL266" t="str">
        <f t="shared" si="4"/>
        <v>post;book;review;data-viz;technology;ggplot2;rstats</v>
      </c>
    </row>
    <row r="267" spans="1:38" x14ac:dyDescent="0.25">
      <c r="A267" t="str">
        <f>source_data[[#This Row],[link_id]]</f>
        <v>L00640</v>
      </c>
      <c r="B267" t="str">
        <f>source_data[[#This Row],[link]]</f>
        <v>https://www.r-bloggers.com/hr-analytics-using-machine-learning-to-predict-employee-turnover/</v>
      </c>
      <c r="C267" t="str">
        <f>source_data[[#This Row],[article_title]]</f>
        <v>HR Analytics: Using Machine Learning to Predict Employee Turnover</v>
      </c>
      <c r="D267" t="str">
        <f>source_data[[#This Row],[concatenate]]</f>
        <v>post;technique;technology;ml;predictive-modeling;rstats</v>
      </c>
      <c r="E267">
        <f>source_data[[#This Row],[tag_count]]</f>
        <v>5</v>
      </c>
      <c r="F267" t="str" cm="1">
        <f t="array" ref="F267:K267">_xlfn.TEXTSPLIT(Table5[[#This Row],[concatenate]],";")</f>
        <v>post</v>
      </c>
      <c r="G267" t="str">
        <v>technique</v>
      </c>
      <c r="H267" t="str">
        <v>technology</v>
      </c>
      <c r="I267" t="str">
        <v>ml</v>
      </c>
      <c r="J267" t="str">
        <v>predictive-modeling</v>
      </c>
      <c r="K267" t="str">
        <v>rstats</v>
      </c>
      <c r="Q267">
        <f>IF(ISBLANK(F267),-1,COUNTIF(all_tags[],F267)-COUNTIF(all_tags[category],F267))</f>
        <v>1</v>
      </c>
      <c r="R267">
        <f>IF(ISBLANK(G267),-1,COUNTIF(all_tags[],G267)-COUNTIF(all_tags[category],G267))</f>
        <v>1</v>
      </c>
      <c r="S267">
        <f>IF(ISBLANK(H267),-1,COUNTIF(all_tags[],H267)-COUNTIF(all_tags[category],H267))</f>
        <v>1</v>
      </c>
      <c r="T267">
        <f>IF(ISBLANK(I267),-1,COUNTIF(all_tags[],I267)-COUNTIF(all_tags[category],I267))</f>
        <v>1</v>
      </c>
      <c r="U267">
        <f>IF(ISBLANK(J267),-1,COUNTIF(all_tags[],J267)-COUNTIF(all_tags[category],J267))</f>
        <v>1</v>
      </c>
      <c r="V267">
        <f>IF(ISBLANK(K267),-1,COUNTIF(all_tags[],K267)-COUNTIF(all_tags[category],K267))</f>
        <v>1</v>
      </c>
      <c r="W267">
        <f>IF(ISBLANK(L267),-1,COUNTIF(all_tags[],L267)-COUNTIF(all_tags[category],L267))</f>
        <v>-1</v>
      </c>
      <c r="X267">
        <f>IF(ISBLANK(M267),-1,COUNTIF(all_tags[],M267)-COUNTIF(all_tags[category],M267))</f>
        <v>-1</v>
      </c>
      <c r="Y267">
        <f>IF(ISBLANK(N267),-1,COUNTIF(all_tags[],N267)-COUNTIF(all_tags[category],N267))</f>
        <v>-1</v>
      </c>
      <c r="Z267">
        <f>IF(ISBLANK(O267),-1,COUNTIF(all_tags[],O267)-COUNTIF(all_tags[category],O267))</f>
        <v>-1</v>
      </c>
      <c r="AB267" t="str">
        <f>Table5[[#This Row],[link_id]]</f>
        <v>L00640</v>
      </c>
      <c r="AC267" s="5" t="str">
        <f>_xlfn.TEXTJOIN("#",TRUE,
IFERROR(VLOOKUP($F267,all_tags[format],1,FALSE),""),
IFERROR(VLOOKUP($G267,all_tags[format],1,FALSE),""),
IFERROR(VLOOKUP($H267,all_tags[format],1,FALSE),""),
IFERROR(VLOOKUP($I267,all_tags[format],1,FALSE),""),
IFERROR(VLOOKUP($J267,all_tags[format],1,FALSE),""),
IFERROR(VLOOKUP($K267,all_tags[format],1,FALSE),""),
IFERROR(VLOOKUP($L267,all_tags[format],1,FALSE),""),
IFERROR(VLOOKUP($M267,all_tags[format],1,FALSE),""),
IFERROR(VLOOKUP($N267,all_tags[format],1,FALSE),""),
IFERROR(VLOOKUP($O267,all_tags[format],1,FALSE),"")
)</f>
        <v>post</v>
      </c>
      <c r="AD267" s="5" t="str">
        <f>_xlfn.TEXTJOIN("#",TRUE,
IFERROR(VLOOKUP($F267,all_tags[type],1,FALSE),""),
IFERROR(VLOOKUP($G267,all_tags[type],1,FALSE),""),
IFERROR(VLOOKUP($H267,all_tags[type],1,FALSE),""),
IFERROR(VLOOKUP($I267,all_tags[type],1,FALSE),""),
IFERROR(VLOOKUP($J267,all_tags[type],1,FALSE),""),
IFERROR(VLOOKUP($K267,all_tags[type],1,FALSE),""),
IFERROR(VLOOKUP($L267,all_tags[type],1,FALSE),""),
IFERROR(VLOOKUP($M267,all_tags[type],1,FALSE),""),
IFERROR(VLOOKUP($N267,all_tags[type],1,FALSE),""),
IFERROR(VLOOKUP($O267,all_tags[type],1,FALSE),"")
)</f>
        <v/>
      </c>
      <c r="AE267" s="5" t="str">
        <f>_xlfn.TEXTJOIN("#",TRUE,
IFERROR(VLOOKUP($F267,all_tags[level],1,FALSE),""),
IFERROR(VLOOKUP($G267,all_tags[level],1,FALSE),""),
IFERROR(VLOOKUP($H267,all_tags[level],1,FALSE),""),
IFERROR(VLOOKUP($I267,all_tags[level],1,FALSE),""),
IFERROR(VLOOKUP($J267,all_tags[level],1,FALSE),""),
IFERROR(VLOOKUP($K267,all_tags[level],1,FALSE),""),
IFERROR(VLOOKUP($L267,all_tags[level],1,FALSE),""),
IFERROR(VLOOKUP($M267,all_tags[level],1,FALSE),""),
IFERROR(VLOOKUP($N267,all_tags[level],1,FALSE),""),
IFERROR(VLOOKUP($O267,all_tags[level],1,FALSE),"")
)</f>
        <v/>
      </c>
      <c r="AF267" s="5" t="str">
        <f>_xlfn.TEXTJOIN("#",TRUE,
IFERROR(VLOOKUP($F267,all_tags[style],1,FALSE),""),
IFERROR(VLOOKUP($G267,all_tags[style],1,FALSE),""),
IFERROR(VLOOKUP($H267,all_tags[style],1,FALSE),""),
IFERROR(VLOOKUP($I267,all_tags[style],1,FALSE),""),
IFERROR(VLOOKUP($J267,all_tags[style],1,FALSE),""),
IFERROR(VLOOKUP($K267,all_tags[style],1,FALSE),""),
IFERROR(VLOOKUP($L267,all_tags[style],1,FALSE),""),
IFERROR(VLOOKUP($M267,all_tags[style],1,FALSE),""),
IFERROR(VLOOKUP($N267,all_tags[style],1,FALSE),""),
IFERROR(VLOOKUP($O267,all_tags[style],1,FALSE),"")
)</f>
        <v/>
      </c>
      <c r="AG267" s="5" t="str">
        <f>_xlfn.TEXTJOIN("#",TRUE,
IFERROR(VLOOKUP($F267,all_tags[theme],1,FALSE),""),
IFERROR(VLOOKUP($G267,all_tags[theme],1,FALSE),""),
IFERROR(VLOOKUP($H267,all_tags[theme],1,FALSE),""),
IFERROR(VLOOKUP($I267,all_tags[theme],1,FALSE),""),
IFERROR(VLOOKUP($J267,all_tags[theme],1,FALSE),""),
IFERROR(VLOOKUP($K267,all_tags[theme],1,FALSE),""),
IFERROR(VLOOKUP($L267,all_tags[theme],1,FALSE),""),
IFERROR(VLOOKUP($M267,all_tags[theme],1,FALSE),""),
IFERROR(VLOOKUP($N267,all_tags[theme],1,FALSE),""),
IFERROR(VLOOKUP($O267,all_tags[theme],1,FALSE),"")
)</f>
        <v/>
      </c>
      <c r="AH267" s="5" t="str">
        <f>_xlfn.TEXTJOIN("#",TRUE,
IFERROR(VLOOKUP($F267,all_tags[topic],1,FALSE),""),
IFERROR(VLOOKUP($G267,all_tags[topic],1,FALSE),""),
IFERROR(VLOOKUP($H267,all_tags[topic],1,FALSE),""),
IFERROR(VLOOKUP($I267,all_tags[topic],1,FALSE),""),
IFERROR(VLOOKUP($J267,all_tags[topic],1,FALSE),""),
IFERROR(VLOOKUP($K267,all_tags[topic],1,FALSE),""),
IFERROR(VLOOKUP($L267,all_tags[topic],1,FALSE),""),
IFERROR(VLOOKUP($M267,all_tags[topic],1,FALSE),""),
IFERROR(VLOOKUP($N267,all_tags[topic],1,FALSE),""),
IFERROR(VLOOKUP($O267,all_tags[topic],1,FALSE),"")
)</f>
        <v>technique#technology</v>
      </c>
      <c r="AI267" s="5" t="str">
        <f>_xlfn.TEXTJOIN("#",TRUE,
IFERROR(VLOOKUP($F267,all_tags[area],1,FALSE),""),
IFERROR(VLOOKUP($G267,all_tags[area],1,FALSE),""),
IFERROR(VLOOKUP($H267,all_tags[area],1,FALSE),""),
IFERROR(VLOOKUP($I267,all_tags[area],1,FALSE),""),
IFERROR(VLOOKUP($J267,all_tags[area],1,FALSE),""),
IFERROR(VLOOKUP($K267,all_tags[area],1,FALSE),""),
IFERROR(VLOOKUP($L267,all_tags[area],1,FALSE),""),
IFERROR(VLOOKUP($M267,all_tags[area],1,FALSE),""),
IFERROR(VLOOKUP($N267,all_tags[area],1,FALSE),""),
IFERROR(VLOOKUP($O267,all_tags[area],1,FALSE),"")
)</f>
        <v>ml#predictive-modeling</v>
      </c>
      <c r="AJ267" s="5" t="str">
        <f>_xlfn.TEXTJOIN("#",TRUE,
IFERROR(VLOOKUP($F267,all_tags[technology],1,FALSE),""),
IFERROR(VLOOKUP($G267,all_tags[technology],1,FALSE),""),
IFERROR(VLOOKUP($H267,all_tags[technology],1,FALSE),""),
IFERROR(VLOOKUP($I267,all_tags[technology],1,FALSE),""),
IFERROR(VLOOKUP($J267,all_tags[technology],1,FALSE),""),
IFERROR(VLOOKUP($K267,all_tags[technology],1,FALSE),""),
IFERROR(VLOOKUP($L267,all_tags[technology],1,FALSE),""),
IFERROR(VLOOKUP($M267,all_tags[technology],1,FALSE),""),
IFERROR(VLOOKUP($N267,all_tags[technology],1,FALSE),""),
IFERROR(VLOOKUP($O267,all_tags[technology],1,FALSE),"")
)</f>
        <v>rstats</v>
      </c>
      <c r="AK267" s="5" t="str">
        <f>_xlfn.TEXTJOIN("#",TRUE,
IFERROR(VLOOKUP($F267,all_tags[other],1,FALSE),""),
IFERROR(VLOOKUP($G267,all_tags[other],1,FALSE),""),
IFERROR(VLOOKUP($H267,all_tags[other],1,FALSE),""),
IFERROR(VLOOKUP($I267,all_tags[other],1,FALSE),""),
IFERROR(VLOOKUP($J267,all_tags[other],1,FALSE),""),
IFERROR(VLOOKUP($K267,all_tags[other],1,FALSE),""),
IFERROR(VLOOKUP($L267,all_tags[other],1,FALSE),""),
IFERROR(VLOOKUP($M267,all_tags[other],1,FALSE),""),
IFERROR(VLOOKUP($N267,all_tags[other],1,FALSE),""),
IFERROR(VLOOKUP($O267,all_tags[other],1,FALSE),"")
)</f>
        <v/>
      </c>
      <c r="AL267" t="str">
        <f t="shared" si="4"/>
        <v>post;technique;technology;ml;predictive-modeling;rstats</v>
      </c>
    </row>
    <row r="268" spans="1:38" x14ac:dyDescent="0.25">
      <c r="A268" t="str">
        <f>source_data[[#This Row],[link_id]]</f>
        <v>L00642</v>
      </c>
      <c r="B268" t="str">
        <f>source_data[[#This Row],[link]]</f>
        <v>http://motioninsocial.com/tufte/</v>
      </c>
      <c r="C268" t="str">
        <f>source_data[[#This Row],[article_title]]</f>
        <v>Tufte in R</v>
      </c>
      <c r="D268" t="str">
        <f>source_data[[#This Row],[concatenate]]</f>
        <v>post;how-to;example;data-viz;technology;rstats</v>
      </c>
      <c r="E268">
        <f>source_data[[#This Row],[tag_count]]</f>
        <v>6</v>
      </c>
      <c r="F268" t="str" cm="1">
        <f t="array" ref="F268:K268">_xlfn.TEXTSPLIT(Table5[[#This Row],[concatenate]],";")</f>
        <v>post</v>
      </c>
      <c r="G268" t="str">
        <v>how-to</v>
      </c>
      <c r="H268" t="str">
        <v>example</v>
      </c>
      <c r="I268" t="str">
        <v>data-viz</v>
      </c>
      <c r="J268" t="str">
        <v>technology</v>
      </c>
      <c r="K268" t="str">
        <v>rstats</v>
      </c>
      <c r="Q268">
        <f>IF(ISBLANK(F268),-1,COUNTIF(all_tags[],F268)-COUNTIF(all_tags[category],F268))</f>
        <v>1</v>
      </c>
      <c r="R268">
        <f>IF(ISBLANK(G268),-1,COUNTIF(all_tags[],G268)-COUNTIF(all_tags[category],G268))</f>
        <v>1</v>
      </c>
      <c r="S268">
        <f>IF(ISBLANK(H268),-1,COUNTIF(all_tags[],H268)-COUNTIF(all_tags[category],H268))</f>
        <v>1</v>
      </c>
      <c r="T268">
        <f>IF(ISBLANK(I268),-1,COUNTIF(all_tags[],I268)-COUNTIF(all_tags[category],I268))</f>
        <v>1</v>
      </c>
      <c r="U268">
        <f>IF(ISBLANK(J268),-1,COUNTIF(all_tags[],J268)-COUNTIF(all_tags[category],J268))</f>
        <v>1</v>
      </c>
      <c r="V268">
        <f>IF(ISBLANK(K268),-1,COUNTIF(all_tags[],K268)-COUNTIF(all_tags[category],K268))</f>
        <v>1</v>
      </c>
      <c r="W268">
        <f>IF(ISBLANK(L268),-1,COUNTIF(all_tags[],L268)-COUNTIF(all_tags[category],L268))</f>
        <v>-1</v>
      </c>
      <c r="X268">
        <f>IF(ISBLANK(M268),-1,COUNTIF(all_tags[],M268)-COUNTIF(all_tags[category],M268))</f>
        <v>-1</v>
      </c>
      <c r="Y268">
        <f>IF(ISBLANK(N268),-1,COUNTIF(all_tags[],N268)-COUNTIF(all_tags[category],N268))</f>
        <v>-1</v>
      </c>
      <c r="Z268">
        <f>IF(ISBLANK(O268),-1,COUNTIF(all_tags[],O268)-COUNTIF(all_tags[category],O268))</f>
        <v>-1</v>
      </c>
      <c r="AB268" t="str">
        <f>Table5[[#This Row],[link_id]]</f>
        <v>L00642</v>
      </c>
      <c r="AC268" s="5" t="str">
        <f>_xlfn.TEXTJOIN("#",TRUE,
IFERROR(VLOOKUP($F268,all_tags[format],1,FALSE),""),
IFERROR(VLOOKUP($G268,all_tags[format],1,FALSE),""),
IFERROR(VLOOKUP($H268,all_tags[format],1,FALSE),""),
IFERROR(VLOOKUP($I268,all_tags[format],1,FALSE),""),
IFERROR(VLOOKUP($J268,all_tags[format],1,FALSE),""),
IFERROR(VLOOKUP($K268,all_tags[format],1,FALSE),""),
IFERROR(VLOOKUP($L268,all_tags[format],1,FALSE),""),
IFERROR(VLOOKUP($M268,all_tags[format],1,FALSE),""),
IFERROR(VLOOKUP($N268,all_tags[format],1,FALSE),""),
IFERROR(VLOOKUP($O268,all_tags[format],1,FALSE),"")
)</f>
        <v>post</v>
      </c>
      <c r="AD268" s="5" t="str">
        <f>_xlfn.TEXTJOIN("#",TRUE,
IFERROR(VLOOKUP($F268,all_tags[type],1,FALSE),""),
IFERROR(VLOOKUP($G268,all_tags[type],1,FALSE),""),
IFERROR(VLOOKUP($H268,all_tags[type],1,FALSE),""),
IFERROR(VLOOKUP($I268,all_tags[type],1,FALSE),""),
IFERROR(VLOOKUP($J268,all_tags[type],1,FALSE),""),
IFERROR(VLOOKUP($K268,all_tags[type],1,FALSE),""),
IFERROR(VLOOKUP($L268,all_tags[type],1,FALSE),""),
IFERROR(VLOOKUP($M268,all_tags[type],1,FALSE),""),
IFERROR(VLOOKUP($N268,all_tags[type],1,FALSE),""),
IFERROR(VLOOKUP($O268,all_tags[type],1,FALSE),"")
)</f>
        <v>how-to</v>
      </c>
      <c r="AE268" s="5" t="str">
        <f>_xlfn.TEXTJOIN("#",TRUE,
IFERROR(VLOOKUP($F268,all_tags[level],1,FALSE),""),
IFERROR(VLOOKUP($G268,all_tags[level],1,FALSE),""),
IFERROR(VLOOKUP($H268,all_tags[level],1,FALSE),""),
IFERROR(VLOOKUP($I268,all_tags[level],1,FALSE),""),
IFERROR(VLOOKUP($J268,all_tags[level],1,FALSE),""),
IFERROR(VLOOKUP($K268,all_tags[level],1,FALSE),""),
IFERROR(VLOOKUP($L268,all_tags[level],1,FALSE),""),
IFERROR(VLOOKUP($M268,all_tags[level],1,FALSE),""),
IFERROR(VLOOKUP($N268,all_tags[level],1,FALSE),""),
IFERROR(VLOOKUP($O268,all_tags[level],1,FALSE),"")
)</f>
        <v>example</v>
      </c>
      <c r="AF268" s="5" t="str">
        <f>_xlfn.TEXTJOIN("#",TRUE,
IFERROR(VLOOKUP($F268,all_tags[style],1,FALSE),""),
IFERROR(VLOOKUP($G268,all_tags[style],1,FALSE),""),
IFERROR(VLOOKUP($H268,all_tags[style],1,FALSE),""),
IFERROR(VLOOKUP($I268,all_tags[style],1,FALSE),""),
IFERROR(VLOOKUP($J268,all_tags[style],1,FALSE),""),
IFERROR(VLOOKUP($K268,all_tags[style],1,FALSE),""),
IFERROR(VLOOKUP($L268,all_tags[style],1,FALSE),""),
IFERROR(VLOOKUP($M268,all_tags[style],1,FALSE),""),
IFERROR(VLOOKUP($N268,all_tags[style],1,FALSE),""),
IFERROR(VLOOKUP($O268,all_tags[style],1,FALSE),"")
)</f>
        <v/>
      </c>
      <c r="AG268" s="5" t="str">
        <f>_xlfn.TEXTJOIN("#",TRUE,
IFERROR(VLOOKUP($F268,all_tags[theme],1,FALSE),""),
IFERROR(VLOOKUP($G268,all_tags[theme],1,FALSE),""),
IFERROR(VLOOKUP($H268,all_tags[theme],1,FALSE),""),
IFERROR(VLOOKUP($I268,all_tags[theme],1,FALSE),""),
IFERROR(VLOOKUP($J268,all_tags[theme],1,FALSE),""),
IFERROR(VLOOKUP($K268,all_tags[theme],1,FALSE),""),
IFERROR(VLOOKUP($L268,all_tags[theme],1,FALSE),""),
IFERROR(VLOOKUP($M268,all_tags[theme],1,FALSE),""),
IFERROR(VLOOKUP($N268,all_tags[theme],1,FALSE),""),
IFERROR(VLOOKUP($O268,all_tags[theme],1,FALSE),"")
)</f>
        <v>data-viz</v>
      </c>
      <c r="AH268" s="5" t="str">
        <f>_xlfn.TEXTJOIN("#",TRUE,
IFERROR(VLOOKUP($F268,all_tags[topic],1,FALSE),""),
IFERROR(VLOOKUP($G268,all_tags[topic],1,FALSE),""),
IFERROR(VLOOKUP($H268,all_tags[topic],1,FALSE),""),
IFERROR(VLOOKUP($I268,all_tags[topic],1,FALSE),""),
IFERROR(VLOOKUP($J268,all_tags[topic],1,FALSE),""),
IFERROR(VLOOKUP($K268,all_tags[topic],1,FALSE),""),
IFERROR(VLOOKUP($L268,all_tags[topic],1,FALSE),""),
IFERROR(VLOOKUP($M268,all_tags[topic],1,FALSE),""),
IFERROR(VLOOKUP($N268,all_tags[topic],1,FALSE),""),
IFERROR(VLOOKUP($O268,all_tags[topic],1,FALSE),"")
)</f>
        <v>technology</v>
      </c>
      <c r="AI268" s="5" t="str">
        <f>_xlfn.TEXTJOIN("#",TRUE,
IFERROR(VLOOKUP($F268,all_tags[area],1,FALSE),""),
IFERROR(VLOOKUP($G268,all_tags[area],1,FALSE),""),
IFERROR(VLOOKUP($H268,all_tags[area],1,FALSE),""),
IFERROR(VLOOKUP($I268,all_tags[area],1,FALSE),""),
IFERROR(VLOOKUP($J268,all_tags[area],1,FALSE),""),
IFERROR(VLOOKUP($K268,all_tags[area],1,FALSE),""),
IFERROR(VLOOKUP($L268,all_tags[area],1,FALSE),""),
IFERROR(VLOOKUP($M268,all_tags[area],1,FALSE),""),
IFERROR(VLOOKUP($N268,all_tags[area],1,FALSE),""),
IFERROR(VLOOKUP($O268,all_tags[area],1,FALSE),"")
)</f>
        <v/>
      </c>
      <c r="AJ268" s="5" t="str">
        <f>_xlfn.TEXTJOIN("#",TRUE,
IFERROR(VLOOKUP($F268,all_tags[technology],1,FALSE),""),
IFERROR(VLOOKUP($G268,all_tags[technology],1,FALSE),""),
IFERROR(VLOOKUP($H268,all_tags[technology],1,FALSE),""),
IFERROR(VLOOKUP($I268,all_tags[technology],1,FALSE),""),
IFERROR(VLOOKUP($J268,all_tags[technology],1,FALSE),""),
IFERROR(VLOOKUP($K268,all_tags[technology],1,FALSE),""),
IFERROR(VLOOKUP($L268,all_tags[technology],1,FALSE),""),
IFERROR(VLOOKUP($M268,all_tags[technology],1,FALSE),""),
IFERROR(VLOOKUP($N268,all_tags[technology],1,FALSE),""),
IFERROR(VLOOKUP($O268,all_tags[technology],1,FALSE),"")
)</f>
        <v>rstats</v>
      </c>
      <c r="AK268" s="5" t="str">
        <f>_xlfn.TEXTJOIN("#",TRUE,
IFERROR(VLOOKUP($F268,all_tags[other],1,FALSE),""),
IFERROR(VLOOKUP($G268,all_tags[other],1,FALSE),""),
IFERROR(VLOOKUP($H268,all_tags[other],1,FALSE),""),
IFERROR(VLOOKUP($I268,all_tags[other],1,FALSE),""),
IFERROR(VLOOKUP($J268,all_tags[other],1,FALSE),""),
IFERROR(VLOOKUP($K268,all_tags[other],1,FALSE),""),
IFERROR(VLOOKUP($L268,all_tags[other],1,FALSE),""),
IFERROR(VLOOKUP($M268,all_tags[other],1,FALSE),""),
IFERROR(VLOOKUP($N268,all_tags[other],1,FALSE),""),
IFERROR(VLOOKUP($O268,all_tags[other],1,FALSE),"")
)</f>
        <v/>
      </c>
      <c r="AL268" t="str">
        <f t="shared" si="4"/>
        <v>post;how-to;example;data-viz;technology;rstats</v>
      </c>
    </row>
    <row r="269" spans="1:38" x14ac:dyDescent="0.25">
      <c r="A269" t="str">
        <f>source_data[[#This Row],[link_id]]</f>
        <v>L00644</v>
      </c>
      <c r="B269" t="str">
        <f>source_data[[#This Row],[link]]</f>
        <v>http://www.fast.ai/2017/09/19/accurate-info/</v>
      </c>
      <c r="C269" t="str">
        <f>source_data[[#This Row],[article_title]]</f>
        <v>Credible sources of accurate information about AI</v>
      </c>
      <c r="D269" t="str">
        <f>source_data[[#This Row],[concatenate]]</f>
        <v>post;resource;source;overview;ai</v>
      </c>
      <c r="E269">
        <f>source_data[[#This Row],[tag_count]]</f>
        <v>5</v>
      </c>
      <c r="F269" t="str" cm="1">
        <f t="array" ref="F269:J269">_xlfn.TEXTSPLIT(Table5[[#This Row],[concatenate]],";")</f>
        <v>post</v>
      </c>
      <c r="G269" t="str">
        <v>resource</v>
      </c>
      <c r="H269" t="str">
        <v>source</v>
      </c>
      <c r="I269" t="str">
        <v>overview</v>
      </c>
      <c r="J269" t="str">
        <v>ai</v>
      </c>
      <c r="Q269">
        <f>IF(ISBLANK(F269),-1,COUNTIF(all_tags[],F269)-COUNTIF(all_tags[category],F269))</f>
        <v>1</v>
      </c>
      <c r="R269">
        <f>IF(ISBLANK(G269),-1,COUNTIF(all_tags[],G269)-COUNTIF(all_tags[category],G269))</f>
        <v>1</v>
      </c>
      <c r="S269">
        <f>IF(ISBLANK(H269),-1,COUNTIF(all_tags[],H269)-COUNTIF(all_tags[category],H269))</f>
        <v>1</v>
      </c>
      <c r="T269">
        <f>IF(ISBLANK(I269),-1,COUNTIF(all_tags[],I269)-COUNTIF(all_tags[category],I269))</f>
        <v>1</v>
      </c>
      <c r="U269">
        <f>IF(ISBLANK(J269),-1,COUNTIF(all_tags[],J269)-COUNTIF(all_tags[category],J269))</f>
        <v>1</v>
      </c>
      <c r="V269">
        <f>IF(ISBLANK(K269),-1,COUNTIF(all_tags[],K269)-COUNTIF(all_tags[category],K269))</f>
        <v>-1</v>
      </c>
      <c r="W269">
        <f>IF(ISBLANK(L269),-1,COUNTIF(all_tags[],L269)-COUNTIF(all_tags[category],L269))</f>
        <v>-1</v>
      </c>
      <c r="X269">
        <f>IF(ISBLANK(M269),-1,COUNTIF(all_tags[],M269)-COUNTIF(all_tags[category],M269))</f>
        <v>-1</v>
      </c>
      <c r="Y269">
        <f>IF(ISBLANK(N269),-1,COUNTIF(all_tags[],N269)-COUNTIF(all_tags[category],N269))</f>
        <v>-1</v>
      </c>
      <c r="Z269">
        <f>IF(ISBLANK(O269),-1,COUNTIF(all_tags[],O269)-COUNTIF(all_tags[category],O269))</f>
        <v>-1</v>
      </c>
      <c r="AB269" t="str">
        <f>Table5[[#This Row],[link_id]]</f>
        <v>L00644</v>
      </c>
      <c r="AC269" s="5" t="str">
        <f>_xlfn.TEXTJOIN("#",TRUE,
IFERROR(VLOOKUP($F269,all_tags[format],1,FALSE),""),
IFERROR(VLOOKUP($G269,all_tags[format],1,FALSE),""),
IFERROR(VLOOKUP($H269,all_tags[format],1,FALSE),""),
IFERROR(VLOOKUP($I269,all_tags[format],1,FALSE),""),
IFERROR(VLOOKUP($J269,all_tags[format],1,FALSE),""),
IFERROR(VLOOKUP($K269,all_tags[format],1,FALSE),""),
IFERROR(VLOOKUP($L269,all_tags[format],1,FALSE),""),
IFERROR(VLOOKUP($M269,all_tags[format],1,FALSE),""),
IFERROR(VLOOKUP($N269,all_tags[format],1,FALSE),""),
IFERROR(VLOOKUP($O269,all_tags[format],1,FALSE),"")
)</f>
        <v>post</v>
      </c>
      <c r="AD269" s="5" t="str">
        <f>_xlfn.TEXTJOIN("#",TRUE,
IFERROR(VLOOKUP($F269,all_tags[type],1,FALSE),""),
IFERROR(VLOOKUP($G269,all_tags[type],1,FALSE),""),
IFERROR(VLOOKUP($H269,all_tags[type],1,FALSE),""),
IFERROR(VLOOKUP($I269,all_tags[type],1,FALSE),""),
IFERROR(VLOOKUP($J269,all_tags[type],1,FALSE),""),
IFERROR(VLOOKUP($K269,all_tags[type],1,FALSE),""),
IFERROR(VLOOKUP($L269,all_tags[type],1,FALSE),""),
IFERROR(VLOOKUP($M269,all_tags[type],1,FALSE),""),
IFERROR(VLOOKUP($N269,all_tags[type],1,FALSE),""),
IFERROR(VLOOKUP($O269,all_tags[type],1,FALSE),"")
)</f>
        <v>resource#source</v>
      </c>
      <c r="AE269" s="5" t="str">
        <f>_xlfn.TEXTJOIN("#",TRUE,
IFERROR(VLOOKUP($F269,all_tags[level],1,FALSE),""),
IFERROR(VLOOKUP($G269,all_tags[level],1,FALSE),""),
IFERROR(VLOOKUP($H269,all_tags[level],1,FALSE),""),
IFERROR(VLOOKUP($I269,all_tags[level],1,FALSE),""),
IFERROR(VLOOKUP($J269,all_tags[level],1,FALSE),""),
IFERROR(VLOOKUP($K269,all_tags[level],1,FALSE),""),
IFERROR(VLOOKUP($L269,all_tags[level],1,FALSE),""),
IFERROR(VLOOKUP($M269,all_tags[level],1,FALSE),""),
IFERROR(VLOOKUP($N269,all_tags[level],1,FALSE),""),
IFERROR(VLOOKUP($O269,all_tags[level],1,FALSE),"")
)</f>
        <v>overview</v>
      </c>
      <c r="AF269" s="5" t="str">
        <f>_xlfn.TEXTJOIN("#",TRUE,
IFERROR(VLOOKUP($F269,all_tags[style],1,FALSE),""),
IFERROR(VLOOKUP($G269,all_tags[style],1,FALSE),""),
IFERROR(VLOOKUP($H269,all_tags[style],1,FALSE),""),
IFERROR(VLOOKUP($I269,all_tags[style],1,FALSE),""),
IFERROR(VLOOKUP($J269,all_tags[style],1,FALSE),""),
IFERROR(VLOOKUP($K269,all_tags[style],1,FALSE),""),
IFERROR(VLOOKUP($L269,all_tags[style],1,FALSE),""),
IFERROR(VLOOKUP($M269,all_tags[style],1,FALSE),""),
IFERROR(VLOOKUP($N269,all_tags[style],1,FALSE),""),
IFERROR(VLOOKUP($O269,all_tags[style],1,FALSE),"")
)</f>
        <v/>
      </c>
      <c r="AG269" s="5" t="str">
        <f>_xlfn.TEXTJOIN("#",TRUE,
IFERROR(VLOOKUP($F269,all_tags[theme],1,FALSE),""),
IFERROR(VLOOKUP($G269,all_tags[theme],1,FALSE),""),
IFERROR(VLOOKUP($H269,all_tags[theme],1,FALSE),""),
IFERROR(VLOOKUP($I269,all_tags[theme],1,FALSE),""),
IFERROR(VLOOKUP($J269,all_tags[theme],1,FALSE),""),
IFERROR(VLOOKUP($K269,all_tags[theme],1,FALSE),""),
IFERROR(VLOOKUP($L269,all_tags[theme],1,FALSE),""),
IFERROR(VLOOKUP($M269,all_tags[theme],1,FALSE),""),
IFERROR(VLOOKUP($N269,all_tags[theme],1,FALSE),""),
IFERROR(VLOOKUP($O269,all_tags[theme],1,FALSE),"")
)</f>
        <v/>
      </c>
      <c r="AH269" s="5" t="str">
        <f>_xlfn.TEXTJOIN("#",TRUE,
IFERROR(VLOOKUP($F269,all_tags[topic],1,FALSE),""),
IFERROR(VLOOKUP($G269,all_tags[topic],1,FALSE),""),
IFERROR(VLOOKUP($H269,all_tags[topic],1,FALSE),""),
IFERROR(VLOOKUP($I269,all_tags[topic],1,FALSE),""),
IFERROR(VLOOKUP($J269,all_tags[topic],1,FALSE),""),
IFERROR(VLOOKUP($K269,all_tags[topic],1,FALSE),""),
IFERROR(VLOOKUP($L269,all_tags[topic],1,FALSE),""),
IFERROR(VLOOKUP($M269,all_tags[topic],1,FALSE),""),
IFERROR(VLOOKUP($N269,all_tags[topic],1,FALSE),""),
IFERROR(VLOOKUP($O269,all_tags[topic],1,FALSE),"")
)</f>
        <v/>
      </c>
      <c r="AI269" s="5" t="str">
        <f>_xlfn.TEXTJOIN("#",TRUE,
IFERROR(VLOOKUP($F269,all_tags[area],1,FALSE),""),
IFERROR(VLOOKUP($G269,all_tags[area],1,FALSE),""),
IFERROR(VLOOKUP($H269,all_tags[area],1,FALSE),""),
IFERROR(VLOOKUP($I269,all_tags[area],1,FALSE),""),
IFERROR(VLOOKUP($J269,all_tags[area],1,FALSE),""),
IFERROR(VLOOKUP($K269,all_tags[area],1,FALSE),""),
IFERROR(VLOOKUP($L269,all_tags[area],1,FALSE),""),
IFERROR(VLOOKUP($M269,all_tags[area],1,FALSE),""),
IFERROR(VLOOKUP($N269,all_tags[area],1,FALSE),""),
IFERROR(VLOOKUP($O269,all_tags[area],1,FALSE),"")
)</f>
        <v>ai</v>
      </c>
      <c r="AJ269" s="5" t="str">
        <f>_xlfn.TEXTJOIN("#",TRUE,
IFERROR(VLOOKUP($F269,all_tags[technology],1,FALSE),""),
IFERROR(VLOOKUP($G269,all_tags[technology],1,FALSE),""),
IFERROR(VLOOKUP($H269,all_tags[technology],1,FALSE),""),
IFERROR(VLOOKUP($I269,all_tags[technology],1,FALSE),""),
IFERROR(VLOOKUP($J269,all_tags[technology],1,FALSE),""),
IFERROR(VLOOKUP($K269,all_tags[technology],1,FALSE),""),
IFERROR(VLOOKUP($L269,all_tags[technology],1,FALSE),""),
IFERROR(VLOOKUP($M269,all_tags[technology],1,FALSE),""),
IFERROR(VLOOKUP($N269,all_tags[technology],1,FALSE),""),
IFERROR(VLOOKUP($O269,all_tags[technology],1,FALSE),"")
)</f>
        <v/>
      </c>
      <c r="AK269" s="5" t="str">
        <f>_xlfn.TEXTJOIN("#",TRUE,
IFERROR(VLOOKUP($F269,all_tags[other],1,FALSE),""),
IFERROR(VLOOKUP($G269,all_tags[other],1,FALSE),""),
IFERROR(VLOOKUP($H269,all_tags[other],1,FALSE),""),
IFERROR(VLOOKUP($I269,all_tags[other],1,FALSE),""),
IFERROR(VLOOKUP($J269,all_tags[other],1,FALSE),""),
IFERROR(VLOOKUP($K269,all_tags[other],1,FALSE),""),
IFERROR(VLOOKUP($L269,all_tags[other],1,FALSE),""),
IFERROR(VLOOKUP($M269,all_tags[other],1,FALSE),""),
IFERROR(VLOOKUP($N269,all_tags[other],1,FALSE),""),
IFERROR(VLOOKUP($O269,all_tags[other],1,FALSE),"")
)</f>
        <v/>
      </c>
      <c r="AL269" t="str">
        <f t="shared" si="4"/>
        <v>post;resource;source;overview;ai</v>
      </c>
    </row>
    <row r="270" spans="1:38" x14ac:dyDescent="0.25">
      <c r="A270" t="str">
        <f>source_data[[#This Row],[link_id]]</f>
        <v>L00647</v>
      </c>
      <c r="B270" t="str">
        <f>source_data[[#This Row],[link]]</f>
        <v>https://www.alexejgossmann.com/patents_part_1/</v>
      </c>
      <c r="C270" t="str">
        <f>source_data[[#This Row],[article_title]]</f>
        <v>Mining USPTO full text patent data - An exploratory analysis of machine learning and AI related patents granted in 2017 so far</v>
      </c>
      <c r="D270" t="str">
        <f>source_data[[#This Row],[concatenate]]</f>
        <v>post;example;data-analysis;technology;eda;rstats</v>
      </c>
      <c r="E270">
        <f>source_data[[#This Row],[tag_count]]</f>
        <v>6</v>
      </c>
      <c r="F270" t="str" cm="1">
        <f t="array" ref="F270:K270">_xlfn.TEXTSPLIT(Table5[[#This Row],[concatenate]],";")</f>
        <v>post</v>
      </c>
      <c r="G270" t="str">
        <v>example</v>
      </c>
      <c r="H270" t="str">
        <v>data-analysis</v>
      </c>
      <c r="I270" t="str">
        <v>technology</v>
      </c>
      <c r="J270" t="str">
        <v>eda</v>
      </c>
      <c r="K270" t="str">
        <v>rstats</v>
      </c>
      <c r="Q270">
        <f>IF(ISBLANK(F270),-1,COUNTIF(all_tags[],F270)-COUNTIF(all_tags[category],F270))</f>
        <v>1</v>
      </c>
      <c r="R270">
        <f>IF(ISBLANK(G270),-1,COUNTIF(all_tags[],G270)-COUNTIF(all_tags[category],G270))</f>
        <v>1</v>
      </c>
      <c r="S270">
        <f>IF(ISBLANK(H270),-1,COUNTIF(all_tags[],H270)-COUNTIF(all_tags[category],H270))</f>
        <v>1</v>
      </c>
      <c r="T270">
        <f>IF(ISBLANK(I270),-1,COUNTIF(all_tags[],I270)-COUNTIF(all_tags[category],I270))</f>
        <v>1</v>
      </c>
      <c r="U270">
        <f>IF(ISBLANK(J270),-1,COUNTIF(all_tags[],J270)-COUNTIF(all_tags[category],J270))</f>
        <v>1</v>
      </c>
      <c r="V270">
        <f>IF(ISBLANK(K270),-1,COUNTIF(all_tags[],K270)-COUNTIF(all_tags[category],K270))</f>
        <v>1</v>
      </c>
      <c r="W270">
        <f>IF(ISBLANK(L270),-1,COUNTIF(all_tags[],L270)-COUNTIF(all_tags[category],L270))</f>
        <v>-1</v>
      </c>
      <c r="X270">
        <f>IF(ISBLANK(M270),-1,COUNTIF(all_tags[],M270)-COUNTIF(all_tags[category],M270))</f>
        <v>-1</v>
      </c>
      <c r="Y270">
        <f>IF(ISBLANK(N270),-1,COUNTIF(all_tags[],N270)-COUNTIF(all_tags[category],N270))</f>
        <v>-1</v>
      </c>
      <c r="Z270">
        <f>IF(ISBLANK(O270),-1,COUNTIF(all_tags[],O270)-COUNTIF(all_tags[category],O270))</f>
        <v>-1</v>
      </c>
      <c r="AB270" t="str">
        <f>Table5[[#This Row],[link_id]]</f>
        <v>L00647</v>
      </c>
      <c r="AC270" s="5" t="str">
        <f>_xlfn.TEXTJOIN("#",TRUE,
IFERROR(VLOOKUP($F270,all_tags[format],1,FALSE),""),
IFERROR(VLOOKUP($G270,all_tags[format],1,FALSE),""),
IFERROR(VLOOKUP($H270,all_tags[format],1,FALSE),""),
IFERROR(VLOOKUP($I270,all_tags[format],1,FALSE),""),
IFERROR(VLOOKUP($J270,all_tags[format],1,FALSE),""),
IFERROR(VLOOKUP($K270,all_tags[format],1,FALSE),""),
IFERROR(VLOOKUP($L270,all_tags[format],1,FALSE),""),
IFERROR(VLOOKUP($M270,all_tags[format],1,FALSE),""),
IFERROR(VLOOKUP($N270,all_tags[format],1,FALSE),""),
IFERROR(VLOOKUP($O270,all_tags[format],1,FALSE),"")
)</f>
        <v>post</v>
      </c>
      <c r="AD270" s="5" t="str">
        <f>_xlfn.TEXTJOIN("#",TRUE,
IFERROR(VLOOKUP($F270,all_tags[type],1,FALSE),""),
IFERROR(VLOOKUP($G270,all_tags[type],1,FALSE),""),
IFERROR(VLOOKUP($H270,all_tags[type],1,FALSE),""),
IFERROR(VLOOKUP($I270,all_tags[type],1,FALSE),""),
IFERROR(VLOOKUP($J270,all_tags[type],1,FALSE),""),
IFERROR(VLOOKUP($K270,all_tags[type],1,FALSE),""),
IFERROR(VLOOKUP($L270,all_tags[type],1,FALSE),""),
IFERROR(VLOOKUP($M270,all_tags[type],1,FALSE),""),
IFERROR(VLOOKUP($N270,all_tags[type],1,FALSE),""),
IFERROR(VLOOKUP($O270,all_tags[type],1,FALSE),"")
)</f>
        <v/>
      </c>
      <c r="AE270" s="5" t="str">
        <f>_xlfn.TEXTJOIN("#",TRUE,
IFERROR(VLOOKUP($F270,all_tags[level],1,FALSE),""),
IFERROR(VLOOKUP($G270,all_tags[level],1,FALSE),""),
IFERROR(VLOOKUP($H270,all_tags[level],1,FALSE),""),
IFERROR(VLOOKUP($I270,all_tags[level],1,FALSE),""),
IFERROR(VLOOKUP($J270,all_tags[level],1,FALSE),""),
IFERROR(VLOOKUP($K270,all_tags[level],1,FALSE),""),
IFERROR(VLOOKUP($L270,all_tags[level],1,FALSE),""),
IFERROR(VLOOKUP($M270,all_tags[level],1,FALSE),""),
IFERROR(VLOOKUP($N270,all_tags[level],1,FALSE),""),
IFERROR(VLOOKUP($O270,all_tags[level],1,FALSE),"")
)</f>
        <v>example</v>
      </c>
      <c r="AF270" s="5" t="str">
        <f>_xlfn.TEXTJOIN("#",TRUE,
IFERROR(VLOOKUP($F270,all_tags[style],1,FALSE),""),
IFERROR(VLOOKUP($G270,all_tags[style],1,FALSE),""),
IFERROR(VLOOKUP($H270,all_tags[style],1,FALSE),""),
IFERROR(VLOOKUP($I270,all_tags[style],1,FALSE),""),
IFERROR(VLOOKUP($J270,all_tags[style],1,FALSE),""),
IFERROR(VLOOKUP($K270,all_tags[style],1,FALSE),""),
IFERROR(VLOOKUP($L270,all_tags[style],1,FALSE),""),
IFERROR(VLOOKUP($M270,all_tags[style],1,FALSE),""),
IFERROR(VLOOKUP($N270,all_tags[style],1,FALSE),""),
IFERROR(VLOOKUP($O270,all_tags[style],1,FALSE),"")
)</f>
        <v/>
      </c>
      <c r="AG270" s="5" t="str">
        <f>_xlfn.TEXTJOIN("#",TRUE,
IFERROR(VLOOKUP($F270,all_tags[theme],1,FALSE),""),
IFERROR(VLOOKUP($G270,all_tags[theme],1,FALSE),""),
IFERROR(VLOOKUP($H270,all_tags[theme],1,FALSE),""),
IFERROR(VLOOKUP($I270,all_tags[theme],1,FALSE),""),
IFERROR(VLOOKUP($J270,all_tags[theme],1,FALSE),""),
IFERROR(VLOOKUP($K270,all_tags[theme],1,FALSE),""),
IFERROR(VLOOKUP($L270,all_tags[theme],1,FALSE),""),
IFERROR(VLOOKUP($M270,all_tags[theme],1,FALSE),""),
IFERROR(VLOOKUP($N270,all_tags[theme],1,FALSE),""),
IFERROR(VLOOKUP($O270,all_tags[theme],1,FALSE),"")
)</f>
        <v>data-analysis</v>
      </c>
      <c r="AH270" s="5" t="str">
        <f>_xlfn.TEXTJOIN("#",TRUE,
IFERROR(VLOOKUP($F270,all_tags[topic],1,FALSE),""),
IFERROR(VLOOKUP($G270,all_tags[topic],1,FALSE),""),
IFERROR(VLOOKUP($H270,all_tags[topic],1,FALSE),""),
IFERROR(VLOOKUP($I270,all_tags[topic],1,FALSE),""),
IFERROR(VLOOKUP($J270,all_tags[topic],1,FALSE),""),
IFERROR(VLOOKUP($K270,all_tags[topic],1,FALSE),""),
IFERROR(VLOOKUP($L270,all_tags[topic],1,FALSE),""),
IFERROR(VLOOKUP($M270,all_tags[topic],1,FALSE),""),
IFERROR(VLOOKUP($N270,all_tags[topic],1,FALSE),""),
IFERROR(VLOOKUP($O270,all_tags[topic],1,FALSE),"")
)</f>
        <v>technology</v>
      </c>
      <c r="AI270" s="5" t="str">
        <f>_xlfn.TEXTJOIN("#",TRUE,
IFERROR(VLOOKUP($F270,all_tags[area],1,FALSE),""),
IFERROR(VLOOKUP($G270,all_tags[area],1,FALSE),""),
IFERROR(VLOOKUP($H270,all_tags[area],1,FALSE),""),
IFERROR(VLOOKUP($I270,all_tags[area],1,FALSE),""),
IFERROR(VLOOKUP($J270,all_tags[area],1,FALSE),""),
IFERROR(VLOOKUP($K270,all_tags[area],1,FALSE),""),
IFERROR(VLOOKUP($L270,all_tags[area],1,FALSE),""),
IFERROR(VLOOKUP($M270,all_tags[area],1,FALSE),""),
IFERROR(VLOOKUP($N270,all_tags[area],1,FALSE),""),
IFERROR(VLOOKUP($O270,all_tags[area],1,FALSE),"")
)</f>
        <v>eda</v>
      </c>
      <c r="AJ270" s="5" t="str">
        <f>_xlfn.TEXTJOIN("#",TRUE,
IFERROR(VLOOKUP($F270,all_tags[technology],1,FALSE),""),
IFERROR(VLOOKUP($G270,all_tags[technology],1,FALSE),""),
IFERROR(VLOOKUP($H270,all_tags[technology],1,FALSE),""),
IFERROR(VLOOKUP($I270,all_tags[technology],1,FALSE),""),
IFERROR(VLOOKUP($J270,all_tags[technology],1,FALSE),""),
IFERROR(VLOOKUP($K270,all_tags[technology],1,FALSE),""),
IFERROR(VLOOKUP($L270,all_tags[technology],1,FALSE),""),
IFERROR(VLOOKUP($M270,all_tags[technology],1,FALSE),""),
IFERROR(VLOOKUP($N270,all_tags[technology],1,FALSE),""),
IFERROR(VLOOKUP($O270,all_tags[technology],1,FALSE),"")
)</f>
        <v>rstats</v>
      </c>
      <c r="AK270" s="5" t="str">
        <f>_xlfn.TEXTJOIN("#",TRUE,
IFERROR(VLOOKUP($F270,all_tags[other],1,FALSE),""),
IFERROR(VLOOKUP($G270,all_tags[other],1,FALSE),""),
IFERROR(VLOOKUP($H270,all_tags[other],1,FALSE),""),
IFERROR(VLOOKUP($I270,all_tags[other],1,FALSE),""),
IFERROR(VLOOKUP($J270,all_tags[other],1,FALSE),""),
IFERROR(VLOOKUP($K270,all_tags[other],1,FALSE),""),
IFERROR(VLOOKUP($L270,all_tags[other],1,FALSE),""),
IFERROR(VLOOKUP($M270,all_tags[other],1,FALSE),""),
IFERROR(VLOOKUP($N270,all_tags[other],1,FALSE),""),
IFERROR(VLOOKUP($O270,all_tags[other],1,FALSE),"")
)</f>
        <v/>
      </c>
      <c r="AL270" t="str">
        <f t="shared" si="4"/>
        <v>post;example;data-analysis;technology;eda;rstats</v>
      </c>
    </row>
    <row r="271" spans="1:38" x14ac:dyDescent="0.25">
      <c r="A271" t="str">
        <f>source_data[[#This Row],[link_id]]</f>
        <v>L00650</v>
      </c>
      <c r="B271" t="str">
        <f>source_data[[#This Row],[link]]</f>
        <v>https://datascienceplus.com/multi-dimensional-reduction-and-visualisation-with-t-sne/</v>
      </c>
      <c r="C271" t="str">
        <f>source_data[[#This Row],[article_title]]</f>
        <v>Multi-Dimensional Reduction and Visualisation with t-SNE</v>
      </c>
      <c r="D271" t="str">
        <f>source_data[[#This Row],[concatenate]]</f>
        <v>post;tutorial;technique;technology;statistics;rstats;t-sne</v>
      </c>
      <c r="E271">
        <f>source_data[[#This Row],[tag_count]]</f>
        <v>6</v>
      </c>
      <c r="F271" t="str" cm="1">
        <f t="array" ref="F271:L271">_xlfn.TEXTSPLIT(Table5[[#This Row],[concatenate]],";")</f>
        <v>post</v>
      </c>
      <c r="G271" t="str">
        <v>tutorial</v>
      </c>
      <c r="H271" t="str">
        <v>technique</v>
      </c>
      <c r="I271" t="str">
        <v>technology</v>
      </c>
      <c r="J271" t="str">
        <v>statistics</v>
      </c>
      <c r="K271" t="str">
        <v>rstats</v>
      </c>
      <c r="L271" t="str">
        <v>t-sne</v>
      </c>
      <c r="Q271">
        <f>IF(ISBLANK(F271),-1,COUNTIF(all_tags[],F271)-COUNTIF(all_tags[category],F271))</f>
        <v>1</v>
      </c>
      <c r="R271">
        <f>IF(ISBLANK(G271),-1,COUNTIF(all_tags[],G271)-COUNTIF(all_tags[category],G271))</f>
        <v>1</v>
      </c>
      <c r="S271">
        <f>IF(ISBLANK(H271),-1,COUNTIF(all_tags[],H271)-COUNTIF(all_tags[category],H271))</f>
        <v>1</v>
      </c>
      <c r="T271">
        <f>IF(ISBLANK(I271),-1,COUNTIF(all_tags[],I271)-COUNTIF(all_tags[category],I271))</f>
        <v>1</v>
      </c>
      <c r="U271">
        <f>IF(ISBLANK(J271),-1,COUNTIF(all_tags[],J271)-COUNTIF(all_tags[category],J271))</f>
        <v>1</v>
      </c>
      <c r="V271">
        <f>IF(ISBLANK(K271),-1,COUNTIF(all_tags[],K271)-COUNTIF(all_tags[category],K271))</f>
        <v>1</v>
      </c>
      <c r="W271">
        <f>IF(ISBLANK(L271),-1,COUNTIF(all_tags[],L271)-COUNTIF(all_tags[category],L271))</f>
        <v>1</v>
      </c>
      <c r="X271">
        <f>IF(ISBLANK(M271),-1,COUNTIF(all_tags[],M271)-COUNTIF(all_tags[category],M271))</f>
        <v>-1</v>
      </c>
      <c r="Y271">
        <f>IF(ISBLANK(N271),-1,COUNTIF(all_tags[],N271)-COUNTIF(all_tags[category],N271))</f>
        <v>-1</v>
      </c>
      <c r="Z271">
        <f>IF(ISBLANK(O271),-1,COUNTIF(all_tags[],O271)-COUNTIF(all_tags[category],O271))</f>
        <v>-1</v>
      </c>
      <c r="AB271" t="str">
        <f>Table5[[#This Row],[link_id]]</f>
        <v>L00650</v>
      </c>
      <c r="AC271" s="5" t="str">
        <f>_xlfn.TEXTJOIN("#",TRUE,
IFERROR(VLOOKUP($F271,all_tags[format],1,FALSE),""),
IFERROR(VLOOKUP($G271,all_tags[format],1,FALSE),""),
IFERROR(VLOOKUP($H271,all_tags[format],1,FALSE),""),
IFERROR(VLOOKUP($I271,all_tags[format],1,FALSE),""),
IFERROR(VLOOKUP($J271,all_tags[format],1,FALSE),""),
IFERROR(VLOOKUP($K271,all_tags[format],1,FALSE),""),
IFERROR(VLOOKUP($L271,all_tags[format],1,FALSE),""),
IFERROR(VLOOKUP($M271,all_tags[format],1,FALSE),""),
IFERROR(VLOOKUP($N271,all_tags[format],1,FALSE),""),
IFERROR(VLOOKUP($O271,all_tags[format],1,FALSE),"")
)</f>
        <v>post</v>
      </c>
      <c r="AD271" s="5" t="str">
        <f>_xlfn.TEXTJOIN("#",TRUE,
IFERROR(VLOOKUP($F271,all_tags[type],1,FALSE),""),
IFERROR(VLOOKUP($G271,all_tags[type],1,FALSE),""),
IFERROR(VLOOKUP($H271,all_tags[type],1,FALSE),""),
IFERROR(VLOOKUP($I271,all_tags[type],1,FALSE),""),
IFERROR(VLOOKUP($J271,all_tags[type],1,FALSE),""),
IFERROR(VLOOKUP($K271,all_tags[type],1,FALSE),""),
IFERROR(VLOOKUP($L271,all_tags[type],1,FALSE),""),
IFERROR(VLOOKUP($M271,all_tags[type],1,FALSE),""),
IFERROR(VLOOKUP($N271,all_tags[type],1,FALSE),""),
IFERROR(VLOOKUP($O271,all_tags[type],1,FALSE),"")
)</f>
        <v>tutorial</v>
      </c>
      <c r="AE271" s="5" t="str">
        <f>_xlfn.TEXTJOIN("#",TRUE,
IFERROR(VLOOKUP($F271,all_tags[level],1,FALSE),""),
IFERROR(VLOOKUP($G271,all_tags[level],1,FALSE),""),
IFERROR(VLOOKUP($H271,all_tags[level],1,FALSE),""),
IFERROR(VLOOKUP($I271,all_tags[level],1,FALSE),""),
IFERROR(VLOOKUP($J271,all_tags[level],1,FALSE),""),
IFERROR(VLOOKUP($K271,all_tags[level],1,FALSE),""),
IFERROR(VLOOKUP($L271,all_tags[level],1,FALSE),""),
IFERROR(VLOOKUP($M271,all_tags[level],1,FALSE),""),
IFERROR(VLOOKUP($N271,all_tags[level],1,FALSE),""),
IFERROR(VLOOKUP($O271,all_tags[level],1,FALSE),"")
)</f>
        <v/>
      </c>
      <c r="AF271" s="5" t="str">
        <f>_xlfn.TEXTJOIN("#",TRUE,
IFERROR(VLOOKUP($F271,all_tags[style],1,FALSE),""),
IFERROR(VLOOKUP($G271,all_tags[style],1,FALSE),""),
IFERROR(VLOOKUP($H271,all_tags[style],1,FALSE),""),
IFERROR(VLOOKUP($I271,all_tags[style],1,FALSE),""),
IFERROR(VLOOKUP($J271,all_tags[style],1,FALSE),""),
IFERROR(VLOOKUP($K271,all_tags[style],1,FALSE),""),
IFERROR(VLOOKUP($L271,all_tags[style],1,FALSE),""),
IFERROR(VLOOKUP($M271,all_tags[style],1,FALSE),""),
IFERROR(VLOOKUP($N271,all_tags[style],1,FALSE),""),
IFERROR(VLOOKUP($O271,all_tags[style],1,FALSE),"")
)</f>
        <v/>
      </c>
      <c r="AG271" s="5" t="str">
        <f>_xlfn.TEXTJOIN("#",TRUE,
IFERROR(VLOOKUP($F271,all_tags[theme],1,FALSE),""),
IFERROR(VLOOKUP($G271,all_tags[theme],1,FALSE),""),
IFERROR(VLOOKUP($H271,all_tags[theme],1,FALSE),""),
IFERROR(VLOOKUP($I271,all_tags[theme],1,FALSE),""),
IFERROR(VLOOKUP($J271,all_tags[theme],1,FALSE),""),
IFERROR(VLOOKUP($K271,all_tags[theme],1,FALSE),""),
IFERROR(VLOOKUP($L271,all_tags[theme],1,FALSE),""),
IFERROR(VLOOKUP($M271,all_tags[theme],1,FALSE),""),
IFERROR(VLOOKUP($N271,all_tags[theme],1,FALSE),""),
IFERROR(VLOOKUP($O271,all_tags[theme],1,FALSE),"")
)</f>
        <v/>
      </c>
      <c r="AH271" s="5" t="str">
        <f>_xlfn.TEXTJOIN("#",TRUE,
IFERROR(VLOOKUP($F271,all_tags[topic],1,FALSE),""),
IFERROR(VLOOKUP($G271,all_tags[topic],1,FALSE),""),
IFERROR(VLOOKUP($H271,all_tags[topic],1,FALSE),""),
IFERROR(VLOOKUP($I271,all_tags[topic],1,FALSE),""),
IFERROR(VLOOKUP($J271,all_tags[topic],1,FALSE),""),
IFERROR(VLOOKUP($K271,all_tags[topic],1,FALSE),""),
IFERROR(VLOOKUP($L271,all_tags[topic],1,FALSE),""),
IFERROR(VLOOKUP($M271,all_tags[topic],1,FALSE),""),
IFERROR(VLOOKUP($N271,all_tags[topic],1,FALSE),""),
IFERROR(VLOOKUP($O271,all_tags[topic],1,FALSE),"")
)</f>
        <v>technique#technology</v>
      </c>
      <c r="AI271" s="5" t="str">
        <f>_xlfn.TEXTJOIN("#",TRUE,
IFERROR(VLOOKUP($F271,all_tags[area],1,FALSE),""),
IFERROR(VLOOKUP($G271,all_tags[area],1,FALSE),""),
IFERROR(VLOOKUP($H271,all_tags[area],1,FALSE),""),
IFERROR(VLOOKUP($I271,all_tags[area],1,FALSE),""),
IFERROR(VLOOKUP($J271,all_tags[area],1,FALSE),""),
IFERROR(VLOOKUP($K271,all_tags[area],1,FALSE),""),
IFERROR(VLOOKUP($L271,all_tags[area],1,FALSE),""),
IFERROR(VLOOKUP($M271,all_tags[area],1,FALSE),""),
IFERROR(VLOOKUP($N271,all_tags[area],1,FALSE),""),
IFERROR(VLOOKUP($O271,all_tags[area],1,FALSE),"")
)</f>
        <v>statistics</v>
      </c>
      <c r="AJ271" s="5" t="str">
        <f>_xlfn.TEXTJOIN("#",TRUE,
IFERROR(VLOOKUP($F271,all_tags[technology],1,FALSE),""),
IFERROR(VLOOKUP($G271,all_tags[technology],1,FALSE),""),
IFERROR(VLOOKUP($H271,all_tags[technology],1,FALSE),""),
IFERROR(VLOOKUP($I271,all_tags[technology],1,FALSE),""),
IFERROR(VLOOKUP($J271,all_tags[technology],1,FALSE),""),
IFERROR(VLOOKUP($K271,all_tags[technology],1,FALSE),""),
IFERROR(VLOOKUP($L271,all_tags[technology],1,FALSE),""),
IFERROR(VLOOKUP($M271,all_tags[technology],1,FALSE),""),
IFERROR(VLOOKUP($N271,all_tags[technology],1,FALSE),""),
IFERROR(VLOOKUP($O271,all_tags[technology],1,FALSE),"")
)</f>
        <v>rstats#t-sne</v>
      </c>
      <c r="AK271" s="5" t="str">
        <f>_xlfn.TEXTJOIN("#",TRUE,
IFERROR(VLOOKUP($F271,all_tags[other],1,FALSE),""),
IFERROR(VLOOKUP($G271,all_tags[other],1,FALSE),""),
IFERROR(VLOOKUP($H271,all_tags[other],1,FALSE),""),
IFERROR(VLOOKUP($I271,all_tags[other],1,FALSE),""),
IFERROR(VLOOKUP($J271,all_tags[other],1,FALSE),""),
IFERROR(VLOOKUP($K271,all_tags[other],1,FALSE),""),
IFERROR(VLOOKUP($L271,all_tags[other],1,FALSE),""),
IFERROR(VLOOKUP($M271,all_tags[other],1,FALSE),""),
IFERROR(VLOOKUP($N271,all_tags[other],1,FALSE),""),
IFERROR(VLOOKUP($O271,all_tags[other],1,FALSE),"")
)</f>
        <v/>
      </c>
      <c r="AL271" t="str">
        <f t="shared" si="4"/>
        <v>post;tutorial;technique;technology;statistics;rstats;t-sne</v>
      </c>
    </row>
    <row r="272" spans="1:38" x14ac:dyDescent="0.25">
      <c r="A272" t="str">
        <f>source_data[[#This Row],[link_id]]</f>
        <v>L00652</v>
      </c>
      <c r="B272" t="str">
        <f>source_data[[#This Row],[link]]</f>
        <v>https://www.tatvic.com/blog/7-visualizations-learn-r/</v>
      </c>
      <c r="C272" t="str">
        <f>source_data[[#This Row],[article_title]]</f>
        <v>7 Visualizations You Should Learn in R</v>
      </c>
      <c r="D272" t="str">
        <f>source_data[[#This Row],[concatenate]]</f>
        <v>post;example;data-viz;technology;chart;rstats</v>
      </c>
      <c r="E272">
        <f>source_data[[#This Row],[tag_count]]</f>
        <v>6</v>
      </c>
      <c r="F272" t="str" cm="1">
        <f t="array" ref="F272:K272">_xlfn.TEXTSPLIT(Table5[[#This Row],[concatenate]],";")</f>
        <v>post</v>
      </c>
      <c r="G272" t="str">
        <v>example</v>
      </c>
      <c r="H272" t="str">
        <v>data-viz</v>
      </c>
      <c r="I272" t="str">
        <v>technology</v>
      </c>
      <c r="J272" t="str">
        <v>chart</v>
      </c>
      <c r="K272" t="str">
        <v>rstats</v>
      </c>
      <c r="Q272">
        <f>IF(ISBLANK(F272),-1,COUNTIF(all_tags[],F272)-COUNTIF(all_tags[category],F272))</f>
        <v>1</v>
      </c>
      <c r="R272">
        <f>IF(ISBLANK(G272),-1,COUNTIF(all_tags[],G272)-COUNTIF(all_tags[category],G272))</f>
        <v>1</v>
      </c>
      <c r="S272">
        <f>IF(ISBLANK(H272),-1,COUNTIF(all_tags[],H272)-COUNTIF(all_tags[category],H272))</f>
        <v>1</v>
      </c>
      <c r="T272">
        <f>IF(ISBLANK(I272),-1,COUNTIF(all_tags[],I272)-COUNTIF(all_tags[category],I272))</f>
        <v>1</v>
      </c>
      <c r="U272">
        <f>IF(ISBLANK(J272),-1,COUNTIF(all_tags[],J272)-COUNTIF(all_tags[category],J272))</f>
        <v>1</v>
      </c>
      <c r="V272">
        <f>IF(ISBLANK(K272),-1,COUNTIF(all_tags[],K272)-COUNTIF(all_tags[category],K272))</f>
        <v>1</v>
      </c>
      <c r="W272">
        <f>IF(ISBLANK(L272),-1,COUNTIF(all_tags[],L272)-COUNTIF(all_tags[category],L272))</f>
        <v>-1</v>
      </c>
      <c r="X272">
        <f>IF(ISBLANK(M272),-1,COUNTIF(all_tags[],M272)-COUNTIF(all_tags[category],M272))</f>
        <v>-1</v>
      </c>
      <c r="Y272">
        <f>IF(ISBLANK(N272),-1,COUNTIF(all_tags[],N272)-COUNTIF(all_tags[category],N272))</f>
        <v>-1</v>
      </c>
      <c r="Z272">
        <f>IF(ISBLANK(O272),-1,COUNTIF(all_tags[],O272)-COUNTIF(all_tags[category],O272))</f>
        <v>-1</v>
      </c>
      <c r="AB272" t="str">
        <f>Table5[[#This Row],[link_id]]</f>
        <v>L00652</v>
      </c>
      <c r="AC272" s="5" t="str">
        <f>_xlfn.TEXTJOIN("#",TRUE,
IFERROR(VLOOKUP($F272,all_tags[format],1,FALSE),""),
IFERROR(VLOOKUP($G272,all_tags[format],1,FALSE),""),
IFERROR(VLOOKUP($H272,all_tags[format],1,FALSE),""),
IFERROR(VLOOKUP($I272,all_tags[format],1,FALSE),""),
IFERROR(VLOOKUP($J272,all_tags[format],1,FALSE),""),
IFERROR(VLOOKUP($K272,all_tags[format],1,FALSE),""),
IFERROR(VLOOKUP($L272,all_tags[format],1,FALSE),""),
IFERROR(VLOOKUP($M272,all_tags[format],1,FALSE),""),
IFERROR(VLOOKUP($N272,all_tags[format],1,FALSE),""),
IFERROR(VLOOKUP($O272,all_tags[format],1,FALSE),"")
)</f>
        <v>post</v>
      </c>
      <c r="AD272" s="5" t="str">
        <f>_xlfn.TEXTJOIN("#",TRUE,
IFERROR(VLOOKUP($F272,all_tags[type],1,FALSE),""),
IFERROR(VLOOKUP($G272,all_tags[type],1,FALSE),""),
IFERROR(VLOOKUP($H272,all_tags[type],1,FALSE),""),
IFERROR(VLOOKUP($I272,all_tags[type],1,FALSE),""),
IFERROR(VLOOKUP($J272,all_tags[type],1,FALSE),""),
IFERROR(VLOOKUP($K272,all_tags[type],1,FALSE),""),
IFERROR(VLOOKUP($L272,all_tags[type],1,FALSE),""),
IFERROR(VLOOKUP($M272,all_tags[type],1,FALSE),""),
IFERROR(VLOOKUP($N272,all_tags[type],1,FALSE),""),
IFERROR(VLOOKUP($O272,all_tags[type],1,FALSE),"")
)</f>
        <v/>
      </c>
      <c r="AE272" s="5" t="str">
        <f>_xlfn.TEXTJOIN("#",TRUE,
IFERROR(VLOOKUP($F272,all_tags[level],1,FALSE),""),
IFERROR(VLOOKUP($G272,all_tags[level],1,FALSE),""),
IFERROR(VLOOKUP($H272,all_tags[level],1,FALSE),""),
IFERROR(VLOOKUP($I272,all_tags[level],1,FALSE),""),
IFERROR(VLOOKUP($J272,all_tags[level],1,FALSE),""),
IFERROR(VLOOKUP($K272,all_tags[level],1,FALSE),""),
IFERROR(VLOOKUP($L272,all_tags[level],1,FALSE),""),
IFERROR(VLOOKUP($M272,all_tags[level],1,FALSE),""),
IFERROR(VLOOKUP($N272,all_tags[level],1,FALSE),""),
IFERROR(VLOOKUP($O272,all_tags[level],1,FALSE),"")
)</f>
        <v>example</v>
      </c>
      <c r="AF272" s="5" t="str">
        <f>_xlfn.TEXTJOIN("#",TRUE,
IFERROR(VLOOKUP($F272,all_tags[style],1,FALSE),""),
IFERROR(VLOOKUP($G272,all_tags[style],1,FALSE),""),
IFERROR(VLOOKUP($H272,all_tags[style],1,FALSE),""),
IFERROR(VLOOKUP($I272,all_tags[style],1,FALSE),""),
IFERROR(VLOOKUP($J272,all_tags[style],1,FALSE),""),
IFERROR(VLOOKUP($K272,all_tags[style],1,FALSE),""),
IFERROR(VLOOKUP($L272,all_tags[style],1,FALSE),""),
IFERROR(VLOOKUP($M272,all_tags[style],1,FALSE),""),
IFERROR(VLOOKUP($N272,all_tags[style],1,FALSE),""),
IFERROR(VLOOKUP($O272,all_tags[style],1,FALSE),"")
)</f>
        <v/>
      </c>
      <c r="AG272" s="5" t="str">
        <f>_xlfn.TEXTJOIN("#",TRUE,
IFERROR(VLOOKUP($F272,all_tags[theme],1,FALSE),""),
IFERROR(VLOOKUP($G272,all_tags[theme],1,FALSE),""),
IFERROR(VLOOKUP($H272,all_tags[theme],1,FALSE),""),
IFERROR(VLOOKUP($I272,all_tags[theme],1,FALSE),""),
IFERROR(VLOOKUP($J272,all_tags[theme],1,FALSE),""),
IFERROR(VLOOKUP($K272,all_tags[theme],1,FALSE),""),
IFERROR(VLOOKUP($L272,all_tags[theme],1,FALSE),""),
IFERROR(VLOOKUP($M272,all_tags[theme],1,FALSE),""),
IFERROR(VLOOKUP($N272,all_tags[theme],1,FALSE),""),
IFERROR(VLOOKUP($O272,all_tags[theme],1,FALSE),"")
)</f>
        <v>data-viz</v>
      </c>
      <c r="AH272" s="5" t="str">
        <f>_xlfn.TEXTJOIN("#",TRUE,
IFERROR(VLOOKUP($F272,all_tags[topic],1,FALSE),""),
IFERROR(VLOOKUP($G272,all_tags[topic],1,FALSE),""),
IFERROR(VLOOKUP($H272,all_tags[topic],1,FALSE),""),
IFERROR(VLOOKUP($I272,all_tags[topic],1,FALSE),""),
IFERROR(VLOOKUP($J272,all_tags[topic],1,FALSE),""),
IFERROR(VLOOKUP($K272,all_tags[topic],1,FALSE),""),
IFERROR(VLOOKUP($L272,all_tags[topic],1,FALSE),""),
IFERROR(VLOOKUP($M272,all_tags[topic],1,FALSE),""),
IFERROR(VLOOKUP($N272,all_tags[topic],1,FALSE),""),
IFERROR(VLOOKUP($O272,all_tags[topic],1,FALSE),"")
)</f>
        <v>technology</v>
      </c>
      <c r="AI272" s="5" t="str">
        <f>_xlfn.TEXTJOIN("#",TRUE,
IFERROR(VLOOKUP($F272,all_tags[area],1,FALSE),""),
IFERROR(VLOOKUP($G272,all_tags[area],1,FALSE),""),
IFERROR(VLOOKUP($H272,all_tags[area],1,FALSE),""),
IFERROR(VLOOKUP($I272,all_tags[area],1,FALSE),""),
IFERROR(VLOOKUP($J272,all_tags[area],1,FALSE),""),
IFERROR(VLOOKUP($K272,all_tags[area],1,FALSE),""),
IFERROR(VLOOKUP($L272,all_tags[area],1,FALSE),""),
IFERROR(VLOOKUP($M272,all_tags[area],1,FALSE),""),
IFERROR(VLOOKUP($N272,all_tags[area],1,FALSE),""),
IFERROR(VLOOKUP($O272,all_tags[area],1,FALSE),"")
)</f>
        <v>chart</v>
      </c>
      <c r="AJ272" s="5" t="str">
        <f>_xlfn.TEXTJOIN("#",TRUE,
IFERROR(VLOOKUP($F272,all_tags[technology],1,FALSE),""),
IFERROR(VLOOKUP($G272,all_tags[technology],1,FALSE),""),
IFERROR(VLOOKUP($H272,all_tags[technology],1,FALSE),""),
IFERROR(VLOOKUP($I272,all_tags[technology],1,FALSE),""),
IFERROR(VLOOKUP($J272,all_tags[technology],1,FALSE),""),
IFERROR(VLOOKUP($K272,all_tags[technology],1,FALSE),""),
IFERROR(VLOOKUP($L272,all_tags[technology],1,FALSE),""),
IFERROR(VLOOKUP($M272,all_tags[technology],1,FALSE),""),
IFERROR(VLOOKUP($N272,all_tags[technology],1,FALSE),""),
IFERROR(VLOOKUP($O272,all_tags[technology],1,FALSE),"")
)</f>
        <v>rstats</v>
      </c>
      <c r="AK272" s="5" t="str">
        <f>_xlfn.TEXTJOIN("#",TRUE,
IFERROR(VLOOKUP($F272,all_tags[other],1,FALSE),""),
IFERROR(VLOOKUP($G272,all_tags[other],1,FALSE),""),
IFERROR(VLOOKUP($H272,all_tags[other],1,FALSE),""),
IFERROR(VLOOKUP($I272,all_tags[other],1,FALSE),""),
IFERROR(VLOOKUP($J272,all_tags[other],1,FALSE),""),
IFERROR(VLOOKUP($K272,all_tags[other],1,FALSE),""),
IFERROR(VLOOKUP($L272,all_tags[other],1,FALSE),""),
IFERROR(VLOOKUP($M272,all_tags[other],1,FALSE),""),
IFERROR(VLOOKUP($N272,all_tags[other],1,FALSE),""),
IFERROR(VLOOKUP($O272,all_tags[other],1,FALSE),"")
)</f>
        <v/>
      </c>
      <c r="AL272" t="str">
        <f t="shared" si="4"/>
        <v>post;example;data-viz;technology;chart;rstats</v>
      </c>
    </row>
    <row r="273" spans="1:38" x14ac:dyDescent="0.25">
      <c r="A273" t="str">
        <f>source_data[[#This Row],[link_id]]</f>
        <v>L00653</v>
      </c>
      <c r="B273" t="str">
        <f>source_data[[#This Row],[link]]</f>
        <v>https://flipboard.com/%40asifsalam/data-analysis-visualization-talideqfz/-/a-WZohCYa_RZ29ZAUgn-M66g%253Aa%253A48425342-%252F0</v>
      </c>
      <c r="C273" t="str">
        <f>source_data[[#This Row],[article_title]]</f>
        <v>Magick 1.0: 🎩 ✨🐇 Advanced Graphics and Image Processing in R</v>
      </c>
      <c r="D273" t="str">
        <f>source_data[[#This Row],[concatenate]]</f>
        <v>post;package;overview;technology;rstats</v>
      </c>
      <c r="E273">
        <f>source_data[[#This Row],[tag_count]]</f>
        <v>4</v>
      </c>
      <c r="F273" t="str" cm="1">
        <f t="array" ref="F273:J273">_xlfn.TEXTSPLIT(Table5[[#This Row],[concatenate]],";")</f>
        <v>post</v>
      </c>
      <c r="G273" t="str">
        <v>package</v>
      </c>
      <c r="H273" t="str">
        <v>overview</v>
      </c>
      <c r="I273" t="str">
        <v>technology</v>
      </c>
      <c r="J273" t="str">
        <v>rstats</v>
      </c>
      <c r="Q273">
        <f>IF(ISBLANK(F273),-1,COUNTIF(all_tags[],F273)-COUNTIF(all_tags[category],F273))</f>
        <v>1</v>
      </c>
      <c r="R273">
        <f>IF(ISBLANK(G273),-1,COUNTIF(all_tags[],G273)-COUNTIF(all_tags[category],G273))</f>
        <v>1</v>
      </c>
      <c r="S273">
        <f>IF(ISBLANK(H273),-1,COUNTIF(all_tags[],H273)-COUNTIF(all_tags[category],H273))</f>
        <v>1</v>
      </c>
      <c r="T273">
        <f>IF(ISBLANK(I273),-1,COUNTIF(all_tags[],I273)-COUNTIF(all_tags[category],I273))</f>
        <v>1</v>
      </c>
      <c r="U273">
        <f>IF(ISBLANK(J273),-1,COUNTIF(all_tags[],J273)-COUNTIF(all_tags[category],J273))</f>
        <v>1</v>
      </c>
      <c r="V273">
        <f>IF(ISBLANK(K273),-1,COUNTIF(all_tags[],K273)-COUNTIF(all_tags[category],K273))</f>
        <v>-1</v>
      </c>
      <c r="W273">
        <f>IF(ISBLANK(L273),-1,COUNTIF(all_tags[],L273)-COUNTIF(all_tags[category],L273))</f>
        <v>-1</v>
      </c>
      <c r="X273">
        <f>IF(ISBLANK(M273),-1,COUNTIF(all_tags[],M273)-COUNTIF(all_tags[category],M273))</f>
        <v>-1</v>
      </c>
      <c r="Y273">
        <f>IF(ISBLANK(N273),-1,COUNTIF(all_tags[],N273)-COUNTIF(all_tags[category],N273))</f>
        <v>-1</v>
      </c>
      <c r="Z273">
        <f>IF(ISBLANK(O273),-1,COUNTIF(all_tags[],O273)-COUNTIF(all_tags[category],O273))</f>
        <v>-1</v>
      </c>
      <c r="AB273" t="str">
        <f>Table5[[#This Row],[link_id]]</f>
        <v>L00653</v>
      </c>
      <c r="AC273" s="5" t="str">
        <f>_xlfn.TEXTJOIN("#",TRUE,
IFERROR(VLOOKUP($F273,all_tags[format],1,FALSE),""),
IFERROR(VLOOKUP($G273,all_tags[format],1,FALSE),""),
IFERROR(VLOOKUP($H273,all_tags[format],1,FALSE),""),
IFERROR(VLOOKUP($I273,all_tags[format],1,FALSE),""),
IFERROR(VLOOKUP($J273,all_tags[format],1,FALSE),""),
IFERROR(VLOOKUP($K273,all_tags[format],1,FALSE),""),
IFERROR(VLOOKUP($L273,all_tags[format],1,FALSE),""),
IFERROR(VLOOKUP($M273,all_tags[format],1,FALSE),""),
IFERROR(VLOOKUP($N273,all_tags[format],1,FALSE),""),
IFERROR(VLOOKUP($O273,all_tags[format],1,FALSE),"")
)</f>
        <v>post#package</v>
      </c>
      <c r="AD273" s="5" t="str">
        <f>_xlfn.TEXTJOIN("#",TRUE,
IFERROR(VLOOKUP($F273,all_tags[type],1,FALSE),""),
IFERROR(VLOOKUP($G273,all_tags[type],1,FALSE),""),
IFERROR(VLOOKUP($H273,all_tags[type],1,FALSE),""),
IFERROR(VLOOKUP($I273,all_tags[type],1,FALSE),""),
IFERROR(VLOOKUP($J273,all_tags[type],1,FALSE),""),
IFERROR(VLOOKUP($K273,all_tags[type],1,FALSE),""),
IFERROR(VLOOKUP($L273,all_tags[type],1,FALSE),""),
IFERROR(VLOOKUP($M273,all_tags[type],1,FALSE),""),
IFERROR(VLOOKUP($N273,all_tags[type],1,FALSE),""),
IFERROR(VLOOKUP($O273,all_tags[type],1,FALSE),"")
)</f>
        <v/>
      </c>
      <c r="AE273" s="5" t="str">
        <f>_xlfn.TEXTJOIN("#",TRUE,
IFERROR(VLOOKUP($F273,all_tags[level],1,FALSE),""),
IFERROR(VLOOKUP($G273,all_tags[level],1,FALSE),""),
IFERROR(VLOOKUP($H273,all_tags[level],1,FALSE),""),
IFERROR(VLOOKUP($I273,all_tags[level],1,FALSE),""),
IFERROR(VLOOKUP($J273,all_tags[level],1,FALSE),""),
IFERROR(VLOOKUP($K273,all_tags[level],1,FALSE),""),
IFERROR(VLOOKUP($L273,all_tags[level],1,FALSE),""),
IFERROR(VLOOKUP($M273,all_tags[level],1,FALSE),""),
IFERROR(VLOOKUP($N273,all_tags[level],1,FALSE),""),
IFERROR(VLOOKUP($O273,all_tags[level],1,FALSE),"")
)</f>
        <v>overview</v>
      </c>
      <c r="AF273" s="5" t="str">
        <f>_xlfn.TEXTJOIN("#",TRUE,
IFERROR(VLOOKUP($F273,all_tags[style],1,FALSE),""),
IFERROR(VLOOKUP($G273,all_tags[style],1,FALSE),""),
IFERROR(VLOOKUP($H273,all_tags[style],1,FALSE),""),
IFERROR(VLOOKUP($I273,all_tags[style],1,FALSE),""),
IFERROR(VLOOKUP($J273,all_tags[style],1,FALSE),""),
IFERROR(VLOOKUP($K273,all_tags[style],1,FALSE),""),
IFERROR(VLOOKUP($L273,all_tags[style],1,FALSE),""),
IFERROR(VLOOKUP($M273,all_tags[style],1,FALSE),""),
IFERROR(VLOOKUP($N273,all_tags[style],1,FALSE),""),
IFERROR(VLOOKUP($O273,all_tags[style],1,FALSE),"")
)</f>
        <v/>
      </c>
      <c r="AG273" s="5" t="str">
        <f>_xlfn.TEXTJOIN("#",TRUE,
IFERROR(VLOOKUP($F273,all_tags[theme],1,FALSE),""),
IFERROR(VLOOKUP($G273,all_tags[theme],1,FALSE),""),
IFERROR(VLOOKUP($H273,all_tags[theme],1,FALSE),""),
IFERROR(VLOOKUP($I273,all_tags[theme],1,FALSE),""),
IFERROR(VLOOKUP($J273,all_tags[theme],1,FALSE),""),
IFERROR(VLOOKUP($K273,all_tags[theme],1,FALSE),""),
IFERROR(VLOOKUP($L273,all_tags[theme],1,FALSE),""),
IFERROR(VLOOKUP($M273,all_tags[theme],1,FALSE),""),
IFERROR(VLOOKUP($N273,all_tags[theme],1,FALSE),""),
IFERROR(VLOOKUP($O273,all_tags[theme],1,FALSE),"")
)</f>
        <v/>
      </c>
      <c r="AH273" s="5" t="str">
        <f>_xlfn.TEXTJOIN("#",TRUE,
IFERROR(VLOOKUP($F273,all_tags[topic],1,FALSE),""),
IFERROR(VLOOKUP($G273,all_tags[topic],1,FALSE),""),
IFERROR(VLOOKUP($H273,all_tags[topic],1,FALSE),""),
IFERROR(VLOOKUP($I273,all_tags[topic],1,FALSE),""),
IFERROR(VLOOKUP($J273,all_tags[topic],1,FALSE),""),
IFERROR(VLOOKUP($K273,all_tags[topic],1,FALSE),""),
IFERROR(VLOOKUP($L273,all_tags[topic],1,FALSE),""),
IFERROR(VLOOKUP($M273,all_tags[topic],1,FALSE),""),
IFERROR(VLOOKUP($N273,all_tags[topic],1,FALSE),""),
IFERROR(VLOOKUP($O273,all_tags[topic],1,FALSE),"")
)</f>
        <v>technology</v>
      </c>
      <c r="AI273" s="5" t="str">
        <f>_xlfn.TEXTJOIN("#",TRUE,
IFERROR(VLOOKUP($F273,all_tags[area],1,FALSE),""),
IFERROR(VLOOKUP($G273,all_tags[area],1,FALSE),""),
IFERROR(VLOOKUP($H273,all_tags[area],1,FALSE),""),
IFERROR(VLOOKUP($I273,all_tags[area],1,FALSE),""),
IFERROR(VLOOKUP($J273,all_tags[area],1,FALSE),""),
IFERROR(VLOOKUP($K273,all_tags[area],1,FALSE),""),
IFERROR(VLOOKUP($L273,all_tags[area],1,FALSE),""),
IFERROR(VLOOKUP($M273,all_tags[area],1,FALSE),""),
IFERROR(VLOOKUP($N273,all_tags[area],1,FALSE),""),
IFERROR(VLOOKUP($O273,all_tags[area],1,FALSE),"")
)</f>
        <v/>
      </c>
      <c r="AJ273" s="5" t="str">
        <f>_xlfn.TEXTJOIN("#",TRUE,
IFERROR(VLOOKUP($F273,all_tags[technology],1,FALSE),""),
IFERROR(VLOOKUP($G273,all_tags[technology],1,FALSE),""),
IFERROR(VLOOKUP($H273,all_tags[technology],1,FALSE),""),
IFERROR(VLOOKUP($I273,all_tags[technology],1,FALSE),""),
IFERROR(VLOOKUP($J273,all_tags[technology],1,FALSE),""),
IFERROR(VLOOKUP($K273,all_tags[technology],1,FALSE),""),
IFERROR(VLOOKUP($L273,all_tags[technology],1,FALSE),""),
IFERROR(VLOOKUP($M273,all_tags[technology],1,FALSE),""),
IFERROR(VLOOKUP($N273,all_tags[technology],1,FALSE),""),
IFERROR(VLOOKUP($O273,all_tags[technology],1,FALSE),"")
)</f>
        <v>rstats</v>
      </c>
      <c r="AK273" s="5" t="str">
        <f>_xlfn.TEXTJOIN("#",TRUE,
IFERROR(VLOOKUP($F273,all_tags[other],1,FALSE),""),
IFERROR(VLOOKUP($G273,all_tags[other],1,FALSE),""),
IFERROR(VLOOKUP($H273,all_tags[other],1,FALSE),""),
IFERROR(VLOOKUP($I273,all_tags[other],1,FALSE),""),
IFERROR(VLOOKUP($J273,all_tags[other],1,FALSE),""),
IFERROR(VLOOKUP($K273,all_tags[other],1,FALSE),""),
IFERROR(VLOOKUP($L273,all_tags[other],1,FALSE),""),
IFERROR(VLOOKUP($M273,all_tags[other],1,FALSE),""),
IFERROR(VLOOKUP($N273,all_tags[other],1,FALSE),""),
IFERROR(VLOOKUP($O273,all_tags[other],1,FALSE),"")
)</f>
        <v/>
      </c>
      <c r="AL273" t="str">
        <f t="shared" si="4"/>
        <v>post;package;overview;technology;rstats</v>
      </c>
    </row>
    <row r="274" spans="1:38" x14ac:dyDescent="0.25">
      <c r="A274" t="str">
        <f>source_data[[#This Row],[link_id]]</f>
        <v>L00655</v>
      </c>
      <c r="B274" t="str">
        <f>source_data[[#This Row],[link]]</f>
        <v>https://roadtolarissa.com/hurricane/</v>
      </c>
      <c r="C274" t="str">
        <f>source_data[[#This Row],[article_title]]</f>
        <v>Hurricane How-To</v>
      </c>
      <c r="D274" t="str">
        <f>source_data[[#This Row],[concatenate]]</f>
        <v>post;how-to;tutorial;example;data-viz;inspiration;technology;rstats</v>
      </c>
      <c r="E274">
        <f>source_data[[#This Row],[tag_count]]</f>
        <v>6</v>
      </c>
      <c r="F274" t="str" cm="1">
        <f t="array" ref="F274:M274">_xlfn.TEXTSPLIT(Table5[[#This Row],[concatenate]],";")</f>
        <v>post</v>
      </c>
      <c r="G274" t="str">
        <v>how-to</v>
      </c>
      <c r="H274" t="str">
        <v>tutorial</v>
      </c>
      <c r="I274" t="str">
        <v>example</v>
      </c>
      <c r="J274" t="str">
        <v>data-viz</v>
      </c>
      <c r="K274" t="str">
        <v>inspiration</v>
      </c>
      <c r="L274" t="str">
        <v>technology</v>
      </c>
      <c r="M274" t="str">
        <v>rstats</v>
      </c>
      <c r="Q274">
        <f>IF(ISBLANK(F274),-1,COUNTIF(all_tags[],F274)-COUNTIF(all_tags[category],F274))</f>
        <v>1</v>
      </c>
      <c r="R274">
        <f>IF(ISBLANK(G274),-1,COUNTIF(all_tags[],G274)-COUNTIF(all_tags[category],G274))</f>
        <v>1</v>
      </c>
      <c r="S274">
        <f>IF(ISBLANK(H274),-1,COUNTIF(all_tags[],H274)-COUNTIF(all_tags[category],H274))</f>
        <v>1</v>
      </c>
      <c r="T274">
        <f>IF(ISBLANK(I274),-1,COUNTIF(all_tags[],I274)-COUNTIF(all_tags[category],I274))</f>
        <v>1</v>
      </c>
      <c r="U274">
        <f>IF(ISBLANK(J274),-1,COUNTIF(all_tags[],J274)-COUNTIF(all_tags[category],J274))</f>
        <v>1</v>
      </c>
      <c r="V274">
        <f>IF(ISBLANK(K274),-1,COUNTIF(all_tags[],K274)-COUNTIF(all_tags[category],K274))</f>
        <v>1</v>
      </c>
      <c r="W274">
        <f>IF(ISBLANK(L274),-1,COUNTIF(all_tags[],L274)-COUNTIF(all_tags[category],L274))</f>
        <v>1</v>
      </c>
      <c r="X274">
        <f>IF(ISBLANK(M274),-1,COUNTIF(all_tags[],M274)-COUNTIF(all_tags[category],M274))</f>
        <v>1</v>
      </c>
      <c r="Y274">
        <f>IF(ISBLANK(N274),-1,COUNTIF(all_tags[],N274)-COUNTIF(all_tags[category],N274))</f>
        <v>-1</v>
      </c>
      <c r="Z274">
        <f>IF(ISBLANK(O274),-1,COUNTIF(all_tags[],O274)-COUNTIF(all_tags[category],O274))</f>
        <v>-1</v>
      </c>
      <c r="AB274" t="str">
        <f>Table5[[#This Row],[link_id]]</f>
        <v>L00655</v>
      </c>
      <c r="AC274" s="5" t="str">
        <f>_xlfn.TEXTJOIN("#",TRUE,
IFERROR(VLOOKUP($F274,all_tags[format],1,FALSE),""),
IFERROR(VLOOKUP($G274,all_tags[format],1,FALSE),""),
IFERROR(VLOOKUP($H274,all_tags[format],1,FALSE),""),
IFERROR(VLOOKUP($I274,all_tags[format],1,FALSE),""),
IFERROR(VLOOKUP($J274,all_tags[format],1,FALSE),""),
IFERROR(VLOOKUP($K274,all_tags[format],1,FALSE),""),
IFERROR(VLOOKUP($L274,all_tags[format],1,FALSE),""),
IFERROR(VLOOKUP($M274,all_tags[format],1,FALSE),""),
IFERROR(VLOOKUP($N274,all_tags[format],1,FALSE),""),
IFERROR(VLOOKUP($O274,all_tags[format],1,FALSE),"")
)</f>
        <v>post</v>
      </c>
      <c r="AD274" s="5" t="str">
        <f>_xlfn.TEXTJOIN("#",TRUE,
IFERROR(VLOOKUP($F274,all_tags[type],1,FALSE),""),
IFERROR(VLOOKUP($G274,all_tags[type],1,FALSE),""),
IFERROR(VLOOKUP($H274,all_tags[type],1,FALSE),""),
IFERROR(VLOOKUP($I274,all_tags[type],1,FALSE),""),
IFERROR(VLOOKUP($J274,all_tags[type],1,FALSE),""),
IFERROR(VLOOKUP($K274,all_tags[type],1,FALSE),""),
IFERROR(VLOOKUP($L274,all_tags[type],1,FALSE),""),
IFERROR(VLOOKUP($M274,all_tags[type],1,FALSE),""),
IFERROR(VLOOKUP($N274,all_tags[type],1,FALSE),""),
IFERROR(VLOOKUP($O274,all_tags[type],1,FALSE),"")
)</f>
        <v>how-to#tutorial</v>
      </c>
      <c r="AE274" s="5" t="str">
        <f>_xlfn.TEXTJOIN("#",TRUE,
IFERROR(VLOOKUP($F274,all_tags[level],1,FALSE),""),
IFERROR(VLOOKUP($G274,all_tags[level],1,FALSE),""),
IFERROR(VLOOKUP($H274,all_tags[level],1,FALSE),""),
IFERROR(VLOOKUP($I274,all_tags[level],1,FALSE),""),
IFERROR(VLOOKUP($J274,all_tags[level],1,FALSE),""),
IFERROR(VLOOKUP($K274,all_tags[level],1,FALSE),""),
IFERROR(VLOOKUP($L274,all_tags[level],1,FALSE),""),
IFERROR(VLOOKUP($M274,all_tags[level],1,FALSE),""),
IFERROR(VLOOKUP($N274,all_tags[level],1,FALSE),""),
IFERROR(VLOOKUP($O274,all_tags[level],1,FALSE),"")
)</f>
        <v>example</v>
      </c>
      <c r="AF274" s="5" t="str">
        <f>_xlfn.TEXTJOIN("#",TRUE,
IFERROR(VLOOKUP($F274,all_tags[style],1,FALSE),""),
IFERROR(VLOOKUP($G274,all_tags[style],1,FALSE),""),
IFERROR(VLOOKUP($H274,all_tags[style],1,FALSE),""),
IFERROR(VLOOKUP($I274,all_tags[style],1,FALSE),""),
IFERROR(VLOOKUP($J274,all_tags[style],1,FALSE),""),
IFERROR(VLOOKUP($K274,all_tags[style],1,FALSE),""),
IFERROR(VLOOKUP($L274,all_tags[style],1,FALSE),""),
IFERROR(VLOOKUP($M274,all_tags[style],1,FALSE),""),
IFERROR(VLOOKUP($N274,all_tags[style],1,FALSE),""),
IFERROR(VLOOKUP($O274,all_tags[style],1,FALSE),"")
)</f>
        <v/>
      </c>
      <c r="AG274" s="5" t="str">
        <f>_xlfn.TEXTJOIN("#",TRUE,
IFERROR(VLOOKUP($F274,all_tags[theme],1,FALSE),""),
IFERROR(VLOOKUP($G274,all_tags[theme],1,FALSE),""),
IFERROR(VLOOKUP($H274,all_tags[theme],1,FALSE),""),
IFERROR(VLOOKUP($I274,all_tags[theme],1,FALSE),""),
IFERROR(VLOOKUP($J274,all_tags[theme],1,FALSE),""),
IFERROR(VLOOKUP($K274,all_tags[theme],1,FALSE),""),
IFERROR(VLOOKUP($L274,all_tags[theme],1,FALSE),""),
IFERROR(VLOOKUP($M274,all_tags[theme],1,FALSE),""),
IFERROR(VLOOKUP($N274,all_tags[theme],1,FALSE),""),
IFERROR(VLOOKUP($O274,all_tags[theme],1,FALSE),"")
)</f>
        <v>data-viz</v>
      </c>
      <c r="AH274" s="5" t="str">
        <f>_xlfn.TEXTJOIN("#",TRUE,
IFERROR(VLOOKUP($F274,all_tags[topic],1,FALSE),""),
IFERROR(VLOOKUP($G274,all_tags[topic],1,FALSE),""),
IFERROR(VLOOKUP($H274,all_tags[topic],1,FALSE),""),
IFERROR(VLOOKUP($I274,all_tags[topic],1,FALSE),""),
IFERROR(VLOOKUP($J274,all_tags[topic],1,FALSE),""),
IFERROR(VLOOKUP($K274,all_tags[topic],1,FALSE),""),
IFERROR(VLOOKUP($L274,all_tags[topic],1,FALSE),""),
IFERROR(VLOOKUP($M274,all_tags[topic],1,FALSE),""),
IFERROR(VLOOKUP($N274,all_tags[topic],1,FALSE),""),
IFERROR(VLOOKUP($O274,all_tags[topic],1,FALSE),"")
)</f>
        <v>technology</v>
      </c>
      <c r="AI274" s="5" t="str">
        <f>_xlfn.TEXTJOIN("#",TRUE,
IFERROR(VLOOKUP($F274,all_tags[area],1,FALSE),""),
IFERROR(VLOOKUP($G274,all_tags[area],1,FALSE),""),
IFERROR(VLOOKUP($H274,all_tags[area],1,FALSE),""),
IFERROR(VLOOKUP($I274,all_tags[area],1,FALSE),""),
IFERROR(VLOOKUP($J274,all_tags[area],1,FALSE),""),
IFERROR(VLOOKUP($K274,all_tags[area],1,FALSE),""),
IFERROR(VLOOKUP($L274,all_tags[area],1,FALSE),""),
IFERROR(VLOOKUP($M274,all_tags[area],1,FALSE),""),
IFERROR(VLOOKUP($N274,all_tags[area],1,FALSE),""),
IFERROR(VLOOKUP($O274,all_tags[area],1,FALSE),"")
)</f>
        <v/>
      </c>
      <c r="AJ274" s="5" t="str">
        <f>_xlfn.TEXTJOIN("#",TRUE,
IFERROR(VLOOKUP($F274,all_tags[technology],1,FALSE),""),
IFERROR(VLOOKUP($G274,all_tags[technology],1,FALSE),""),
IFERROR(VLOOKUP($H274,all_tags[technology],1,FALSE),""),
IFERROR(VLOOKUP($I274,all_tags[technology],1,FALSE),""),
IFERROR(VLOOKUP($J274,all_tags[technology],1,FALSE),""),
IFERROR(VLOOKUP($K274,all_tags[technology],1,FALSE),""),
IFERROR(VLOOKUP($L274,all_tags[technology],1,FALSE),""),
IFERROR(VLOOKUP($M274,all_tags[technology],1,FALSE),""),
IFERROR(VLOOKUP($N274,all_tags[technology],1,FALSE),""),
IFERROR(VLOOKUP($O274,all_tags[technology],1,FALSE),"")
)</f>
        <v>rstats</v>
      </c>
      <c r="AK274" s="5" t="str">
        <f>_xlfn.TEXTJOIN("#",TRUE,
IFERROR(VLOOKUP($F274,all_tags[other],1,FALSE),""),
IFERROR(VLOOKUP($G274,all_tags[other],1,FALSE),""),
IFERROR(VLOOKUP($H274,all_tags[other],1,FALSE),""),
IFERROR(VLOOKUP($I274,all_tags[other],1,FALSE),""),
IFERROR(VLOOKUP($J274,all_tags[other],1,FALSE),""),
IFERROR(VLOOKUP($K274,all_tags[other],1,FALSE),""),
IFERROR(VLOOKUP($L274,all_tags[other],1,FALSE),""),
IFERROR(VLOOKUP($M274,all_tags[other],1,FALSE),""),
IFERROR(VLOOKUP($N274,all_tags[other],1,FALSE),""),
IFERROR(VLOOKUP($O274,all_tags[other],1,FALSE),"")
)</f>
        <v>inspiration</v>
      </c>
      <c r="AL274" t="str">
        <f t="shared" si="4"/>
        <v>post;how-to;tutorial;example;data-viz;technology;rstats;inspiration</v>
      </c>
    </row>
    <row r="275" spans="1:38" x14ac:dyDescent="0.25">
      <c r="A275" t="str">
        <f>source_data[[#This Row],[link_id]]</f>
        <v>L00664</v>
      </c>
      <c r="B275" t="str">
        <f>source_data[[#This Row],[link]]</f>
        <v>https://www.r-bloggers.com/upcoming-data-preparation-and-modeling-article-series/</v>
      </c>
      <c r="C275" t="str">
        <f>source_data[[#This Row],[article_title]]</f>
        <v>Upcoming data preparation and modeling article series</v>
      </c>
      <c r="D275" t="str">
        <f>source_data[[#This Row],[concatenate]]</f>
        <v>post;package;overview;data-science;ml;data-preparation</v>
      </c>
      <c r="E275">
        <f>source_data[[#This Row],[tag_count]]</f>
        <v>5</v>
      </c>
      <c r="F275" t="str" cm="1">
        <f t="array" ref="F275:K275">_xlfn.TEXTSPLIT(Table5[[#This Row],[concatenate]],";")</f>
        <v>post</v>
      </c>
      <c r="G275" t="str">
        <v>package</v>
      </c>
      <c r="H275" t="str">
        <v>overview</v>
      </c>
      <c r="I275" t="str">
        <v>data-science</v>
      </c>
      <c r="J275" t="str">
        <v>ml</v>
      </c>
      <c r="K275" t="str">
        <v>data-preparation</v>
      </c>
      <c r="Q275">
        <f>IF(ISBLANK(F275),-1,COUNTIF(all_tags[],F275)-COUNTIF(all_tags[category],F275))</f>
        <v>1</v>
      </c>
      <c r="R275">
        <f>IF(ISBLANK(G275),-1,COUNTIF(all_tags[],G275)-COUNTIF(all_tags[category],G275))</f>
        <v>1</v>
      </c>
      <c r="S275">
        <f>IF(ISBLANK(H275),-1,COUNTIF(all_tags[],H275)-COUNTIF(all_tags[category],H275))</f>
        <v>1</v>
      </c>
      <c r="T275">
        <f>IF(ISBLANK(I275),-1,COUNTIF(all_tags[],I275)-COUNTIF(all_tags[category],I275))</f>
        <v>1</v>
      </c>
      <c r="U275">
        <f>IF(ISBLANK(J275),-1,COUNTIF(all_tags[],J275)-COUNTIF(all_tags[category],J275))</f>
        <v>1</v>
      </c>
      <c r="V275">
        <f>IF(ISBLANK(K275),-1,COUNTIF(all_tags[],K275)-COUNTIF(all_tags[category],K275))</f>
        <v>1</v>
      </c>
      <c r="W275">
        <f>IF(ISBLANK(L275),-1,COUNTIF(all_tags[],L275)-COUNTIF(all_tags[category],L275))</f>
        <v>-1</v>
      </c>
      <c r="X275">
        <f>IF(ISBLANK(M275),-1,COUNTIF(all_tags[],M275)-COUNTIF(all_tags[category],M275))</f>
        <v>-1</v>
      </c>
      <c r="Y275">
        <f>IF(ISBLANK(N275),-1,COUNTIF(all_tags[],N275)-COUNTIF(all_tags[category],N275))</f>
        <v>-1</v>
      </c>
      <c r="Z275">
        <f>IF(ISBLANK(O275),-1,COUNTIF(all_tags[],O275)-COUNTIF(all_tags[category],O275))</f>
        <v>-1</v>
      </c>
      <c r="AB275" t="str">
        <f>Table5[[#This Row],[link_id]]</f>
        <v>L00664</v>
      </c>
      <c r="AC275" s="5" t="str">
        <f>_xlfn.TEXTJOIN("#",TRUE,
IFERROR(VLOOKUP($F275,all_tags[format],1,FALSE),""),
IFERROR(VLOOKUP($G275,all_tags[format],1,FALSE),""),
IFERROR(VLOOKUP($H275,all_tags[format],1,FALSE),""),
IFERROR(VLOOKUP($I275,all_tags[format],1,FALSE),""),
IFERROR(VLOOKUP($J275,all_tags[format],1,FALSE),""),
IFERROR(VLOOKUP($K275,all_tags[format],1,FALSE),""),
IFERROR(VLOOKUP($L275,all_tags[format],1,FALSE),""),
IFERROR(VLOOKUP($M275,all_tags[format],1,FALSE),""),
IFERROR(VLOOKUP($N275,all_tags[format],1,FALSE),""),
IFERROR(VLOOKUP($O275,all_tags[format],1,FALSE),"")
)</f>
        <v>post#package</v>
      </c>
      <c r="AD275" s="5" t="str">
        <f>_xlfn.TEXTJOIN("#",TRUE,
IFERROR(VLOOKUP($F275,all_tags[type],1,FALSE),""),
IFERROR(VLOOKUP($G275,all_tags[type],1,FALSE),""),
IFERROR(VLOOKUP($H275,all_tags[type],1,FALSE),""),
IFERROR(VLOOKUP($I275,all_tags[type],1,FALSE),""),
IFERROR(VLOOKUP($J275,all_tags[type],1,FALSE),""),
IFERROR(VLOOKUP($K275,all_tags[type],1,FALSE),""),
IFERROR(VLOOKUP($L275,all_tags[type],1,FALSE),""),
IFERROR(VLOOKUP($M275,all_tags[type],1,FALSE),""),
IFERROR(VLOOKUP($N275,all_tags[type],1,FALSE),""),
IFERROR(VLOOKUP($O275,all_tags[type],1,FALSE),"")
)</f>
        <v/>
      </c>
      <c r="AE275" s="5" t="str">
        <f>_xlfn.TEXTJOIN("#",TRUE,
IFERROR(VLOOKUP($F275,all_tags[level],1,FALSE),""),
IFERROR(VLOOKUP($G275,all_tags[level],1,FALSE),""),
IFERROR(VLOOKUP($H275,all_tags[level],1,FALSE),""),
IFERROR(VLOOKUP($I275,all_tags[level],1,FALSE),""),
IFERROR(VLOOKUP($J275,all_tags[level],1,FALSE),""),
IFERROR(VLOOKUP($K275,all_tags[level],1,FALSE),""),
IFERROR(VLOOKUP($L275,all_tags[level],1,FALSE),""),
IFERROR(VLOOKUP($M275,all_tags[level],1,FALSE),""),
IFERROR(VLOOKUP($N275,all_tags[level],1,FALSE),""),
IFERROR(VLOOKUP($O275,all_tags[level],1,FALSE),"")
)</f>
        <v>overview</v>
      </c>
      <c r="AF275" s="5" t="str">
        <f>_xlfn.TEXTJOIN("#",TRUE,
IFERROR(VLOOKUP($F275,all_tags[style],1,FALSE),""),
IFERROR(VLOOKUP($G275,all_tags[style],1,FALSE),""),
IFERROR(VLOOKUP($H275,all_tags[style],1,FALSE),""),
IFERROR(VLOOKUP($I275,all_tags[style],1,FALSE),""),
IFERROR(VLOOKUP($J275,all_tags[style],1,FALSE),""),
IFERROR(VLOOKUP($K275,all_tags[style],1,FALSE),""),
IFERROR(VLOOKUP($L275,all_tags[style],1,FALSE),""),
IFERROR(VLOOKUP($M275,all_tags[style],1,FALSE),""),
IFERROR(VLOOKUP($N275,all_tags[style],1,FALSE),""),
IFERROR(VLOOKUP($O275,all_tags[style],1,FALSE),"")
)</f>
        <v/>
      </c>
      <c r="AG275" s="5" t="str">
        <f>_xlfn.TEXTJOIN("#",TRUE,
IFERROR(VLOOKUP($F275,all_tags[theme],1,FALSE),""),
IFERROR(VLOOKUP($G275,all_tags[theme],1,FALSE),""),
IFERROR(VLOOKUP($H275,all_tags[theme],1,FALSE),""),
IFERROR(VLOOKUP($I275,all_tags[theme],1,FALSE),""),
IFERROR(VLOOKUP($J275,all_tags[theme],1,FALSE),""),
IFERROR(VLOOKUP($K275,all_tags[theme],1,FALSE),""),
IFERROR(VLOOKUP($L275,all_tags[theme],1,FALSE),""),
IFERROR(VLOOKUP($M275,all_tags[theme],1,FALSE),""),
IFERROR(VLOOKUP($N275,all_tags[theme],1,FALSE),""),
IFERROR(VLOOKUP($O275,all_tags[theme],1,FALSE),"")
)</f>
        <v>data-science</v>
      </c>
      <c r="AH275" s="5" t="str">
        <f>_xlfn.TEXTJOIN("#",TRUE,
IFERROR(VLOOKUP($F275,all_tags[topic],1,FALSE),""),
IFERROR(VLOOKUP($G275,all_tags[topic],1,FALSE),""),
IFERROR(VLOOKUP($H275,all_tags[topic],1,FALSE),""),
IFERROR(VLOOKUP($I275,all_tags[topic],1,FALSE),""),
IFERROR(VLOOKUP($J275,all_tags[topic],1,FALSE),""),
IFERROR(VLOOKUP($K275,all_tags[topic],1,FALSE),""),
IFERROR(VLOOKUP($L275,all_tags[topic],1,FALSE),""),
IFERROR(VLOOKUP($M275,all_tags[topic],1,FALSE),""),
IFERROR(VLOOKUP($N275,all_tags[topic],1,FALSE),""),
IFERROR(VLOOKUP($O275,all_tags[topic],1,FALSE),"")
)</f>
        <v/>
      </c>
      <c r="AI275" s="5" t="str">
        <f>_xlfn.TEXTJOIN("#",TRUE,
IFERROR(VLOOKUP($F275,all_tags[area],1,FALSE),""),
IFERROR(VLOOKUP($G275,all_tags[area],1,FALSE),""),
IFERROR(VLOOKUP($H275,all_tags[area],1,FALSE),""),
IFERROR(VLOOKUP($I275,all_tags[area],1,FALSE),""),
IFERROR(VLOOKUP($J275,all_tags[area],1,FALSE),""),
IFERROR(VLOOKUP($K275,all_tags[area],1,FALSE),""),
IFERROR(VLOOKUP($L275,all_tags[area],1,FALSE),""),
IFERROR(VLOOKUP($M275,all_tags[area],1,FALSE),""),
IFERROR(VLOOKUP($N275,all_tags[area],1,FALSE),""),
IFERROR(VLOOKUP($O275,all_tags[area],1,FALSE),"")
)</f>
        <v>ml#data-preparation</v>
      </c>
      <c r="AJ275" s="5" t="str">
        <f>_xlfn.TEXTJOIN("#",TRUE,
IFERROR(VLOOKUP($F275,all_tags[technology],1,FALSE),""),
IFERROR(VLOOKUP($G275,all_tags[technology],1,FALSE),""),
IFERROR(VLOOKUP($H275,all_tags[technology],1,FALSE),""),
IFERROR(VLOOKUP($I275,all_tags[technology],1,FALSE),""),
IFERROR(VLOOKUP($J275,all_tags[technology],1,FALSE),""),
IFERROR(VLOOKUP($K275,all_tags[technology],1,FALSE),""),
IFERROR(VLOOKUP($L275,all_tags[technology],1,FALSE),""),
IFERROR(VLOOKUP($M275,all_tags[technology],1,FALSE),""),
IFERROR(VLOOKUP($N275,all_tags[technology],1,FALSE),""),
IFERROR(VLOOKUP($O275,all_tags[technology],1,FALSE),"")
)</f>
        <v/>
      </c>
      <c r="AK275" s="5" t="str">
        <f>_xlfn.TEXTJOIN("#",TRUE,
IFERROR(VLOOKUP($F275,all_tags[other],1,FALSE),""),
IFERROR(VLOOKUP($G275,all_tags[other],1,FALSE),""),
IFERROR(VLOOKUP($H275,all_tags[other],1,FALSE),""),
IFERROR(VLOOKUP($I275,all_tags[other],1,FALSE),""),
IFERROR(VLOOKUP($J275,all_tags[other],1,FALSE),""),
IFERROR(VLOOKUP($K275,all_tags[other],1,FALSE),""),
IFERROR(VLOOKUP($L275,all_tags[other],1,FALSE),""),
IFERROR(VLOOKUP($M275,all_tags[other],1,FALSE),""),
IFERROR(VLOOKUP($N275,all_tags[other],1,FALSE),""),
IFERROR(VLOOKUP($O275,all_tags[other],1,FALSE),"")
)</f>
        <v/>
      </c>
      <c r="AL275" t="str">
        <f t="shared" si="4"/>
        <v>post;package;overview;data-science;ml;data-preparation</v>
      </c>
    </row>
    <row r="276" spans="1:38" ht="30" x14ac:dyDescent="0.25">
      <c r="A276" t="str">
        <f>source_data[[#This Row],[link_id]]</f>
        <v>L00666</v>
      </c>
      <c r="B276" t="str">
        <f>source_data[[#This Row],[link]]</f>
        <v>http://datadriven.tv/jen-underwood-data-visualization-automating-data-science/</v>
      </c>
      <c r="C276" t="str">
        <f>source_data[[#This Row],[article_title]]</f>
        <v>Jen Underwood on Data Visualization and Automating Data Science</v>
      </c>
      <c r="D276" t="str">
        <f>source_data[[#This Row],[concatenate]]</f>
        <v>interview;podcast;data-viz;data-science</v>
      </c>
      <c r="E276">
        <f>source_data[[#This Row],[tag_count]]</f>
        <v>3</v>
      </c>
      <c r="F276" t="str" cm="1">
        <f t="array" ref="F276:I276">_xlfn.TEXTSPLIT(Table5[[#This Row],[concatenate]],";")</f>
        <v>interview</v>
      </c>
      <c r="G276" t="str">
        <v>podcast</v>
      </c>
      <c r="H276" t="str">
        <v>data-viz</v>
      </c>
      <c r="I276" t="str">
        <v>data-science</v>
      </c>
      <c r="Q276">
        <f>IF(ISBLANK(F276),-1,COUNTIF(all_tags[],F276)-COUNTIF(all_tags[category],F276))</f>
        <v>1</v>
      </c>
      <c r="R276">
        <f>IF(ISBLANK(G276),-1,COUNTIF(all_tags[],G276)-COUNTIF(all_tags[category],G276))</f>
        <v>1</v>
      </c>
      <c r="S276">
        <f>IF(ISBLANK(H276),-1,COUNTIF(all_tags[],H276)-COUNTIF(all_tags[category],H276))</f>
        <v>1</v>
      </c>
      <c r="T276">
        <f>IF(ISBLANK(I276),-1,COUNTIF(all_tags[],I276)-COUNTIF(all_tags[category],I276))</f>
        <v>1</v>
      </c>
      <c r="U276">
        <f>IF(ISBLANK(J276),-1,COUNTIF(all_tags[],J276)-COUNTIF(all_tags[category],J276))</f>
        <v>-1</v>
      </c>
      <c r="V276">
        <f>IF(ISBLANK(K276),-1,COUNTIF(all_tags[],K276)-COUNTIF(all_tags[category],K276))</f>
        <v>-1</v>
      </c>
      <c r="W276">
        <f>IF(ISBLANK(L276),-1,COUNTIF(all_tags[],L276)-COUNTIF(all_tags[category],L276))</f>
        <v>-1</v>
      </c>
      <c r="X276">
        <f>IF(ISBLANK(M276),-1,COUNTIF(all_tags[],M276)-COUNTIF(all_tags[category],M276))</f>
        <v>-1</v>
      </c>
      <c r="Y276">
        <f>IF(ISBLANK(N276),-1,COUNTIF(all_tags[],N276)-COUNTIF(all_tags[category],N276))</f>
        <v>-1</v>
      </c>
      <c r="Z276">
        <f>IF(ISBLANK(O276),-1,COUNTIF(all_tags[],O276)-COUNTIF(all_tags[category],O276))</f>
        <v>-1</v>
      </c>
      <c r="AB276" t="str">
        <f>Table5[[#This Row],[link_id]]</f>
        <v>L00666</v>
      </c>
      <c r="AC276" s="5" t="str">
        <f>_xlfn.TEXTJOIN("#",TRUE,
IFERROR(VLOOKUP($F276,all_tags[format],1,FALSE),""),
IFERROR(VLOOKUP($G276,all_tags[format],1,FALSE),""),
IFERROR(VLOOKUP($H276,all_tags[format],1,FALSE),""),
IFERROR(VLOOKUP($I276,all_tags[format],1,FALSE),""),
IFERROR(VLOOKUP($J276,all_tags[format],1,FALSE),""),
IFERROR(VLOOKUP($K276,all_tags[format],1,FALSE),""),
IFERROR(VLOOKUP($L276,all_tags[format],1,FALSE),""),
IFERROR(VLOOKUP($M276,all_tags[format],1,FALSE),""),
IFERROR(VLOOKUP($N276,all_tags[format],1,FALSE),""),
IFERROR(VLOOKUP($O276,all_tags[format],1,FALSE),"")
)</f>
        <v>interview#podcast</v>
      </c>
      <c r="AD276" s="5" t="str">
        <f>_xlfn.TEXTJOIN("#",TRUE,
IFERROR(VLOOKUP($F276,all_tags[type],1,FALSE),""),
IFERROR(VLOOKUP($G276,all_tags[type],1,FALSE),""),
IFERROR(VLOOKUP($H276,all_tags[type],1,FALSE),""),
IFERROR(VLOOKUP($I276,all_tags[type],1,FALSE),""),
IFERROR(VLOOKUP($J276,all_tags[type],1,FALSE),""),
IFERROR(VLOOKUP($K276,all_tags[type],1,FALSE),""),
IFERROR(VLOOKUP($L276,all_tags[type],1,FALSE),""),
IFERROR(VLOOKUP($M276,all_tags[type],1,FALSE),""),
IFERROR(VLOOKUP($N276,all_tags[type],1,FALSE),""),
IFERROR(VLOOKUP($O276,all_tags[type],1,FALSE),"")
)</f>
        <v/>
      </c>
      <c r="AE276" s="5" t="str">
        <f>_xlfn.TEXTJOIN("#",TRUE,
IFERROR(VLOOKUP($F276,all_tags[level],1,FALSE),""),
IFERROR(VLOOKUP($G276,all_tags[level],1,FALSE),""),
IFERROR(VLOOKUP($H276,all_tags[level],1,FALSE),""),
IFERROR(VLOOKUP($I276,all_tags[level],1,FALSE),""),
IFERROR(VLOOKUP($J276,all_tags[level],1,FALSE),""),
IFERROR(VLOOKUP($K276,all_tags[level],1,FALSE),""),
IFERROR(VLOOKUP($L276,all_tags[level],1,FALSE),""),
IFERROR(VLOOKUP($M276,all_tags[level],1,FALSE),""),
IFERROR(VLOOKUP($N276,all_tags[level],1,FALSE),""),
IFERROR(VLOOKUP($O276,all_tags[level],1,FALSE),"")
)</f>
        <v/>
      </c>
      <c r="AF276" s="5" t="str">
        <f>_xlfn.TEXTJOIN("#",TRUE,
IFERROR(VLOOKUP($F276,all_tags[style],1,FALSE),""),
IFERROR(VLOOKUP($G276,all_tags[style],1,FALSE),""),
IFERROR(VLOOKUP($H276,all_tags[style],1,FALSE),""),
IFERROR(VLOOKUP($I276,all_tags[style],1,FALSE),""),
IFERROR(VLOOKUP($J276,all_tags[style],1,FALSE),""),
IFERROR(VLOOKUP($K276,all_tags[style],1,FALSE),""),
IFERROR(VLOOKUP($L276,all_tags[style],1,FALSE),""),
IFERROR(VLOOKUP($M276,all_tags[style],1,FALSE),""),
IFERROR(VLOOKUP($N276,all_tags[style],1,FALSE),""),
IFERROR(VLOOKUP($O276,all_tags[style],1,FALSE),"")
)</f>
        <v/>
      </c>
      <c r="AG276" s="5" t="str">
        <f>_xlfn.TEXTJOIN("#",TRUE,
IFERROR(VLOOKUP($F276,all_tags[theme],1,FALSE),""),
IFERROR(VLOOKUP($G276,all_tags[theme],1,FALSE),""),
IFERROR(VLOOKUP($H276,all_tags[theme],1,FALSE),""),
IFERROR(VLOOKUP($I276,all_tags[theme],1,FALSE),""),
IFERROR(VLOOKUP($J276,all_tags[theme],1,FALSE),""),
IFERROR(VLOOKUP($K276,all_tags[theme],1,FALSE),""),
IFERROR(VLOOKUP($L276,all_tags[theme],1,FALSE),""),
IFERROR(VLOOKUP($M276,all_tags[theme],1,FALSE),""),
IFERROR(VLOOKUP($N276,all_tags[theme],1,FALSE),""),
IFERROR(VLOOKUP($O276,all_tags[theme],1,FALSE),"")
)</f>
        <v>data-viz#data-science</v>
      </c>
      <c r="AH276" s="5" t="str">
        <f>_xlfn.TEXTJOIN("#",TRUE,
IFERROR(VLOOKUP($F276,all_tags[topic],1,FALSE),""),
IFERROR(VLOOKUP($G276,all_tags[topic],1,FALSE),""),
IFERROR(VLOOKUP($H276,all_tags[topic],1,FALSE),""),
IFERROR(VLOOKUP($I276,all_tags[topic],1,FALSE),""),
IFERROR(VLOOKUP($J276,all_tags[topic],1,FALSE),""),
IFERROR(VLOOKUP($K276,all_tags[topic],1,FALSE),""),
IFERROR(VLOOKUP($L276,all_tags[topic],1,FALSE),""),
IFERROR(VLOOKUP($M276,all_tags[topic],1,FALSE),""),
IFERROR(VLOOKUP($N276,all_tags[topic],1,FALSE),""),
IFERROR(VLOOKUP($O276,all_tags[topic],1,FALSE),"")
)</f>
        <v/>
      </c>
      <c r="AI276" s="5" t="str">
        <f>_xlfn.TEXTJOIN("#",TRUE,
IFERROR(VLOOKUP($F276,all_tags[area],1,FALSE),""),
IFERROR(VLOOKUP($G276,all_tags[area],1,FALSE),""),
IFERROR(VLOOKUP($H276,all_tags[area],1,FALSE),""),
IFERROR(VLOOKUP($I276,all_tags[area],1,FALSE),""),
IFERROR(VLOOKUP($J276,all_tags[area],1,FALSE),""),
IFERROR(VLOOKUP($K276,all_tags[area],1,FALSE),""),
IFERROR(VLOOKUP($L276,all_tags[area],1,FALSE),""),
IFERROR(VLOOKUP($M276,all_tags[area],1,FALSE),""),
IFERROR(VLOOKUP($N276,all_tags[area],1,FALSE),""),
IFERROR(VLOOKUP($O276,all_tags[area],1,FALSE),"")
)</f>
        <v/>
      </c>
      <c r="AJ276" s="5" t="str">
        <f>_xlfn.TEXTJOIN("#",TRUE,
IFERROR(VLOOKUP($F276,all_tags[technology],1,FALSE),""),
IFERROR(VLOOKUP($G276,all_tags[technology],1,FALSE),""),
IFERROR(VLOOKUP($H276,all_tags[technology],1,FALSE),""),
IFERROR(VLOOKUP($I276,all_tags[technology],1,FALSE),""),
IFERROR(VLOOKUP($J276,all_tags[technology],1,FALSE),""),
IFERROR(VLOOKUP($K276,all_tags[technology],1,FALSE),""),
IFERROR(VLOOKUP($L276,all_tags[technology],1,FALSE),""),
IFERROR(VLOOKUP($M276,all_tags[technology],1,FALSE),""),
IFERROR(VLOOKUP($N276,all_tags[technology],1,FALSE),""),
IFERROR(VLOOKUP($O276,all_tags[technology],1,FALSE),"")
)</f>
        <v/>
      </c>
      <c r="AK276" s="5" t="str">
        <f>_xlfn.TEXTJOIN("#",TRUE,
IFERROR(VLOOKUP($F276,all_tags[other],1,FALSE),""),
IFERROR(VLOOKUP($G276,all_tags[other],1,FALSE),""),
IFERROR(VLOOKUP($H276,all_tags[other],1,FALSE),""),
IFERROR(VLOOKUP($I276,all_tags[other],1,FALSE),""),
IFERROR(VLOOKUP($J276,all_tags[other],1,FALSE),""),
IFERROR(VLOOKUP($K276,all_tags[other],1,FALSE),""),
IFERROR(VLOOKUP($L276,all_tags[other],1,FALSE),""),
IFERROR(VLOOKUP($M276,all_tags[other],1,FALSE),""),
IFERROR(VLOOKUP($N276,all_tags[other],1,FALSE),""),
IFERROR(VLOOKUP($O276,all_tags[other],1,FALSE),"")
)</f>
        <v/>
      </c>
      <c r="AL276" t="str">
        <f t="shared" si="4"/>
        <v>interview;podcast;data-viz;data-science</v>
      </c>
    </row>
    <row r="277" spans="1:38" x14ac:dyDescent="0.25">
      <c r="A277" t="str">
        <f>source_data[[#This Row],[link_id]]</f>
        <v>L00668</v>
      </c>
      <c r="B277" t="str">
        <f>source_data[[#This Row],[link]]</f>
        <v>https://www.tableau.com/about/blog/2017/6/eye-tracking-study-5-key-learnings-data-designers-everywhere-72395</v>
      </c>
      <c r="C277" t="str">
        <f>source_data[[#This Row],[article_title]]</f>
        <v>Eye-tracking study: 5 key learnings for data designers everywhere</v>
      </c>
      <c r="D277" t="str">
        <f>source_data[[#This Row],[concatenate]]</f>
        <v>post;research;data-viz;technique;perception</v>
      </c>
      <c r="E277">
        <f>source_data[[#This Row],[tag_count]]</f>
        <v>6</v>
      </c>
      <c r="F277" t="str" cm="1">
        <f t="array" ref="F277:J277">_xlfn.TEXTSPLIT(Table5[[#This Row],[concatenate]],";")</f>
        <v>post</v>
      </c>
      <c r="G277" t="str">
        <v>research</v>
      </c>
      <c r="H277" t="str">
        <v>data-viz</v>
      </c>
      <c r="I277" t="str">
        <v>technique</v>
      </c>
      <c r="J277" t="str">
        <v>perception</v>
      </c>
      <c r="Q277">
        <f>IF(ISBLANK(F277),-1,COUNTIF(all_tags[],F277)-COUNTIF(all_tags[category],F277))</f>
        <v>1</v>
      </c>
      <c r="R277">
        <f>IF(ISBLANK(G277),-1,COUNTIF(all_tags[],G277)-COUNTIF(all_tags[category],G277))</f>
        <v>1</v>
      </c>
      <c r="S277">
        <f>IF(ISBLANK(H277),-1,COUNTIF(all_tags[],H277)-COUNTIF(all_tags[category],H277))</f>
        <v>1</v>
      </c>
      <c r="T277">
        <f>IF(ISBLANK(I277),-1,COUNTIF(all_tags[],I277)-COUNTIF(all_tags[category],I277))</f>
        <v>1</v>
      </c>
      <c r="U277">
        <f>IF(ISBLANK(J277),-1,COUNTIF(all_tags[],J277)-COUNTIF(all_tags[category],J277))</f>
        <v>1</v>
      </c>
      <c r="V277">
        <f>IF(ISBLANK(K277),-1,COUNTIF(all_tags[],K277)-COUNTIF(all_tags[category],K277))</f>
        <v>-1</v>
      </c>
      <c r="W277">
        <f>IF(ISBLANK(L277),-1,COUNTIF(all_tags[],L277)-COUNTIF(all_tags[category],L277))</f>
        <v>-1</v>
      </c>
      <c r="X277">
        <f>IF(ISBLANK(M277),-1,COUNTIF(all_tags[],M277)-COUNTIF(all_tags[category],M277))</f>
        <v>-1</v>
      </c>
      <c r="Y277">
        <f>IF(ISBLANK(N277),-1,COUNTIF(all_tags[],N277)-COUNTIF(all_tags[category],N277))</f>
        <v>-1</v>
      </c>
      <c r="Z277">
        <f>IF(ISBLANK(O277),-1,COUNTIF(all_tags[],O277)-COUNTIF(all_tags[category],O277))</f>
        <v>-1</v>
      </c>
      <c r="AB277" t="str">
        <f>Table5[[#This Row],[link_id]]</f>
        <v>L00668</v>
      </c>
      <c r="AC277" s="5" t="str">
        <f>_xlfn.TEXTJOIN("#",TRUE,
IFERROR(VLOOKUP($F277,all_tags[format],1,FALSE),""),
IFERROR(VLOOKUP($G277,all_tags[format],1,FALSE),""),
IFERROR(VLOOKUP($H277,all_tags[format],1,FALSE),""),
IFERROR(VLOOKUP($I277,all_tags[format],1,FALSE),""),
IFERROR(VLOOKUP($J277,all_tags[format],1,FALSE),""),
IFERROR(VLOOKUP($K277,all_tags[format],1,FALSE),""),
IFERROR(VLOOKUP($L277,all_tags[format],1,FALSE),""),
IFERROR(VLOOKUP($M277,all_tags[format],1,FALSE),""),
IFERROR(VLOOKUP($N277,all_tags[format],1,FALSE),""),
IFERROR(VLOOKUP($O277,all_tags[format],1,FALSE),"")
)</f>
        <v>post</v>
      </c>
      <c r="AD277" s="5" t="str">
        <f>_xlfn.TEXTJOIN("#",TRUE,
IFERROR(VLOOKUP($F277,all_tags[type],1,FALSE),""),
IFERROR(VLOOKUP($G277,all_tags[type],1,FALSE),""),
IFERROR(VLOOKUP($H277,all_tags[type],1,FALSE),""),
IFERROR(VLOOKUP($I277,all_tags[type],1,FALSE),""),
IFERROR(VLOOKUP($J277,all_tags[type],1,FALSE),""),
IFERROR(VLOOKUP($K277,all_tags[type],1,FALSE),""),
IFERROR(VLOOKUP($L277,all_tags[type],1,FALSE),""),
IFERROR(VLOOKUP($M277,all_tags[type],1,FALSE),""),
IFERROR(VLOOKUP($N277,all_tags[type],1,FALSE),""),
IFERROR(VLOOKUP($O277,all_tags[type],1,FALSE),"")
)</f>
        <v>research</v>
      </c>
      <c r="AE277" s="5" t="str">
        <f>_xlfn.TEXTJOIN("#",TRUE,
IFERROR(VLOOKUP($F277,all_tags[level],1,FALSE),""),
IFERROR(VLOOKUP($G277,all_tags[level],1,FALSE),""),
IFERROR(VLOOKUP($H277,all_tags[level],1,FALSE),""),
IFERROR(VLOOKUP($I277,all_tags[level],1,FALSE),""),
IFERROR(VLOOKUP($J277,all_tags[level],1,FALSE),""),
IFERROR(VLOOKUP($K277,all_tags[level],1,FALSE),""),
IFERROR(VLOOKUP($L277,all_tags[level],1,FALSE),""),
IFERROR(VLOOKUP($M277,all_tags[level],1,FALSE),""),
IFERROR(VLOOKUP($N277,all_tags[level],1,FALSE),""),
IFERROR(VLOOKUP($O277,all_tags[level],1,FALSE),"")
)</f>
        <v/>
      </c>
      <c r="AF277" s="5" t="str">
        <f>_xlfn.TEXTJOIN("#",TRUE,
IFERROR(VLOOKUP($F277,all_tags[style],1,FALSE),""),
IFERROR(VLOOKUP($G277,all_tags[style],1,FALSE),""),
IFERROR(VLOOKUP($H277,all_tags[style],1,FALSE),""),
IFERROR(VLOOKUP($I277,all_tags[style],1,FALSE),""),
IFERROR(VLOOKUP($J277,all_tags[style],1,FALSE),""),
IFERROR(VLOOKUP($K277,all_tags[style],1,FALSE),""),
IFERROR(VLOOKUP($L277,all_tags[style],1,FALSE),""),
IFERROR(VLOOKUP($M277,all_tags[style],1,FALSE),""),
IFERROR(VLOOKUP($N277,all_tags[style],1,FALSE),""),
IFERROR(VLOOKUP($O277,all_tags[style],1,FALSE),"")
)</f>
        <v/>
      </c>
      <c r="AG277" s="5" t="str">
        <f>_xlfn.TEXTJOIN("#",TRUE,
IFERROR(VLOOKUP($F277,all_tags[theme],1,FALSE),""),
IFERROR(VLOOKUP($G277,all_tags[theme],1,FALSE),""),
IFERROR(VLOOKUP($H277,all_tags[theme],1,FALSE),""),
IFERROR(VLOOKUP($I277,all_tags[theme],1,FALSE),""),
IFERROR(VLOOKUP($J277,all_tags[theme],1,FALSE),""),
IFERROR(VLOOKUP($K277,all_tags[theme],1,FALSE),""),
IFERROR(VLOOKUP($L277,all_tags[theme],1,FALSE),""),
IFERROR(VLOOKUP($M277,all_tags[theme],1,FALSE),""),
IFERROR(VLOOKUP($N277,all_tags[theme],1,FALSE),""),
IFERROR(VLOOKUP($O277,all_tags[theme],1,FALSE),"")
)</f>
        <v>data-viz</v>
      </c>
      <c r="AH277" s="5" t="str">
        <f>_xlfn.TEXTJOIN("#",TRUE,
IFERROR(VLOOKUP($F277,all_tags[topic],1,FALSE),""),
IFERROR(VLOOKUP($G277,all_tags[topic],1,FALSE),""),
IFERROR(VLOOKUP($H277,all_tags[topic],1,FALSE),""),
IFERROR(VLOOKUP($I277,all_tags[topic],1,FALSE),""),
IFERROR(VLOOKUP($J277,all_tags[topic],1,FALSE),""),
IFERROR(VLOOKUP($K277,all_tags[topic],1,FALSE),""),
IFERROR(VLOOKUP($L277,all_tags[topic],1,FALSE),""),
IFERROR(VLOOKUP($M277,all_tags[topic],1,FALSE),""),
IFERROR(VLOOKUP($N277,all_tags[topic],1,FALSE),""),
IFERROR(VLOOKUP($O277,all_tags[topic],1,FALSE),"")
)</f>
        <v>technique</v>
      </c>
      <c r="AI277" s="5" t="str">
        <f>_xlfn.TEXTJOIN("#",TRUE,
IFERROR(VLOOKUP($F277,all_tags[area],1,FALSE),""),
IFERROR(VLOOKUP($G277,all_tags[area],1,FALSE),""),
IFERROR(VLOOKUP($H277,all_tags[area],1,FALSE),""),
IFERROR(VLOOKUP($I277,all_tags[area],1,FALSE),""),
IFERROR(VLOOKUP($J277,all_tags[area],1,FALSE),""),
IFERROR(VLOOKUP($K277,all_tags[area],1,FALSE),""),
IFERROR(VLOOKUP($L277,all_tags[area],1,FALSE),""),
IFERROR(VLOOKUP($M277,all_tags[area],1,FALSE),""),
IFERROR(VLOOKUP($N277,all_tags[area],1,FALSE),""),
IFERROR(VLOOKUP($O277,all_tags[area],1,FALSE),"")
)</f>
        <v/>
      </c>
      <c r="AJ277" s="5" t="str">
        <f>_xlfn.TEXTJOIN("#",TRUE,
IFERROR(VLOOKUP($F277,all_tags[technology],1,FALSE),""),
IFERROR(VLOOKUP($G277,all_tags[technology],1,FALSE),""),
IFERROR(VLOOKUP($H277,all_tags[technology],1,FALSE),""),
IFERROR(VLOOKUP($I277,all_tags[technology],1,FALSE),""),
IFERROR(VLOOKUP($J277,all_tags[technology],1,FALSE),""),
IFERROR(VLOOKUP($K277,all_tags[technology],1,FALSE),""),
IFERROR(VLOOKUP($L277,all_tags[technology],1,FALSE),""),
IFERROR(VLOOKUP($M277,all_tags[technology],1,FALSE),""),
IFERROR(VLOOKUP($N277,all_tags[technology],1,FALSE),""),
IFERROR(VLOOKUP($O277,all_tags[technology],1,FALSE),"")
)</f>
        <v/>
      </c>
      <c r="AK277" s="5" t="str">
        <f>_xlfn.TEXTJOIN("#",TRUE,
IFERROR(VLOOKUP($F277,all_tags[other],1,FALSE),""),
IFERROR(VLOOKUP($G277,all_tags[other],1,FALSE),""),
IFERROR(VLOOKUP($H277,all_tags[other],1,FALSE),""),
IFERROR(VLOOKUP($I277,all_tags[other],1,FALSE),""),
IFERROR(VLOOKUP($J277,all_tags[other],1,FALSE),""),
IFERROR(VLOOKUP($K277,all_tags[other],1,FALSE),""),
IFERROR(VLOOKUP($L277,all_tags[other],1,FALSE),""),
IFERROR(VLOOKUP($M277,all_tags[other],1,FALSE),""),
IFERROR(VLOOKUP($N277,all_tags[other],1,FALSE),""),
IFERROR(VLOOKUP($O277,all_tags[other],1,FALSE),"")
)</f>
        <v>perception</v>
      </c>
      <c r="AL277" t="str">
        <f t="shared" si="4"/>
        <v>post;research;data-viz;technique;perception</v>
      </c>
    </row>
    <row r="278" spans="1:38" x14ac:dyDescent="0.25">
      <c r="A278" t="str">
        <f>source_data[[#This Row],[link_id]]</f>
        <v>L00669</v>
      </c>
      <c r="B278" t="str">
        <f>source_data[[#This Row],[link]]</f>
        <v>https://datascienceplus.com/one-way-anova-in-r/</v>
      </c>
      <c r="C278" t="str">
        <f>source_data[[#This Row],[article_title]]</f>
        <v>One-way ANOVA in R</v>
      </c>
      <c r="D278" t="str">
        <f>source_data[[#This Row],[concatenate]]</f>
        <v>post;technique;technology;statistics;inference;rstats</v>
      </c>
      <c r="E278">
        <f>source_data[[#This Row],[tag_count]]</f>
        <v>5</v>
      </c>
      <c r="F278" t="str" cm="1">
        <f t="array" ref="F278:K278">_xlfn.TEXTSPLIT(Table5[[#This Row],[concatenate]],";")</f>
        <v>post</v>
      </c>
      <c r="G278" t="str">
        <v>technique</v>
      </c>
      <c r="H278" t="str">
        <v>technology</v>
      </c>
      <c r="I278" t="str">
        <v>statistics</v>
      </c>
      <c r="J278" t="str">
        <v>inference</v>
      </c>
      <c r="K278" t="str">
        <v>rstats</v>
      </c>
      <c r="Q278">
        <f>IF(ISBLANK(F278),-1,COUNTIF(all_tags[],F278)-COUNTIF(all_tags[category],F278))</f>
        <v>1</v>
      </c>
      <c r="R278">
        <f>IF(ISBLANK(G278),-1,COUNTIF(all_tags[],G278)-COUNTIF(all_tags[category],G278))</f>
        <v>1</v>
      </c>
      <c r="S278">
        <f>IF(ISBLANK(H278),-1,COUNTIF(all_tags[],H278)-COUNTIF(all_tags[category],H278))</f>
        <v>1</v>
      </c>
      <c r="T278">
        <f>IF(ISBLANK(I278),-1,COUNTIF(all_tags[],I278)-COUNTIF(all_tags[category],I278))</f>
        <v>1</v>
      </c>
      <c r="U278">
        <f>IF(ISBLANK(J278),-1,COUNTIF(all_tags[],J278)-COUNTIF(all_tags[category],J278))</f>
        <v>1</v>
      </c>
      <c r="V278">
        <f>IF(ISBLANK(K278),-1,COUNTIF(all_tags[],K278)-COUNTIF(all_tags[category],K278))</f>
        <v>1</v>
      </c>
      <c r="W278">
        <f>IF(ISBLANK(L278),-1,COUNTIF(all_tags[],L278)-COUNTIF(all_tags[category],L278))</f>
        <v>-1</v>
      </c>
      <c r="X278">
        <f>IF(ISBLANK(M278),-1,COUNTIF(all_tags[],M278)-COUNTIF(all_tags[category],M278))</f>
        <v>-1</v>
      </c>
      <c r="Y278">
        <f>IF(ISBLANK(N278),-1,COUNTIF(all_tags[],N278)-COUNTIF(all_tags[category],N278))</f>
        <v>-1</v>
      </c>
      <c r="Z278">
        <f>IF(ISBLANK(O278),-1,COUNTIF(all_tags[],O278)-COUNTIF(all_tags[category],O278))</f>
        <v>-1</v>
      </c>
      <c r="AB278" t="str">
        <f>Table5[[#This Row],[link_id]]</f>
        <v>L00669</v>
      </c>
      <c r="AC278" s="5" t="str">
        <f>_xlfn.TEXTJOIN("#",TRUE,
IFERROR(VLOOKUP($F278,all_tags[format],1,FALSE),""),
IFERROR(VLOOKUP($G278,all_tags[format],1,FALSE),""),
IFERROR(VLOOKUP($H278,all_tags[format],1,FALSE),""),
IFERROR(VLOOKUP($I278,all_tags[format],1,FALSE),""),
IFERROR(VLOOKUP($J278,all_tags[format],1,FALSE),""),
IFERROR(VLOOKUP($K278,all_tags[format],1,FALSE),""),
IFERROR(VLOOKUP($L278,all_tags[format],1,FALSE),""),
IFERROR(VLOOKUP($M278,all_tags[format],1,FALSE),""),
IFERROR(VLOOKUP($N278,all_tags[format],1,FALSE),""),
IFERROR(VLOOKUP($O278,all_tags[format],1,FALSE),"")
)</f>
        <v>post</v>
      </c>
      <c r="AD278" s="5" t="str">
        <f>_xlfn.TEXTJOIN("#",TRUE,
IFERROR(VLOOKUP($F278,all_tags[type],1,FALSE),""),
IFERROR(VLOOKUP($G278,all_tags[type],1,FALSE),""),
IFERROR(VLOOKUP($H278,all_tags[type],1,FALSE),""),
IFERROR(VLOOKUP($I278,all_tags[type],1,FALSE),""),
IFERROR(VLOOKUP($J278,all_tags[type],1,FALSE),""),
IFERROR(VLOOKUP($K278,all_tags[type],1,FALSE),""),
IFERROR(VLOOKUP($L278,all_tags[type],1,FALSE),""),
IFERROR(VLOOKUP($M278,all_tags[type],1,FALSE),""),
IFERROR(VLOOKUP($N278,all_tags[type],1,FALSE),""),
IFERROR(VLOOKUP($O278,all_tags[type],1,FALSE),"")
)</f>
        <v/>
      </c>
      <c r="AE278" s="5" t="str">
        <f>_xlfn.TEXTJOIN("#",TRUE,
IFERROR(VLOOKUP($F278,all_tags[level],1,FALSE),""),
IFERROR(VLOOKUP($G278,all_tags[level],1,FALSE),""),
IFERROR(VLOOKUP($H278,all_tags[level],1,FALSE),""),
IFERROR(VLOOKUP($I278,all_tags[level],1,FALSE),""),
IFERROR(VLOOKUP($J278,all_tags[level],1,FALSE),""),
IFERROR(VLOOKUP($K278,all_tags[level],1,FALSE),""),
IFERROR(VLOOKUP($L278,all_tags[level],1,FALSE),""),
IFERROR(VLOOKUP($M278,all_tags[level],1,FALSE),""),
IFERROR(VLOOKUP($N278,all_tags[level],1,FALSE),""),
IFERROR(VLOOKUP($O278,all_tags[level],1,FALSE),"")
)</f>
        <v/>
      </c>
      <c r="AF278" s="5" t="str">
        <f>_xlfn.TEXTJOIN("#",TRUE,
IFERROR(VLOOKUP($F278,all_tags[style],1,FALSE),""),
IFERROR(VLOOKUP($G278,all_tags[style],1,FALSE),""),
IFERROR(VLOOKUP($H278,all_tags[style],1,FALSE),""),
IFERROR(VLOOKUP($I278,all_tags[style],1,FALSE),""),
IFERROR(VLOOKUP($J278,all_tags[style],1,FALSE),""),
IFERROR(VLOOKUP($K278,all_tags[style],1,FALSE),""),
IFERROR(VLOOKUP($L278,all_tags[style],1,FALSE),""),
IFERROR(VLOOKUP($M278,all_tags[style],1,FALSE),""),
IFERROR(VLOOKUP($N278,all_tags[style],1,FALSE),""),
IFERROR(VLOOKUP($O278,all_tags[style],1,FALSE),"")
)</f>
        <v/>
      </c>
      <c r="AG278" s="5" t="str">
        <f>_xlfn.TEXTJOIN("#",TRUE,
IFERROR(VLOOKUP($F278,all_tags[theme],1,FALSE),""),
IFERROR(VLOOKUP($G278,all_tags[theme],1,FALSE),""),
IFERROR(VLOOKUP($H278,all_tags[theme],1,FALSE),""),
IFERROR(VLOOKUP($I278,all_tags[theme],1,FALSE),""),
IFERROR(VLOOKUP($J278,all_tags[theme],1,FALSE),""),
IFERROR(VLOOKUP($K278,all_tags[theme],1,FALSE),""),
IFERROR(VLOOKUP($L278,all_tags[theme],1,FALSE),""),
IFERROR(VLOOKUP($M278,all_tags[theme],1,FALSE),""),
IFERROR(VLOOKUP($N278,all_tags[theme],1,FALSE),""),
IFERROR(VLOOKUP($O278,all_tags[theme],1,FALSE),"")
)</f>
        <v/>
      </c>
      <c r="AH278" s="5" t="str">
        <f>_xlfn.TEXTJOIN("#",TRUE,
IFERROR(VLOOKUP($F278,all_tags[topic],1,FALSE),""),
IFERROR(VLOOKUP($G278,all_tags[topic],1,FALSE),""),
IFERROR(VLOOKUP($H278,all_tags[topic],1,FALSE),""),
IFERROR(VLOOKUP($I278,all_tags[topic],1,FALSE),""),
IFERROR(VLOOKUP($J278,all_tags[topic],1,FALSE),""),
IFERROR(VLOOKUP($K278,all_tags[topic],1,FALSE),""),
IFERROR(VLOOKUP($L278,all_tags[topic],1,FALSE),""),
IFERROR(VLOOKUP($M278,all_tags[topic],1,FALSE),""),
IFERROR(VLOOKUP($N278,all_tags[topic],1,FALSE),""),
IFERROR(VLOOKUP($O278,all_tags[topic],1,FALSE),"")
)</f>
        <v>technique#technology</v>
      </c>
      <c r="AI278" s="5" t="str">
        <f>_xlfn.TEXTJOIN("#",TRUE,
IFERROR(VLOOKUP($F278,all_tags[area],1,FALSE),""),
IFERROR(VLOOKUP($G278,all_tags[area],1,FALSE),""),
IFERROR(VLOOKUP($H278,all_tags[area],1,FALSE),""),
IFERROR(VLOOKUP($I278,all_tags[area],1,FALSE),""),
IFERROR(VLOOKUP($J278,all_tags[area],1,FALSE),""),
IFERROR(VLOOKUP($K278,all_tags[area],1,FALSE),""),
IFERROR(VLOOKUP($L278,all_tags[area],1,FALSE),""),
IFERROR(VLOOKUP($M278,all_tags[area],1,FALSE),""),
IFERROR(VLOOKUP($N278,all_tags[area],1,FALSE),""),
IFERROR(VLOOKUP($O278,all_tags[area],1,FALSE),"")
)</f>
        <v>statistics#inference</v>
      </c>
      <c r="AJ278" s="5" t="str">
        <f>_xlfn.TEXTJOIN("#",TRUE,
IFERROR(VLOOKUP($F278,all_tags[technology],1,FALSE),""),
IFERROR(VLOOKUP($G278,all_tags[technology],1,FALSE),""),
IFERROR(VLOOKUP($H278,all_tags[technology],1,FALSE),""),
IFERROR(VLOOKUP($I278,all_tags[technology],1,FALSE),""),
IFERROR(VLOOKUP($J278,all_tags[technology],1,FALSE),""),
IFERROR(VLOOKUP($K278,all_tags[technology],1,FALSE),""),
IFERROR(VLOOKUP($L278,all_tags[technology],1,FALSE),""),
IFERROR(VLOOKUP($M278,all_tags[technology],1,FALSE),""),
IFERROR(VLOOKUP($N278,all_tags[technology],1,FALSE),""),
IFERROR(VLOOKUP($O278,all_tags[technology],1,FALSE),"")
)</f>
        <v>rstats</v>
      </c>
      <c r="AK278" s="5" t="str">
        <f>_xlfn.TEXTJOIN("#",TRUE,
IFERROR(VLOOKUP($F278,all_tags[other],1,FALSE),""),
IFERROR(VLOOKUP($G278,all_tags[other],1,FALSE),""),
IFERROR(VLOOKUP($H278,all_tags[other],1,FALSE),""),
IFERROR(VLOOKUP($I278,all_tags[other],1,FALSE),""),
IFERROR(VLOOKUP($J278,all_tags[other],1,FALSE),""),
IFERROR(VLOOKUP($K278,all_tags[other],1,FALSE),""),
IFERROR(VLOOKUP($L278,all_tags[other],1,FALSE),""),
IFERROR(VLOOKUP($M278,all_tags[other],1,FALSE),""),
IFERROR(VLOOKUP($N278,all_tags[other],1,FALSE),""),
IFERROR(VLOOKUP($O278,all_tags[other],1,FALSE),"")
)</f>
        <v/>
      </c>
      <c r="AL278" t="str">
        <f t="shared" si="4"/>
        <v>post;technique;technology;statistics;inference;rstats</v>
      </c>
    </row>
    <row r="279" spans="1:38" x14ac:dyDescent="0.25">
      <c r="A279" t="str">
        <f>source_data[[#This Row],[link_id]]</f>
        <v>L00670</v>
      </c>
      <c r="B279" t="str">
        <f>source_data[[#This Row],[link]]</f>
        <v>https://www.displayr.com/goodness-of-fit-in-mds-and-t-sne-with-shepard-diagrams/</v>
      </c>
      <c r="C279" t="str">
        <f>source_data[[#This Row],[article_title]]</f>
        <v>Goodness of Fit in MDS and t-SNE with Shepard Diagrams</v>
      </c>
      <c r="D279" t="str">
        <f>source_data[[#This Row],[concatenate]]</f>
        <v>post;tutorial;technique;technology;statistics;rstats</v>
      </c>
      <c r="E279">
        <f>source_data[[#This Row],[tag_count]]</f>
        <v>6</v>
      </c>
      <c r="F279" t="str" cm="1">
        <f t="array" ref="F279:K279">_xlfn.TEXTSPLIT(Table5[[#This Row],[concatenate]],";")</f>
        <v>post</v>
      </c>
      <c r="G279" t="str">
        <v>tutorial</v>
      </c>
      <c r="H279" t="str">
        <v>technique</v>
      </c>
      <c r="I279" t="str">
        <v>technology</v>
      </c>
      <c r="J279" t="str">
        <v>statistics</v>
      </c>
      <c r="K279" t="str">
        <v>rstats</v>
      </c>
      <c r="Q279">
        <f>IF(ISBLANK(F279),-1,COUNTIF(all_tags[],F279)-COUNTIF(all_tags[category],F279))</f>
        <v>1</v>
      </c>
      <c r="R279">
        <f>IF(ISBLANK(G279),-1,COUNTIF(all_tags[],G279)-COUNTIF(all_tags[category],G279))</f>
        <v>1</v>
      </c>
      <c r="S279">
        <f>IF(ISBLANK(H279),-1,COUNTIF(all_tags[],H279)-COUNTIF(all_tags[category],H279))</f>
        <v>1</v>
      </c>
      <c r="T279">
        <f>IF(ISBLANK(I279),-1,COUNTIF(all_tags[],I279)-COUNTIF(all_tags[category],I279))</f>
        <v>1</v>
      </c>
      <c r="U279">
        <f>IF(ISBLANK(J279),-1,COUNTIF(all_tags[],J279)-COUNTIF(all_tags[category],J279))</f>
        <v>1</v>
      </c>
      <c r="V279">
        <f>IF(ISBLANK(K279),-1,COUNTIF(all_tags[],K279)-COUNTIF(all_tags[category],K279))</f>
        <v>1</v>
      </c>
      <c r="W279">
        <f>IF(ISBLANK(L279),-1,COUNTIF(all_tags[],L279)-COUNTIF(all_tags[category],L279))</f>
        <v>-1</v>
      </c>
      <c r="X279">
        <f>IF(ISBLANK(M279),-1,COUNTIF(all_tags[],M279)-COUNTIF(all_tags[category],M279))</f>
        <v>-1</v>
      </c>
      <c r="Y279">
        <f>IF(ISBLANK(N279),-1,COUNTIF(all_tags[],N279)-COUNTIF(all_tags[category],N279))</f>
        <v>-1</v>
      </c>
      <c r="Z279">
        <f>IF(ISBLANK(O279),-1,COUNTIF(all_tags[],O279)-COUNTIF(all_tags[category],O279))</f>
        <v>-1</v>
      </c>
      <c r="AB279" t="str">
        <f>Table5[[#This Row],[link_id]]</f>
        <v>L00670</v>
      </c>
      <c r="AC279" s="5" t="str">
        <f>_xlfn.TEXTJOIN("#",TRUE,
IFERROR(VLOOKUP($F279,all_tags[format],1,FALSE),""),
IFERROR(VLOOKUP($G279,all_tags[format],1,FALSE),""),
IFERROR(VLOOKUP($H279,all_tags[format],1,FALSE),""),
IFERROR(VLOOKUP($I279,all_tags[format],1,FALSE),""),
IFERROR(VLOOKUP($J279,all_tags[format],1,FALSE),""),
IFERROR(VLOOKUP($K279,all_tags[format],1,FALSE),""),
IFERROR(VLOOKUP($L279,all_tags[format],1,FALSE),""),
IFERROR(VLOOKUP($M279,all_tags[format],1,FALSE),""),
IFERROR(VLOOKUP($N279,all_tags[format],1,FALSE),""),
IFERROR(VLOOKUP($O279,all_tags[format],1,FALSE),"")
)</f>
        <v>post</v>
      </c>
      <c r="AD279" s="5" t="str">
        <f>_xlfn.TEXTJOIN("#",TRUE,
IFERROR(VLOOKUP($F279,all_tags[type],1,FALSE),""),
IFERROR(VLOOKUP($G279,all_tags[type],1,FALSE),""),
IFERROR(VLOOKUP($H279,all_tags[type],1,FALSE),""),
IFERROR(VLOOKUP($I279,all_tags[type],1,FALSE),""),
IFERROR(VLOOKUP($J279,all_tags[type],1,FALSE),""),
IFERROR(VLOOKUP($K279,all_tags[type],1,FALSE),""),
IFERROR(VLOOKUP($L279,all_tags[type],1,FALSE),""),
IFERROR(VLOOKUP($M279,all_tags[type],1,FALSE),""),
IFERROR(VLOOKUP($N279,all_tags[type],1,FALSE),""),
IFERROR(VLOOKUP($O279,all_tags[type],1,FALSE),"")
)</f>
        <v>tutorial</v>
      </c>
      <c r="AE279" s="5" t="str">
        <f>_xlfn.TEXTJOIN("#",TRUE,
IFERROR(VLOOKUP($F279,all_tags[level],1,FALSE),""),
IFERROR(VLOOKUP($G279,all_tags[level],1,FALSE),""),
IFERROR(VLOOKUP($H279,all_tags[level],1,FALSE),""),
IFERROR(VLOOKUP($I279,all_tags[level],1,FALSE),""),
IFERROR(VLOOKUP($J279,all_tags[level],1,FALSE),""),
IFERROR(VLOOKUP($K279,all_tags[level],1,FALSE),""),
IFERROR(VLOOKUP($L279,all_tags[level],1,FALSE),""),
IFERROR(VLOOKUP($M279,all_tags[level],1,FALSE),""),
IFERROR(VLOOKUP($N279,all_tags[level],1,FALSE),""),
IFERROR(VLOOKUP($O279,all_tags[level],1,FALSE),"")
)</f>
        <v/>
      </c>
      <c r="AF279" s="5" t="str">
        <f>_xlfn.TEXTJOIN("#",TRUE,
IFERROR(VLOOKUP($F279,all_tags[style],1,FALSE),""),
IFERROR(VLOOKUP($G279,all_tags[style],1,FALSE),""),
IFERROR(VLOOKUP($H279,all_tags[style],1,FALSE),""),
IFERROR(VLOOKUP($I279,all_tags[style],1,FALSE),""),
IFERROR(VLOOKUP($J279,all_tags[style],1,FALSE),""),
IFERROR(VLOOKUP($K279,all_tags[style],1,FALSE),""),
IFERROR(VLOOKUP($L279,all_tags[style],1,FALSE),""),
IFERROR(VLOOKUP($M279,all_tags[style],1,FALSE),""),
IFERROR(VLOOKUP($N279,all_tags[style],1,FALSE),""),
IFERROR(VLOOKUP($O279,all_tags[style],1,FALSE),"")
)</f>
        <v/>
      </c>
      <c r="AG279" s="5" t="str">
        <f>_xlfn.TEXTJOIN("#",TRUE,
IFERROR(VLOOKUP($F279,all_tags[theme],1,FALSE),""),
IFERROR(VLOOKUP($G279,all_tags[theme],1,FALSE),""),
IFERROR(VLOOKUP($H279,all_tags[theme],1,FALSE),""),
IFERROR(VLOOKUP($I279,all_tags[theme],1,FALSE),""),
IFERROR(VLOOKUP($J279,all_tags[theme],1,FALSE),""),
IFERROR(VLOOKUP($K279,all_tags[theme],1,FALSE),""),
IFERROR(VLOOKUP($L279,all_tags[theme],1,FALSE),""),
IFERROR(VLOOKUP($M279,all_tags[theme],1,FALSE),""),
IFERROR(VLOOKUP($N279,all_tags[theme],1,FALSE),""),
IFERROR(VLOOKUP($O279,all_tags[theme],1,FALSE),"")
)</f>
        <v/>
      </c>
      <c r="AH279" s="5" t="str">
        <f>_xlfn.TEXTJOIN("#",TRUE,
IFERROR(VLOOKUP($F279,all_tags[topic],1,FALSE),""),
IFERROR(VLOOKUP($G279,all_tags[topic],1,FALSE),""),
IFERROR(VLOOKUP($H279,all_tags[topic],1,FALSE),""),
IFERROR(VLOOKUP($I279,all_tags[topic],1,FALSE),""),
IFERROR(VLOOKUP($J279,all_tags[topic],1,FALSE),""),
IFERROR(VLOOKUP($K279,all_tags[topic],1,FALSE),""),
IFERROR(VLOOKUP($L279,all_tags[topic],1,FALSE),""),
IFERROR(VLOOKUP($M279,all_tags[topic],1,FALSE),""),
IFERROR(VLOOKUP($N279,all_tags[topic],1,FALSE),""),
IFERROR(VLOOKUP($O279,all_tags[topic],1,FALSE),"")
)</f>
        <v>technique#technology</v>
      </c>
      <c r="AI279" s="5" t="str">
        <f>_xlfn.TEXTJOIN("#",TRUE,
IFERROR(VLOOKUP($F279,all_tags[area],1,FALSE),""),
IFERROR(VLOOKUP($G279,all_tags[area],1,FALSE),""),
IFERROR(VLOOKUP($H279,all_tags[area],1,FALSE),""),
IFERROR(VLOOKUP($I279,all_tags[area],1,FALSE),""),
IFERROR(VLOOKUP($J279,all_tags[area],1,FALSE),""),
IFERROR(VLOOKUP($K279,all_tags[area],1,FALSE),""),
IFERROR(VLOOKUP($L279,all_tags[area],1,FALSE),""),
IFERROR(VLOOKUP($M279,all_tags[area],1,FALSE),""),
IFERROR(VLOOKUP($N279,all_tags[area],1,FALSE),""),
IFERROR(VLOOKUP($O279,all_tags[area],1,FALSE),"")
)</f>
        <v>statistics</v>
      </c>
      <c r="AJ279" s="5" t="str">
        <f>_xlfn.TEXTJOIN("#",TRUE,
IFERROR(VLOOKUP($F279,all_tags[technology],1,FALSE),""),
IFERROR(VLOOKUP($G279,all_tags[technology],1,FALSE),""),
IFERROR(VLOOKUP($H279,all_tags[technology],1,FALSE),""),
IFERROR(VLOOKUP($I279,all_tags[technology],1,FALSE),""),
IFERROR(VLOOKUP($J279,all_tags[technology],1,FALSE),""),
IFERROR(VLOOKUP($K279,all_tags[technology],1,FALSE),""),
IFERROR(VLOOKUP($L279,all_tags[technology],1,FALSE),""),
IFERROR(VLOOKUP($M279,all_tags[technology],1,FALSE),""),
IFERROR(VLOOKUP($N279,all_tags[technology],1,FALSE),""),
IFERROR(VLOOKUP($O279,all_tags[technology],1,FALSE),"")
)</f>
        <v>rstats</v>
      </c>
      <c r="AK279" s="5" t="str">
        <f>_xlfn.TEXTJOIN("#",TRUE,
IFERROR(VLOOKUP($F279,all_tags[other],1,FALSE),""),
IFERROR(VLOOKUP($G279,all_tags[other],1,FALSE),""),
IFERROR(VLOOKUP($H279,all_tags[other],1,FALSE),""),
IFERROR(VLOOKUP($I279,all_tags[other],1,FALSE),""),
IFERROR(VLOOKUP($J279,all_tags[other],1,FALSE),""),
IFERROR(VLOOKUP($K279,all_tags[other],1,FALSE),""),
IFERROR(VLOOKUP($L279,all_tags[other],1,FALSE),""),
IFERROR(VLOOKUP($M279,all_tags[other],1,FALSE),""),
IFERROR(VLOOKUP($N279,all_tags[other],1,FALSE),""),
IFERROR(VLOOKUP($O279,all_tags[other],1,FALSE),"")
)</f>
        <v/>
      </c>
      <c r="AL279" t="str">
        <f t="shared" si="4"/>
        <v>post;tutorial;technique;technology;statistics;rstats</v>
      </c>
    </row>
    <row r="280" spans="1:38" x14ac:dyDescent="0.25">
      <c r="A280" t="str">
        <f>source_data[[#This Row],[link_id]]</f>
        <v>L00673</v>
      </c>
      <c r="B280" t="str">
        <f>source_data[[#This Row],[link]]</f>
        <v>http://www.business-science.io/timeseries-analysis/2017/07/30/tidy-timeseries-analysis-pt-3.html</v>
      </c>
      <c r="C280" t="str">
        <f>source_data[[#This Row],[article_title]]</f>
        <v>Tidy Time Series Analysis, Part 3: The Rolling Correlation</v>
      </c>
      <c r="D280" t="str">
        <f>source_data[[#This Row],[concatenate]]</f>
        <v>post;course;data-science;technology;timeseries;rstats</v>
      </c>
      <c r="E280">
        <f>source_data[[#This Row],[tag_count]]</f>
        <v>5</v>
      </c>
      <c r="F280" t="str" cm="1">
        <f t="array" ref="F280:K280">_xlfn.TEXTSPLIT(Table5[[#This Row],[concatenate]],";")</f>
        <v>post</v>
      </c>
      <c r="G280" t="str">
        <v>course</v>
      </c>
      <c r="H280" t="str">
        <v>data-science</v>
      </c>
      <c r="I280" t="str">
        <v>technology</v>
      </c>
      <c r="J280" t="str">
        <v>timeseries</v>
      </c>
      <c r="K280" t="str">
        <v>rstats</v>
      </c>
      <c r="Q280">
        <f>IF(ISBLANK(F280),-1,COUNTIF(all_tags[],F280)-COUNTIF(all_tags[category],F280))</f>
        <v>1</v>
      </c>
      <c r="R280">
        <f>IF(ISBLANK(G280),-1,COUNTIF(all_tags[],G280)-COUNTIF(all_tags[category],G280))</f>
        <v>1</v>
      </c>
      <c r="S280">
        <f>IF(ISBLANK(H280),-1,COUNTIF(all_tags[],H280)-COUNTIF(all_tags[category],H280))</f>
        <v>1</v>
      </c>
      <c r="T280">
        <f>IF(ISBLANK(I280),-1,COUNTIF(all_tags[],I280)-COUNTIF(all_tags[category],I280))</f>
        <v>1</v>
      </c>
      <c r="U280">
        <f>IF(ISBLANK(J280),-1,COUNTIF(all_tags[],J280)-COUNTIF(all_tags[category],J280))</f>
        <v>1</v>
      </c>
      <c r="V280">
        <f>IF(ISBLANK(K280),-1,COUNTIF(all_tags[],K280)-COUNTIF(all_tags[category],K280))</f>
        <v>1</v>
      </c>
      <c r="W280">
        <f>IF(ISBLANK(L280),-1,COUNTIF(all_tags[],L280)-COUNTIF(all_tags[category],L280))</f>
        <v>-1</v>
      </c>
      <c r="X280">
        <f>IF(ISBLANK(M280),-1,COUNTIF(all_tags[],M280)-COUNTIF(all_tags[category],M280))</f>
        <v>-1</v>
      </c>
      <c r="Y280">
        <f>IF(ISBLANK(N280),-1,COUNTIF(all_tags[],N280)-COUNTIF(all_tags[category],N280))</f>
        <v>-1</v>
      </c>
      <c r="Z280">
        <f>IF(ISBLANK(O280),-1,COUNTIF(all_tags[],O280)-COUNTIF(all_tags[category],O280))</f>
        <v>-1</v>
      </c>
      <c r="AB280" t="str">
        <f>Table5[[#This Row],[link_id]]</f>
        <v>L00673</v>
      </c>
      <c r="AC280" s="5" t="str">
        <f>_xlfn.TEXTJOIN("#",TRUE,
IFERROR(VLOOKUP($F280,all_tags[format],1,FALSE),""),
IFERROR(VLOOKUP($G280,all_tags[format],1,FALSE),""),
IFERROR(VLOOKUP($H280,all_tags[format],1,FALSE),""),
IFERROR(VLOOKUP($I280,all_tags[format],1,FALSE),""),
IFERROR(VLOOKUP($J280,all_tags[format],1,FALSE),""),
IFERROR(VLOOKUP($K280,all_tags[format],1,FALSE),""),
IFERROR(VLOOKUP($L280,all_tags[format],1,FALSE),""),
IFERROR(VLOOKUP($M280,all_tags[format],1,FALSE),""),
IFERROR(VLOOKUP($N280,all_tags[format],1,FALSE),""),
IFERROR(VLOOKUP($O280,all_tags[format],1,FALSE),"")
)</f>
        <v>post#course</v>
      </c>
      <c r="AD280" s="5" t="str">
        <f>_xlfn.TEXTJOIN("#",TRUE,
IFERROR(VLOOKUP($F280,all_tags[type],1,FALSE),""),
IFERROR(VLOOKUP($G280,all_tags[type],1,FALSE),""),
IFERROR(VLOOKUP($H280,all_tags[type],1,FALSE),""),
IFERROR(VLOOKUP($I280,all_tags[type],1,FALSE),""),
IFERROR(VLOOKUP($J280,all_tags[type],1,FALSE),""),
IFERROR(VLOOKUP($K280,all_tags[type],1,FALSE),""),
IFERROR(VLOOKUP($L280,all_tags[type],1,FALSE),""),
IFERROR(VLOOKUP($M280,all_tags[type],1,FALSE),""),
IFERROR(VLOOKUP($N280,all_tags[type],1,FALSE),""),
IFERROR(VLOOKUP($O280,all_tags[type],1,FALSE),"")
)</f>
        <v/>
      </c>
      <c r="AE280" s="5" t="str">
        <f>_xlfn.TEXTJOIN("#",TRUE,
IFERROR(VLOOKUP($F280,all_tags[level],1,FALSE),""),
IFERROR(VLOOKUP($G280,all_tags[level],1,FALSE),""),
IFERROR(VLOOKUP($H280,all_tags[level],1,FALSE),""),
IFERROR(VLOOKUP($I280,all_tags[level],1,FALSE),""),
IFERROR(VLOOKUP($J280,all_tags[level],1,FALSE),""),
IFERROR(VLOOKUP($K280,all_tags[level],1,FALSE),""),
IFERROR(VLOOKUP($L280,all_tags[level],1,FALSE),""),
IFERROR(VLOOKUP($M280,all_tags[level],1,FALSE),""),
IFERROR(VLOOKUP($N280,all_tags[level],1,FALSE),""),
IFERROR(VLOOKUP($O280,all_tags[level],1,FALSE),"")
)</f>
        <v/>
      </c>
      <c r="AF280" s="5" t="str">
        <f>_xlfn.TEXTJOIN("#",TRUE,
IFERROR(VLOOKUP($F280,all_tags[style],1,FALSE),""),
IFERROR(VLOOKUP($G280,all_tags[style],1,FALSE),""),
IFERROR(VLOOKUP($H280,all_tags[style],1,FALSE),""),
IFERROR(VLOOKUP($I280,all_tags[style],1,FALSE),""),
IFERROR(VLOOKUP($J280,all_tags[style],1,FALSE),""),
IFERROR(VLOOKUP($K280,all_tags[style],1,FALSE),""),
IFERROR(VLOOKUP($L280,all_tags[style],1,FALSE),""),
IFERROR(VLOOKUP($M280,all_tags[style],1,FALSE),""),
IFERROR(VLOOKUP($N280,all_tags[style],1,FALSE),""),
IFERROR(VLOOKUP($O280,all_tags[style],1,FALSE),"")
)</f>
        <v/>
      </c>
      <c r="AG280" s="5" t="str">
        <f>_xlfn.TEXTJOIN("#",TRUE,
IFERROR(VLOOKUP($F280,all_tags[theme],1,FALSE),""),
IFERROR(VLOOKUP($G280,all_tags[theme],1,FALSE),""),
IFERROR(VLOOKUP($H280,all_tags[theme],1,FALSE),""),
IFERROR(VLOOKUP($I280,all_tags[theme],1,FALSE),""),
IFERROR(VLOOKUP($J280,all_tags[theme],1,FALSE),""),
IFERROR(VLOOKUP($K280,all_tags[theme],1,FALSE),""),
IFERROR(VLOOKUP($L280,all_tags[theme],1,FALSE),""),
IFERROR(VLOOKUP($M280,all_tags[theme],1,FALSE),""),
IFERROR(VLOOKUP($N280,all_tags[theme],1,FALSE),""),
IFERROR(VLOOKUP($O280,all_tags[theme],1,FALSE),"")
)</f>
        <v>data-science</v>
      </c>
      <c r="AH280" s="5" t="str">
        <f>_xlfn.TEXTJOIN("#",TRUE,
IFERROR(VLOOKUP($F280,all_tags[topic],1,FALSE),""),
IFERROR(VLOOKUP($G280,all_tags[topic],1,FALSE),""),
IFERROR(VLOOKUP($H280,all_tags[topic],1,FALSE),""),
IFERROR(VLOOKUP($I280,all_tags[topic],1,FALSE),""),
IFERROR(VLOOKUP($J280,all_tags[topic],1,FALSE),""),
IFERROR(VLOOKUP($K280,all_tags[topic],1,FALSE),""),
IFERROR(VLOOKUP($L280,all_tags[topic],1,FALSE),""),
IFERROR(VLOOKUP($M280,all_tags[topic],1,FALSE),""),
IFERROR(VLOOKUP($N280,all_tags[topic],1,FALSE),""),
IFERROR(VLOOKUP($O280,all_tags[topic],1,FALSE),"")
)</f>
        <v>technology</v>
      </c>
      <c r="AI280" s="5" t="str">
        <f>_xlfn.TEXTJOIN("#",TRUE,
IFERROR(VLOOKUP($F280,all_tags[area],1,FALSE),""),
IFERROR(VLOOKUP($G280,all_tags[area],1,FALSE),""),
IFERROR(VLOOKUP($H280,all_tags[area],1,FALSE),""),
IFERROR(VLOOKUP($I280,all_tags[area],1,FALSE),""),
IFERROR(VLOOKUP($J280,all_tags[area],1,FALSE),""),
IFERROR(VLOOKUP($K280,all_tags[area],1,FALSE),""),
IFERROR(VLOOKUP($L280,all_tags[area],1,FALSE),""),
IFERROR(VLOOKUP($M280,all_tags[area],1,FALSE),""),
IFERROR(VLOOKUP($N280,all_tags[area],1,FALSE),""),
IFERROR(VLOOKUP($O280,all_tags[area],1,FALSE),"")
)</f>
        <v>timeseries</v>
      </c>
      <c r="AJ280" s="5" t="str">
        <f>_xlfn.TEXTJOIN("#",TRUE,
IFERROR(VLOOKUP($F280,all_tags[technology],1,FALSE),""),
IFERROR(VLOOKUP($G280,all_tags[technology],1,FALSE),""),
IFERROR(VLOOKUP($H280,all_tags[technology],1,FALSE),""),
IFERROR(VLOOKUP($I280,all_tags[technology],1,FALSE),""),
IFERROR(VLOOKUP($J280,all_tags[technology],1,FALSE),""),
IFERROR(VLOOKUP($K280,all_tags[technology],1,FALSE),""),
IFERROR(VLOOKUP($L280,all_tags[technology],1,FALSE),""),
IFERROR(VLOOKUP($M280,all_tags[technology],1,FALSE),""),
IFERROR(VLOOKUP($N280,all_tags[technology],1,FALSE),""),
IFERROR(VLOOKUP($O280,all_tags[technology],1,FALSE),"")
)</f>
        <v>rstats</v>
      </c>
      <c r="AK280" s="5" t="str">
        <f>_xlfn.TEXTJOIN("#",TRUE,
IFERROR(VLOOKUP($F280,all_tags[other],1,FALSE),""),
IFERROR(VLOOKUP($G280,all_tags[other],1,FALSE),""),
IFERROR(VLOOKUP($H280,all_tags[other],1,FALSE),""),
IFERROR(VLOOKUP($I280,all_tags[other],1,FALSE),""),
IFERROR(VLOOKUP($J280,all_tags[other],1,FALSE),""),
IFERROR(VLOOKUP($K280,all_tags[other],1,FALSE),""),
IFERROR(VLOOKUP($L280,all_tags[other],1,FALSE),""),
IFERROR(VLOOKUP($M280,all_tags[other],1,FALSE),""),
IFERROR(VLOOKUP($N280,all_tags[other],1,FALSE),""),
IFERROR(VLOOKUP($O280,all_tags[other],1,FALSE),"")
)</f>
        <v/>
      </c>
      <c r="AL280" t="str">
        <f t="shared" si="4"/>
        <v>post;course;data-science;technology;timeseries;rstats</v>
      </c>
    </row>
    <row r="281" spans="1:38" x14ac:dyDescent="0.25">
      <c r="A281" t="str">
        <f>source_data[[#This Row],[link_id]]</f>
        <v>L00674</v>
      </c>
      <c r="B281" t="str">
        <f>source_data[[#This Row],[link]]</f>
        <v>https://storycurve.namwkim.org/</v>
      </c>
      <c r="C281" t="str">
        <f>source_data[[#This Row],[article_title]]</f>
        <v>Visualizing Nonlinear Narratives with Story Curves</v>
      </c>
      <c r="D281" t="str">
        <f>source_data[[#This Row],[concatenate]]</f>
        <v>paper;research;data-viz;storytelling</v>
      </c>
      <c r="E281">
        <f>source_data[[#This Row],[tag_count]]</f>
        <v>5</v>
      </c>
      <c r="F281" t="str" cm="1">
        <f t="array" ref="F281:I281">_xlfn.TEXTSPLIT(Table5[[#This Row],[concatenate]],";")</f>
        <v>paper</v>
      </c>
      <c r="G281" t="str">
        <v>research</v>
      </c>
      <c r="H281" t="str">
        <v>data-viz</v>
      </c>
      <c r="I281" t="str">
        <v>storytelling</v>
      </c>
      <c r="Q281">
        <f>IF(ISBLANK(F281),-1,COUNTIF(all_tags[],F281)-COUNTIF(all_tags[category],F281))</f>
        <v>1</v>
      </c>
      <c r="R281">
        <f>IF(ISBLANK(G281),-1,COUNTIF(all_tags[],G281)-COUNTIF(all_tags[category],G281))</f>
        <v>1</v>
      </c>
      <c r="S281">
        <f>IF(ISBLANK(H281),-1,COUNTIF(all_tags[],H281)-COUNTIF(all_tags[category],H281))</f>
        <v>1</v>
      </c>
      <c r="T281">
        <f>IF(ISBLANK(I281),-1,COUNTIF(all_tags[],I281)-COUNTIF(all_tags[category],I281))</f>
        <v>1</v>
      </c>
      <c r="U281">
        <f>IF(ISBLANK(J281),-1,COUNTIF(all_tags[],J281)-COUNTIF(all_tags[category],J281))</f>
        <v>-1</v>
      </c>
      <c r="V281">
        <f>IF(ISBLANK(K281),-1,COUNTIF(all_tags[],K281)-COUNTIF(all_tags[category],K281))</f>
        <v>-1</v>
      </c>
      <c r="W281">
        <f>IF(ISBLANK(L281),-1,COUNTIF(all_tags[],L281)-COUNTIF(all_tags[category],L281))</f>
        <v>-1</v>
      </c>
      <c r="X281">
        <f>IF(ISBLANK(M281),-1,COUNTIF(all_tags[],M281)-COUNTIF(all_tags[category],M281))</f>
        <v>-1</v>
      </c>
      <c r="Y281">
        <f>IF(ISBLANK(N281),-1,COUNTIF(all_tags[],N281)-COUNTIF(all_tags[category],N281))</f>
        <v>-1</v>
      </c>
      <c r="Z281">
        <f>IF(ISBLANK(O281),-1,COUNTIF(all_tags[],O281)-COUNTIF(all_tags[category],O281))</f>
        <v>-1</v>
      </c>
      <c r="AB281" t="str">
        <f>Table5[[#This Row],[link_id]]</f>
        <v>L00674</v>
      </c>
      <c r="AC281" s="5" t="str">
        <f>_xlfn.TEXTJOIN("#",TRUE,
IFERROR(VLOOKUP($F281,all_tags[format],1,FALSE),""),
IFERROR(VLOOKUP($G281,all_tags[format],1,FALSE),""),
IFERROR(VLOOKUP($H281,all_tags[format],1,FALSE),""),
IFERROR(VLOOKUP($I281,all_tags[format],1,FALSE),""),
IFERROR(VLOOKUP($J281,all_tags[format],1,FALSE),""),
IFERROR(VLOOKUP($K281,all_tags[format],1,FALSE),""),
IFERROR(VLOOKUP($L281,all_tags[format],1,FALSE),""),
IFERROR(VLOOKUP($M281,all_tags[format],1,FALSE),""),
IFERROR(VLOOKUP($N281,all_tags[format],1,FALSE),""),
IFERROR(VLOOKUP($O281,all_tags[format],1,FALSE),"")
)</f>
        <v>paper</v>
      </c>
      <c r="AD281" s="5" t="str">
        <f>_xlfn.TEXTJOIN("#",TRUE,
IFERROR(VLOOKUP($F281,all_tags[type],1,FALSE),""),
IFERROR(VLOOKUP($G281,all_tags[type],1,FALSE),""),
IFERROR(VLOOKUP($H281,all_tags[type],1,FALSE),""),
IFERROR(VLOOKUP($I281,all_tags[type],1,FALSE),""),
IFERROR(VLOOKUP($J281,all_tags[type],1,FALSE),""),
IFERROR(VLOOKUP($K281,all_tags[type],1,FALSE),""),
IFERROR(VLOOKUP($L281,all_tags[type],1,FALSE),""),
IFERROR(VLOOKUP($M281,all_tags[type],1,FALSE),""),
IFERROR(VLOOKUP($N281,all_tags[type],1,FALSE),""),
IFERROR(VLOOKUP($O281,all_tags[type],1,FALSE),"")
)</f>
        <v>research</v>
      </c>
      <c r="AE281" s="5" t="str">
        <f>_xlfn.TEXTJOIN("#",TRUE,
IFERROR(VLOOKUP($F281,all_tags[level],1,FALSE),""),
IFERROR(VLOOKUP($G281,all_tags[level],1,FALSE),""),
IFERROR(VLOOKUP($H281,all_tags[level],1,FALSE),""),
IFERROR(VLOOKUP($I281,all_tags[level],1,FALSE),""),
IFERROR(VLOOKUP($J281,all_tags[level],1,FALSE),""),
IFERROR(VLOOKUP($K281,all_tags[level],1,FALSE),""),
IFERROR(VLOOKUP($L281,all_tags[level],1,FALSE),""),
IFERROR(VLOOKUP($M281,all_tags[level],1,FALSE),""),
IFERROR(VLOOKUP($N281,all_tags[level],1,FALSE),""),
IFERROR(VLOOKUP($O281,all_tags[level],1,FALSE),"")
)</f>
        <v/>
      </c>
      <c r="AF281" s="5" t="str">
        <f>_xlfn.TEXTJOIN("#",TRUE,
IFERROR(VLOOKUP($F281,all_tags[style],1,FALSE),""),
IFERROR(VLOOKUP($G281,all_tags[style],1,FALSE),""),
IFERROR(VLOOKUP($H281,all_tags[style],1,FALSE),""),
IFERROR(VLOOKUP($I281,all_tags[style],1,FALSE),""),
IFERROR(VLOOKUP($J281,all_tags[style],1,FALSE),""),
IFERROR(VLOOKUP($K281,all_tags[style],1,FALSE),""),
IFERROR(VLOOKUP($L281,all_tags[style],1,FALSE),""),
IFERROR(VLOOKUP($M281,all_tags[style],1,FALSE),""),
IFERROR(VLOOKUP($N281,all_tags[style],1,FALSE),""),
IFERROR(VLOOKUP($O281,all_tags[style],1,FALSE),"")
)</f>
        <v/>
      </c>
      <c r="AG281" s="5" t="str">
        <f>_xlfn.TEXTJOIN("#",TRUE,
IFERROR(VLOOKUP($F281,all_tags[theme],1,FALSE),""),
IFERROR(VLOOKUP($G281,all_tags[theme],1,FALSE),""),
IFERROR(VLOOKUP($H281,all_tags[theme],1,FALSE),""),
IFERROR(VLOOKUP($I281,all_tags[theme],1,FALSE),""),
IFERROR(VLOOKUP($J281,all_tags[theme],1,FALSE),""),
IFERROR(VLOOKUP($K281,all_tags[theme],1,FALSE),""),
IFERROR(VLOOKUP($L281,all_tags[theme],1,FALSE),""),
IFERROR(VLOOKUP($M281,all_tags[theme],1,FALSE),""),
IFERROR(VLOOKUP($N281,all_tags[theme],1,FALSE),""),
IFERROR(VLOOKUP($O281,all_tags[theme],1,FALSE),"")
)</f>
        <v>data-viz</v>
      </c>
      <c r="AH281" s="5" t="str">
        <f>_xlfn.TEXTJOIN("#",TRUE,
IFERROR(VLOOKUP($F281,all_tags[topic],1,FALSE),""),
IFERROR(VLOOKUP($G281,all_tags[topic],1,FALSE),""),
IFERROR(VLOOKUP($H281,all_tags[topic],1,FALSE),""),
IFERROR(VLOOKUP($I281,all_tags[topic],1,FALSE),""),
IFERROR(VLOOKUP($J281,all_tags[topic],1,FALSE),""),
IFERROR(VLOOKUP($K281,all_tags[topic],1,FALSE),""),
IFERROR(VLOOKUP($L281,all_tags[topic],1,FALSE),""),
IFERROR(VLOOKUP($M281,all_tags[topic],1,FALSE),""),
IFERROR(VLOOKUP($N281,all_tags[topic],1,FALSE),""),
IFERROR(VLOOKUP($O281,all_tags[topic],1,FALSE),"")
)</f>
        <v/>
      </c>
      <c r="AI281" s="5" t="str">
        <f>_xlfn.TEXTJOIN("#",TRUE,
IFERROR(VLOOKUP($F281,all_tags[area],1,FALSE),""),
IFERROR(VLOOKUP($G281,all_tags[area],1,FALSE),""),
IFERROR(VLOOKUP($H281,all_tags[area],1,FALSE),""),
IFERROR(VLOOKUP($I281,all_tags[area],1,FALSE),""),
IFERROR(VLOOKUP($J281,all_tags[area],1,FALSE),""),
IFERROR(VLOOKUP($K281,all_tags[area],1,FALSE),""),
IFERROR(VLOOKUP($L281,all_tags[area],1,FALSE),""),
IFERROR(VLOOKUP($M281,all_tags[area],1,FALSE),""),
IFERROR(VLOOKUP($N281,all_tags[area],1,FALSE),""),
IFERROR(VLOOKUP($O281,all_tags[area],1,FALSE),"")
)</f>
        <v/>
      </c>
      <c r="AJ281" s="5" t="str">
        <f>_xlfn.TEXTJOIN("#",TRUE,
IFERROR(VLOOKUP($F281,all_tags[technology],1,FALSE),""),
IFERROR(VLOOKUP($G281,all_tags[technology],1,FALSE),""),
IFERROR(VLOOKUP($H281,all_tags[technology],1,FALSE),""),
IFERROR(VLOOKUP($I281,all_tags[technology],1,FALSE),""),
IFERROR(VLOOKUP($J281,all_tags[technology],1,FALSE),""),
IFERROR(VLOOKUP($K281,all_tags[technology],1,FALSE),""),
IFERROR(VLOOKUP($L281,all_tags[technology],1,FALSE),""),
IFERROR(VLOOKUP($M281,all_tags[technology],1,FALSE),""),
IFERROR(VLOOKUP($N281,all_tags[technology],1,FALSE),""),
IFERROR(VLOOKUP($O281,all_tags[technology],1,FALSE),"")
)</f>
        <v/>
      </c>
      <c r="AK281" s="5" t="str">
        <f>_xlfn.TEXTJOIN("#",TRUE,
IFERROR(VLOOKUP($F281,all_tags[other],1,FALSE),""),
IFERROR(VLOOKUP($G281,all_tags[other],1,FALSE),""),
IFERROR(VLOOKUP($H281,all_tags[other],1,FALSE),""),
IFERROR(VLOOKUP($I281,all_tags[other],1,FALSE),""),
IFERROR(VLOOKUP($J281,all_tags[other],1,FALSE),""),
IFERROR(VLOOKUP($K281,all_tags[other],1,FALSE),""),
IFERROR(VLOOKUP($L281,all_tags[other],1,FALSE),""),
IFERROR(VLOOKUP($M281,all_tags[other],1,FALSE),""),
IFERROR(VLOOKUP($N281,all_tags[other],1,FALSE),""),
IFERROR(VLOOKUP($O281,all_tags[other],1,FALSE),"")
)</f>
        <v>storytelling</v>
      </c>
      <c r="AL281" t="str">
        <f t="shared" si="4"/>
        <v>paper;research;data-viz;storytelling</v>
      </c>
    </row>
    <row r="282" spans="1:38" x14ac:dyDescent="0.25">
      <c r="A282" t="str">
        <f>source_data[[#This Row],[link_id]]</f>
        <v>L00676</v>
      </c>
      <c r="B282" t="str">
        <f>source_data[[#This Row],[link]]</f>
        <v>https://leanpub.com/ggplot-guide</v>
      </c>
      <c r="C282" t="str">
        <f>source_data[[#This Row],[article_title]]</f>
        <v>The Hitchhiker's Guide to Ggplot2</v>
      </c>
      <c r="D282" t="str">
        <f>source_data[[#This Row],[concatenate]]</f>
        <v>book;guide;data-viz;technology;rstats;ggplot2</v>
      </c>
      <c r="E282">
        <f>source_data[[#This Row],[tag_count]]</f>
        <v>5</v>
      </c>
      <c r="F282" t="str" cm="1">
        <f t="array" ref="F282:K282">_xlfn.TEXTSPLIT(Table5[[#This Row],[concatenate]],";")</f>
        <v>book</v>
      </c>
      <c r="G282" t="str">
        <v>guide</v>
      </c>
      <c r="H282" t="str">
        <v>data-viz</v>
      </c>
      <c r="I282" t="str">
        <v>technology</v>
      </c>
      <c r="J282" t="str">
        <v>rstats</v>
      </c>
      <c r="K282" t="str">
        <v>ggplot2</v>
      </c>
      <c r="Q282">
        <f>IF(ISBLANK(F282),-1,COUNTIF(all_tags[],F282)-COUNTIF(all_tags[category],F282))</f>
        <v>1</v>
      </c>
      <c r="R282">
        <f>IF(ISBLANK(G282),-1,COUNTIF(all_tags[],G282)-COUNTIF(all_tags[category],G282))</f>
        <v>1</v>
      </c>
      <c r="S282">
        <f>IF(ISBLANK(H282),-1,COUNTIF(all_tags[],H282)-COUNTIF(all_tags[category],H282))</f>
        <v>1</v>
      </c>
      <c r="T282">
        <f>IF(ISBLANK(I282),-1,COUNTIF(all_tags[],I282)-COUNTIF(all_tags[category],I282))</f>
        <v>1</v>
      </c>
      <c r="U282">
        <f>IF(ISBLANK(J282),-1,COUNTIF(all_tags[],J282)-COUNTIF(all_tags[category],J282))</f>
        <v>1</v>
      </c>
      <c r="V282">
        <f>IF(ISBLANK(K282),-1,COUNTIF(all_tags[],K282)-COUNTIF(all_tags[category],K282))</f>
        <v>1</v>
      </c>
      <c r="W282">
        <f>IF(ISBLANK(L282),-1,COUNTIF(all_tags[],L282)-COUNTIF(all_tags[category],L282))</f>
        <v>-1</v>
      </c>
      <c r="X282">
        <f>IF(ISBLANK(M282),-1,COUNTIF(all_tags[],M282)-COUNTIF(all_tags[category],M282))</f>
        <v>-1</v>
      </c>
      <c r="Y282">
        <f>IF(ISBLANK(N282),-1,COUNTIF(all_tags[],N282)-COUNTIF(all_tags[category],N282))</f>
        <v>-1</v>
      </c>
      <c r="Z282">
        <f>IF(ISBLANK(O282),-1,COUNTIF(all_tags[],O282)-COUNTIF(all_tags[category],O282))</f>
        <v>-1</v>
      </c>
      <c r="AB282" t="str">
        <f>Table5[[#This Row],[link_id]]</f>
        <v>L00676</v>
      </c>
      <c r="AC282" s="5" t="str">
        <f>_xlfn.TEXTJOIN("#",TRUE,
IFERROR(VLOOKUP($F282,all_tags[format],1,FALSE),""),
IFERROR(VLOOKUP($G282,all_tags[format],1,FALSE),""),
IFERROR(VLOOKUP($H282,all_tags[format],1,FALSE),""),
IFERROR(VLOOKUP($I282,all_tags[format],1,FALSE),""),
IFERROR(VLOOKUP($J282,all_tags[format],1,FALSE),""),
IFERROR(VLOOKUP($K282,all_tags[format],1,FALSE),""),
IFERROR(VLOOKUP($L282,all_tags[format],1,FALSE),""),
IFERROR(VLOOKUP($M282,all_tags[format],1,FALSE),""),
IFERROR(VLOOKUP($N282,all_tags[format],1,FALSE),""),
IFERROR(VLOOKUP($O282,all_tags[format],1,FALSE),"")
)</f>
        <v>book</v>
      </c>
      <c r="AD282" s="5" t="str">
        <f>_xlfn.TEXTJOIN("#",TRUE,
IFERROR(VLOOKUP($F282,all_tags[type],1,FALSE),""),
IFERROR(VLOOKUP($G282,all_tags[type],1,FALSE),""),
IFERROR(VLOOKUP($H282,all_tags[type],1,FALSE),""),
IFERROR(VLOOKUP($I282,all_tags[type],1,FALSE),""),
IFERROR(VLOOKUP($J282,all_tags[type],1,FALSE),""),
IFERROR(VLOOKUP($K282,all_tags[type],1,FALSE),""),
IFERROR(VLOOKUP($L282,all_tags[type],1,FALSE),""),
IFERROR(VLOOKUP($M282,all_tags[type],1,FALSE),""),
IFERROR(VLOOKUP($N282,all_tags[type],1,FALSE),""),
IFERROR(VLOOKUP($O282,all_tags[type],1,FALSE),"")
)</f>
        <v>guide</v>
      </c>
      <c r="AE282" s="5" t="str">
        <f>_xlfn.TEXTJOIN("#",TRUE,
IFERROR(VLOOKUP($F282,all_tags[level],1,FALSE),""),
IFERROR(VLOOKUP($G282,all_tags[level],1,FALSE),""),
IFERROR(VLOOKUP($H282,all_tags[level],1,FALSE),""),
IFERROR(VLOOKUP($I282,all_tags[level],1,FALSE),""),
IFERROR(VLOOKUP($J282,all_tags[level],1,FALSE),""),
IFERROR(VLOOKUP($K282,all_tags[level],1,FALSE),""),
IFERROR(VLOOKUP($L282,all_tags[level],1,FALSE),""),
IFERROR(VLOOKUP($M282,all_tags[level],1,FALSE),""),
IFERROR(VLOOKUP($N282,all_tags[level],1,FALSE),""),
IFERROR(VLOOKUP($O282,all_tags[level],1,FALSE),"")
)</f>
        <v/>
      </c>
      <c r="AF282" s="5" t="str">
        <f>_xlfn.TEXTJOIN("#",TRUE,
IFERROR(VLOOKUP($F282,all_tags[style],1,FALSE),""),
IFERROR(VLOOKUP($G282,all_tags[style],1,FALSE),""),
IFERROR(VLOOKUP($H282,all_tags[style],1,FALSE),""),
IFERROR(VLOOKUP($I282,all_tags[style],1,FALSE),""),
IFERROR(VLOOKUP($J282,all_tags[style],1,FALSE),""),
IFERROR(VLOOKUP($K282,all_tags[style],1,FALSE),""),
IFERROR(VLOOKUP($L282,all_tags[style],1,FALSE),""),
IFERROR(VLOOKUP($M282,all_tags[style],1,FALSE),""),
IFERROR(VLOOKUP($N282,all_tags[style],1,FALSE),""),
IFERROR(VLOOKUP($O282,all_tags[style],1,FALSE),"")
)</f>
        <v/>
      </c>
      <c r="AG282" s="5" t="str">
        <f>_xlfn.TEXTJOIN("#",TRUE,
IFERROR(VLOOKUP($F282,all_tags[theme],1,FALSE),""),
IFERROR(VLOOKUP($G282,all_tags[theme],1,FALSE),""),
IFERROR(VLOOKUP($H282,all_tags[theme],1,FALSE),""),
IFERROR(VLOOKUP($I282,all_tags[theme],1,FALSE),""),
IFERROR(VLOOKUP($J282,all_tags[theme],1,FALSE),""),
IFERROR(VLOOKUP($K282,all_tags[theme],1,FALSE),""),
IFERROR(VLOOKUP($L282,all_tags[theme],1,FALSE),""),
IFERROR(VLOOKUP($M282,all_tags[theme],1,FALSE),""),
IFERROR(VLOOKUP($N282,all_tags[theme],1,FALSE),""),
IFERROR(VLOOKUP($O282,all_tags[theme],1,FALSE),"")
)</f>
        <v>data-viz</v>
      </c>
      <c r="AH282" s="5" t="str">
        <f>_xlfn.TEXTJOIN("#",TRUE,
IFERROR(VLOOKUP($F282,all_tags[topic],1,FALSE),""),
IFERROR(VLOOKUP($G282,all_tags[topic],1,FALSE),""),
IFERROR(VLOOKUP($H282,all_tags[topic],1,FALSE),""),
IFERROR(VLOOKUP($I282,all_tags[topic],1,FALSE),""),
IFERROR(VLOOKUP($J282,all_tags[topic],1,FALSE),""),
IFERROR(VLOOKUP($K282,all_tags[topic],1,FALSE),""),
IFERROR(VLOOKUP($L282,all_tags[topic],1,FALSE),""),
IFERROR(VLOOKUP($M282,all_tags[topic],1,FALSE),""),
IFERROR(VLOOKUP($N282,all_tags[topic],1,FALSE),""),
IFERROR(VLOOKUP($O282,all_tags[topic],1,FALSE),"")
)</f>
        <v>technology</v>
      </c>
      <c r="AI282" s="5" t="str">
        <f>_xlfn.TEXTJOIN("#",TRUE,
IFERROR(VLOOKUP($F282,all_tags[area],1,FALSE),""),
IFERROR(VLOOKUP($G282,all_tags[area],1,FALSE),""),
IFERROR(VLOOKUP($H282,all_tags[area],1,FALSE),""),
IFERROR(VLOOKUP($I282,all_tags[area],1,FALSE),""),
IFERROR(VLOOKUP($J282,all_tags[area],1,FALSE),""),
IFERROR(VLOOKUP($K282,all_tags[area],1,FALSE),""),
IFERROR(VLOOKUP($L282,all_tags[area],1,FALSE),""),
IFERROR(VLOOKUP($M282,all_tags[area],1,FALSE),""),
IFERROR(VLOOKUP($N282,all_tags[area],1,FALSE),""),
IFERROR(VLOOKUP($O282,all_tags[area],1,FALSE),"")
)</f>
        <v/>
      </c>
      <c r="AJ282" s="5" t="str">
        <f>_xlfn.TEXTJOIN("#",TRUE,
IFERROR(VLOOKUP($F282,all_tags[technology],1,FALSE),""),
IFERROR(VLOOKUP($G282,all_tags[technology],1,FALSE),""),
IFERROR(VLOOKUP($H282,all_tags[technology],1,FALSE),""),
IFERROR(VLOOKUP($I282,all_tags[technology],1,FALSE),""),
IFERROR(VLOOKUP($J282,all_tags[technology],1,FALSE),""),
IFERROR(VLOOKUP($K282,all_tags[technology],1,FALSE),""),
IFERROR(VLOOKUP($L282,all_tags[technology],1,FALSE),""),
IFERROR(VLOOKUP($M282,all_tags[technology],1,FALSE),""),
IFERROR(VLOOKUP($N282,all_tags[technology],1,FALSE),""),
IFERROR(VLOOKUP($O282,all_tags[technology],1,FALSE),"")
)</f>
        <v>rstats#ggplot2</v>
      </c>
      <c r="AK282" s="5" t="str">
        <f>_xlfn.TEXTJOIN("#",TRUE,
IFERROR(VLOOKUP($F282,all_tags[other],1,FALSE),""),
IFERROR(VLOOKUP($G282,all_tags[other],1,FALSE),""),
IFERROR(VLOOKUP($H282,all_tags[other],1,FALSE),""),
IFERROR(VLOOKUP($I282,all_tags[other],1,FALSE),""),
IFERROR(VLOOKUP($J282,all_tags[other],1,FALSE),""),
IFERROR(VLOOKUP($K282,all_tags[other],1,FALSE),""),
IFERROR(VLOOKUP($L282,all_tags[other],1,FALSE),""),
IFERROR(VLOOKUP($M282,all_tags[other],1,FALSE),""),
IFERROR(VLOOKUP($N282,all_tags[other],1,FALSE),""),
IFERROR(VLOOKUP($O282,all_tags[other],1,FALSE),"")
)</f>
        <v/>
      </c>
      <c r="AL282" t="str">
        <f t="shared" si="4"/>
        <v>book;guide;data-viz;technology;rstats;ggplot2</v>
      </c>
    </row>
    <row r="283" spans="1:38" x14ac:dyDescent="0.25">
      <c r="A283" t="str">
        <f>source_data[[#This Row],[link_id]]</f>
        <v>L00678</v>
      </c>
      <c r="B283" t="str">
        <f>source_data[[#This Row],[link]]</f>
        <v>https://www.amazon.com/dp/B075C8QMT1/ref%3Dsr_1_2%3Fie%3DUTF8%26keywords%3Dworking%2Bwith%2Br%26qid%3D1504454693%26sr%3D8-2%26tag%3Dlockedata-20</v>
      </c>
      <c r="C283" t="str">
        <f>source_data[[#This Row],[article_title]]</f>
        <v>Working with R (R Fundamentals Book 1)</v>
      </c>
      <c r="D283" t="str">
        <f>source_data[[#This Row],[concatenate]]</f>
        <v>book;basics;technology;rstats</v>
      </c>
      <c r="E283">
        <f>source_data[[#This Row],[tag_count]]</f>
        <v>4</v>
      </c>
      <c r="F283" t="str" cm="1">
        <f t="array" ref="F283:I283">_xlfn.TEXTSPLIT(Table5[[#This Row],[concatenate]],";")</f>
        <v>book</v>
      </c>
      <c r="G283" t="str">
        <v>basics</v>
      </c>
      <c r="H283" t="str">
        <v>technology</v>
      </c>
      <c r="I283" t="str">
        <v>rstats</v>
      </c>
      <c r="Q283">
        <f>IF(ISBLANK(F283),-1,COUNTIF(all_tags[],F283)-COUNTIF(all_tags[category],F283))</f>
        <v>1</v>
      </c>
      <c r="R283">
        <f>IF(ISBLANK(G283),-1,COUNTIF(all_tags[],G283)-COUNTIF(all_tags[category],G283))</f>
        <v>1</v>
      </c>
      <c r="S283">
        <f>IF(ISBLANK(H283),-1,COUNTIF(all_tags[],H283)-COUNTIF(all_tags[category],H283))</f>
        <v>1</v>
      </c>
      <c r="T283">
        <f>IF(ISBLANK(I283),-1,COUNTIF(all_tags[],I283)-COUNTIF(all_tags[category],I283))</f>
        <v>1</v>
      </c>
      <c r="U283">
        <f>IF(ISBLANK(J283),-1,COUNTIF(all_tags[],J283)-COUNTIF(all_tags[category],J283))</f>
        <v>-1</v>
      </c>
      <c r="V283">
        <f>IF(ISBLANK(K283),-1,COUNTIF(all_tags[],K283)-COUNTIF(all_tags[category],K283))</f>
        <v>-1</v>
      </c>
      <c r="W283">
        <f>IF(ISBLANK(L283),-1,COUNTIF(all_tags[],L283)-COUNTIF(all_tags[category],L283))</f>
        <v>-1</v>
      </c>
      <c r="X283">
        <f>IF(ISBLANK(M283),-1,COUNTIF(all_tags[],M283)-COUNTIF(all_tags[category],M283))</f>
        <v>-1</v>
      </c>
      <c r="Y283">
        <f>IF(ISBLANK(N283),-1,COUNTIF(all_tags[],N283)-COUNTIF(all_tags[category],N283))</f>
        <v>-1</v>
      </c>
      <c r="Z283">
        <f>IF(ISBLANK(O283),-1,COUNTIF(all_tags[],O283)-COUNTIF(all_tags[category],O283))</f>
        <v>-1</v>
      </c>
      <c r="AB283" t="str">
        <f>Table5[[#This Row],[link_id]]</f>
        <v>L00678</v>
      </c>
      <c r="AC283" s="5" t="str">
        <f>_xlfn.TEXTJOIN("#",TRUE,
IFERROR(VLOOKUP($F283,all_tags[format],1,FALSE),""),
IFERROR(VLOOKUP($G283,all_tags[format],1,FALSE),""),
IFERROR(VLOOKUP($H283,all_tags[format],1,FALSE),""),
IFERROR(VLOOKUP($I283,all_tags[format],1,FALSE),""),
IFERROR(VLOOKUP($J283,all_tags[format],1,FALSE),""),
IFERROR(VLOOKUP($K283,all_tags[format],1,FALSE),""),
IFERROR(VLOOKUP($L283,all_tags[format],1,FALSE),""),
IFERROR(VLOOKUP($M283,all_tags[format],1,FALSE),""),
IFERROR(VLOOKUP($N283,all_tags[format],1,FALSE),""),
IFERROR(VLOOKUP($O283,all_tags[format],1,FALSE),"")
)</f>
        <v>book</v>
      </c>
      <c r="AD283" s="5" t="str">
        <f>_xlfn.TEXTJOIN("#",TRUE,
IFERROR(VLOOKUP($F283,all_tags[type],1,FALSE),""),
IFERROR(VLOOKUP($G283,all_tags[type],1,FALSE),""),
IFERROR(VLOOKUP($H283,all_tags[type],1,FALSE),""),
IFERROR(VLOOKUP($I283,all_tags[type],1,FALSE),""),
IFERROR(VLOOKUP($J283,all_tags[type],1,FALSE),""),
IFERROR(VLOOKUP($K283,all_tags[type],1,FALSE),""),
IFERROR(VLOOKUP($L283,all_tags[type],1,FALSE),""),
IFERROR(VLOOKUP($M283,all_tags[type],1,FALSE),""),
IFERROR(VLOOKUP($N283,all_tags[type],1,FALSE),""),
IFERROR(VLOOKUP($O283,all_tags[type],1,FALSE),"")
)</f>
        <v/>
      </c>
      <c r="AE283" s="5" t="str">
        <f>_xlfn.TEXTJOIN("#",TRUE,
IFERROR(VLOOKUP($F283,all_tags[level],1,FALSE),""),
IFERROR(VLOOKUP($G283,all_tags[level],1,FALSE),""),
IFERROR(VLOOKUP($H283,all_tags[level],1,FALSE),""),
IFERROR(VLOOKUP($I283,all_tags[level],1,FALSE),""),
IFERROR(VLOOKUP($J283,all_tags[level],1,FALSE),""),
IFERROR(VLOOKUP($K283,all_tags[level],1,FALSE),""),
IFERROR(VLOOKUP($L283,all_tags[level],1,FALSE),""),
IFERROR(VLOOKUP($M283,all_tags[level],1,FALSE),""),
IFERROR(VLOOKUP($N283,all_tags[level],1,FALSE),""),
IFERROR(VLOOKUP($O283,all_tags[level],1,FALSE),"")
)</f>
        <v>basics</v>
      </c>
      <c r="AF283" s="5" t="str">
        <f>_xlfn.TEXTJOIN("#",TRUE,
IFERROR(VLOOKUP($F283,all_tags[style],1,FALSE),""),
IFERROR(VLOOKUP($G283,all_tags[style],1,FALSE),""),
IFERROR(VLOOKUP($H283,all_tags[style],1,FALSE),""),
IFERROR(VLOOKUP($I283,all_tags[style],1,FALSE),""),
IFERROR(VLOOKUP($J283,all_tags[style],1,FALSE),""),
IFERROR(VLOOKUP($K283,all_tags[style],1,FALSE),""),
IFERROR(VLOOKUP($L283,all_tags[style],1,FALSE),""),
IFERROR(VLOOKUP($M283,all_tags[style],1,FALSE),""),
IFERROR(VLOOKUP($N283,all_tags[style],1,FALSE),""),
IFERROR(VLOOKUP($O283,all_tags[style],1,FALSE),"")
)</f>
        <v/>
      </c>
      <c r="AG283" s="5" t="str">
        <f>_xlfn.TEXTJOIN("#",TRUE,
IFERROR(VLOOKUP($F283,all_tags[theme],1,FALSE),""),
IFERROR(VLOOKUP($G283,all_tags[theme],1,FALSE),""),
IFERROR(VLOOKUP($H283,all_tags[theme],1,FALSE),""),
IFERROR(VLOOKUP($I283,all_tags[theme],1,FALSE),""),
IFERROR(VLOOKUP($J283,all_tags[theme],1,FALSE),""),
IFERROR(VLOOKUP($K283,all_tags[theme],1,FALSE),""),
IFERROR(VLOOKUP($L283,all_tags[theme],1,FALSE),""),
IFERROR(VLOOKUP($M283,all_tags[theme],1,FALSE),""),
IFERROR(VLOOKUP($N283,all_tags[theme],1,FALSE),""),
IFERROR(VLOOKUP($O283,all_tags[theme],1,FALSE),"")
)</f>
        <v/>
      </c>
      <c r="AH283" s="5" t="str">
        <f>_xlfn.TEXTJOIN("#",TRUE,
IFERROR(VLOOKUP($F283,all_tags[topic],1,FALSE),""),
IFERROR(VLOOKUP($G283,all_tags[topic],1,FALSE),""),
IFERROR(VLOOKUP($H283,all_tags[topic],1,FALSE),""),
IFERROR(VLOOKUP($I283,all_tags[topic],1,FALSE),""),
IFERROR(VLOOKUP($J283,all_tags[topic],1,FALSE),""),
IFERROR(VLOOKUP($K283,all_tags[topic],1,FALSE),""),
IFERROR(VLOOKUP($L283,all_tags[topic],1,FALSE),""),
IFERROR(VLOOKUP($M283,all_tags[topic],1,FALSE),""),
IFERROR(VLOOKUP($N283,all_tags[topic],1,FALSE),""),
IFERROR(VLOOKUP($O283,all_tags[topic],1,FALSE),"")
)</f>
        <v>technology</v>
      </c>
      <c r="AI283" s="5" t="str">
        <f>_xlfn.TEXTJOIN("#",TRUE,
IFERROR(VLOOKUP($F283,all_tags[area],1,FALSE),""),
IFERROR(VLOOKUP($G283,all_tags[area],1,FALSE),""),
IFERROR(VLOOKUP($H283,all_tags[area],1,FALSE),""),
IFERROR(VLOOKUP($I283,all_tags[area],1,FALSE),""),
IFERROR(VLOOKUP($J283,all_tags[area],1,FALSE),""),
IFERROR(VLOOKUP($K283,all_tags[area],1,FALSE),""),
IFERROR(VLOOKUP($L283,all_tags[area],1,FALSE),""),
IFERROR(VLOOKUP($M283,all_tags[area],1,FALSE),""),
IFERROR(VLOOKUP($N283,all_tags[area],1,FALSE),""),
IFERROR(VLOOKUP($O283,all_tags[area],1,FALSE),"")
)</f>
        <v/>
      </c>
      <c r="AJ283" s="5" t="str">
        <f>_xlfn.TEXTJOIN("#",TRUE,
IFERROR(VLOOKUP($F283,all_tags[technology],1,FALSE),""),
IFERROR(VLOOKUP($G283,all_tags[technology],1,FALSE),""),
IFERROR(VLOOKUP($H283,all_tags[technology],1,FALSE),""),
IFERROR(VLOOKUP($I283,all_tags[technology],1,FALSE),""),
IFERROR(VLOOKUP($J283,all_tags[technology],1,FALSE),""),
IFERROR(VLOOKUP($K283,all_tags[technology],1,FALSE),""),
IFERROR(VLOOKUP($L283,all_tags[technology],1,FALSE),""),
IFERROR(VLOOKUP($M283,all_tags[technology],1,FALSE),""),
IFERROR(VLOOKUP($N283,all_tags[technology],1,FALSE),""),
IFERROR(VLOOKUP($O283,all_tags[technology],1,FALSE),"")
)</f>
        <v>rstats</v>
      </c>
      <c r="AK283" s="5" t="str">
        <f>_xlfn.TEXTJOIN("#",TRUE,
IFERROR(VLOOKUP($F283,all_tags[other],1,FALSE),""),
IFERROR(VLOOKUP($G283,all_tags[other],1,FALSE),""),
IFERROR(VLOOKUP($H283,all_tags[other],1,FALSE),""),
IFERROR(VLOOKUP($I283,all_tags[other],1,FALSE),""),
IFERROR(VLOOKUP($J283,all_tags[other],1,FALSE),""),
IFERROR(VLOOKUP($K283,all_tags[other],1,FALSE),""),
IFERROR(VLOOKUP($L283,all_tags[other],1,FALSE),""),
IFERROR(VLOOKUP($M283,all_tags[other],1,FALSE),""),
IFERROR(VLOOKUP($N283,all_tags[other],1,FALSE),""),
IFERROR(VLOOKUP($O283,all_tags[other],1,FALSE),"")
)</f>
        <v/>
      </c>
      <c r="AL283" t="str">
        <f t="shared" si="4"/>
        <v>book;basics;technology;rstats</v>
      </c>
    </row>
    <row r="284" spans="1:38" ht="30" x14ac:dyDescent="0.25">
      <c r="A284" t="str">
        <f>source_data[[#This Row],[link_id]]</f>
        <v>L00681</v>
      </c>
      <c r="B284" t="str">
        <f>source_data[[#This Row],[link]]</f>
        <v>http://www.datamake.io/project/film-money</v>
      </c>
      <c r="C284" t="str">
        <f>source_data[[#This Row],[article_title]]</f>
        <v>Film Money</v>
      </c>
      <c r="D284" t="str">
        <f>source_data[[#This Row],[concatenate]]</f>
        <v>post;example;data-viz;inspiration;technique;method;technology;data-story;d3js;storytelling</v>
      </c>
      <c r="E284">
        <f>source_data[[#This Row],[tag_count]]</f>
        <v>8</v>
      </c>
      <c r="F284" t="str" cm="1">
        <f t="array" ref="F284:O284">_xlfn.TEXTSPLIT(Table5[[#This Row],[concatenate]],";")</f>
        <v>post</v>
      </c>
      <c r="G284" t="str">
        <v>example</v>
      </c>
      <c r="H284" t="str">
        <v>data-viz</v>
      </c>
      <c r="I284" t="str">
        <v>inspiration</v>
      </c>
      <c r="J284" t="str">
        <v>technique</v>
      </c>
      <c r="K284" t="str">
        <v>method</v>
      </c>
      <c r="L284" t="str">
        <v>technology</v>
      </c>
      <c r="M284" t="str">
        <v>data-story</v>
      </c>
      <c r="N284" t="str">
        <v>d3js</v>
      </c>
      <c r="O284" t="str">
        <v>storytelling</v>
      </c>
      <c r="Q284">
        <f>IF(ISBLANK(F284),-1,COUNTIF(all_tags[],F284)-COUNTIF(all_tags[category],F284))</f>
        <v>1</v>
      </c>
      <c r="R284">
        <f>IF(ISBLANK(G284),-1,COUNTIF(all_tags[],G284)-COUNTIF(all_tags[category],G284))</f>
        <v>1</v>
      </c>
      <c r="S284">
        <f>IF(ISBLANK(H284),-1,COUNTIF(all_tags[],H284)-COUNTIF(all_tags[category],H284))</f>
        <v>1</v>
      </c>
      <c r="T284">
        <f>IF(ISBLANK(I284),-1,COUNTIF(all_tags[],I284)-COUNTIF(all_tags[category],I284))</f>
        <v>1</v>
      </c>
      <c r="U284">
        <f>IF(ISBLANK(J284),-1,COUNTIF(all_tags[],J284)-COUNTIF(all_tags[category],J284))</f>
        <v>1</v>
      </c>
      <c r="V284">
        <f>IF(ISBLANK(K284),-1,COUNTIF(all_tags[],K284)-COUNTIF(all_tags[category],K284))</f>
        <v>1</v>
      </c>
      <c r="W284">
        <f>IF(ISBLANK(L284),-1,COUNTIF(all_tags[],L284)-COUNTIF(all_tags[category],L284))</f>
        <v>1</v>
      </c>
      <c r="X284">
        <f>IF(ISBLANK(M284),-1,COUNTIF(all_tags[],M284)-COUNTIF(all_tags[category],M284))</f>
        <v>1</v>
      </c>
      <c r="Y284">
        <f>IF(ISBLANK(N284),-1,COUNTIF(all_tags[],N284)-COUNTIF(all_tags[category],N284))</f>
        <v>1</v>
      </c>
      <c r="Z284">
        <f>IF(ISBLANK(O284),-1,COUNTIF(all_tags[],O284)-COUNTIF(all_tags[category],O284))</f>
        <v>1</v>
      </c>
      <c r="AB284" t="str">
        <f>Table5[[#This Row],[link_id]]</f>
        <v>L00681</v>
      </c>
      <c r="AC284" s="5" t="str">
        <f>_xlfn.TEXTJOIN("#",TRUE,
IFERROR(VLOOKUP($F284,all_tags[format],1,FALSE),""),
IFERROR(VLOOKUP($G284,all_tags[format],1,FALSE),""),
IFERROR(VLOOKUP($H284,all_tags[format],1,FALSE),""),
IFERROR(VLOOKUP($I284,all_tags[format],1,FALSE),""),
IFERROR(VLOOKUP($J284,all_tags[format],1,FALSE),""),
IFERROR(VLOOKUP($K284,all_tags[format],1,FALSE),""),
IFERROR(VLOOKUP($L284,all_tags[format],1,FALSE),""),
IFERROR(VLOOKUP($M284,all_tags[format],1,FALSE),""),
IFERROR(VLOOKUP($N284,all_tags[format],1,FALSE),""),
IFERROR(VLOOKUP($O284,all_tags[format],1,FALSE),"")
)</f>
        <v>post</v>
      </c>
      <c r="AD284" s="5" t="str">
        <f>_xlfn.TEXTJOIN("#",TRUE,
IFERROR(VLOOKUP($F284,all_tags[type],1,FALSE),""),
IFERROR(VLOOKUP($G284,all_tags[type],1,FALSE),""),
IFERROR(VLOOKUP($H284,all_tags[type],1,FALSE),""),
IFERROR(VLOOKUP($I284,all_tags[type],1,FALSE),""),
IFERROR(VLOOKUP($J284,all_tags[type],1,FALSE),""),
IFERROR(VLOOKUP($K284,all_tags[type],1,FALSE),""),
IFERROR(VLOOKUP($L284,all_tags[type],1,FALSE),""),
IFERROR(VLOOKUP($M284,all_tags[type],1,FALSE),""),
IFERROR(VLOOKUP($N284,all_tags[type],1,FALSE),""),
IFERROR(VLOOKUP($O284,all_tags[type],1,FALSE),"")
)</f>
        <v/>
      </c>
      <c r="AE284" s="5" t="str">
        <f>_xlfn.TEXTJOIN("#",TRUE,
IFERROR(VLOOKUP($F284,all_tags[level],1,FALSE),""),
IFERROR(VLOOKUP($G284,all_tags[level],1,FALSE),""),
IFERROR(VLOOKUP($H284,all_tags[level],1,FALSE),""),
IFERROR(VLOOKUP($I284,all_tags[level],1,FALSE),""),
IFERROR(VLOOKUP($J284,all_tags[level],1,FALSE),""),
IFERROR(VLOOKUP($K284,all_tags[level],1,FALSE),""),
IFERROR(VLOOKUP($L284,all_tags[level],1,FALSE),""),
IFERROR(VLOOKUP($M284,all_tags[level],1,FALSE),""),
IFERROR(VLOOKUP($N284,all_tags[level],1,FALSE),""),
IFERROR(VLOOKUP($O284,all_tags[level],1,FALSE),"")
)</f>
        <v>example</v>
      </c>
      <c r="AF284" s="5" t="str">
        <f>_xlfn.TEXTJOIN("#",TRUE,
IFERROR(VLOOKUP($F284,all_tags[style],1,FALSE),""),
IFERROR(VLOOKUP($G284,all_tags[style],1,FALSE),""),
IFERROR(VLOOKUP($H284,all_tags[style],1,FALSE),""),
IFERROR(VLOOKUP($I284,all_tags[style],1,FALSE),""),
IFERROR(VLOOKUP($J284,all_tags[style],1,FALSE),""),
IFERROR(VLOOKUP($K284,all_tags[style],1,FALSE),""),
IFERROR(VLOOKUP($L284,all_tags[style],1,FALSE),""),
IFERROR(VLOOKUP($M284,all_tags[style],1,FALSE),""),
IFERROR(VLOOKUP($N284,all_tags[style],1,FALSE),""),
IFERROR(VLOOKUP($O284,all_tags[style],1,FALSE),"")
)</f>
        <v/>
      </c>
      <c r="AG284" s="5" t="str">
        <f>_xlfn.TEXTJOIN("#",TRUE,
IFERROR(VLOOKUP($F284,all_tags[theme],1,FALSE),""),
IFERROR(VLOOKUP($G284,all_tags[theme],1,FALSE),""),
IFERROR(VLOOKUP($H284,all_tags[theme],1,FALSE),""),
IFERROR(VLOOKUP($I284,all_tags[theme],1,FALSE),""),
IFERROR(VLOOKUP($J284,all_tags[theme],1,FALSE),""),
IFERROR(VLOOKUP($K284,all_tags[theme],1,FALSE),""),
IFERROR(VLOOKUP($L284,all_tags[theme],1,FALSE),""),
IFERROR(VLOOKUP($M284,all_tags[theme],1,FALSE),""),
IFERROR(VLOOKUP($N284,all_tags[theme],1,FALSE),""),
IFERROR(VLOOKUP($O284,all_tags[theme],1,FALSE),"")
)</f>
        <v>data-viz</v>
      </c>
      <c r="AH284" s="5" t="str">
        <f>_xlfn.TEXTJOIN("#",TRUE,
IFERROR(VLOOKUP($F284,all_tags[topic],1,FALSE),""),
IFERROR(VLOOKUP($G284,all_tags[topic],1,FALSE),""),
IFERROR(VLOOKUP($H284,all_tags[topic],1,FALSE),""),
IFERROR(VLOOKUP($I284,all_tags[topic],1,FALSE),""),
IFERROR(VLOOKUP($J284,all_tags[topic],1,FALSE),""),
IFERROR(VLOOKUP($K284,all_tags[topic],1,FALSE),""),
IFERROR(VLOOKUP($L284,all_tags[topic],1,FALSE),""),
IFERROR(VLOOKUP($M284,all_tags[topic],1,FALSE),""),
IFERROR(VLOOKUP($N284,all_tags[topic],1,FALSE),""),
IFERROR(VLOOKUP($O284,all_tags[topic],1,FALSE),"")
)</f>
        <v>technique#method#technology</v>
      </c>
      <c r="AI284" s="5" t="str">
        <f>_xlfn.TEXTJOIN("#",TRUE,
IFERROR(VLOOKUP($F284,all_tags[area],1,FALSE),""),
IFERROR(VLOOKUP($G284,all_tags[area],1,FALSE),""),
IFERROR(VLOOKUP($H284,all_tags[area],1,FALSE),""),
IFERROR(VLOOKUP($I284,all_tags[area],1,FALSE),""),
IFERROR(VLOOKUP($J284,all_tags[area],1,FALSE),""),
IFERROR(VLOOKUP($K284,all_tags[area],1,FALSE),""),
IFERROR(VLOOKUP($L284,all_tags[area],1,FALSE),""),
IFERROR(VLOOKUP($M284,all_tags[area],1,FALSE),""),
IFERROR(VLOOKUP($N284,all_tags[area],1,FALSE),""),
IFERROR(VLOOKUP($O284,all_tags[area],1,FALSE),"")
)</f>
        <v>data-story</v>
      </c>
      <c r="AJ284" s="5" t="str">
        <f>_xlfn.TEXTJOIN("#",TRUE,
IFERROR(VLOOKUP($F284,all_tags[technology],1,FALSE),""),
IFERROR(VLOOKUP($G284,all_tags[technology],1,FALSE),""),
IFERROR(VLOOKUP($H284,all_tags[technology],1,FALSE),""),
IFERROR(VLOOKUP($I284,all_tags[technology],1,FALSE),""),
IFERROR(VLOOKUP($J284,all_tags[technology],1,FALSE),""),
IFERROR(VLOOKUP($K284,all_tags[technology],1,FALSE),""),
IFERROR(VLOOKUP($L284,all_tags[technology],1,FALSE),""),
IFERROR(VLOOKUP($M284,all_tags[technology],1,FALSE),""),
IFERROR(VLOOKUP($N284,all_tags[technology],1,FALSE),""),
IFERROR(VLOOKUP($O284,all_tags[technology],1,FALSE),"")
)</f>
        <v>d3js</v>
      </c>
      <c r="AK284" s="5" t="str">
        <f>_xlfn.TEXTJOIN("#",TRUE,
IFERROR(VLOOKUP($F284,all_tags[other],1,FALSE),""),
IFERROR(VLOOKUP($G284,all_tags[other],1,FALSE),""),
IFERROR(VLOOKUP($H284,all_tags[other],1,FALSE),""),
IFERROR(VLOOKUP($I284,all_tags[other],1,FALSE),""),
IFERROR(VLOOKUP($J284,all_tags[other],1,FALSE),""),
IFERROR(VLOOKUP($K284,all_tags[other],1,FALSE),""),
IFERROR(VLOOKUP($L284,all_tags[other],1,FALSE),""),
IFERROR(VLOOKUP($M284,all_tags[other],1,FALSE),""),
IFERROR(VLOOKUP($N284,all_tags[other],1,FALSE),""),
IFERROR(VLOOKUP($O284,all_tags[other],1,FALSE),"")
)</f>
        <v>inspiration#storytelling</v>
      </c>
      <c r="AL284" t="str">
        <f t="shared" si="4"/>
        <v>post;example;data-viz;technique;method;technology;data-story;d3js;inspiration;storytelling</v>
      </c>
    </row>
    <row r="285" spans="1:38" x14ac:dyDescent="0.25">
      <c r="A285" t="str">
        <f>source_data[[#This Row],[link_id]]</f>
        <v>L00684</v>
      </c>
      <c r="B285" t="str">
        <f>source_data[[#This Row],[link]]</f>
        <v>https://blogs.sitepointstatic.com/examples/tech/svg-curves/cubic-curve.html</v>
      </c>
      <c r="C285" t="str">
        <f>source_data[[#This Row],[article_title]]</f>
        <v>SVG Cubic Bézier Curve Example. This demonstration shows how cubic bézier curves can be drawn on an SVG.</v>
      </c>
      <c r="D285" t="str">
        <f>source_data[[#This Row],[concatenate]]</f>
        <v>visual;demo;data-viz;technique;technology;svg;bezier</v>
      </c>
      <c r="E285">
        <f>source_data[[#This Row],[tag_count]]</f>
        <v>5</v>
      </c>
      <c r="F285" t="str" cm="1">
        <f t="array" ref="F285:L285">_xlfn.TEXTSPLIT(Table5[[#This Row],[concatenate]],";")</f>
        <v>visual</v>
      </c>
      <c r="G285" t="str">
        <v>demo</v>
      </c>
      <c r="H285" t="str">
        <v>data-viz</v>
      </c>
      <c r="I285" t="str">
        <v>technique</v>
      </c>
      <c r="J285" t="str">
        <v>technology</v>
      </c>
      <c r="K285" t="str">
        <v>svg</v>
      </c>
      <c r="L285" t="str">
        <v>bezier</v>
      </c>
      <c r="Q285">
        <f>IF(ISBLANK(F285),-1,COUNTIF(all_tags[],F285)-COUNTIF(all_tags[category],F285))</f>
        <v>1</v>
      </c>
      <c r="R285">
        <f>IF(ISBLANK(G285),-1,COUNTIF(all_tags[],G285)-COUNTIF(all_tags[category],G285))</f>
        <v>1</v>
      </c>
      <c r="S285">
        <f>IF(ISBLANK(H285),-1,COUNTIF(all_tags[],H285)-COUNTIF(all_tags[category],H285))</f>
        <v>1</v>
      </c>
      <c r="T285">
        <f>IF(ISBLANK(I285),-1,COUNTIF(all_tags[],I285)-COUNTIF(all_tags[category],I285))</f>
        <v>1</v>
      </c>
      <c r="U285">
        <f>IF(ISBLANK(J285),-1,COUNTIF(all_tags[],J285)-COUNTIF(all_tags[category],J285))</f>
        <v>1</v>
      </c>
      <c r="V285">
        <f>IF(ISBLANK(K285),-1,COUNTIF(all_tags[],K285)-COUNTIF(all_tags[category],K285))</f>
        <v>1</v>
      </c>
      <c r="W285">
        <f>IF(ISBLANK(L285),-1,COUNTIF(all_tags[],L285)-COUNTIF(all_tags[category],L285))</f>
        <v>1</v>
      </c>
      <c r="X285">
        <f>IF(ISBLANK(M285),-1,COUNTIF(all_tags[],M285)-COUNTIF(all_tags[category],M285))</f>
        <v>-1</v>
      </c>
      <c r="Y285">
        <f>IF(ISBLANK(N285),-1,COUNTIF(all_tags[],N285)-COUNTIF(all_tags[category],N285))</f>
        <v>-1</v>
      </c>
      <c r="Z285">
        <f>IF(ISBLANK(O285),-1,COUNTIF(all_tags[],O285)-COUNTIF(all_tags[category],O285))</f>
        <v>-1</v>
      </c>
      <c r="AB285" t="str">
        <f>Table5[[#This Row],[link_id]]</f>
        <v>L00684</v>
      </c>
      <c r="AC285" s="5" t="str">
        <f>_xlfn.TEXTJOIN("#",TRUE,
IFERROR(VLOOKUP($F285,all_tags[format],1,FALSE),""),
IFERROR(VLOOKUP($G285,all_tags[format],1,FALSE),""),
IFERROR(VLOOKUP($H285,all_tags[format],1,FALSE),""),
IFERROR(VLOOKUP($I285,all_tags[format],1,FALSE),""),
IFERROR(VLOOKUP($J285,all_tags[format],1,FALSE),""),
IFERROR(VLOOKUP($K285,all_tags[format],1,FALSE),""),
IFERROR(VLOOKUP($L285,all_tags[format],1,FALSE),""),
IFERROR(VLOOKUP($M285,all_tags[format],1,FALSE),""),
IFERROR(VLOOKUP($N285,all_tags[format],1,FALSE),""),
IFERROR(VLOOKUP($O285,all_tags[format],1,FALSE),"")
)</f>
        <v/>
      </c>
      <c r="AD285" s="5" t="str">
        <f>_xlfn.TEXTJOIN("#",TRUE,
IFERROR(VLOOKUP($F285,all_tags[type],1,FALSE),""),
IFERROR(VLOOKUP($G285,all_tags[type],1,FALSE),""),
IFERROR(VLOOKUP($H285,all_tags[type],1,FALSE),""),
IFERROR(VLOOKUP($I285,all_tags[type],1,FALSE),""),
IFERROR(VLOOKUP($J285,all_tags[type],1,FALSE),""),
IFERROR(VLOOKUP($K285,all_tags[type],1,FALSE),""),
IFERROR(VLOOKUP($L285,all_tags[type],1,FALSE),""),
IFERROR(VLOOKUP($M285,all_tags[type],1,FALSE),""),
IFERROR(VLOOKUP($N285,all_tags[type],1,FALSE),""),
IFERROR(VLOOKUP($O285,all_tags[type],1,FALSE),"")
)</f>
        <v>visual#demo</v>
      </c>
      <c r="AE285" s="5" t="str">
        <f>_xlfn.TEXTJOIN("#",TRUE,
IFERROR(VLOOKUP($F285,all_tags[level],1,FALSE),""),
IFERROR(VLOOKUP($G285,all_tags[level],1,FALSE),""),
IFERROR(VLOOKUP($H285,all_tags[level],1,FALSE),""),
IFERROR(VLOOKUP($I285,all_tags[level],1,FALSE),""),
IFERROR(VLOOKUP($J285,all_tags[level],1,FALSE),""),
IFERROR(VLOOKUP($K285,all_tags[level],1,FALSE),""),
IFERROR(VLOOKUP($L285,all_tags[level],1,FALSE),""),
IFERROR(VLOOKUP($M285,all_tags[level],1,FALSE),""),
IFERROR(VLOOKUP($N285,all_tags[level],1,FALSE),""),
IFERROR(VLOOKUP($O285,all_tags[level],1,FALSE),"")
)</f>
        <v/>
      </c>
      <c r="AF285" s="5" t="str">
        <f>_xlfn.TEXTJOIN("#",TRUE,
IFERROR(VLOOKUP($F285,all_tags[style],1,FALSE),""),
IFERROR(VLOOKUP($G285,all_tags[style],1,FALSE),""),
IFERROR(VLOOKUP($H285,all_tags[style],1,FALSE),""),
IFERROR(VLOOKUP($I285,all_tags[style],1,FALSE),""),
IFERROR(VLOOKUP($J285,all_tags[style],1,FALSE),""),
IFERROR(VLOOKUP($K285,all_tags[style],1,FALSE),""),
IFERROR(VLOOKUP($L285,all_tags[style],1,FALSE),""),
IFERROR(VLOOKUP($M285,all_tags[style],1,FALSE),""),
IFERROR(VLOOKUP($N285,all_tags[style],1,FALSE),""),
IFERROR(VLOOKUP($O285,all_tags[style],1,FALSE),"")
)</f>
        <v/>
      </c>
      <c r="AG285" s="5" t="str">
        <f>_xlfn.TEXTJOIN("#",TRUE,
IFERROR(VLOOKUP($F285,all_tags[theme],1,FALSE),""),
IFERROR(VLOOKUP($G285,all_tags[theme],1,FALSE),""),
IFERROR(VLOOKUP($H285,all_tags[theme],1,FALSE),""),
IFERROR(VLOOKUP($I285,all_tags[theme],1,FALSE),""),
IFERROR(VLOOKUP($J285,all_tags[theme],1,FALSE),""),
IFERROR(VLOOKUP($K285,all_tags[theme],1,FALSE),""),
IFERROR(VLOOKUP($L285,all_tags[theme],1,FALSE),""),
IFERROR(VLOOKUP($M285,all_tags[theme],1,FALSE),""),
IFERROR(VLOOKUP($N285,all_tags[theme],1,FALSE),""),
IFERROR(VLOOKUP($O285,all_tags[theme],1,FALSE),"")
)</f>
        <v>data-viz</v>
      </c>
      <c r="AH285" s="5" t="str">
        <f>_xlfn.TEXTJOIN("#",TRUE,
IFERROR(VLOOKUP($F285,all_tags[topic],1,FALSE),""),
IFERROR(VLOOKUP($G285,all_tags[topic],1,FALSE),""),
IFERROR(VLOOKUP($H285,all_tags[topic],1,FALSE),""),
IFERROR(VLOOKUP($I285,all_tags[topic],1,FALSE),""),
IFERROR(VLOOKUP($J285,all_tags[topic],1,FALSE),""),
IFERROR(VLOOKUP($K285,all_tags[topic],1,FALSE),""),
IFERROR(VLOOKUP($L285,all_tags[topic],1,FALSE),""),
IFERROR(VLOOKUP($M285,all_tags[topic],1,FALSE),""),
IFERROR(VLOOKUP($N285,all_tags[topic],1,FALSE),""),
IFERROR(VLOOKUP($O285,all_tags[topic],1,FALSE),"")
)</f>
        <v>technique#technology</v>
      </c>
      <c r="AI285" s="5" t="str">
        <f>_xlfn.TEXTJOIN("#",TRUE,
IFERROR(VLOOKUP($F285,all_tags[area],1,FALSE),""),
IFERROR(VLOOKUP($G285,all_tags[area],1,FALSE),""),
IFERROR(VLOOKUP($H285,all_tags[area],1,FALSE),""),
IFERROR(VLOOKUP($I285,all_tags[area],1,FALSE),""),
IFERROR(VLOOKUP($J285,all_tags[area],1,FALSE),""),
IFERROR(VLOOKUP($K285,all_tags[area],1,FALSE),""),
IFERROR(VLOOKUP($L285,all_tags[area],1,FALSE),""),
IFERROR(VLOOKUP($M285,all_tags[area],1,FALSE),""),
IFERROR(VLOOKUP($N285,all_tags[area],1,FALSE),""),
IFERROR(VLOOKUP($O285,all_tags[area],1,FALSE),"")
)</f>
        <v/>
      </c>
      <c r="AJ285" s="5" t="str">
        <f>_xlfn.TEXTJOIN("#",TRUE,
IFERROR(VLOOKUP($F285,all_tags[technology],1,FALSE),""),
IFERROR(VLOOKUP($G285,all_tags[technology],1,FALSE),""),
IFERROR(VLOOKUP($H285,all_tags[technology],1,FALSE),""),
IFERROR(VLOOKUP($I285,all_tags[technology],1,FALSE),""),
IFERROR(VLOOKUP($J285,all_tags[technology],1,FALSE),""),
IFERROR(VLOOKUP($K285,all_tags[technology],1,FALSE),""),
IFERROR(VLOOKUP($L285,all_tags[technology],1,FALSE),""),
IFERROR(VLOOKUP($M285,all_tags[technology],1,FALSE),""),
IFERROR(VLOOKUP($N285,all_tags[technology],1,FALSE),""),
IFERROR(VLOOKUP($O285,all_tags[technology],1,FALSE),"")
)</f>
        <v>svg#bezier</v>
      </c>
      <c r="AK285" s="5" t="str">
        <f>_xlfn.TEXTJOIN("#",TRUE,
IFERROR(VLOOKUP($F285,all_tags[other],1,FALSE),""),
IFERROR(VLOOKUP($G285,all_tags[other],1,FALSE),""),
IFERROR(VLOOKUP($H285,all_tags[other],1,FALSE),""),
IFERROR(VLOOKUP($I285,all_tags[other],1,FALSE),""),
IFERROR(VLOOKUP($J285,all_tags[other],1,FALSE),""),
IFERROR(VLOOKUP($K285,all_tags[other],1,FALSE),""),
IFERROR(VLOOKUP($L285,all_tags[other],1,FALSE),""),
IFERROR(VLOOKUP($M285,all_tags[other],1,FALSE),""),
IFERROR(VLOOKUP($N285,all_tags[other],1,FALSE),""),
IFERROR(VLOOKUP($O285,all_tags[other],1,FALSE),"")
)</f>
        <v/>
      </c>
      <c r="AL285" t="str">
        <f t="shared" si="4"/>
        <v>visual;demo;data-viz;technique;technology;svg;bezier</v>
      </c>
    </row>
    <row r="286" spans="1:38" x14ac:dyDescent="0.25">
      <c r="A286" t="str">
        <f>source_data[[#This Row],[link_id]]</f>
        <v>L00685</v>
      </c>
      <c r="B286" t="str">
        <f>source_data[[#This Row],[link]]</f>
        <v>https://policyviz.com/2017/07/25/my-top-10-data-visualization-excel-websites/</v>
      </c>
      <c r="C286" t="str">
        <f>source_data[[#This Row],[article_title]]</f>
        <v>My Top 10 Data Visualization Excel Websites</v>
      </c>
      <c r="D286" t="str">
        <f>source_data[[#This Row],[concatenate]]</f>
        <v>post;list;data-viz;technique</v>
      </c>
      <c r="E286">
        <f>source_data[[#This Row],[tag_count]]</f>
        <v>5</v>
      </c>
      <c r="F286" t="str" cm="1">
        <f t="array" ref="F286:I286">_xlfn.TEXTSPLIT(Table5[[#This Row],[concatenate]],";")</f>
        <v>post</v>
      </c>
      <c r="G286" t="str">
        <v>list</v>
      </c>
      <c r="H286" t="str">
        <v>data-viz</v>
      </c>
      <c r="I286" t="str">
        <v>technique</v>
      </c>
      <c r="Q286">
        <f>IF(ISBLANK(F286),-1,COUNTIF(all_tags[],F286)-COUNTIF(all_tags[category],F286))</f>
        <v>1</v>
      </c>
      <c r="R286">
        <f>IF(ISBLANK(G286),-1,COUNTIF(all_tags[],G286)-COUNTIF(all_tags[category],G286))</f>
        <v>1</v>
      </c>
      <c r="S286">
        <f>IF(ISBLANK(H286),-1,COUNTIF(all_tags[],H286)-COUNTIF(all_tags[category],H286))</f>
        <v>1</v>
      </c>
      <c r="T286">
        <f>IF(ISBLANK(I286),-1,COUNTIF(all_tags[],I286)-COUNTIF(all_tags[category],I286))</f>
        <v>1</v>
      </c>
      <c r="U286">
        <f>IF(ISBLANK(J286),-1,COUNTIF(all_tags[],J286)-COUNTIF(all_tags[category],J286))</f>
        <v>-1</v>
      </c>
      <c r="V286">
        <f>IF(ISBLANK(K286),-1,COUNTIF(all_tags[],K286)-COUNTIF(all_tags[category],K286))</f>
        <v>-1</v>
      </c>
      <c r="W286">
        <f>IF(ISBLANK(L286),-1,COUNTIF(all_tags[],L286)-COUNTIF(all_tags[category],L286))</f>
        <v>-1</v>
      </c>
      <c r="X286">
        <f>IF(ISBLANK(M286),-1,COUNTIF(all_tags[],M286)-COUNTIF(all_tags[category],M286))</f>
        <v>-1</v>
      </c>
      <c r="Y286">
        <f>IF(ISBLANK(N286),-1,COUNTIF(all_tags[],N286)-COUNTIF(all_tags[category],N286))</f>
        <v>-1</v>
      </c>
      <c r="Z286">
        <f>IF(ISBLANK(O286),-1,COUNTIF(all_tags[],O286)-COUNTIF(all_tags[category],O286))</f>
        <v>-1</v>
      </c>
      <c r="AB286" t="str">
        <f>Table5[[#This Row],[link_id]]</f>
        <v>L00685</v>
      </c>
      <c r="AC286" s="5" t="str">
        <f>_xlfn.TEXTJOIN("#",TRUE,
IFERROR(VLOOKUP($F286,all_tags[format],1,FALSE),""),
IFERROR(VLOOKUP($G286,all_tags[format],1,FALSE),""),
IFERROR(VLOOKUP($H286,all_tags[format],1,FALSE),""),
IFERROR(VLOOKUP($I286,all_tags[format],1,FALSE),""),
IFERROR(VLOOKUP($J286,all_tags[format],1,FALSE),""),
IFERROR(VLOOKUP($K286,all_tags[format],1,FALSE),""),
IFERROR(VLOOKUP($L286,all_tags[format],1,FALSE),""),
IFERROR(VLOOKUP($M286,all_tags[format],1,FALSE),""),
IFERROR(VLOOKUP($N286,all_tags[format],1,FALSE),""),
IFERROR(VLOOKUP($O286,all_tags[format],1,FALSE),"")
)</f>
        <v>post</v>
      </c>
      <c r="AD286" s="5" t="str">
        <f>_xlfn.TEXTJOIN("#",TRUE,
IFERROR(VLOOKUP($F286,all_tags[type],1,FALSE),""),
IFERROR(VLOOKUP($G286,all_tags[type],1,FALSE),""),
IFERROR(VLOOKUP($H286,all_tags[type],1,FALSE),""),
IFERROR(VLOOKUP($I286,all_tags[type],1,FALSE),""),
IFERROR(VLOOKUP($J286,all_tags[type],1,FALSE),""),
IFERROR(VLOOKUP($K286,all_tags[type],1,FALSE),""),
IFERROR(VLOOKUP($L286,all_tags[type],1,FALSE),""),
IFERROR(VLOOKUP($M286,all_tags[type],1,FALSE),""),
IFERROR(VLOOKUP($N286,all_tags[type],1,FALSE),""),
IFERROR(VLOOKUP($O286,all_tags[type],1,FALSE),"")
)</f>
        <v>list</v>
      </c>
      <c r="AE286" s="5" t="str">
        <f>_xlfn.TEXTJOIN("#",TRUE,
IFERROR(VLOOKUP($F286,all_tags[level],1,FALSE),""),
IFERROR(VLOOKUP($G286,all_tags[level],1,FALSE),""),
IFERROR(VLOOKUP($H286,all_tags[level],1,FALSE),""),
IFERROR(VLOOKUP($I286,all_tags[level],1,FALSE),""),
IFERROR(VLOOKUP($J286,all_tags[level],1,FALSE),""),
IFERROR(VLOOKUP($K286,all_tags[level],1,FALSE),""),
IFERROR(VLOOKUP($L286,all_tags[level],1,FALSE),""),
IFERROR(VLOOKUP($M286,all_tags[level],1,FALSE),""),
IFERROR(VLOOKUP($N286,all_tags[level],1,FALSE),""),
IFERROR(VLOOKUP($O286,all_tags[level],1,FALSE),"")
)</f>
        <v/>
      </c>
      <c r="AF286" s="5" t="str">
        <f>_xlfn.TEXTJOIN("#",TRUE,
IFERROR(VLOOKUP($F286,all_tags[style],1,FALSE),""),
IFERROR(VLOOKUP($G286,all_tags[style],1,FALSE),""),
IFERROR(VLOOKUP($H286,all_tags[style],1,FALSE),""),
IFERROR(VLOOKUP($I286,all_tags[style],1,FALSE),""),
IFERROR(VLOOKUP($J286,all_tags[style],1,FALSE),""),
IFERROR(VLOOKUP($K286,all_tags[style],1,FALSE),""),
IFERROR(VLOOKUP($L286,all_tags[style],1,FALSE),""),
IFERROR(VLOOKUP($M286,all_tags[style],1,FALSE),""),
IFERROR(VLOOKUP($N286,all_tags[style],1,FALSE),""),
IFERROR(VLOOKUP($O286,all_tags[style],1,FALSE),"")
)</f>
        <v/>
      </c>
      <c r="AG286" s="5" t="str">
        <f>_xlfn.TEXTJOIN("#",TRUE,
IFERROR(VLOOKUP($F286,all_tags[theme],1,FALSE),""),
IFERROR(VLOOKUP($G286,all_tags[theme],1,FALSE),""),
IFERROR(VLOOKUP($H286,all_tags[theme],1,FALSE),""),
IFERROR(VLOOKUP($I286,all_tags[theme],1,FALSE),""),
IFERROR(VLOOKUP($J286,all_tags[theme],1,FALSE),""),
IFERROR(VLOOKUP($K286,all_tags[theme],1,FALSE),""),
IFERROR(VLOOKUP($L286,all_tags[theme],1,FALSE),""),
IFERROR(VLOOKUP($M286,all_tags[theme],1,FALSE),""),
IFERROR(VLOOKUP($N286,all_tags[theme],1,FALSE),""),
IFERROR(VLOOKUP($O286,all_tags[theme],1,FALSE),"")
)</f>
        <v>data-viz</v>
      </c>
      <c r="AH286" s="5" t="str">
        <f>_xlfn.TEXTJOIN("#",TRUE,
IFERROR(VLOOKUP($F286,all_tags[topic],1,FALSE),""),
IFERROR(VLOOKUP($G286,all_tags[topic],1,FALSE),""),
IFERROR(VLOOKUP($H286,all_tags[topic],1,FALSE),""),
IFERROR(VLOOKUP($I286,all_tags[topic],1,FALSE),""),
IFERROR(VLOOKUP($J286,all_tags[topic],1,FALSE),""),
IFERROR(VLOOKUP($K286,all_tags[topic],1,FALSE),""),
IFERROR(VLOOKUP($L286,all_tags[topic],1,FALSE),""),
IFERROR(VLOOKUP($M286,all_tags[topic],1,FALSE),""),
IFERROR(VLOOKUP($N286,all_tags[topic],1,FALSE),""),
IFERROR(VLOOKUP($O286,all_tags[topic],1,FALSE),"")
)</f>
        <v>technique</v>
      </c>
      <c r="AI286" s="5" t="str">
        <f>_xlfn.TEXTJOIN("#",TRUE,
IFERROR(VLOOKUP($F286,all_tags[area],1,FALSE),""),
IFERROR(VLOOKUP($G286,all_tags[area],1,FALSE),""),
IFERROR(VLOOKUP($H286,all_tags[area],1,FALSE),""),
IFERROR(VLOOKUP($I286,all_tags[area],1,FALSE),""),
IFERROR(VLOOKUP($J286,all_tags[area],1,FALSE),""),
IFERROR(VLOOKUP($K286,all_tags[area],1,FALSE),""),
IFERROR(VLOOKUP($L286,all_tags[area],1,FALSE),""),
IFERROR(VLOOKUP($M286,all_tags[area],1,FALSE),""),
IFERROR(VLOOKUP($N286,all_tags[area],1,FALSE),""),
IFERROR(VLOOKUP($O286,all_tags[area],1,FALSE),"")
)</f>
        <v/>
      </c>
      <c r="AJ286" s="5" t="str">
        <f>_xlfn.TEXTJOIN("#",TRUE,
IFERROR(VLOOKUP($F286,all_tags[technology],1,FALSE),""),
IFERROR(VLOOKUP($G286,all_tags[technology],1,FALSE),""),
IFERROR(VLOOKUP($H286,all_tags[technology],1,FALSE),""),
IFERROR(VLOOKUP($I286,all_tags[technology],1,FALSE),""),
IFERROR(VLOOKUP($J286,all_tags[technology],1,FALSE),""),
IFERROR(VLOOKUP($K286,all_tags[technology],1,FALSE),""),
IFERROR(VLOOKUP($L286,all_tags[technology],1,FALSE),""),
IFERROR(VLOOKUP($M286,all_tags[technology],1,FALSE),""),
IFERROR(VLOOKUP($N286,all_tags[technology],1,FALSE),""),
IFERROR(VLOOKUP($O286,all_tags[technology],1,FALSE),"")
)</f>
        <v/>
      </c>
      <c r="AK286" s="5" t="str">
        <f>_xlfn.TEXTJOIN("#",TRUE,
IFERROR(VLOOKUP($F286,all_tags[other],1,FALSE),""),
IFERROR(VLOOKUP($G286,all_tags[other],1,FALSE),""),
IFERROR(VLOOKUP($H286,all_tags[other],1,FALSE),""),
IFERROR(VLOOKUP($I286,all_tags[other],1,FALSE),""),
IFERROR(VLOOKUP($J286,all_tags[other],1,FALSE),""),
IFERROR(VLOOKUP($K286,all_tags[other],1,FALSE),""),
IFERROR(VLOOKUP($L286,all_tags[other],1,FALSE),""),
IFERROR(VLOOKUP($M286,all_tags[other],1,FALSE),""),
IFERROR(VLOOKUP($N286,all_tags[other],1,FALSE),""),
IFERROR(VLOOKUP($O286,all_tags[other],1,FALSE),"")
)</f>
        <v/>
      </c>
      <c r="AL286" t="str">
        <f t="shared" si="4"/>
        <v>post;list;data-viz;technique</v>
      </c>
    </row>
    <row r="287" spans="1:38" ht="30" x14ac:dyDescent="0.25">
      <c r="A287" t="str">
        <f>source_data[[#This Row],[link_id]]</f>
        <v>L00686</v>
      </c>
      <c r="B287" t="str">
        <f>source_data[[#This Row],[link]]</f>
        <v>http://www.informationisbeautiful.net/2017/longlist-revealed-the-kantar-information-is-beautiful-awards-2017/</v>
      </c>
      <c r="C287" t="str">
        <f>source_data[[#This Row],[article_title]]</f>
        <v>The best dataviz &amp; infographics of the year: the Information is Beautiful Awards Longlist 2017</v>
      </c>
      <c r="D287" t="str">
        <f>source_data[[#This Row],[concatenate]]</f>
        <v>list;data-viz;inspiration;data-art;award</v>
      </c>
      <c r="E287">
        <f>source_data[[#This Row],[tag_count]]</f>
        <v>5</v>
      </c>
      <c r="F287" t="str" cm="1">
        <f t="array" ref="F287:J287">_xlfn.TEXTSPLIT(Table5[[#This Row],[concatenate]],";")</f>
        <v>list</v>
      </c>
      <c r="G287" t="str">
        <v>data-viz</v>
      </c>
      <c r="H287" t="str">
        <v>inspiration</v>
      </c>
      <c r="I287" t="str">
        <v>data-art</v>
      </c>
      <c r="J287" t="str">
        <v>award</v>
      </c>
      <c r="Q287">
        <f>IF(ISBLANK(F287),-1,COUNTIF(all_tags[],F287)-COUNTIF(all_tags[category],F287))</f>
        <v>1</v>
      </c>
      <c r="R287">
        <f>IF(ISBLANK(G287),-1,COUNTIF(all_tags[],G287)-COUNTIF(all_tags[category],G287))</f>
        <v>1</v>
      </c>
      <c r="S287">
        <f>IF(ISBLANK(H287),-1,COUNTIF(all_tags[],H287)-COUNTIF(all_tags[category],H287))</f>
        <v>1</v>
      </c>
      <c r="T287">
        <f>IF(ISBLANK(I287),-1,COUNTIF(all_tags[],I287)-COUNTIF(all_tags[category],I287))</f>
        <v>1</v>
      </c>
      <c r="U287">
        <f>IF(ISBLANK(J287),-1,COUNTIF(all_tags[],J287)-COUNTIF(all_tags[category],J287))</f>
        <v>1</v>
      </c>
      <c r="V287">
        <f>IF(ISBLANK(K287),-1,COUNTIF(all_tags[],K287)-COUNTIF(all_tags[category],K287))</f>
        <v>-1</v>
      </c>
      <c r="W287">
        <f>IF(ISBLANK(L287),-1,COUNTIF(all_tags[],L287)-COUNTIF(all_tags[category],L287))</f>
        <v>-1</v>
      </c>
      <c r="X287">
        <f>IF(ISBLANK(M287),-1,COUNTIF(all_tags[],M287)-COUNTIF(all_tags[category],M287))</f>
        <v>-1</v>
      </c>
      <c r="Y287">
        <f>IF(ISBLANK(N287),-1,COUNTIF(all_tags[],N287)-COUNTIF(all_tags[category],N287))</f>
        <v>-1</v>
      </c>
      <c r="Z287">
        <f>IF(ISBLANK(O287),-1,COUNTIF(all_tags[],O287)-COUNTIF(all_tags[category],O287))</f>
        <v>-1</v>
      </c>
      <c r="AB287" t="str">
        <f>Table5[[#This Row],[link_id]]</f>
        <v>L00686</v>
      </c>
      <c r="AC287" s="5" t="str">
        <f>_xlfn.TEXTJOIN("#",TRUE,
IFERROR(VLOOKUP($F287,all_tags[format],1,FALSE),""),
IFERROR(VLOOKUP($G287,all_tags[format],1,FALSE),""),
IFERROR(VLOOKUP($H287,all_tags[format],1,FALSE),""),
IFERROR(VLOOKUP($I287,all_tags[format],1,FALSE),""),
IFERROR(VLOOKUP($J287,all_tags[format],1,FALSE),""),
IFERROR(VLOOKUP($K287,all_tags[format],1,FALSE),""),
IFERROR(VLOOKUP($L287,all_tags[format],1,FALSE),""),
IFERROR(VLOOKUP($M287,all_tags[format],1,FALSE),""),
IFERROR(VLOOKUP($N287,all_tags[format],1,FALSE),""),
IFERROR(VLOOKUP($O287,all_tags[format],1,FALSE),"")
)</f>
        <v/>
      </c>
      <c r="AD287" s="5" t="str">
        <f>_xlfn.TEXTJOIN("#",TRUE,
IFERROR(VLOOKUP($F287,all_tags[type],1,FALSE),""),
IFERROR(VLOOKUP($G287,all_tags[type],1,FALSE),""),
IFERROR(VLOOKUP($H287,all_tags[type],1,FALSE),""),
IFERROR(VLOOKUP($I287,all_tags[type],1,FALSE),""),
IFERROR(VLOOKUP($J287,all_tags[type],1,FALSE),""),
IFERROR(VLOOKUP($K287,all_tags[type],1,FALSE),""),
IFERROR(VLOOKUP($L287,all_tags[type],1,FALSE),""),
IFERROR(VLOOKUP($M287,all_tags[type],1,FALSE),""),
IFERROR(VLOOKUP($N287,all_tags[type],1,FALSE),""),
IFERROR(VLOOKUP($O287,all_tags[type],1,FALSE),"")
)</f>
        <v>list</v>
      </c>
      <c r="AE287" s="5" t="str">
        <f>_xlfn.TEXTJOIN("#",TRUE,
IFERROR(VLOOKUP($F287,all_tags[level],1,FALSE),""),
IFERROR(VLOOKUP($G287,all_tags[level],1,FALSE),""),
IFERROR(VLOOKUP($H287,all_tags[level],1,FALSE),""),
IFERROR(VLOOKUP($I287,all_tags[level],1,FALSE),""),
IFERROR(VLOOKUP($J287,all_tags[level],1,FALSE),""),
IFERROR(VLOOKUP($K287,all_tags[level],1,FALSE),""),
IFERROR(VLOOKUP($L287,all_tags[level],1,FALSE),""),
IFERROR(VLOOKUP($M287,all_tags[level],1,FALSE),""),
IFERROR(VLOOKUP($N287,all_tags[level],1,FALSE),""),
IFERROR(VLOOKUP($O287,all_tags[level],1,FALSE),"")
)</f>
        <v/>
      </c>
      <c r="AF287" s="5" t="str">
        <f>_xlfn.TEXTJOIN("#",TRUE,
IFERROR(VLOOKUP($F287,all_tags[style],1,FALSE),""),
IFERROR(VLOOKUP($G287,all_tags[style],1,FALSE),""),
IFERROR(VLOOKUP($H287,all_tags[style],1,FALSE),""),
IFERROR(VLOOKUP($I287,all_tags[style],1,FALSE),""),
IFERROR(VLOOKUP($J287,all_tags[style],1,FALSE),""),
IFERROR(VLOOKUP($K287,all_tags[style],1,FALSE),""),
IFERROR(VLOOKUP($L287,all_tags[style],1,FALSE),""),
IFERROR(VLOOKUP($M287,all_tags[style],1,FALSE),""),
IFERROR(VLOOKUP($N287,all_tags[style],1,FALSE),""),
IFERROR(VLOOKUP($O287,all_tags[style],1,FALSE),"")
)</f>
        <v/>
      </c>
      <c r="AG287" s="5" t="str">
        <f>_xlfn.TEXTJOIN("#",TRUE,
IFERROR(VLOOKUP($F287,all_tags[theme],1,FALSE),""),
IFERROR(VLOOKUP($G287,all_tags[theme],1,FALSE),""),
IFERROR(VLOOKUP($H287,all_tags[theme],1,FALSE),""),
IFERROR(VLOOKUP($I287,all_tags[theme],1,FALSE),""),
IFERROR(VLOOKUP($J287,all_tags[theme],1,FALSE),""),
IFERROR(VLOOKUP($K287,all_tags[theme],1,FALSE),""),
IFERROR(VLOOKUP($L287,all_tags[theme],1,FALSE),""),
IFERROR(VLOOKUP($M287,all_tags[theme],1,FALSE),""),
IFERROR(VLOOKUP($N287,all_tags[theme],1,FALSE),""),
IFERROR(VLOOKUP($O287,all_tags[theme],1,FALSE),"")
)</f>
        <v>data-viz</v>
      </c>
      <c r="AH287" s="5" t="str">
        <f>_xlfn.TEXTJOIN("#",TRUE,
IFERROR(VLOOKUP($F287,all_tags[topic],1,FALSE),""),
IFERROR(VLOOKUP($G287,all_tags[topic],1,FALSE),""),
IFERROR(VLOOKUP($H287,all_tags[topic],1,FALSE),""),
IFERROR(VLOOKUP($I287,all_tags[topic],1,FALSE),""),
IFERROR(VLOOKUP($J287,all_tags[topic],1,FALSE),""),
IFERROR(VLOOKUP($K287,all_tags[topic],1,FALSE),""),
IFERROR(VLOOKUP($L287,all_tags[topic],1,FALSE),""),
IFERROR(VLOOKUP($M287,all_tags[topic],1,FALSE),""),
IFERROR(VLOOKUP($N287,all_tags[topic],1,FALSE),""),
IFERROR(VLOOKUP($O287,all_tags[topic],1,FALSE),"")
)</f>
        <v>data-art</v>
      </c>
      <c r="AI287" s="5" t="str">
        <f>_xlfn.TEXTJOIN("#",TRUE,
IFERROR(VLOOKUP($F287,all_tags[area],1,FALSE),""),
IFERROR(VLOOKUP($G287,all_tags[area],1,FALSE),""),
IFERROR(VLOOKUP($H287,all_tags[area],1,FALSE),""),
IFERROR(VLOOKUP($I287,all_tags[area],1,FALSE),""),
IFERROR(VLOOKUP($J287,all_tags[area],1,FALSE),""),
IFERROR(VLOOKUP($K287,all_tags[area],1,FALSE),""),
IFERROR(VLOOKUP($L287,all_tags[area],1,FALSE),""),
IFERROR(VLOOKUP($M287,all_tags[area],1,FALSE),""),
IFERROR(VLOOKUP($N287,all_tags[area],1,FALSE),""),
IFERROR(VLOOKUP($O287,all_tags[area],1,FALSE),"")
)</f>
        <v/>
      </c>
      <c r="AJ287" s="5" t="str">
        <f>_xlfn.TEXTJOIN("#",TRUE,
IFERROR(VLOOKUP($F287,all_tags[technology],1,FALSE),""),
IFERROR(VLOOKUP($G287,all_tags[technology],1,FALSE),""),
IFERROR(VLOOKUP($H287,all_tags[technology],1,FALSE),""),
IFERROR(VLOOKUP($I287,all_tags[technology],1,FALSE),""),
IFERROR(VLOOKUP($J287,all_tags[technology],1,FALSE),""),
IFERROR(VLOOKUP($K287,all_tags[technology],1,FALSE),""),
IFERROR(VLOOKUP($L287,all_tags[technology],1,FALSE),""),
IFERROR(VLOOKUP($M287,all_tags[technology],1,FALSE),""),
IFERROR(VLOOKUP($N287,all_tags[technology],1,FALSE),""),
IFERROR(VLOOKUP($O287,all_tags[technology],1,FALSE),"")
)</f>
        <v/>
      </c>
      <c r="AK287" s="5" t="str">
        <f>_xlfn.TEXTJOIN("#",TRUE,
IFERROR(VLOOKUP($F287,all_tags[other],1,FALSE),""),
IFERROR(VLOOKUP($G287,all_tags[other],1,FALSE),""),
IFERROR(VLOOKUP($H287,all_tags[other],1,FALSE),""),
IFERROR(VLOOKUP($I287,all_tags[other],1,FALSE),""),
IFERROR(VLOOKUP($J287,all_tags[other],1,FALSE),""),
IFERROR(VLOOKUP($K287,all_tags[other],1,FALSE),""),
IFERROR(VLOOKUP($L287,all_tags[other],1,FALSE),""),
IFERROR(VLOOKUP($M287,all_tags[other],1,FALSE),""),
IFERROR(VLOOKUP($N287,all_tags[other],1,FALSE),""),
IFERROR(VLOOKUP($O287,all_tags[other],1,FALSE),"")
)</f>
        <v>inspiration#award</v>
      </c>
      <c r="AL287" t="str">
        <f t="shared" si="4"/>
        <v>list;data-viz;data-art;inspiration;award</v>
      </c>
    </row>
    <row r="288" spans="1:38" x14ac:dyDescent="0.25">
      <c r="A288" t="str">
        <f>source_data[[#This Row],[link_id]]</f>
        <v>L00687</v>
      </c>
      <c r="B288" t="str">
        <f>source_data[[#This Row],[link]]</f>
        <v>https://deanattali.com/blog/colourpicker-update-alpha/</v>
      </c>
      <c r="C288" t="str">
        <f>source_data[[#This Row],[article_title]]</f>
        <v>colourpicker package v1.0: You can now select semi-transparent colours in R (&amp; more!)</v>
      </c>
      <c r="D288" t="str">
        <f>source_data[[#This Row],[concatenate]]</f>
        <v>post;package;technology;colour;rstats</v>
      </c>
      <c r="E288">
        <f>source_data[[#This Row],[tag_count]]</f>
        <v>4</v>
      </c>
      <c r="F288" t="str" cm="1">
        <f t="array" ref="F288:J288">_xlfn.TEXTSPLIT(Table5[[#This Row],[concatenate]],";")</f>
        <v>post</v>
      </c>
      <c r="G288" t="str">
        <v>package</v>
      </c>
      <c r="H288" t="str">
        <v>technology</v>
      </c>
      <c r="I288" t="str">
        <v>colour</v>
      </c>
      <c r="J288" t="str">
        <v>rstats</v>
      </c>
      <c r="Q288">
        <f>IF(ISBLANK(F288),-1,COUNTIF(all_tags[],F288)-COUNTIF(all_tags[category],F288))</f>
        <v>1</v>
      </c>
      <c r="R288">
        <f>IF(ISBLANK(G288),-1,COUNTIF(all_tags[],G288)-COUNTIF(all_tags[category],G288))</f>
        <v>1</v>
      </c>
      <c r="S288">
        <f>IF(ISBLANK(H288),-1,COUNTIF(all_tags[],H288)-COUNTIF(all_tags[category],H288))</f>
        <v>1</v>
      </c>
      <c r="T288">
        <f>IF(ISBLANK(I288),-1,COUNTIF(all_tags[],I288)-COUNTIF(all_tags[category],I288))</f>
        <v>1</v>
      </c>
      <c r="U288">
        <f>IF(ISBLANK(J288),-1,COUNTIF(all_tags[],J288)-COUNTIF(all_tags[category],J288))</f>
        <v>1</v>
      </c>
      <c r="V288">
        <f>IF(ISBLANK(K288),-1,COUNTIF(all_tags[],K288)-COUNTIF(all_tags[category],K288))</f>
        <v>-1</v>
      </c>
      <c r="W288">
        <f>IF(ISBLANK(L288),-1,COUNTIF(all_tags[],L288)-COUNTIF(all_tags[category],L288))</f>
        <v>-1</v>
      </c>
      <c r="X288">
        <f>IF(ISBLANK(M288),-1,COUNTIF(all_tags[],M288)-COUNTIF(all_tags[category],M288))</f>
        <v>-1</v>
      </c>
      <c r="Y288">
        <f>IF(ISBLANK(N288),-1,COUNTIF(all_tags[],N288)-COUNTIF(all_tags[category],N288))</f>
        <v>-1</v>
      </c>
      <c r="Z288">
        <f>IF(ISBLANK(O288),-1,COUNTIF(all_tags[],O288)-COUNTIF(all_tags[category],O288))</f>
        <v>-1</v>
      </c>
      <c r="AB288" t="str">
        <f>Table5[[#This Row],[link_id]]</f>
        <v>L00687</v>
      </c>
      <c r="AC288" s="5" t="str">
        <f>_xlfn.TEXTJOIN("#",TRUE,
IFERROR(VLOOKUP($F288,all_tags[format],1,FALSE),""),
IFERROR(VLOOKUP($G288,all_tags[format],1,FALSE),""),
IFERROR(VLOOKUP($H288,all_tags[format],1,FALSE),""),
IFERROR(VLOOKUP($I288,all_tags[format],1,FALSE),""),
IFERROR(VLOOKUP($J288,all_tags[format],1,FALSE),""),
IFERROR(VLOOKUP($K288,all_tags[format],1,FALSE),""),
IFERROR(VLOOKUP($L288,all_tags[format],1,FALSE),""),
IFERROR(VLOOKUP($M288,all_tags[format],1,FALSE),""),
IFERROR(VLOOKUP($N288,all_tags[format],1,FALSE),""),
IFERROR(VLOOKUP($O288,all_tags[format],1,FALSE),"")
)</f>
        <v>post#package</v>
      </c>
      <c r="AD288" s="5" t="str">
        <f>_xlfn.TEXTJOIN("#",TRUE,
IFERROR(VLOOKUP($F288,all_tags[type],1,FALSE),""),
IFERROR(VLOOKUP($G288,all_tags[type],1,FALSE),""),
IFERROR(VLOOKUP($H288,all_tags[type],1,FALSE),""),
IFERROR(VLOOKUP($I288,all_tags[type],1,FALSE),""),
IFERROR(VLOOKUP($J288,all_tags[type],1,FALSE),""),
IFERROR(VLOOKUP($K288,all_tags[type],1,FALSE),""),
IFERROR(VLOOKUP($L288,all_tags[type],1,FALSE),""),
IFERROR(VLOOKUP($M288,all_tags[type],1,FALSE),""),
IFERROR(VLOOKUP($N288,all_tags[type],1,FALSE),""),
IFERROR(VLOOKUP($O288,all_tags[type],1,FALSE),"")
)</f>
        <v/>
      </c>
      <c r="AE288" s="5" t="str">
        <f>_xlfn.TEXTJOIN("#",TRUE,
IFERROR(VLOOKUP($F288,all_tags[level],1,FALSE),""),
IFERROR(VLOOKUP($G288,all_tags[level],1,FALSE),""),
IFERROR(VLOOKUP($H288,all_tags[level],1,FALSE),""),
IFERROR(VLOOKUP($I288,all_tags[level],1,FALSE),""),
IFERROR(VLOOKUP($J288,all_tags[level],1,FALSE),""),
IFERROR(VLOOKUP($K288,all_tags[level],1,FALSE),""),
IFERROR(VLOOKUP($L288,all_tags[level],1,FALSE),""),
IFERROR(VLOOKUP($M288,all_tags[level],1,FALSE),""),
IFERROR(VLOOKUP($N288,all_tags[level],1,FALSE),""),
IFERROR(VLOOKUP($O288,all_tags[level],1,FALSE),"")
)</f>
        <v/>
      </c>
      <c r="AF288" s="5" t="str">
        <f>_xlfn.TEXTJOIN("#",TRUE,
IFERROR(VLOOKUP($F288,all_tags[style],1,FALSE),""),
IFERROR(VLOOKUP($G288,all_tags[style],1,FALSE),""),
IFERROR(VLOOKUP($H288,all_tags[style],1,FALSE),""),
IFERROR(VLOOKUP($I288,all_tags[style],1,FALSE),""),
IFERROR(VLOOKUP($J288,all_tags[style],1,FALSE),""),
IFERROR(VLOOKUP($K288,all_tags[style],1,FALSE),""),
IFERROR(VLOOKUP($L288,all_tags[style],1,FALSE),""),
IFERROR(VLOOKUP($M288,all_tags[style],1,FALSE),""),
IFERROR(VLOOKUP($N288,all_tags[style],1,FALSE),""),
IFERROR(VLOOKUP($O288,all_tags[style],1,FALSE),"")
)</f>
        <v/>
      </c>
      <c r="AG288" s="5" t="str">
        <f>_xlfn.TEXTJOIN("#",TRUE,
IFERROR(VLOOKUP($F288,all_tags[theme],1,FALSE),""),
IFERROR(VLOOKUP($G288,all_tags[theme],1,FALSE),""),
IFERROR(VLOOKUP($H288,all_tags[theme],1,FALSE),""),
IFERROR(VLOOKUP($I288,all_tags[theme],1,FALSE),""),
IFERROR(VLOOKUP($J288,all_tags[theme],1,FALSE),""),
IFERROR(VLOOKUP($K288,all_tags[theme],1,FALSE),""),
IFERROR(VLOOKUP($L288,all_tags[theme],1,FALSE),""),
IFERROR(VLOOKUP($M288,all_tags[theme],1,FALSE),""),
IFERROR(VLOOKUP($N288,all_tags[theme],1,FALSE),""),
IFERROR(VLOOKUP($O288,all_tags[theme],1,FALSE),"")
)</f>
        <v/>
      </c>
      <c r="AH288" s="5" t="str">
        <f>_xlfn.TEXTJOIN("#",TRUE,
IFERROR(VLOOKUP($F288,all_tags[topic],1,FALSE),""),
IFERROR(VLOOKUP($G288,all_tags[topic],1,FALSE),""),
IFERROR(VLOOKUP($H288,all_tags[topic],1,FALSE),""),
IFERROR(VLOOKUP($I288,all_tags[topic],1,FALSE),""),
IFERROR(VLOOKUP($J288,all_tags[topic],1,FALSE),""),
IFERROR(VLOOKUP($K288,all_tags[topic],1,FALSE),""),
IFERROR(VLOOKUP($L288,all_tags[topic],1,FALSE),""),
IFERROR(VLOOKUP($M288,all_tags[topic],1,FALSE),""),
IFERROR(VLOOKUP($N288,all_tags[topic],1,FALSE),""),
IFERROR(VLOOKUP($O288,all_tags[topic],1,FALSE),"")
)</f>
        <v>technology</v>
      </c>
      <c r="AI288" s="5" t="str">
        <f>_xlfn.TEXTJOIN("#",TRUE,
IFERROR(VLOOKUP($F288,all_tags[area],1,FALSE),""),
IFERROR(VLOOKUP($G288,all_tags[area],1,FALSE),""),
IFERROR(VLOOKUP($H288,all_tags[area],1,FALSE),""),
IFERROR(VLOOKUP($I288,all_tags[area],1,FALSE),""),
IFERROR(VLOOKUP($J288,all_tags[area],1,FALSE),""),
IFERROR(VLOOKUP($K288,all_tags[area],1,FALSE),""),
IFERROR(VLOOKUP($L288,all_tags[area],1,FALSE),""),
IFERROR(VLOOKUP($M288,all_tags[area],1,FALSE),""),
IFERROR(VLOOKUP($N288,all_tags[area],1,FALSE),""),
IFERROR(VLOOKUP($O288,all_tags[area],1,FALSE),"")
)</f>
        <v>colour</v>
      </c>
      <c r="AJ288" s="5" t="str">
        <f>_xlfn.TEXTJOIN("#",TRUE,
IFERROR(VLOOKUP($F288,all_tags[technology],1,FALSE),""),
IFERROR(VLOOKUP($G288,all_tags[technology],1,FALSE),""),
IFERROR(VLOOKUP($H288,all_tags[technology],1,FALSE),""),
IFERROR(VLOOKUP($I288,all_tags[technology],1,FALSE),""),
IFERROR(VLOOKUP($J288,all_tags[technology],1,FALSE),""),
IFERROR(VLOOKUP($K288,all_tags[technology],1,FALSE),""),
IFERROR(VLOOKUP($L288,all_tags[technology],1,FALSE),""),
IFERROR(VLOOKUP($M288,all_tags[technology],1,FALSE),""),
IFERROR(VLOOKUP($N288,all_tags[technology],1,FALSE),""),
IFERROR(VLOOKUP($O288,all_tags[technology],1,FALSE),"")
)</f>
        <v>rstats</v>
      </c>
      <c r="AK288" s="5" t="str">
        <f>_xlfn.TEXTJOIN("#",TRUE,
IFERROR(VLOOKUP($F288,all_tags[other],1,FALSE),""),
IFERROR(VLOOKUP($G288,all_tags[other],1,FALSE),""),
IFERROR(VLOOKUP($H288,all_tags[other],1,FALSE),""),
IFERROR(VLOOKUP($I288,all_tags[other],1,FALSE),""),
IFERROR(VLOOKUP($J288,all_tags[other],1,FALSE),""),
IFERROR(VLOOKUP($K288,all_tags[other],1,FALSE),""),
IFERROR(VLOOKUP($L288,all_tags[other],1,FALSE),""),
IFERROR(VLOOKUP($M288,all_tags[other],1,FALSE),""),
IFERROR(VLOOKUP($N288,all_tags[other],1,FALSE),""),
IFERROR(VLOOKUP($O288,all_tags[other],1,FALSE),"")
)</f>
        <v/>
      </c>
      <c r="AL288" t="str">
        <f t="shared" si="4"/>
        <v>post;package;technology;colour;rstats</v>
      </c>
    </row>
    <row r="289" spans="1:38" x14ac:dyDescent="0.25">
      <c r="A289" t="str">
        <f>source_data[[#This Row],[link_id]]</f>
        <v>L00688</v>
      </c>
      <c r="B289" t="str">
        <f>source_data[[#This Row],[link]]</f>
        <v>https://medium.freecodecamp.org/d3-and-canvas-in-3-steps-8505c8b27444</v>
      </c>
      <c r="C289" t="str">
        <f>source_data[[#This Row],[article_title]]</f>
        <v>D3 and Canvas in 3 steps</v>
      </c>
      <c r="D289" t="str">
        <f>source_data[[#This Row],[concatenate]]</f>
        <v>post;tutorial;data-viz;technology;d3js;canvas</v>
      </c>
      <c r="E289">
        <f>source_data[[#This Row],[tag_count]]</f>
        <v>5</v>
      </c>
      <c r="F289" t="str" cm="1">
        <f t="array" ref="F289:K289">_xlfn.TEXTSPLIT(Table5[[#This Row],[concatenate]],";")</f>
        <v>post</v>
      </c>
      <c r="G289" t="str">
        <v>tutorial</v>
      </c>
      <c r="H289" t="str">
        <v>data-viz</v>
      </c>
      <c r="I289" t="str">
        <v>technology</v>
      </c>
      <c r="J289" t="str">
        <v>d3js</v>
      </c>
      <c r="K289" t="str">
        <v>canvas</v>
      </c>
      <c r="Q289">
        <f>IF(ISBLANK(F289),-1,COUNTIF(all_tags[],F289)-COUNTIF(all_tags[category],F289))</f>
        <v>1</v>
      </c>
      <c r="R289">
        <f>IF(ISBLANK(G289),-1,COUNTIF(all_tags[],G289)-COUNTIF(all_tags[category],G289))</f>
        <v>1</v>
      </c>
      <c r="S289">
        <f>IF(ISBLANK(H289),-1,COUNTIF(all_tags[],H289)-COUNTIF(all_tags[category],H289))</f>
        <v>1</v>
      </c>
      <c r="T289">
        <f>IF(ISBLANK(I289),-1,COUNTIF(all_tags[],I289)-COUNTIF(all_tags[category],I289))</f>
        <v>1</v>
      </c>
      <c r="U289">
        <f>IF(ISBLANK(J289),-1,COUNTIF(all_tags[],J289)-COUNTIF(all_tags[category],J289))</f>
        <v>1</v>
      </c>
      <c r="V289">
        <f>IF(ISBLANK(K289),-1,COUNTIF(all_tags[],K289)-COUNTIF(all_tags[category],K289))</f>
        <v>1</v>
      </c>
      <c r="W289">
        <f>IF(ISBLANK(L289),-1,COUNTIF(all_tags[],L289)-COUNTIF(all_tags[category],L289))</f>
        <v>-1</v>
      </c>
      <c r="X289">
        <f>IF(ISBLANK(M289),-1,COUNTIF(all_tags[],M289)-COUNTIF(all_tags[category],M289))</f>
        <v>-1</v>
      </c>
      <c r="Y289">
        <f>IF(ISBLANK(N289),-1,COUNTIF(all_tags[],N289)-COUNTIF(all_tags[category],N289))</f>
        <v>-1</v>
      </c>
      <c r="Z289">
        <f>IF(ISBLANK(O289),-1,COUNTIF(all_tags[],O289)-COUNTIF(all_tags[category],O289))</f>
        <v>-1</v>
      </c>
      <c r="AB289" t="str">
        <f>Table5[[#This Row],[link_id]]</f>
        <v>L00688</v>
      </c>
      <c r="AC289" s="5" t="str">
        <f>_xlfn.TEXTJOIN("#",TRUE,
IFERROR(VLOOKUP($F289,all_tags[format],1,FALSE),""),
IFERROR(VLOOKUP($G289,all_tags[format],1,FALSE),""),
IFERROR(VLOOKUP($H289,all_tags[format],1,FALSE),""),
IFERROR(VLOOKUP($I289,all_tags[format],1,FALSE),""),
IFERROR(VLOOKUP($J289,all_tags[format],1,FALSE),""),
IFERROR(VLOOKUP($K289,all_tags[format],1,FALSE),""),
IFERROR(VLOOKUP($L289,all_tags[format],1,FALSE),""),
IFERROR(VLOOKUP($M289,all_tags[format],1,FALSE),""),
IFERROR(VLOOKUP($N289,all_tags[format],1,FALSE),""),
IFERROR(VLOOKUP($O289,all_tags[format],1,FALSE),"")
)</f>
        <v>post</v>
      </c>
      <c r="AD289" s="5" t="str">
        <f>_xlfn.TEXTJOIN("#",TRUE,
IFERROR(VLOOKUP($F289,all_tags[type],1,FALSE),""),
IFERROR(VLOOKUP($G289,all_tags[type],1,FALSE),""),
IFERROR(VLOOKUP($H289,all_tags[type],1,FALSE),""),
IFERROR(VLOOKUP($I289,all_tags[type],1,FALSE),""),
IFERROR(VLOOKUP($J289,all_tags[type],1,FALSE),""),
IFERROR(VLOOKUP($K289,all_tags[type],1,FALSE),""),
IFERROR(VLOOKUP($L289,all_tags[type],1,FALSE),""),
IFERROR(VLOOKUP($M289,all_tags[type],1,FALSE),""),
IFERROR(VLOOKUP($N289,all_tags[type],1,FALSE),""),
IFERROR(VLOOKUP($O289,all_tags[type],1,FALSE),"")
)</f>
        <v>tutorial</v>
      </c>
      <c r="AE289" s="5" t="str">
        <f>_xlfn.TEXTJOIN("#",TRUE,
IFERROR(VLOOKUP($F289,all_tags[level],1,FALSE),""),
IFERROR(VLOOKUP($G289,all_tags[level],1,FALSE),""),
IFERROR(VLOOKUP($H289,all_tags[level],1,FALSE),""),
IFERROR(VLOOKUP($I289,all_tags[level],1,FALSE),""),
IFERROR(VLOOKUP($J289,all_tags[level],1,FALSE),""),
IFERROR(VLOOKUP($K289,all_tags[level],1,FALSE),""),
IFERROR(VLOOKUP($L289,all_tags[level],1,FALSE),""),
IFERROR(VLOOKUP($M289,all_tags[level],1,FALSE),""),
IFERROR(VLOOKUP($N289,all_tags[level],1,FALSE),""),
IFERROR(VLOOKUP($O289,all_tags[level],1,FALSE),"")
)</f>
        <v/>
      </c>
      <c r="AF289" s="5" t="str">
        <f>_xlfn.TEXTJOIN("#",TRUE,
IFERROR(VLOOKUP($F289,all_tags[style],1,FALSE),""),
IFERROR(VLOOKUP($G289,all_tags[style],1,FALSE),""),
IFERROR(VLOOKUP($H289,all_tags[style],1,FALSE),""),
IFERROR(VLOOKUP($I289,all_tags[style],1,FALSE),""),
IFERROR(VLOOKUP($J289,all_tags[style],1,FALSE),""),
IFERROR(VLOOKUP($K289,all_tags[style],1,FALSE),""),
IFERROR(VLOOKUP($L289,all_tags[style],1,FALSE),""),
IFERROR(VLOOKUP($M289,all_tags[style],1,FALSE),""),
IFERROR(VLOOKUP($N289,all_tags[style],1,FALSE),""),
IFERROR(VLOOKUP($O289,all_tags[style],1,FALSE),"")
)</f>
        <v/>
      </c>
      <c r="AG289" s="5" t="str">
        <f>_xlfn.TEXTJOIN("#",TRUE,
IFERROR(VLOOKUP($F289,all_tags[theme],1,FALSE),""),
IFERROR(VLOOKUP($G289,all_tags[theme],1,FALSE),""),
IFERROR(VLOOKUP($H289,all_tags[theme],1,FALSE),""),
IFERROR(VLOOKUP($I289,all_tags[theme],1,FALSE),""),
IFERROR(VLOOKUP($J289,all_tags[theme],1,FALSE),""),
IFERROR(VLOOKUP($K289,all_tags[theme],1,FALSE),""),
IFERROR(VLOOKUP($L289,all_tags[theme],1,FALSE),""),
IFERROR(VLOOKUP($M289,all_tags[theme],1,FALSE),""),
IFERROR(VLOOKUP($N289,all_tags[theme],1,FALSE),""),
IFERROR(VLOOKUP($O289,all_tags[theme],1,FALSE),"")
)</f>
        <v>data-viz</v>
      </c>
      <c r="AH289" s="5" t="str">
        <f>_xlfn.TEXTJOIN("#",TRUE,
IFERROR(VLOOKUP($F289,all_tags[topic],1,FALSE),""),
IFERROR(VLOOKUP($G289,all_tags[topic],1,FALSE),""),
IFERROR(VLOOKUP($H289,all_tags[topic],1,FALSE),""),
IFERROR(VLOOKUP($I289,all_tags[topic],1,FALSE),""),
IFERROR(VLOOKUP($J289,all_tags[topic],1,FALSE),""),
IFERROR(VLOOKUP($K289,all_tags[topic],1,FALSE),""),
IFERROR(VLOOKUP($L289,all_tags[topic],1,FALSE),""),
IFERROR(VLOOKUP($M289,all_tags[topic],1,FALSE),""),
IFERROR(VLOOKUP($N289,all_tags[topic],1,FALSE),""),
IFERROR(VLOOKUP($O289,all_tags[topic],1,FALSE),"")
)</f>
        <v>technology</v>
      </c>
      <c r="AI289" s="5" t="str">
        <f>_xlfn.TEXTJOIN("#",TRUE,
IFERROR(VLOOKUP($F289,all_tags[area],1,FALSE),""),
IFERROR(VLOOKUP($G289,all_tags[area],1,FALSE),""),
IFERROR(VLOOKUP($H289,all_tags[area],1,FALSE),""),
IFERROR(VLOOKUP($I289,all_tags[area],1,FALSE),""),
IFERROR(VLOOKUP($J289,all_tags[area],1,FALSE),""),
IFERROR(VLOOKUP($K289,all_tags[area],1,FALSE),""),
IFERROR(VLOOKUP($L289,all_tags[area],1,FALSE),""),
IFERROR(VLOOKUP($M289,all_tags[area],1,FALSE),""),
IFERROR(VLOOKUP($N289,all_tags[area],1,FALSE),""),
IFERROR(VLOOKUP($O289,all_tags[area],1,FALSE),"")
)</f>
        <v/>
      </c>
      <c r="AJ289" s="5" t="str">
        <f>_xlfn.TEXTJOIN("#",TRUE,
IFERROR(VLOOKUP($F289,all_tags[technology],1,FALSE),""),
IFERROR(VLOOKUP($G289,all_tags[technology],1,FALSE),""),
IFERROR(VLOOKUP($H289,all_tags[technology],1,FALSE),""),
IFERROR(VLOOKUP($I289,all_tags[technology],1,FALSE),""),
IFERROR(VLOOKUP($J289,all_tags[technology],1,FALSE),""),
IFERROR(VLOOKUP($K289,all_tags[technology],1,FALSE),""),
IFERROR(VLOOKUP($L289,all_tags[technology],1,FALSE),""),
IFERROR(VLOOKUP($M289,all_tags[technology],1,FALSE),""),
IFERROR(VLOOKUP($N289,all_tags[technology],1,FALSE),""),
IFERROR(VLOOKUP($O289,all_tags[technology],1,FALSE),"")
)</f>
        <v>d3js#canvas</v>
      </c>
      <c r="AK289" s="5" t="str">
        <f>_xlfn.TEXTJOIN("#",TRUE,
IFERROR(VLOOKUP($F289,all_tags[other],1,FALSE),""),
IFERROR(VLOOKUP($G289,all_tags[other],1,FALSE),""),
IFERROR(VLOOKUP($H289,all_tags[other],1,FALSE),""),
IFERROR(VLOOKUP($I289,all_tags[other],1,FALSE),""),
IFERROR(VLOOKUP($J289,all_tags[other],1,FALSE),""),
IFERROR(VLOOKUP($K289,all_tags[other],1,FALSE),""),
IFERROR(VLOOKUP($L289,all_tags[other],1,FALSE),""),
IFERROR(VLOOKUP($M289,all_tags[other],1,FALSE),""),
IFERROR(VLOOKUP($N289,all_tags[other],1,FALSE),""),
IFERROR(VLOOKUP($O289,all_tags[other],1,FALSE),"")
)</f>
        <v/>
      </c>
      <c r="AL289" t="str">
        <f t="shared" si="4"/>
        <v>post;tutorial;data-viz;technology;d3js;canvas</v>
      </c>
    </row>
    <row r="290" spans="1:38" x14ac:dyDescent="0.25">
      <c r="A290" t="str">
        <f>source_data[[#This Row],[link_id]]</f>
        <v>L00689</v>
      </c>
      <c r="B290" t="str">
        <f>source_data[[#This Row],[link]]</f>
        <v>http://naniar.njtierney.com/</v>
      </c>
      <c r="C290" t="str">
        <f>source_data[[#This Row],[article_title]]</f>
        <v>naniar</v>
      </c>
      <c r="D290" t="str">
        <f>source_data[[#This Row],[concatenate]]</f>
        <v>package;data-viz;technology;data-preparation;rstats;ggplot2</v>
      </c>
      <c r="E290">
        <f>source_data[[#This Row],[tag_count]]</f>
        <v>5</v>
      </c>
      <c r="F290" t="str" cm="1">
        <f t="array" ref="F290:K290">_xlfn.TEXTSPLIT(Table5[[#This Row],[concatenate]],";")</f>
        <v>package</v>
      </c>
      <c r="G290" t="str">
        <v>data-viz</v>
      </c>
      <c r="H290" t="str">
        <v>technology</v>
      </c>
      <c r="I290" t="str">
        <v>data-preparation</v>
      </c>
      <c r="J290" t="str">
        <v>rstats</v>
      </c>
      <c r="K290" t="str">
        <v>ggplot2</v>
      </c>
      <c r="Q290">
        <f>IF(ISBLANK(F290),-1,COUNTIF(all_tags[],F290)-COUNTIF(all_tags[category],F290))</f>
        <v>1</v>
      </c>
      <c r="R290">
        <f>IF(ISBLANK(G290),-1,COUNTIF(all_tags[],G290)-COUNTIF(all_tags[category],G290))</f>
        <v>1</v>
      </c>
      <c r="S290">
        <f>IF(ISBLANK(H290),-1,COUNTIF(all_tags[],H290)-COUNTIF(all_tags[category],H290))</f>
        <v>1</v>
      </c>
      <c r="T290">
        <f>IF(ISBLANK(I290),-1,COUNTIF(all_tags[],I290)-COUNTIF(all_tags[category],I290))</f>
        <v>1</v>
      </c>
      <c r="U290">
        <f>IF(ISBLANK(J290),-1,COUNTIF(all_tags[],J290)-COUNTIF(all_tags[category],J290))</f>
        <v>1</v>
      </c>
      <c r="V290">
        <f>IF(ISBLANK(K290),-1,COUNTIF(all_tags[],K290)-COUNTIF(all_tags[category],K290))</f>
        <v>1</v>
      </c>
      <c r="W290">
        <f>IF(ISBLANK(L290),-1,COUNTIF(all_tags[],L290)-COUNTIF(all_tags[category],L290))</f>
        <v>-1</v>
      </c>
      <c r="X290">
        <f>IF(ISBLANK(M290),-1,COUNTIF(all_tags[],M290)-COUNTIF(all_tags[category],M290))</f>
        <v>-1</v>
      </c>
      <c r="Y290">
        <f>IF(ISBLANK(N290),-1,COUNTIF(all_tags[],N290)-COUNTIF(all_tags[category],N290))</f>
        <v>-1</v>
      </c>
      <c r="Z290">
        <f>IF(ISBLANK(O290),-1,COUNTIF(all_tags[],O290)-COUNTIF(all_tags[category],O290))</f>
        <v>-1</v>
      </c>
      <c r="AB290" t="str">
        <f>Table5[[#This Row],[link_id]]</f>
        <v>L00689</v>
      </c>
      <c r="AC290" s="5" t="str">
        <f>_xlfn.TEXTJOIN("#",TRUE,
IFERROR(VLOOKUP($F290,all_tags[format],1,FALSE),""),
IFERROR(VLOOKUP($G290,all_tags[format],1,FALSE),""),
IFERROR(VLOOKUP($H290,all_tags[format],1,FALSE),""),
IFERROR(VLOOKUP($I290,all_tags[format],1,FALSE),""),
IFERROR(VLOOKUP($J290,all_tags[format],1,FALSE),""),
IFERROR(VLOOKUP($K290,all_tags[format],1,FALSE),""),
IFERROR(VLOOKUP($L290,all_tags[format],1,FALSE),""),
IFERROR(VLOOKUP($M290,all_tags[format],1,FALSE),""),
IFERROR(VLOOKUP($N290,all_tags[format],1,FALSE),""),
IFERROR(VLOOKUP($O290,all_tags[format],1,FALSE),"")
)</f>
        <v>package</v>
      </c>
      <c r="AD290" s="5" t="str">
        <f>_xlfn.TEXTJOIN("#",TRUE,
IFERROR(VLOOKUP($F290,all_tags[type],1,FALSE),""),
IFERROR(VLOOKUP($G290,all_tags[type],1,FALSE),""),
IFERROR(VLOOKUP($H290,all_tags[type],1,FALSE),""),
IFERROR(VLOOKUP($I290,all_tags[type],1,FALSE),""),
IFERROR(VLOOKUP($J290,all_tags[type],1,FALSE),""),
IFERROR(VLOOKUP($K290,all_tags[type],1,FALSE),""),
IFERROR(VLOOKUP($L290,all_tags[type],1,FALSE),""),
IFERROR(VLOOKUP($M290,all_tags[type],1,FALSE),""),
IFERROR(VLOOKUP($N290,all_tags[type],1,FALSE),""),
IFERROR(VLOOKUP($O290,all_tags[type],1,FALSE),"")
)</f>
        <v/>
      </c>
      <c r="AE290" s="5" t="str">
        <f>_xlfn.TEXTJOIN("#",TRUE,
IFERROR(VLOOKUP($F290,all_tags[level],1,FALSE),""),
IFERROR(VLOOKUP($G290,all_tags[level],1,FALSE),""),
IFERROR(VLOOKUP($H290,all_tags[level],1,FALSE),""),
IFERROR(VLOOKUP($I290,all_tags[level],1,FALSE),""),
IFERROR(VLOOKUP($J290,all_tags[level],1,FALSE),""),
IFERROR(VLOOKUP($K290,all_tags[level],1,FALSE),""),
IFERROR(VLOOKUP($L290,all_tags[level],1,FALSE),""),
IFERROR(VLOOKUP($M290,all_tags[level],1,FALSE),""),
IFERROR(VLOOKUP($N290,all_tags[level],1,FALSE),""),
IFERROR(VLOOKUP($O290,all_tags[level],1,FALSE),"")
)</f>
        <v/>
      </c>
      <c r="AF290" s="5" t="str">
        <f>_xlfn.TEXTJOIN("#",TRUE,
IFERROR(VLOOKUP($F290,all_tags[style],1,FALSE),""),
IFERROR(VLOOKUP($G290,all_tags[style],1,FALSE),""),
IFERROR(VLOOKUP($H290,all_tags[style],1,FALSE),""),
IFERROR(VLOOKUP($I290,all_tags[style],1,FALSE),""),
IFERROR(VLOOKUP($J290,all_tags[style],1,FALSE),""),
IFERROR(VLOOKUP($K290,all_tags[style],1,FALSE),""),
IFERROR(VLOOKUP($L290,all_tags[style],1,FALSE),""),
IFERROR(VLOOKUP($M290,all_tags[style],1,FALSE),""),
IFERROR(VLOOKUP($N290,all_tags[style],1,FALSE),""),
IFERROR(VLOOKUP($O290,all_tags[style],1,FALSE),"")
)</f>
        <v/>
      </c>
      <c r="AG290" s="5" t="str">
        <f>_xlfn.TEXTJOIN("#",TRUE,
IFERROR(VLOOKUP($F290,all_tags[theme],1,FALSE),""),
IFERROR(VLOOKUP($G290,all_tags[theme],1,FALSE),""),
IFERROR(VLOOKUP($H290,all_tags[theme],1,FALSE),""),
IFERROR(VLOOKUP($I290,all_tags[theme],1,FALSE),""),
IFERROR(VLOOKUP($J290,all_tags[theme],1,FALSE),""),
IFERROR(VLOOKUP($K290,all_tags[theme],1,FALSE),""),
IFERROR(VLOOKUP($L290,all_tags[theme],1,FALSE),""),
IFERROR(VLOOKUP($M290,all_tags[theme],1,FALSE),""),
IFERROR(VLOOKUP($N290,all_tags[theme],1,FALSE),""),
IFERROR(VLOOKUP($O290,all_tags[theme],1,FALSE),"")
)</f>
        <v>data-viz</v>
      </c>
      <c r="AH290" s="5" t="str">
        <f>_xlfn.TEXTJOIN("#",TRUE,
IFERROR(VLOOKUP($F290,all_tags[topic],1,FALSE),""),
IFERROR(VLOOKUP($G290,all_tags[topic],1,FALSE),""),
IFERROR(VLOOKUP($H290,all_tags[topic],1,FALSE),""),
IFERROR(VLOOKUP($I290,all_tags[topic],1,FALSE),""),
IFERROR(VLOOKUP($J290,all_tags[topic],1,FALSE),""),
IFERROR(VLOOKUP($K290,all_tags[topic],1,FALSE),""),
IFERROR(VLOOKUP($L290,all_tags[topic],1,FALSE),""),
IFERROR(VLOOKUP($M290,all_tags[topic],1,FALSE),""),
IFERROR(VLOOKUP($N290,all_tags[topic],1,FALSE),""),
IFERROR(VLOOKUP($O290,all_tags[topic],1,FALSE),"")
)</f>
        <v>technology</v>
      </c>
      <c r="AI290" s="5" t="str">
        <f>_xlfn.TEXTJOIN("#",TRUE,
IFERROR(VLOOKUP($F290,all_tags[area],1,FALSE),""),
IFERROR(VLOOKUP($G290,all_tags[area],1,FALSE),""),
IFERROR(VLOOKUP($H290,all_tags[area],1,FALSE),""),
IFERROR(VLOOKUP($I290,all_tags[area],1,FALSE),""),
IFERROR(VLOOKUP($J290,all_tags[area],1,FALSE),""),
IFERROR(VLOOKUP($K290,all_tags[area],1,FALSE),""),
IFERROR(VLOOKUP($L290,all_tags[area],1,FALSE),""),
IFERROR(VLOOKUP($M290,all_tags[area],1,FALSE),""),
IFERROR(VLOOKUP($N290,all_tags[area],1,FALSE),""),
IFERROR(VLOOKUP($O290,all_tags[area],1,FALSE),"")
)</f>
        <v>data-preparation</v>
      </c>
      <c r="AJ290" s="5" t="str">
        <f>_xlfn.TEXTJOIN("#",TRUE,
IFERROR(VLOOKUP($F290,all_tags[technology],1,FALSE),""),
IFERROR(VLOOKUP($G290,all_tags[technology],1,FALSE),""),
IFERROR(VLOOKUP($H290,all_tags[technology],1,FALSE),""),
IFERROR(VLOOKUP($I290,all_tags[technology],1,FALSE),""),
IFERROR(VLOOKUP($J290,all_tags[technology],1,FALSE),""),
IFERROR(VLOOKUP($K290,all_tags[technology],1,FALSE),""),
IFERROR(VLOOKUP($L290,all_tags[technology],1,FALSE),""),
IFERROR(VLOOKUP($M290,all_tags[technology],1,FALSE),""),
IFERROR(VLOOKUP($N290,all_tags[technology],1,FALSE),""),
IFERROR(VLOOKUP($O290,all_tags[technology],1,FALSE),"")
)</f>
        <v>rstats#ggplot2</v>
      </c>
      <c r="AK290" s="5" t="str">
        <f>_xlfn.TEXTJOIN("#",TRUE,
IFERROR(VLOOKUP($F290,all_tags[other],1,FALSE),""),
IFERROR(VLOOKUP($G290,all_tags[other],1,FALSE),""),
IFERROR(VLOOKUP($H290,all_tags[other],1,FALSE),""),
IFERROR(VLOOKUP($I290,all_tags[other],1,FALSE),""),
IFERROR(VLOOKUP($J290,all_tags[other],1,FALSE),""),
IFERROR(VLOOKUP($K290,all_tags[other],1,FALSE),""),
IFERROR(VLOOKUP($L290,all_tags[other],1,FALSE),""),
IFERROR(VLOOKUP($M290,all_tags[other],1,FALSE),""),
IFERROR(VLOOKUP($N290,all_tags[other],1,FALSE),""),
IFERROR(VLOOKUP($O290,all_tags[other],1,FALSE),"")
)</f>
        <v/>
      </c>
      <c r="AL290" t="str">
        <f t="shared" si="4"/>
        <v>package;data-viz;technology;data-preparation;rstats;ggplot2</v>
      </c>
    </row>
    <row r="291" spans="1:38" x14ac:dyDescent="0.25">
      <c r="A291" t="str">
        <f>source_data[[#This Row],[link_id]]</f>
        <v>L00691</v>
      </c>
      <c r="B291" t="str">
        <f>source_data[[#This Row],[link]]</f>
        <v>https://www.displayr.com/linear-discriminant-analysis-in-r-an-introduction/</v>
      </c>
      <c r="C291" t="str">
        <f>source_data[[#This Row],[article_title]]</f>
        <v>Linear Discriminant Analysis in R: An Introduction</v>
      </c>
      <c r="D291" t="str">
        <f>source_data[[#This Row],[concatenate]]</f>
        <v>article;tutorial;introduction;technique;technology;ml;classification;rstats</v>
      </c>
      <c r="E291">
        <f>source_data[[#This Row],[tag_count]]</f>
        <v>7</v>
      </c>
      <c r="F291" t="str" cm="1">
        <f t="array" ref="F291:M291">_xlfn.TEXTSPLIT(Table5[[#This Row],[concatenate]],";")</f>
        <v>article</v>
      </c>
      <c r="G291" t="str">
        <v>tutorial</v>
      </c>
      <c r="H291" t="str">
        <v>introduction</v>
      </c>
      <c r="I291" t="str">
        <v>technique</v>
      </c>
      <c r="J291" t="str">
        <v>technology</v>
      </c>
      <c r="K291" t="str">
        <v>ml</v>
      </c>
      <c r="L291" t="str">
        <v>classification</v>
      </c>
      <c r="M291" t="str">
        <v>rstats</v>
      </c>
      <c r="Q291">
        <f>IF(ISBLANK(F291),-1,COUNTIF(all_tags[],F291)-COUNTIF(all_tags[category],F291))</f>
        <v>1</v>
      </c>
      <c r="R291">
        <f>IF(ISBLANK(G291),-1,COUNTIF(all_tags[],G291)-COUNTIF(all_tags[category],G291))</f>
        <v>1</v>
      </c>
      <c r="S291">
        <f>IF(ISBLANK(H291),-1,COUNTIF(all_tags[],H291)-COUNTIF(all_tags[category],H291))</f>
        <v>1</v>
      </c>
      <c r="T291">
        <f>IF(ISBLANK(I291),-1,COUNTIF(all_tags[],I291)-COUNTIF(all_tags[category],I291))</f>
        <v>1</v>
      </c>
      <c r="U291">
        <f>IF(ISBLANK(J291),-1,COUNTIF(all_tags[],J291)-COUNTIF(all_tags[category],J291))</f>
        <v>1</v>
      </c>
      <c r="V291">
        <f>IF(ISBLANK(K291),-1,COUNTIF(all_tags[],K291)-COUNTIF(all_tags[category],K291))</f>
        <v>1</v>
      </c>
      <c r="W291">
        <f>IF(ISBLANK(L291),-1,COUNTIF(all_tags[],L291)-COUNTIF(all_tags[category],L291))</f>
        <v>1</v>
      </c>
      <c r="X291">
        <f>IF(ISBLANK(M291),-1,COUNTIF(all_tags[],M291)-COUNTIF(all_tags[category],M291))</f>
        <v>1</v>
      </c>
      <c r="Y291">
        <f>IF(ISBLANK(N291),-1,COUNTIF(all_tags[],N291)-COUNTIF(all_tags[category],N291))</f>
        <v>-1</v>
      </c>
      <c r="Z291">
        <f>IF(ISBLANK(O291),-1,COUNTIF(all_tags[],O291)-COUNTIF(all_tags[category],O291))</f>
        <v>-1</v>
      </c>
      <c r="AB291" t="str">
        <f>Table5[[#This Row],[link_id]]</f>
        <v>L00691</v>
      </c>
      <c r="AC291" s="5" t="str">
        <f>_xlfn.TEXTJOIN("#",TRUE,
IFERROR(VLOOKUP($F291,all_tags[format],1,FALSE),""),
IFERROR(VLOOKUP($G291,all_tags[format],1,FALSE),""),
IFERROR(VLOOKUP($H291,all_tags[format],1,FALSE),""),
IFERROR(VLOOKUP($I291,all_tags[format],1,FALSE),""),
IFERROR(VLOOKUP($J291,all_tags[format],1,FALSE),""),
IFERROR(VLOOKUP($K291,all_tags[format],1,FALSE),""),
IFERROR(VLOOKUP($L291,all_tags[format],1,FALSE),""),
IFERROR(VLOOKUP($M291,all_tags[format],1,FALSE),""),
IFERROR(VLOOKUP($N291,all_tags[format],1,FALSE),""),
IFERROR(VLOOKUP($O291,all_tags[format],1,FALSE),"")
)</f>
        <v>article</v>
      </c>
      <c r="AD291" s="5" t="str">
        <f>_xlfn.TEXTJOIN("#",TRUE,
IFERROR(VLOOKUP($F291,all_tags[type],1,FALSE),""),
IFERROR(VLOOKUP($G291,all_tags[type],1,FALSE),""),
IFERROR(VLOOKUP($H291,all_tags[type],1,FALSE),""),
IFERROR(VLOOKUP($I291,all_tags[type],1,FALSE),""),
IFERROR(VLOOKUP($J291,all_tags[type],1,FALSE),""),
IFERROR(VLOOKUP($K291,all_tags[type],1,FALSE),""),
IFERROR(VLOOKUP($L291,all_tags[type],1,FALSE),""),
IFERROR(VLOOKUP($M291,all_tags[type],1,FALSE),""),
IFERROR(VLOOKUP($N291,all_tags[type],1,FALSE),""),
IFERROR(VLOOKUP($O291,all_tags[type],1,FALSE),"")
)</f>
        <v>tutorial</v>
      </c>
      <c r="AE291" s="5" t="str">
        <f>_xlfn.TEXTJOIN("#",TRUE,
IFERROR(VLOOKUP($F291,all_tags[level],1,FALSE),""),
IFERROR(VLOOKUP($G291,all_tags[level],1,FALSE),""),
IFERROR(VLOOKUP($H291,all_tags[level],1,FALSE),""),
IFERROR(VLOOKUP($I291,all_tags[level],1,FALSE),""),
IFERROR(VLOOKUP($J291,all_tags[level],1,FALSE),""),
IFERROR(VLOOKUP($K291,all_tags[level],1,FALSE),""),
IFERROR(VLOOKUP($L291,all_tags[level],1,FALSE),""),
IFERROR(VLOOKUP($M291,all_tags[level],1,FALSE),""),
IFERROR(VLOOKUP($N291,all_tags[level],1,FALSE),""),
IFERROR(VLOOKUP($O291,all_tags[level],1,FALSE),"")
)</f>
        <v>introduction</v>
      </c>
      <c r="AF291" s="5" t="str">
        <f>_xlfn.TEXTJOIN("#",TRUE,
IFERROR(VLOOKUP($F291,all_tags[style],1,FALSE),""),
IFERROR(VLOOKUP($G291,all_tags[style],1,FALSE),""),
IFERROR(VLOOKUP($H291,all_tags[style],1,FALSE),""),
IFERROR(VLOOKUP($I291,all_tags[style],1,FALSE),""),
IFERROR(VLOOKUP($J291,all_tags[style],1,FALSE),""),
IFERROR(VLOOKUP($K291,all_tags[style],1,FALSE),""),
IFERROR(VLOOKUP($L291,all_tags[style],1,FALSE),""),
IFERROR(VLOOKUP($M291,all_tags[style],1,FALSE),""),
IFERROR(VLOOKUP($N291,all_tags[style],1,FALSE),""),
IFERROR(VLOOKUP($O291,all_tags[style],1,FALSE),"")
)</f>
        <v/>
      </c>
      <c r="AG291" s="5" t="str">
        <f>_xlfn.TEXTJOIN("#",TRUE,
IFERROR(VLOOKUP($F291,all_tags[theme],1,FALSE),""),
IFERROR(VLOOKUP($G291,all_tags[theme],1,FALSE),""),
IFERROR(VLOOKUP($H291,all_tags[theme],1,FALSE),""),
IFERROR(VLOOKUP($I291,all_tags[theme],1,FALSE),""),
IFERROR(VLOOKUP($J291,all_tags[theme],1,FALSE),""),
IFERROR(VLOOKUP($K291,all_tags[theme],1,FALSE),""),
IFERROR(VLOOKUP($L291,all_tags[theme],1,FALSE),""),
IFERROR(VLOOKUP($M291,all_tags[theme],1,FALSE),""),
IFERROR(VLOOKUP($N291,all_tags[theme],1,FALSE),""),
IFERROR(VLOOKUP($O291,all_tags[theme],1,FALSE),"")
)</f>
        <v/>
      </c>
      <c r="AH291" s="5" t="str">
        <f>_xlfn.TEXTJOIN("#",TRUE,
IFERROR(VLOOKUP($F291,all_tags[topic],1,FALSE),""),
IFERROR(VLOOKUP($G291,all_tags[topic],1,FALSE),""),
IFERROR(VLOOKUP($H291,all_tags[topic],1,FALSE),""),
IFERROR(VLOOKUP($I291,all_tags[topic],1,FALSE),""),
IFERROR(VLOOKUP($J291,all_tags[topic],1,FALSE),""),
IFERROR(VLOOKUP($K291,all_tags[topic],1,FALSE),""),
IFERROR(VLOOKUP($L291,all_tags[topic],1,FALSE),""),
IFERROR(VLOOKUP($M291,all_tags[topic],1,FALSE),""),
IFERROR(VLOOKUP($N291,all_tags[topic],1,FALSE),""),
IFERROR(VLOOKUP($O291,all_tags[topic],1,FALSE),"")
)</f>
        <v>technique#technology</v>
      </c>
      <c r="AI291" s="5" t="str">
        <f>_xlfn.TEXTJOIN("#",TRUE,
IFERROR(VLOOKUP($F291,all_tags[area],1,FALSE),""),
IFERROR(VLOOKUP($G291,all_tags[area],1,FALSE),""),
IFERROR(VLOOKUP($H291,all_tags[area],1,FALSE),""),
IFERROR(VLOOKUP($I291,all_tags[area],1,FALSE),""),
IFERROR(VLOOKUP($J291,all_tags[area],1,FALSE),""),
IFERROR(VLOOKUP($K291,all_tags[area],1,FALSE),""),
IFERROR(VLOOKUP($L291,all_tags[area],1,FALSE),""),
IFERROR(VLOOKUP($M291,all_tags[area],1,FALSE),""),
IFERROR(VLOOKUP($N291,all_tags[area],1,FALSE),""),
IFERROR(VLOOKUP($O291,all_tags[area],1,FALSE),"")
)</f>
        <v>ml#classification</v>
      </c>
      <c r="AJ291" s="5" t="str">
        <f>_xlfn.TEXTJOIN("#",TRUE,
IFERROR(VLOOKUP($F291,all_tags[technology],1,FALSE),""),
IFERROR(VLOOKUP($G291,all_tags[technology],1,FALSE),""),
IFERROR(VLOOKUP($H291,all_tags[technology],1,FALSE),""),
IFERROR(VLOOKUP($I291,all_tags[technology],1,FALSE),""),
IFERROR(VLOOKUP($J291,all_tags[technology],1,FALSE),""),
IFERROR(VLOOKUP($K291,all_tags[technology],1,FALSE),""),
IFERROR(VLOOKUP($L291,all_tags[technology],1,FALSE),""),
IFERROR(VLOOKUP($M291,all_tags[technology],1,FALSE),""),
IFERROR(VLOOKUP($N291,all_tags[technology],1,FALSE),""),
IFERROR(VLOOKUP($O291,all_tags[technology],1,FALSE),"")
)</f>
        <v>rstats</v>
      </c>
      <c r="AK291" s="5" t="str">
        <f>_xlfn.TEXTJOIN("#",TRUE,
IFERROR(VLOOKUP($F291,all_tags[other],1,FALSE),""),
IFERROR(VLOOKUP($G291,all_tags[other],1,FALSE),""),
IFERROR(VLOOKUP($H291,all_tags[other],1,FALSE),""),
IFERROR(VLOOKUP($I291,all_tags[other],1,FALSE),""),
IFERROR(VLOOKUP($J291,all_tags[other],1,FALSE),""),
IFERROR(VLOOKUP($K291,all_tags[other],1,FALSE),""),
IFERROR(VLOOKUP($L291,all_tags[other],1,FALSE),""),
IFERROR(VLOOKUP($M291,all_tags[other],1,FALSE),""),
IFERROR(VLOOKUP($N291,all_tags[other],1,FALSE),""),
IFERROR(VLOOKUP($O291,all_tags[other],1,FALSE),"")
)</f>
        <v/>
      </c>
      <c r="AL291" t="str">
        <f t="shared" si="4"/>
        <v>article;tutorial;introduction;technique;technology;ml;classification;rstats</v>
      </c>
    </row>
    <row r="292" spans="1:38" x14ac:dyDescent="0.25">
      <c r="A292" t="str">
        <f>source_data[[#This Row],[link_id]]</f>
        <v>L00693</v>
      </c>
      <c r="B292" t="str">
        <f>source_data[[#This Row],[link]]</f>
        <v>https://cran.r-project.org/web/packages/magick/vignettes/intro.html</v>
      </c>
      <c r="C292" t="str">
        <f>source_data[[#This Row],[article_title]]</f>
        <v>The magick package: Advanced Image-Processing in R</v>
      </c>
      <c r="D292" t="str">
        <f>source_data[[#This Row],[concatenate]]</f>
        <v>package;technology;image-processing;rstats</v>
      </c>
      <c r="E292">
        <f>source_data[[#This Row],[tag_count]]</f>
        <v>4</v>
      </c>
      <c r="F292" t="str" cm="1">
        <f t="array" ref="F292:I292">_xlfn.TEXTSPLIT(Table5[[#This Row],[concatenate]],";")</f>
        <v>package</v>
      </c>
      <c r="G292" t="str">
        <v>technology</v>
      </c>
      <c r="H292" t="str">
        <v>image-processing</v>
      </c>
      <c r="I292" t="str">
        <v>rstats</v>
      </c>
      <c r="Q292">
        <f>IF(ISBLANK(F292),-1,COUNTIF(all_tags[],F292)-COUNTIF(all_tags[category],F292))</f>
        <v>1</v>
      </c>
      <c r="R292">
        <f>IF(ISBLANK(G292),-1,COUNTIF(all_tags[],G292)-COUNTIF(all_tags[category],G292))</f>
        <v>1</v>
      </c>
      <c r="S292">
        <f>IF(ISBLANK(H292),-1,COUNTIF(all_tags[],H292)-COUNTIF(all_tags[category],H292))</f>
        <v>1</v>
      </c>
      <c r="T292">
        <f>IF(ISBLANK(I292),-1,COUNTIF(all_tags[],I292)-COUNTIF(all_tags[category],I292))</f>
        <v>1</v>
      </c>
      <c r="U292">
        <f>IF(ISBLANK(J292),-1,COUNTIF(all_tags[],J292)-COUNTIF(all_tags[category],J292))</f>
        <v>-1</v>
      </c>
      <c r="V292">
        <f>IF(ISBLANK(K292),-1,COUNTIF(all_tags[],K292)-COUNTIF(all_tags[category],K292))</f>
        <v>-1</v>
      </c>
      <c r="W292">
        <f>IF(ISBLANK(L292),-1,COUNTIF(all_tags[],L292)-COUNTIF(all_tags[category],L292))</f>
        <v>-1</v>
      </c>
      <c r="X292">
        <f>IF(ISBLANK(M292),-1,COUNTIF(all_tags[],M292)-COUNTIF(all_tags[category],M292))</f>
        <v>-1</v>
      </c>
      <c r="Y292">
        <f>IF(ISBLANK(N292),-1,COUNTIF(all_tags[],N292)-COUNTIF(all_tags[category],N292))</f>
        <v>-1</v>
      </c>
      <c r="Z292">
        <f>IF(ISBLANK(O292),-1,COUNTIF(all_tags[],O292)-COUNTIF(all_tags[category],O292))</f>
        <v>-1</v>
      </c>
      <c r="AB292" t="str">
        <f>Table5[[#This Row],[link_id]]</f>
        <v>L00693</v>
      </c>
      <c r="AC292" s="5" t="str">
        <f>_xlfn.TEXTJOIN("#",TRUE,
IFERROR(VLOOKUP($F292,all_tags[format],1,FALSE),""),
IFERROR(VLOOKUP($G292,all_tags[format],1,FALSE),""),
IFERROR(VLOOKUP($H292,all_tags[format],1,FALSE),""),
IFERROR(VLOOKUP($I292,all_tags[format],1,FALSE),""),
IFERROR(VLOOKUP($J292,all_tags[format],1,FALSE),""),
IFERROR(VLOOKUP($K292,all_tags[format],1,FALSE),""),
IFERROR(VLOOKUP($L292,all_tags[format],1,FALSE),""),
IFERROR(VLOOKUP($M292,all_tags[format],1,FALSE),""),
IFERROR(VLOOKUP($N292,all_tags[format],1,FALSE),""),
IFERROR(VLOOKUP($O292,all_tags[format],1,FALSE),"")
)</f>
        <v>package</v>
      </c>
      <c r="AD292" s="5" t="str">
        <f>_xlfn.TEXTJOIN("#",TRUE,
IFERROR(VLOOKUP($F292,all_tags[type],1,FALSE),""),
IFERROR(VLOOKUP($G292,all_tags[type],1,FALSE),""),
IFERROR(VLOOKUP($H292,all_tags[type],1,FALSE),""),
IFERROR(VLOOKUP($I292,all_tags[type],1,FALSE),""),
IFERROR(VLOOKUP($J292,all_tags[type],1,FALSE),""),
IFERROR(VLOOKUP($K292,all_tags[type],1,FALSE),""),
IFERROR(VLOOKUP($L292,all_tags[type],1,FALSE),""),
IFERROR(VLOOKUP($M292,all_tags[type],1,FALSE),""),
IFERROR(VLOOKUP($N292,all_tags[type],1,FALSE),""),
IFERROR(VLOOKUP($O292,all_tags[type],1,FALSE),"")
)</f>
        <v/>
      </c>
      <c r="AE292" s="5" t="str">
        <f>_xlfn.TEXTJOIN("#",TRUE,
IFERROR(VLOOKUP($F292,all_tags[level],1,FALSE),""),
IFERROR(VLOOKUP($G292,all_tags[level],1,FALSE),""),
IFERROR(VLOOKUP($H292,all_tags[level],1,FALSE),""),
IFERROR(VLOOKUP($I292,all_tags[level],1,FALSE),""),
IFERROR(VLOOKUP($J292,all_tags[level],1,FALSE),""),
IFERROR(VLOOKUP($K292,all_tags[level],1,FALSE),""),
IFERROR(VLOOKUP($L292,all_tags[level],1,FALSE),""),
IFERROR(VLOOKUP($M292,all_tags[level],1,FALSE),""),
IFERROR(VLOOKUP($N292,all_tags[level],1,FALSE),""),
IFERROR(VLOOKUP($O292,all_tags[level],1,FALSE),"")
)</f>
        <v/>
      </c>
      <c r="AF292" s="5" t="str">
        <f>_xlfn.TEXTJOIN("#",TRUE,
IFERROR(VLOOKUP($F292,all_tags[style],1,FALSE),""),
IFERROR(VLOOKUP($G292,all_tags[style],1,FALSE),""),
IFERROR(VLOOKUP($H292,all_tags[style],1,FALSE),""),
IFERROR(VLOOKUP($I292,all_tags[style],1,FALSE),""),
IFERROR(VLOOKUP($J292,all_tags[style],1,FALSE),""),
IFERROR(VLOOKUP($K292,all_tags[style],1,FALSE),""),
IFERROR(VLOOKUP($L292,all_tags[style],1,FALSE),""),
IFERROR(VLOOKUP($M292,all_tags[style],1,FALSE),""),
IFERROR(VLOOKUP($N292,all_tags[style],1,FALSE),""),
IFERROR(VLOOKUP($O292,all_tags[style],1,FALSE),"")
)</f>
        <v/>
      </c>
      <c r="AG292" s="5" t="str">
        <f>_xlfn.TEXTJOIN("#",TRUE,
IFERROR(VLOOKUP($F292,all_tags[theme],1,FALSE),""),
IFERROR(VLOOKUP($G292,all_tags[theme],1,FALSE),""),
IFERROR(VLOOKUP($H292,all_tags[theme],1,FALSE),""),
IFERROR(VLOOKUP($I292,all_tags[theme],1,FALSE),""),
IFERROR(VLOOKUP($J292,all_tags[theme],1,FALSE),""),
IFERROR(VLOOKUP($K292,all_tags[theme],1,FALSE),""),
IFERROR(VLOOKUP($L292,all_tags[theme],1,FALSE),""),
IFERROR(VLOOKUP($M292,all_tags[theme],1,FALSE),""),
IFERROR(VLOOKUP($N292,all_tags[theme],1,FALSE),""),
IFERROR(VLOOKUP($O292,all_tags[theme],1,FALSE),"")
)</f>
        <v/>
      </c>
      <c r="AH292" s="5" t="str">
        <f>_xlfn.TEXTJOIN("#",TRUE,
IFERROR(VLOOKUP($F292,all_tags[topic],1,FALSE),""),
IFERROR(VLOOKUP($G292,all_tags[topic],1,FALSE),""),
IFERROR(VLOOKUP($H292,all_tags[topic],1,FALSE),""),
IFERROR(VLOOKUP($I292,all_tags[topic],1,FALSE),""),
IFERROR(VLOOKUP($J292,all_tags[topic],1,FALSE),""),
IFERROR(VLOOKUP($K292,all_tags[topic],1,FALSE),""),
IFERROR(VLOOKUP($L292,all_tags[topic],1,FALSE),""),
IFERROR(VLOOKUP($M292,all_tags[topic],1,FALSE),""),
IFERROR(VLOOKUP($N292,all_tags[topic],1,FALSE),""),
IFERROR(VLOOKUP($O292,all_tags[topic],1,FALSE),"")
)</f>
        <v>technology</v>
      </c>
      <c r="AI292" s="5" t="str">
        <f>_xlfn.TEXTJOIN("#",TRUE,
IFERROR(VLOOKUP($F292,all_tags[area],1,FALSE),""),
IFERROR(VLOOKUP($G292,all_tags[area],1,FALSE),""),
IFERROR(VLOOKUP($H292,all_tags[area],1,FALSE),""),
IFERROR(VLOOKUP($I292,all_tags[area],1,FALSE),""),
IFERROR(VLOOKUP($J292,all_tags[area],1,FALSE),""),
IFERROR(VLOOKUP($K292,all_tags[area],1,FALSE),""),
IFERROR(VLOOKUP($L292,all_tags[area],1,FALSE),""),
IFERROR(VLOOKUP($M292,all_tags[area],1,FALSE),""),
IFERROR(VLOOKUP($N292,all_tags[area],1,FALSE),""),
IFERROR(VLOOKUP($O292,all_tags[area],1,FALSE),"")
)</f>
        <v>image-processing</v>
      </c>
      <c r="AJ292" s="5" t="str">
        <f>_xlfn.TEXTJOIN("#",TRUE,
IFERROR(VLOOKUP($F292,all_tags[technology],1,FALSE),""),
IFERROR(VLOOKUP($G292,all_tags[technology],1,FALSE),""),
IFERROR(VLOOKUP($H292,all_tags[technology],1,FALSE),""),
IFERROR(VLOOKUP($I292,all_tags[technology],1,FALSE),""),
IFERROR(VLOOKUP($J292,all_tags[technology],1,FALSE),""),
IFERROR(VLOOKUP($K292,all_tags[technology],1,FALSE),""),
IFERROR(VLOOKUP($L292,all_tags[technology],1,FALSE),""),
IFERROR(VLOOKUP($M292,all_tags[technology],1,FALSE),""),
IFERROR(VLOOKUP($N292,all_tags[technology],1,FALSE),""),
IFERROR(VLOOKUP($O292,all_tags[technology],1,FALSE),"")
)</f>
        <v>rstats</v>
      </c>
      <c r="AK292" s="5" t="str">
        <f>_xlfn.TEXTJOIN("#",TRUE,
IFERROR(VLOOKUP($F292,all_tags[other],1,FALSE),""),
IFERROR(VLOOKUP($G292,all_tags[other],1,FALSE),""),
IFERROR(VLOOKUP($H292,all_tags[other],1,FALSE),""),
IFERROR(VLOOKUP($I292,all_tags[other],1,FALSE),""),
IFERROR(VLOOKUP($J292,all_tags[other],1,FALSE),""),
IFERROR(VLOOKUP($K292,all_tags[other],1,FALSE),""),
IFERROR(VLOOKUP($L292,all_tags[other],1,FALSE),""),
IFERROR(VLOOKUP($M292,all_tags[other],1,FALSE),""),
IFERROR(VLOOKUP($N292,all_tags[other],1,FALSE),""),
IFERROR(VLOOKUP($O292,all_tags[other],1,FALSE),"")
)</f>
        <v/>
      </c>
      <c r="AL292" t="str">
        <f t="shared" si="4"/>
        <v>package;technology;image-processing;rstats</v>
      </c>
    </row>
    <row r="293" spans="1:38" x14ac:dyDescent="0.25">
      <c r="A293" t="str">
        <f>source_data[[#This Row],[link_id]]</f>
        <v>L00694</v>
      </c>
      <c r="B293" t="str">
        <f>source_data[[#This Row],[link]]</f>
        <v>https://petolau.github.io/Ensemble-of-trees-for-forecasting-time-series/</v>
      </c>
      <c r="C293" t="str">
        <f>source_data[[#This Row],[article_title]]</f>
        <v>Ensemble learning for time series forecasting in R</v>
      </c>
      <c r="D293" t="str">
        <f>source_data[[#This Row],[concatenate]]</f>
        <v>post;how-to;technique;technology;ml;rstats</v>
      </c>
      <c r="E293">
        <f>source_data[[#This Row],[tag_count]]</f>
        <v>6</v>
      </c>
      <c r="F293" t="str" cm="1">
        <f t="array" ref="F293:K293">_xlfn.TEXTSPLIT(Table5[[#This Row],[concatenate]],";")</f>
        <v>post</v>
      </c>
      <c r="G293" t="str">
        <v>how-to</v>
      </c>
      <c r="H293" t="str">
        <v>technique</v>
      </c>
      <c r="I293" t="str">
        <v>technology</v>
      </c>
      <c r="J293" t="str">
        <v>ml</v>
      </c>
      <c r="K293" t="str">
        <v>rstats</v>
      </c>
      <c r="Q293">
        <f>IF(ISBLANK(F293),-1,COUNTIF(all_tags[],F293)-COUNTIF(all_tags[category],F293))</f>
        <v>1</v>
      </c>
      <c r="R293">
        <f>IF(ISBLANK(G293),-1,COUNTIF(all_tags[],G293)-COUNTIF(all_tags[category],G293))</f>
        <v>1</v>
      </c>
      <c r="S293">
        <f>IF(ISBLANK(H293),-1,COUNTIF(all_tags[],H293)-COUNTIF(all_tags[category],H293))</f>
        <v>1</v>
      </c>
      <c r="T293">
        <f>IF(ISBLANK(I293),-1,COUNTIF(all_tags[],I293)-COUNTIF(all_tags[category],I293))</f>
        <v>1</v>
      </c>
      <c r="U293">
        <f>IF(ISBLANK(J293),-1,COUNTIF(all_tags[],J293)-COUNTIF(all_tags[category],J293))</f>
        <v>1</v>
      </c>
      <c r="V293">
        <f>IF(ISBLANK(K293),-1,COUNTIF(all_tags[],K293)-COUNTIF(all_tags[category],K293))</f>
        <v>1</v>
      </c>
      <c r="W293">
        <f>IF(ISBLANK(L293),-1,COUNTIF(all_tags[],L293)-COUNTIF(all_tags[category],L293))</f>
        <v>-1</v>
      </c>
      <c r="X293">
        <f>IF(ISBLANK(M293),-1,COUNTIF(all_tags[],M293)-COUNTIF(all_tags[category],M293))</f>
        <v>-1</v>
      </c>
      <c r="Y293">
        <f>IF(ISBLANK(N293),-1,COUNTIF(all_tags[],N293)-COUNTIF(all_tags[category],N293))</f>
        <v>-1</v>
      </c>
      <c r="Z293">
        <f>IF(ISBLANK(O293),-1,COUNTIF(all_tags[],O293)-COUNTIF(all_tags[category],O293))</f>
        <v>-1</v>
      </c>
      <c r="AB293" t="str">
        <f>Table5[[#This Row],[link_id]]</f>
        <v>L00694</v>
      </c>
      <c r="AC293" s="5" t="str">
        <f>_xlfn.TEXTJOIN("#",TRUE,
IFERROR(VLOOKUP($F293,all_tags[format],1,FALSE),""),
IFERROR(VLOOKUP($G293,all_tags[format],1,FALSE),""),
IFERROR(VLOOKUP($H293,all_tags[format],1,FALSE),""),
IFERROR(VLOOKUP($I293,all_tags[format],1,FALSE),""),
IFERROR(VLOOKUP($J293,all_tags[format],1,FALSE),""),
IFERROR(VLOOKUP($K293,all_tags[format],1,FALSE),""),
IFERROR(VLOOKUP($L293,all_tags[format],1,FALSE),""),
IFERROR(VLOOKUP($M293,all_tags[format],1,FALSE),""),
IFERROR(VLOOKUP($N293,all_tags[format],1,FALSE),""),
IFERROR(VLOOKUP($O293,all_tags[format],1,FALSE),"")
)</f>
        <v>post</v>
      </c>
      <c r="AD293" s="5" t="str">
        <f>_xlfn.TEXTJOIN("#",TRUE,
IFERROR(VLOOKUP($F293,all_tags[type],1,FALSE),""),
IFERROR(VLOOKUP($G293,all_tags[type],1,FALSE),""),
IFERROR(VLOOKUP($H293,all_tags[type],1,FALSE),""),
IFERROR(VLOOKUP($I293,all_tags[type],1,FALSE),""),
IFERROR(VLOOKUP($J293,all_tags[type],1,FALSE),""),
IFERROR(VLOOKUP($K293,all_tags[type],1,FALSE),""),
IFERROR(VLOOKUP($L293,all_tags[type],1,FALSE),""),
IFERROR(VLOOKUP($M293,all_tags[type],1,FALSE),""),
IFERROR(VLOOKUP($N293,all_tags[type],1,FALSE),""),
IFERROR(VLOOKUP($O293,all_tags[type],1,FALSE),"")
)</f>
        <v>how-to</v>
      </c>
      <c r="AE293" s="5" t="str">
        <f>_xlfn.TEXTJOIN("#",TRUE,
IFERROR(VLOOKUP($F293,all_tags[level],1,FALSE),""),
IFERROR(VLOOKUP($G293,all_tags[level],1,FALSE),""),
IFERROR(VLOOKUP($H293,all_tags[level],1,FALSE),""),
IFERROR(VLOOKUP($I293,all_tags[level],1,FALSE),""),
IFERROR(VLOOKUP($J293,all_tags[level],1,FALSE),""),
IFERROR(VLOOKUP($K293,all_tags[level],1,FALSE),""),
IFERROR(VLOOKUP($L293,all_tags[level],1,FALSE),""),
IFERROR(VLOOKUP($M293,all_tags[level],1,FALSE),""),
IFERROR(VLOOKUP($N293,all_tags[level],1,FALSE),""),
IFERROR(VLOOKUP($O293,all_tags[level],1,FALSE),"")
)</f>
        <v/>
      </c>
      <c r="AF293" s="5" t="str">
        <f>_xlfn.TEXTJOIN("#",TRUE,
IFERROR(VLOOKUP($F293,all_tags[style],1,FALSE),""),
IFERROR(VLOOKUP($G293,all_tags[style],1,FALSE),""),
IFERROR(VLOOKUP($H293,all_tags[style],1,FALSE),""),
IFERROR(VLOOKUP($I293,all_tags[style],1,FALSE),""),
IFERROR(VLOOKUP($J293,all_tags[style],1,FALSE),""),
IFERROR(VLOOKUP($K293,all_tags[style],1,FALSE),""),
IFERROR(VLOOKUP($L293,all_tags[style],1,FALSE),""),
IFERROR(VLOOKUP($M293,all_tags[style],1,FALSE),""),
IFERROR(VLOOKUP($N293,all_tags[style],1,FALSE),""),
IFERROR(VLOOKUP($O293,all_tags[style],1,FALSE),"")
)</f>
        <v/>
      </c>
      <c r="AG293" s="5" t="str">
        <f>_xlfn.TEXTJOIN("#",TRUE,
IFERROR(VLOOKUP($F293,all_tags[theme],1,FALSE),""),
IFERROR(VLOOKUP($G293,all_tags[theme],1,FALSE),""),
IFERROR(VLOOKUP($H293,all_tags[theme],1,FALSE),""),
IFERROR(VLOOKUP($I293,all_tags[theme],1,FALSE),""),
IFERROR(VLOOKUP($J293,all_tags[theme],1,FALSE),""),
IFERROR(VLOOKUP($K293,all_tags[theme],1,FALSE),""),
IFERROR(VLOOKUP($L293,all_tags[theme],1,FALSE),""),
IFERROR(VLOOKUP($M293,all_tags[theme],1,FALSE),""),
IFERROR(VLOOKUP($N293,all_tags[theme],1,FALSE),""),
IFERROR(VLOOKUP($O293,all_tags[theme],1,FALSE),"")
)</f>
        <v/>
      </c>
      <c r="AH293" s="5" t="str">
        <f>_xlfn.TEXTJOIN("#",TRUE,
IFERROR(VLOOKUP($F293,all_tags[topic],1,FALSE),""),
IFERROR(VLOOKUP($G293,all_tags[topic],1,FALSE),""),
IFERROR(VLOOKUP($H293,all_tags[topic],1,FALSE),""),
IFERROR(VLOOKUP($I293,all_tags[topic],1,FALSE),""),
IFERROR(VLOOKUP($J293,all_tags[topic],1,FALSE),""),
IFERROR(VLOOKUP($K293,all_tags[topic],1,FALSE),""),
IFERROR(VLOOKUP($L293,all_tags[topic],1,FALSE),""),
IFERROR(VLOOKUP($M293,all_tags[topic],1,FALSE),""),
IFERROR(VLOOKUP($N293,all_tags[topic],1,FALSE),""),
IFERROR(VLOOKUP($O293,all_tags[topic],1,FALSE),"")
)</f>
        <v>technique#technology</v>
      </c>
      <c r="AI293" s="5" t="str">
        <f>_xlfn.TEXTJOIN("#",TRUE,
IFERROR(VLOOKUP($F293,all_tags[area],1,FALSE),""),
IFERROR(VLOOKUP($G293,all_tags[area],1,FALSE),""),
IFERROR(VLOOKUP($H293,all_tags[area],1,FALSE),""),
IFERROR(VLOOKUP($I293,all_tags[area],1,FALSE),""),
IFERROR(VLOOKUP($J293,all_tags[area],1,FALSE),""),
IFERROR(VLOOKUP($K293,all_tags[area],1,FALSE),""),
IFERROR(VLOOKUP($L293,all_tags[area],1,FALSE),""),
IFERROR(VLOOKUP($M293,all_tags[area],1,FALSE),""),
IFERROR(VLOOKUP($N293,all_tags[area],1,FALSE),""),
IFERROR(VLOOKUP($O293,all_tags[area],1,FALSE),"")
)</f>
        <v>ml</v>
      </c>
      <c r="AJ293" s="5" t="str">
        <f>_xlfn.TEXTJOIN("#",TRUE,
IFERROR(VLOOKUP($F293,all_tags[technology],1,FALSE),""),
IFERROR(VLOOKUP($G293,all_tags[technology],1,FALSE),""),
IFERROR(VLOOKUP($H293,all_tags[technology],1,FALSE),""),
IFERROR(VLOOKUP($I293,all_tags[technology],1,FALSE),""),
IFERROR(VLOOKUP($J293,all_tags[technology],1,FALSE),""),
IFERROR(VLOOKUP($K293,all_tags[technology],1,FALSE),""),
IFERROR(VLOOKUP($L293,all_tags[technology],1,FALSE),""),
IFERROR(VLOOKUP($M293,all_tags[technology],1,FALSE),""),
IFERROR(VLOOKUP($N293,all_tags[technology],1,FALSE),""),
IFERROR(VLOOKUP($O293,all_tags[technology],1,FALSE),"")
)</f>
        <v>rstats</v>
      </c>
      <c r="AK293" s="5" t="str">
        <f>_xlfn.TEXTJOIN("#",TRUE,
IFERROR(VLOOKUP($F293,all_tags[other],1,FALSE),""),
IFERROR(VLOOKUP($G293,all_tags[other],1,FALSE),""),
IFERROR(VLOOKUP($H293,all_tags[other],1,FALSE),""),
IFERROR(VLOOKUP($I293,all_tags[other],1,FALSE),""),
IFERROR(VLOOKUP($J293,all_tags[other],1,FALSE),""),
IFERROR(VLOOKUP($K293,all_tags[other],1,FALSE),""),
IFERROR(VLOOKUP($L293,all_tags[other],1,FALSE),""),
IFERROR(VLOOKUP($M293,all_tags[other],1,FALSE),""),
IFERROR(VLOOKUP($N293,all_tags[other],1,FALSE),""),
IFERROR(VLOOKUP($O293,all_tags[other],1,FALSE),"")
)</f>
        <v/>
      </c>
      <c r="AL293" t="str">
        <f t="shared" si="4"/>
        <v>post;how-to;technique;technology;ml;rstats</v>
      </c>
    </row>
    <row r="294" spans="1:38" ht="30" x14ac:dyDescent="0.25">
      <c r="A294" t="str">
        <f>source_data[[#This Row],[link_id]]</f>
        <v>L00696</v>
      </c>
      <c r="B294" t="str">
        <f>source_data[[#This Row],[link]]</f>
        <v>https://blog.revolutionanalytics.com/2017/10/office-charts.html</v>
      </c>
      <c r="C294" t="str">
        <f>source_data[[#This Row],[article_title]]</f>
        <v>Create editable Microsoft Office charts from R</v>
      </c>
      <c r="D294" t="str">
        <f>source_data[[#This Row],[concatenate]]</f>
        <v>post;package;presentation;how-to;technique;technology;word;powerpoint</v>
      </c>
      <c r="E294">
        <f>source_data[[#This Row],[tag_count]]</f>
        <v>5</v>
      </c>
      <c r="F294" t="str" cm="1">
        <f t="array" ref="F294:M294">_xlfn.TEXTSPLIT(Table5[[#This Row],[concatenate]],";")</f>
        <v>post</v>
      </c>
      <c r="G294" t="str">
        <v>package</v>
      </c>
      <c r="H294" t="str">
        <v>presentation</v>
      </c>
      <c r="I294" t="str">
        <v>how-to</v>
      </c>
      <c r="J294" t="str">
        <v>technique</v>
      </c>
      <c r="K294" t="str">
        <v>technology</v>
      </c>
      <c r="L294" t="str">
        <v>word</v>
      </c>
      <c r="M294" t="str">
        <v>powerpoint</v>
      </c>
      <c r="Q294">
        <f>IF(ISBLANK(F294),-1,COUNTIF(all_tags[],F294)-COUNTIF(all_tags[category],F294))</f>
        <v>1</v>
      </c>
      <c r="R294">
        <f>IF(ISBLANK(G294),-1,COUNTIF(all_tags[],G294)-COUNTIF(all_tags[category],G294))</f>
        <v>1</v>
      </c>
      <c r="S294">
        <f>IF(ISBLANK(H294),-1,COUNTIF(all_tags[],H294)-COUNTIF(all_tags[category],H294))</f>
        <v>1</v>
      </c>
      <c r="T294">
        <f>IF(ISBLANK(I294),-1,COUNTIF(all_tags[],I294)-COUNTIF(all_tags[category],I294))</f>
        <v>1</v>
      </c>
      <c r="U294">
        <f>IF(ISBLANK(J294),-1,COUNTIF(all_tags[],J294)-COUNTIF(all_tags[category],J294))</f>
        <v>1</v>
      </c>
      <c r="V294">
        <f>IF(ISBLANK(K294),-1,COUNTIF(all_tags[],K294)-COUNTIF(all_tags[category],K294))</f>
        <v>1</v>
      </c>
      <c r="W294">
        <f>IF(ISBLANK(L294),-1,COUNTIF(all_tags[],L294)-COUNTIF(all_tags[category],L294))</f>
        <v>1</v>
      </c>
      <c r="X294">
        <f>IF(ISBLANK(M294),-1,COUNTIF(all_tags[],M294)-COUNTIF(all_tags[category],M294))</f>
        <v>1</v>
      </c>
      <c r="Y294">
        <f>IF(ISBLANK(N294),-1,COUNTIF(all_tags[],N294)-COUNTIF(all_tags[category],N294))</f>
        <v>-1</v>
      </c>
      <c r="Z294">
        <f>IF(ISBLANK(O294),-1,COUNTIF(all_tags[],O294)-COUNTIF(all_tags[category],O294))</f>
        <v>-1</v>
      </c>
      <c r="AB294" t="str">
        <f>Table5[[#This Row],[link_id]]</f>
        <v>L00696</v>
      </c>
      <c r="AC294" s="5" t="str">
        <f>_xlfn.TEXTJOIN("#",TRUE,
IFERROR(VLOOKUP($F294,all_tags[format],1,FALSE),""),
IFERROR(VLOOKUP($G294,all_tags[format],1,FALSE),""),
IFERROR(VLOOKUP($H294,all_tags[format],1,FALSE),""),
IFERROR(VLOOKUP($I294,all_tags[format],1,FALSE),""),
IFERROR(VLOOKUP($J294,all_tags[format],1,FALSE),""),
IFERROR(VLOOKUP($K294,all_tags[format],1,FALSE),""),
IFERROR(VLOOKUP($L294,all_tags[format],1,FALSE),""),
IFERROR(VLOOKUP($M294,all_tags[format],1,FALSE),""),
IFERROR(VLOOKUP($N294,all_tags[format],1,FALSE),""),
IFERROR(VLOOKUP($O294,all_tags[format],1,FALSE),"")
)</f>
        <v>post#package#presentation</v>
      </c>
      <c r="AD294" s="5" t="str">
        <f>_xlfn.TEXTJOIN("#",TRUE,
IFERROR(VLOOKUP($F294,all_tags[type],1,FALSE),""),
IFERROR(VLOOKUP($G294,all_tags[type],1,FALSE),""),
IFERROR(VLOOKUP($H294,all_tags[type],1,FALSE),""),
IFERROR(VLOOKUP($I294,all_tags[type],1,FALSE),""),
IFERROR(VLOOKUP($J294,all_tags[type],1,FALSE),""),
IFERROR(VLOOKUP($K294,all_tags[type],1,FALSE),""),
IFERROR(VLOOKUP($L294,all_tags[type],1,FALSE),""),
IFERROR(VLOOKUP($M294,all_tags[type],1,FALSE),""),
IFERROR(VLOOKUP($N294,all_tags[type],1,FALSE),""),
IFERROR(VLOOKUP($O294,all_tags[type],1,FALSE),"")
)</f>
        <v>how-to</v>
      </c>
      <c r="AE294" s="5" t="str">
        <f>_xlfn.TEXTJOIN("#",TRUE,
IFERROR(VLOOKUP($F294,all_tags[level],1,FALSE),""),
IFERROR(VLOOKUP($G294,all_tags[level],1,FALSE),""),
IFERROR(VLOOKUP($H294,all_tags[level],1,FALSE),""),
IFERROR(VLOOKUP($I294,all_tags[level],1,FALSE),""),
IFERROR(VLOOKUP($J294,all_tags[level],1,FALSE),""),
IFERROR(VLOOKUP($K294,all_tags[level],1,FALSE),""),
IFERROR(VLOOKUP($L294,all_tags[level],1,FALSE),""),
IFERROR(VLOOKUP($M294,all_tags[level],1,FALSE),""),
IFERROR(VLOOKUP($N294,all_tags[level],1,FALSE),""),
IFERROR(VLOOKUP($O294,all_tags[level],1,FALSE),"")
)</f>
        <v/>
      </c>
      <c r="AF294" s="5" t="str">
        <f>_xlfn.TEXTJOIN("#",TRUE,
IFERROR(VLOOKUP($F294,all_tags[style],1,FALSE),""),
IFERROR(VLOOKUP($G294,all_tags[style],1,FALSE),""),
IFERROR(VLOOKUP($H294,all_tags[style],1,FALSE),""),
IFERROR(VLOOKUP($I294,all_tags[style],1,FALSE),""),
IFERROR(VLOOKUP($J294,all_tags[style],1,FALSE),""),
IFERROR(VLOOKUP($K294,all_tags[style],1,FALSE),""),
IFERROR(VLOOKUP($L294,all_tags[style],1,FALSE),""),
IFERROR(VLOOKUP($M294,all_tags[style],1,FALSE),""),
IFERROR(VLOOKUP($N294,all_tags[style],1,FALSE),""),
IFERROR(VLOOKUP($O294,all_tags[style],1,FALSE),"")
)</f>
        <v/>
      </c>
      <c r="AG294" s="5" t="str">
        <f>_xlfn.TEXTJOIN("#",TRUE,
IFERROR(VLOOKUP($F294,all_tags[theme],1,FALSE),""),
IFERROR(VLOOKUP($G294,all_tags[theme],1,FALSE),""),
IFERROR(VLOOKUP($H294,all_tags[theme],1,FALSE),""),
IFERROR(VLOOKUP($I294,all_tags[theme],1,FALSE),""),
IFERROR(VLOOKUP($J294,all_tags[theme],1,FALSE),""),
IFERROR(VLOOKUP($K294,all_tags[theme],1,FALSE),""),
IFERROR(VLOOKUP($L294,all_tags[theme],1,FALSE),""),
IFERROR(VLOOKUP($M294,all_tags[theme],1,FALSE),""),
IFERROR(VLOOKUP($N294,all_tags[theme],1,FALSE),""),
IFERROR(VLOOKUP($O294,all_tags[theme],1,FALSE),"")
)</f>
        <v/>
      </c>
      <c r="AH294" s="5" t="str">
        <f>_xlfn.TEXTJOIN("#",TRUE,
IFERROR(VLOOKUP($F294,all_tags[topic],1,FALSE),""),
IFERROR(VLOOKUP($G294,all_tags[topic],1,FALSE),""),
IFERROR(VLOOKUP($H294,all_tags[topic],1,FALSE),""),
IFERROR(VLOOKUP($I294,all_tags[topic],1,FALSE),""),
IFERROR(VLOOKUP($J294,all_tags[topic],1,FALSE),""),
IFERROR(VLOOKUP($K294,all_tags[topic],1,FALSE),""),
IFERROR(VLOOKUP($L294,all_tags[topic],1,FALSE),""),
IFERROR(VLOOKUP($M294,all_tags[topic],1,FALSE),""),
IFERROR(VLOOKUP($N294,all_tags[topic],1,FALSE),""),
IFERROR(VLOOKUP($O294,all_tags[topic],1,FALSE),"")
)</f>
        <v>technique#technology</v>
      </c>
      <c r="AI294" s="5" t="str">
        <f>_xlfn.TEXTJOIN("#",TRUE,
IFERROR(VLOOKUP($F294,all_tags[area],1,FALSE),""),
IFERROR(VLOOKUP($G294,all_tags[area],1,FALSE),""),
IFERROR(VLOOKUP($H294,all_tags[area],1,FALSE),""),
IFERROR(VLOOKUP($I294,all_tags[area],1,FALSE),""),
IFERROR(VLOOKUP($J294,all_tags[area],1,FALSE),""),
IFERROR(VLOOKUP($K294,all_tags[area],1,FALSE),""),
IFERROR(VLOOKUP($L294,all_tags[area],1,FALSE),""),
IFERROR(VLOOKUP($M294,all_tags[area],1,FALSE),""),
IFERROR(VLOOKUP($N294,all_tags[area],1,FALSE),""),
IFERROR(VLOOKUP($O294,all_tags[area],1,FALSE),"")
)</f>
        <v/>
      </c>
      <c r="AJ294" s="5" t="str">
        <f>_xlfn.TEXTJOIN("#",TRUE,
IFERROR(VLOOKUP($F294,all_tags[technology],1,FALSE),""),
IFERROR(VLOOKUP($G294,all_tags[technology],1,FALSE),""),
IFERROR(VLOOKUP($H294,all_tags[technology],1,FALSE),""),
IFERROR(VLOOKUP($I294,all_tags[technology],1,FALSE),""),
IFERROR(VLOOKUP($J294,all_tags[technology],1,FALSE),""),
IFERROR(VLOOKUP($K294,all_tags[technology],1,FALSE),""),
IFERROR(VLOOKUP($L294,all_tags[technology],1,FALSE),""),
IFERROR(VLOOKUP($M294,all_tags[technology],1,FALSE),""),
IFERROR(VLOOKUP($N294,all_tags[technology],1,FALSE),""),
IFERROR(VLOOKUP($O294,all_tags[technology],1,FALSE),"")
)</f>
        <v>word#powerpoint</v>
      </c>
      <c r="AK294" s="5" t="str">
        <f>_xlfn.TEXTJOIN("#",TRUE,
IFERROR(VLOOKUP($F294,all_tags[other],1,FALSE),""),
IFERROR(VLOOKUP($G294,all_tags[other],1,FALSE),""),
IFERROR(VLOOKUP($H294,all_tags[other],1,FALSE),""),
IFERROR(VLOOKUP($I294,all_tags[other],1,FALSE),""),
IFERROR(VLOOKUP($J294,all_tags[other],1,FALSE),""),
IFERROR(VLOOKUP($K294,all_tags[other],1,FALSE),""),
IFERROR(VLOOKUP($L294,all_tags[other],1,FALSE),""),
IFERROR(VLOOKUP($M294,all_tags[other],1,FALSE),""),
IFERROR(VLOOKUP($N294,all_tags[other],1,FALSE),""),
IFERROR(VLOOKUP($O294,all_tags[other],1,FALSE),"")
)</f>
        <v/>
      </c>
      <c r="AL294" t="str">
        <f t="shared" si="4"/>
        <v>post;package;presentation;how-to;technique;technology;word;powerpoint</v>
      </c>
    </row>
    <row r="295" spans="1:38" x14ac:dyDescent="0.25">
      <c r="A295" t="str">
        <f>source_data[[#This Row],[link_id]]</f>
        <v>L00697</v>
      </c>
      <c r="B295" t="str">
        <f>source_data[[#This Row],[link]]</f>
        <v>https://ropensci.org/blog/2017/08/24/feddata-release/</v>
      </c>
      <c r="C295" t="str">
        <f>source_data[[#This Row],[article_title]]</f>
        <v>FedData – Getting assorted geospatial data into R</v>
      </c>
      <c r="D295" t="str">
        <f>source_data[[#This Row],[concatenate]]</f>
        <v>post;package;dataset;how-to;data-analysis;geospatial</v>
      </c>
      <c r="E295">
        <f>source_data[[#This Row],[tag_count]]</f>
        <v>5</v>
      </c>
      <c r="F295" t="str" cm="1">
        <f t="array" ref="F295:K295">_xlfn.TEXTSPLIT(Table5[[#This Row],[concatenate]],";")</f>
        <v>post</v>
      </c>
      <c r="G295" t="str">
        <v>package</v>
      </c>
      <c r="H295" t="str">
        <v>dataset</v>
      </c>
      <c r="I295" t="str">
        <v>how-to</v>
      </c>
      <c r="J295" t="str">
        <v>data-analysis</v>
      </c>
      <c r="K295" t="str">
        <v>geospatial</v>
      </c>
      <c r="Q295">
        <f>IF(ISBLANK(F295),-1,COUNTIF(all_tags[],F295)-COUNTIF(all_tags[category],F295))</f>
        <v>1</v>
      </c>
      <c r="R295">
        <f>IF(ISBLANK(G295),-1,COUNTIF(all_tags[],G295)-COUNTIF(all_tags[category],G295))</f>
        <v>1</v>
      </c>
      <c r="S295">
        <f>IF(ISBLANK(H295),-1,COUNTIF(all_tags[],H295)-COUNTIF(all_tags[category],H295))</f>
        <v>1</v>
      </c>
      <c r="T295">
        <f>IF(ISBLANK(I295),-1,COUNTIF(all_tags[],I295)-COUNTIF(all_tags[category],I295))</f>
        <v>1</v>
      </c>
      <c r="U295">
        <f>IF(ISBLANK(J295),-1,COUNTIF(all_tags[],J295)-COUNTIF(all_tags[category],J295))</f>
        <v>1</v>
      </c>
      <c r="V295">
        <f>IF(ISBLANK(K295),-1,COUNTIF(all_tags[],K295)-COUNTIF(all_tags[category],K295))</f>
        <v>1</v>
      </c>
      <c r="W295">
        <f>IF(ISBLANK(L295),-1,COUNTIF(all_tags[],L295)-COUNTIF(all_tags[category],L295))</f>
        <v>-1</v>
      </c>
      <c r="X295">
        <f>IF(ISBLANK(M295),-1,COUNTIF(all_tags[],M295)-COUNTIF(all_tags[category],M295))</f>
        <v>-1</v>
      </c>
      <c r="Y295">
        <f>IF(ISBLANK(N295),-1,COUNTIF(all_tags[],N295)-COUNTIF(all_tags[category],N295))</f>
        <v>-1</v>
      </c>
      <c r="Z295">
        <f>IF(ISBLANK(O295),-1,COUNTIF(all_tags[],O295)-COUNTIF(all_tags[category],O295))</f>
        <v>-1</v>
      </c>
      <c r="AB295" t="str">
        <f>Table5[[#This Row],[link_id]]</f>
        <v>L00697</v>
      </c>
      <c r="AC295" s="5" t="str">
        <f>_xlfn.TEXTJOIN("#",TRUE,
IFERROR(VLOOKUP($F295,all_tags[format],1,FALSE),""),
IFERROR(VLOOKUP($G295,all_tags[format],1,FALSE),""),
IFERROR(VLOOKUP($H295,all_tags[format],1,FALSE),""),
IFERROR(VLOOKUP($I295,all_tags[format],1,FALSE),""),
IFERROR(VLOOKUP($J295,all_tags[format],1,FALSE),""),
IFERROR(VLOOKUP($K295,all_tags[format],1,FALSE),""),
IFERROR(VLOOKUP($L295,all_tags[format],1,FALSE),""),
IFERROR(VLOOKUP($M295,all_tags[format],1,FALSE),""),
IFERROR(VLOOKUP($N295,all_tags[format],1,FALSE),""),
IFERROR(VLOOKUP($O295,all_tags[format],1,FALSE),"")
)</f>
        <v>post#package</v>
      </c>
      <c r="AD295" s="5" t="str">
        <f>_xlfn.TEXTJOIN("#",TRUE,
IFERROR(VLOOKUP($F295,all_tags[type],1,FALSE),""),
IFERROR(VLOOKUP($G295,all_tags[type],1,FALSE),""),
IFERROR(VLOOKUP($H295,all_tags[type],1,FALSE),""),
IFERROR(VLOOKUP($I295,all_tags[type],1,FALSE),""),
IFERROR(VLOOKUP($J295,all_tags[type],1,FALSE),""),
IFERROR(VLOOKUP($K295,all_tags[type],1,FALSE),""),
IFERROR(VLOOKUP($L295,all_tags[type],1,FALSE),""),
IFERROR(VLOOKUP($M295,all_tags[type],1,FALSE),""),
IFERROR(VLOOKUP($N295,all_tags[type],1,FALSE),""),
IFERROR(VLOOKUP($O295,all_tags[type],1,FALSE),"")
)</f>
        <v>dataset#how-to</v>
      </c>
      <c r="AE295" s="5" t="str">
        <f>_xlfn.TEXTJOIN("#",TRUE,
IFERROR(VLOOKUP($F295,all_tags[level],1,FALSE),""),
IFERROR(VLOOKUP($G295,all_tags[level],1,FALSE),""),
IFERROR(VLOOKUP($H295,all_tags[level],1,FALSE),""),
IFERROR(VLOOKUP($I295,all_tags[level],1,FALSE),""),
IFERROR(VLOOKUP($J295,all_tags[level],1,FALSE),""),
IFERROR(VLOOKUP($K295,all_tags[level],1,FALSE),""),
IFERROR(VLOOKUP($L295,all_tags[level],1,FALSE),""),
IFERROR(VLOOKUP($M295,all_tags[level],1,FALSE),""),
IFERROR(VLOOKUP($N295,all_tags[level],1,FALSE),""),
IFERROR(VLOOKUP($O295,all_tags[level],1,FALSE),"")
)</f>
        <v/>
      </c>
      <c r="AF295" s="5" t="str">
        <f>_xlfn.TEXTJOIN("#",TRUE,
IFERROR(VLOOKUP($F295,all_tags[style],1,FALSE),""),
IFERROR(VLOOKUP($G295,all_tags[style],1,FALSE),""),
IFERROR(VLOOKUP($H295,all_tags[style],1,FALSE),""),
IFERROR(VLOOKUP($I295,all_tags[style],1,FALSE),""),
IFERROR(VLOOKUP($J295,all_tags[style],1,FALSE),""),
IFERROR(VLOOKUP($K295,all_tags[style],1,FALSE),""),
IFERROR(VLOOKUP($L295,all_tags[style],1,FALSE),""),
IFERROR(VLOOKUP($M295,all_tags[style],1,FALSE),""),
IFERROR(VLOOKUP($N295,all_tags[style],1,FALSE),""),
IFERROR(VLOOKUP($O295,all_tags[style],1,FALSE),"")
)</f>
        <v/>
      </c>
      <c r="AG295" s="5" t="str">
        <f>_xlfn.TEXTJOIN("#",TRUE,
IFERROR(VLOOKUP($F295,all_tags[theme],1,FALSE),""),
IFERROR(VLOOKUP($G295,all_tags[theme],1,FALSE),""),
IFERROR(VLOOKUP($H295,all_tags[theme],1,FALSE),""),
IFERROR(VLOOKUP($I295,all_tags[theme],1,FALSE),""),
IFERROR(VLOOKUP($J295,all_tags[theme],1,FALSE),""),
IFERROR(VLOOKUP($K295,all_tags[theme],1,FALSE),""),
IFERROR(VLOOKUP($L295,all_tags[theme],1,FALSE),""),
IFERROR(VLOOKUP($M295,all_tags[theme],1,FALSE),""),
IFERROR(VLOOKUP($N295,all_tags[theme],1,FALSE),""),
IFERROR(VLOOKUP($O295,all_tags[theme],1,FALSE),"")
)</f>
        <v>data-analysis</v>
      </c>
      <c r="AH295" s="5" t="str">
        <f>_xlfn.TEXTJOIN("#",TRUE,
IFERROR(VLOOKUP($F295,all_tags[topic],1,FALSE),""),
IFERROR(VLOOKUP($G295,all_tags[topic],1,FALSE),""),
IFERROR(VLOOKUP($H295,all_tags[topic],1,FALSE),""),
IFERROR(VLOOKUP($I295,all_tags[topic],1,FALSE),""),
IFERROR(VLOOKUP($J295,all_tags[topic],1,FALSE),""),
IFERROR(VLOOKUP($K295,all_tags[topic],1,FALSE),""),
IFERROR(VLOOKUP($L295,all_tags[topic],1,FALSE),""),
IFERROR(VLOOKUP($M295,all_tags[topic],1,FALSE),""),
IFERROR(VLOOKUP($N295,all_tags[topic],1,FALSE),""),
IFERROR(VLOOKUP($O295,all_tags[topic],1,FALSE),"")
)</f>
        <v/>
      </c>
      <c r="AI295" s="5" t="str">
        <f>_xlfn.TEXTJOIN("#",TRUE,
IFERROR(VLOOKUP($F295,all_tags[area],1,FALSE),""),
IFERROR(VLOOKUP($G295,all_tags[area],1,FALSE),""),
IFERROR(VLOOKUP($H295,all_tags[area],1,FALSE),""),
IFERROR(VLOOKUP($I295,all_tags[area],1,FALSE),""),
IFERROR(VLOOKUP($J295,all_tags[area],1,FALSE),""),
IFERROR(VLOOKUP($K295,all_tags[area],1,FALSE),""),
IFERROR(VLOOKUP($L295,all_tags[area],1,FALSE),""),
IFERROR(VLOOKUP($M295,all_tags[area],1,FALSE),""),
IFERROR(VLOOKUP($N295,all_tags[area],1,FALSE),""),
IFERROR(VLOOKUP($O295,all_tags[area],1,FALSE),"")
)</f>
        <v>geospatial</v>
      </c>
      <c r="AJ295" s="5" t="str">
        <f>_xlfn.TEXTJOIN("#",TRUE,
IFERROR(VLOOKUP($F295,all_tags[technology],1,FALSE),""),
IFERROR(VLOOKUP($G295,all_tags[technology],1,FALSE),""),
IFERROR(VLOOKUP($H295,all_tags[technology],1,FALSE),""),
IFERROR(VLOOKUP($I295,all_tags[technology],1,FALSE),""),
IFERROR(VLOOKUP($J295,all_tags[technology],1,FALSE),""),
IFERROR(VLOOKUP($K295,all_tags[technology],1,FALSE),""),
IFERROR(VLOOKUP($L295,all_tags[technology],1,FALSE),""),
IFERROR(VLOOKUP($M295,all_tags[technology],1,FALSE),""),
IFERROR(VLOOKUP($N295,all_tags[technology],1,FALSE),""),
IFERROR(VLOOKUP($O295,all_tags[technology],1,FALSE),"")
)</f>
        <v/>
      </c>
      <c r="AK295" s="5" t="str">
        <f>_xlfn.TEXTJOIN("#",TRUE,
IFERROR(VLOOKUP($F295,all_tags[other],1,FALSE),""),
IFERROR(VLOOKUP($G295,all_tags[other],1,FALSE),""),
IFERROR(VLOOKUP($H295,all_tags[other],1,FALSE),""),
IFERROR(VLOOKUP($I295,all_tags[other],1,FALSE),""),
IFERROR(VLOOKUP($J295,all_tags[other],1,FALSE),""),
IFERROR(VLOOKUP($K295,all_tags[other],1,FALSE),""),
IFERROR(VLOOKUP($L295,all_tags[other],1,FALSE),""),
IFERROR(VLOOKUP($M295,all_tags[other],1,FALSE),""),
IFERROR(VLOOKUP($N295,all_tags[other],1,FALSE),""),
IFERROR(VLOOKUP($O295,all_tags[other],1,FALSE),"")
)</f>
        <v/>
      </c>
      <c r="AL295" t="str">
        <f t="shared" si="4"/>
        <v>post;package;dataset;how-to;data-analysis;geospatial</v>
      </c>
    </row>
    <row r="296" spans="1:38" x14ac:dyDescent="0.25">
      <c r="A296" t="str">
        <f>source_data[[#This Row],[link_id]]</f>
        <v>L00699</v>
      </c>
      <c r="B296" t="str">
        <f>source_data[[#This Row],[link]]</f>
        <v>http://rforjournalists.com/2017/10/25/scraping-in-r-access-to-mortgage-petition/</v>
      </c>
      <c r="C296" t="str">
        <f>source_data[[#This Row],[article_title]]</f>
        <v>Scraping in R: Access to mortgage petition</v>
      </c>
      <c r="D296" t="str">
        <f>source_data[[#This Row],[concatenate]]</f>
        <v>post;how-to;technique;technology;web-scraping;rstats</v>
      </c>
      <c r="E296">
        <f>source_data[[#This Row],[tag_count]]</f>
        <v>6</v>
      </c>
      <c r="F296" t="str" cm="1">
        <f t="array" ref="F296:K296">_xlfn.TEXTSPLIT(Table5[[#This Row],[concatenate]],";")</f>
        <v>post</v>
      </c>
      <c r="G296" t="str">
        <v>how-to</v>
      </c>
      <c r="H296" t="str">
        <v>technique</v>
      </c>
      <c r="I296" t="str">
        <v>technology</v>
      </c>
      <c r="J296" t="str">
        <v>web-scraping</v>
      </c>
      <c r="K296" t="str">
        <v>rstats</v>
      </c>
      <c r="Q296">
        <f>IF(ISBLANK(F296),-1,COUNTIF(all_tags[],F296)-COUNTIF(all_tags[category],F296))</f>
        <v>1</v>
      </c>
      <c r="R296">
        <f>IF(ISBLANK(G296),-1,COUNTIF(all_tags[],G296)-COUNTIF(all_tags[category],G296))</f>
        <v>1</v>
      </c>
      <c r="S296">
        <f>IF(ISBLANK(H296),-1,COUNTIF(all_tags[],H296)-COUNTIF(all_tags[category],H296))</f>
        <v>1</v>
      </c>
      <c r="T296">
        <f>IF(ISBLANK(I296),-1,COUNTIF(all_tags[],I296)-COUNTIF(all_tags[category],I296))</f>
        <v>1</v>
      </c>
      <c r="U296">
        <f>IF(ISBLANK(J296),-1,COUNTIF(all_tags[],J296)-COUNTIF(all_tags[category],J296))</f>
        <v>1</v>
      </c>
      <c r="V296">
        <f>IF(ISBLANK(K296),-1,COUNTIF(all_tags[],K296)-COUNTIF(all_tags[category],K296))</f>
        <v>1</v>
      </c>
      <c r="W296">
        <f>IF(ISBLANK(L296),-1,COUNTIF(all_tags[],L296)-COUNTIF(all_tags[category],L296))</f>
        <v>-1</v>
      </c>
      <c r="X296">
        <f>IF(ISBLANK(M296),-1,COUNTIF(all_tags[],M296)-COUNTIF(all_tags[category],M296))</f>
        <v>-1</v>
      </c>
      <c r="Y296">
        <f>IF(ISBLANK(N296),-1,COUNTIF(all_tags[],N296)-COUNTIF(all_tags[category],N296))</f>
        <v>-1</v>
      </c>
      <c r="Z296">
        <f>IF(ISBLANK(O296),-1,COUNTIF(all_tags[],O296)-COUNTIF(all_tags[category],O296))</f>
        <v>-1</v>
      </c>
      <c r="AB296" t="str">
        <f>Table5[[#This Row],[link_id]]</f>
        <v>L00699</v>
      </c>
      <c r="AC296" s="5" t="str">
        <f>_xlfn.TEXTJOIN("#",TRUE,
IFERROR(VLOOKUP($F296,all_tags[format],1,FALSE),""),
IFERROR(VLOOKUP($G296,all_tags[format],1,FALSE),""),
IFERROR(VLOOKUP($H296,all_tags[format],1,FALSE),""),
IFERROR(VLOOKUP($I296,all_tags[format],1,FALSE),""),
IFERROR(VLOOKUP($J296,all_tags[format],1,FALSE),""),
IFERROR(VLOOKUP($K296,all_tags[format],1,FALSE),""),
IFERROR(VLOOKUP($L296,all_tags[format],1,FALSE),""),
IFERROR(VLOOKUP($M296,all_tags[format],1,FALSE),""),
IFERROR(VLOOKUP($N296,all_tags[format],1,FALSE),""),
IFERROR(VLOOKUP($O296,all_tags[format],1,FALSE),"")
)</f>
        <v>post</v>
      </c>
      <c r="AD296" s="5" t="str">
        <f>_xlfn.TEXTJOIN("#",TRUE,
IFERROR(VLOOKUP($F296,all_tags[type],1,FALSE),""),
IFERROR(VLOOKUP($G296,all_tags[type],1,FALSE),""),
IFERROR(VLOOKUP($H296,all_tags[type],1,FALSE),""),
IFERROR(VLOOKUP($I296,all_tags[type],1,FALSE),""),
IFERROR(VLOOKUP($J296,all_tags[type],1,FALSE),""),
IFERROR(VLOOKUP($K296,all_tags[type],1,FALSE),""),
IFERROR(VLOOKUP($L296,all_tags[type],1,FALSE),""),
IFERROR(VLOOKUP($M296,all_tags[type],1,FALSE),""),
IFERROR(VLOOKUP($N296,all_tags[type],1,FALSE),""),
IFERROR(VLOOKUP($O296,all_tags[type],1,FALSE),"")
)</f>
        <v>how-to</v>
      </c>
      <c r="AE296" s="5" t="str">
        <f>_xlfn.TEXTJOIN("#",TRUE,
IFERROR(VLOOKUP($F296,all_tags[level],1,FALSE),""),
IFERROR(VLOOKUP($G296,all_tags[level],1,FALSE),""),
IFERROR(VLOOKUP($H296,all_tags[level],1,FALSE),""),
IFERROR(VLOOKUP($I296,all_tags[level],1,FALSE),""),
IFERROR(VLOOKUP($J296,all_tags[level],1,FALSE),""),
IFERROR(VLOOKUP($K296,all_tags[level],1,FALSE),""),
IFERROR(VLOOKUP($L296,all_tags[level],1,FALSE),""),
IFERROR(VLOOKUP($M296,all_tags[level],1,FALSE),""),
IFERROR(VLOOKUP($N296,all_tags[level],1,FALSE),""),
IFERROR(VLOOKUP($O296,all_tags[level],1,FALSE),"")
)</f>
        <v/>
      </c>
      <c r="AF296" s="5" t="str">
        <f>_xlfn.TEXTJOIN("#",TRUE,
IFERROR(VLOOKUP($F296,all_tags[style],1,FALSE),""),
IFERROR(VLOOKUP($G296,all_tags[style],1,FALSE),""),
IFERROR(VLOOKUP($H296,all_tags[style],1,FALSE),""),
IFERROR(VLOOKUP($I296,all_tags[style],1,FALSE),""),
IFERROR(VLOOKUP($J296,all_tags[style],1,FALSE),""),
IFERROR(VLOOKUP($K296,all_tags[style],1,FALSE),""),
IFERROR(VLOOKUP($L296,all_tags[style],1,FALSE),""),
IFERROR(VLOOKUP($M296,all_tags[style],1,FALSE),""),
IFERROR(VLOOKUP($N296,all_tags[style],1,FALSE),""),
IFERROR(VLOOKUP($O296,all_tags[style],1,FALSE),"")
)</f>
        <v/>
      </c>
      <c r="AG296" s="5" t="str">
        <f>_xlfn.TEXTJOIN("#",TRUE,
IFERROR(VLOOKUP($F296,all_tags[theme],1,FALSE),""),
IFERROR(VLOOKUP($G296,all_tags[theme],1,FALSE),""),
IFERROR(VLOOKUP($H296,all_tags[theme],1,FALSE),""),
IFERROR(VLOOKUP($I296,all_tags[theme],1,FALSE),""),
IFERROR(VLOOKUP($J296,all_tags[theme],1,FALSE),""),
IFERROR(VLOOKUP($K296,all_tags[theme],1,FALSE),""),
IFERROR(VLOOKUP($L296,all_tags[theme],1,FALSE),""),
IFERROR(VLOOKUP($M296,all_tags[theme],1,FALSE),""),
IFERROR(VLOOKUP($N296,all_tags[theme],1,FALSE),""),
IFERROR(VLOOKUP($O296,all_tags[theme],1,FALSE),"")
)</f>
        <v/>
      </c>
      <c r="AH296" s="5" t="str">
        <f>_xlfn.TEXTJOIN("#",TRUE,
IFERROR(VLOOKUP($F296,all_tags[topic],1,FALSE),""),
IFERROR(VLOOKUP($G296,all_tags[topic],1,FALSE),""),
IFERROR(VLOOKUP($H296,all_tags[topic],1,FALSE),""),
IFERROR(VLOOKUP($I296,all_tags[topic],1,FALSE),""),
IFERROR(VLOOKUP($J296,all_tags[topic],1,FALSE),""),
IFERROR(VLOOKUP($K296,all_tags[topic],1,FALSE),""),
IFERROR(VLOOKUP($L296,all_tags[topic],1,FALSE),""),
IFERROR(VLOOKUP($M296,all_tags[topic],1,FALSE),""),
IFERROR(VLOOKUP($N296,all_tags[topic],1,FALSE),""),
IFERROR(VLOOKUP($O296,all_tags[topic],1,FALSE),"")
)</f>
        <v>technique#technology</v>
      </c>
      <c r="AI296" s="5" t="str">
        <f>_xlfn.TEXTJOIN("#",TRUE,
IFERROR(VLOOKUP($F296,all_tags[area],1,FALSE),""),
IFERROR(VLOOKUP($G296,all_tags[area],1,FALSE),""),
IFERROR(VLOOKUP($H296,all_tags[area],1,FALSE),""),
IFERROR(VLOOKUP($I296,all_tags[area],1,FALSE),""),
IFERROR(VLOOKUP($J296,all_tags[area],1,FALSE),""),
IFERROR(VLOOKUP($K296,all_tags[area],1,FALSE),""),
IFERROR(VLOOKUP($L296,all_tags[area],1,FALSE),""),
IFERROR(VLOOKUP($M296,all_tags[area],1,FALSE),""),
IFERROR(VLOOKUP($N296,all_tags[area],1,FALSE),""),
IFERROR(VLOOKUP($O296,all_tags[area],1,FALSE),"")
)</f>
        <v>web-scraping</v>
      </c>
      <c r="AJ296" s="5" t="str">
        <f>_xlfn.TEXTJOIN("#",TRUE,
IFERROR(VLOOKUP($F296,all_tags[technology],1,FALSE),""),
IFERROR(VLOOKUP($G296,all_tags[technology],1,FALSE),""),
IFERROR(VLOOKUP($H296,all_tags[technology],1,FALSE),""),
IFERROR(VLOOKUP($I296,all_tags[technology],1,FALSE),""),
IFERROR(VLOOKUP($J296,all_tags[technology],1,FALSE),""),
IFERROR(VLOOKUP($K296,all_tags[technology],1,FALSE),""),
IFERROR(VLOOKUP($L296,all_tags[technology],1,FALSE),""),
IFERROR(VLOOKUP($M296,all_tags[technology],1,FALSE),""),
IFERROR(VLOOKUP($N296,all_tags[technology],1,FALSE),""),
IFERROR(VLOOKUP($O296,all_tags[technology],1,FALSE),"")
)</f>
        <v>rstats</v>
      </c>
      <c r="AK296" s="5" t="str">
        <f>_xlfn.TEXTJOIN("#",TRUE,
IFERROR(VLOOKUP($F296,all_tags[other],1,FALSE),""),
IFERROR(VLOOKUP($G296,all_tags[other],1,FALSE),""),
IFERROR(VLOOKUP($H296,all_tags[other],1,FALSE),""),
IFERROR(VLOOKUP($I296,all_tags[other],1,FALSE),""),
IFERROR(VLOOKUP($J296,all_tags[other],1,FALSE),""),
IFERROR(VLOOKUP($K296,all_tags[other],1,FALSE),""),
IFERROR(VLOOKUP($L296,all_tags[other],1,FALSE),""),
IFERROR(VLOOKUP($M296,all_tags[other],1,FALSE),""),
IFERROR(VLOOKUP($N296,all_tags[other],1,FALSE),""),
IFERROR(VLOOKUP($O296,all_tags[other],1,FALSE),"")
)</f>
        <v/>
      </c>
      <c r="AL296" t="str">
        <f t="shared" si="4"/>
        <v>post;how-to;technique;technology;web-scraping;rstats</v>
      </c>
    </row>
    <row r="297" spans="1:38" x14ac:dyDescent="0.25">
      <c r="A297" t="str">
        <f>source_data[[#This Row],[link_id]]</f>
        <v>L00701</v>
      </c>
      <c r="B297" t="str">
        <f>source_data[[#This Row],[link]]</f>
        <v>http://www.creativebloq.com/features/the-10-best-free-graphic-design-courses-online</v>
      </c>
      <c r="C297" t="str">
        <f>source_data[[#This Row],[article_title]]</f>
        <v>The 10 best free graphic design courses online</v>
      </c>
      <c r="D297" t="str">
        <f>source_data[[#This Row],[concatenate]]</f>
        <v>post;course;list;design;development</v>
      </c>
      <c r="E297">
        <f>source_data[[#This Row],[tag_count]]</f>
        <v>5</v>
      </c>
      <c r="F297" t="str" cm="1">
        <f t="array" ref="F297:J297">_xlfn.TEXTSPLIT(Table5[[#This Row],[concatenate]],";")</f>
        <v>post</v>
      </c>
      <c r="G297" t="str">
        <v>course</v>
      </c>
      <c r="H297" t="str">
        <v>list</v>
      </c>
      <c r="I297" t="str">
        <v>design</v>
      </c>
      <c r="J297" t="str">
        <v>development</v>
      </c>
      <c r="Q297">
        <f>IF(ISBLANK(F297),-1,COUNTIF(all_tags[],F297)-COUNTIF(all_tags[category],F297))</f>
        <v>1</v>
      </c>
      <c r="R297">
        <f>IF(ISBLANK(G297),-1,COUNTIF(all_tags[],G297)-COUNTIF(all_tags[category],G297))</f>
        <v>1</v>
      </c>
      <c r="S297">
        <f>IF(ISBLANK(H297),-1,COUNTIF(all_tags[],H297)-COUNTIF(all_tags[category],H297))</f>
        <v>1</v>
      </c>
      <c r="T297">
        <f>IF(ISBLANK(I297),-1,COUNTIF(all_tags[],I297)-COUNTIF(all_tags[category],I297))</f>
        <v>1</v>
      </c>
      <c r="U297">
        <f>IF(ISBLANK(J297),-1,COUNTIF(all_tags[],J297)-COUNTIF(all_tags[category],J297))</f>
        <v>1</v>
      </c>
      <c r="V297">
        <f>IF(ISBLANK(K297),-1,COUNTIF(all_tags[],K297)-COUNTIF(all_tags[category],K297))</f>
        <v>-1</v>
      </c>
      <c r="W297">
        <f>IF(ISBLANK(L297),-1,COUNTIF(all_tags[],L297)-COUNTIF(all_tags[category],L297))</f>
        <v>-1</v>
      </c>
      <c r="X297">
        <f>IF(ISBLANK(M297),-1,COUNTIF(all_tags[],M297)-COUNTIF(all_tags[category],M297))</f>
        <v>-1</v>
      </c>
      <c r="Y297">
        <f>IF(ISBLANK(N297),-1,COUNTIF(all_tags[],N297)-COUNTIF(all_tags[category],N297))</f>
        <v>-1</v>
      </c>
      <c r="Z297">
        <f>IF(ISBLANK(O297),-1,COUNTIF(all_tags[],O297)-COUNTIF(all_tags[category],O297))</f>
        <v>-1</v>
      </c>
      <c r="AB297" t="str">
        <f>Table5[[#This Row],[link_id]]</f>
        <v>L00701</v>
      </c>
      <c r="AC297" s="5" t="str">
        <f>_xlfn.TEXTJOIN("#",TRUE,
IFERROR(VLOOKUP($F297,all_tags[format],1,FALSE),""),
IFERROR(VLOOKUP($G297,all_tags[format],1,FALSE),""),
IFERROR(VLOOKUP($H297,all_tags[format],1,FALSE),""),
IFERROR(VLOOKUP($I297,all_tags[format],1,FALSE),""),
IFERROR(VLOOKUP($J297,all_tags[format],1,FALSE),""),
IFERROR(VLOOKUP($K297,all_tags[format],1,FALSE),""),
IFERROR(VLOOKUP($L297,all_tags[format],1,FALSE),""),
IFERROR(VLOOKUP($M297,all_tags[format],1,FALSE),""),
IFERROR(VLOOKUP($N297,all_tags[format],1,FALSE),""),
IFERROR(VLOOKUP($O297,all_tags[format],1,FALSE),"")
)</f>
        <v>post#course</v>
      </c>
      <c r="AD297" s="5" t="str">
        <f>_xlfn.TEXTJOIN("#",TRUE,
IFERROR(VLOOKUP($F297,all_tags[type],1,FALSE),""),
IFERROR(VLOOKUP($G297,all_tags[type],1,FALSE),""),
IFERROR(VLOOKUP($H297,all_tags[type],1,FALSE),""),
IFERROR(VLOOKUP($I297,all_tags[type],1,FALSE),""),
IFERROR(VLOOKUP($J297,all_tags[type],1,FALSE),""),
IFERROR(VLOOKUP($K297,all_tags[type],1,FALSE),""),
IFERROR(VLOOKUP($L297,all_tags[type],1,FALSE),""),
IFERROR(VLOOKUP($M297,all_tags[type],1,FALSE),""),
IFERROR(VLOOKUP($N297,all_tags[type],1,FALSE),""),
IFERROR(VLOOKUP($O297,all_tags[type],1,FALSE),"")
)</f>
        <v>list</v>
      </c>
      <c r="AE297" s="5" t="str">
        <f>_xlfn.TEXTJOIN("#",TRUE,
IFERROR(VLOOKUP($F297,all_tags[level],1,FALSE),""),
IFERROR(VLOOKUP($G297,all_tags[level],1,FALSE),""),
IFERROR(VLOOKUP($H297,all_tags[level],1,FALSE),""),
IFERROR(VLOOKUP($I297,all_tags[level],1,FALSE),""),
IFERROR(VLOOKUP($J297,all_tags[level],1,FALSE),""),
IFERROR(VLOOKUP($K297,all_tags[level],1,FALSE),""),
IFERROR(VLOOKUP($L297,all_tags[level],1,FALSE),""),
IFERROR(VLOOKUP($M297,all_tags[level],1,FALSE),""),
IFERROR(VLOOKUP($N297,all_tags[level],1,FALSE),""),
IFERROR(VLOOKUP($O297,all_tags[level],1,FALSE),"")
)</f>
        <v/>
      </c>
      <c r="AF297" s="5" t="str">
        <f>_xlfn.TEXTJOIN("#",TRUE,
IFERROR(VLOOKUP($F297,all_tags[style],1,FALSE),""),
IFERROR(VLOOKUP($G297,all_tags[style],1,FALSE),""),
IFERROR(VLOOKUP($H297,all_tags[style],1,FALSE),""),
IFERROR(VLOOKUP($I297,all_tags[style],1,FALSE),""),
IFERROR(VLOOKUP($J297,all_tags[style],1,FALSE),""),
IFERROR(VLOOKUP($K297,all_tags[style],1,FALSE),""),
IFERROR(VLOOKUP($L297,all_tags[style],1,FALSE),""),
IFERROR(VLOOKUP($M297,all_tags[style],1,FALSE),""),
IFERROR(VLOOKUP($N297,all_tags[style],1,FALSE),""),
IFERROR(VLOOKUP($O297,all_tags[style],1,FALSE),"")
)</f>
        <v/>
      </c>
      <c r="AG297" s="5" t="str">
        <f>_xlfn.TEXTJOIN("#",TRUE,
IFERROR(VLOOKUP($F297,all_tags[theme],1,FALSE),""),
IFERROR(VLOOKUP($G297,all_tags[theme],1,FALSE),""),
IFERROR(VLOOKUP($H297,all_tags[theme],1,FALSE),""),
IFERROR(VLOOKUP($I297,all_tags[theme],1,FALSE),""),
IFERROR(VLOOKUP($J297,all_tags[theme],1,FALSE),""),
IFERROR(VLOOKUP($K297,all_tags[theme],1,FALSE),""),
IFERROR(VLOOKUP($L297,all_tags[theme],1,FALSE),""),
IFERROR(VLOOKUP($M297,all_tags[theme],1,FALSE),""),
IFERROR(VLOOKUP($N297,all_tags[theme],1,FALSE),""),
IFERROR(VLOOKUP($O297,all_tags[theme],1,FALSE),"")
)</f>
        <v/>
      </c>
      <c r="AH297" s="5" t="str">
        <f>_xlfn.TEXTJOIN("#",TRUE,
IFERROR(VLOOKUP($F297,all_tags[topic],1,FALSE),""),
IFERROR(VLOOKUP($G297,all_tags[topic],1,FALSE),""),
IFERROR(VLOOKUP($H297,all_tags[topic],1,FALSE),""),
IFERROR(VLOOKUP($I297,all_tags[topic],1,FALSE),""),
IFERROR(VLOOKUP($J297,all_tags[topic],1,FALSE),""),
IFERROR(VLOOKUP($K297,all_tags[topic],1,FALSE),""),
IFERROR(VLOOKUP($L297,all_tags[topic],1,FALSE),""),
IFERROR(VLOOKUP($M297,all_tags[topic],1,FALSE),""),
IFERROR(VLOOKUP($N297,all_tags[topic],1,FALSE),""),
IFERROR(VLOOKUP($O297,all_tags[topic],1,FALSE),"")
)</f>
        <v>design</v>
      </c>
      <c r="AI297" s="5" t="str">
        <f>_xlfn.TEXTJOIN("#",TRUE,
IFERROR(VLOOKUP($F297,all_tags[area],1,FALSE),""),
IFERROR(VLOOKUP($G297,all_tags[area],1,FALSE),""),
IFERROR(VLOOKUP($H297,all_tags[area],1,FALSE),""),
IFERROR(VLOOKUP($I297,all_tags[area],1,FALSE),""),
IFERROR(VLOOKUP($J297,all_tags[area],1,FALSE),""),
IFERROR(VLOOKUP($K297,all_tags[area],1,FALSE),""),
IFERROR(VLOOKUP($L297,all_tags[area],1,FALSE),""),
IFERROR(VLOOKUP($M297,all_tags[area],1,FALSE),""),
IFERROR(VLOOKUP($N297,all_tags[area],1,FALSE),""),
IFERROR(VLOOKUP($O297,all_tags[area],1,FALSE),"")
)</f>
        <v>development</v>
      </c>
      <c r="AJ297" s="5" t="str">
        <f>_xlfn.TEXTJOIN("#",TRUE,
IFERROR(VLOOKUP($F297,all_tags[technology],1,FALSE),""),
IFERROR(VLOOKUP($G297,all_tags[technology],1,FALSE),""),
IFERROR(VLOOKUP($H297,all_tags[technology],1,FALSE),""),
IFERROR(VLOOKUP($I297,all_tags[technology],1,FALSE),""),
IFERROR(VLOOKUP($J297,all_tags[technology],1,FALSE),""),
IFERROR(VLOOKUP($K297,all_tags[technology],1,FALSE),""),
IFERROR(VLOOKUP($L297,all_tags[technology],1,FALSE),""),
IFERROR(VLOOKUP($M297,all_tags[technology],1,FALSE),""),
IFERROR(VLOOKUP($N297,all_tags[technology],1,FALSE),""),
IFERROR(VLOOKUP($O297,all_tags[technology],1,FALSE),"")
)</f>
        <v/>
      </c>
      <c r="AK297" s="5" t="str">
        <f>_xlfn.TEXTJOIN("#",TRUE,
IFERROR(VLOOKUP($F297,all_tags[other],1,FALSE),""),
IFERROR(VLOOKUP($G297,all_tags[other],1,FALSE),""),
IFERROR(VLOOKUP($H297,all_tags[other],1,FALSE),""),
IFERROR(VLOOKUP($I297,all_tags[other],1,FALSE),""),
IFERROR(VLOOKUP($J297,all_tags[other],1,FALSE),""),
IFERROR(VLOOKUP($K297,all_tags[other],1,FALSE),""),
IFERROR(VLOOKUP($L297,all_tags[other],1,FALSE),""),
IFERROR(VLOOKUP($M297,all_tags[other],1,FALSE),""),
IFERROR(VLOOKUP($N297,all_tags[other],1,FALSE),""),
IFERROR(VLOOKUP($O297,all_tags[other],1,FALSE),"")
)</f>
        <v/>
      </c>
      <c r="AL297" t="str">
        <f t="shared" si="4"/>
        <v>post;course;list;design;development</v>
      </c>
    </row>
    <row r="298" spans="1:38" x14ac:dyDescent="0.25">
      <c r="A298" t="str">
        <f>source_data[[#This Row],[link_id]]</f>
        <v>L00702</v>
      </c>
      <c r="B298" t="str">
        <f>source_data[[#This Row],[link]]</f>
        <v>http://www.datasciencecentral.com/profiles/blogs/neural-networks-for-machine-learning</v>
      </c>
      <c r="C298" t="str">
        <f>source_data[[#This Row],[article_title]]</f>
        <v>30 Free Courses: Neural Networks, Machine Learning, Algorithms, AI</v>
      </c>
      <c r="D298" t="str">
        <f>source_data[[#This Row],[concatenate]]</f>
        <v>post;course;list;tutorial;data-science</v>
      </c>
      <c r="E298">
        <f>source_data[[#This Row],[tag_count]]</f>
        <v>4</v>
      </c>
      <c r="F298" t="str" cm="1">
        <f t="array" ref="F298:J298">_xlfn.TEXTSPLIT(Table5[[#This Row],[concatenate]],";")</f>
        <v>post</v>
      </c>
      <c r="G298" t="str">
        <v>course</v>
      </c>
      <c r="H298" t="str">
        <v>list</v>
      </c>
      <c r="I298" t="str">
        <v>tutorial</v>
      </c>
      <c r="J298" t="str">
        <v>data-science</v>
      </c>
      <c r="Q298">
        <f>IF(ISBLANK(F298),-1,COUNTIF(all_tags[],F298)-COUNTIF(all_tags[category],F298))</f>
        <v>1</v>
      </c>
      <c r="R298">
        <f>IF(ISBLANK(G298),-1,COUNTIF(all_tags[],G298)-COUNTIF(all_tags[category],G298))</f>
        <v>1</v>
      </c>
      <c r="S298">
        <f>IF(ISBLANK(H298),-1,COUNTIF(all_tags[],H298)-COUNTIF(all_tags[category],H298))</f>
        <v>1</v>
      </c>
      <c r="T298">
        <f>IF(ISBLANK(I298),-1,COUNTIF(all_tags[],I298)-COUNTIF(all_tags[category],I298))</f>
        <v>1</v>
      </c>
      <c r="U298">
        <f>IF(ISBLANK(J298),-1,COUNTIF(all_tags[],J298)-COUNTIF(all_tags[category],J298))</f>
        <v>1</v>
      </c>
      <c r="V298">
        <f>IF(ISBLANK(K298),-1,COUNTIF(all_tags[],K298)-COUNTIF(all_tags[category],K298))</f>
        <v>-1</v>
      </c>
      <c r="W298">
        <f>IF(ISBLANK(L298),-1,COUNTIF(all_tags[],L298)-COUNTIF(all_tags[category],L298))</f>
        <v>-1</v>
      </c>
      <c r="X298">
        <f>IF(ISBLANK(M298),-1,COUNTIF(all_tags[],M298)-COUNTIF(all_tags[category],M298))</f>
        <v>-1</v>
      </c>
      <c r="Y298">
        <f>IF(ISBLANK(N298),-1,COUNTIF(all_tags[],N298)-COUNTIF(all_tags[category],N298))</f>
        <v>-1</v>
      </c>
      <c r="Z298">
        <f>IF(ISBLANK(O298),-1,COUNTIF(all_tags[],O298)-COUNTIF(all_tags[category],O298))</f>
        <v>-1</v>
      </c>
      <c r="AB298" t="str">
        <f>Table5[[#This Row],[link_id]]</f>
        <v>L00702</v>
      </c>
      <c r="AC298" s="5" t="str">
        <f>_xlfn.TEXTJOIN("#",TRUE,
IFERROR(VLOOKUP($F298,all_tags[format],1,FALSE),""),
IFERROR(VLOOKUP($G298,all_tags[format],1,FALSE),""),
IFERROR(VLOOKUP($H298,all_tags[format],1,FALSE),""),
IFERROR(VLOOKUP($I298,all_tags[format],1,FALSE),""),
IFERROR(VLOOKUP($J298,all_tags[format],1,FALSE),""),
IFERROR(VLOOKUP($K298,all_tags[format],1,FALSE),""),
IFERROR(VLOOKUP($L298,all_tags[format],1,FALSE),""),
IFERROR(VLOOKUP($M298,all_tags[format],1,FALSE),""),
IFERROR(VLOOKUP($N298,all_tags[format],1,FALSE),""),
IFERROR(VLOOKUP($O298,all_tags[format],1,FALSE),"")
)</f>
        <v>post#course</v>
      </c>
      <c r="AD298" s="5" t="str">
        <f>_xlfn.TEXTJOIN("#",TRUE,
IFERROR(VLOOKUP($F298,all_tags[type],1,FALSE),""),
IFERROR(VLOOKUP($G298,all_tags[type],1,FALSE),""),
IFERROR(VLOOKUP($H298,all_tags[type],1,FALSE),""),
IFERROR(VLOOKUP($I298,all_tags[type],1,FALSE),""),
IFERROR(VLOOKUP($J298,all_tags[type],1,FALSE),""),
IFERROR(VLOOKUP($K298,all_tags[type],1,FALSE),""),
IFERROR(VLOOKUP($L298,all_tags[type],1,FALSE),""),
IFERROR(VLOOKUP($M298,all_tags[type],1,FALSE),""),
IFERROR(VLOOKUP($N298,all_tags[type],1,FALSE),""),
IFERROR(VLOOKUP($O298,all_tags[type],1,FALSE),"")
)</f>
        <v>list#tutorial</v>
      </c>
      <c r="AE298" s="5" t="str">
        <f>_xlfn.TEXTJOIN("#",TRUE,
IFERROR(VLOOKUP($F298,all_tags[level],1,FALSE),""),
IFERROR(VLOOKUP($G298,all_tags[level],1,FALSE),""),
IFERROR(VLOOKUP($H298,all_tags[level],1,FALSE),""),
IFERROR(VLOOKUP($I298,all_tags[level],1,FALSE),""),
IFERROR(VLOOKUP($J298,all_tags[level],1,FALSE),""),
IFERROR(VLOOKUP($K298,all_tags[level],1,FALSE),""),
IFERROR(VLOOKUP($L298,all_tags[level],1,FALSE),""),
IFERROR(VLOOKUP($M298,all_tags[level],1,FALSE),""),
IFERROR(VLOOKUP($N298,all_tags[level],1,FALSE),""),
IFERROR(VLOOKUP($O298,all_tags[level],1,FALSE),"")
)</f>
        <v/>
      </c>
      <c r="AF298" s="5" t="str">
        <f>_xlfn.TEXTJOIN("#",TRUE,
IFERROR(VLOOKUP($F298,all_tags[style],1,FALSE),""),
IFERROR(VLOOKUP($G298,all_tags[style],1,FALSE),""),
IFERROR(VLOOKUP($H298,all_tags[style],1,FALSE),""),
IFERROR(VLOOKUP($I298,all_tags[style],1,FALSE),""),
IFERROR(VLOOKUP($J298,all_tags[style],1,FALSE),""),
IFERROR(VLOOKUP($K298,all_tags[style],1,FALSE),""),
IFERROR(VLOOKUP($L298,all_tags[style],1,FALSE),""),
IFERROR(VLOOKUP($M298,all_tags[style],1,FALSE),""),
IFERROR(VLOOKUP($N298,all_tags[style],1,FALSE),""),
IFERROR(VLOOKUP($O298,all_tags[style],1,FALSE),"")
)</f>
        <v/>
      </c>
      <c r="AG298" s="5" t="str">
        <f>_xlfn.TEXTJOIN("#",TRUE,
IFERROR(VLOOKUP($F298,all_tags[theme],1,FALSE),""),
IFERROR(VLOOKUP($G298,all_tags[theme],1,FALSE),""),
IFERROR(VLOOKUP($H298,all_tags[theme],1,FALSE),""),
IFERROR(VLOOKUP($I298,all_tags[theme],1,FALSE),""),
IFERROR(VLOOKUP($J298,all_tags[theme],1,FALSE),""),
IFERROR(VLOOKUP($K298,all_tags[theme],1,FALSE),""),
IFERROR(VLOOKUP($L298,all_tags[theme],1,FALSE),""),
IFERROR(VLOOKUP($M298,all_tags[theme],1,FALSE),""),
IFERROR(VLOOKUP($N298,all_tags[theme],1,FALSE),""),
IFERROR(VLOOKUP($O298,all_tags[theme],1,FALSE),"")
)</f>
        <v>data-science</v>
      </c>
      <c r="AH298" s="5" t="str">
        <f>_xlfn.TEXTJOIN("#",TRUE,
IFERROR(VLOOKUP($F298,all_tags[topic],1,FALSE),""),
IFERROR(VLOOKUP($G298,all_tags[topic],1,FALSE),""),
IFERROR(VLOOKUP($H298,all_tags[topic],1,FALSE),""),
IFERROR(VLOOKUP($I298,all_tags[topic],1,FALSE),""),
IFERROR(VLOOKUP($J298,all_tags[topic],1,FALSE),""),
IFERROR(VLOOKUP($K298,all_tags[topic],1,FALSE),""),
IFERROR(VLOOKUP($L298,all_tags[topic],1,FALSE),""),
IFERROR(VLOOKUP($M298,all_tags[topic],1,FALSE),""),
IFERROR(VLOOKUP($N298,all_tags[topic],1,FALSE),""),
IFERROR(VLOOKUP($O298,all_tags[topic],1,FALSE),"")
)</f>
        <v/>
      </c>
      <c r="AI298" s="5" t="str">
        <f>_xlfn.TEXTJOIN("#",TRUE,
IFERROR(VLOOKUP($F298,all_tags[area],1,FALSE),""),
IFERROR(VLOOKUP($G298,all_tags[area],1,FALSE),""),
IFERROR(VLOOKUP($H298,all_tags[area],1,FALSE),""),
IFERROR(VLOOKUP($I298,all_tags[area],1,FALSE),""),
IFERROR(VLOOKUP($J298,all_tags[area],1,FALSE),""),
IFERROR(VLOOKUP($K298,all_tags[area],1,FALSE),""),
IFERROR(VLOOKUP($L298,all_tags[area],1,FALSE),""),
IFERROR(VLOOKUP($M298,all_tags[area],1,FALSE),""),
IFERROR(VLOOKUP($N298,all_tags[area],1,FALSE),""),
IFERROR(VLOOKUP($O298,all_tags[area],1,FALSE),"")
)</f>
        <v/>
      </c>
      <c r="AJ298" s="5" t="str">
        <f>_xlfn.TEXTJOIN("#",TRUE,
IFERROR(VLOOKUP($F298,all_tags[technology],1,FALSE),""),
IFERROR(VLOOKUP($G298,all_tags[technology],1,FALSE),""),
IFERROR(VLOOKUP($H298,all_tags[technology],1,FALSE),""),
IFERROR(VLOOKUP($I298,all_tags[technology],1,FALSE),""),
IFERROR(VLOOKUP($J298,all_tags[technology],1,FALSE),""),
IFERROR(VLOOKUP($K298,all_tags[technology],1,FALSE),""),
IFERROR(VLOOKUP($L298,all_tags[technology],1,FALSE),""),
IFERROR(VLOOKUP($M298,all_tags[technology],1,FALSE),""),
IFERROR(VLOOKUP($N298,all_tags[technology],1,FALSE),""),
IFERROR(VLOOKUP($O298,all_tags[technology],1,FALSE),"")
)</f>
        <v/>
      </c>
      <c r="AK298" s="5" t="str">
        <f>_xlfn.TEXTJOIN("#",TRUE,
IFERROR(VLOOKUP($F298,all_tags[other],1,FALSE),""),
IFERROR(VLOOKUP($G298,all_tags[other],1,FALSE),""),
IFERROR(VLOOKUP($H298,all_tags[other],1,FALSE),""),
IFERROR(VLOOKUP($I298,all_tags[other],1,FALSE),""),
IFERROR(VLOOKUP($J298,all_tags[other],1,FALSE),""),
IFERROR(VLOOKUP($K298,all_tags[other],1,FALSE),""),
IFERROR(VLOOKUP($L298,all_tags[other],1,FALSE),""),
IFERROR(VLOOKUP($M298,all_tags[other],1,FALSE),""),
IFERROR(VLOOKUP($N298,all_tags[other],1,FALSE),""),
IFERROR(VLOOKUP($O298,all_tags[other],1,FALSE),"")
)</f>
        <v/>
      </c>
      <c r="AL298" t="str">
        <f t="shared" si="4"/>
        <v>post;course;list;tutorial;data-science</v>
      </c>
    </row>
    <row r="299" spans="1:38" x14ac:dyDescent="0.25">
      <c r="A299" t="str">
        <f>source_data[[#This Row],[link_id]]</f>
        <v>L00703</v>
      </c>
      <c r="B299" t="str">
        <f>source_data[[#This Row],[link]]</f>
        <v>http://www.datasciencecentral.com/profiles/blogs/book-mastering-machine-learning-with-python-in-six-steps</v>
      </c>
      <c r="C299" t="str">
        <f>source_data[[#This Row],[article_title]]</f>
        <v>Book: Mastering Machine Learning with Python in Six Steps</v>
      </c>
      <c r="D299" t="str">
        <f>source_data[[#This Row],[concatenate]]</f>
        <v>post;book;review;ml</v>
      </c>
      <c r="E299">
        <f>source_data[[#This Row],[tag_count]]</f>
        <v>4</v>
      </c>
      <c r="F299" t="str" cm="1">
        <f t="array" ref="F299:I299">_xlfn.TEXTSPLIT(Table5[[#This Row],[concatenate]],";")</f>
        <v>post</v>
      </c>
      <c r="G299" t="str">
        <v>book</v>
      </c>
      <c r="H299" t="str">
        <v>review</v>
      </c>
      <c r="I299" t="str">
        <v>ml</v>
      </c>
      <c r="Q299">
        <f>IF(ISBLANK(F299),-1,COUNTIF(all_tags[],F299)-COUNTIF(all_tags[category],F299))</f>
        <v>1</v>
      </c>
      <c r="R299">
        <f>IF(ISBLANK(G299),-1,COUNTIF(all_tags[],G299)-COUNTIF(all_tags[category],G299))</f>
        <v>1</v>
      </c>
      <c r="S299">
        <f>IF(ISBLANK(H299),-1,COUNTIF(all_tags[],H299)-COUNTIF(all_tags[category],H299))</f>
        <v>1</v>
      </c>
      <c r="T299">
        <f>IF(ISBLANK(I299),-1,COUNTIF(all_tags[],I299)-COUNTIF(all_tags[category],I299))</f>
        <v>1</v>
      </c>
      <c r="U299">
        <f>IF(ISBLANK(J299),-1,COUNTIF(all_tags[],J299)-COUNTIF(all_tags[category],J299))</f>
        <v>-1</v>
      </c>
      <c r="V299">
        <f>IF(ISBLANK(K299),-1,COUNTIF(all_tags[],K299)-COUNTIF(all_tags[category],K299))</f>
        <v>-1</v>
      </c>
      <c r="W299">
        <f>IF(ISBLANK(L299),-1,COUNTIF(all_tags[],L299)-COUNTIF(all_tags[category],L299))</f>
        <v>-1</v>
      </c>
      <c r="X299">
        <f>IF(ISBLANK(M299),-1,COUNTIF(all_tags[],M299)-COUNTIF(all_tags[category],M299))</f>
        <v>-1</v>
      </c>
      <c r="Y299">
        <f>IF(ISBLANK(N299),-1,COUNTIF(all_tags[],N299)-COUNTIF(all_tags[category],N299))</f>
        <v>-1</v>
      </c>
      <c r="Z299">
        <f>IF(ISBLANK(O299),-1,COUNTIF(all_tags[],O299)-COUNTIF(all_tags[category],O299))</f>
        <v>-1</v>
      </c>
      <c r="AB299" t="str">
        <f>Table5[[#This Row],[link_id]]</f>
        <v>L00703</v>
      </c>
      <c r="AC299" s="5" t="str">
        <f>_xlfn.TEXTJOIN("#",TRUE,
IFERROR(VLOOKUP($F299,all_tags[format],1,FALSE),""),
IFERROR(VLOOKUP($G299,all_tags[format],1,FALSE),""),
IFERROR(VLOOKUP($H299,all_tags[format],1,FALSE),""),
IFERROR(VLOOKUP($I299,all_tags[format],1,FALSE),""),
IFERROR(VLOOKUP($J299,all_tags[format],1,FALSE),""),
IFERROR(VLOOKUP($K299,all_tags[format],1,FALSE),""),
IFERROR(VLOOKUP($L299,all_tags[format],1,FALSE),""),
IFERROR(VLOOKUP($M299,all_tags[format],1,FALSE),""),
IFERROR(VLOOKUP($N299,all_tags[format],1,FALSE),""),
IFERROR(VLOOKUP($O299,all_tags[format],1,FALSE),"")
)</f>
        <v>post#book</v>
      </c>
      <c r="AD299" s="5" t="str">
        <f>_xlfn.TEXTJOIN("#",TRUE,
IFERROR(VLOOKUP($F299,all_tags[type],1,FALSE),""),
IFERROR(VLOOKUP($G299,all_tags[type],1,FALSE),""),
IFERROR(VLOOKUP($H299,all_tags[type],1,FALSE),""),
IFERROR(VLOOKUP($I299,all_tags[type],1,FALSE),""),
IFERROR(VLOOKUP($J299,all_tags[type],1,FALSE),""),
IFERROR(VLOOKUP($K299,all_tags[type],1,FALSE),""),
IFERROR(VLOOKUP($L299,all_tags[type],1,FALSE),""),
IFERROR(VLOOKUP($M299,all_tags[type],1,FALSE),""),
IFERROR(VLOOKUP($N299,all_tags[type],1,FALSE),""),
IFERROR(VLOOKUP($O299,all_tags[type],1,FALSE),"")
)</f>
        <v>review</v>
      </c>
      <c r="AE299" s="5" t="str">
        <f>_xlfn.TEXTJOIN("#",TRUE,
IFERROR(VLOOKUP($F299,all_tags[level],1,FALSE),""),
IFERROR(VLOOKUP($G299,all_tags[level],1,FALSE),""),
IFERROR(VLOOKUP($H299,all_tags[level],1,FALSE),""),
IFERROR(VLOOKUP($I299,all_tags[level],1,FALSE),""),
IFERROR(VLOOKUP($J299,all_tags[level],1,FALSE),""),
IFERROR(VLOOKUP($K299,all_tags[level],1,FALSE),""),
IFERROR(VLOOKUP($L299,all_tags[level],1,FALSE),""),
IFERROR(VLOOKUP($M299,all_tags[level],1,FALSE),""),
IFERROR(VLOOKUP($N299,all_tags[level],1,FALSE),""),
IFERROR(VLOOKUP($O299,all_tags[level],1,FALSE),"")
)</f>
        <v/>
      </c>
      <c r="AF299" s="5" t="str">
        <f>_xlfn.TEXTJOIN("#",TRUE,
IFERROR(VLOOKUP($F299,all_tags[style],1,FALSE),""),
IFERROR(VLOOKUP($G299,all_tags[style],1,FALSE),""),
IFERROR(VLOOKUP($H299,all_tags[style],1,FALSE),""),
IFERROR(VLOOKUP($I299,all_tags[style],1,FALSE),""),
IFERROR(VLOOKUP($J299,all_tags[style],1,FALSE),""),
IFERROR(VLOOKUP($K299,all_tags[style],1,FALSE),""),
IFERROR(VLOOKUP($L299,all_tags[style],1,FALSE),""),
IFERROR(VLOOKUP($M299,all_tags[style],1,FALSE),""),
IFERROR(VLOOKUP($N299,all_tags[style],1,FALSE),""),
IFERROR(VLOOKUP($O299,all_tags[style],1,FALSE),"")
)</f>
        <v/>
      </c>
      <c r="AG299" s="5" t="str">
        <f>_xlfn.TEXTJOIN("#",TRUE,
IFERROR(VLOOKUP($F299,all_tags[theme],1,FALSE),""),
IFERROR(VLOOKUP($G299,all_tags[theme],1,FALSE),""),
IFERROR(VLOOKUP($H299,all_tags[theme],1,FALSE),""),
IFERROR(VLOOKUP($I299,all_tags[theme],1,FALSE),""),
IFERROR(VLOOKUP($J299,all_tags[theme],1,FALSE),""),
IFERROR(VLOOKUP($K299,all_tags[theme],1,FALSE),""),
IFERROR(VLOOKUP($L299,all_tags[theme],1,FALSE),""),
IFERROR(VLOOKUP($M299,all_tags[theme],1,FALSE),""),
IFERROR(VLOOKUP($N299,all_tags[theme],1,FALSE),""),
IFERROR(VLOOKUP($O299,all_tags[theme],1,FALSE),"")
)</f>
        <v/>
      </c>
      <c r="AH299" s="5" t="str">
        <f>_xlfn.TEXTJOIN("#",TRUE,
IFERROR(VLOOKUP($F299,all_tags[topic],1,FALSE),""),
IFERROR(VLOOKUP($G299,all_tags[topic],1,FALSE),""),
IFERROR(VLOOKUP($H299,all_tags[topic],1,FALSE),""),
IFERROR(VLOOKUP($I299,all_tags[topic],1,FALSE),""),
IFERROR(VLOOKUP($J299,all_tags[topic],1,FALSE),""),
IFERROR(VLOOKUP($K299,all_tags[topic],1,FALSE),""),
IFERROR(VLOOKUP($L299,all_tags[topic],1,FALSE),""),
IFERROR(VLOOKUP($M299,all_tags[topic],1,FALSE),""),
IFERROR(VLOOKUP($N299,all_tags[topic],1,FALSE),""),
IFERROR(VLOOKUP($O299,all_tags[topic],1,FALSE),"")
)</f>
        <v/>
      </c>
      <c r="AI299" s="5" t="str">
        <f>_xlfn.TEXTJOIN("#",TRUE,
IFERROR(VLOOKUP($F299,all_tags[area],1,FALSE),""),
IFERROR(VLOOKUP($G299,all_tags[area],1,FALSE),""),
IFERROR(VLOOKUP($H299,all_tags[area],1,FALSE),""),
IFERROR(VLOOKUP($I299,all_tags[area],1,FALSE),""),
IFERROR(VLOOKUP($J299,all_tags[area],1,FALSE),""),
IFERROR(VLOOKUP($K299,all_tags[area],1,FALSE),""),
IFERROR(VLOOKUP($L299,all_tags[area],1,FALSE),""),
IFERROR(VLOOKUP($M299,all_tags[area],1,FALSE),""),
IFERROR(VLOOKUP($N299,all_tags[area],1,FALSE),""),
IFERROR(VLOOKUP($O299,all_tags[area],1,FALSE),"")
)</f>
        <v>ml</v>
      </c>
      <c r="AJ299" s="5" t="str">
        <f>_xlfn.TEXTJOIN("#",TRUE,
IFERROR(VLOOKUP($F299,all_tags[technology],1,FALSE),""),
IFERROR(VLOOKUP($G299,all_tags[technology],1,FALSE),""),
IFERROR(VLOOKUP($H299,all_tags[technology],1,FALSE),""),
IFERROR(VLOOKUP($I299,all_tags[technology],1,FALSE),""),
IFERROR(VLOOKUP($J299,all_tags[technology],1,FALSE),""),
IFERROR(VLOOKUP($K299,all_tags[technology],1,FALSE),""),
IFERROR(VLOOKUP($L299,all_tags[technology],1,FALSE),""),
IFERROR(VLOOKUP($M299,all_tags[technology],1,FALSE),""),
IFERROR(VLOOKUP($N299,all_tags[technology],1,FALSE),""),
IFERROR(VLOOKUP($O299,all_tags[technology],1,FALSE),"")
)</f>
        <v/>
      </c>
      <c r="AK299" s="5" t="str">
        <f>_xlfn.TEXTJOIN("#",TRUE,
IFERROR(VLOOKUP($F299,all_tags[other],1,FALSE),""),
IFERROR(VLOOKUP($G299,all_tags[other],1,FALSE),""),
IFERROR(VLOOKUP($H299,all_tags[other],1,FALSE),""),
IFERROR(VLOOKUP($I299,all_tags[other],1,FALSE),""),
IFERROR(VLOOKUP($J299,all_tags[other],1,FALSE),""),
IFERROR(VLOOKUP($K299,all_tags[other],1,FALSE),""),
IFERROR(VLOOKUP($L299,all_tags[other],1,FALSE),""),
IFERROR(VLOOKUP($M299,all_tags[other],1,FALSE),""),
IFERROR(VLOOKUP($N299,all_tags[other],1,FALSE),""),
IFERROR(VLOOKUP($O299,all_tags[other],1,FALSE),"")
)</f>
        <v/>
      </c>
      <c r="AL299" t="str">
        <f t="shared" si="4"/>
        <v>post;book;review;ml</v>
      </c>
    </row>
    <row r="300" spans="1:38" x14ac:dyDescent="0.25">
      <c r="A300" t="str">
        <f>source_data[[#This Row],[link_id]]</f>
        <v>L00704</v>
      </c>
      <c r="B300" t="str">
        <f>source_data[[#This Row],[link]]</f>
        <v>https://www.edgarsdatalab.com/2017/10/22/intro-to-tensorflow-in-r/</v>
      </c>
      <c r="C300" t="str">
        <f>source_data[[#This Row],[article_title]]</f>
        <v>Intro to TensorFlow in R</v>
      </c>
      <c r="D300" t="str">
        <f>source_data[[#This Row],[concatenate]]</f>
        <v>post;tutorial;introduction;technology;ml;tensorflow;rstats</v>
      </c>
      <c r="E300">
        <f>source_data[[#This Row],[tag_count]]</f>
        <v>6</v>
      </c>
      <c r="F300" t="str" cm="1">
        <f t="array" ref="F300:L300">_xlfn.TEXTSPLIT(Table5[[#This Row],[concatenate]],";")</f>
        <v>post</v>
      </c>
      <c r="G300" t="str">
        <v>tutorial</v>
      </c>
      <c r="H300" t="str">
        <v>introduction</v>
      </c>
      <c r="I300" t="str">
        <v>technology</v>
      </c>
      <c r="J300" t="str">
        <v>ml</v>
      </c>
      <c r="K300" t="str">
        <v>tensorflow</v>
      </c>
      <c r="L300" t="str">
        <v>rstats</v>
      </c>
      <c r="Q300">
        <f>IF(ISBLANK(F300),-1,COUNTIF(all_tags[],F300)-COUNTIF(all_tags[category],F300))</f>
        <v>1</v>
      </c>
      <c r="R300">
        <f>IF(ISBLANK(G300),-1,COUNTIF(all_tags[],G300)-COUNTIF(all_tags[category],G300))</f>
        <v>1</v>
      </c>
      <c r="S300">
        <f>IF(ISBLANK(H300),-1,COUNTIF(all_tags[],H300)-COUNTIF(all_tags[category],H300))</f>
        <v>1</v>
      </c>
      <c r="T300">
        <f>IF(ISBLANK(I300),-1,COUNTIF(all_tags[],I300)-COUNTIF(all_tags[category],I300))</f>
        <v>1</v>
      </c>
      <c r="U300">
        <f>IF(ISBLANK(J300),-1,COUNTIF(all_tags[],J300)-COUNTIF(all_tags[category],J300))</f>
        <v>1</v>
      </c>
      <c r="V300">
        <f>IF(ISBLANK(K300),-1,COUNTIF(all_tags[],K300)-COUNTIF(all_tags[category],K300))</f>
        <v>1</v>
      </c>
      <c r="W300">
        <f>IF(ISBLANK(L300),-1,COUNTIF(all_tags[],L300)-COUNTIF(all_tags[category],L300))</f>
        <v>1</v>
      </c>
      <c r="X300">
        <f>IF(ISBLANK(M300),-1,COUNTIF(all_tags[],M300)-COUNTIF(all_tags[category],M300))</f>
        <v>-1</v>
      </c>
      <c r="Y300">
        <f>IF(ISBLANK(N300),-1,COUNTIF(all_tags[],N300)-COUNTIF(all_tags[category],N300))</f>
        <v>-1</v>
      </c>
      <c r="Z300">
        <f>IF(ISBLANK(O300),-1,COUNTIF(all_tags[],O300)-COUNTIF(all_tags[category],O300))</f>
        <v>-1</v>
      </c>
      <c r="AB300" t="str">
        <f>Table5[[#This Row],[link_id]]</f>
        <v>L00704</v>
      </c>
      <c r="AC300" s="5" t="str">
        <f>_xlfn.TEXTJOIN("#",TRUE,
IFERROR(VLOOKUP($F300,all_tags[format],1,FALSE),""),
IFERROR(VLOOKUP($G300,all_tags[format],1,FALSE),""),
IFERROR(VLOOKUP($H300,all_tags[format],1,FALSE),""),
IFERROR(VLOOKUP($I300,all_tags[format],1,FALSE),""),
IFERROR(VLOOKUP($J300,all_tags[format],1,FALSE),""),
IFERROR(VLOOKUP($K300,all_tags[format],1,FALSE),""),
IFERROR(VLOOKUP($L300,all_tags[format],1,FALSE),""),
IFERROR(VLOOKUP($M300,all_tags[format],1,FALSE),""),
IFERROR(VLOOKUP($N300,all_tags[format],1,FALSE),""),
IFERROR(VLOOKUP($O300,all_tags[format],1,FALSE),"")
)</f>
        <v>post</v>
      </c>
      <c r="AD300" s="5" t="str">
        <f>_xlfn.TEXTJOIN("#",TRUE,
IFERROR(VLOOKUP($F300,all_tags[type],1,FALSE),""),
IFERROR(VLOOKUP($G300,all_tags[type],1,FALSE),""),
IFERROR(VLOOKUP($H300,all_tags[type],1,FALSE),""),
IFERROR(VLOOKUP($I300,all_tags[type],1,FALSE),""),
IFERROR(VLOOKUP($J300,all_tags[type],1,FALSE),""),
IFERROR(VLOOKUP($K300,all_tags[type],1,FALSE),""),
IFERROR(VLOOKUP($L300,all_tags[type],1,FALSE),""),
IFERROR(VLOOKUP($M300,all_tags[type],1,FALSE),""),
IFERROR(VLOOKUP($N300,all_tags[type],1,FALSE),""),
IFERROR(VLOOKUP($O300,all_tags[type],1,FALSE),"")
)</f>
        <v>tutorial</v>
      </c>
      <c r="AE300" s="5" t="str">
        <f>_xlfn.TEXTJOIN("#",TRUE,
IFERROR(VLOOKUP($F300,all_tags[level],1,FALSE),""),
IFERROR(VLOOKUP($G300,all_tags[level],1,FALSE),""),
IFERROR(VLOOKUP($H300,all_tags[level],1,FALSE),""),
IFERROR(VLOOKUP($I300,all_tags[level],1,FALSE),""),
IFERROR(VLOOKUP($J300,all_tags[level],1,FALSE),""),
IFERROR(VLOOKUP($K300,all_tags[level],1,FALSE),""),
IFERROR(VLOOKUP($L300,all_tags[level],1,FALSE),""),
IFERROR(VLOOKUP($M300,all_tags[level],1,FALSE),""),
IFERROR(VLOOKUP($N300,all_tags[level],1,FALSE),""),
IFERROR(VLOOKUP($O300,all_tags[level],1,FALSE),"")
)</f>
        <v>introduction</v>
      </c>
      <c r="AF300" s="5" t="str">
        <f>_xlfn.TEXTJOIN("#",TRUE,
IFERROR(VLOOKUP($F300,all_tags[style],1,FALSE),""),
IFERROR(VLOOKUP($G300,all_tags[style],1,FALSE),""),
IFERROR(VLOOKUP($H300,all_tags[style],1,FALSE),""),
IFERROR(VLOOKUP($I300,all_tags[style],1,FALSE),""),
IFERROR(VLOOKUP($J300,all_tags[style],1,FALSE),""),
IFERROR(VLOOKUP($K300,all_tags[style],1,FALSE),""),
IFERROR(VLOOKUP($L300,all_tags[style],1,FALSE),""),
IFERROR(VLOOKUP($M300,all_tags[style],1,FALSE),""),
IFERROR(VLOOKUP($N300,all_tags[style],1,FALSE),""),
IFERROR(VLOOKUP($O300,all_tags[style],1,FALSE),"")
)</f>
        <v/>
      </c>
      <c r="AG300" s="5" t="str">
        <f>_xlfn.TEXTJOIN("#",TRUE,
IFERROR(VLOOKUP($F300,all_tags[theme],1,FALSE),""),
IFERROR(VLOOKUP($G300,all_tags[theme],1,FALSE),""),
IFERROR(VLOOKUP($H300,all_tags[theme],1,FALSE),""),
IFERROR(VLOOKUP($I300,all_tags[theme],1,FALSE),""),
IFERROR(VLOOKUP($J300,all_tags[theme],1,FALSE),""),
IFERROR(VLOOKUP($K300,all_tags[theme],1,FALSE),""),
IFERROR(VLOOKUP($L300,all_tags[theme],1,FALSE),""),
IFERROR(VLOOKUP($M300,all_tags[theme],1,FALSE),""),
IFERROR(VLOOKUP($N300,all_tags[theme],1,FALSE),""),
IFERROR(VLOOKUP($O300,all_tags[theme],1,FALSE),"")
)</f>
        <v/>
      </c>
      <c r="AH300" s="5" t="str">
        <f>_xlfn.TEXTJOIN("#",TRUE,
IFERROR(VLOOKUP($F300,all_tags[topic],1,FALSE),""),
IFERROR(VLOOKUP($G300,all_tags[topic],1,FALSE),""),
IFERROR(VLOOKUP($H300,all_tags[topic],1,FALSE),""),
IFERROR(VLOOKUP($I300,all_tags[topic],1,FALSE),""),
IFERROR(VLOOKUP($J300,all_tags[topic],1,FALSE),""),
IFERROR(VLOOKUP($K300,all_tags[topic],1,FALSE),""),
IFERROR(VLOOKUP($L300,all_tags[topic],1,FALSE),""),
IFERROR(VLOOKUP($M300,all_tags[topic],1,FALSE),""),
IFERROR(VLOOKUP($N300,all_tags[topic],1,FALSE),""),
IFERROR(VLOOKUP($O300,all_tags[topic],1,FALSE),"")
)</f>
        <v>technology</v>
      </c>
      <c r="AI300" s="5" t="str">
        <f>_xlfn.TEXTJOIN("#",TRUE,
IFERROR(VLOOKUP($F300,all_tags[area],1,FALSE),""),
IFERROR(VLOOKUP($G300,all_tags[area],1,FALSE),""),
IFERROR(VLOOKUP($H300,all_tags[area],1,FALSE),""),
IFERROR(VLOOKUP($I300,all_tags[area],1,FALSE),""),
IFERROR(VLOOKUP($J300,all_tags[area],1,FALSE),""),
IFERROR(VLOOKUP($K300,all_tags[area],1,FALSE),""),
IFERROR(VLOOKUP($L300,all_tags[area],1,FALSE),""),
IFERROR(VLOOKUP($M300,all_tags[area],1,FALSE),""),
IFERROR(VLOOKUP($N300,all_tags[area],1,FALSE),""),
IFERROR(VLOOKUP($O300,all_tags[area],1,FALSE),"")
)</f>
        <v>ml</v>
      </c>
      <c r="AJ300" s="5" t="str">
        <f>_xlfn.TEXTJOIN("#",TRUE,
IFERROR(VLOOKUP($F300,all_tags[technology],1,FALSE),""),
IFERROR(VLOOKUP($G300,all_tags[technology],1,FALSE),""),
IFERROR(VLOOKUP($H300,all_tags[technology],1,FALSE),""),
IFERROR(VLOOKUP($I300,all_tags[technology],1,FALSE),""),
IFERROR(VLOOKUP($J300,all_tags[technology],1,FALSE),""),
IFERROR(VLOOKUP($K300,all_tags[technology],1,FALSE),""),
IFERROR(VLOOKUP($L300,all_tags[technology],1,FALSE),""),
IFERROR(VLOOKUP($M300,all_tags[technology],1,FALSE),""),
IFERROR(VLOOKUP($N300,all_tags[technology],1,FALSE),""),
IFERROR(VLOOKUP($O300,all_tags[technology],1,FALSE),"")
)</f>
        <v>tensorflow#rstats</v>
      </c>
      <c r="AK300" s="5" t="str">
        <f>_xlfn.TEXTJOIN("#",TRUE,
IFERROR(VLOOKUP($F300,all_tags[other],1,FALSE),""),
IFERROR(VLOOKUP($G300,all_tags[other],1,FALSE),""),
IFERROR(VLOOKUP($H300,all_tags[other],1,FALSE),""),
IFERROR(VLOOKUP($I300,all_tags[other],1,FALSE),""),
IFERROR(VLOOKUP($J300,all_tags[other],1,FALSE),""),
IFERROR(VLOOKUP($K300,all_tags[other],1,FALSE),""),
IFERROR(VLOOKUP($L300,all_tags[other],1,FALSE),""),
IFERROR(VLOOKUP($M300,all_tags[other],1,FALSE),""),
IFERROR(VLOOKUP($N300,all_tags[other],1,FALSE),""),
IFERROR(VLOOKUP($O300,all_tags[other],1,FALSE),"")
)</f>
        <v/>
      </c>
      <c r="AL300" t="str">
        <f t="shared" si="4"/>
        <v>post;tutorial;introduction;technology;ml;tensorflow;rstats</v>
      </c>
    </row>
    <row r="301" spans="1:38" x14ac:dyDescent="0.25">
      <c r="A301" t="str">
        <f>source_data[[#This Row],[link_id]]</f>
        <v>L00705</v>
      </c>
      <c r="B301" t="str">
        <f>source_data[[#This Row],[link]]</f>
        <v>https://www.bit-101.com/blog/2017/10/23/flow-fields-part-i/</v>
      </c>
      <c r="C301" t="str">
        <f>source_data[[#This Row],[article_title]]</f>
        <v>BIT-101</v>
      </c>
      <c r="D301" t="str">
        <f>source_data[[#This Row],[concatenate]]</f>
        <v>post;tutorial;data-viz;technique;flow-field</v>
      </c>
      <c r="E301">
        <f>source_data[[#This Row],[tag_count]]</f>
        <v>6</v>
      </c>
      <c r="F301" t="str" cm="1">
        <f t="array" ref="F301:J301">_xlfn.TEXTSPLIT(Table5[[#This Row],[concatenate]],";")</f>
        <v>post</v>
      </c>
      <c r="G301" t="str">
        <v>tutorial</v>
      </c>
      <c r="H301" t="str">
        <v>data-viz</v>
      </c>
      <c r="I301" t="str">
        <v>technique</v>
      </c>
      <c r="J301" t="str">
        <v>flow-field</v>
      </c>
      <c r="Q301">
        <f>IF(ISBLANK(F301),-1,COUNTIF(all_tags[],F301)-COUNTIF(all_tags[category],F301))</f>
        <v>1</v>
      </c>
      <c r="R301">
        <f>IF(ISBLANK(G301),-1,COUNTIF(all_tags[],G301)-COUNTIF(all_tags[category],G301))</f>
        <v>1</v>
      </c>
      <c r="S301">
        <f>IF(ISBLANK(H301),-1,COUNTIF(all_tags[],H301)-COUNTIF(all_tags[category],H301))</f>
        <v>1</v>
      </c>
      <c r="T301">
        <f>IF(ISBLANK(I301),-1,COUNTIF(all_tags[],I301)-COUNTIF(all_tags[category],I301))</f>
        <v>1</v>
      </c>
      <c r="U301">
        <f>IF(ISBLANK(J301),-1,COUNTIF(all_tags[],J301)-COUNTIF(all_tags[category],J301))</f>
        <v>1</v>
      </c>
      <c r="V301">
        <f>IF(ISBLANK(K301),-1,COUNTIF(all_tags[],K301)-COUNTIF(all_tags[category],K301))</f>
        <v>-1</v>
      </c>
      <c r="W301">
        <f>IF(ISBLANK(L301),-1,COUNTIF(all_tags[],L301)-COUNTIF(all_tags[category],L301))</f>
        <v>-1</v>
      </c>
      <c r="X301">
        <f>IF(ISBLANK(M301),-1,COUNTIF(all_tags[],M301)-COUNTIF(all_tags[category],M301))</f>
        <v>-1</v>
      </c>
      <c r="Y301">
        <f>IF(ISBLANK(N301),-1,COUNTIF(all_tags[],N301)-COUNTIF(all_tags[category],N301))</f>
        <v>-1</v>
      </c>
      <c r="Z301">
        <f>IF(ISBLANK(O301),-1,COUNTIF(all_tags[],O301)-COUNTIF(all_tags[category],O301))</f>
        <v>-1</v>
      </c>
      <c r="AB301" t="str">
        <f>Table5[[#This Row],[link_id]]</f>
        <v>L00705</v>
      </c>
      <c r="AC301" s="5" t="str">
        <f>_xlfn.TEXTJOIN("#",TRUE,
IFERROR(VLOOKUP($F301,all_tags[format],1,FALSE),""),
IFERROR(VLOOKUP($G301,all_tags[format],1,FALSE),""),
IFERROR(VLOOKUP($H301,all_tags[format],1,FALSE),""),
IFERROR(VLOOKUP($I301,all_tags[format],1,FALSE),""),
IFERROR(VLOOKUP($J301,all_tags[format],1,FALSE),""),
IFERROR(VLOOKUP($K301,all_tags[format],1,FALSE),""),
IFERROR(VLOOKUP($L301,all_tags[format],1,FALSE),""),
IFERROR(VLOOKUP($M301,all_tags[format],1,FALSE),""),
IFERROR(VLOOKUP($N301,all_tags[format],1,FALSE),""),
IFERROR(VLOOKUP($O301,all_tags[format],1,FALSE),"")
)</f>
        <v>post</v>
      </c>
      <c r="AD301" s="5" t="str">
        <f>_xlfn.TEXTJOIN("#",TRUE,
IFERROR(VLOOKUP($F301,all_tags[type],1,FALSE),""),
IFERROR(VLOOKUP($G301,all_tags[type],1,FALSE),""),
IFERROR(VLOOKUP($H301,all_tags[type],1,FALSE),""),
IFERROR(VLOOKUP($I301,all_tags[type],1,FALSE),""),
IFERROR(VLOOKUP($J301,all_tags[type],1,FALSE),""),
IFERROR(VLOOKUP($K301,all_tags[type],1,FALSE),""),
IFERROR(VLOOKUP($L301,all_tags[type],1,FALSE),""),
IFERROR(VLOOKUP($M301,all_tags[type],1,FALSE),""),
IFERROR(VLOOKUP($N301,all_tags[type],1,FALSE),""),
IFERROR(VLOOKUP($O301,all_tags[type],1,FALSE),"")
)</f>
        <v>tutorial</v>
      </c>
      <c r="AE301" s="5" t="str">
        <f>_xlfn.TEXTJOIN("#",TRUE,
IFERROR(VLOOKUP($F301,all_tags[level],1,FALSE),""),
IFERROR(VLOOKUP($G301,all_tags[level],1,FALSE),""),
IFERROR(VLOOKUP($H301,all_tags[level],1,FALSE),""),
IFERROR(VLOOKUP($I301,all_tags[level],1,FALSE),""),
IFERROR(VLOOKUP($J301,all_tags[level],1,FALSE),""),
IFERROR(VLOOKUP($K301,all_tags[level],1,FALSE),""),
IFERROR(VLOOKUP($L301,all_tags[level],1,FALSE),""),
IFERROR(VLOOKUP($M301,all_tags[level],1,FALSE),""),
IFERROR(VLOOKUP($N301,all_tags[level],1,FALSE),""),
IFERROR(VLOOKUP($O301,all_tags[level],1,FALSE),"")
)</f>
        <v/>
      </c>
      <c r="AF301" s="5" t="str">
        <f>_xlfn.TEXTJOIN("#",TRUE,
IFERROR(VLOOKUP($F301,all_tags[style],1,FALSE),""),
IFERROR(VLOOKUP($G301,all_tags[style],1,FALSE),""),
IFERROR(VLOOKUP($H301,all_tags[style],1,FALSE),""),
IFERROR(VLOOKUP($I301,all_tags[style],1,FALSE),""),
IFERROR(VLOOKUP($J301,all_tags[style],1,FALSE),""),
IFERROR(VLOOKUP($K301,all_tags[style],1,FALSE),""),
IFERROR(VLOOKUP($L301,all_tags[style],1,FALSE),""),
IFERROR(VLOOKUP($M301,all_tags[style],1,FALSE),""),
IFERROR(VLOOKUP($N301,all_tags[style],1,FALSE),""),
IFERROR(VLOOKUP($O301,all_tags[style],1,FALSE),"")
)</f>
        <v/>
      </c>
      <c r="AG301" s="5" t="str">
        <f>_xlfn.TEXTJOIN("#",TRUE,
IFERROR(VLOOKUP($F301,all_tags[theme],1,FALSE),""),
IFERROR(VLOOKUP($G301,all_tags[theme],1,FALSE),""),
IFERROR(VLOOKUP($H301,all_tags[theme],1,FALSE),""),
IFERROR(VLOOKUP($I301,all_tags[theme],1,FALSE),""),
IFERROR(VLOOKUP($J301,all_tags[theme],1,FALSE),""),
IFERROR(VLOOKUP($K301,all_tags[theme],1,FALSE),""),
IFERROR(VLOOKUP($L301,all_tags[theme],1,FALSE),""),
IFERROR(VLOOKUP($M301,all_tags[theme],1,FALSE),""),
IFERROR(VLOOKUP($N301,all_tags[theme],1,FALSE),""),
IFERROR(VLOOKUP($O301,all_tags[theme],1,FALSE),"")
)</f>
        <v>data-viz</v>
      </c>
      <c r="AH301" s="5" t="str">
        <f>_xlfn.TEXTJOIN("#",TRUE,
IFERROR(VLOOKUP($F301,all_tags[topic],1,FALSE),""),
IFERROR(VLOOKUP($G301,all_tags[topic],1,FALSE),""),
IFERROR(VLOOKUP($H301,all_tags[topic],1,FALSE),""),
IFERROR(VLOOKUP($I301,all_tags[topic],1,FALSE),""),
IFERROR(VLOOKUP($J301,all_tags[topic],1,FALSE),""),
IFERROR(VLOOKUP($K301,all_tags[topic],1,FALSE),""),
IFERROR(VLOOKUP($L301,all_tags[topic],1,FALSE),""),
IFERROR(VLOOKUP($M301,all_tags[topic],1,FALSE),""),
IFERROR(VLOOKUP($N301,all_tags[topic],1,FALSE),""),
IFERROR(VLOOKUP($O301,all_tags[topic],1,FALSE),"")
)</f>
        <v>technique</v>
      </c>
      <c r="AI301" s="5" t="str">
        <f>_xlfn.TEXTJOIN("#",TRUE,
IFERROR(VLOOKUP($F301,all_tags[area],1,FALSE),""),
IFERROR(VLOOKUP($G301,all_tags[area],1,FALSE),""),
IFERROR(VLOOKUP($H301,all_tags[area],1,FALSE),""),
IFERROR(VLOOKUP($I301,all_tags[area],1,FALSE),""),
IFERROR(VLOOKUP($J301,all_tags[area],1,FALSE),""),
IFERROR(VLOOKUP($K301,all_tags[area],1,FALSE),""),
IFERROR(VLOOKUP($L301,all_tags[area],1,FALSE),""),
IFERROR(VLOOKUP($M301,all_tags[area],1,FALSE),""),
IFERROR(VLOOKUP($N301,all_tags[area],1,FALSE),""),
IFERROR(VLOOKUP($O301,all_tags[area],1,FALSE),"")
)</f>
        <v>flow-field</v>
      </c>
      <c r="AJ301" s="5" t="str">
        <f>_xlfn.TEXTJOIN("#",TRUE,
IFERROR(VLOOKUP($F301,all_tags[technology],1,FALSE),""),
IFERROR(VLOOKUP($G301,all_tags[technology],1,FALSE),""),
IFERROR(VLOOKUP($H301,all_tags[technology],1,FALSE),""),
IFERROR(VLOOKUP($I301,all_tags[technology],1,FALSE),""),
IFERROR(VLOOKUP($J301,all_tags[technology],1,FALSE),""),
IFERROR(VLOOKUP($K301,all_tags[technology],1,FALSE),""),
IFERROR(VLOOKUP($L301,all_tags[technology],1,FALSE),""),
IFERROR(VLOOKUP($M301,all_tags[technology],1,FALSE),""),
IFERROR(VLOOKUP($N301,all_tags[technology],1,FALSE),""),
IFERROR(VLOOKUP($O301,all_tags[technology],1,FALSE),"")
)</f>
        <v/>
      </c>
      <c r="AK301" s="5" t="str">
        <f>_xlfn.TEXTJOIN("#",TRUE,
IFERROR(VLOOKUP($F301,all_tags[other],1,FALSE),""),
IFERROR(VLOOKUP($G301,all_tags[other],1,FALSE),""),
IFERROR(VLOOKUP($H301,all_tags[other],1,FALSE),""),
IFERROR(VLOOKUP($I301,all_tags[other],1,FALSE),""),
IFERROR(VLOOKUP($J301,all_tags[other],1,FALSE),""),
IFERROR(VLOOKUP($K301,all_tags[other],1,FALSE),""),
IFERROR(VLOOKUP($L301,all_tags[other],1,FALSE),""),
IFERROR(VLOOKUP($M301,all_tags[other],1,FALSE),""),
IFERROR(VLOOKUP($N301,all_tags[other],1,FALSE),""),
IFERROR(VLOOKUP($O301,all_tags[other],1,FALSE),"")
)</f>
        <v/>
      </c>
      <c r="AL301" t="str">
        <f t="shared" si="4"/>
        <v>post;tutorial;data-viz;technique;flow-field</v>
      </c>
    </row>
    <row r="302" spans="1:38" x14ac:dyDescent="0.25">
      <c r="A302" t="str">
        <f>source_data[[#This Row],[link_id]]</f>
        <v>L00706</v>
      </c>
      <c r="B302" t="str">
        <f>source_data[[#This Row],[link]]</f>
        <v>https://xianblog.wordpress.com/2017/10/31/computational-methods-for-numerical-analysis-with-r-book-review/</v>
      </c>
      <c r="C302" t="str">
        <f>source_data[[#This Row],[article_title]]</f>
        <v>computational methods for numerical analysis with R [book review]</v>
      </c>
      <c r="D302" t="str">
        <f>source_data[[#This Row],[concatenate]]</f>
        <v>book;review;recipe;technology;rstats</v>
      </c>
      <c r="E302">
        <f>source_data[[#This Row],[tag_count]]</f>
        <v>4</v>
      </c>
      <c r="F302" t="str" cm="1">
        <f t="array" ref="F302:J302">_xlfn.TEXTSPLIT(Table5[[#This Row],[concatenate]],";")</f>
        <v>book</v>
      </c>
      <c r="G302" t="str">
        <v>review</v>
      </c>
      <c r="H302" t="str">
        <v>recipe</v>
      </c>
      <c r="I302" t="str">
        <v>technology</v>
      </c>
      <c r="J302" t="str">
        <v>rstats</v>
      </c>
      <c r="Q302">
        <f>IF(ISBLANK(F302),-1,COUNTIF(all_tags[],F302)-COUNTIF(all_tags[category],F302))</f>
        <v>1</v>
      </c>
      <c r="R302">
        <f>IF(ISBLANK(G302),-1,COUNTIF(all_tags[],G302)-COUNTIF(all_tags[category],G302))</f>
        <v>1</v>
      </c>
      <c r="S302">
        <f>IF(ISBLANK(H302),-1,COUNTIF(all_tags[],H302)-COUNTIF(all_tags[category],H302))</f>
        <v>1</v>
      </c>
      <c r="T302">
        <f>IF(ISBLANK(I302),-1,COUNTIF(all_tags[],I302)-COUNTIF(all_tags[category],I302))</f>
        <v>1</v>
      </c>
      <c r="U302">
        <f>IF(ISBLANK(J302),-1,COUNTIF(all_tags[],J302)-COUNTIF(all_tags[category],J302))</f>
        <v>1</v>
      </c>
      <c r="V302">
        <f>IF(ISBLANK(K302),-1,COUNTIF(all_tags[],K302)-COUNTIF(all_tags[category],K302))</f>
        <v>-1</v>
      </c>
      <c r="W302">
        <f>IF(ISBLANK(L302),-1,COUNTIF(all_tags[],L302)-COUNTIF(all_tags[category],L302))</f>
        <v>-1</v>
      </c>
      <c r="X302">
        <f>IF(ISBLANK(M302),-1,COUNTIF(all_tags[],M302)-COUNTIF(all_tags[category],M302))</f>
        <v>-1</v>
      </c>
      <c r="Y302">
        <f>IF(ISBLANK(N302),-1,COUNTIF(all_tags[],N302)-COUNTIF(all_tags[category],N302))</f>
        <v>-1</v>
      </c>
      <c r="Z302">
        <f>IF(ISBLANK(O302),-1,COUNTIF(all_tags[],O302)-COUNTIF(all_tags[category],O302))</f>
        <v>-1</v>
      </c>
      <c r="AB302" t="str">
        <f>Table5[[#This Row],[link_id]]</f>
        <v>L00706</v>
      </c>
      <c r="AC302" s="5" t="str">
        <f>_xlfn.TEXTJOIN("#",TRUE,
IFERROR(VLOOKUP($F302,all_tags[format],1,FALSE),""),
IFERROR(VLOOKUP($G302,all_tags[format],1,FALSE),""),
IFERROR(VLOOKUP($H302,all_tags[format],1,FALSE),""),
IFERROR(VLOOKUP($I302,all_tags[format],1,FALSE),""),
IFERROR(VLOOKUP($J302,all_tags[format],1,FALSE),""),
IFERROR(VLOOKUP($K302,all_tags[format],1,FALSE),""),
IFERROR(VLOOKUP($L302,all_tags[format],1,FALSE),""),
IFERROR(VLOOKUP($M302,all_tags[format],1,FALSE),""),
IFERROR(VLOOKUP($N302,all_tags[format],1,FALSE),""),
IFERROR(VLOOKUP($O302,all_tags[format],1,FALSE),"")
)</f>
        <v>book</v>
      </c>
      <c r="AD302" s="5" t="str">
        <f>_xlfn.TEXTJOIN("#",TRUE,
IFERROR(VLOOKUP($F302,all_tags[type],1,FALSE),""),
IFERROR(VLOOKUP($G302,all_tags[type],1,FALSE),""),
IFERROR(VLOOKUP($H302,all_tags[type],1,FALSE),""),
IFERROR(VLOOKUP($I302,all_tags[type],1,FALSE),""),
IFERROR(VLOOKUP($J302,all_tags[type],1,FALSE),""),
IFERROR(VLOOKUP($K302,all_tags[type],1,FALSE),""),
IFERROR(VLOOKUP($L302,all_tags[type],1,FALSE),""),
IFERROR(VLOOKUP($M302,all_tags[type],1,FALSE),""),
IFERROR(VLOOKUP($N302,all_tags[type],1,FALSE),""),
IFERROR(VLOOKUP($O302,all_tags[type],1,FALSE),"")
)</f>
        <v>review#recipe</v>
      </c>
      <c r="AE302" s="5" t="str">
        <f>_xlfn.TEXTJOIN("#",TRUE,
IFERROR(VLOOKUP($F302,all_tags[level],1,FALSE),""),
IFERROR(VLOOKUP($G302,all_tags[level],1,FALSE),""),
IFERROR(VLOOKUP($H302,all_tags[level],1,FALSE),""),
IFERROR(VLOOKUP($I302,all_tags[level],1,FALSE),""),
IFERROR(VLOOKUP($J302,all_tags[level],1,FALSE),""),
IFERROR(VLOOKUP($K302,all_tags[level],1,FALSE),""),
IFERROR(VLOOKUP($L302,all_tags[level],1,FALSE),""),
IFERROR(VLOOKUP($M302,all_tags[level],1,FALSE),""),
IFERROR(VLOOKUP($N302,all_tags[level],1,FALSE),""),
IFERROR(VLOOKUP($O302,all_tags[level],1,FALSE),"")
)</f>
        <v/>
      </c>
      <c r="AF302" s="5" t="str">
        <f>_xlfn.TEXTJOIN("#",TRUE,
IFERROR(VLOOKUP($F302,all_tags[style],1,FALSE),""),
IFERROR(VLOOKUP($G302,all_tags[style],1,FALSE),""),
IFERROR(VLOOKUP($H302,all_tags[style],1,FALSE),""),
IFERROR(VLOOKUP($I302,all_tags[style],1,FALSE),""),
IFERROR(VLOOKUP($J302,all_tags[style],1,FALSE),""),
IFERROR(VLOOKUP($K302,all_tags[style],1,FALSE),""),
IFERROR(VLOOKUP($L302,all_tags[style],1,FALSE),""),
IFERROR(VLOOKUP($M302,all_tags[style],1,FALSE),""),
IFERROR(VLOOKUP($N302,all_tags[style],1,FALSE),""),
IFERROR(VLOOKUP($O302,all_tags[style],1,FALSE),"")
)</f>
        <v/>
      </c>
      <c r="AG302" s="5" t="str">
        <f>_xlfn.TEXTJOIN("#",TRUE,
IFERROR(VLOOKUP($F302,all_tags[theme],1,FALSE),""),
IFERROR(VLOOKUP($G302,all_tags[theme],1,FALSE),""),
IFERROR(VLOOKUP($H302,all_tags[theme],1,FALSE),""),
IFERROR(VLOOKUP($I302,all_tags[theme],1,FALSE),""),
IFERROR(VLOOKUP($J302,all_tags[theme],1,FALSE),""),
IFERROR(VLOOKUP($K302,all_tags[theme],1,FALSE),""),
IFERROR(VLOOKUP($L302,all_tags[theme],1,FALSE),""),
IFERROR(VLOOKUP($M302,all_tags[theme],1,FALSE),""),
IFERROR(VLOOKUP($N302,all_tags[theme],1,FALSE),""),
IFERROR(VLOOKUP($O302,all_tags[theme],1,FALSE),"")
)</f>
        <v/>
      </c>
      <c r="AH302" s="5" t="str">
        <f>_xlfn.TEXTJOIN("#",TRUE,
IFERROR(VLOOKUP($F302,all_tags[topic],1,FALSE),""),
IFERROR(VLOOKUP($G302,all_tags[topic],1,FALSE),""),
IFERROR(VLOOKUP($H302,all_tags[topic],1,FALSE),""),
IFERROR(VLOOKUP($I302,all_tags[topic],1,FALSE),""),
IFERROR(VLOOKUP($J302,all_tags[topic],1,FALSE),""),
IFERROR(VLOOKUP($K302,all_tags[topic],1,FALSE),""),
IFERROR(VLOOKUP($L302,all_tags[topic],1,FALSE),""),
IFERROR(VLOOKUP($M302,all_tags[topic],1,FALSE),""),
IFERROR(VLOOKUP($N302,all_tags[topic],1,FALSE),""),
IFERROR(VLOOKUP($O302,all_tags[topic],1,FALSE),"")
)</f>
        <v>technology</v>
      </c>
      <c r="AI302" s="5" t="str">
        <f>_xlfn.TEXTJOIN("#",TRUE,
IFERROR(VLOOKUP($F302,all_tags[area],1,FALSE),""),
IFERROR(VLOOKUP($G302,all_tags[area],1,FALSE),""),
IFERROR(VLOOKUP($H302,all_tags[area],1,FALSE),""),
IFERROR(VLOOKUP($I302,all_tags[area],1,FALSE),""),
IFERROR(VLOOKUP($J302,all_tags[area],1,FALSE),""),
IFERROR(VLOOKUP($K302,all_tags[area],1,FALSE),""),
IFERROR(VLOOKUP($L302,all_tags[area],1,FALSE),""),
IFERROR(VLOOKUP($M302,all_tags[area],1,FALSE),""),
IFERROR(VLOOKUP($N302,all_tags[area],1,FALSE),""),
IFERROR(VLOOKUP($O302,all_tags[area],1,FALSE),"")
)</f>
        <v/>
      </c>
      <c r="AJ302" s="5" t="str">
        <f>_xlfn.TEXTJOIN("#",TRUE,
IFERROR(VLOOKUP($F302,all_tags[technology],1,FALSE),""),
IFERROR(VLOOKUP($G302,all_tags[technology],1,FALSE),""),
IFERROR(VLOOKUP($H302,all_tags[technology],1,FALSE),""),
IFERROR(VLOOKUP($I302,all_tags[technology],1,FALSE),""),
IFERROR(VLOOKUP($J302,all_tags[technology],1,FALSE),""),
IFERROR(VLOOKUP($K302,all_tags[technology],1,FALSE),""),
IFERROR(VLOOKUP($L302,all_tags[technology],1,FALSE),""),
IFERROR(VLOOKUP($M302,all_tags[technology],1,FALSE),""),
IFERROR(VLOOKUP($N302,all_tags[technology],1,FALSE),""),
IFERROR(VLOOKUP($O302,all_tags[technology],1,FALSE),"")
)</f>
        <v>rstats</v>
      </c>
      <c r="AK302" s="5" t="str">
        <f>_xlfn.TEXTJOIN("#",TRUE,
IFERROR(VLOOKUP($F302,all_tags[other],1,FALSE),""),
IFERROR(VLOOKUP($G302,all_tags[other],1,FALSE),""),
IFERROR(VLOOKUP($H302,all_tags[other],1,FALSE),""),
IFERROR(VLOOKUP($I302,all_tags[other],1,FALSE),""),
IFERROR(VLOOKUP($J302,all_tags[other],1,FALSE),""),
IFERROR(VLOOKUP($K302,all_tags[other],1,FALSE),""),
IFERROR(VLOOKUP($L302,all_tags[other],1,FALSE),""),
IFERROR(VLOOKUP($M302,all_tags[other],1,FALSE),""),
IFERROR(VLOOKUP($N302,all_tags[other],1,FALSE),""),
IFERROR(VLOOKUP($O302,all_tags[other],1,FALSE),"")
)</f>
        <v/>
      </c>
      <c r="AL302" t="str">
        <f t="shared" si="4"/>
        <v>book;review;recipe;technology;rstats</v>
      </c>
    </row>
    <row r="303" spans="1:38" x14ac:dyDescent="0.25">
      <c r="A303" t="str">
        <f>source_data[[#This Row],[link_id]]</f>
        <v>L00710</v>
      </c>
      <c r="B303" t="str">
        <f>source_data[[#This Row],[link]]</f>
        <v>http://www.creativebloq.com/how-to/get-started-with-html-canvas</v>
      </c>
      <c r="C303" t="str">
        <f>source_data[[#This Row],[article_title]]</f>
        <v>Get started with HTML canvas</v>
      </c>
      <c r="D303" t="str">
        <f>source_data[[#This Row],[concatenate]]</f>
        <v>post;introduction;technology;development;html;canvas</v>
      </c>
      <c r="E303">
        <f>source_data[[#This Row],[tag_count]]</f>
        <v>5</v>
      </c>
      <c r="F303" t="str" cm="1">
        <f t="array" ref="F303:K303">_xlfn.TEXTSPLIT(Table5[[#This Row],[concatenate]],";")</f>
        <v>post</v>
      </c>
      <c r="G303" t="str">
        <v>introduction</v>
      </c>
      <c r="H303" t="str">
        <v>technology</v>
      </c>
      <c r="I303" t="str">
        <v>development</v>
      </c>
      <c r="J303" t="str">
        <v>html</v>
      </c>
      <c r="K303" t="str">
        <v>canvas</v>
      </c>
      <c r="Q303">
        <f>IF(ISBLANK(F303),-1,COUNTIF(all_tags[],F303)-COUNTIF(all_tags[category],F303))</f>
        <v>1</v>
      </c>
      <c r="R303">
        <f>IF(ISBLANK(G303),-1,COUNTIF(all_tags[],G303)-COUNTIF(all_tags[category],G303))</f>
        <v>1</v>
      </c>
      <c r="S303">
        <f>IF(ISBLANK(H303),-1,COUNTIF(all_tags[],H303)-COUNTIF(all_tags[category],H303))</f>
        <v>1</v>
      </c>
      <c r="T303">
        <f>IF(ISBLANK(I303),-1,COUNTIF(all_tags[],I303)-COUNTIF(all_tags[category],I303))</f>
        <v>1</v>
      </c>
      <c r="U303">
        <f>IF(ISBLANK(J303),-1,COUNTIF(all_tags[],J303)-COUNTIF(all_tags[category],J303))</f>
        <v>1</v>
      </c>
      <c r="V303">
        <f>IF(ISBLANK(K303),-1,COUNTIF(all_tags[],K303)-COUNTIF(all_tags[category],K303))</f>
        <v>1</v>
      </c>
      <c r="W303">
        <f>IF(ISBLANK(L303),-1,COUNTIF(all_tags[],L303)-COUNTIF(all_tags[category],L303))</f>
        <v>-1</v>
      </c>
      <c r="X303">
        <f>IF(ISBLANK(M303),-1,COUNTIF(all_tags[],M303)-COUNTIF(all_tags[category],M303))</f>
        <v>-1</v>
      </c>
      <c r="Y303">
        <f>IF(ISBLANK(N303),-1,COUNTIF(all_tags[],N303)-COUNTIF(all_tags[category],N303))</f>
        <v>-1</v>
      </c>
      <c r="Z303">
        <f>IF(ISBLANK(O303),-1,COUNTIF(all_tags[],O303)-COUNTIF(all_tags[category],O303))</f>
        <v>-1</v>
      </c>
      <c r="AB303" t="str">
        <f>Table5[[#This Row],[link_id]]</f>
        <v>L00710</v>
      </c>
      <c r="AC303" s="5" t="str">
        <f>_xlfn.TEXTJOIN("#",TRUE,
IFERROR(VLOOKUP($F303,all_tags[format],1,FALSE),""),
IFERROR(VLOOKUP($G303,all_tags[format],1,FALSE),""),
IFERROR(VLOOKUP($H303,all_tags[format],1,FALSE),""),
IFERROR(VLOOKUP($I303,all_tags[format],1,FALSE),""),
IFERROR(VLOOKUP($J303,all_tags[format],1,FALSE),""),
IFERROR(VLOOKUP($K303,all_tags[format],1,FALSE),""),
IFERROR(VLOOKUP($L303,all_tags[format],1,FALSE),""),
IFERROR(VLOOKUP($M303,all_tags[format],1,FALSE),""),
IFERROR(VLOOKUP($N303,all_tags[format],1,FALSE),""),
IFERROR(VLOOKUP($O303,all_tags[format],1,FALSE),"")
)</f>
        <v>post</v>
      </c>
      <c r="AD303" s="5" t="str">
        <f>_xlfn.TEXTJOIN("#",TRUE,
IFERROR(VLOOKUP($F303,all_tags[type],1,FALSE),""),
IFERROR(VLOOKUP($G303,all_tags[type],1,FALSE),""),
IFERROR(VLOOKUP($H303,all_tags[type],1,FALSE),""),
IFERROR(VLOOKUP($I303,all_tags[type],1,FALSE),""),
IFERROR(VLOOKUP($J303,all_tags[type],1,FALSE),""),
IFERROR(VLOOKUP($K303,all_tags[type],1,FALSE),""),
IFERROR(VLOOKUP($L303,all_tags[type],1,FALSE),""),
IFERROR(VLOOKUP($M303,all_tags[type],1,FALSE),""),
IFERROR(VLOOKUP($N303,all_tags[type],1,FALSE),""),
IFERROR(VLOOKUP($O303,all_tags[type],1,FALSE),"")
)</f>
        <v/>
      </c>
      <c r="AE303" s="5" t="str">
        <f>_xlfn.TEXTJOIN("#",TRUE,
IFERROR(VLOOKUP($F303,all_tags[level],1,FALSE),""),
IFERROR(VLOOKUP($G303,all_tags[level],1,FALSE),""),
IFERROR(VLOOKUP($H303,all_tags[level],1,FALSE),""),
IFERROR(VLOOKUP($I303,all_tags[level],1,FALSE),""),
IFERROR(VLOOKUP($J303,all_tags[level],1,FALSE),""),
IFERROR(VLOOKUP($K303,all_tags[level],1,FALSE),""),
IFERROR(VLOOKUP($L303,all_tags[level],1,FALSE),""),
IFERROR(VLOOKUP($M303,all_tags[level],1,FALSE),""),
IFERROR(VLOOKUP($N303,all_tags[level],1,FALSE),""),
IFERROR(VLOOKUP($O303,all_tags[level],1,FALSE),"")
)</f>
        <v>introduction</v>
      </c>
      <c r="AF303" s="5" t="str">
        <f>_xlfn.TEXTJOIN("#",TRUE,
IFERROR(VLOOKUP($F303,all_tags[style],1,FALSE),""),
IFERROR(VLOOKUP($G303,all_tags[style],1,FALSE),""),
IFERROR(VLOOKUP($H303,all_tags[style],1,FALSE),""),
IFERROR(VLOOKUP($I303,all_tags[style],1,FALSE),""),
IFERROR(VLOOKUP($J303,all_tags[style],1,FALSE),""),
IFERROR(VLOOKUP($K303,all_tags[style],1,FALSE),""),
IFERROR(VLOOKUP($L303,all_tags[style],1,FALSE),""),
IFERROR(VLOOKUP($M303,all_tags[style],1,FALSE),""),
IFERROR(VLOOKUP($N303,all_tags[style],1,FALSE),""),
IFERROR(VLOOKUP($O303,all_tags[style],1,FALSE),"")
)</f>
        <v/>
      </c>
      <c r="AG303" s="5" t="str">
        <f>_xlfn.TEXTJOIN("#",TRUE,
IFERROR(VLOOKUP($F303,all_tags[theme],1,FALSE),""),
IFERROR(VLOOKUP($G303,all_tags[theme],1,FALSE),""),
IFERROR(VLOOKUP($H303,all_tags[theme],1,FALSE),""),
IFERROR(VLOOKUP($I303,all_tags[theme],1,FALSE),""),
IFERROR(VLOOKUP($J303,all_tags[theme],1,FALSE),""),
IFERROR(VLOOKUP($K303,all_tags[theme],1,FALSE),""),
IFERROR(VLOOKUP($L303,all_tags[theme],1,FALSE),""),
IFERROR(VLOOKUP($M303,all_tags[theme],1,FALSE),""),
IFERROR(VLOOKUP($N303,all_tags[theme],1,FALSE),""),
IFERROR(VLOOKUP($O303,all_tags[theme],1,FALSE),"")
)</f>
        <v/>
      </c>
      <c r="AH303" s="5" t="str">
        <f>_xlfn.TEXTJOIN("#",TRUE,
IFERROR(VLOOKUP($F303,all_tags[topic],1,FALSE),""),
IFERROR(VLOOKUP($G303,all_tags[topic],1,FALSE),""),
IFERROR(VLOOKUP($H303,all_tags[topic],1,FALSE),""),
IFERROR(VLOOKUP($I303,all_tags[topic],1,FALSE),""),
IFERROR(VLOOKUP($J303,all_tags[topic],1,FALSE),""),
IFERROR(VLOOKUP($K303,all_tags[topic],1,FALSE),""),
IFERROR(VLOOKUP($L303,all_tags[topic],1,FALSE),""),
IFERROR(VLOOKUP($M303,all_tags[topic],1,FALSE),""),
IFERROR(VLOOKUP($N303,all_tags[topic],1,FALSE),""),
IFERROR(VLOOKUP($O303,all_tags[topic],1,FALSE),"")
)</f>
        <v>technology</v>
      </c>
      <c r="AI303" s="5" t="str">
        <f>_xlfn.TEXTJOIN("#",TRUE,
IFERROR(VLOOKUP($F303,all_tags[area],1,FALSE),""),
IFERROR(VLOOKUP($G303,all_tags[area],1,FALSE),""),
IFERROR(VLOOKUP($H303,all_tags[area],1,FALSE),""),
IFERROR(VLOOKUP($I303,all_tags[area],1,FALSE),""),
IFERROR(VLOOKUP($J303,all_tags[area],1,FALSE),""),
IFERROR(VLOOKUP($K303,all_tags[area],1,FALSE),""),
IFERROR(VLOOKUP($L303,all_tags[area],1,FALSE),""),
IFERROR(VLOOKUP($M303,all_tags[area],1,FALSE),""),
IFERROR(VLOOKUP($N303,all_tags[area],1,FALSE),""),
IFERROR(VLOOKUP($O303,all_tags[area],1,FALSE),"")
)</f>
        <v>development</v>
      </c>
      <c r="AJ303" s="5" t="str">
        <f>_xlfn.TEXTJOIN("#",TRUE,
IFERROR(VLOOKUP($F303,all_tags[technology],1,FALSE),""),
IFERROR(VLOOKUP($G303,all_tags[technology],1,FALSE),""),
IFERROR(VLOOKUP($H303,all_tags[technology],1,FALSE),""),
IFERROR(VLOOKUP($I303,all_tags[technology],1,FALSE),""),
IFERROR(VLOOKUP($J303,all_tags[technology],1,FALSE),""),
IFERROR(VLOOKUP($K303,all_tags[technology],1,FALSE),""),
IFERROR(VLOOKUP($L303,all_tags[technology],1,FALSE),""),
IFERROR(VLOOKUP($M303,all_tags[technology],1,FALSE),""),
IFERROR(VLOOKUP($N303,all_tags[technology],1,FALSE),""),
IFERROR(VLOOKUP($O303,all_tags[technology],1,FALSE),"")
)</f>
        <v>html#canvas</v>
      </c>
      <c r="AK303" s="5" t="str">
        <f>_xlfn.TEXTJOIN("#",TRUE,
IFERROR(VLOOKUP($F303,all_tags[other],1,FALSE),""),
IFERROR(VLOOKUP($G303,all_tags[other],1,FALSE),""),
IFERROR(VLOOKUP($H303,all_tags[other],1,FALSE),""),
IFERROR(VLOOKUP($I303,all_tags[other],1,FALSE),""),
IFERROR(VLOOKUP($J303,all_tags[other],1,FALSE),""),
IFERROR(VLOOKUP($K303,all_tags[other],1,FALSE),""),
IFERROR(VLOOKUP($L303,all_tags[other],1,FALSE),""),
IFERROR(VLOOKUP($M303,all_tags[other],1,FALSE),""),
IFERROR(VLOOKUP($N303,all_tags[other],1,FALSE),""),
IFERROR(VLOOKUP($O303,all_tags[other],1,FALSE),"")
)</f>
        <v/>
      </c>
      <c r="AL303" t="str">
        <f t="shared" si="4"/>
        <v>post;introduction;technology;development;html;canvas</v>
      </c>
    </row>
    <row r="304" spans="1:38" x14ac:dyDescent="0.25">
      <c r="A304" t="str">
        <f>source_data[[#This Row],[link_id]]</f>
        <v>L00711</v>
      </c>
      <c r="B304" t="str">
        <f>source_data[[#This Row],[link]]</f>
        <v>https://flowingdata.com/2017/10/31/visual-explainer-for-hierarchical-modeling/</v>
      </c>
      <c r="C304" t="str">
        <f>source_data[[#This Row],[article_title]]</f>
        <v>Visual explainer for hierarchical modeling</v>
      </c>
      <c r="D304" t="str">
        <f>source_data[[#This Row],[concatenate]]</f>
        <v>post;explainer;data-viz;technique;hierarchichal-model</v>
      </c>
      <c r="E304">
        <f>source_data[[#This Row],[tag_count]]</f>
        <v>6</v>
      </c>
      <c r="F304" t="str" cm="1">
        <f t="array" ref="F304:J304">_xlfn.TEXTSPLIT(Table5[[#This Row],[concatenate]],";")</f>
        <v>post</v>
      </c>
      <c r="G304" t="str">
        <v>explainer</v>
      </c>
      <c r="H304" t="str">
        <v>data-viz</v>
      </c>
      <c r="I304" t="str">
        <v>technique</v>
      </c>
      <c r="J304" t="str">
        <v>hierarchichal-model</v>
      </c>
      <c r="Q304">
        <f>IF(ISBLANK(F304),-1,COUNTIF(all_tags[],F304)-COUNTIF(all_tags[category],F304))</f>
        <v>1</v>
      </c>
      <c r="R304">
        <f>IF(ISBLANK(G304),-1,COUNTIF(all_tags[],G304)-COUNTIF(all_tags[category],G304))</f>
        <v>1</v>
      </c>
      <c r="S304">
        <f>IF(ISBLANK(H304),-1,COUNTIF(all_tags[],H304)-COUNTIF(all_tags[category],H304))</f>
        <v>1</v>
      </c>
      <c r="T304">
        <f>IF(ISBLANK(I304),-1,COUNTIF(all_tags[],I304)-COUNTIF(all_tags[category],I304))</f>
        <v>1</v>
      </c>
      <c r="U304">
        <f>IF(ISBLANK(J304),-1,COUNTIF(all_tags[],J304)-COUNTIF(all_tags[category],J304))</f>
        <v>1</v>
      </c>
      <c r="V304">
        <f>IF(ISBLANK(K304),-1,COUNTIF(all_tags[],K304)-COUNTIF(all_tags[category],K304))</f>
        <v>-1</v>
      </c>
      <c r="W304">
        <f>IF(ISBLANK(L304),-1,COUNTIF(all_tags[],L304)-COUNTIF(all_tags[category],L304))</f>
        <v>-1</v>
      </c>
      <c r="X304">
        <f>IF(ISBLANK(M304),-1,COUNTIF(all_tags[],M304)-COUNTIF(all_tags[category],M304))</f>
        <v>-1</v>
      </c>
      <c r="Y304">
        <f>IF(ISBLANK(N304),-1,COUNTIF(all_tags[],N304)-COUNTIF(all_tags[category],N304))</f>
        <v>-1</v>
      </c>
      <c r="Z304">
        <f>IF(ISBLANK(O304),-1,COUNTIF(all_tags[],O304)-COUNTIF(all_tags[category],O304))</f>
        <v>-1</v>
      </c>
      <c r="AB304" t="str">
        <f>Table5[[#This Row],[link_id]]</f>
        <v>L00711</v>
      </c>
      <c r="AC304" s="5" t="str">
        <f>_xlfn.TEXTJOIN("#",TRUE,
IFERROR(VLOOKUP($F304,all_tags[format],1,FALSE),""),
IFERROR(VLOOKUP($G304,all_tags[format],1,FALSE),""),
IFERROR(VLOOKUP($H304,all_tags[format],1,FALSE),""),
IFERROR(VLOOKUP($I304,all_tags[format],1,FALSE),""),
IFERROR(VLOOKUP($J304,all_tags[format],1,FALSE),""),
IFERROR(VLOOKUP($K304,all_tags[format],1,FALSE),""),
IFERROR(VLOOKUP($L304,all_tags[format],1,FALSE),""),
IFERROR(VLOOKUP($M304,all_tags[format],1,FALSE),""),
IFERROR(VLOOKUP($N304,all_tags[format],1,FALSE),""),
IFERROR(VLOOKUP($O304,all_tags[format],1,FALSE),"")
)</f>
        <v>post</v>
      </c>
      <c r="AD304" s="5" t="str">
        <f>_xlfn.TEXTJOIN("#",TRUE,
IFERROR(VLOOKUP($F304,all_tags[type],1,FALSE),""),
IFERROR(VLOOKUP($G304,all_tags[type],1,FALSE),""),
IFERROR(VLOOKUP($H304,all_tags[type],1,FALSE),""),
IFERROR(VLOOKUP($I304,all_tags[type],1,FALSE),""),
IFERROR(VLOOKUP($J304,all_tags[type],1,FALSE),""),
IFERROR(VLOOKUP($K304,all_tags[type],1,FALSE),""),
IFERROR(VLOOKUP($L304,all_tags[type],1,FALSE),""),
IFERROR(VLOOKUP($M304,all_tags[type],1,FALSE),""),
IFERROR(VLOOKUP($N304,all_tags[type],1,FALSE),""),
IFERROR(VLOOKUP($O304,all_tags[type],1,FALSE),"")
)</f>
        <v/>
      </c>
      <c r="AE304" s="5" t="str">
        <f>_xlfn.TEXTJOIN("#",TRUE,
IFERROR(VLOOKUP($F304,all_tags[level],1,FALSE),""),
IFERROR(VLOOKUP($G304,all_tags[level],1,FALSE),""),
IFERROR(VLOOKUP($H304,all_tags[level],1,FALSE),""),
IFERROR(VLOOKUP($I304,all_tags[level],1,FALSE),""),
IFERROR(VLOOKUP($J304,all_tags[level],1,FALSE),""),
IFERROR(VLOOKUP($K304,all_tags[level],1,FALSE),""),
IFERROR(VLOOKUP($L304,all_tags[level],1,FALSE),""),
IFERROR(VLOOKUP($M304,all_tags[level],1,FALSE),""),
IFERROR(VLOOKUP($N304,all_tags[level],1,FALSE),""),
IFERROR(VLOOKUP($O304,all_tags[level],1,FALSE),"")
)</f>
        <v>explainer</v>
      </c>
      <c r="AF304" s="5" t="str">
        <f>_xlfn.TEXTJOIN("#",TRUE,
IFERROR(VLOOKUP($F304,all_tags[style],1,FALSE),""),
IFERROR(VLOOKUP($G304,all_tags[style],1,FALSE),""),
IFERROR(VLOOKUP($H304,all_tags[style],1,FALSE),""),
IFERROR(VLOOKUP($I304,all_tags[style],1,FALSE),""),
IFERROR(VLOOKUP($J304,all_tags[style],1,FALSE),""),
IFERROR(VLOOKUP($K304,all_tags[style],1,FALSE),""),
IFERROR(VLOOKUP($L304,all_tags[style],1,FALSE),""),
IFERROR(VLOOKUP($M304,all_tags[style],1,FALSE),""),
IFERROR(VLOOKUP($N304,all_tags[style],1,FALSE),""),
IFERROR(VLOOKUP($O304,all_tags[style],1,FALSE),"")
)</f>
        <v/>
      </c>
      <c r="AG304" s="5" t="str">
        <f>_xlfn.TEXTJOIN("#",TRUE,
IFERROR(VLOOKUP($F304,all_tags[theme],1,FALSE),""),
IFERROR(VLOOKUP($G304,all_tags[theme],1,FALSE),""),
IFERROR(VLOOKUP($H304,all_tags[theme],1,FALSE),""),
IFERROR(VLOOKUP($I304,all_tags[theme],1,FALSE),""),
IFERROR(VLOOKUP($J304,all_tags[theme],1,FALSE),""),
IFERROR(VLOOKUP($K304,all_tags[theme],1,FALSE),""),
IFERROR(VLOOKUP($L304,all_tags[theme],1,FALSE),""),
IFERROR(VLOOKUP($M304,all_tags[theme],1,FALSE),""),
IFERROR(VLOOKUP($N304,all_tags[theme],1,FALSE),""),
IFERROR(VLOOKUP($O304,all_tags[theme],1,FALSE),"")
)</f>
        <v>data-viz</v>
      </c>
      <c r="AH304" s="5" t="str">
        <f>_xlfn.TEXTJOIN("#",TRUE,
IFERROR(VLOOKUP($F304,all_tags[topic],1,FALSE),""),
IFERROR(VLOOKUP($G304,all_tags[topic],1,FALSE),""),
IFERROR(VLOOKUP($H304,all_tags[topic],1,FALSE),""),
IFERROR(VLOOKUP($I304,all_tags[topic],1,FALSE),""),
IFERROR(VLOOKUP($J304,all_tags[topic],1,FALSE),""),
IFERROR(VLOOKUP($K304,all_tags[topic],1,FALSE),""),
IFERROR(VLOOKUP($L304,all_tags[topic],1,FALSE),""),
IFERROR(VLOOKUP($M304,all_tags[topic],1,FALSE),""),
IFERROR(VLOOKUP($N304,all_tags[topic],1,FALSE),""),
IFERROR(VLOOKUP($O304,all_tags[topic],1,FALSE),"")
)</f>
        <v>technique</v>
      </c>
      <c r="AI304" s="5" t="str">
        <f>_xlfn.TEXTJOIN("#",TRUE,
IFERROR(VLOOKUP($F304,all_tags[area],1,FALSE),""),
IFERROR(VLOOKUP($G304,all_tags[area],1,FALSE),""),
IFERROR(VLOOKUP($H304,all_tags[area],1,FALSE),""),
IFERROR(VLOOKUP($I304,all_tags[area],1,FALSE),""),
IFERROR(VLOOKUP($J304,all_tags[area],1,FALSE),""),
IFERROR(VLOOKUP($K304,all_tags[area],1,FALSE),""),
IFERROR(VLOOKUP($L304,all_tags[area],1,FALSE),""),
IFERROR(VLOOKUP($M304,all_tags[area],1,FALSE),""),
IFERROR(VLOOKUP($N304,all_tags[area],1,FALSE),""),
IFERROR(VLOOKUP($O304,all_tags[area],1,FALSE),"")
)</f>
        <v>hierarchichal-model</v>
      </c>
      <c r="AJ304" s="5" t="str">
        <f>_xlfn.TEXTJOIN("#",TRUE,
IFERROR(VLOOKUP($F304,all_tags[technology],1,FALSE),""),
IFERROR(VLOOKUP($G304,all_tags[technology],1,FALSE),""),
IFERROR(VLOOKUP($H304,all_tags[technology],1,FALSE),""),
IFERROR(VLOOKUP($I304,all_tags[technology],1,FALSE),""),
IFERROR(VLOOKUP($J304,all_tags[technology],1,FALSE),""),
IFERROR(VLOOKUP($K304,all_tags[technology],1,FALSE),""),
IFERROR(VLOOKUP($L304,all_tags[technology],1,FALSE),""),
IFERROR(VLOOKUP($M304,all_tags[technology],1,FALSE),""),
IFERROR(VLOOKUP($N304,all_tags[technology],1,FALSE),""),
IFERROR(VLOOKUP($O304,all_tags[technology],1,FALSE),"")
)</f>
        <v/>
      </c>
      <c r="AK304" s="5" t="str">
        <f>_xlfn.TEXTJOIN("#",TRUE,
IFERROR(VLOOKUP($F304,all_tags[other],1,FALSE),""),
IFERROR(VLOOKUP($G304,all_tags[other],1,FALSE),""),
IFERROR(VLOOKUP($H304,all_tags[other],1,FALSE),""),
IFERROR(VLOOKUP($I304,all_tags[other],1,FALSE),""),
IFERROR(VLOOKUP($J304,all_tags[other],1,FALSE),""),
IFERROR(VLOOKUP($K304,all_tags[other],1,FALSE),""),
IFERROR(VLOOKUP($L304,all_tags[other],1,FALSE),""),
IFERROR(VLOOKUP($M304,all_tags[other],1,FALSE),""),
IFERROR(VLOOKUP($N304,all_tags[other],1,FALSE),""),
IFERROR(VLOOKUP($O304,all_tags[other],1,FALSE),"")
)</f>
        <v/>
      </c>
      <c r="AL304" t="str">
        <f t="shared" si="4"/>
        <v>post;explainer;data-viz;technique;hierarchichal-model</v>
      </c>
    </row>
    <row r="305" spans="1:38" x14ac:dyDescent="0.25">
      <c r="A305" t="str">
        <f>source_data[[#This Row],[link_id]]</f>
        <v>L00712</v>
      </c>
      <c r="B305" t="str">
        <f>source_data[[#This Row],[link]]</f>
        <v>http://www.jsinr.me/2017/10/28/visualizing-trees--partition---tree/</v>
      </c>
      <c r="C305" t="str">
        <f>source_data[[#This Row],[article_title]]</f>
        <v>Visualizing Trees | Partition + Tree</v>
      </c>
      <c r="D305" t="str">
        <f>source_data[[#This Row],[concatenate]]</f>
        <v>post;data-viz;technique;technology;d3js</v>
      </c>
      <c r="E305">
        <f>source_data[[#This Row],[tag_count]]</f>
        <v>5</v>
      </c>
      <c r="F305" t="str" cm="1">
        <f t="array" ref="F305:J305">_xlfn.TEXTSPLIT(Table5[[#This Row],[concatenate]],";")</f>
        <v>post</v>
      </c>
      <c r="G305" t="str">
        <v>data-viz</v>
      </c>
      <c r="H305" t="str">
        <v>technique</v>
      </c>
      <c r="I305" t="str">
        <v>technology</v>
      </c>
      <c r="J305" t="str">
        <v>d3js</v>
      </c>
      <c r="Q305">
        <f>IF(ISBLANK(F305),-1,COUNTIF(all_tags[],F305)-COUNTIF(all_tags[category],F305))</f>
        <v>1</v>
      </c>
      <c r="R305">
        <f>IF(ISBLANK(G305),-1,COUNTIF(all_tags[],G305)-COUNTIF(all_tags[category],G305))</f>
        <v>1</v>
      </c>
      <c r="S305">
        <f>IF(ISBLANK(H305),-1,COUNTIF(all_tags[],H305)-COUNTIF(all_tags[category],H305))</f>
        <v>1</v>
      </c>
      <c r="T305">
        <f>IF(ISBLANK(I305),-1,COUNTIF(all_tags[],I305)-COUNTIF(all_tags[category],I305))</f>
        <v>1</v>
      </c>
      <c r="U305">
        <f>IF(ISBLANK(J305),-1,COUNTIF(all_tags[],J305)-COUNTIF(all_tags[category],J305))</f>
        <v>1</v>
      </c>
      <c r="V305">
        <f>IF(ISBLANK(K305),-1,COUNTIF(all_tags[],K305)-COUNTIF(all_tags[category],K305))</f>
        <v>-1</v>
      </c>
      <c r="W305">
        <f>IF(ISBLANK(L305),-1,COUNTIF(all_tags[],L305)-COUNTIF(all_tags[category],L305))</f>
        <v>-1</v>
      </c>
      <c r="X305">
        <f>IF(ISBLANK(M305),-1,COUNTIF(all_tags[],M305)-COUNTIF(all_tags[category],M305))</f>
        <v>-1</v>
      </c>
      <c r="Y305">
        <f>IF(ISBLANK(N305),-1,COUNTIF(all_tags[],N305)-COUNTIF(all_tags[category],N305))</f>
        <v>-1</v>
      </c>
      <c r="Z305">
        <f>IF(ISBLANK(O305),-1,COUNTIF(all_tags[],O305)-COUNTIF(all_tags[category],O305))</f>
        <v>-1</v>
      </c>
      <c r="AB305" t="str">
        <f>Table5[[#This Row],[link_id]]</f>
        <v>L00712</v>
      </c>
      <c r="AC305" s="5" t="str">
        <f>_xlfn.TEXTJOIN("#",TRUE,
IFERROR(VLOOKUP($F305,all_tags[format],1,FALSE),""),
IFERROR(VLOOKUP($G305,all_tags[format],1,FALSE),""),
IFERROR(VLOOKUP($H305,all_tags[format],1,FALSE),""),
IFERROR(VLOOKUP($I305,all_tags[format],1,FALSE),""),
IFERROR(VLOOKUP($J305,all_tags[format],1,FALSE),""),
IFERROR(VLOOKUP($K305,all_tags[format],1,FALSE),""),
IFERROR(VLOOKUP($L305,all_tags[format],1,FALSE),""),
IFERROR(VLOOKUP($M305,all_tags[format],1,FALSE),""),
IFERROR(VLOOKUP($N305,all_tags[format],1,FALSE),""),
IFERROR(VLOOKUP($O305,all_tags[format],1,FALSE),"")
)</f>
        <v>post</v>
      </c>
      <c r="AD305" s="5" t="str">
        <f>_xlfn.TEXTJOIN("#",TRUE,
IFERROR(VLOOKUP($F305,all_tags[type],1,FALSE),""),
IFERROR(VLOOKUP($G305,all_tags[type],1,FALSE),""),
IFERROR(VLOOKUP($H305,all_tags[type],1,FALSE),""),
IFERROR(VLOOKUP($I305,all_tags[type],1,FALSE),""),
IFERROR(VLOOKUP($J305,all_tags[type],1,FALSE),""),
IFERROR(VLOOKUP($K305,all_tags[type],1,FALSE),""),
IFERROR(VLOOKUP($L305,all_tags[type],1,FALSE),""),
IFERROR(VLOOKUP($M305,all_tags[type],1,FALSE),""),
IFERROR(VLOOKUP($N305,all_tags[type],1,FALSE),""),
IFERROR(VLOOKUP($O305,all_tags[type],1,FALSE),"")
)</f>
        <v/>
      </c>
      <c r="AE305" s="5" t="str">
        <f>_xlfn.TEXTJOIN("#",TRUE,
IFERROR(VLOOKUP($F305,all_tags[level],1,FALSE),""),
IFERROR(VLOOKUP($G305,all_tags[level],1,FALSE),""),
IFERROR(VLOOKUP($H305,all_tags[level],1,FALSE),""),
IFERROR(VLOOKUP($I305,all_tags[level],1,FALSE),""),
IFERROR(VLOOKUP($J305,all_tags[level],1,FALSE),""),
IFERROR(VLOOKUP($K305,all_tags[level],1,FALSE),""),
IFERROR(VLOOKUP($L305,all_tags[level],1,FALSE),""),
IFERROR(VLOOKUP($M305,all_tags[level],1,FALSE),""),
IFERROR(VLOOKUP($N305,all_tags[level],1,FALSE),""),
IFERROR(VLOOKUP($O305,all_tags[level],1,FALSE),"")
)</f>
        <v/>
      </c>
      <c r="AF305" s="5" t="str">
        <f>_xlfn.TEXTJOIN("#",TRUE,
IFERROR(VLOOKUP($F305,all_tags[style],1,FALSE),""),
IFERROR(VLOOKUP($G305,all_tags[style],1,FALSE),""),
IFERROR(VLOOKUP($H305,all_tags[style],1,FALSE),""),
IFERROR(VLOOKUP($I305,all_tags[style],1,FALSE),""),
IFERROR(VLOOKUP($J305,all_tags[style],1,FALSE),""),
IFERROR(VLOOKUP($K305,all_tags[style],1,FALSE),""),
IFERROR(VLOOKUP($L305,all_tags[style],1,FALSE),""),
IFERROR(VLOOKUP($M305,all_tags[style],1,FALSE),""),
IFERROR(VLOOKUP($N305,all_tags[style],1,FALSE),""),
IFERROR(VLOOKUP($O305,all_tags[style],1,FALSE),"")
)</f>
        <v/>
      </c>
      <c r="AG305" s="5" t="str">
        <f>_xlfn.TEXTJOIN("#",TRUE,
IFERROR(VLOOKUP($F305,all_tags[theme],1,FALSE),""),
IFERROR(VLOOKUP($G305,all_tags[theme],1,FALSE),""),
IFERROR(VLOOKUP($H305,all_tags[theme],1,FALSE),""),
IFERROR(VLOOKUP($I305,all_tags[theme],1,FALSE),""),
IFERROR(VLOOKUP($J305,all_tags[theme],1,FALSE),""),
IFERROR(VLOOKUP($K305,all_tags[theme],1,FALSE),""),
IFERROR(VLOOKUP($L305,all_tags[theme],1,FALSE),""),
IFERROR(VLOOKUP($M305,all_tags[theme],1,FALSE),""),
IFERROR(VLOOKUP($N305,all_tags[theme],1,FALSE),""),
IFERROR(VLOOKUP($O305,all_tags[theme],1,FALSE),"")
)</f>
        <v>data-viz</v>
      </c>
      <c r="AH305" s="5" t="str">
        <f>_xlfn.TEXTJOIN("#",TRUE,
IFERROR(VLOOKUP($F305,all_tags[topic],1,FALSE),""),
IFERROR(VLOOKUP($G305,all_tags[topic],1,FALSE),""),
IFERROR(VLOOKUP($H305,all_tags[topic],1,FALSE),""),
IFERROR(VLOOKUP($I305,all_tags[topic],1,FALSE),""),
IFERROR(VLOOKUP($J305,all_tags[topic],1,FALSE),""),
IFERROR(VLOOKUP($K305,all_tags[topic],1,FALSE),""),
IFERROR(VLOOKUP($L305,all_tags[topic],1,FALSE),""),
IFERROR(VLOOKUP($M305,all_tags[topic],1,FALSE),""),
IFERROR(VLOOKUP($N305,all_tags[topic],1,FALSE),""),
IFERROR(VLOOKUP($O305,all_tags[topic],1,FALSE),"")
)</f>
        <v>technique#technology</v>
      </c>
      <c r="AI305" s="5" t="str">
        <f>_xlfn.TEXTJOIN("#",TRUE,
IFERROR(VLOOKUP($F305,all_tags[area],1,FALSE),""),
IFERROR(VLOOKUP($G305,all_tags[area],1,FALSE),""),
IFERROR(VLOOKUP($H305,all_tags[area],1,FALSE),""),
IFERROR(VLOOKUP($I305,all_tags[area],1,FALSE),""),
IFERROR(VLOOKUP($J305,all_tags[area],1,FALSE),""),
IFERROR(VLOOKUP($K305,all_tags[area],1,FALSE),""),
IFERROR(VLOOKUP($L305,all_tags[area],1,FALSE),""),
IFERROR(VLOOKUP($M305,all_tags[area],1,FALSE),""),
IFERROR(VLOOKUP($N305,all_tags[area],1,FALSE),""),
IFERROR(VLOOKUP($O305,all_tags[area],1,FALSE),"")
)</f>
        <v/>
      </c>
      <c r="AJ305" s="5" t="str">
        <f>_xlfn.TEXTJOIN("#",TRUE,
IFERROR(VLOOKUP($F305,all_tags[technology],1,FALSE),""),
IFERROR(VLOOKUP($G305,all_tags[technology],1,FALSE),""),
IFERROR(VLOOKUP($H305,all_tags[technology],1,FALSE),""),
IFERROR(VLOOKUP($I305,all_tags[technology],1,FALSE),""),
IFERROR(VLOOKUP($J305,all_tags[technology],1,FALSE),""),
IFERROR(VLOOKUP($K305,all_tags[technology],1,FALSE),""),
IFERROR(VLOOKUP($L305,all_tags[technology],1,FALSE),""),
IFERROR(VLOOKUP($M305,all_tags[technology],1,FALSE),""),
IFERROR(VLOOKUP($N305,all_tags[technology],1,FALSE),""),
IFERROR(VLOOKUP($O305,all_tags[technology],1,FALSE),"")
)</f>
        <v>d3js</v>
      </c>
      <c r="AK305" s="5" t="str">
        <f>_xlfn.TEXTJOIN("#",TRUE,
IFERROR(VLOOKUP($F305,all_tags[other],1,FALSE),""),
IFERROR(VLOOKUP($G305,all_tags[other],1,FALSE),""),
IFERROR(VLOOKUP($H305,all_tags[other],1,FALSE),""),
IFERROR(VLOOKUP($I305,all_tags[other],1,FALSE),""),
IFERROR(VLOOKUP($J305,all_tags[other],1,FALSE),""),
IFERROR(VLOOKUP($K305,all_tags[other],1,FALSE),""),
IFERROR(VLOOKUP($L305,all_tags[other],1,FALSE),""),
IFERROR(VLOOKUP($M305,all_tags[other],1,FALSE),""),
IFERROR(VLOOKUP($N305,all_tags[other],1,FALSE),""),
IFERROR(VLOOKUP($O305,all_tags[other],1,FALSE),"")
)</f>
        <v/>
      </c>
      <c r="AL305" t="str">
        <f t="shared" si="4"/>
        <v>post;data-viz;technique;technology;d3js</v>
      </c>
    </row>
    <row r="306" spans="1:38" ht="30" x14ac:dyDescent="0.25">
      <c r="A306" t="str">
        <f>source_data[[#This Row],[link_id]]</f>
        <v>L00713</v>
      </c>
      <c r="B306" t="str">
        <f>source_data[[#This Row],[link]]</f>
        <v>http://students.brown.edu/seeing-theory/basic-probability/index.html</v>
      </c>
      <c r="C306" t="str">
        <f>source_data[[#This Row],[article_title]]</f>
        <v>Basic Probability</v>
      </c>
      <c r="D306" t="str">
        <f>source_data[[#This Row],[concatenate]]</f>
        <v>site;interactive;online;book;basics;statistics</v>
      </c>
      <c r="E306">
        <f>source_data[[#This Row],[tag_count]]</f>
        <v>4</v>
      </c>
      <c r="F306" t="str" cm="1">
        <f t="array" ref="F306:K306">_xlfn.TEXTSPLIT(Table5[[#This Row],[concatenate]],";")</f>
        <v>site</v>
      </c>
      <c r="G306" t="str">
        <v>interactive</v>
      </c>
      <c r="H306" t="str">
        <v>online</v>
      </c>
      <c r="I306" t="str">
        <v>book</v>
      </c>
      <c r="J306" t="str">
        <v>basics</v>
      </c>
      <c r="K306" t="str">
        <v>statistics</v>
      </c>
      <c r="Q306">
        <f>IF(ISBLANK(F306),-1,COUNTIF(all_tags[],F306)-COUNTIF(all_tags[category],F306))</f>
        <v>1</v>
      </c>
      <c r="R306">
        <f>IF(ISBLANK(G306),-1,COUNTIF(all_tags[],G306)-COUNTIF(all_tags[category],G306))</f>
        <v>1</v>
      </c>
      <c r="S306">
        <f>IF(ISBLANK(H306),-1,COUNTIF(all_tags[],H306)-COUNTIF(all_tags[category],H306))</f>
        <v>1</v>
      </c>
      <c r="T306">
        <f>IF(ISBLANK(I306),-1,COUNTIF(all_tags[],I306)-COUNTIF(all_tags[category],I306))</f>
        <v>1</v>
      </c>
      <c r="U306">
        <f>IF(ISBLANK(J306),-1,COUNTIF(all_tags[],J306)-COUNTIF(all_tags[category],J306))</f>
        <v>1</v>
      </c>
      <c r="V306">
        <f>IF(ISBLANK(K306),-1,COUNTIF(all_tags[],K306)-COUNTIF(all_tags[category],K306))</f>
        <v>1</v>
      </c>
      <c r="W306">
        <f>IF(ISBLANK(L306),-1,COUNTIF(all_tags[],L306)-COUNTIF(all_tags[category],L306))</f>
        <v>-1</v>
      </c>
      <c r="X306">
        <f>IF(ISBLANK(M306),-1,COUNTIF(all_tags[],M306)-COUNTIF(all_tags[category],M306))</f>
        <v>-1</v>
      </c>
      <c r="Y306">
        <f>IF(ISBLANK(N306),-1,COUNTIF(all_tags[],N306)-COUNTIF(all_tags[category],N306))</f>
        <v>-1</v>
      </c>
      <c r="Z306">
        <f>IF(ISBLANK(O306),-1,COUNTIF(all_tags[],O306)-COUNTIF(all_tags[category],O306))</f>
        <v>-1</v>
      </c>
      <c r="AB306" t="str">
        <f>Table5[[#This Row],[link_id]]</f>
        <v>L00713</v>
      </c>
      <c r="AC306" s="5" t="str">
        <f>_xlfn.TEXTJOIN("#",TRUE,
IFERROR(VLOOKUP($F306,all_tags[format],1,FALSE),""),
IFERROR(VLOOKUP($G306,all_tags[format],1,FALSE),""),
IFERROR(VLOOKUP($H306,all_tags[format],1,FALSE),""),
IFERROR(VLOOKUP($I306,all_tags[format],1,FALSE),""),
IFERROR(VLOOKUP($J306,all_tags[format],1,FALSE),""),
IFERROR(VLOOKUP($K306,all_tags[format],1,FALSE),""),
IFERROR(VLOOKUP($L306,all_tags[format],1,FALSE),""),
IFERROR(VLOOKUP($M306,all_tags[format],1,FALSE),""),
IFERROR(VLOOKUP($N306,all_tags[format],1,FALSE),""),
IFERROR(VLOOKUP($O306,all_tags[format],1,FALSE),"")
)</f>
        <v>site#interactive#online#book</v>
      </c>
      <c r="AD306" s="5" t="str">
        <f>_xlfn.TEXTJOIN("#",TRUE,
IFERROR(VLOOKUP($F306,all_tags[type],1,FALSE),""),
IFERROR(VLOOKUP($G306,all_tags[type],1,FALSE),""),
IFERROR(VLOOKUP($H306,all_tags[type],1,FALSE),""),
IFERROR(VLOOKUP($I306,all_tags[type],1,FALSE),""),
IFERROR(VLOOKUP($J306,all_tags[type],1,FALSE),""),
IFERROR(VLOOKUP($K306,all_tags[type],1,FALSE),""),
IFERROR(VLOOKUP($L306,all_tags[type],1,FALSE),""),
IFERROR(VLOOKUP($M306,all_tags[type],1,FALSE),""),
IFERROR(VLOOKUP($N306,all_tags[type],1,FALSE),""),
IFERROR(VLOOKUP($O306,all_tags[type],1,FALSE),"")
)</f>
        <v/>
      </c>
      <c r="AE306" s="5" t="str">
        <f>_xlfn.TEXTJOIN("#",TRUE,
IFERROR(VLOOKUP($F306,all_tags[level],1,FALSE),""),
IFERROR(VLOOKUP($G306,all_tags[level],1,FALSE),""),
IFERROR(VLOOKUP($H306,all_tags[level],1,FALSE),""),
IFERROR(VLOOKUP($I306,all_tags[level],1,FALSE),""),
IFERROR(VLOOKUP($J306,all_tags[level],1,FALSE),""),
IFERROR(VLOOKUP($K306,all_tags[level],1,FALSE),""),
IFERROR(VLOOKUP($L306,all_tags[level],1,FALSE),""),
IFERROR(VLOOKUP($M306,all_tags[level],1,FALSE),""),
IFERROR(VLOOKUP($N306,all_tags[level],1,FALSE),""),
IFERROR(VLOOKUP($O306,all_tags[level],1,FALSE),"")
)</f>
        <v>basics</v>
      </c>
      <c r="AF306" s="5" t="str">
        <f>_xlfn.TEXTJOIN("#",TRUE,
IFERROR(VLOOKUP($F306,all_tags[style],1,FALSE),""),
IFERROR(VLOOKUP($G306,all_tags[style],1,FALSE),""),
IFERROR(VLOOKUP($H306,all_tags[style],1,FALSE),""),
IFERROR(VLOOKUP($I306,all_tags[style],1,FALSE),""),
IFERROR(VLOOKUP($J306,all_tags[style],1,FALSE),""),
IFERROR(VLOOKUP($K306,all_tags[style],1,FALSE),""),
IFERROR(VLOOKUP($L306,all_tags[style],1,FALSE),""),
IFERROR(VLOOKUP($M306,all_tags[style],1,FALSE),""),
IFERROR(VLOOKUP($N306,all_tags[style],1,FALSE),""),
IFERROR(VLOOKUP($O306,all_tags[style],1,FALSE),"")
)</f>
        <v/>
      </c>
      <c r="AG306" s="5" t="str">
        <f>_xlfn.TEXTJOIN("#",TRUE,
IFERROR(VLOOKUP($F306,all_tags[theme],1,FALSE),""),
IFERROR(VLOOKUP($G306,all_tags[theme],1,FALSE),""),
IFERROR(VLOOKUP($H306,all_tags[theme],1,FALSE),""),
IFERROR(VLOOKUP($I306,all_tags[theme],1,FALSE),""),
IFERROR(VLOOKUP($J306,all_tags[theme],1,FALSE),""),
IFERROR(VLOOKUP($K306,all_tags[theme],1,FALSE),""),
IFERROR(VLOOKUP($L306,all_tags[theme],1,FALSE),""),
IFERROR(VLOOKUP($M306,all_tags[theme],1,FALSE),""),
IFERROR(VLOOKUP($N306,all_tags[theme],1,FALSE),""),
IFERROR(VLOOKUP($O306,all_tags[theme],1,FALSE),"")
)</f>
        <v/>
      </c>
      <c r="AH306" s="5" t="str">
        <f>_xlfn.TEXTJOIN("#",TRUE,
IFERROR(VLOOKUP($F306,all_tags[topic],1,FALSE),""),
IFERROR(VLOOKUP($G306,all_tags[topic],1,FALSE),""),
IFERROR(VLOOKUP($H306,all_tags[topic],1,FALSE),""),
IFERROR(VLOOKUP($I306,all_tags[topic],1,FALSE),""),
IFERROR(VLOOKUP($J306,all_tags[topic],1,FALSE),""),
IFERROR(VLOOKUP($K306,all_tags[topic],1,FALSE),""),
IFERROR(VLOOKUP($L306,all_tags[topic],1,FALSE),""),
IFERROR(VLOOKUP($M306,all_tags[topic],1,FALSE),""),
IFERROR(VLOOKUP($N306,all_tags[topic],1,FALSE),""),
IFERROR(VLOOKUP($O306,all_tags[topic],1,FALSE),"")
)</f>
        <v/>
      </c>
      <c r="AI306" s="5" t="str">
        <f>_xlfn.TEXTJOIN("#",TRUE,
IFERROR(VLOOKUP($F306,all_tags[area],1,FALSE),""),
IFERROR(VLOOKUP($G306,all_tags[area],1,FALSE),""),
IFERROR(VLOOKUP($H306,all_tags[area],1,FALSE),""),
IFERROR(VLOOKUP($I306,all_tags[area],1,FALSE),""),
IFERROR(VLOOKUP($J306,all_tags[area],1,FALSE),""),
IFERROR(VLOOKUP($K306,all_tags[area],1,FALSE),""),
IFERROR(VLOOKUP($L306,all_tags[area],1,FALSE),""),
IFERROR(VLOOKUP($M306,all_tags[area],1,FALSE),""),
IFERROR(VLOOKUP($N306,all_tags[area],1,FALSE),""),
IFERROR(VLOOKUP($O306,all_tags[area],1,FALSE),"")
)</f>
        <v>statistics</v>
      </c>
      <c r="AJ306" s="5" t="str">
        <f>_xlfn.TEXTJOIN("#",TRUE,
IFERROR(VLOOKUP($F306,all_tags[technology],1,FALSE),""),
IFERROR(VLOOKUP($G306,all_tags[technology],1,FALSE),""),
IFERROR(VLOOKUP($H306,all_tags[technology],1,FALSE),""),
IFERROR(VLOOKUP($I306,all_tags[technology],1,FALSE),""),
IFERROR(VLOOKUP($J306,all_tags[technology],1,FALSE),""),
IFERROR(VLOOKUP($K306,all_tags[technology],1,FALSE),""),
IFERROR(VLOOKUP($L306,all_tags[technology],1,FALSE),""),
IFERROR(VLOOKUP($M306,all_tags[technology],1,FALSE),""),
IFERROR(VLOOKUP($N306,all_tags[technology],1,FALSE),""),
IFERROR(VLOOKUP($O306,all_tags[technology],1,FALSE),"")
)</f>
        <v/>
      </c>
      <c r="AK306" s="5" t="str">
        <f>_xlfn.TEXTJOIN("#",TRUE,
IFERROR(VLOOKUP($F306,all_tags[other],1,FALSE),""),
IFERROR(VLOOKUP($G306,all_tags[other],1,FALSE),""),
IFERROR(VLOOKUP($H306,all_tags[other],1,FALSE),""),
IFERROR(VLOOKUP($I306,all_tags[other],1,FALSE),""),
IFERROR(VLOOKUP($J306,all_tags[other],1,FALSE),""),
IFERROR(VLOOKUP($K306,all_tags[other],1,FALSE),""),
IFERROR(VLOOKUP($L306,all_tags[other],1,FALSE),""),
IFERROR(VLOOKUP($M306,all_tags[other],1,FALSE),""),
IFERROR(VLOOKUP($N306,all_tags[other],1,FALSE),""),
IFERROR(VLOOKUP($O306,all_tags[other],1,FALSE),"")
)</f>
        <v/>
      </c>
      <c r="AL306" t="str">
        <f t="shared" si="4"/>
        <v>site;interactive;online;book;basics;statistics</v>
      </c>
    </row>
    <row r="307" spans="1:38" x14ac:dyDescent="0.25">
      <c r="A307" t="str">
        <f>source_data[[#This Row],[link_id]]</f>
        <v>L00715</v>
      </c>
      <c r="B307" t="str">
        <f>source_data[[#This Row],[link]]</f>
        <v>https://ikashnitsky.github.io/2017/data-acquisition-two/</v>
      </c>
      <c r="C307" t="str">
        <f>source_data[[#This Row],[article_title]]</f>
        <v>Data acquisition in R (2/4)</v>
      </c>
      <c r="D307" t="str">
        <f>source_data[[#This Row],[concatenate]]</f>
        <v>post;list;dataset;technology;rstats</v>
      </c>
      <c r="E307">
        <f>source_data[[#This Row],[tag_count]]</f>
        <v>4</v>
      </c>
      <c r="F307" t="str" cm="1">
        <f t="array" ref="F307:J307">_xlfn.TEXTSPLIT(Table5[[#This Row],[concatenate]],";")</f>
        <v>post</v>
      </c>
      <c r="G307" t="str">
        <v>list</v>
      </c>
      <c r="H307" t="str">
        <v>dataset</v>
      </c>
      <c r="I307" t="str">
        <v>technology</v>
      </c>
      <c r="J307" t="str">
        <v>rstats</v>
      </c>
      <c r="Q307">
        <f>IF(ISBLANK(F307),-1,COUNTIF(all_tags[],F307)-COUNTIF(all_tags[category],F307))</f>
        <v>1</v>
      </c>
      <c r="R307">
        <f>IF(ISBLANK(G307),-1,COUNTIF(all_tags[],G307)-COUNTIF(all_tags[category],G307))</f>
        <v>1</v>
      </c>
      <c r="S307">
        <f>IF(ISBLANK(H307),-1,COUNTIF(all_tags[],H307)-COUNTIF(all_tags[category],H307))</f>
        <v>1</v>
      </c>
      <c r="T307">
        <f>IF(ISBLANK(I307),-1,COUNTIF(all_tags[],I307)-COUNTIF(all_tags[category],I307))</f>
        <v>1</v>
      </c>
      <c r="U307">
        <f>IF(ISBLANK(J307),-1,COUNTIF(all_tags[],J307)-COUNTIF(all_tags[category],J307))</f>
        <v>1</v>
      </c>
      <c r="V307">
        <f>IF(ISBLANK(K307),-1,COUNTIF(all_tags[],K307)-COUNTIF(all_tags[category],K307))</f>
        <v>-1</v>
      </c>
      <c r="W307">
        <f>IF(ISBLANK(L307),-1,COUNTIF(all_tags[],L307)-COUNTIF(all_tags[category],L307))</f>
        <v>-1</v>
      </c>
      <c r="X307">
        <f>IF(ISBLANK(M307),-1,COUNTIF(all_tags[],M307)-COUNTIF(all_tags[category],M307))</f>
        <v>-1</v>
      </c>
      <c r="Y307">
        <f>IF(ISBLANK(N307),-1,COUNTIF(all_tags[],N307)-COUNTIF(all_tags[category],N307))</f>
        <v>-1</v>
      </c>
      <c r="Z307">
        <f>IF(ISBLANK(O307),-1,COUNTIF(all_tags[],O307)-COUNTIF(all_tags[category],O307))</f>
        <v>-1</v>
      </c>
      <c r="AB307" t="str">
        <f>Table5[[#This Row],[link_id]]</f>
        <v>L00715</v>
      </c>
      <c r="AC307" s="5" t="str">
        <f>_xlfn.TEXTJOIN("#",TRUE,
IFERROR(VLOOKUP($F307,all_tags[format],1,FALSE),""),
IFERROR(VLOOKUP($G307,all_tags[format],1,FALSE),""),
IFERROR(VLOOKUP($H307,all_tags[format],1,FALSE),""),
IFERROR(VLOOKUP($I307,all_tags[format],1,FALSE),""),
IFERROR(VLOOKUP($J307,all_tags[format],1,FALSE),""),
IFERROR(VLOOKUP($K307,all_tags[format],1,FALSE),""),
IFERROR(VLOOKUP($L307,all_tags[format],1,FALSE),""),
IFERROR(VLOOKUP($M307,all_tags[format],1,FALSE),""),
IFERROR(VLOOKUP($N307,all_tags[format],1,FALSE),""),
IFERROR(VLOOKUP($O307,all_tags[format],1,FALSE),"")
)</f>
        <v>post</v>
      </c>
      <c r="AD307" s="5" t="str">
        <f>_xlfn.TEXTJOIN("#",TRUE,
IFERROR(VLOOKUP($F307,all_tags[type],1,FALSE),""),
IFERROR(VLOOKUP($G307,all_tags[type],1,FALSE),""),
IFERROR(VLOOKUP($H307,all_tags[type],1,FALSE),""),
IFERROR(VLOOKUP($I307,all_tags[type],1,FALSE),""),
IFERROR(VLOOKUP($J307,all_tags[type],1,FALSE),""),
IFERROR(VLOOKUP($K307,all_tags[type],1,FALSE),""),
IFERROR(VLOOKUP($L307,all_tags[type],1,FALSE),""),
IFERROR(VLOOKUP($M307,all_tags[type],1,FALSE),""),
IFERROR(VLOOKUP($N307,all_tags[type],1,FALSE),""),
IFERROR(VLOOKUP($O307,all_tags[type],1,FALSE),"")
)</f>
        <v>list#dataset</v>
      </c>
      <c r="AE307" s="5" t="str">
        <f>_xlfn.TEXTJOIN("#",TRUE,
IFERROR(VLOOKUP($F307,all_tags[level],1,FALSE),""),
IFERROR(VLOOKUP($G307,all_tags[level],1,FALSE),""),
IFERROR(VLOOKUP($H307,all_tags[level],1,FALSE),""),
IFERROR(VLOOKUP($I307,all_tags[level],1,FALSE),""),
IFERROR(VLOOKUP($J307,all_tags[level],1,FALSE),""),
IFERROR(VLOOKUP($K307,all_tags[level],1,FALSE),""),
IFERROR(VLOOKUP($L307,all_tags[level],1,FALSE),""),
IFERROR(VLOOKUP($M307,all_tags[level],1,FALSE),""),
IFERROR(VLOOKUP($N307,all_tags[level],1,FALSE),""),
IFERROR(VLOOKUP($O307,all_tags[level],1,FALSE),"")
)</f>
        <v/>
      </c>
      <c r="AF307" s="5" t="str">
        <f>_xlfn.TEXTJOIN("#",TRUE,
IFERROR(VLOOKUP($F307,all_tags[style],1,FALSE),""),
IFERROR(VLOOKUP($G307,all_tags[style],1,FALSE),""),
IFERROR(VLOOKUP($H307,all_tags[style],1,FALSE),""),
IFERROR(VLOOKUP($I307,all_tags[style],1,FALSE),""),
IFERROR(VLOOKUP($J307,all_tags[style],1,FALSE),""),
IFERROR(VLOOKUP($K307,all_tags[style],1,FALSE),""),
IFERROR(VLOOKUP($L307,all_tags[style],1,FALSE),""),
IFERROR(VLOOKUP($M307,all_tags[style],1,FALSE),""),
IFERROR(VLOOKUP($N307,all_tags[style],1,FALSE),""),
IFERROR(VLOOKUP($O307,all_tags[style],1,FALSE),"")
)</f>
        <v/>
      </c>
      <c r="AG307" s="5" t="str">
        <f>_xlfn.TEXTJOIN("#",TRUE,
IFERROR(VLOOKUP($F307,all_tags[theme],1,FALSE),""),
IFERROR(VLOOKUP($G307,all_tags[theme],1,FALSE),""),
IFERROR(VLOOKUP($H307,all_tags[theme],1,FALSE),""),
IFERROR(VLOOKUP($I307,all_tags[theme],1,FALSE),""),
IFERROR(VLOOKUP($J307,all_tags[theme],1,FALSE),""),
IFERROR(VLOOKUP($K307,all_tags[theme],1,FALSE),""),
IFERROR(VLOOKUP($L307,all_tags[theme],1,FALSE),""),
IFERROR(VLOOKUP($M307,all_tags[theme],1,FALSE),""),
IFERROR(VLOOKUP($N307,all_tags[theme],1,FALSE),""),
IFERROR(VLOOKUP($O307,all_tags[theme],1,FALSE),"")
)</f>
        <v/>
      </c>
      <c r="AH307" s="5" t="str">
        <f>_xlfn.TEXTJOIN("#",TRUE,
IFERROR(VLOOKUP($F307,all_tags[topic],1,FALSE),""),
IFERROR(VLOOKUP($G307,all_tags[topic],1,FALSE),""),
IFERROR(VLOOKUP($H307,all_tags[topic],1,FALSE),""),
IFERROR(VLOOKUP($I307,all_tags[topic],1,FALSE),""),
IFERROR(VLOOKUP($J307,all_tags[topic],1,FALSE),""),
IFERROR(VLOOKUP($K307,all_tags[topic],1,FALSE),""),
IFERROR(VLOOKUP($L307,all_tags[topic],1,FALSE),""),
IFERROR(VLOOKUP($M307,all_tags[topic],1,FALSE),""),
IFERROR(VLOOKUP($N307,all_tags[topic],1,FALSE),""),
IFERROR(VLOOKUP($O307,all_tags[topic],1,FALSE),"")
)</f>
        <v>technology</v>
      </c>
      <c r="AI307" s="5" t="str">
        <f>_xlfn.TEXTJOIN("#",TRUE,
IFERROR(VLOOKUP($F307,all_tags[area],1,FALSE),""),
IFERROR(VLOOKUP($G307,all_tags[area],1,FALSE),""),
IFERROR(VLOOKUP($H307,all_tags[area],1,FALSE),""),
IFERROR(VLOOKUP($I307,all_tags[area],1,FALSE),""),
IFERROR(VLOOKUP($J307,all_tags[area],1,FALSE),""),
IFERROR(VLOOKUP($K307,all_tags[area],1,FALSE),""),
IFERROR(VLOOKUP($L307,all_tags[area],1,FALSE),""),
IFERROR(VLOOKUP($M307,all_tags[area],1,FALSE),""),
IFERROR(VLOOKUP($N307,all_tags[area],1,FALSE),""),
IFERROR(VLOOKUP($O307,all_tags[area],1,FALSE),"")
)</f>
        <v/>
      </c>
      <c r="AJ307" s="5" t="str">
        <f>_xlfn.TEXTJOIN("#",TRUE,
IFERROR(VLOOKUP($F307,all_tags[technology],1,FALSE),""),
IFERROR(VLOOKUP($G307,all_tags[technology],1,FALSE),""),
IFERROR(VLOOKUP($H307,all_tags[technology],1,FALSE),""),
IFERROR(VLOOKUP($I307,all_tags[technology],1,FALSE),""),
IFERROR(VLOOKUP($J307,all_tags[technology],1,FALSE),""),
IFERROR(VLOOKUP($K307,all_tags[technology],1,FALSE),""),
IFERROR(VLOOKUP($L307,all_tags[technology],1,FALSE),""),
IFERROR(VLOOKUP($M307,all_tags[technology],1,FALSE),""),
IFERROR(VLOOKUP($N307,all_tags[technology],1,FALSE),""),
IFERROR(VLOOKUP($O307,all_tags[technology],1,FALSE),"")
)</f>
        <v>rstats</v>
      </c>
      <c r="AK307" s="5" t="str">
        <f>_xlfn.TEXTJOIN("#",TRUE,
IFERROR(VLOOKUP($F307,all_tags[other],1,FALSE),""),
IFERROR(VLOOKUP($G307,all_tags[other],1,FALSE),""),
IFERROR(VLOOKUP($H307,all_tags[other],1,FALSE),""),
IFERROR(VLOOKUP($I307,all_tags[other],1,FALSE),""),
IFERROR(VLOOKUP($J307,all_tags[other],1,FALSE),""),
IFERROR(VLOOKUP($K307,all_tags[other],1,FALSE),""),
IFERROR(VLOOKUP($L307,all_tags[other],1,FALSE),""),
IFERROR(VLOOKUP($M307,all_tags[other],1,FALSE),""),
IFERROR(VLOOKUP($N307,all_tags[other],1,FALSE),""),
IFERROR(VLOOKUP($O307,all_tags[other],1,FALSE),"")
)</f>
        <v/>
      </c>
      <c r="AL307" t="str">
        <f t="shared" si="4"/>
        <v>post;list;dataset;technology;rstats</v>
      </c>
    </row>
    <row r="308" spans="1:38" x14ac:dyDescent="0.25">
      <c r="A308" t="str">
        <f>source_data[[#This Row],[link_id]]</f>
        <v>L00716</v>
      </c>
      <c r="B308" t="str">
        <f>source_data[[#This Row],[link]]</f>
        <v>https://distill.pub/2017/feature-visualization/</v>
      </c>
      <c r="C308" t="str">
        <f>source_data[[#This Row],[article_title]]</f>
        <v>Feature Visualization</v>
      </c>
      <c r="D308" t="str">
        <f>source_data[[#This Row],[concatenate]]</f>
        <v>article;guide;explainer;data-viz;concept;ml;feature-visualization</v>
      </c>
      <c r="E308">
        <f>source_data[[#This Row],[tag_count]]</f>
        <v>7</v>
      </c>
      <c r="F308" t="str" cm="1">
        <f t="array" ref="F308:L308">_xlfn.TEXTSPLIT(Table5[[#This Row],[concatenate]],";")</f>
        <v>article</v>
      </c>
      <c r="G308" t="str">
        <v>guide</v>
      </c>
      <c r="H308" t="str">
        <v>explainer</v>
      </c>
      <c r="I308" t="str">
        <v>data-viz</v>
      </c>
      <c r="J308" t="str">
        <v>concept</v>
      </c>
      <c r="K308" t="str">
        <v>ml</v>
      </c>
      <c r="L308" t="str">
        <v>feature-visualization</v>
      </c>
      <c r="Q308">
        <f>IF(ISBLANK(F308),-1,COUNTIF(all_tags[],F308)-COUNTIF(all_tags[category],F308))</f>
        <v>1</v>
      </c>
      <c r="R308">
        <f>IF(ISBLANK(G308),-1,COUNTIF(all_tags[],G308)-COUNTIF(all_tags[category],G308))</f>
        <v>1</v>
      </c>
      <c r="S308">
        <f>IF(ISBLANK(H308),-1,COUNTIF(all_tags[],H308)-COUNTIF(all_tags[category],H308))</f>
        <v>1</v>
      </c>
      <c r="T308">
        <f>IF(ISBLANK(I308),-1,COUNTIF(all_tags[],I308)-COUNTIF(all_tags[category],I308))</f>
        <v>1</v>
      </c>
      <c r="U308">
        <f>IF(ISBLANK(J308),-1,COUNTIF(all_tags[],J308)-COUNTIF(all_tags[category],J308))</f>
        <v>1</v>
      </c>
      <c r="V308">
        <f>IF(ISBLANK(K308),-1,COUNTIF(all_tags[],K308)-COUNTIF(all_tags[category],K308))</f>
        <v>1</v>
      </c>
      <c r="W308">
        <f>IF(ISBLANK(L308),-1,COUNTIF(all_tags[],L308)-COUNTIF(all_tags[category],L308))</f>
        <v>1</v>
      </c>
      <c r="X308">
        <f>IF(ISBLANK(M308),-1,COUNTIF(all_tags[],M308)-COUNTIF(all_tags[category],M308))</f>
        <v>-1</v>
      </c>
      <c r="Y308">
        <f>IF(ISBLANK(N308),-1,COUNTIF(all_tags[],N308)-COUNTIF(all_tags[category],N308))</f>
        <v>-1</v>
      </c>
      <c r="Z308">
        <f>IF(ISBLANK(O308),-1,COUNTIF(all_tags[],O308)-COUNTIF(all_tags[category],O308))</f>
        <v>-1</v>
      </c>
      <c r="AB308" t="str">
        <f>Table5[[#This Row],[link_id]]</f>
        <v>L00716</v>
      </c>
      <c r="AC308" s="5" t="str">
        <f>_xlfn.TEXTJOIN("#",TRUE,
IFERROR(VLOOKUP($F308,all_tags[format],1,FALSE),""),
IFERROR(VLOOKUP($G308,all_tags[format],1,FALSE),""),
IFERROR(VLOOKUP($H308,all_tags[format],1,FALSE),""),
IFERROR(VLOOKUP($I308,all_tags[format],1,FALSE),""),
IFERROR(VLOOKUP($J308,all_tags[format],1,FALSE),""),
IFERROR(VLOOKUP($K308,all_tags[format],1,FALSE),""),
IFERROR(VLOOKUP($L308,all_tags[format],1,FALSE),""),
IFERROR(VLOOKUP($M308,all_tags[format],1,FALSE),""),
IFERROR(VLOOKUP($N308,all_tags[format],1,FALSE),""),
IFERROR(VLOOKUP($O308,all_tags[format],1,FALSE),"")
)</f>
        <v>article</v>
      </c>
      <c r="AD308" s="5" t="str">
        <f>_xlfn.TEXTJOIN("#",TRUE,
IFERROR(VLOOKUP($F308,all_tags[type],1,FALSE),""),
IFERROR(VLOOKUP($G308,all_tags[type],1,FALSE),""),
IFERROR(VLOOKUP($H308,all_tags[type],1,FALSE),""),
IFERROR(VLOOKUP($I308,all_tags[type],1,FALSE),""),
IFERROR(VLOOKUP($J308,all_tags[type],1,FALSE),""),
IFERROR(VLOOKUP($K308,all_tags[type],1,FALSE),""),
IFERROR(VLOOKUP($L308,all_tags[type],1,FALSE),""),
IFERROR(VLOOKUP($M308,all_tags[type],1,FALSE),""),
IFERROR(VLOOKUP($N308,all_tags[type],1,FALSE),""),
IFERROR(VLOOKUP($O308,all_tags[type],1,FALSE),"")
)</f>
        <v>guide</v>
      </c>
      <c r="AE308" s="5" t="str">
        <f>_xlfn.TEXTJOIN("#",TRUE,
IFERROR(VLOOKUP($F308,all_tags[level],1,FALSE),""),
IFERROR(VLOOKUP($G308,all_tags[level],1,FALSE),""),
IFERROR(VLOOKUP($H308,all_tags[level],1,FALSE),""),
IFERROR(VLOOKUP($I308,all_tags[level],1,FALSE),""),
IFERROR(VLOOKUP($J308,all_tags[level],1,FALSE),""),
IFERROR(VLOOKUP($K308,all_tags[level],1,FALSE),""),
IFERROR(VLOOKUP($L308,all_tags[level],1,FALSE),""),
IFERROR(VLOOKUP($M308,all_tags[level],1,FALSE),""),
IFERROR(VLOOKUP($N308,all_tags[level],1,FALSE),""),
IFERROR(VLOOKUP($O308,all_tags[level],1,FALSE),"")
)</f>
        <v>explainer</v>
      </c>
      <c r="AF308" s="5" t="str">
        <f>_xlfn.TEXTJOIN("#",TRUE,
IFERROR(VLOOKUP($F308,all_tags[style],1,FALSE),""),
IFERROR(VLOOKUP($G308,all_tags[style],1,FALSE),""),
IFERROR(VLOOKUP($H308,all_tags[style],1,FALSE),""),
IFERROR(VLOOKUP($I308,all_tags[style],1,FALSE),""),
IFERROR(VLOOKUP($J308,all_tags[style],1,FALSE),""),
IFERROR(VLOOKUP($K308,all_tags[style],1,FALSE),""),
IFERROR(VLOOKUP($L308,all_tags[style],1,FALSE),""),
IFERROR(VLOOKUP($M308,all_tags[style],1,FALSE),""),
IFERROR(VLOOKUP($N308,all_tags[style],1,FALSE),""),
IFERROR(VLOOKUP($O308,all_tags[style],1,FALSE),"")
)</f>
        <v/>
      </c>
      <c r="AG308" s="5" t="str">
        <f>_xlfn.TEXTJOIN("#",TRUE,
IFERROR(VLOOKUP($F308,all_tags[theme],1,FALSE),""),
IFERROR(VLOOKUP($G308,all_tags[theme],1,FALSE),""),
IFERROR(VLOOKUP($H308,all_tags[theme],1,FALSE),""),
IFERROR(VLOOKUP($I308,all_tags[theme],1,FALSE),""),
IFERROR(VLOOKUP($J308,all_tags[theme],1,FALSE),""),
IFERROR(VLOOKUP($K308,all_tags[theme],1,FALSE),""),
IFERROR(VLOOKUP($L308,all_tags[theme],1,FALSE),""),
IFERROR(VLOOKUP($M308,all_tags[theme],1,FALSE),""),
IFERROR(VLOOKUP($N308,all_tags[theme],1,FALSE),""),
IFERROR(VLOOKUP($O308,all_tags[theme],1,FALSE),"")
)</f>
        <v>data-viz</v>
      </c>
      <c r="AH308" s="5" t="str">
        <f>_xlfn.TEXTJOIN("#",TRUE,
IFERROR(VLOOKUP($F308,all_tags[topic],1,FALSE),""),
IFERROR(VLOOKUP($G308,all_tags[topic],1,FALSE),""),
IFERROR(VLOOKUP($H308,all_tags[topic],1,FALSE),""),
IFERROR(VLOOKUP($I308,all_tags[topic],1,FALSE),""),
IFERROR(VLOOKUP($J308,all_tags[topic],1,FALSE),""),
IFERROR(VLOOKUP($K308,all_tags[topic],1,FALSE),""),
IFERROR(VLOOKUP($L308,all_tags[topic],1,FALSE),""),
IFERROR(VLOOKUP($M308,all_tags[topic],1,FALSE),""),
IFERROR(VLOOKUP($N308,all_tags[topic],1,FALSE),""),
IFERROR(VLOOKUP($O308,all_tags[topic],1,FALSE),"")
)</f>
        <v>concept</v>
      </c>
      <c r="AI308" s="5" t="str">
        <f>_xlfn.TEXTJOIN("#",TRUE,
IFERROR(VLOOKUP($F308,all_tags[area],1,FALSE),""),
IFERROR(VLOOKUP($G308,all_tags[area],1,FALSE),""),
IFERROR(VLOOKUP($H308,all_tags[area],1,FALSE),""),
IFERROR(VLOOKUP($I308,all_tags[area],1,FALSE),""),
IFERROR(VLOOKUP($J308,all_tags[area],1,FALSE),""),
IFERROR(VLOOKUP($K308,all_tags[area],1,FALSE),""),
IFERROR(VLOOKUP($L308,all_tags[area],1,FALSE),""),
IFERROR(VLOOKUP($M308,all_tags[area],1,FALSE),""),
IFERROR(VLOOKUP($N308,all_tags[area],1,FALSE),""),
IFERROR(VLOOKUP($O308,all_tags[area],1,FALSE),"")
)</f>
        <v>ml#feature-visualization</v>
      </c>
      <c r="AJ308" s="5" t="str">
        <f>_xlfn.TEXTJOIN("#",TRUE,
IFERROR(VLOOKUP($F308,all_tags[technology],1,FALSE),""),
IFERROR(VLOOKUP($G308,all_tags[technology],1,FALSE),""),
IFERROR(VLOOKUP($H308,all_tags[technology],1,FALSE),""),
IFERROR(VLOOKUP($I308,all_tags[technology],1,FALSE),""),
IFERROR(VLOOKUP($J308,all_tags[technology],1,FALSE),""),
IFERROR(VLOOKUP($K308,all_tags[technology],1,FALSE),""),
IFERROR(VLOOKUP($L308,all_tags[technology],1,FALSE),""),
IFERROR(VLOOKUP($M308,all_tags[technology],1,FALSE),""),
IFERROR(VLOOKUP($N308,all_tags[technology],1,FALSE),""),
IFERROR(VLOOKUP($O308,all_tags[technology],1,FALSE),"")
)</f>
        <v/>
      </c>
      <c r="AK308" s="5" t="str">
        <f>_xlfn.TEXTJOIN("#",TRUE,
IFERROR(VLOOKUP($F308,all_tags[other],1,FALSE),""),
IFERROR(VLOOKUP($G308,all_tags[other],1,FALSE),""),
IFERROR(VLOOKUP($H308,all_tags[other],1,FALSE),""),
IFERROR(VLOOKUP($I308,all_tags[other],1,FALSE),""),
IFERROR(VLOOKUP($J308,all_tags[other],1,FALSE),""),
IFERROR(VLOOKUP($K308,all_tags[other],1,FALSE),""),
IFERROR(VLOOKUP($L308,all_tags[other],1,FALSE),""),
IFERROR(VLOOKUP($M308,all_tags[other],1,FALSE),""),
IFERROR(VLOOKUP($N308,all_tags[other],1,FALSE),""),
IFERROR(VLOOKUP($O308,all_tags[other],1,FALSE),"")
)</f>
        <v/>
      </c>
      <c r="AL308" t="str">
        <f t="shared" si="4"/>
        <v>article;guide;explainer;data-viz;concept;ml;feature-visualization</v>
      </c>
    </row>
    <row r="309" spans="1:38" x14ac:dyDescent="0.25">
      <c r="A309" t="str">
        <f>source_data[[#This Row],[link_id]]</f>
        <v>L00717</v>
      </c>
      <c r="B309" t="str">
        <f>source_data[[#This Row],[link]]</f>
        <v>https://www.datasciencecentral.com/profiles/blogs/variance-clustering-test-of-hypotheses-and-density-estimation-rev</v>
      </c>
      <c r="C309" t="str">
        <f>source_data[[#This Row],[article_title]]</f>
        <v>Variance, Clustering, and Density Estimation Revisited</v>
      </c>
      <c r="D309" t="str">
        <f>source_data[[#This Row],[concatenate]]</f>
        <v>post;intermediate;data-science;technique;statistics</v>
      </c>
      <c r="E309">
        <f>source_data[[#This Row],[tag_count]]</f>
        <v>6</v>
      </c>
      <c r="F309" t="str" cm="1">
        <f t="array" ref="F309:J309">_xlfn.TEXTSPLIT(Table5[[#This Row],[concatenate]],";")</f>
        <v>post</v>
      </c>
      <c r="G309" t="str">
        <v>intermediate</v>
      </c>
      <c r="H309" t="str">
        <v>data-science</v>
      </c>
      <c r="I309" t="str">
        <v>technique</v>
      </c>
      <c r="J309" t="str">
        <v>statistics</v>
      </c>
      <c r="Q309">
        <f>IF(ISBLANK(F309),-1,COUNTIF(all_tags[],F309)-COUNTIF(all_tags[category],F309))</f>
        <v>1</v>
      </c>
      <c r="R309">
        <f>IF(ISBLANK(G309),-1,COUNTIF(all_tags[],G309)-COUNTIF(all_tags[category],G309))</f>
        <v>1</v>
      </c>
      <c r="S309">
        <f>IF(ISBLANK(H309),-1,COUNTIF(all_tags[],H309)-COUNTIF(all_tags[category],H309))</f>
        <v>1</v>
      </c>
      <c r="T309">
        <f>IF(ISBLANK(I309),-1,COUNTIF(all_tags[],I309)-COUNTIF(all_tags[category],I309))</f>
        <v>1</v>
      </c>
      <c r="U309">
        <f>IF(ISBLANK(J309),-1,COUNTIF(all_tags[],J309)-COUNTIF(all_tags[category],J309))</f>
        <v>1</v>
      </c>
      <c r="V309">
        <f>IF(ISBLANK(K309),-1,COUNTIF(all_tags[],K309)-COUNTIF(all_tags[category],K309))</f>
        <v>-1</v>
      </c>
      <c r="W309">
        <f>IF(ISBLANK(L309),-1,COUNTIF(all_tags[],L309)-COUNTIF(all_tags[category],L309))</f>
        <v>-1</v>
      </c>
      <c r="X309">
        <f>IF(ISBLANK(M309),-1,COUNTIF(all_tags[],M309)-COUNTIF(all_tags[category],M309))</f>
        <v>-1</v>
      </c>
      <c r="Y309">
        <f>IF(ISBLANK(N309),-1,COUNTIF(all_tags[],N309)-COUNTIF(all_tags[category],N309))</f>
        <v>-1</v>
      </c>
      <c r="Z309">
        <f>IF(ISBLANK(O309),-1,COUNTIF(all_tags[],O309)-COUNTIF(all_tags[category],O309))</f>
        <v>-1</v>
      </c>
      <c r="AB309" t="str">
        <f>Table5[[#This Row],[link_id]]</f>
        <v>L00717</v>
      </c>
      <c r="AC309" s="5" t="str">
        <f>_xlfn.TEXTJOIN("#",TRUE,
IFERROR(VLOOKUP($F309,all_tags[format],1,FALSE),""),
IFERROR(VLOOKUP($G309,all_tags[format],1,FALSE),""),
IFERROR(VLOOKUP($H309,all_tags[format],1,FALSE),""),
IFERROR(VLOOKUP($I309,all_tags[format],1,FALSE),""),
IFERROR(VLOOKUP($J309,all_tags[format],1,FALSE),""),
IFERROR(VLOOKUP($K309,all_tags[format],1,FALSE),""),
IFERROR(VLOOKUP($L309,all_tags[format],1,FALSE),""),
IFERROR(VLOOKUP($M309,all_tags[format],1,FALSE),""),
IFERROR(VLOOKUP($N309,all_tags[format],1,FALSE),""),
IFERROR(VLOOKUP($O309,all_tags[format],1,FALSE),"")
)</f>
        <v>post</v>
      </c>
      <c r="AD309" s="5" t="str">
        <f>_xlfn.TEXTJOIN("#",TRUE,
IFERROR(VLOOKUP($F309,all_tags[type],1,FALSE),""),
IFERROR(VLOOKUP($G309,all_tags[type],1,FALSE),""),
IFERROR(VLOOKUP($H309,all_tags[type],1,FALSE),""),
IFERROR(VLOOKUP($I309,all_tags[type],1,FALSE),""),
IFERROR(VLOOKUP($J309,all_tags[type],1,FALSE),""),
IFERROR(VLOOKUP($K309,all_tags[type],1,FALSE),""),
IFERROR(VLOOKUP($L309,all_tags[type],1,FALSE),""),
IFERROR(VLOOKUP($M309,all_tags[type],1,FALSE),""),
IFERROR(VLOOKUP($N309,all_tags[type],1,FALSE),""),
IFERROR(VLOOKUP($O309,all_tags[type],1,FALSE),"")
)</f>
        <v/>
      </c>
      <c r="AE309" s="5" t="str">
        <f>_xlfn.TEXTJOIN("#",TRUE,
IFERROR(VLOOKUP($F309,all_tags[level],1,FALSE),""),
IFERROR(VLOOKUP($G309,all_tags[level],1,FALSE),""),
IFERROR(VLOOKUP($H309,all_tags[level],1,FALSE),""),
IFERROR(VLOOKUP($I309,all_tags[level],1,FALSE),""),
IFERROR(VLOOKUP($J309,all_tags[level],1,FALSE),""),
IFERROR(VLOOKUP($K309,all_tags[level],1,FALSE),""),
IFERROR(VLOOKUP($L309,all_tags[level],1,FALSE),""),
IFERROR(VLOOKUP($M309,all_tags[level],1,FALSE),""),
IFERROR(VLOOKUP($N309,all_tags[level],1,FALSE),""),
IFERROR(VLOOKUP($O309,all_tags[level],1,FALSE),"")
)</f>
        <v>intermediate</v>
      </c>
      <c r="AF309" s="5" t="str">
        <f>_xlfn.TEXTJOIN("#",TRUE,
IFERROR(VLOOKUP($F309,all_tags[style],1,FALSE),""),
IFERROR(VLOOKUP($G309,all_tags[style],1,FALSE),""),
IFERROR(VLOOKUP($H309,all_tags[style],1,FALSE),""),
IFERROR(VLOOKUP($I309,all_tags[style],1,FALSE),""),
IFERROR(VLOOKUP($J309,all_tags[style],1,FALSE),""),
IFERROR(VLOOKUP($K309,all_tags[style],1,FALSE),""),
IFERROR(VLOOKUP($L309,all_tags[style],1,FALSE),""),
IFERROR(VLOOKUP($M309,all_tags[style],1,FALSE),""),
IFERROR(VLOOKUP($N309,all_tags[style],1,FALSE),""),
IFERROR(VLOOKUP($O309,all_tags[style],1,FALSE),"")
)</f>
        <v/>
      </c>
      <c r="AG309" s="5" t="str">
        <f>_xlfn.TEXTJOIN("#",TRUE,
IFERROR(VLOOKUP($F309,all_tags[theme],1,FALSE),""),
IFERROR(VLOOKUP($G309,all_tags[theme],1,FALSE),""),
IFERROR(VLOOKUP($H309,all_tags[theme],1,FALSE),""),
IFERROR(VLOOKUP($I309,all_tags[theme],1,FALSE),""),
IFERROR(VLOOKUP($J309,all_tags[theme],1,FALSE),""),
IFERROR(VLOOKUP($K309,all_tags[theme],1,FALSE),""),
IFERROR(VLOOKUP($L309,all_tags[theme],1,FALSE),""),
IFERROR(VLOOKUP($M309,all_tags[theme],1,FALSE),""),
IFERROR(VLOOKUP($N309,all_tags[theme],1,FALSE),""),
IFERROR(VLOOKUP($O309,all_tags[theme],1,FALSE),"")
)</f>
        <v>data-science</v>
      </c>
      <c r="AH309" s="5" t="str">
        <f>_xlfn.TEXTJOIN("#",TRUE,
IFERROR(VLOOKUP($F309,all_tags[topic],1,FALSE),""),
IFERROR(VLOOKUP($G309,all_tags[topic],1,FALSE),""),
IFERROR(VLOOKUP($H309,all_tags[topic],1,FALSE),""),
IFERROR(VLOOKUP($I309,all_tags[topic],1,FALSE),""),
IFERROR(VLOOKUP($J309,all_tags[topic],1,FALSE),""),
IFERROR(VLOOKUP($K309,all_tags[topic],1,FALSE),""),
IFERROR(VLOOKUP($L309,all_tags[topic],1,FALSE),""),
IFERROR(VLOOKUP($M309,all_tags[topic],1,FALSE),""),
IFERROR(VLOOKUP($N309,all_tags[topic],1,FALSE),""),
IFERROR(VLOOKUP($O309,all_tags[topic],1,FALSE),"")
)</f>
        <v>technique</v>
      </c>
      <c r="AI309" s="5" t="str">
        <f>_xlfn.TEXTJOIN("#",TRUE,
IFERROR(VLOOKUP($F309,all_tags[area],1,FALSE),""),
IFERROR(VLOOKUP($G309,all_tags[area],1,FALSE),""),
IFERROR(VLOOKUP($H309,all_tags[area],1,FALSE),""),
IFERROR(VLOOKUP($I309,all_tags[area],1,FALSE),""),
IFERROR(VLOOKUP($J309,all_tags[area],1,FALSE),""),
IFERROR(VLOOKUP($K309,all_tags[area],1,FALSE),""),
IFERROR(VLOOKUP($L309,all_tags[area],1,FALSE),""),
IFERROR(VLOOKUP($M309,all_tags[area],1,FALSE),""),
IFERROR(VLOOKUP($N309,all_tags[area],1,FALSE),""),
IFERROR(VLOOKUP($O309,all_tags[area],1,FALSE),"")
)</f>
        <v>statistics</v>
      </c>
      <c r="AJ309" s="5" t="str">
        <f>_xlfn.TEXTJOIN("#",TRUE,
IFERROR(VLOOKUP($F309,all_tags[technology],1,FALSE),""),
IFERROR(VLOOKUP($G309,all_tags[technology],1,FALSE),""),
IFERROR(VLOOKUP($H309,all_tags[technology],1,FALSE),""),
IFERROR(VLOOKUP($I309,all_tags[technology],1,FALSE),""),
IFERROR(VLOOKUP($J309,all_tags[technology],1,FALSE),""),
IFERROR(VLOOKUP($K309,all_tags[technology],1,FALSE),""),
IFERROR(VLOOKUP($L309,all_tags[technology],1,FALSE),""),
IFERROR(VLOOKUP($M309,all_tags[technology],1,FALSE),""),
IFERROR(VLOOKUP($N309,all_tags[technology],1,FALSE),""),
IFERROR(VLOOKUP($O309,all_tags[technology],1,FALSE),"")
)</f>
        <v/>
      </c>
      <c r="AK309" s="5" t="str">
        <f>_xlfn.TEXTJOIN("#",TRUE,
IFERROR(VLOOKUP($F309,all_tags[other],1,FALSE),""),
IFERROR(VLOOKUP($G309,all_tags[other],1,FALSE),""),
IFERROR(VLOOKUP($H309,all_tags[other],1,FALSE),""),
IFERROR(VLOOKUP($I309,all_tags[other],1,FALSE),""),
IFERROR(VLOOKUP($J309,all_tags[other],1,FALSE),""),
IFERROR(VLOOKUP($K309,all_tags[other],1,FALSE),""),
IFERROR(VLOOKUP($L309,all_tags[other],1,FALSE),""),
IFERROR(VLOOKUP($M309,all_tags[other],1,FALSE),""),
IFERROR(VLOOKUP($N309,all_tags[other],1,FALSE),""),
IFERROR(VLOOKUP($O309,all_tags[other],1,FALSE),"")
)</f>
        <v/>
      </c>
      <c r="AL309" t="str">
        <f t="shared" si="4"/>
        <v>post;intermediate;data-science;technique;statistics</v>
      </c>
    </row>
    <row r="310" spans="1:38" x14ac:dyDescent="0.25">
      <c r="A310" t="str">
        <f>source_data[[#This Row],[link_id]]</f>
        <v>L00719</v>
      </c>
      <c r="B310" t="str">
        <f>source_data[[#This Row],[link]]</f>
        <v>https://datascienceplus.com/scraping-javascript-rendered-web-content-using-r/</v>
      </c>
      <c r="C310" t="str">
        <f>source_data[[#This Row],[article_title]]</f>
        <v>Scraping Javascript-rendered web content using R</v>
      </c>
      <c r="D310" t="str">
        <f>source_data[[#This Row],[concatenate]]</f>
        <v>post;how-to;dataset;technology;web-scraping;rstats</v>
      </c>
      <c r="E310">
        <f>source_data[[#This Row],[tag_count]]</f>
        <v>5</v>
      </c>
      <c r="F310" t="str" cm="1">
        <f t="array" ref="F310:K310">_xlfn.TEXTSPLIT(Table5[[#This Row],[concatenate]],";")</f>
        <v>post</v>
      </c>
      <c r="G310" t="str">
        <v>how-to</v>
      </c>
      <c r="H310" t="str">
        <v>dataset</v>
      </c>
      <c r="I310" t="str">
        <v>technology</v>
      </c>
      <c r="J310" t="str">
        <v>web-scraping</v>
      </c>
      <c r="K310" t="str">
        <v>rstats</v>
      </c>
      <c r="Q310">
        <f>IF(ISBLANK(F310),-1,COUNTIF(all_tags[],F310)-COUNTIF(all_tags[category],F310))</f>
        <v>1</v>
      </c>
      <c r="R310">
        <f>IF(ISBLANK(G310),-1,COUNTIF(all_tags[],G310)-COUNTIF(all_tags[category],G310))</f>
        <v>1</v>
      </c>
      <c r="S310">
        <f>IF(ISBLANK(H310),-1,COUNTIF(all_tags[],H310)-COUNTIF(all_tags[category],H310))</f>
        <v>1</v>
      </c>
      <c r="T310">
        <f>IF(ISBLANK(I310),-1,COUNTIF(all_tags[],I310)-COUNTIF(all_tags[category],I310))</f>
        <v>1</v>
      </c>
      <c r="U310">
        <f>IF(ISBLANK(J310),-1,COUNTIF(all_tags[],J310)-COUNTIF(all_tags[category],J310))</f>
        <v>1</v>
      </c>
      <c r="V310">
        <f>IF(ISBLANK(K310),-1,COUNTIF(all_tags[],K310)-COUNTIF(all_tags[category],K310))</f>
        <v>1</v>
      </c>
      <c r="W310">
        <f>IF(ISBLANK(L310),-1,COUNTIF(all_tags[],L310)-COUNTIF(all_tags[category],L310))</f>
        <v>-1</v>
      </c>
      <c r="X310">
        <f>IF(ISBLANK(M310),-1,COUNTIF(all_tags[],M310)-COUNTIF(all_tags[category],M310))</f>
        <v>-1</v>
      </c>
      <c r="Y310">
        <f>IF(ISBLANK(N310),-1,COUNTIF(all_tags[],N310)-COUNTIF(all_tags[category],N310))</f>
        <v>-1</v>
      </c>
      <c r="Z310">
        <f>IF(ISBLANK(O310),-1,COUNTIF(all_tags[],O310)-COUNTIF(all_tags[category],O310))</f>
        <v>-1</v>
      </c>
      <c r="AB310" t="str">
        <f>Table5[[#This Row],[link_id]]</f>
        <v>L00719</v>
      </c>
      <c r="AC310" s="5" t="str">
        <f>_xlfn.TEXTJOIN("#",TRUE,
IFERROR(VLOOKUP($F310,all_tags[format],1,FALSE),""),
IFERROR(VLOOKUP($G310,all_tags[format],1,FALSE),""),
IFERROR(VLOOKUP($H310,all_tags[format],1,FALSE),""),
IFERROR(VLOOKUP($I310,all_tags[format],1,FALSE),""),
IFERROR(VLOOKUP($J310,all_tags[format],1,FALSE),""),
IFERROR(VLOOKUP($K310,all_tags[format],1,FALSE),""),
IFERROR(VLOOKUP($L310,all_tags[format],1,FALSE),""),
IFERROR(VLOOKUP($M310,all_tags[format],1,FALSE),""),
IFERROR(VLOOKUP($N310,all_tags[format],1,FALSE),""),
IFERROR(VLOOKUP($O310,all_tags[format],1,FALSE),"")
)</f>
        <v>post</v>
      </c>
      <c r="AD310" s="5" t="str">
        <f>_xlfn.TEXTJOIN("#",TRUE,
IFERROR(VLOOKUP($F310,all_tags[type],1,FALSE),""),
IFERROR(VLOOKUP($G310,all_tags[type],1,FALSE),""),
IFERROR(VLOOKUP($H310,all_tags[type],1,FALSE),""),
IFERROR(VLOOKUP($I310,all_tags[type],1,FALSE),""),
IFERROR(VLOOKUP($J310,all_tags[type],1,FALSE),""),
IFERROR(VLOOKUP($K310,all_tags[type],1,FALSE),""),
IFERROR(VLOOKUP($L310,all_tags[type],1,FALSE),""),
IFERROR(VLOOKUP($M310,all_tags[type],1,FALSE),""),
IFERROR(VLOOKUP($N310,all_tags[type],1,FALSE),""),
IFERROR(VLOOKUP($O310,all_tags[type],1,FALSE),"")
)</f>
        <v>how-to#dataset</v>
      </c>
      <c r="AE310" s="5" t="str">
        <f>_xlfn.TEXTJOIN("#",TRUE,
IFERROR(VLOOKUP($F310,all_tags[level],1,FALSE),""),
IFERROR(VLOOKUP($G310,all_tags[level],1,FALSE),""),
IFERROR(VLOOKUP($H310,all_tags[level],1,FALSE),""),
IFERROR(VLOOKUP($I310,all_tags[level],1,FALSE),""),
IFERROR(VLOOKUP($J310,all_tags[level],1,FALSE),""),
IFERROR(VLOOKUP($K310,all_tags[level],1,FALSE),""),
IFERROR(VLOOKUP($L310,all_tags[level],1,FALSE),""),
IFERROR(VLOOKUP($M310,all_tags[level],1,FALSE),""),
IFERROR(VLOOKUP($N310,all_tags[level],1,FALSE),""),
IFERROR(VLOOKUP($O310,all_tags[level],1,FALSE),"")
)</f>
        <v/>
      </c>
      <c r="AF310" s="5" t="str">
        <f>_xlfn.TEXTJOIN("#",TRUE,
IFERROR(VLOOKUP($F310,all_tags[style],1,FALSE),""),
IFERROR(VLOOKUP($G310,all_tags[style],1,FALSE),""),
IFERROR(VLOOKUP($H310,all_tags[style],1,FALSE),""),
IFERROR(VLOOKUP($I310,all_tags[style],1,FALSE),""),
IFERROR(VLOOKUP($J310,all_tags[style],1,FALSE),""),
IFERROR(VLOOKUP($K310,all_tags[style],1,FALSE),""),
IFERROR(VLOOKUP($L310,all_tags[style],1,FALSE),""),
IFERROR(VLOOKUP($M310,all_tags[style],1,FALSE),""),
IFERROR(VLOOKUP($N310,all_tags[style],1,FALSE),""),
IFERROR(VLOOKUP($O310,all_tags[style],1,FALSE),"")
)</f>
        <v/>
      </c>
      <c r="AG310" s="5" t="str">
        <f>_xlfn.TEXTJOIN("#",TRUE,
IFERROR(VLOOKUP($F310,all_tags[theme],1,FALSE),""),
IFERROR(VLOOKUP($G310,all_tags[theme],1,FALSE),""),
IFERROR(VLOOKUP($H310,all_tags[theme],1,FALSE),""),
IFERROR(VLOOKUP($I310,all_tags[theme],1,FALSE),""),
IFERROR(VLOOKUP($J310,all_tags[theme],1,FALSE),""),
IFERROR(VLOOKUP($K310,all_tags[theme],1,FALSE),""),
IFERROR(VLOOKUP($L310,all_tags[theme],1,FALSE),""),
IFERROR(VLOOKUP($M310,all_tags[theme],1,FALSE),""),
IFERROR(VLOOKUP($N310,all_tags[theme],1,FALSE),""),
IFERROR(VLOOKUP($O310,all_tags[theme],1,FALSE),"")
)</f>
        <v/>
      </c>
      <c r="AH310" s="5" t="str">
        <f>_xlfn.TEXTJOIN("#",TRUE,
IFERROR(VLOOKUP($F310,all_tags[topic],1,FALSE),""),
IFERROR(VLOOKUP($G310,all_tags[topic],1,FALSE),""),
IFERROR(VLOOKUP($H310,all_tags[topic],1,FALSE),""),
IFERROR(VLOOKUP($I310,all_tags[topic],1,FALSE),""),
IFERROR(VLOOKUP($J310,all_tags[topic],1,FALSE),""),
IFERROR(VLOOKUP($K310,all_tags[topic],1,FALSE),""),
IFERROR(VLOOKUP($L310,all_tags[topic],1,FALSE),""),
IFERROR(VLOOKUP($M310,all_tags[topic],1,FALSE),""),
IFERROR(VLOOKUP($N310,all_tags[topic],1,FALSE),""),
IFERROR(VLOOKUP($O310,all_tags[topic],1,FALSE),"")
)</f>
        <v>technology</v>
      </c>
      <c r="AI310" s="5" t="str">
        <f>_xlfn.TEXTJOIN("#",TRUE,
IFERROR(VLOOKUP($F310,all_tags[area],1,FALSE),""),
IFERROR(VLOOKUP($G310,all_tags[area],1,FALSE),""),
IFERROR(VLOOKUP($H310,all_tags[area],1,FALSE),""),
IFERROR(VLOOKUP($I310,all_tags[area],1,FALSE),""),
IFERROR(VLOOKUP($J310,all_tags[area],1,FALSE),""),
IFERROR(VLOOKUP($K310,all_tags[area],1,FALSE),""),
IFERROR(VLOOKUP($L310,all_tags[area],1,FALSE),""),
IFERROR(VLOOKUP($M310,all_tags[area],1,FALSE),""),
IFERROR(VLOOKUP($N310,all_tags[area],1,FALSE),""),
IFERROR(VLOOKUP($O310,all_tags[area],1,FALSE),"")
)</f>
        <v>web-scraping</v>
      </c>
      <c r="AJ310" s="5" t="str">
        <f>_xlfn.TEXTJOIN("#",TRUE,
IFERROR(VLOOKUP($F310,all_tags[technology],1,FALSE),""),
IFERROR(VLOOKUP($G310,all_tags[technology],1,FALSE),""),
IFERROR(VLOOKUP($H310,all_tags[technology],1,FALSE),""),
IFERROR(VLOOKUP($I310,all_tags[technology],1,FALSE),""),
IFERROR(VLOOKUP($J310,all_tags[technology],1,FALSE),""),
IFERROR(VLOOKUP($K310,all_tags[technology],1,FALSE),""),
IFERROR(VLOOKUP($L310,all_tags[technology],1,FALSE),""),
IFERROR(VLOOKUP($M310,all_tags[technology],1,FALSE),""),
IFERROR(VLOOKUP($N310,all_tags[technology],1,FALSE),""),
IFERROR(VLOOKUP($O310,all_tags[technology],1,FALSE),"")
)</f>
        <v>rstats</v>
      </c>
      <c r="AK310" s="5" t="str">
        <f>_xlfn.TEXTJOIN("#",TRUE,
IFERROR(VLOOKUP($F310,all_tags[other],1,FALSE),""),
IFERROR(VLOOKUP($G310,all_tags[other],1,FALSE),""),
IFERROR(VLOOKUP($H310,all_tags[other],1,FALSE),""),
IFERROR(VLOOKUP($I310,all_tags[other],1,FALSE),""),
IFERROR(VLOOKUP($J310,all_tags[other],1,FALSE),""),
IFERROR(VLOOKUP($K310,all_tags[other],1,FALSE),""),
IFERROR(VLOOKUP($L310,all_tags[other],1,FALSE),""),
IFERROR(VLOOKUP($M310,all_tags[other],1,FALSE),""),
IFERROR(VLOOKUP($N310,all_tags[other],1,FALSE),""),
IFERROR(VLOOKUP($O310,all_tags[other],1,FALSE),"")
)</f>
        <v/>
      </c>
      <c r="AL310" t="str">
        <f t="shared" si="4"/>
        <v>post;how-to;dataset;technology;web-scraping;rstats</v>
      </c>
    </row>
    <row r="311" spans="1:38" x14ac:dyDescent="0.25">
      <c r="A311" t="str">
        <f>source_data[[#This Row],[link_id]]</f>
        <v>L00720</v>
      </c>
      <c r="B311" t="str">
        <f>source_data[[#This Row],[link]]</f>
        <v>https://www.kdnuggets.com/2017/11/bayesian-networks-understanding-effects-variables.html</v>
      </c>
      <c r="C311" t="str">
        <f>source_data[[#This Row],[article_title]]</f>
        <v>How Bayesian Networks Are Superior in Understanding Effects of Variables</v>
      </c>
      <c r="D311" t="str">
        <f>source_data[[#This Row],[concatenate]]</f>
        <v>post;explainer;technique;ml;statistics</v>
      </c>
      <c r="E311">
        <f>source_data[[#This Row],[tag_count]]</f>
        <v>5</v>
      </c>
      <c r="F311" t="str" cm="1">
        <f t="array" ref="F311:J311">_xlfn.TEXTSPLIT(Table5[[#This Row],[concatenate]],";")</f>
        <v>post</v>
      </c>
      <c r="G311" t="str">
        <v>explainer</v>
      </c>
      <c r="H311" t="str">
        <v>technique</v>
      </c>
      <c r="I311" t="str">
        <v>ml</v>
      </c>
      <c r="J311" t="str">
        <v>statistics</v>
      </c>
      <c r="Q311">
        <f>IF(ISBLANK(F311),-1,COUNTIF(all_tags[],F311)-COUNTIF(all_tags[category],F311))</f>
        <v>1</v>
      </c>
      <c r="R311">
        <f>IF(ISBLANK(G311),-1,COUNTIF(all_tags[],G311)-COUNTIF(all_tags[category],G311))</f>
        <v>1</v>
      </c>
      <c r="S311">
        <f>IF(ISBLANK(H311),-1,COUNTIF(all_tags[],H311)-COUNTIF(all_tags[category],H311))</f>
        <v>1</v>
      </c>
      <c r="T311">
        <f>IF(ISBLANK(I311),-1,COUNTIF(all_tags[],I311)-COUNTIF(all_tags[category],I311))</f>
        <v>1</v>
      </c>
      <c r="U311">
        <f>IF(ISBLANK(J311),-1,COUNTIF(all_tags[],J311)-COUNTIF(all_tags[category],J311))</f>
        <v>1</v>
      </c>
      <c r="V311">
        <f>IF(ISBLANK(K311),-1,COUNTIF(all_tags[],K311)-COUNTIF(all_tags[category],K311))</f>
        <v>-1</v>
      </c>
      <c r="W311">
        <f>IF(ISBLANK(L311),-1,COUNTIF(all_tags[],L311)-COUNTIF(all_tags[category],L311))</f>
        <v>-1</v>
      </c>
      <c r="X311">
        <f>IF(ISBLANK(M311),-1,COUNTIF(all_tags[],M311)-COUNTIF(all_tags[category],M311))</f>
        <v>-1</v>
      </c>
      <c r="Y311">
        <f>IF(ISBLANK(N311),-1,COUNTIF(all_tags[],N311)-COUNTIF(all_tags[category],N311))</f>
        <v>-1</v>
      </c>
      <c r="Z311">
        <f>IF(ISBLANK(O311),-1,COUNTIF(all_tags[],O311)-COUNTIF(all_tags[category],O311))</f>
        <v>-1</v>
      </c>
      <c r="AB311" t="str">
        <f>Table5[[#This Row],[link_id]]</f>
        <v>L00720</v>
      </c>
      <c r="AC311" s="5" t="str">
        <f>_xlfn.TEXTJOIN("#",TRUE,
IFERROR(VLOOKUP($F311,all_tags[format],1,FALSE),""),
IFERROR(VLOOKUP($G311,all_tags[format],1,FALSE),""),
IFERROR(VLOOKUP($H311,all_tags[format],1,FALSE),""),
IFERROR(VLOOKUP($I311,all_tags[format],1,FALSE),""),
IFERROR(VLOOKUP($J311,all_tags[format],1,FALSE),""),
IFERROR(VLOOKUP($K311,all_tags[format],1,FALSE),""),
IFERROR(VLOOKUP($L311,all_tags[format],1,FALSE),""),
IFERROR(VLOOKUP($M311,all_tags[format],1,FALSE),""),
IFERROR(VLOOKUP($N311,all_tags[format],1,FALSE),""),
IFERROR(VLOOKUP($O311,all_tags[format],1,FALSE),"")
)</f>
        <v>post</v>
      </c>
      <c r="AD311" s="5" t="str">
        <f>_xlfn.TEXTJOIN("#",TRUE,
IFERROR(VLOOKUP($F311,all_tags[type],1,FALSE),""),
IFERROR(VLOOKUP($G311,all_tags[type],1,FALSE),""),
IFERROR(VLOOKUP($H311,all_tags[type],1,FALSE),""),
IFERROR(VLOOKUP($I311,all_tags[type],1,FALSE),""),
IFERROR(VLOOKUP($J311,all_tags[type],1,FALSE),""),
IFERROR(VLOOKUP($K311,all_tags[type],1,FALSE),""),
IFERROR(VLOOKUP($L311,all_tags[type],1,FALSE),""),
IFERROR(VLOOKUP($M311,all_tags[type],1,FALSE),""),
IFERROR(VLOOKUP($N311,all_tags[type],1,FALSE),""),
IFERROR(VLOOKUP($O311,all_tags[type],1,FALSE),"")
)</f>
        <v/>
      </c>
      <c r="AE311" s="5" t="str">
        <f>_xlfn.TEXTJOIN("#",TRUE,
IFERROR(VLOOKUP($F311,all_tags[level],1,FALSE),""),
IFERROR(VLOOKUP($G311,all_tags[level],1,FALSE),""),
IFERROR(VLOOKUP($H311,all_tags[level],1,FALSE),""),
IFERROR(VLOOKUP($I311,all_tags[level],1,FALSE),""),
IFERROR(VLOOKUP($J311,all_tags[level],1,FALSE),""),
IFERROR(VLOOKUP($K311,all_tags[level],1,FALSE),""),
IFERROR(VLOOKUP($L311,all_tags[level],1,FALSE),""),
IFERROR(VLOOKUP($M311,all_tags[level],1,FALSE),""),
IFERROR(VLOOKUP($N311,all_tags[level],1,FALSE),""),
IFERROR(VLOOKUP($O311,all_tags[level],1,FALSE),"")
)</f>
        <v>explainer</v>
      </c>
      <c r="AF311" s="5" t="str">
        <f>_xlfn.TEXTJOIN("#",TRUE,
IFERROR(VLOOKUP($F311,all_tags[style],1,FALSE),""),
IFERROR(VLOOKUP($G311,all_tags[style],1,FALSE),""),
IFERROR(VLOOKUP($H311,all_tags[style],1,FALSE),""),
IFERROR(VLOOKUP($I311,all_tags[style],1,FALSE),""),
IFERROR(VLOOKUP($J311,all_tags[style],1,FALSE),""),
IFERROR(VLOOKUP($K311,all_tags[style],1,FALSE),""),
IFERROR(VLOOKUP($L311,all_tags[style],1,FALSE),""),
IFERROR(VLOOKUP($M311,all_tags[style],1,FALSE),""),
IFERROR(VLOOKUP($N311,all_tags[style],1,FALSE),""),
IFERROR(VLOOKUP($O311,all_tags[style],1,FALSE),"")
)</f>
        <v/>
      </c>
      <c r="AG311" s="5" t="str">
        <f>_xlfn.TEXTJOIN("#",TRUE,
IFERROR(VLOOKUP($F311,all_tags[theme],1,FALSE),""),
IFERROR(VLOOKUP($G311,all_tags[theme],1,FALSE),""),
IFERROR(VLOOKUP($H311,all_tags[theme],1,FALSE),""),
IFERROR(VLOOKUP($I311,all_tags[theme],1,FALSE),""),
IFERROR(VLOOKUP($J311,all_tags[theme],1,FALSE),""),
IFERROR(VLOOKUP($K311,all_tags[theme],1,FALSE),""),
IFERROR(VLOOKUP($L311,all_tags[theme],1,FALSE),""),
IFERROR(VLOOKUP($M311,all_tags[theme],1,FALSE),""),
IFERROR(VLOOKUP($N311,all_tags[theme],1,FALSE),""),
IFERROR(VLOOKUP($O311,all_tags[theme],1,FALSE),"")
)</f>
        <v/>
      </c>
      <c r="AH311" s="5" t="str">
        <f>_xlfn.TEXTJOIN("#",TRUE,
IFERROR(VLOOKUP($F311,all_tags[topic],1,FALSE),""),
IFERROR(VLOOKUP($G311,all_tags[topic],1,FALSE),""),
IFERROR(VLOOKUP($H311,all_tags[topic],1,FALSE),""),
IFERROR(VLOOKUP($I311,all_tags[topic],1,FALSE),""),
IFERROR(VLOOKUP($J311,all_tags[topic],1,FALSE),""),
IFERROR(VLOOKUP($K311,all_tags[topic],1,FALSE),""),
IFERROR(VLOOKUP($L311,all_tags[topic],1,FALSE),""),
IFERROR(VLOOKUP($M311,all_tags[topic],1,FALSE),""),
IFERROR(VLOOKUP($N311,all_tags[topic],1,FALSE),""),
IFERROR(VLOOKUP($O311,all_tags[topic],1,FALSE),"")
)</f>
        <v>technique</v>
      </c>
      <c r="AI311" s="5" t="str">
        <f>_xlfn.TEXTJOIN("#",TRUE,
IFERROR(VLOOKUP($F311,all_tags[area],1,FALSE),""),
IFERROR(VLOOKUP($G311,all_tags[area],1,FALSE),""),
IFERROR(VLOOKUP($H311,all_tags[area],1,FALSE),""),
IFERROR(VLOOKUP($I311,all_tags[area],1,FALSE),""),
IFERROR(VLOOKUP($J311,all_tags[area],1,FALSE),""),
IFERROR(VLOOKUP($K311,all_tags[area],1,FALSE),""),
IFERROR(VLOOKUP($L311,all_tags[area],1,FALSE),""),
IFERROR(VLOOKUP($M311,all_tags[area],1,FALSE),""),
IFERROR(VLOOKUP($N311,all_tags[area],1,FALSE),""),
IFERROR(VLOOKUP($O311,all_tags[area],1,FALSE),"")
)</f>
        <v>ml#statistics</v>
      </c>
      <c r="AJ311" s="5" t="str">
        <f>_xlfn.TEXTJOIN("#",TRUE,
IFERROR(VLOOKUP($F311,all_tags[technology],1,FALSE),""),
IFERROR(VLOOKUP($G311,all_tags[technology],1,FALSE),""),
IFERROR(VLOOKUP($H311,all_tags[technology],1,FALSE),""),
IFERROR(VLOOKUP($I311,all_tags[technology],1,FALSE),""),
IFERROR(VLOOKUP($J311,all_tags[technology],1,FALSE),""),
IFERROR(VLOOKUP($K311,all_tags[technology],1,FALSE),""),
IFERROR(VLOOKUP($L311,all_tags[technology],1,FALSE),""),
IFERROR(VLOOKUP($M311,all_tags[technology],1,FALSE),""),
IFERROR(VLOOKUP($N311,all_tags[technology],1,FALSE),""),
IFERROR(VLOOKUP($O311,all_tags[technology],1,FALSE),"")
)</f>
        <v/>
      </c>
      <c r="AK311" s="5" t="str">
        <f>_xlfn.TEXTJOIN("#",TRUE,
IFERROR(VLOOKUP($F311,all_tags[other],1,FALSE),""),
IFERROR(VLOOKUP($G311,all_tags[other],1,FALSE),""),
IFERROR(VLOOKUP($H311,all_tags[other],1,FALSE),""),
IFERROR(VLOOKUP($I311,all_tags[other],1,FALSE),""),
IFERROR(VLOOKUP($J311,all_tags[other],1,FALSE),""),
IFERROR(VLOOKUP($K311,all_tags[other],1,FALSE),""),
IFERROR(VLOOKUP($L311,all_tags[other],1,FALSE),""),
IFERROR(VLOOKUP($M311,all_tags[other],1,FALSE),""),
IFERROR(VLOOKUP($N311,all_tags[other],1,FALSE),""),
IFERROR(VLOOKUP($O311,all_tags[other],1,FALSE),"")
)</f>
        <v/>
      </c>
      <c r="AL311" t="str">
        <f t="shared" si="4"/>
        <v>post;explainer;technique;ml;statistics</v>
      </c>
    </row>
    <row r="312" spans="1:38" x14ac:dyDescent="0.25">
      <c r="A312" t="str">
        <f>source_data[[#This Row],[link_id]]</f>
        <v>L00722</v>
      </c>
      <c r="B312" t="str">
        <f>source_data[[#This Row],[link]]</f>
        <v>https://www.kdnuggets.com/2017/11/getting-started-text-mining-r-python.html</v>
      </c>
      <c r="C312" t="str">
        <f>source_data[[#This Row],[article_title]]</f>
        <v>Tips for Getting Started with Text Mining in R and Python</v>
      </c>
      <c r="D312" t="str">
        <f>source_data[[#This Row],[concatenate]]</f>
        <v>post;tip;basics;technology;text-mining;python</v>
      </c>
      <c r="E312">
        <f>source_data[[#This Row],[tag_count]]</f>
        <v>6</v>
      </c>
      <c r="F312" t="str" cm="1">
        <f t="array" ref="F312:K312">_xlfn.TEXTSPLIT(Table5[[#This Row],[concatenate]],";")</f>
        <v>post</v>
      </c>
      <c r="G312" t="str">
        <v>tip</v>
      </c>
      <c r="H312" t="str">
        <v>basics</v>
      </c>
      <c r="I312" t="str">
        <v>technology</v>
      </c>
      <c r="J312" t="str">
        <v>text-mining</v>
      </c>
      <c r="K312" t="str">
        <v>python</v>
      </c>
      <c r="Q312">
        <f>IF(ISBLANK(F312),-1,COUNTIF(all_tags[],F312)-COUNTIF(all_tags[category],F312))</f>
        <v>1</v>
      </c>
      <c r="R312">
        <f>IF(ISBLANK(G312),-1,COUNTIF(all_tags[],G312)-COUNTIF(all_tags[category],G312))</f>
        <v>1</v>
      </c>
      <c r="S312">
        <f>IF(ISBLANK(H312),-1,COUNTIF(all_tags[],H312)-COUNTIF(all_tags[category],H312))</f>
        <v>1</v>
      </c>
      <c r="T312">
        <f>IF(ISBLANK(I312),-1,COUNTIF(all_tags[],I312)-COUNTIF(all_tags[category],I312))</f>
        <v>1</v>
      </c>
      <c r="U312">
        <f>IF(ISBLANK(J312),-1,COUNTIF(all_tags[],J312)-COUNTIF(all_tags[category],J312))</f>
        <v>1</v>
      </c>
      <c r="V312">
        <f>IF(ISBLANK(K312),-1,COUNTIF(all_tags[],K312)-COUNTIF(all_tags[category],K312))</f>
        <v>1</v>
      </c>
      <c r="W312">
        <f>IF(ISBLANK(L312),-1,COUNTIF(all_tags[],L312)-COUNTIF(all_tags[category],L312))</f>
        <v>-1</v>
      </c>
      <c r="X312">
        <f>IF(ISBLANK(M312),-1,COUNTIF(all_tags[],M312)-COUNTIF(all_tags[category],M312))</f>
        <v>-1</v>
      </c>
      <c r="Y312">
        <f>IF(ISBLANK(N312),-1,COUNTIF(all_tags[],N312)-COUNTIF(all_tags[category],N312))</f>
        <v>-1</v>
      </c>
      <c r="Z312">
        <f>IF(ISBLANK(O312),-1,COUNTIF(all_tags[],O312)-COUNTIF(all_tags[category],O312))</f>
        <v>-1</v>
      </c>
      <c r="AB312" t="str">
        <f>Table5[[#This Row],[link_id]]</f>
        <v>L00722</v>
      </c>
      <c r="AC312" s="5" t="str">
        <f>_xlfn.TEXTJOIN("#",TRUE,
IFERROR(VLOOKUP($F312,all_tags[format],1,FALSE),""),
IFERROR(VLOOKUP($G312,all_tags[format],1,FALSE),""),
IFERROR(VLOOKUP($H312,all_tags[format],1,FALSE),""),
IFERROR(VLOOKUP($I312,all_tags[format],1,FALSE),""),
IFERROR(VLOOKUP($J312,all_tags[format],1,FALSE),""),
IFERROR(VLOOKUP($K312,all_tags[format],1,FALSE),""),
IFERROR(VLOOKUP($L312,all_tags[format],1,FALSE),""),
IFERROR(VLOOKUP($M312,all_tags[format],1,FALSE),""),
IFERROR(VLOOKUP($N312,all_tags[format],1,FALSE),""),
IFERROR(VLOOKUP($O312,all_tags[format],1,FALSE),"")
)</f>
        <v>post</v>
      </c>
      <c r="AD312" s="5" t="str">
        <f>_xlfn.TEXTJOIN("#",TRUE,
IFERROR(VLOOKUP($F312,all_tags[type],1,FALSE),""),
IFERROR(VLOOKUP($G312,all_tags[type],1,FALSE),""),
IFERROR(VLOOKUP($H312,all_tags[type],1,FALSE),""),
IFERROR(VLOOKUP($I312,all_tags[type],1,FALSE),""),
IFERROR(VLOOKUP($J312,all_tags[type],1,FALSE),""),
IFERROR(VLOOKUP($K312,all_tags[type],1,FALSE),""),
IFERROR(VLOOKUP($L312,all_tags[type],1,FALSE),""),
IFERROR(VLOOKUP($M312,all_tags[type],1,FALSE),""),
IFERROR(VLOOKUP($N312,all_tags[type],1,FALSE),""),
IFERROR(VLOOKUP($O312,all_tags[type],1,FALSE),"")
)</f>
        <v>tip</v>
      </c>
      <c r="AE312" s="5" t="str">
        <f>_xlfn.TEXTJOIN("#",TRUE,
IFERROR(VLOOKUP($F312,all_tags[level],1,FALSE),""),
IFERROR(VLOOKUP($G312,all_tags[level],1,FALSE),""),
IFERROR(VLOOKUP($H312,all_tags[level],1,FALSE),""),
IFERROR(VLOOKUP($I312,all_tags[level],1,FALSE),""),
IFERROR(VLOOKUP($J312,all_tags[level],1,FALSE),""),
IFERROR(VLOOKUP($K312,all_tags[level],1,FALSE),""),
IFERROR(VLOOKUP($L312,all_tags[level],1,FALSE),""),
IFERROR(VLOOKUP($M312,all_tags[level],1,FALSE),""),
IFERROR(VLOOKUP($N312,all_tags[level],1,FALSE),""),
IFERROR(VLOOKUP($O312,all_tags[level],1,FALSE),"")
)</f>
        <v>basics</v>
      </c>
      <c r="AF312" s="5" t="str">
        <f>_xlfn.TEXTJOIN("#",TRUE,
IFERROR(VLOOKUP($F312,all_tags[style],1,FALSE),""),
IFERROR(VLOOKUP($G312,all_tags[style],1,FALSE),""),
IFERROR(VLOOKUP($H312,all_tags[style],1,FALSE),""),
IFERROR(VLOOKUP($I312,all_tags[style],1,FALSE),""),
IFERROR(VLOOKUP($J312,all_tags[style],1,FALSE),""),
IFERROR(VLOOKUP($K312,all_tags[style],1,FALSE),""),
IFERROR(VLOOKUP($L312,all_tags[style],1,FALSE),""),
IFERROR(VLOOKUP($M312,all_tags[style],1,FALSE),""),
IFERROR(VLOOKUP($N312,all_tags[style],1,FALSE),""),
IFERROR(VLOOKUP($O312,all_tags[style],1,FALSE),"")
)</f>
        <v/>
      </c>
      <c r="AG312" s="5" t="str">
        <f>_xlfn.TEXTJOIN("#",TRUE,
IFERROR(VLOOKUP($F312,all_tags[theme],1,FALSE),""),
IFERROR(VLOOKUP($G312,all_tags[theme],1,FALSE),""),
IFERROR(VLOOKUP($H312,all_tags[theme],1,FALSE),""),
IFERROR(VLOOKUP($I312,all_tags[theme],1,FALSE),""),
IFERROR(VLOOKUP($J312,all_tags[theme],1,FALSE),""),
IFERROR(VLOOKUP($K312,all_tags[theme],1,FALSE),""),
IFERROR(VLOOKUP($L312,all_tags[theme],1,FALSE),""),
IFERROR(VLOOKUP($M312,all_tags[theme],1,FALSE),""),
IFERROR(VLOOKUP($N312,all_tags[theme],1,FALSE),""),
IFERROR(VLOOKUP($O312,all_tags[theme],1,FALSE),"")
)</f>
        <v/>
      </c>
      <c r="AH312" s="5" t="str">
        <f>_xlfn.TEXTJOIN("#",TRUE,
IFERROR(VLOOKUP($F312,all_tags[topic],1,FALSE),""),
IFERROR(VLOOKUP($G312,all_tags[topic],1,FALSE),""),
IFERROR(VLOOKUP($H312,all_tags[topic],1,FALSE),""),
IFERROR(VLOOKUP($I312,all_tags[topic],1,FALSE),""),
IFERROR(VLOOKUP($J312,all_tags[topic],1,FALSE),""),
IFERROR(VLOOKUP($K312,all_tags[topic],1,FALSE),""),
IFERROR(VLOOKUP($L312,all_tags[topic],1,FALSE),""),
IFERROR(VLOOKUP($M312,all_tags[topic],1,FALSE),""),
IFERROR(VLOOKUP($N312,all_tags[topic],1,FALSE),""),
IFERROR(VLOOKUP($O312,all_tags[topic],1,FALSE),"")
)</f>
        <v>technology</v>
      </c>
      <c r="AI312" s="5" t="str">
        <f>_xlfn.TEXTJOIN("#",TRUE,
IFERROR(VLOOKUP($F312,all_tags[area],1,FALSE),""),
IFERROR(VLOOKUP($G312,all_tags[area],1,FALSE),""),
IFERROR(VLOOKUP($H312,all_tags[area],1,FALSE),""),
IFERROR(VLOOKUP($I312,all_tags[area],1,FALSE),""),
IFERROR(VLOOKUP($J312,all_tags[area],1,FALSE),""),
IFERROR(VLOOKUP($K312,all_tags[area],1,FALSE),""),
IFERROR(VLOOKUP($L312,all_tags[area],1,FALSE),""),
IFERROR(VLOOKUP($M312,all_tags[area],1,FALSE),""),
IFERROR(VLOOKUP($N312,all_tags[area],1,FALSE),""),
IFERROR(VLOOKUP($O312,all_tags[area],1,FALSE),"")
)</f>
        <v>text-mining</v>
      </c>
      <c r="AJ312" s="5" t="str">
        <f>_xlfn.TEXTJOIN("#",TRUE,
IFERROR(VLOOKUP($F312,all_tags[technology],1,FALSE),""),
IFERROR(VLOOKUP($G312,all_tags[technology],1,FALSE),""),
IFERROR(VLOOKUP($H312,all_tags[technology],1,FALSE),""),
IFERROR(VLOOKUP($I312,all_tags[technology],1,FALSE),""),
IFERROR(VLOOKUP($J312,all_tags[technology],1,FALSE),""),
IFERROR(VLOOKUP($K312,all_tags[technology],1,FALSE),""),
IFERROR(VLOOKUP($L312,all_tags[technology],1,FALSE),""),
IFERROR(VLOOKUP($M312,all_tags[technology],1,FALSE),""),
IFERROR(VLOOKUP($N312,all_tags[technology],1,FALSE),""),
IFERROR(VLOOKUP($O312,all_tags[technology],1,FALSE),"")
)</f>
        <v>python</v>
      </c>
      <c r="AK312" s="5" t="str">
        <f>_xlfn.TEXTJOIN("#",TRUE,
IFERROR(VLOOKUP($F312,all_tags[other],1,FALSE),""),
IFERROR(VLOOKUP($G312,all_tags[other],1,FALSE),""),
IFERROR(VLOOKUP($H312,all_tags[other],1,FALSE),""),
IFERROR(VLOOKUP($I312,all_tags[other],1,FALSE),""),
IFERROR(VLOOKUP($J312,all_tags[other],1,FALSE),""),
IFERROR(VLOOKUP($K312,all_tags[other],1,FALSE),""),
IFERROR(VLOOKUP($L312,all_tags[other],1,FALSE),""),
IFERROR(VLOOKUP($M312,all_tags[other],1,FALSE),""),
IFERROR(VLOOKUP($N312,all_tags[other],1,FALSE),""),
IFERROR(VLOOKUP($O312,all_tags[other],1,FALSE),"")
)</f>
        <v/>
      </c>
      <c r="AL312" t="str">
        <f t="shared" si="4"/>
        <v>post;tip;basics;technology;text-mining;python</v>
      </c>
    </row>
    <row r="313" spans="1:38" x14ac:dyDescent="0.25">
      <c r="A313" t="str">
        <f>source_data[[#This Row],[link_id]]</f>
        <v>L00728</v>
      </c>
      <c r="B313" t="str">
        <f>source_data[[#This Row],[link]]</f>
        <v>http://www.storytellingwithdata.com/blog/2017/11/22/use-cases-for-stacked-bars</v>
      </c>
      <c r="C313" t="str">
        <f>source_data[[#This Row],[article_title]]</f>
        <v>use cases for stacked bars</v>
      </c>
      <c r="D313" t="str">
        <f>source_data[[#This Row],[concatenate]]</f>
        <v>post;perspective;data-viz;technique</v>
      </c>
      <c r="E313">
        <f>source_data[[#This Row],[tag_count]]</f>
        <v>5</v>
      </c>
      <c r="F313" t="str" cm="1">
        <f t="array" ref="F313:I313">_xlfn.TEXTSPLIT(Table5[[#This Row],[concatenate]],";")</f>
        <v>post</v>
      </c>
      <c r="G313" t="str">
        <v>perspective</v>
      </c>
      <c r="H313" t="str">
        <v>data-viz</v>
      </c>
      <c r="I313" t="str">
        <v>technique</v>
      </c>
      <c r="Q313">
        <f>IF(ISBLANK(F313),-1,COUNTIF(all_tags[],F313)-COUNTIF(all_tags[category],F313))</f>
        <v>1</v>
      </c>
      <c r="R313">
        <f>IF(ISBLANK(G313),-1,COUNTIF(all_tags[],G313)-COUNTIF(all_tags[category],G313))</f>
        <v>1</v>
      </c>
      <c r="S313">
        <f>IF(ISBLANK(H313),-1,COUNTIF(all_tags[],H313)-COUNTIF(all_tags[category],H313))</f>
        <v>1</v>
      </c>
      <c r="T313">
        <f>IF(ISBLANK(I313),-1,COUNTIF(all_tags[],I313)-COUNTIF(all_tags[category],I313))</f>
        <v>1</v>
      </c>
      <c r="U313">
        <f>IF(ISBLANK(J313),-1,COUNTIF(all_tags[],J313)-COUNTIF(all_tags[category],J313))</f>
        <v>-1</v>
      </c>
      <c r="V313">
        <f>IF(ISBLANK(K313),-1,COUNTIF(all_tags[],K313)-COUNTIF(all_tags[category],K313))</f>
        <v>-1</v>
      </c>
      <c r="W313">
        <f>IF(ISBLANK(L313),-1,COUNTIF(all_tags[],L313)-COUNTIF(all_tags[category],L313))</f>
        <v>-1</v>
      </c>
      <c r="X313">
        <f>IF(ISBLANK(M313),-1,COUNTIF(all_tags[],M313)-COUNTIF(all_tags[category],M313))</f>
        <v>-1</v>
      </c>
      <c r="Y313">
        <f>IF(ISBLANK(N313),-1,COUNTIF(all_tags[],N313)-COUNTIF(all_tags[category],N313))</f>
        <v>-1</v>
      </c>
      <c r="Z313">
        <f>IF(ISBLANK(O313),-1,COUNTIF(all_tags[],O313)-COUNTIF(all_tags[category],O313))</f>
        <v>-1</v>
      </c>
      <c r="AB313" t="str">
        <f>Table5[[#This Row],[link_id]]</f>
        <v>L00728</v>
      </c>
      <c r="AC313" s="5" t="str">
        <f>_xlfn.TEXTJOIN("#",TRUE,
IFERROR(VLOOKUP($F313,all_tags[format],1,FALSE),""),
IFERROR(VLOOKUP($G313,all_tags[format],1,FALSE),""),
IFERROR(VLOOKUP($H313,all_tags[format],1,FALSE),""),
IFERROR(VLOOKUP($I313,all_tags[format],1,FALSE),""),
IFERROR(VLOOKUP($J313,all_tags[format],1,FALSE),""),
IFERROR(VLOOKUP($K313,all_tags[format],1,FALSE),""),
IFERROR(VLOOKUP($L313,all_tags[format],1,FALSE),""),
IFERROR(VLOOKUP($M313,all_tags[format],1,FALSE),""),
IFERROR(VLOOKUP($N313,all_tags[format],1,FALSE),""),
IFERROR(VLOOKUP($O313,all_tags[format],1,FALSE),"")
)</f>
        <v>post</v>
      </c>
      <c r="AD313" s="5" t="str">
        <f>_xlfn.TEXTJOIN("#",TRUE,
IFERROR(VLOOKUP($F313,all_tags[type],1,FALSE),""),
IFERROR(VLOOKUP($G313,all_tags[type],1,FALSE),""),
IFERROR(VLOOKUP($H313,all_tags[type],1,FALSE),""),
IFERROR(VLOOKUP($I313,all_tags[type],1,FALSE),""),
IFERROR(VLOOKUP($J313,all_tags[type],1,FALSE),""),
IFERROR(VLOOKUP($K313,all_tags[type],1,FALSE),""),
IFERROR(VLOOKUP($L313,all_tags[type],1,FALSE),""),
IFERROR(VLOOKUP($M313,all_tags[type],1,FALSE),""),
IFERROR(VLOOKUP($N313,all_tags[type],1,FALSE),""),
IFERROR(VLOOKUP($O313,all_tags[type],1,FALSE),"")
)</f>
        <v>perspective</v>
      </c>
      <c r="AE313" s="5" t="str">
        <f>_xlfn.TEXTJOIN("#",TRUE,
IFERROR(VLOOKUP($F313,all_tags[level],1,FALSE),""),
IFERROR(VLOOKUP($G313,all_tags[level],1,FALSE),""),
IFERROR(VLOOKUP($H313,all_tags[level],1,FALSE),""),
IFERROR(VLOOKUP($I313,all_tags[level],1,FALSE),""),
IFERROR(VLOOKUP($J313,all_tags[level],1,FALSE),""),
IFERROR(VLOOKUP($K313,all_tags[level],1,FALSE),""),
IFERROR(VLOOKUP($L313,all_tags[level],1,FALSE),""),
IFERROR(VLOOKUP($M313,all_tags[level],1,FALSE),""),
IFERROR(VLOOKUP($N313,all_tags[level],1,FALSE),""),
IFERROR(VLOOKUP($O313,all_tags[level],1,FALSE),"")
)</f>
        <v/>
      </c>
      <c r="AF313" s="5" t="str">
        <f>_xlfn.TEXTJOIN("#",TRUE,
IFERROR(VLOOKUP($F313,all_tags[style],1,FALSE),""),
IFERROR(VLOOKUP($G313,all_tags[style],1,FALSE),""),
IFERROR(VLOOKUP($H313,all_tags[style],1,FALSE),""),
IFERROR(VLOOKUP($I313,all_tags[style],1,FALSE),""),
IFERROR(VLOOKUP($J313,all_tags[style],1,FALSE),""),
IFERROR(VLOOKUP($K313,all_tags[style],1,FALSE),""),
IFERROR(VLOOKUP($L313,all_tags[style],1,FALSE),""),
IFERROR(VLOOKUP($M313,all_tags[style],1,FALSE),""),
IFERROR(VLOOKUP($N313,all_tags[style],1,FALSE),""),
IFERROR(VLOOKUP($O313,all_tags[style],1,FALSE),"")
)</f>
        <v/>
      </c>
      <c r="AG313" s="5" t="str">
        <f>_xlfn.TEXTJOIN("#",TRUE,
IFERROR(VLOOKUP($F313,all_tags[theme],1,FALSE),""),
IFERROR(VLOOKUP($G313,all_tags[theme],1,FALSE),""),
IFERROR(VLOOKUP($H313,all_tags[theme],1,FALSE),""),
IFERROR(VLOOKUP($I313,all_tags[theme],1,FALSE),""),
IFERROR(VLOOKUP($J313,all_tags[theme],1,FALSE),""),
IFERROR(VLOOKUP($K313,all_tags[theme],1,FALSE),""),
IFERROR(VLOOKUP($L313,all_tags[theme],1,FALSE),""),
IFERROR(VLOOKUP($M313,all_tags[theme],1,FALSE),""),
IFERROR(VLOOKUP($N313,all_tags[theme],1,FALSE),""),
IFERROR(VLOOKUP($O313,all_tags[theme],1,FALSE),"")
)</f>
        <v>data-viz</v>
      </c>
      <c r="AH313" s="5" t="str">
        <f>_xlfn.TEXTJOIN("#",TRUE,
IFERROR(VLOOKUP($F313,all_tags[topic],1,FALSE),""),
IFERROR(VLOOKUP($G313,all_tags[topic],1,FALSE),""),
IFERROR(VLOOKUP($H313,all_tags[topic],1,FALSE),""),
IFERROR(VLOOKUP($I313,all_tags[topic],1,FALSE),""),
IFERROR(VLOOKUP($J313,all_tags[topic],1,FALSE),""),
IFERROR(VLOOKUP($K313,all_tags[topic],1,FALSE),""),
IFERROR(VLOOKUP($L313,all_tags[topic],1,FALSE),""),
IFERROR(VLOOKUP($M313,all_tags[topic],1,FALSE),""),
IFERROR(VLOOKUP($N313,all_tags[topic],1,FALSE),""),
IFERROR(VLOOKUP($O313,all_tags[topic],1,FALSE),"")
)</f>
        <v>technique</v>
      </c>
      <c r="AI313" s="5" t="str">
        <f>_xlfn.TEXTJOIN("#",TRUE,
IFERROR(VLOOKUP($F313,all_tags[area],1,FALSE),""),
IFERROR(VLOOKUP($G313,all_tags[area],1,FALSE),""),
IFERROR(VLOOKUP($H313,all_tags[area],1,FALSE),""),
IFERROR(VLOOKUP($I313,all_tags[area],1,FALSE),""),
IFERROR(VLOOKUP($J313,all_tags[area],1,FALSE),""),
IFERROR(VLOOKUP($K313,all_tags[area],1,FALSE),""),
IFERROR(VLOOKUP($L313,all_tags[area],1,FALSE),""),
IFERROR(VLOOKUP($M313,all_tags[area],1,FALSE),""),
IFERROR(VLOOKUP($N313,all_tags[area],1,FALSE),""),
IFERROR(VLOOKUP($O313,all_tags[area],1,FALSE),"")
)</f>
        <v/>
      </c>
      <c r="AJ313" s="5" t="str">
        <f>_xlfn.TEXTJOIN("#",TRUE,
IFERROR(VLOOKUP($F313,all_tags[technology],1,FALSE),""),
IFERROR(VLOOKUP($G313,all_tags[technology],1,FALSE),""),
IFERROR(VLOOKUP($H313,all_tags[technology],1,FALSE),""),
IFERROR(VLOOKUP($I313,all_tags[technology],1,FALSE),""),
IFERROR(VLOOKUP($J313,all_tags[technology],1,FALSE),""),
IFERROR(VLOOKUP($K313,all_tags[technology],1,FALSE),""),
IFERROR(VLOOKUP($L313,all_tags[technology],1,FALSE),""),
IFERROR(VLOOKUP($M313,all_tags[technology],1,FALSE),""),
IFERROR(VLOOKUP($N313,all_tags[technology],1,FALSE),""),
IFERROR(VLOOKUP($O313,all_tags[technology],1,FALSE),"")
)</f>
        <v/>
      </c>
      <c r="AK313" s="5" t="str">
        <f>_xlfn.TEXTJOIN("#",TRUE,
IFERROR(VLOOKUP($F313,all_tags[other],1,FALSE),""),
IFERROR(VLOOKUP($G313,all_tags[other],1,FALSE),""),
IFERROR(VLOOKUP($H313,all_tags[other],1,FALSE),""),
IFERROR(VLOOKUP($I313,all_tags[other],1,FALSE),""),
IFERROR(VLOOKUP($J313,all_tags[other],1,FALSE),""),
IFERROR(VLOOKUP($K313,all_tags[other],1,FALSE),""),
IFERROR(VLOOKUP($L313,all_tags[other],1,FALSE),""),
IFERROR(VLOOKUP($M313,all_tags[other],1,FALSE),""),
IFERROR(VLOOKUP($N313,all_tags[other],1,FALSE),""),
IFERROR(VLOOKUP($O313,all_tags[other],1,FALSE),"")
)</f>
        <v/>
      </c>
      <c r="AL313" t="str">
        <f t="shared" si="4"/>
        <v>post;perspective;data-viz;technique</v>
      </c>
    </row>
    <row r="314" spans="1:38" x14ac:dyDescent="0.25">
      <c r="A314" t="str">
        <f>source_data[[#This Row],[link_id]]</f>
        <v>L00729</v>
      </c>
      <c r="B314" t="str">
        <f>source_data[[#This Row],[link]]</f>
        <v>https://longhowlam.wordpress.com/2017/11/23/association-rules-using-fpgrowth-in-spark-mllib-through-sparklyr/</v>
      </c>
      <c r="C314" t="str">
        <f>source_data[[#This Row],[article_title]]</f>
        <v>Association rules using FPGrowth in Spark MLlib through SparklyR</v>
      </c>
      <c r="D314" t="str">
        <f>source_data[[#This Row],[concatenate]]</f>
        <v>post;package;how-to;data-science;technique;ml</v>
      </c>
      <c r="E314">
        <f>source_data[[#This Row],[tag_count]]</f>
        <v>6</v>
      </c>
      <c r="F314" t="str" cm="1">
        <f t="array" ref="F314:K314">_xlfn.TEXTSPLIT(Table5[[#This Row],[concatenate]],";")</f>
        <v>post</v>
      </c>
      <c r="G314" t="str">
        <v>package</v>
      </c>
      <c r="H314" t="str">
        <v>how-to</v>
      </c>
      <c r="I314" t="str">
        <v>data-science</v>
      </c>
      <c r="J314" t="str">
        <v>technique</v>
      </c>
      <c r="K314" t="str">
        <v>ml</v>
      </c>
      <c r="Q314">
        <f>IF(ISBLANK(F314),-1,COUNTIF(all_tags[],F314)-COUNTIF(all_tags[category],F314))</f>
        <v>1</v>
      </c>
      <c r="R314">
        <f>IF(ISBLANK(G314),-1,COUNTIF(all_tags[],G314)-COUNTIF(all_tags[category],G314))</f>
        <v>1</v>
      </c>
      <c r="S314">
        <f>IF(ISBLANK(H314),-1,COUNTIF(all_tags[],H314)-COUNTIF(all_tags[category],H314))</f>
        <v>1</v>
      </c>
      <c r="T314">
        <f>IF(ISBLANK(I314),-1,COUNTIF(all_tags[],I314)-COUNTIF(all_tags[category],I314))</f>
        <v>1</v>
      </c>
      <c r="U314">
        <f>IF(ISBLANK(J314),-1,COUNTIF(all_tags[],J314)-COUNTIF(all_tags[category],J314))</f>
        <v>1</v>
      </c>
      <c r="V314">
        <f>IF(ISBLANK(K314),-1,COUNTIF(all_tags[],K314)-COUNTIF(all_tags[category],K314))</f>
        <v>1</v>
      </c>
      <c r="W314">
        <f>IF(ISBLANK(L314),-1,COUNTIF(all_tags[],L314)-COUNTIF(all_tags[category],L314))</f>
        <v>-1</v>
      </c>
      <c r="X314">
        <f>IF(ISBLANK(M314),-1,COUNTIF(all_tags[],M314)-COUNTIF(all_tags[category],M314))</f>
        <v>-1</v>
      </c>
      <c r="Y314">
        <f>IF(ISBLANK(N314),-1,COUNTIF(all_tags[],N314)-COUNTIF(all_tags[category],N314))</f>
        <v>-1</v>
      </c>
      <c r="Z314">
        <f>IF(ISBLANK(O314),-1,COUNTIF(all_tags[],O314)-COUNTIF(all_tags[category],O314))</f>
        <v>-1</v>
      </c>
      <c r="AB314" t="str">
        <f>Table5[[#This Row],[link_id]]</f>
        <v>L00729</v>
      </c>
      <c r="AC314" s="5" t="str">
        <f>_xlfn.TEXTJOIN("#",TRUE,
IFERROR(VLOOKUP($F314,all_tags[format],1,FALSE),""),
IFERROR(VLOOKUP($G314,all_tags[format],1,FALSE),""),
IFERROR(VLOOKUP($H314,all_tags[format],1,FALSE),""),
IFERROR(VLOOKUP($I314,all_tags[format],1,FALSE),""),
IFERROR(VLOOKUP($J314,all_tags[format],1,FALSE),""),
IFERROR(VLOOKUP($K314,all_tags[format],1,FALSE),""),
IFERROR(VLOOKUP($L314,all_tags[format],1,FALSE),""),
IFERROR(VLOOKUP($M314,all_tags[format],1,FALSE),""),
IFERROR(VLOOKUP($N314,all_tags[format],1,FALSE),""),
IFERROR(VLOOKUP($O314,all_tags[format],1,FALSE),"")
)</f>
        <v>post#package</v>
      </c>
      <c r="AD314" s="5" t="str">
        <f>_xlfn.TEXTJOIN("#",TRUE,
IFERROR(VLOOKUP($F314,all_tags[type],1,FALSE),""),
IFERROR(VLOOKUP($G314,all_tags[type],1,FALSE),""),
IFERROR(VLOOKUP($H314,all_tags[type],1,FALSE),""),
IFERROR(VLOOKUP($I314,all_tags[type],1,FALSE),""),
IFERROR(VLOOKUP($J314,all_tags[type],1,FALSE),""),
IFERROR(VLOOKUP($K314,all_tags[type],1,FALSE),""),
IFERROR(VLOOKUP($L314,all_tags[type],1,FALSE),""),
IFERROR(VLOOKUP($M314,all_tags[type],1,FALSE),""),
IFERROR(VLOOKUP($N314,all_tags[type],1,FALSE),""),
IFERROR(VLOOKUP($O314,all_tags[type],1,FALSE),"")
)</f>
        <v>how-to</v>
      </c>
      <c r="AE314" s="5" t="str">
        <f>_xlfn.TEXTJOIN("#",TRUE,
IFERROR(VLOOKUP($F314,all_tags[level],1,FALSE),""),
IFERROR(VLOOKUP($G314,all_tags[level],1,FALSE),""),
IFERROR(VLOOKUP($H314,all_tags[level],1,FALSE),""),
IFERROR(VLOOKUP($I314,all_tags[level],1,FALSE),""),
IFERROR(VLOOKUP($J314,all_tags[level],1,FALSE),""),
IFERROR(VLOOKUP($K314,all_tags[level],1,FALSE),""),
IFERROR(VLOOKUP($L314,all_tags[level],1,FALSE),""),
IFERROR(VLOOKUP($M314,all_tags[level],1,FALSE),""),
IFERROR(VLOOKUP($N314,all_tags[level],1,FALSE),""),
IFERROR(VLOOKUP($O314,all_tags[level],1,FALSE),"")
)</f>
        <v/>
      </c>
      <c r="AF314" s="5" t="str">
        <f>_xlfn.TEXTJOIN("#",TRUE,
IFERROR(VLOOKUP($F314,all_tags[style],1,FALSE),""),
IFERROR(VLOOKUP($G314,all_tags[style],1,FALSE),""),
IFERROR(VLOOKUP($H314,all_tags[style],1,FALSE),""),
IFERROR(VLOOKUP($I314,all_tags[style],1,FALSE),""),
IFERROR(VLOOKUP($J314,all_tags[style],1,FALSE),""),
IFERROR(VLOOKUP($K314,all_tags[style],1,FALSE),""),
IFERROR(VLOOKUP($L314,all_tags[style],1,FALSE),""),
IFERROR(VLOOKUP($M314,all_tags[style],1,FALSE),""),
IFERROR(VLOOKUP($N314,all_tags[style],1,FALSE),""),
IFERROR(VLOOKUP($O314,all_tags[style],1,FALSE),"")
)</f>
        <v/>
      </c>
      <c r="AG314" s="5" t="str">
        <f>_xlfn.TEXTJOIN("#",TRUE,
IFERROR(VLOOKUP($F314,all_tags[theme],1,FALSE),""),
IFERROR(VLOOKUP($G314,all_tags[theme],1,FALSE),""),
IFERROR(VLOOKUP($H314,all_tags[theme],1,FALSE),""),
IFERROR(VLOOKUP($I314,all_tags[theme],1,FALSE),""),
IFERROR(VLOOKUP($J314,all_tags[theme],1,FALSE),""),
IFERROR(VLOOKUP($K314,all_tags[theme],1,FALSE),""),
IFERROR(VLOOKUP($L314,all_tags[theme],1,FALSE),""),
IFERROR(VLOOKUP($M314,all_tags[theme],1,FALSE),""),
IFERROR(VLOOKUP($N314,all_tags[theme],1,FALSE),""),
IFERROR(VLOOKUP($O314,all_tags[theme],1,FALSE),"")
)</f>
        <v>data-science</v>
      </c>
      <c r="AH314" s="5" t="str">
        <f>_xlfn.TEXTJOIN("#",TRUE,
IFERROR(VLOOKUP($F314,all_tags[topic],1,FALSE),""),
IFERROR(VLOOKUP($G314,all_tags[topic],1,FALSE),""),
IFERROR(VLOOKUP($H314,all_tags[topic],1,FALSE),""),
IFERROR(VLOOKUP($I314,all_tags[topic],1,FALSE),""),
IFERROR(VLOOKUP($J314,all_tags[topic],1,FALSE),""),
IFERROR(VLOOKUP($K314,all_tags[topic],1,FALSE),""),
IFERROR(VLOOKUP($L314,all_tags[topic],1,FALSE),""),
IFERROR(VLOOKUP($M314,all_tags[topic],1,FALSE),""),
IFERROR(VLOOKUP($N314,all_tags[topic],1,FALSE),""),
IFERROR(VLOOKUP($O314,all_tags[topic],1,FALSE),"")
)</f>
        <v>technique</v>
      </c>
      <c r="AI314" s="5" t="str">
        <f>_xlfn.TEXTJOIN("#",TRUE,
IFERROR(VLOOKUP($F314,all_tags[area],1,FALSE),""),
IFERROR(VLOOKUP($G314,all_tags[area],1,FALSE),""),
IFERROR(VLOOKUP($H314,all_tags[area],1,FALSE),""),
IFERROR(VLOOKUP($I314,all_tags[area],1,FALSE),""),
IFERROR(VLOOKUP($J314,all_tags[area],1,FALSE),""),
IFERROR(VLOOKUP($K314,all_tags[area],1,FALSE),""),
IFERROR(VLOOKUP($L314,all_tags[area],1,FALSE),""),
IFERROR(VLOOKUP($M314,all_tags[area],1,FALSE),""),
IFERROR(VLOOKUP($N314,all_tags[area],1,FALSE),""),
IFERROR(VLOOKUP($O314,all_tags[area],1,FALSE),"")
)</f>
        <v>ml</v>
      </c>
      <c r="AJ314" s="5" t="str">
        <f>_xlfn.TEXTJOIN("#",TRUE,
IFERROR(VLOOKUP($F314,all_tags[technology],1,FALSE),""),
IFERROR(VLOOKUP($G314,all_tags[technology],1,FALSE),""),
IFERROR(VLOOKUP($H314,all_tags[technology],1,FALSE),""),
IFERROR(VLOOKUP($I314,all_tags[technology],1,FALSE),""),
IFERROR(VLOOKUP($J314,all_tags[technology],1,FALSE),""),
IFERROR(VLOOKUP($K314,all_tags[technology],1,FALSE),""),
IFERROR(VLOOKUP($L314,all_tags[technology],1,FALSE),""),
IFERROR(VLOOKUP($M314,all_tags[technology],1,FALSE),""),
IFERROR(VLOOKUP($N314,all_tags[technology],1,FALSE),""),
IFERROR(VLOOKUP($O314,all_tags[technology],1,FALSE),"")
)</f>
        <v/>
      </c>
      <c r="AK314" s="5" t="str">
        <f>_xlfn.TEXTJOIN("#",TRUE,
IFERROR(VLOOKUP($F314,all_tags[other],1,FALSE),""),
IFERROR(VLOOKUP($G314,all_tags[other],1,FALSE),""),
IFERROR(VLOOKUP($H314,all_tags[other],1,FALSE),""),
IFERROR(VLOOKUP($I314,all_tags[other],1,FALSE),""),
IFERROR(VLOOKUP($J314,all_tags[other],1,FALSE),""),
IFERROR(VLOOKUP($K314,all_tags[other],1,FALSE),""),
IFERROR(VLOOKUP($L314,all_tags[other],1,FALSE),""),
IFERROR(VLOOKUP($M314,all_tags[other],1,FALSE),""),
IFERROR(VLOOKUP($N314,all_tags[other],1,FALSE),""),
IFERROR(VLOOKUP($O314,all_tags[other],1,FALSE),"")
)</f>
        <v/>
      </c>
      <c r="AL314" t="str">
        <f t="shared" si="4"/>
        <v>post;package;how-to;data-science;technique;ml</v>
      </c>
    </row>
    <row r="315" spans="1:38" x14ac:dyDescent="0.25">
      <c r="A315" t="str">
        <f>source_data[[#This Row],[link_id]]</f>
        <v>L00730</v>
      </c>
      <c r="B315" t="str">
        <f>source_data[[#This Row],[link]]</f>
        <v>https://www.datasciencecentral.com/profiles/blogs/the-most-common-analytical-and-statistical-mistakes</v>
      </c>
      <c r="C315" t="str">
        <f>source_data[[#This Row],[article_title]]</f>
        <v>The Most Common Analytical and Statistical Mistakes</v>
      </c>
      <c r="D315" t="str">
        <f>source_data[[#This Row],[concatenate]]</f>
        <v>post;basics;pitfall;data-viz;statistics</v>
      </c>
      <c r="E315">
        <f>source_data[[#This Row],[tag_count]]</f>
        <v>5</v>
      </c>
      <c r="F315" t="str" cm="1">
        <f t="array" ref="F315:J315">_xlfn.TEXTSPLIT(Table5[[#This Row],[concatenate]],";")</f>
        <v>post</v>
      </c>
      <c r="G315" t="str">
        <v>basics</v>
      </c>
      <c r="H315" t="str">
        <v>pitfall</v>
      </c>
      <c r="I315" t="str">
        <v>data-viz</v>
      </c>
      <c r="J315" t="str">
        <v>statistics</v>
      </c>
      <c r="Q315">
        <f>IF(ISBLANK(F315),-1,COUNTIF(all_tags[],F315)-COUNTIF(all_tags[category],F315))</f>
        <v>1</v>
      </c>
      <c r="R315">
        <f>IF(ISBLANK(G315),-1,COUNTIF(all_tags[],G315)-COUNTIF(all_tags[category],G315))</f>
        <v>1</v>
      </c>
      <c r="S315">
        <f>IF(ISBLANK(H315),-1,COUNTIF(all_tags[],H315)-COUNTIF(all_tags[category],H315))</f>
        <v>1</v>
      </c>
      <c r="T315">
        <f>IF(ISBLANK(I315),-1,COUNTIF(all_tags[],I315)-COUNTIF(all_tags[category],I315))</f>
        <v>1</v>
      </c>
      <c r="U315">
        <f>IF(ISBLANK(J315),-1,COUNTIF(all_tags[],J315)-COUNTIF(all_tags[category],J315))</f>
        <v>1</v>
      </c>
      <c r="V315">
        <f>IF(ISBLANK(K315),-1,COUNTIF(all_tags[],K315)-COUNTIF(all_tags[category],K315))</f>
        <v>-1</v>
      </c>
      <c r="W315">
        <f>IF(ISBLANK(L315),-1,COUNTIF(all_tags[],L315)-COUNTIF(all_tags[category],L315))</f>
        <v>-1</v>
      </c>
      <c r="X315">
        <f>IF(ISBLANK(M315),-1,COUNTIF(all_tags[],M315)-COUNTIF(all_tags[category],M315))</f>
        <v>-1</v>
      </c>
      <c r="Y315">
        <f>IF(ISBLANK(N315),-1,COUNTIF(all_tags[],N315)-COUNTIF(all_tags[category],N315))</f>
        <v>-1</v>
      </c>
      <c r="Z315">
        <f>IF(ISBLANK(O315),-1,COUNTIF(all_tags[],O315)-COUNTIF(all_tags[category],O315))</f>
        <v>-1</v>
      </c>
      <c r="AB315" t="str">
        <f>Table5[[#This Row],[link_id]]</f>
        <v>L00730</v>
      </c>
      <c r="AC315" s="5" t="str">
        <f>_xlfn.TEXTJOIN("#",TRUE,
IFERROR(VLOOKUP($F315,all_tags[format],1,FALSE),""),
IFERROR(VLOOKUP($G315,all_tags[format],1,FALSE),""),
IFERROR(VLOOKUP($H315,all_tags[format],1,FALSE),""),
IFERROR(VLOOKUP($I315,all_tags[format],1,FALSE),""),
IFERROR(VLOOKUP($J315,all_tags[format],1,FALSE),""),
IFERROR(VLOOKUP($K315,all_tags[format],1,FALSE),""),
IFERROR(VLOOKUP($L315,all_tags[format],1,FALSE),""),
IFERROR(VLOOKUP($M315,all_tags[format],1,FALSE),""),
IFERROR(VLOOKUP($N315,all_tags[format],1,FALSE),""),
IFERROR(VLOOKUP($O315,all_tags[format],1,FALSE),"")
)</f>
        <v>post</v>
      </c>
      <c r="AD315" s="5" t="str">
        <f>_xlfn.TEXTJOIN("#",TRUE,
IFERROR(VLOOKUP($F315,all_tags[type],1,FALSE),""),
IFERROR(VLOOKUP($G315,all_tags[type],1,FALSE),""),
IFERROR(VLOOKUP($H315,all_tags[type],1,FALSE),""),
IFERROR(VLOOKUP($I315,all_tags[type],1,FALSE),""),
IFERROR(VLOOKUP($J315,all_tags[type],1,FALSE),""),
IFERROR(VLOOKUP($K315,all_tags[type],1,FALSE),""),
IFERROR(VLOOKUP($L315,all_tags[type],1,FALSE),""),
IFERROR(VLOOKUP($M315,all_tags[type],1,FALSE),""),
IFERROR(VLOOKUP($N315,all_tags[type],1,FALSE),""),
IFERROR(VLOOKUP($O315,all_tags[type],1,FALSE),"")
)</f>
        <v/>
      </c>
      <c r="AE315" s="5" t="str">
        <f>_xlfn.TEXTJOIN("#",TRUE,
IFERROR(VLOOKUP($F315,all_tags[level],1,FALSE),""),
IFERROR(VLOOKUP($G315,all_tags[level],1,FALSE),""),
IFERROR(VLOOKUP($H315,all_tags[level],1,FALSE),""),
IFERROR(VLOOKUP($I315,all_tags[level],1,FALSE),""),
IFERROR(VLOOKUP($J315,all_tags[level],1,FALSE),""),
IFERROR(VLOOKUP($K315,all_tags[level],1,FALSE),""),
IFERROR(VLOOKUP($L315,all_tags[level],1,FALSE),""),
IFERROR(VLOOKUP($M315,all_tags[level],1,FALSE),""),
IFERROR(VLOOKUP($N315,all_tags[level],1,FALSE),""),
IFERROR(VLOOKUP($O315,all_tags[level],1,FALSE),"")
)</f>
        <v>basics</v>
      </c>
      <c r="AF315" s="5" t="str">
        <f>_xlfn.TEXTJOIN("#",TRUE,
IFERROR(VLOOKUP($F315,all_tags[style],1,FALSE),""),
IFERROR(VLOOKUP($G315,all_tags[style],1,FALSE),""),
IFERROR(VLOOKUP($H315,all_tags[style],1,FALSE),""),
IFERROR(VLOOKUP($I315,all_tags[style],1,FALSE),""),
IFERROR(VLOOKUP($J315,all_tags[style],1,FALSE),""),
IFERROR(VLOOKUP($K315,all_tags[style],1,FALSE),""),
IFERROR(VLOOKUP($L315,all_tags[style],1,FALSE),""),
IFERROR(VLOOKUP($M315,all_tags[style],1,FALSE),""),
IFERROR(VLOOKUP($N315,all_tags[style],1,FALSE),""),
IFERROR(VLOOKUP($O315,all_tags[style],1,FALSE),"")
)</f>
        <v/>
      </c>
      <c r="AG315" s="5" t="str">
        <f>_xlfn.TEXTJOIN("#",TRUE,
IFERROR(VLOOKUP($F315,all_tags[theme],1,FALSE),""),
IFERROR(VLOOKUP($G315,all_tags[theme],1,FALSE),""),
IFERROR(VLOOKUP($H315,all_tags[theme],1,FALSE),""),
IFERROR(VLOOKUP($I315,all_tags[theme],1,FALSE),""),
IFERROR(VLOOKUP($J315,all_tags[theme],1,FALSE),""),
IFERROR(VLOOKUP($K315,all_tags[theme],1,FALSE),""),
IFERROR(VLOOKUP($L315,all_tags[theme],1,FALSE),""),
IFERROR(VLOOKUP($M315,all_tags[theme],1,FALSE),""),
IFERROR(VLOOKUP($N315,all_tags[theme],1,FALSE),""),
IFERROR(VLOOKUP($O315,all_tags[theme],1,FALSE),"")
)</f>
        <v>pitfall#data-viz</v>
      </c>
      <c r="AH315" s="5" t="str">
        <f>_xlfn.TEXTJOIN("#",TRUE,
IFERROR(VLOOKUP($F315,all_tags[topic],1,FALSE),""),
IFERROR(VLOOKUP($G315,all_tags[topic],1,FALSE),""),
IFERROR(VLOOKUP($H315,all_tags[topic],1,FALSE),""),
IFERROR(VLOOKUP($I315,all_tags[topic],1,FALSE),""),
IFERROR(VLOOKUP($J315,all_tags[topic],1,FALSE),""),
IFERROR(VLOOKUP($K315,all_tags[topic],1,FALSE),""),
IFERROR(VLOOKUP($L315,all_tags[topic],1,FALSE),""),
IFERROR(VLOOKUP($M315,all_tags[topic],1,FALSE),""),
IFERROR(VLOOKUP($N315,all_tags[topic],1,FALSE),""),
IFERROR(VLOOKUP($O315,all_tags[topic],1,FALSE),"")
)</f>
        <v/>
      </c>
      <c r="AI315" s="5" t="str">
        <f>_xlfn.TEXTJOIN("#",TRUE,
IFERROR(VLOOKUP($F315,all_tags[area],1,FALSE),""),
IFERROR(VLOOKUP($G315,all_tags[area],1,FALSE),""),
IFERROR(VLOOKUP($H315,all_tags[area],1,FALSE),""),
IFERROR(VLOOKUP($I315,all_tags[area],1,FALSE),""),
IFERROR(VLOOKUP($J315,all_tags[area],1,FALSE),""),
IFERROR(VLOOKUP($K315,all_tags[area],1,FALSE),""),
IFERROR(VLOOKUP($L315,all_tags[area],1,FALSE),""),
IFERROR(VLOOKUP($M315,all_tags[area],1,FALSE),""),
IFERROR(VLOOKUP($N315,all_tags[area],1,FALSE),""),
IFERROR(VLOOKUP($O315,all_tags[area],1,FALSE),"")
)</f>
        <v>statistics</v>
      </c>
      <c r="AJ315" s="5" t="str">
        <f>_xlfn.TEXTJOIN("#",TRUE,
IFERROR(VLOOKUP($F315,all_tags[technology],1,FALSE),""),
IFERROR(VLOOKUP($G315,all_tags[technology],1,FALSE),""),
IFERROR(VLOOKUP($H315,all_tags[technology],1,FALSE),""),
IFERROR(VLOOKUP($I315,all_tags[technology],1,FALSE),""),
IFERROR(VLOOKUP($J315,all_tags[technology],1,FALSE),""),
IFERROR(VLOOKUP($K315,all_tags[technology],1,FALSE),""),
IFERROR(VLOOKUP($L315,all_tags[technology],1,FALSE),""),
IFERROR(VLOOKUP($M315,all_tags[technology],1,FALSE),""),
IFERROR(VLOOKUP($N315,all_tags[technology],1,FALSE),""),
IFERROR(VLOOKUP($O315,all_tags[technology],1,FALSE),"")
)</f>
        <v/>
      </c>
      <c r="AK315" s="5" t="str">
        <f>_xlfn.TEXTJOIN("#",TRUE,
IFERROR(VLOOKUP($F315,all_tags[other],1,FALSE),""),
IFERROR(VLOOKUP($G315,all_tags[other],1,FALSE),""),
IFERROR(VLOOKUP($H315,all_tags[other],1,FALSE),""),
IFERROR(VLOOKUP($I315,all_tags[other],1,FALSE),""),
IFERROR(VLOOKUP($J315,all_tags[other],1,FALSE),""),
IFERROR(VLOOKUP($K315,all_tags[other],1,FALSE),""),
IFERROR(VLOOKUP($L315,all_tags[other],1,FALSE),""),
IFERROR(VLOOKUP($M315,all_tags[other],1,FALSE),""),
IFERROR(VLOOKUP($N315,all_tags[other],1,FALSE),""),
IFERROR(VLOOKUP($O315,all_tags[other],1,FALSE),"")
)</f>
        <v/>
      </c>
      <c r="AL315" t="str">
        <f t="shared" si="4"/>
        <v>post;basics;pitfall;data-viz;statistics</v>
      </c>
    </row>
    <row r="316" spans="1:38" ht="45" x14ac:dyDescent="0.25">
      <c r="A316" t="str">
        <f>source_data[[#This Row],[link_id]]</f>
        <v>L00731</v>
      </c>
      <c r="B316" t="str">
        <f>source_data[[#This Row],[link]]</f>
        <v>http://www.datasciencecentral.com/profiles/blogs/introduction-to-anomaly-detection</v>
      </c>
      <c r="C316" t="str">
        <f>source_data[[#This Row],[article_title]]</f>
        <v>Introduction to Anomaly Detection</v>
      </c>
      <c r="D316" t="str">
        <f>source_data[[#This Row],[concatenate]]</f>
        <v>post;introduction;basics;introduction;ml;anomaly-detection</v>
      </c>
      <c r="E316">
        <f>source_data[[#This Row],[tag_count]]</f>
        <v>4</v>
      </c>
      <c r="F316" t="str" cm="1">
        <f t="array" ref="F316:K316">_xlfn.TEXTSPLIT(Table5[[#This Row],[concatenate]],";")</f>
        <v>post</v>
      </c>
      <c r="G316" t="str">
        <v>introduction</v>
      </c>
      <c r="H316" t="str">
        <v>basics</v>
      </c>
      <c r="I316" t="str">
        <v>introduction</v>
      </c>
      <c r="J316" t="str">
        <v>ml</v>
      </c>
      <c r="K316" t="str">
        <v>anomaly-detection</v>
      </c>
      <c r="Q316">
        <f>IF(ISBLANK(F316),-1,COUNTIF(all_tags[],F316)-COUNTIF(all_tags[category],F316))</f>
        <v>1</v>
      </c>
      <c r="R316">
        <f>IF(ISBLANK(G316),-1,COUNTIF(all_tags[],G316)-COUNTIF(all_tags[category],G316))</f>
        <v>1</v>
      </c>
      <c r="S316">
        <f>IF(ISBLANK(H316),-1,COUNTIF(all_tags[],H316)-COUNTIF(all_tags[category],H316))</f>
        <v>1</v>
      </c>
      <c r="T316">
        <f>IF(ISBLANK(I316),-1,COUNTIF(all_tags[],I316)-COUNTIF(all_tags[category],I316))</f>
        <v>1</v>
      </c>
      <c r="U316">
        <f>IF(ISBLANK(J316),-1,COUNTIF(all_tags[],J316)-COUNTIF(all_tags[category],J316))</f>
        <v>1</v>
      </c>
      <c r="V316">
        <f>IF(ISBLANK(K316),-1,COUNTIF(all_tags[],K316)-COUNTIF(all_tags[category],K316))</f>
        <v>1</v>
      </c>
      <c r="W316">
        <f>IF(ISBLANK(L316),-1,COUNTIF(all_tags[],L316)-COUNTIF(all_tags[category],L316))</f>
        <v>-1</v>
      </c>
      <c r="X316">
        <f>IF(ISBLANK(M316),-1,COUNTIF(all_tags[],M316)-COUNTIF(all_tags[category],M316))</f>
        <v>-1</v>
      </c>
      <c r="Y316">
        <f>IF(ISBLANK(N316),-1,COUNTIF(all_tags[],N316)-COUNTIF(all_tags[category],N316))</f>
        <v>-1</v>
      </c>
      <c r="Z316">
        <f>IF(ISBLANK(O316),-1,COUNTIF(all_tags[],O316)-COUNTIF(all_tags[category],O316))</f>
        <v>-1</v>
      </c>
      <c r="AB316" t="str">
        <f>Table5[[#This Row],[link_id]]</f>
        <v>L00731</v>
      </c>
      <c r="AC316" s="5" t="str">
        <f>_xlfn.TEXTJOIN("#",TRUE,
IFERROR(VLOOKUP($F316,all_tags[format],1,FALSE),""),
IFERROR(VLOOKUP($G316,all_tags[format],1,FALSE),""),
IFERROR(VLOOKUP($H316,all_tags[format],1,FALSE),""),
IFERROR(VLOOKUP($I316,all_tags[format],1,FALSE),""),
IFERROR(VLOOKUP($J316,all_tags[format],1,FALSE),""),
IFERROR(VLOOKUP($K316,all_tags[format],1,FALSE),""),
IFERROR(VLOOKUP($L316,all_tags[format],1,FALSE),""),
IFERROR(VLOOKUP($M316,all_tags[format],1,FALSE),""),
IFERROR(VLOOKUP($N316,all_tags[format],1,FALSE),""),
IFERROR(VLOOKUP($O316,all_tags[format],1,FALSE),"")
)</f>
        <v>post</v>
      </c>
      <c r="AD316" s="5" t="str">
        <f>_xlfn.TEXTJOIN("#",TRUE,
IFERROR(VLOOKUP($F316,all_tags[type],1,FALSE),""),
IFERROR(VLOOKUP($G316,all_tags[type],1,FALSE),""),
IFERROR(VLOOKUP($H316,all_tags[type],1,FALSE),""),
IFERROR(VLOOKUP($I316,all_tags[type],1,FALSE),""),
IFERROR(VLOOKUP($J316,all_tags[type],1,FALSE),""),
IFERROR(VLOOKUP($K316,all_tags[type],1,FALSE),""),
IFERROR(VLOOKUP($L316,all_tags[type],1,FALSE),""),
IFERROR(VLOOKUP($M316,all_tags[type],1,FALSE),""),
IFERROR(VLOOKUP($N316,all_tags[type],1,FALSE),""),
IFERROR(VLOOKUP($O316,all_tags[type],1,FALSE),"")
)</f>
        <v/>
      </c>
      <c r="AE316" s="5" t="str">
        <f>_xlfn.TEXTJOIN("#",TRUE,
IFERROR(VLOOKUP($F316,all_tags[level],1,FALSE),""),
IFERROR(VLOOKUP($G316,all_tags[level],1,FALSE),""),
IFERROR(VLOOKUP($H316,all_tags[level],1,FALSE),""),
IFERROR(VLOOKUP($I316,all_tags[level],1,FALSE),""),
IFERROR(VLOOKUP($J316,all_tags[level],1,FALSE),""),
IFERROR(VLOOKUP($K316,all_tags[level],1,FALSE),""),
IFERROR(VLOOKUP($L316,all_tags[level],1,FALSE),""),
IFERROR(VLOOKUP($M316,all_tags[level],1,FALSE),""),
IFERROR(VLOOKUP($N316,all_tags[level],1,FALSE),""),
IFERROR(VLOOKUP($O316,all_tags[level],1,FALSE),"")
)</f>
        <v>introduction#basics#introduction</v>
      </c>
      <c r="AF316" s="5" t="str">
        <f>_xlfn.TEXTJOIN("#",TRUE,
IFERROR(VLOOKUP($F316,all_tags[style],1,FALSE),""),
IFERROR(VLOOKUP($G316,all_tags[style],1,FALSE),""),
IFERROR(VLOOKUP($H316,all_tags[style],1,FALSE),""),
IFERROR(VLOOKUP($I316,all_tags[style],1,FALSE),""),
IFERROR(VLOOKUP($J316,all_tags[style],1,FALSE),""),
IFERROR(VLOOKUP($K316,all_tags[style],1,FALSE),""),
IFERROR(VLOOKUP($L316,all_tags[style],1,FALSE),""),
IFERROR(VLOOKUP($M316,all_tags[style],1,FALSE),""),
IFERROR(VLOOKUP($N316,all_tags[style],1,FALSE),""),
IFERROR(VLOOKUP($O316,all_tags[style],1,FALSE),"")
)</f>
        <v/>
      </c>
      <c r="AG316" s="5" t="str">
        <f>_xlfn.TEXTJOIN("#",TRUE,
IFERROR(VLOOKUP($F316,all_tags[theme],1,FALSE),""),
IFERROR(VLOOKUP($G316,all_tags[theme],1,FALSE),""),
IFERROR(VLOOKUP($H316,all_tags[theme],1,FALSE),""),
IFERROR(VLOOKUP($I316,all_tags[theme],1,FALSE),""),
IFERROR(VLOOKUP($J316,all_tags[theme],1,FALSE),""),
IFERROR(VLOOKUP($K316,all_tags[theme],1,FALSE),""),
IFERROR(VLOOKUP($L316,all_tags[theme],1,FALSE),""),
IFERROR(VLOOKUP($M316,all_tags[theme],1,FALSE),""),
IFERROR(VLOOKUP($N316,all_tags[theme],1,FALSE),""),
IFERROR(VLOOKUP($O316,all_tags[theme],1,FALSE),"")
)</f>
        <v/>
      </c>
      <c r="AH316" s="5" t="str">
        <f>_xlfn.TEXTJOIN("#",TRUE,
IFERROR(VLOOKUP($F316,all_tags[topic],1,FALSE),""),
IFERROR(VLOOKUP($G316,all_tags[topic],1,FALSE),""),
IFERROR(VLOOKUP($H316,all_tags[topic],1,FALSE),""),
IFERROR(VLOOKUP($I316,all_tags[topic],1,FALSE),""),
IFERROR(VLOOKUP($J316,all_tags[topic],1,FALSE),""),
IFERROR(VLOOKUP($K316,all_tags[topic],1,FALSE),""),
IFERROR(VLOOKUP($L316,all_tags[topic],1,FALSE),""),
IFERROR(VLOOKUP($M316,all_tags[topic],1,FALSE),""),
IFERROR(VLOOKUP($N316,all_tags[topic],1,FALSE),""),
IFERROR(VLOOKUP($O316,all_tags[topic],1,FALSE),"")
)</f>
        <v/>
      </c>
      <c r="AI316" s="5" t="str">
        <f>_xlfn.TEXTJOIN("#",TRUE,
IFERROR(VLOOKUP($F316,all_tags[area],1,FALSE),""),
IFERROR(VLOOKUP($G316,all_tags[area],1,FALSE),""),
IFERROR(VLOOKUP($H316,all_tags[area],1,FALSE),""),
IFERROR(VLOOKUP($I316,all_tags[area],1,FALSE),""),
IFERROR(VLOOKUP($J316,all_tags[area],1,FALSE),""),
IFERROR(VLOOKUP($K316,all_tags[area],1,FALSE),""),
IFERROR(VLOOKUP($L316,all_tags[area],1,FALSE),""),
IFERROR(VLOOKUP($M316,all_tags[area],1,FALSE),""),
IFERROR(VLOOKUP($N316,all_tags[area],1,FALSE),""),
IFERROR(VLOOKUP($O316,all_tags[area],1,FALSE),"")
)</f>
        <v>ml#anomaly-detection</v>
      </c>
      <c r="AJ316" s="5" t="str">
        <f>_xlfn.TEXTJOIN("#",TRUE,
IFERROR(VLOOKUP($F316,all_tags[technology],1,FALSE),""),
IFERROR(VLOOKUP($G316,all_tags[technology],1,FALSE),""),
IFERROR(VLOOKUP($H316,all_tags[technology],1,FALSE),""),
IFERROR(VLOOKUP($I316,all_tags[technology],1,FALSE),""),
IFERROR(VLOOKUP($J316,all_tags[technology],1,FALSE),""),
IFERROR(VLOOKUP($K316,all_tags[technology],1,FALSE),""),
IFERROR(VLOOKUP($L316,all_tags[technology],1,FALSE),""),
IFERROR(VLOOKUP($M316,all_tags[technology],1,FALSE),""),
IFERROR(VLOOKUP($N316,all_tags[technology],1,FALSE),""),
IFERROR(VLOOKUP($O316,all_tags[technology],1,FALSE),"")
)</f>
        <v/>
      </c>
      <c r="AK316" s="5" t="str">
        <f>_xlfn.TEXTJOIN("#",TRUE,
IFERROR(VLOOKUP($F316,all_tags[other],1,FALSE),""),
IFERROR(VLOOKUP($G316,all_tags[other],1,FALSE),""),
IFERROR(VLOOKUP($H316,all_tags[other],1,FALSE),""),
IFERROR(VLOOKUP($I316,all_tags[other],1,FALSE),""),
IFERROR(VLOOKUP($J316,all_tags[other],1,FALSE),""),
IFERROR(VLOOKUP($K316,all_tags[other],1,FALSE),""),
IFERROR(VLOOKUP($L316,all_tags[other],1,FALSE),""),
IFERROR(VLOOKUP($M316,all_tags[other],1,FALSE),""),
IFERROR(VLOOKUP($N316,all_tags[other],1,FALSE),""),
IFERROR(VLOOKUP($O316,all_tags[other],1,FALSE),"")
)</f>
        <v/>
      </c>
      <c r="AL316" t="str">
        <f t="shared" si="4"/>
        <v>post;introduction;basics;introduction;ml;anomaly-detection</v>
      </c>
    </row>
    <row r="317" spans="1:38" x14ac:dyDescent="0.25">
      <c r="A317" t="str">
        <f>source_data[[#This Row],[link_id]]</f>
        <v>L00738</v>
      </c>
      <c r="B317" t="str">
        <f>source_data[[#This Row],[link]]</f>
        <v>https://gijn.org/2017/11/24/seven-trends-in-data-visualization/</v>
      </c>
      <c r="C317" t="str">
        <f>source_data[[#This Row],[article_title]]</f>
        <v>Seven Trends in Data Visualization</v>
      </c>
      <c r="D317" t="str">
        <f>source_data[[#This Row],[concatenate]]</f>
        <v>article;general;data-viz;design</v>
      </c>
      <c r="E317">
        <f>source_data[[#This Row],[tag_count]]</f>
        <v>5</v>
      </c>
      <c r="F317" t="str" cm="1">
        <f t="array" ref="F317:I317">_xlfn.TEXTSPLIT(Table5[[#This Row],[concatenate]],";")</f>
        <v>article</v>
      </c>
      <c r="G317" t="str">
        <v>general</v>
      </c>
      <c r="H317" t="str">
        <v>data-viz</v>
      </c>
      <c r="I317" t="str">
        <v>design</v>
      </c>
      <c r="Q317">
        <f>IF(ISBLANK(F317),-1,COUNTIF(all_tags[],F317)-COUNTIF(all_tags[category],F317))</f>
        <v>1</v>
      </c>
      <c r="R317">
        <f>IF(ISBLANK(G317),-1,COUNTIF(all_tags[],G317)-COUNTIF(all_tags[category],G317))</f>
        <v>1</v>
      </c>
      <c r="S317">
        <f>IF(ISBLANK(H317),-1,COUNTIF(all_tags[],H317)-COUNTIF(all_tags[category],H317))</f>
        <v>1</v>
      </c>
      <c r="T317">
        <f>IF(ISBLANK(I317),-1,COUNTIF(all_tags[],I317)-COUNTIF(all_tags[category],I317))</f>
        <v>1</v>
      </c>
      <c r="U317">
        <f>IF(ISBLANK(J317),-1,COUNTIF(all_tags[],J317)-COUNTIF(all_tags[category],J317))</f>
        <v>-1</v>
      </c>
      <c r="V317">
        <f>IF(ISBLANK(K317),-1,COUNTIF(all_tags[],K317)-COUNTIF(all_tags[category],K317))</f>
        <v>-1</v>
      </c>
      <c r="W317">
        <f>IF(ISBLANK(L317),-1,COUNTIF(all_tags[],L317)-COUNTIF(all_tags[category],L317))</f>
        <v>-1</v>
      </c>
      <c r="X317">
        <f>IF(ISBLANK(M317),-1,COUNTIF(all_tags[],M317)-COUNTIF(all_tags[category],M317))</f>
        <v>-1</v>
      </c>
      <c r="Y317">
        <f>IF(ISBLANK(N317),-1,COUNTIF(all_tags[],N317)-COUNTIF(all_tags[category],N317))</f>
        <v>-1</v>
      </c>
      <c r="Z317">
        <f>IF(ISBLANK(O317),-1,COUNTIF(all_tags[],O317)-COUNTIF(all_tags[category],O317))</f>
        <v>-1</v>
      </c>
      <c r="AB317" t="str">
        <f>Table5[[#This Row],[link_id]]</f>
        <v>L00738</v>
      </c>
      <c r="AC317" s="5" t="str">
        <f>_xlfn.TEXTJOIN("#",TRUE,
IFERROR(VLOOKUP($F317,all_tags[format],1,FALSE),""),
IFERROR(VLOOKUP($G317,all_tags[format],1,FALSE),""),
IFERROR(VLOOKUP($H317,all_tags[format],1,FALSE),""),
IFERROR(VLOOKUP($I317,all_tags[format],1,FALSE),""),
IFERROR(VLOOKUP($J317,all_tags[format],1,FALSE),""),
IFERROR(VLOOKUP($K317,all_tags[format],1,FALSE),""),
IFERROR(VLOOKUP($L317,all_tags[format],1,FALSE),""),
IFERROR(VLOOKUP($M317,all_tags[format],1,FALSE),""),
IFERROR(VLOOKUP($N317,all_tags[format],1,FALSE),""),
IFERROR(VLOOKUP($O317,all_tags[format],1,FALSE),"")
)</f>
        <v>article</v>
      </c>
      <c r="AD317" s="5" t="str">
        <f>_xlfn.TEXTJOIN("#",TRUE,
IFERROR(VLOOKUP($F317,all_tags[type],1,FALSE),""),
IFERROR(VLOOKUP($G317,all_tags[type],1,FALSE),""),
IFERROR(VLOOKUP($H317,all_tags[type],1,FALSE),""),
IFERROR(VLOOKUP($I317,all_tags[type],1,FALSE),""),
IFERROR(VLOOKUP($J317,all_tags[type],1,FALSE),""),
IFERROR(VLOOKUP($K317,all_tags[type],1,FALSE),""),
IFERROR(VLOOKUP($L317,all_tags[type],1,FALSE),""),
IFERROR(VLOOKUP($M317,all_tags[type],1,FALSE),""),
IFERROR(VLOOKUP($N317,all_tags[type],1,FALSE),""),
IFERROR(VLOOKUP($O317,all_tags[type],1,FALSE),"")
)</f>
        <v>general</v>
      </c>
      <c r="AE317" s="5" t="str">
        <f>_xlfn.TEXTJOIN("#",TRUE,
IFERROR(VLOOKUP($F317,all_tags[level],1,FALSE),""),
IFERROR(VLOOKUP($G317,all_tags[level],1,FALSE),""),
IFERROR(VLOOKUP($H317,all_tags[level],1,FALSE),""),
IFERROR(VLOOKUP($I317,all_tags[level],1,FALSE),""),
IFERROR(VLOOKUP($J317,all_tags[level],1,FALSE),""),
IFERROR(VLOOKUP($K317,all_tags[level],1,FALSE),""),
IFERROR(VLOOKUP($L317,all_tags[level],1,FALSE),""),
IFERROR(VLOOKUP($M317,all_tags[level],1,FALSE),""),
IFERROR(VLOOKUP($N317,all_tags[level],1,FALSE),""),
IFERROR(VLOOKUP($O317,all_tags[level],1,FALSE),"")
)</f>
        <v/>
      </c>
      <c r="AF317" s="5" t="str">
        <f>_xlfn.TEXTJOIN("#",TRUE,
IFERROR(VLOOKUP($F317,all_tags[style],1,FALSE),""),
IFERROR(VLOOKUP($G317,all_tags[style],1,FALSE),""),
IFERROR(VLOOKUP($H317,all_tags[style],1,FALSE),""),
IFERROR(VLOOKUP($I317,all_tags[style],1,FALSE),""),
IFERROR(VLOOKUP($J317,all_tags[style],1,FALSE),""),
IFERROR(VLOOKUP($K317,all_tags[style],1,FALSE),""),
IFERROR(VLOOKUP($L317,all_tags[style],1,FALSE),""),
IFERROR(VLOOKUP($M317,all_tags[style],1,FALSE),""),
IFERROR(VLOOKUP($N317,all_tags[style],1,FALSE),""),
IFERROR(VLOOKUP($O317,all_tags[style],1,FALSE),"")
)</f>
        <v/>
      </c>
      <c r="AG317" s="5" t="str">
        <f>_xlfn.TEXTJOIN("#",TRUE,
IFERROR(VLOOKUP($F317,all_tags[theme],1,FALSE),""),
IFERROR(VLOOKUP($G317,all_tags[theme],1,FALSE),""),
IFERROR(VLOOKUP($H317,all_tags[theme],1,FALSE),""),
IFERROR(VLOOKUP($I317,all_tags[theme],1,FALSE),""),
IFERROR(VLOOKUP($J317,all_tags[theme],1,FALSE),""),
IFERROR(VLOOKUP($K317,all_tags[theme],1,FALSE),""),
IFERROR(VLOOKUP($L317,all_tags[theme],1,FALSE),""),
IFERROR(VLOOKUP($M317,all_tags[theme],1,FALSE),""),
IFERROR(VLOOKUP($N317,all_tags[theme],1,FALSE),""),
IFERROR(VLOOKUP($O317,all_tags[theme],1,FALSE),"")
)</f>
        <v>data-viz</v>
      </c>
      <c r="AH317" s="5" t="str">
        <f>_xlfn.TEXTJOIN("#",TRUE,
IFERROR(VLOOKUP($F317,all_tags[topic],1,FALSE),""),
IFERROR(VLOOKUP($G317,all_tags[topic],1,FALSE),""),
IFERROR(VLOOKUP($H317,all_tags[topic],1,FALSE),""),
IFERROR(VLOOKUP($I317,all_tags[topic],1,FALSE),""),
IFERROR(VLOOKUP($J317,all_tags[topic],1,FALSE),""),
IFERROR(VLOOKUP($K317,all_tags[topic],1,FALSE),""),
IFERROR(VLOOKUP($L317,all_tags[topic],1,FALSE),""),
IFERROR(VLOOKUP($M317,all_tags[topic],1,FALSE),""),
IFERROR(VLOOKUP($N317,all_tags[topic],1,FALSE),""),
IFERROR(VLOOKUP($O317,all_tags[topic],1,FALSE),"")
)</f>
        <v>design</v>
      </c>
      <c r="AI317" s="5" t="str">
        <f>_xlfn.TEXTJOIN("#",TRUE,
IFERROR(VLOOKUP($F317,all_tags[area],1,FALSE),""),
IFERROR(VLOOKUP($G317,all_tags[area],1,FALSE),""),
IFERROR(VLOOKUP($H317,all_tags[area],1,FALSE),""),
IFERROR(VLOOKUP($I317,all_tags[area],1,FALSE),""),
IFERROR(VLOOKUP($J317,all_tags[area],1,FALSE),""),
IFERROR(VLOOKUP($K317,all_tags[area],1,FALSE),""),
IFERROR(VLOOKUP($L317,all_tags[area],1,FALSE),""),
IFERROR(VLOOKUP($M317,all_tags[area],1,FALSE),""),
IFERROR(VLOOKUP($N317,all_tags[area],1,FALSE),""),
IFERROR(VLOOKUP($O317,all_tags[area],1,FALSE),"")
)</f>
        <v/>
      </c>
      <c r="AJ317" s="5" t="str">
        <f>_xlfn.TEXTJOIN("#",TRUE,
IFERROR(VLOOKUP($F317,all_tags[technology],1,FALSE),""),
IFERROR(VLOOKUP($G317,all_tags[technology],1,FALSE),""),
IFERROR(VLOOKUP($H317,all_tags[technology],1,FALSE),""),
IFERROR(VLOOKUP($I317,all_tags[technology],1,FALSE),""),
IFERROR(VLOOKUP($J317,all_tags[technology],1,FALSE),""),
IFERROR(VLOOKUP($K317,all_tags[technology],1,FALSE),""),
IFERROR(VLOOKUP($L317,all_tags[technology],1,FALSE),""),
IFERROR(VLOOKUP($M317,all_tags[technology],1,FALSE),""),
IFERROR(VLOOKUP($N317,all_tags[technology],1,FALSE),""),
IFERROR(VLOOKUP($O317,all_tags[technology],1,FALSE),"")
)</f>
        <v/>
      </c>
      <c r="AK317" s="5" t="str">
        <f>_xlfn.TEXTJOIN("#",TRUE,
IFERROR(VLOOKUP($F317,all_tags[other],1,FALSE),""),
IFERROR(VLOOKUP($G317,all_tags[other],1,FALSE),""),
IFERROR(VLOOKUP($H317,all_tags[other],1,FALSE),""),
IFERROR(VLOOKUP($I317,all_tags[other],1,FALSE),""),
IFERROR(VLOOKUP($J317,all_tags[other],1,FALSE),""),
IFERROR(VLOOKUP($K317,all_tags[other],1,FALSE),""),
IFERROR(VLOOKUP($L317,all_tags[other],1,FALSE),""),
IFERROR(VLOOKUP($M317,all_tags[other],1,FALSE),""),
IFERROR(VLOOKUP($N317,all_tags[other],1,FALSE),""),
IFERROR(VLOOKUP($O317,all_tags[other],1,FALSE),"")
)</f>
        <v/>
      </c>
      <c r="AL317" t="str">
        <f t="shared" si="4"/>
        <v>article;general;data-viz;design</v>
      </c>
    </row>
    <row r="318" spans="1:38" ht="30" x14ac:dyDescent="0.25">
      <c r="A318" t="str">
        <f>source_data[[#This Row],[link_id]]</f>
        <v>L00739</v>
      </c>
      <c r="B318" t="str">
        <f>source_data[[#This Row],[link]]</f>
        <v>https://www.datasciencecentral.com/profiles/blogs/new-book-analytics-how-to-win-with-intelligence</v>
      </c>
      <c r="C318" t="str">
        <f>source_data[[#This Row],[article_title]]</f>
        <v>New Book: Analytics — How to Win with Intelligence</v>
      </c>
      <c r="D318" t="str">
        <f>source_data[[#This Row],[concatenate]]</f>
        <v>post;book;review;data-driven-enterprise;analytics</v>
      </c>
      <c r="E318">
        <f>source_data[[#This Row],[tag_count]]</f>
        <v>5</v>
      </c>
      <c r="F318" t="str" cm="1">
        <f t="array" ref="F318:J318">_xlfn.TEXTSPLIT(Table5[[#This Row],[concatenate]],";")</f>
        <v>post</v>
      </c>
      <c r="G318" t="str">
        <v>book</v>
      </c>
      <c r="H318" t="str">
        <v>review</v>
      </c>
      <c r="I318" t="str">
        <v>data-driven-enterprise</v>
      </c>
      <c r="J318" t="str">
        <v>analytics</v>
      </c>
      <c r="Q318">
        <f>IF(ISBLANK(F318),-1,COUNTIF(all_tags[],F318)-COUNTIF(all_tags[category],F318))</f>
        <v>1</v>
      </c>
      <c r="R318">
        <f>IF(ISBLANK(G318),-1,COUNTIF(all_tags[],G318)-COUNTIF(all_tags[category],G318))</f>
        <v>1</v>
      </c>
      <c r="S318">
        <f>IF(ISBLANK(H318),-1,COUNTIF(all_tags[],H318)-COUNTIF(all_tags[category],H318))</f>
        <v>1</v>
      </c>
      <c r="T318">
        <f>IF(ISBLANK(I318),-1,COUNTIF(all_tags[],I318)-COUNTIF(all_tags[category],I318))</f>
        <v>1</v>
      </c>
      <c r="U318">
        <f>IF(ISBLANK(J318),-1,COUNTIF(all_tags[],J318)-COUNTIF(all_tags[category],J318))</f>
        <v>1</v>
      </c>
      <c r="V318">
        <f>IF(ISBLANK(K318),-1,COUNTIF(all_tags[],K318)-COUNTIF(all_tags[category],K318))</f>
        <v>-1</v>
      </c>
      <c r="W318">
        <f>IF(ISBLANK(L318),-1,COUNTIF(all_tags[],L318)-COUNTIF(all_tags[category],L318))</f>
        <v>-1</v>
      </c>
      <c r="X318">
        <f>IF(ISBLANK(M318),-1,COUNTIF(all_tags[],M318)-COUNTIF(all_tags[category],M318))</f>
        <v>-1</v>
      </c>
      <c r="Y318">
        <f>IF(ISBLANK(N318),-1,COUNTIF(all_tags[],N318)-COUNTIF(all_tags[category],N318))</f>
        <v>-1</v>
      </c>
      <c r="Z318">
        <f>IF(ISBLANK(O318),-1,COUNTIF(all_tags[],O318)-COUNTIF(all_tags[category],O318))</f>
        <v>-1</v>
      </c>
      <c r="AB318" t="str">
        <f>Table5[[#This Row],[link_id]]</f>
        <v>L00739</v>
      </c>
      <c r="AC318" s="5" t="str">
        <f>_xlfn.TEXTJOIN("#",TRUE,
IFERROR(VLOOKUP($F318,all_tags[format],1,FALSE),""),
IFERROR(VLOOKUP($G318,all_tags[format],1,FALSE),""),
IFERROR(VLOOKUP($H318,all_tags[format],1,FALSE),""),
IFERROR(VLOOKUP($I318,all_tags[format],1,FALSE),""),
IFERROR(VLOOKUP($J318,all_tags[format],1,FALSE),""),
IFERROR(VLOOKUP($K318,all_tags[format],1,FALSE),""),
IFERROR(VLOOKUP($L318,all_tags[format],1,FALSE),""),
IFERROR(VLOOKUP($M318,all_tags[format],1,FALSE),""),
IFERROR(VLOOKUP($N318,all_tags[format],1,FALSE),""),
IFERROR(VLOOKUP($O318,all_tags[format],1,FALSE),"")
)</f>
        <v>post#book</v>
      </c>
      <c r="AD318" s="5" t="str">
        <f>_xlfn.TEXTJOIN("#",TRUE,
IFERROR(VLOOKUP($F318,all_tags[type],1,FALSE),""),
IFERROR(VLOOKUP($G318,all_tags[type],1,FALSE),""),
IFERROR(VLOOKUP($H318,all_tags[type],1,FALSE),""),
IFERROR(VLOOKUP($I318,all_tags[type],1,FALSE),""),
IFERROR(VLOOKUP($J318,all_tags[type],1,FALSE),""),
IFERROR(VLOOKUP($K318,all_tags[type],1,FALSE),""),
IFERROR(VLOOKUP($L318,all_tags[type],1,FALSE),""),
IFERROR(VLOOKUP($M318,all_tags[type],1,FALSE),""),
IFERROR(VLOOKUP($N318,all_tags[type],1,FALSE),""),
IFERROR(VLOOKUP($O318,all_tags[type],1,FALSE),"")
)</f>
        <v>review</v>
      </c>
      <c r="AE318" s="5" t="str">
        <f>_xlfn.TEXTJOIN("#",TRUE,
IFERROR(VLOOKUP($F318,all_tags[level],1,FALSE),""),
IFERROR(VLOOKUP($G318,all_tags[level],1,FALSE),""),
IFERROR(VLOOKUP($H318,all_tags[level],1,FALSE),""),
IFERROR(VLOOKUP($I318,all_tags[level],1,FALSE),""),
IFERROR(VLOOKUP($J318,all_tags[level],1,FALSE),""),
IFERROR(VLOOKUP($K318,all_tags[level],1,FALSE),""),
IFERROR(VLOOKUP($L318,all_tags[level],1,FALSE),""),
IFERROR(VLOOKUP($M318,all_tags[level],1,FALSE),""),
IFERROR(VLOOKUP($N318,all_tags[level],1,FALSE),""),
IFERROR(VLOOKUP($O318,all_tags[level],1,FALSE),"")
)</f>
        <v/>
      </c>
      <c r="AF318" s="5" t="str">
        <f>_xlfn.TEXTJOIN("#",TRUE,
IFERROR(VLOOKUP($F318,all_tags[style],1,FALSE),""),
IFERROR(VLOOKUP($G318,all_tags[style],1,FALSE),""),
IFERROR(VLOOKUP($H318,all_tags[style],1,FALSE),""),
IFERROR(VLOOKUP($I318,all_tags[style],1,FALSE),""),
IFERROR(VLOOKUP($J318,all_tags[style],1,FALSE),""),
IFERROR(VLOOKUP($K318,all_tags[style],1,FALSE),""),
IFERROR(VLOOKUP($L318,all_tags[style],1,FALSE),""),
IFERROR(VLOOKUP($M318,all_tags[style],1,FALSE),""),
IFERROR(VLOOKUP($N318,all_tags[style],1,FALSE),""),
IFERROR(VLOOKUP($O318,all_tags[style],1,FALSE),"")
)</f>
        <v/>
      </c>
      <c r="AG318" s="5" t="str">
        <f>_xlfn.TEXTJOIN("#",TRUE,
IFERROR(VLOOKUP($F318,all_tags[theme],1,FALSE),""),
IFERROR(VLOOKUP($G318,all_tags[theme],1,FALSE),""),
IFERROR(VLOOKUP($H318,all_tags[theme],1,FALSE),""),
IFERROR(VLOOKUP($I318,all_tags[theme],1,FALSE),""),
IFERROR(VLOOKUP($J318,all_tags[theme],1,FALSE),""),
IFERROR(VLOOKUP($K318,all_tags[theme],1,FALSE),""),
IFERROR(VLOOKUP($L318,all_tags[theme],1,FALSE),""),
IFERROR(VLOOKUP($M318,all_tags[theme],1,FALSE),""),
IFERROR(VLOOKUP($N318,all_tags[theme],1,FALSE),""),
IFERROR(VLOOKUP($O318,all_tags[theme],1,FALSE),"")
)</f>
        <v>data-driven-enterprise</v>
      </c>
      <c r="AH318" s="5" t="str">
        <f>_xlfn.TEXTJOIN("#",TRUE,
IFERROR(VLOOKUP($F318,all_tags[topic],1,FALSE),""),
IFERROR(VLOOKUP($G318,all_tags[topic],1,FALSE),""),
IFERROR(VLOOKUP($H318,all_tags[topic],1,FALSE),""),
IFERROR(VLOOKUP($I318,all_tags[topic],1,FALSE),""),
IFERROR(VLOOKUP($J318,all_tags[topic],1,FALSE),""),
IFERROR(VLOOKUP($K318,all_tags[topic],1,FALSE),""),
IFERROR(VLOOKUP($L318,all_tags[topic],1,FALSE),""),
IFERROR(VLOOKUP($M318,all_tags[topic],1,FALSE),""),
IFERROR(VLOOKUP($N318,all_tags[topic],1,FALSE),""),
IFERROR(VLOOKUP($O318,all_tags[topic],1,FALSE),"")
)</f>
        <v/>
      </c>
      <c r="AI318" s="5" t="str">
        <f>_xlfn.TEXTJOIN("#",TRUE,
IFERROR(VLOOKUP($F318,all_tags[area],1,FALSE),""),
IFERROR(VLOOKUP($G318,all_tags[area],1,FALSE),""),
IFERROR(VLOOKUP($H318,all_tags[area],1,FALSE),""),
IFERROR(VLOOKUP($I318,all_tags[area],1,FALSE),""),
IFERROR(VLOOKUP($J318,all_tags[area],1,FALSE),""),
IFERROR(VLOOKUP($K318,all_tags[area],1,FALSE),""),
IFERROR(VLOOKUP($L318,all_tags[area],1,FALSE),""),
IFERROR(VLOOKUP($M318,all_tags[area],1,FALSE),""),
IFERROR(VLOOKUP($N318,all_tags[area],1,FALSE),""),
IFERROR(VLOOKUP($O318,all_tags[area],1,FALSE),"")
)</f>
        <v>analytics</v>
      </c>
      <c r="AJ318" s="5" t="str">
        <f>_xlfn.TEXTJOIN("#",TRUE,
IFERROR(VLOOKUP($F318,all_tags[technology],1,FALSE),""),
IFERROR(VLOOKUP($G318,all_tags[technology],1,FALSE),""),
IFERROR(VLOOKUP($H318,all_tags[technology],1,FALSE),""),
IFERROR(VLOOKUP($I318,all_tags[technology],1,FALSE),""),
IFERROR(VLOOKUP($J318,all_tags[technology],1,FALSE),""),
IFERROR(VLOOKUP($K318,all_tags[technology],1,FALSE),""),
IFERROR(VLOOKUP($L318,all_tags[technology],1,FALSE),""),
IFERROR(VLOOKUP($M318,all_tags[technology],1,FALSE),""),
IFERROR(VLOOKUP($N318,all_tags[technology],1,FALSE),""),
IFERROR(VLOOKUP($O318,all_tags[technology],1,FALSE),"")
)</f>
        <v/>
      </c>
      <c r="AK318" s="5" t="str">
        <f>_xlfn.TEXTJOIN("#",TRUE,
IFERROR(VLOOKUP($F318,all_tags[other],1,FALSE),""),
IFERROR(VLOOKUP($G318,all_tags[other],1,FALSE),""),
IFERROR(VLOOKUP($H318,all_tags[other],1,FALSE),""),
IFERROR(VLOOKUP($I318,all_tags[other],1,FALSE),""),
IFERROR(VLOOKUP($J318,all_tags[other],1,FALSE),""),
IFERROR(VLOOKUP($K318,all_tags[other],1,FALSE),""),
IFERROR(VLOOKUP($L318,all_tags[other],1,FALSE),""),
IFERROR(VLOOKUP($M318,all_tags[other],1,FALSE),""),
IFERROR(VLOOKUP($N318,all_tags[other],1,FALSE),""),
IFERROR(VLOOKUP($O318,all_tags[other],1,FALSE),"")
)</f>
        <v/>
      </c>
      <c r="AL318" t="str">
        <f t="shared" si="4"/>
        <v>post;book;review;data-driven-enterprise;analytics</v>
      </c>
    </row>
    <row r="319" spans="1:38" x14ac:dyDescent="0.25">
      <c r="A319" t="str">
        <f>source_data[[#This Row],[link_id]]</f>
        <v>L00740</v>
      </c>
      <c r="B319" t="str">
        <f>source_data[[#This Row],[link]]</f>
        <v>https://www.jessesadler.com/post/network-analysis-with-r/</v>
      </c>
      <c r="C319" t="str">
        <f>source_data[[#This Row],[article_title]]</f>
        <v>Introduction to Network Analysis with R</v>
      </c>
      <c r="D319" t="str">
        <f>source_data[[#This Row],[concatenate]]</f>
        <v>post;tutorial;introduction;technology;network-graph;rstats</v>
      </c>
      <c r="E319">
        <f>source_data[[#This Row],[tag_count]]</f>
        <v>6</v>
      </c>
      <c r="F319" t="str" cm="1">
        <f t="array" ref="F319:K319">_xlfn.TEXTSPLIT(Table5[[#This Row],[concatenate]],";")</f>
        <v>post</v>
      </c>
      <c r="G319" t="str">
        <v>tutorial</v>
      </c>
      <c r="H319" t="str">
        <v>introduction</v>
      </c>
      <c r="I319" t="str">
        <v>technology</v>
      </c>
      <c r="J319" t="str">
        <v>network-graph</v>
      </c>
      <c r="K319" t="str">
        <v>rstats</v>
      </c>
      <c r="Q319">
        <f>IF(ISBLANK(F319),-1,COUNTIF(all_tags[],F319)-COUNTIF(all_tags[category],F319))</f>
        <v>1</v>
      </c>
      <c r="R319">
        <f>IF(ISBLANK(G319),-1,COUNTIF(all_tags[],G319)-COUNTIF(all_tags[category],G319))</f>
        <v>1</v>
      </c>
      <c r="S319">
        <f>IF(ISBLANK(H319),-1,COUNTIF(all_tags[],H319)-COUNTIF(all_tags[category],H319))</f>
        <v>1</v>
      </c>
      <c r="T319">
        <f>IF(ISBLANK(I319),-1,COUNTIF(all_tags[],I319)-COUNTIF(all_tags[category],I319))</f>
        <v>1</v>
      </c>
      <c r="U319">
        <f>IF(ISBLANK(J319),-1,COUNTIF(all_tags[],J319)-COUNTIF(all_tags[category],J319))</f>
        <v>1</v>
      </c>
      <c r="V319">
        <f>IF(ISBLANK(K319),-1,COUNTIF(all_tags[],K319)-COUNTIF(all_tags[category],K319))</f>
        <v>1</v>
      </c>
      <c r="W319">
        <f>IF(ISBLANK(L319),-1,COUNTIF(all_tags[],L319)-COUNTIF(all_tags[category],L319))</f>
        <v>-1</v>
      </c>
      <c r="X319">
        <f>IF(ISBLANK(M319),-1,COUNTIF(all_tags[],M319)-COUNTIF(all_tags[category],M319))</f>
        <v>-1</v>
      </c>
      <c r="Y319">
        <f>IF(ISBLANK(N319),-1,COUNTIF(all_tags[],N319)-COUNTIF(all_tags[category],N319))</f>
        <v>-1</v>
      </c>
      <c r="Z319">
        <f>IF(ISBLANK(O319),-1,COUNTIF(all_tags[],O319)-COUNTIF(all_tags[category],O319))</f>
        <v>-1</v>
      </c>
      <c r="AB319" t="str">
        <f>Table5[[#This Row],[link_id]]</f>
        <v>L00740</v>
      </c>
      <c r="AC319" s="5" t="str">
        <f>_xlfn.TEXTJOIN("#",TRUE,
IFERROR(VLOOKUP($F319,all_tags[format],1,FALSE),""),
IFERROR(VLOOKUP($G319,all_tags[format],1,FALSE),""),
IFERROR(VLOOKUP($H319,all_tags[format],1,FALSE),""),
IFERROR(VLOOKUP($I319,all_tags[format],1,FALSE),""),
IFERROR(VLOOKUP($J319,all_tags[format],1,FALSE),""),
IFERROR(VLOOKUP($K319,all_tags[format],1,FALSE),""),
IFERROR(VLOOKUP($L319,all_tags[format],1,FALSE),""),
IFERROR(VLOOKUP($M319,all_tags[format],1,FALSE),""),
IFERROR(VLOOKUP($N319,all_tags[format],1,FALSE),""),
IFERROR(VLOOKUP($O319,all_tags[format],1,FALSE),"")
)</f>
        <v>post</v>
      </c>
      <c r="AD319" s="5" t="str">
        <f>_xlfn.TEXTJOIN("#",TRUE,
IFERROR(VLOOKUP($F319,all_tags[type],1,FALSE),""),
IFERROR(VLOOKUP($G319,all_tags[type],1,FALSE),""),
IFERROR(VLOOKUP($H319,all_tags[type],1,FALSE),""),
IFERROR(VLOOKUP($I319,all_tags[type],1,FALSE),""),
IFERROR(VLOOKUP($J319,all_tags[type],1,FALSE),""),
IFERROR(VLOOKUP($K319,all_tags[type],1,FALSE),""),
IFERROR(VLOOKUP($L319,all_tags[type],1,FALSE),""),
IFERROR(VLOOKUP($M319,all_tags[type],1,FALSE),""),
IFERROR(VLOOKUP($N319,all_tags[type],1,FALSE),""),
IFERROR(VLOOKUP($O319,all_tags[type],1,FALSE),"")
)</f>
        <v>tutorial</v>
      </c>
      <c r="AE319" s="5" t="str">
        <f>_xlfn.TEXTJOIN("#",TRUE,
IFERROR(VLOOKUP($F319,all_tags[level],1,FALSE),""),
IFERROR(VLOOKUP($G319,all_tags[level],1,FALSE),""),
IFERROR(VLOOKUP($H319,all_tags[level],1,FALSE),""),
IFERROR(VLOOKUP($I319,all_tags[level],1,FALSE),""),
IFERROR(VLOOKUP($J319,all_tags[level],1,FALSE),""),
IFERROR(VLOOKUP($K319,all_tags[level],1,FALSE),""),
IFERROR(VLOOKUP($L319,all_tags[level],1,FALSE),""),
IFERROR(VLOOKUP($M319,all_tags[level],1,FALSE),""),
IFERROR(VLOOKUP($N319,all_tags[level],1,FALSE),""),
IFERROR(VLOOKUP($O319,all_tags[level],1,FALSE),"")
)</f>
        <v>introduction</v>
      </c>
      <c r="AF319" s="5" t="str">
        <f>_xlfn.TEXTJOIN("#",TRUE,
IFERROR(VLOOKUP($F319,all_tags[style],1,FALSE),""),
IFERROR(VLOOKUP($G319,all_tags[style],1,FALSE),""),
IFERROR(VLOOKUP($H319,all_tags[style],1,FALSE),""),
IFERROR(VLOOKUP($I319,all_tags[style],1,FALSE),""),
IFERROR(VLOOKUP($J319,all_tags[style],1,FALSE),""),
IFERROR(VLOOKUP($K319,all_tags[style],1,FALSE),""),
IFERROR(VLOOKUP($L319,all_tags[style],1,FALSE),""),
IFERROR(VLOOKUP($M319,all_tags[style],1,FALSE),""),
IFERROR(VLOOKUP($N319,all_tags[style],1,FALSE),""),
IFERROR(VLOOKUP($O319,all_tags[style],1,FALSE),"")
)</f>
        <v/>
      </c>
      <c r="AG319" s="5" t="str">
        <f>_xlfn.TEXTJOIN("#",TRUE,
IFERROR(VLOOKUP($F319,all_tags[theme],1,FALSE),""),
IFERROR(VLOOKUP($G319,all_tags[theme],1,FALSE),""),
IFERROR(VLOOKUP($H319,all_tags[theme],1,FALSE),""),
IFERROR(VLOOKUP($I319,all_tags[theme],1,FALSE),""),
IFERROR(VLOOKUP($J319,all_tags[theme],1,FALSE),""),
IFERROR(VLOOKUP($K319,all_tags[theme],1,FALSE),""),
IFERROR(VLOOKUP($L319,all_tags[theme],1,FALSE),""),
IFERROR(VLOOKUP($M319,all_tags[theme],1,FALSE),""),
IFERROR(VLOOKUP($N319,all_tags[theme],1,FALSE),""),
IFERROR(VLOOKUP($O319,all_tags[theme],1,FALSE),"")
)</f>
        <v/>
      </c>
      <c r="AH319" s="5" t="str">
        <f>_xlfn.TEXTJOIN("#",TRUE,
IFERROR(VLOOKUP($F319,all_tags[topic],1,FALSE),""),
IFERROR(VLOOKUP($G319,all_tags[topic],1,FALSE),""),
IFERROR(VLOOKUP($H319,all_tags[topic],1,FALSE),""),
IFERROR(VLOOKUP($I319,all_tags[topic],1,FALSE),""),
IFERROR(VLOOKUP($J319,all_tags[topic],1,FALSE),""),
IFERROR(VLOOKUP($K319,all_tags[topic],1,FALSE),""),
IFERROR(VLOOKUP($L319,all_tags[topic],1,FALSE),""),
IFERROR(VLOOKUP($M319,all_tags[topic],1,FALSE),""),
IFERROR(VLOOKUP($N319,all_tags[topic],1,FALSE),""),
IFERROR(VLOOKUP($O319,all_tags[topic],1,FALSE),"")
)</f>
        <v>technology</v>
      </c>
      <c r="AI319" s="5" t="str">
        <f>_xlfn.TEXTJOIN("#",TRUE,
IFERROR(VLOOKUP($F319,all_tags[area],1,FALSE),""),
IFERROR(VLOOKUP($G319,all_tags[area],1,FALSE),""),
IFERROR(VLOOKUP($H319,all_tags[area],1,FALSE),""),
IFERROR(VLOOKUP($I319,all_tags[area],1,FALSE),""),
IFERROR(VLOOKUP($J319,all_tags[area],1,FALSE),""),
IFERROR(VLOOKUP($K319,all_tags[area],1,FALSE),""),
IFERROR(VLOOKUP($L319,all_tags[area],1,FALSE),""),
IFERROR(VLOOKUP($M319,all_tags[area],1,FALSE),""),
IFERROR(VLOOKUP($N319,all_tags[area],1,FALSE),""),
IFERROR(VLOOKUP($O319,all_tags[area],1,FALSE),"")
)</f>
        <v>network-graph</v>
      </c>
      <c r="AJ319" s="5" t="str">
        <f>_xlfn.TEXTJOIN("#",TRUE,
IFERROR(VLOOKUP($F319,all_tags[technology],1,FALSE),""),
IFERROR(VLOOKUP($G319,all_tags[technology],1,FALSE),""),
IFERROR(VLOOKUP($H319,all_tags[technology],1,FALSE),""),
IFERROR(VLOOKUP($I319,all_tags[technology],1,FALSE),""),
IFERROR(VLOOKUP($J319,all_tags[technology],1,FALSE),""),
IFERROR(VLOOKUP($K319,all_tags[technology],1,FALSE),""),
IFERROR(VLOOKUP($L319,all_tags[technology],1,FALSE),""),
IFERROR(VLOOKUP($M319,all_tags[technology],1,FALSE),""),
IFERROR(VLOOKUP($N319,all_tags[technology],1,FALSE),""),
IFERROR(VLOOKUP($O319,all_tags[technology],1,FALSE),"")
)</f>
        <v>rstats</v>
      </c>
      <c r="AK319" s="5" t="str">
        <f>_xlfn.TEXTJOIN("#",TRUE,
IFERROR(VLOOKUP($F319,all_tags[other],1,FALSE),""),
IFERROR(VLOOKUP($G319,all_tags[other],1,FALSE),""),
IFERROR(VLOOKUP($H319,all_tags[other],1,FALSE),""),
IFERROR(VLOOKUP($I319,all_tags[other],1,FALSE),""),
IFERROR(VLOOKUP($J319,all_tags[other],1,FALSE),""),
IFERROR(VLOOKUP($K319,all_tags[other],1,FALSE),""),
IFERROR(VLOOKUP($L319,all_tags[other],1,FALSE),""),
IFERROR(VLOOKUP($M319,all_tags[other],1,FALSE),""),
IFERROR(VLOOKUP($N319,all_tags[other],1,FALSE),""),
IFERROR(VLOOKUP($O319,all_tags[other],1,FALSE),"")
)</f>
        <v/>
      </c>
      <c r="AL319" t="str">
        <f t="shared" si="4"/>
        <v>post;tutorial;introduction;technology;network-graph;rstats</v>
      </c>
    </row>
    <row r="320" spans="1:38" x14ac:dyDescent="0.25">
      <c r="A320" t="str">
        <f>source_data[[#This Row],[link_id]]</f>
        <v>L00744</v>
      </c>
      <c r="B320" t="str">
        <f>source_data[[#This Row],[link]]</f>
        <v>http://blog.revolutionanalytics.com/2017/12/sex-marriage-survey.html</v>
      </c>
      <c r="C320" t="str">
        <f>source_data[[#This Row],[article_title]]</f>
        <v>A case study in messy data analysis: the Australian same-sex marriage survey</v>
      </c>
      <c r="D320" t="str">
        <f>source_data[[#This Row],[concatenate]]</f>
        <v>post;case;technology;data-preparation;rstats</v>
      </c>
      <c r="E320">
        <f>source_data[[#This Row],[tag_count]]</f>
        <v>5</v>
      </c>
      <c r="F320" t="str" cm="1">
        <f t="array" ref="F320:J320">_xlfn.TEXTSPLIT(Table5[[#This Row],[concatenate]],";")</f>
        <v>post</v>
      </c>
      <c r="G320" t="str">
        <v>case</v>
      </c>
      <c r="H320" t="str">
        <v>technology</v>
      </c>
      <c r="I320" t="str">
        <v>data-preparation</v>
      </c>
      <c r="J320" t="str">
        <v>rstats</v>
      </c>
      <c r="Q320">
        <f>IF(ISBLANK(F320),-1,COUNTIF(all_tags[],F320)-COUNTIF(all_tags[category],F320))</f>
        <v>1</v>
      </c>
      <c r="R320">
        <f>IF(ISBLANK(G320),-1,COUNTIF(all_tags[],G320)-COUNTIF(all_tags[category],G320))</f>
        <v>1</v>
      </c>
      <c r="S320">
        <f>IF(ISBLANK(H320),-1,COUNTIF(all_tags[],H320)-COUNTIF(all_tags[category],H320))</f>
        <v>1</v>
      </c>
      <c r="T320">
        <f>IF(ISBLANK(I320),-1,COUNTIF(all_tags[],I320)-COUNTIF(all_tags[category],I320))</f>
        <v>1</v>
      </c>
      <c r="U320">
        <f>IF(ISBLANK(J320),-1,COUNTIF(all_tags[],J320)-COUNTIF(all_tags[category],J320))</f>
        <v>1</v>
      </c>
      <c r="V320">
        <f>IF(ISBLANK(K320),-1,COUNTIF(all_tags[],K320)-COUNTIF(all_tags[category],K320))</f>
        <v>-1</v>
      </c>
      <c r="W320">
        <f>IF(ISBLANK(L320),-1,COUNTIF(all_tags[],L320)-COUNTIF(all_tags[category],L320))</f>
        <v>-1</v>
      </c>
      <c r="X320">
        <f>IF(ISBLANK(M320),-1,COUNTIF(all_tags[],M320)-COUNTIF(all_tags[category],M320))</f>
        <v>-1</v>
      </c>
      <c r="Y320">
        <f>IF(ISBLANK(N320),-1,COUNTIF(all_tags[],N320)-COUNTIF(all_tags[category],N320))</f>
        <v>-1</v>
      </c>
      <c r="Z320">
        <f>IF(ISBLANK(O320),-1,COUNTIF(all_tags[],O320)-COUNTIF(all_tags[category],O320))</f>
        <v>-1</v>
      </c>
      <c r="AB320" t="str">
        <f>Table5[[#This Row],[link_id]]</f>
        <v>L00744</v>
      </c>
      <c r="AC320" s="5" t="str">
        <f>_xlfn.TEXTJOIN("#",TRUE,
IFERROR(VLOOKUP($F320,all_tags[format],1,FALSE),""),
IFERROR(VLOOKUP($G320,all_tags[format],1,FALSE),""),
IFERROR(VLOOKUP($H320,all_tags[format],1,FALSE),""),
IFERROR(VLOOKUP($I320,all_tags[format],1,FALSE),""),
IFERROR(VLOOKUP($J320,all_tags[format],1,FALSE),""),
IFERROR(VLOOKUP($K320,all_tags[format],1,FALSE),""),
IFERROR(VLOOKUP($L320,all_tags[format],1,FALSE),""),
IFERROR(VLOOKUP($M320,all_tags[format],1,FALSE),""),
IFERROR(VLOOKUP($N320,all_tags[format],1,FALSE),""),
IFERROR(VLOOKUP($O320,all_tags[format],1,FALSE),"")
)</f>
        <v>post</v>
      </c>
      <c r="AD320" s="5" t="str">
        <f>_xlfn.TEXTJOIN("#",TRUE,
IFERROR(VLOOKUP($F320,all_tags[type],1,FALSE),""),
IFERROR(VLOOKUP($G320,all_tags[type],1,FALSE),""),
IFERROR(VLOOKUP($H320,all_tags[type],1,FALSE),""),
IFERROR(VLOOKUP($I320,all_tags[type],1,FALSE),""),
IFERROR(VLOOKUP($J320,all_tags[type],1,FALSE),""),
IFERROR(VLOOKUP($K320,all_tags[type],1,FALSE),""),
IFERROR(VLOOKUP($L320,all_tags[type],1,FALSE),""),
IFERROR(VLOOKUP($M320,all_tags[type],1,FALSE),""),
IFERROR(VLOOKUP($N320,all_tags[type],1,FALSE),""),
IFERROR(VLOOKUP($O320,all_tags[type],1,FALSE),"")
)</f>
        <v>case</v>
      </c>
      <c r="AE320" s="5" t="str">
        <f>_xlfn.TEXTJOIN("#",TRUE,
IFERROR(VLOOKUP($F320,all_tags[level],1,FALSE),""),
IFERROR(VLOOKUP($G320,all_tags[level],1,FALSE),""),
IFERROR(VLOOKUP($H320,all_tags[level],1,FALSE),""),
IFERROR(VLOOKUP($I320,all_tags[level],1,FALSE),""),
IFERROR(VLOOKUP($J320,all_tags[level],1,FALSE),""),
IFERROR(VLOOKUP($K320,all_tags[level],1,FALSE),""),
IFERROR(VLOOKUP($L320,all_tags[level],1,FALSE),""),
IFERROR(VLOOKUP($M320,all_tags[level],1,FALSE),""),
IFERROR(VLOOKUP($N320,all_tags[level],1,FALSE),""),
IFERROR(VLOOKUP($O320,all_tags[level],1,FALSE),"")
)</f>
        <v/>
      </c>
      <c r="AF320" s="5" t="str">
        <f>_xlfn.TEXTJOIN("#",TRUE,
IFERROR(VLOOKUP($F320,all_tags[style],1,FALSE),""),
IFERROR(VLOOKUP($G320,all_tags[style],1,FALSE),""),
IFERROR(VLOOKUP($H320,all_tags[style],1,FALSE),""),
IFERROR(VLOOKUP($I320,all_tags[style],1,FALSE),""),
IFERROR(VLOOKUP($J320,all_tags[style],1,FALSE),""),
IFERROR(VLOOKUP($K320,all_tags[style],1,FALSE),""),
IFERROR(VLOOKUP($L320,all_tags[style],1,FALSE),""),
IFERROR(VLOOKUP($M320,all_tags[style],1,FALSE),""),
IFERROR(VLOOKUP($N320,all_tags[style],1,FALSE),""),
IFERROR(VLOOKUP($O320,all_tags[style],1,FALSE),"")
)</f>
        <v/>
      </c>
      <c r="AG320" s="5" t="str">
        <f>_xlfn.TEXTJOIN("#",TRUE,
IFERROR(VLOOKUP($F320,all_tags[theme],1,FALSE),""),
IFERROR(VLOOKUP($G320,all_tags[theme],1,FALSE),""),
IFERROR(VLOOKUP($H320,all_tags[theme],1,FALSE),""),
IFERROR(VLOOKUP($I320,all_tags[theme],1,FALSE),""),
IFERROR(VLOOKUP($J320,all_tags[theme],1,FALSE),""),
IFERROR(VLOOKUP($K320,all_tags[theme],1,FALSE),""),
IFERROR(VLOOKUP($L320,all_tags[theme],1,FALSE),""),
IFERROR(VLOOKUP($M320,all_tags[theme],1,FALSE),""),
IFERROR(VLOOKUP($N320,all_tags[theme],1,FALSE),""),
IFERROR(VLOOKUP($O320,all_tags[theme],1,FALSE),"")
)</f>
        <v/>
      </c>
      <c r="AH320" s="5" t="str">
        <f>_xlfn.TEXTJOIN("#",TRUE,
IFERROR(VLOOKUP($F320,all_tags[topic],1,FALSE),""),
IFERROR(VLOOKUP($G320,all_tags[topic],1,FALSE),""),
IFERROR(VLOOKUP($H320,all_tags[topic],1,FALSE),""),
IFERROR(VLOOKUP($I320,all_tags[topic],1,FALSE),""),
IFERROR(VLOOKUP($J320,all_tags[topic],1,FALSE),""),
IFERROR(VLOOKUP($K320,all_tags[topic],1,FALSE),""),
IFERROR(VLOOKUP($L320,all_tags[topic],1,FALSE),""),
IFERROR(VLOOKUP($M320,all_tags[topic],1,FALSE),""),
IFERROR(VLOOKUP($N320,all_tags[topic],1,FALSE),""),
IFERROR(VLOOKUP($O320,all_tags[topic],1,FALSE),"")
)</f>
        <v>technology</v>
      </c>
      <c r="AI320" s="5" t="str">
        <f>_xlfn.TEXTJOIN("#",TRUE,
IFERROR(VLOOKUP($F320,all_tags[area],1,FALSE),""),
IFERROR(VLOOKUP($G320,all_tags[area],1,FALSE),""),
IFERROR(VLOOKUP($H320,all_tags[area],1,FALSE),""),
IFERROR(VLOOKUP($I320,all_tags[area],1,FALSE),""),
IFERROR(VLOOKUP($J320,all_tags[area],1,FALSE),""),
IFERROR(VLOOKUP($K320,all_tags[area],1,FALSE),""),
IFERROR(VLOOKUP($L320,all_tags[area],1,FALSE),""),
IFERROR(VLOOKUP($M320,all_tags[area],1,FALSE),""),
IFERROR(VLOOKUP($N320,all_tags[area],1,FALSE),""),
IFERROR(VLOOKUP($O320,all_tags[area],1,FALSE),"")
)</f>
        <v>data-preparation</v>
      </c>
      <c r="AJ320" s="5" t="str">
        <f>_xlfn.TEXTJOIN("#",TRUE,
IFERROR(VLOOKUP($F320,all_tags[technology],1,FALSE),""),
IFERROR(VLOOKUP($G320,all_tags[technology],1,FALSE),""),
IFERROR(VLOOKUP($H320,all_tags[technology],1,FALSE),""),
IFERROR(VLOOKUP($I320,all_tags[technology],1,FALSE),""),
IFERROR(VLOOKUP($J320,all_tags[technology],1,FALSE),""),
IFERROR(VLOOKUP($K320,all_tags[technology],1,FALSE),""),
IFERROR(VLOOKUP($L320,all_tags[technology],1,FALSE),""),
IFERROR(VLOOKUP($M320,all_tags[technology],1,FALSE),""),
IFERROR(VLOOKUP($N320,all_tags[technology],1,FALSE),""),
IFERROR(VLOOKUP($O320,all_tags[technology],1,FALSE),"")
)</f>
        <v>rstats</v>
      </c>
      <c r="AK320" s="5" t="str">
        <f>_xlfn.TEXTJOIN("#",TRUE,
IFERROR(VLOOKUP($F320,all_tags[other],1,FALSE),""),
IFERROR(VLOOKUP($G320,all_tags[other],1,FALSE),""),
IFERROR(VLOOKUP($H320,all_tags[other],1,FALSE),""),
IFERROR(VLOOKUP($I320,all_tags[other],1,FALSE),""),
IFERROR(VLOOKUP($J320,all_tags[other],1,FALSE),""),
IFERROR(VLOOKUP($K320,all_tags[other],1,FALSE),""),
IFERROR(VLOOKUP($L320,all_tags[other],1,FALSE),""),
IFERROR(VLOOKUP($M320,all_tags[other],1,FALSE),""),
IFERROR(VLOOKUP($N320,all_tags[other],1,FALSE),""),
IFERROR(VLOOKUP($O320,all_tags[other],1,FALSE),"")
)</f>
        <v/>
      </c>
      <c r="AL320" t="str">
        <f t="shared" si="4"/>
        <v>post;case;technology;data-preparation;rstats</v>
      </c>
    </row>
    <row r="321" spans="1:38" x14ac:dyDescent="0.25">
      <c r="A321" t="str">
        <f>source_data[[#This Row],[link_id]]</f>
        <v>L00745</v>
      </c>
      <c r="B321" t="str">
        <f>source_data[[#This Row],[link]]</f>
        <v>https://drsimonj.svbtle.com/k-fold-cross-validation-with-modelr-and-broom</v>
      </c>
      <c r="C321" t="str">
        <f>source_data[[#This Row],[article_title]]</f>
        <v>k-fold cross validation with modelr and broom</v>
      </c>
      <c r="D321" t="str">
        <f>source_data[[#This Row],[concatenate]]</f>
        <v>post;package;technique;technology;ml;rstats;validation</v>
      </c>
      <c r="E321">
        <f>source_data[[#This Row],[tag_count]]</f>
        <v>6</v>
      </c>
      <c r="F321" t="str" cm="1">
        <f t="array" ref="F321:L321">_xlfn.TEXTSPLIT(Table5[[#This Row],[concatenate]],";")</f>
        <v>post</v>
      </c>
      <c r="G321" t="str">
        <v>package</v>
      </c>
      <c r="H321" t="str">
        <v>technique</v>
      </c>
      <c r="I321" t="str">
        <v>technology</v>
      </c>
      <c r="J321" t="str">
        <v>ml</v>
      </c>
      <c r="K321" t="str">
        <v>rstats</v>
      </c>
      <c r="L321" t="str">
        <v>validation</v>
      </c>
      <c r="Q321">
        <f>IF(ISBLANK(F321),-1,COUNTIF(all_tags[],F321)-COUNTIF(all_tags[category],F321))</f>
        <v>1</v>
      </c>
      <c r="R321">
        <f>IF(ISBLANK(G321),-1,COUNTIF(all_tags[],G321)-COUNTIF(all_tags[category],G321))</f>
        <v>1</v>
      </c>
      <c r="S321">
        <f>IF(ISBLANK(H321),-1,COUNTIF(all_tags[],H321)-COUNTIF(all_tags[category],H321))</f>
        <v>1</v>
      </c>
      <c r="T321">
        <f>IF(ISBLANK(I321),-1,COUNTIF(all_tags[],I321)-COUNTIF(all_tags[category],I321))</f>
        <v>1</v>
      </c>
      <c r="U321">
        <f>IF(ISBLANK(J321),-1,COUNTIF(all_tags[],J321)-COUNTIF(all_tags[category],J321))</f>
        <v>1</v>
      </c>
      <c r="V321">
        <f>IF(ISBLANK(K321),-1,COUNTIF(all_tags[],K321)-COUNTIF(all_tags[category],K321))</f>
        <v>1</v>
      </c>
      <c r="W321">
        <f>IF(ISBLANK(L321),-1,COUNTIF(all_tags[],L321)-COUNTIF(all_tags[category],L321))</f>
        <v>1</v>
      </c>
      <c r="X321">
        <f>IF(ISBLANK(M321),-1,COUNTIF(all_tags[],M321)-COUNTIF(all_tags[category],M321))</f>
        <v>-1</v>
      </c>
      <c r="Y321">
        <f>IF(ISBLANK(N321),-1,COUNTIF(all_tags[],N321)-COUNTIF(all_tags[category],N321))</f>
        <v>-1</v>
      </c>
      <c r="Z321">
        <f>IF(ISBLANK(O321),-1,COUNTIF(all_tags[],O321)-COUNTIF(all_tags[category],O321))</f>
        <v>-1</v>
      </c>
      <c r="AB321" t="str">
        <f>Table5[[#This Row],[link_id]]</f>
        <v>L00745</v>
      </c>
      <c r="AC321" s="5" t="str">
        <f>_xlfn.TEXTJOIN("#",TRUE,
IFERROR(VLOOKUP($F321,all_tags[format],1,FALSE),""),
IFERROR(VLOOKUP($G321,all_tags[format],1,FALSE),""),
IFERROR(VLOOKUP($H321,all_tags[format],1,FALSE),""),
IFERROR(VLOOKUP($I321,all_tags[format],1,FALSE),""),
IFERROR(VLOOKUP($J321,all_tags[format],1,FALSE),""),
IFERROR(VLOOKUP($K321,all_tags[format],1,FALSE),""),
IFERROR(VLOOKUP($L321,all_tags[format],1,FALSE),""),
IFERROR(VLOOKUP($M321,all_tags[format],1,FALSE),""),
IFERROR(VLOOKUP($N321,all_tags[format],1,FALSE),""),
IFERROR(VLOOKUP($O321,all_tags[format],1,FALSE),"")
)</f>
        <v>post#package</v>
      </c>
      <c r="AD321" s="5" t="str">
        <f>_xlfn.TEXTJOIN("#",TRUE,
IFERROR(VLOOKUP($F321,all_tags[type],1,FALSE),""),
IFERROR(VLOOKUP($G321,all_tags[type],1,FALSE),""),
IFERROR(VLOOKUP($H321,all_tags[type],1,FALSE),""),
IFERROR(VLOOKUP($I321,all_tags[type],1,FALSE),""),
IFERROR(VLOOKUP($J321,all_tags[type],1,FALSE),""),
IFERROR(VLOOKUP($K321,all_tags[type],1,FALSE),""),
IFERROR(VLOOKUP($L321,all_tags[type],1,FALSE),""),
IFERROR(VLOOKUP($M321,all_tags[type],1,FALSE),""),
IFERROR(VLOOKUP($N321,all_tags[type],1,FALSE),""),
IFERROR(VLOOKUP($O321,all_tags[type],1,FALSE),"")
)</f>
        <v/>
      </c>
      <c r="AE321" s="5" t="str">
        <f>_xlfn.TEXTJOIN("#",TRUE,
IFERROR(VLOOKUP($F321,all_tags[level],1,FALSE),""),
IFERROR(VLOOKUP($G321,all_tags[level],1,FALSE),""),
IFERROR(VLOOKUP($H321,all_tags[level],1,FALSE),""),
IFERROR(VLOOKUP($I321,all_tags[level],1,FALSE),""),
IFERROR(VLOOKUP($J321,all_tags[level],1,FALSE),""),
IFERROR(VLOOKUP($K321,all_tags[level],1,FALSE),""),
IFERROR(VLOOKUP($L321,all_tags[level],1,FALSE),""),
IFERROR(VLOOKUP($M321,all_tags[level],1,FALSE),""),
IFERROR(VLOOKUP($N321,all_tags[level],1,FALSE),""),
IFERROR(VLOOKUP($O321,all_tags[level],1,FALSE),"")
)</f>
        <v/>
      </c>
      <c r="AF321" s="5" t="str">
        <f>_xlfn.TEXTJOIN("#",TRUE,
IFERROR(VLOOKUP($F321,all_tags[style],1,FALSE),""),
IFERROR(VLOOKUP($G321,all_tags[style],1,FALSE),""),
IFERROR(VLOOKUP($H321,all_tags[style],1,FALSE),""),
IFERROR(VLOOKUP($I321,all_tags[style],1,FALSE),""),
IFERROR(VLOOKUP($J321,all_tags[style],1,FALSE),""),
IFERROR(VLOOKUP($K321,all_tags[style],1,FALSE),""),
IFERROR(VLOOKUP($L321,all_tags[style],1,FALSE),""),
IFERROR(VLOOKUP($M321,all_tags[style],1,FALSE),""),
IFERROR(VLOOKUP($N321,all_tags[style],1,FALSE),""),
IFERROR(VLOOKUP($O321,all_tags[style],1,FALSE),"")
)</f>
        <v/>
      </c>
      <c r="AG321" s="5" t="str">
        <f>_xlfn.TEXTJOIN("#",TRUE,
IFERROR(VLOOKUP($F321,all_tags[theme],1,FALSE),""),
IFERROR(VLOOKUP($G321,all_tags[theme],1,FALSE),""),
IFERROR(VLOOKUP($H321,all_tags[theme],1,FALSE),""),
IFERROR(VLOOKUP($I321,all_tags[theme],1,FALSE),""),
IFERROR(VLOOKUP($J321,all_tags[theme],1,FALSE),""),
IFERROR(VLOOKUP($K321,all_tags[theme],1,FALSE),""),
IFERROR(VLOOKUP($L321,all_tags[theme],1,FALSE),""),
IFERROR(VLOOKUP($M321,all_tags[theme],1,FALSE),""),
IFERROR(VLOOKUP($N321,all_tags[theme],1,FALSE),""),
IFERROR(VLOOKUP($O321,all_tags[theme],1,FALSE),"")
)</f>
        <v/>
      </c>
      <c r="AH321" s="5" t="str">
        <f>_xlfn.TEXTJOIN("#",TRUE,
IFERROR(VLOOKUP($F321,all_tags[topic],1,FALSE),""),
IFERROR(VLOOKUP($G321,all_tags[topic],1,FALSE),""),
IFERROR(VLOOKUP($H321,all_tags[topic],1,FALSE),""),
IFERROR(VLOOKUP($I321,all_tags[topic],1,FALSE),""),
IFERROR(VLOOKUP($J321,all_tags[topic],1,FALSE),""),
IFERROR(VLOOKUP($K321,all_tags[topic],1,FALSE),""),
IFERROR(VLOOKUP($L321,all_tags[topic],1,FALSE),""),
IFERROR(VLOOKUP($M321,all_tags[topic],1,FALSE),""),
IFERROR(VLOOKUP($N321,all_tags[topic],1,FALSE),""),
IFERROR(VLOOKUP($O321,all_tags[topic],1,FALSE),"")
)</f>
        <v>technique#technology</v>
      </c>
      <c r="AI321" s="5" t="str">
        <f>_xlfn.TEXTJOIN("#",TRUE,
IFERROR(VLOOKUP($F321,all_tags[area],1,FALSE),""),
IFERROR(VLOOKUP($G321,all_tags[area],1,FALSE),""),
IFERROR(VLOOKUP($H321,all_tags[area],1,FALSE),""),
IFERROR(VLOOKUP($I321,all_tags[area],1,FALSE),""),
IFERROR(VLOOKUP($J321,all_tags[area],1,FALSE),""),
IFERROR(VLOOKUP($K321,all_tags[area],1,FALSE),""),
IFERROR(VLOOKUP($L321,all_tags[area],1,FALSE),""),
IFERROR(VLOOKUP($M321,all_tags[area],1,FALSE),""),
IFERROR(VLOOKUP($N321,all_tags[area],1,FALSE),""),
IFERROR(VLOOKUP($O321,all_tags[area],1,FALSE),"")
)</f>
        <v>ml</v>
      </c>
      <c r="AJ321" s="5" t="str">
        <f>_xlfn.TEXTJOIN("#",TRUE,
IFERROR(VLOOKUP($F321,all_tags[technology],1,FALSE),""),
IFERROR(VLOOKUP($G321,all_tags[technology],1,FALSE),""),
IFERROR(VLOOKUP($H321,all_tags[technology],1,FALSE),""),
IFERROR(VLOOKUP($I321,all_tags[technology],1,FALSE),""),
IFERROR(VLOOKUP($J321,all_tags[technology],1,FALSE),""),
IFERROR(VLOOKUP($K321,all_tags[technology],1,FALSE),""),
IFERROR(VLOOKUP($L321,all_tags[technology],1,FALSE),""),
IFERROR(VLOOKUP($M321,all_tags[technology],1,FALSE),""),
IFERROR(VLOOKUP($N321,all_tags[technology],1,FALSE),""),
IFERROR(VLOOKUP($O321,all_tags[technology],1,FALSE),"")
)</f>
        <v>rstats</v>
      </c>
      <c r="AK321" s="5" t="str">
        <f>_xlfn.TEXTJOIN("#",TRUE,
IFERROR(VLOOKUP($F321,all_tags[other],1,FALSE),""),
IFERROR(VLOOKUP($G321,all_tags[other],1,FALSE),""),
IFERROR(VLOOKUP($H321,all_tags[other],1,FALSE),""),
IFERROR(VLOOKUP($I321,all_tags[other],1,FALSE),""),
IFERROR(VLOOKUP($J321,all_tags[other],1,FALSE),""),
IFERROR(VLOOKUP($K321,all_tags[other],1,FALSE),""),
IFERROR(VLOOKUP($L321,all_tags[other],1,FALSE),""),
IFERROR(VLOOKUP($M321,all_tags[other],1,FALSE),""),
IFERROR(VLOOKUP($N321,all_tags[other],1,FALSE),""),
IFERROR(VLOOKUP($O321,all_tags[other],1,FALSE),"")
)</f>
        <v>validation</v>
      </c>
      <c r="AL321" t="str">
        <f t="shared" si="4"/>
        <v>post;package;technique;technology;ml;rstats;validation</v>
      </c>
    </row>
    <row r="322" spans="1:38" x14ac:dyDescent="0.25">
      <c r="A322" t="str">
        <f>source_data[[#This Row],[link_id]]</f>
        <v>L00746</v>
      </c>
      <c r="B322" t="str">
        <f>source_data[[#This Row],[link]]</f>
        <v>http://www.esri.com/software/arcgis/arcgis-maps-for-power-bi</v>
      </c>
      <c r="C322" t="str">
        <f>source_data[[#This Row],[article_title]]</f>
        <v>ArcGIS for Power BI</v>
      </c>
      <c r="D322" t="str">
        <f>source_data[[#This Row],[concatenate]]</f>
        <v>app;tool;technology;geospatial;powerbi</v>
      </c>
      <c r="E322">
        <f>source_data[[#This Row],[tag_count]]</f>
        <v>5</v>
      </c>
      <c r="F322" t="str" cm="1">
        <f t="array" ref="F322:J322">_xlfn.TEXTSPLIT(Table5[[#This Row],[concatenate]],";")</f>
        <v>app</v>
      </c>
      <c r="G322" t="str">
        <v>tool</v>
      </c>
      <c r="H322" t="str">
        <v>technology</v>
      </c>
      <c r="I322" t="str">
        <v>geospatial</v>
      </c>
      <c r="J322" t="str">
        <v>powerbi</v>
      </c>
      <c r="Q322">
        <f>IF(ISBLANK(F322),-1,COUNTIF(all_tags[],F322)-COUNTIF(all_tags[category],F322))</f>
        <v>1</v>
      </c>
      <c r="R322">
        <f>IF(ISBLANK(G322),-1,COUNTIF(all_tags[],G322)-COUNTIF(all_tags[category],G322))</f>
        <v>1</v>
      </c>
      <c r="S322">
        <f>IF(ISBLANK(H322),-1,COUNTIF(all_tags[],H322)-COUNTIF(all_tags[category],H322))</f>
        <v>1</v>
      </c>
      <c r="T322">
        <f>IF(ISBLANK(I322),-1,COUNTIF(all_tags[],I322)-COUNTIF(all_tags[category],I322))</f>
        <v>1</v>
      </c>
      <c r="U322">
        <f>IF(ISBLANK(J322),-1,COUNTIF(all_tags[],J322)-COUNTIF(all_tags[category],J322))</f>
        <v>1</v>
      </c>
      <c r="V322">
        <f>IF(ISBLANK(K322),-1,COUNTIF(all_tags[],K322)-COUNTIF(all_tags[category],K322))</f>
        <v>-1</v>
      </c>
      <c r="W322">
        <f>IF(ISBLANK(L322),-1,COUNTIF(all_tags[],L322)-COUNTIF(all_tags[category],L322))</f>
        <v>-1</v>
      </c>
      <c r="X322">
        <f>IF(ISBLANK(M322),-1,COUNTIF(all_tags[],M322)-COUNTIF(all_tags[category],M322))</f>
        <v>-1</v>
      </c>
      <c r="Y322">
        <f>IF(ISBLANK(N322),-1,COUNTIF(all_tags[],N322)-COUNTIF(all_tags[category],N322))</f>
        <v>-1</v>
      </c>
      <c r="Z322">
        <f>IF(ISBLANK(O322),-1,COUNTIF(all_tags[],O322)-COUNTIF(all_tags[category],O322))</f>
        <v>-1</v>
      </c>
      <c r="AB322" t="str">
        <f>Table5[[#This Row],[link_id]]</f>
        <v>L00746</v>
      </c>
      <c r="AC322" s="5" t="str">
        <f>_xlfn.TEXTJOIN("#",TRUE,
IFERROR(VLOOKUP($F322,all_tags[format],1,FALSE),""),
IFERROR(VLOOKUP($G322,all_tags[format],1,FALSE),""),
IFERROR(VLOOKUP($H322,all_tags[format],1,FALSE),""),
IFERROR(VLOOKUP($I322,all_tags[format],1,FALSE),""),
IFERROR(VLOOKUP($J322,all_tags[format],1,FALSE),""),
IFERROR(VLOOKUP($K322,all_tags[format],1,FALSE),""),
IFERROR(VLOOKUP($L322,all_tags[format],1,FALSE),""),
IFERROR(VLOOKUP($M322,all_tags[format],1,FALSE),""),
IFERROR(VLOOKUP($N322,all_tags[format],1,FALSE),""),
IFERROR(VLOOKUP($O322,all_tags[format],1,FALSE),"")
)</f>
        <v>app</v>
      </c>
      <c r="AD322" s="5" t="str">
        <f>_xlfn.TEXTJOIN("#",TRUE,
IFERROR(VLOOKUP($F322,all_tags[type],1,FALSE),""),
IFERROR(VLOOKUP($G322,all_tags[type],1,FALSE),""),
IFERROR(VLOOKUP($H322,all_tags[type],1,FALSE),""),
IFERROR(VLOOKUP($I322,all_tags[type],1,FALSE),""),
IFERROR(VLOOKUP($J322,all_tags[type],1,FALSE),""),
IFERROR(VLOOKUP($K322,all_tags[type],1,FALSE),""),
IFERROR(VLOOKUP($L322,all_tags[type],1,FALSE),""),
IFERROR(VLOOKUP($M322,all_tags[type],1,FALSE),""),
IFERROR(VLOOKUP($N322,all_tags[type],1,FALSE),""),
IFERROR(VLOOKUP($O322,all_tags[type],1,FALSE),"")
)</f>
        <v/>
      </c>
      <c r="AE322" s="5" t="str">
        <f>_xlfn.TEXTJOIN("#",TRUE,
IFERROR(VLOOKUP($F322,all_tags[level],1,FALSE),""),
IFERROR(VLOOKUP($G322,all_tags[level],1,FALSE),""),
IFERROR(VLOOKUP($H322,all_tags[level],1,FALSE),""),
IFERROR(VLOOKUP($I322,all_tags[level],1,FALSE),""),
IFERROR(VLOOKUP($J322,all_tags[level],1,FALSE),""),
IFERROR(VLOOKUP($K322,all_tags[level],1,FALSE),""),
IFERROR(VLOOKUP($L322,all_tags[level],1,FALSE),""),
IFERROR(VLOOKUP($M322,all_tags[level],1,FALSE),""),
IFERROR(VLOOKUP($N322,all_tags[level],1,FALSE),""),
IFERROR(VLOOKUP($O322,all_tags[level],1,FALSE),"")
)</f>
        <v/>
      </c>
      <c r="AF322" s="5" t="str">
        <f>_xlfn.TEXTJOIN("#",TRUE,
IFERROR(VLOOKUP($F322,all_tags[style],1,FALSE),""),
IFERROR(VLOOKUP($G322,all_tags[style],1,FALSE),""),
IFERROR(VLOOKUP($H322,all_tags[style],1,FALSE),""),
IFERROR(VLOOKUP($I322,all_tags[style],1,FALSE),""),
IFERROR(VLOOKUP($J322,all_tags[style],1,FALSE),""),
IFERROR(VLOOKUP($K322,all_tags[style],1,FALSE),""),
IFERROR(VLOOKUP($L322,all_tags[style],1,FALSE),""),
IFERROR(VLOOKUP($M322,all_tags[style],1,FALSE),""),
IFERROR(VLOOKUP($N322,all_tags[style],1,FALSE),""),
IFERROR(VLOOKUP($O322,all_tags[style],1,FALSE),"")
)</f>
        <v/>
      </c>
      <c r="AG322" s="5" t="str">
        <f>_xlfn.TEXTJOIN("#",TRUE,
IFERROR(VLOOKUP($F322,all_tags[theme],1,FALSE),""),
IFERROR(VLOOKUP($G322,all_tags[theme],1,FALSE),""),
IFERROR(VLOOKUP($H322,all_tags[theme],1,FALSE),""),
IFERROR(VLOOKUP($I322,all_tags[theme],1,FALSE),""),
IFERROR(VLOOKUP($J322,all_tags[theme],1,FALSE),""),
IFERROR(VLOOKUP($K322,all_tags[theme],1,FALSE),""),
IFERROR(VLOOKUP($L322,all_tags[theme],1,FALSE),""),
IFERROR(VLOOKUP($M322,all_tags[theme],1,FALSE),""),
IFERROR(VLOOKUP($N322,all_tags[theme],1,FALSE),""),
IFERROR(VLOOKUP($O322,all_tags[theme],1,FALSE),"")
)</f>
        <v/>
      </c>
      <c r="AH322" s="5" t="str">
        <f>_xlfn.TEXTJOIN("#",TRUE,
IFERROR(VLOOKUP($F322,all_tags[topic],1,FALSE),""),
IFERROR(VLOOKUP($G322,all_tags[topic],1,FALSE),""),
IFERROR(VLOOKUP($H322,all_tags[topic],1,FALSE),""),
IFERROR(VLOOKUP($I322,all_tags[topic],1,FALSE),""),
IFERROR(VLOOKUP($J322,all_tags[topic],1,FALSE),""),
IFERROR(VLOOKUP($K322,all_tags[topic],1,FALSE),""),
IFERROR(VLOOKUP($L322,all_tags[topic],1,FALSE),""),
IFERROR(VLOOKUP($M322,all_tags[topic],1,FALSE),""),
IFERROR(VLOOKUP($N322,all_tags[topic],1,FALSE),""),
IFERROR(VLOOKUP($O322,all_tags[topic],1,FALSE),"")
)</f>
        <v>tool#technology</v>
      </c>
      <c r="AI322" s="5" t="str">
        <f>_xlfn.TEXTJOIN("#",TRUE,
IFERROR(VLOOKUP($F322,all_tags[area],1,FALSE),""),
IFERROR(VLOOKUP($G322,all_tags[area],1,FALSE),""),
IFERROR(VLOOKUP($H322,all_tags[area],1,FALSE),""),
IFERROR(VLOOKUP($I322,all_tags[area],1,FALSE),""),
IFERROR(VLOOKUP($J322,all_tags[area],1,FALSE),""),
IFERROR(VLOOKUP($K322,all_tags[area],1,FALSE),""),
IFERROR(VLOOKUP($L322,all_tags[area],1,FALSE),""),
IFERROR(VLOOKUP($M322,all_tags[area],1,FALSE),""),
IFERROR(VLOOKUP($N322,all_tags[area],1,FALSE),""),
IFERROR(VLOOKUP($O322,all_tags[area],1,FALSE),"")
)</f>
        <v>geospatial</v>
      </c>
      <c r="AJ322" s="5" t="str">
        <f>_xlfn.TEXTJOIN("#",TRUE,
IFERROR(VLOOKUP($F322,all_tags[technology],1,FALSE),""),
IFERROR(VLOOKUP($G322,all_tags[technology],1,FALSE),""),
IFERROR(VLOOKUP($H322,all_tags[technology],1,FALSE),""),
IFERROR(VLOOKUP($I322,all_tags[technology],1,FALSE),""),
IFERROR(VLOOKUP($J322,all_tags[technology],1,FALSE),""),
IFERROR(VLOOKUP($K322,all_tags[technology],1,FALSE),""),
IFERROR(VLOOKUP($L322,all_tags[technology],1,FALSE),""),
IFERROR(VLOOKUP($M322,all_tags[technology],1,FALSE),""),
IFERROR(VLOOKUP($N322,all_tags[technology],1,FALSE),""),
IFERROR(VLOOKUP($O322,all_tags[technology],1,FALSE),"")
)</f>
        <v>powerbi</v>
      </c>
      <c r="AK322" s="5" t="str">
        <f>_xlfn.TEXTJOIN("#",TRUE,
IFERROR(VLOOKUP($F322,all_tags[other],1,FALSE),""),
IFERROR(VLOOKUP($G322,all_tags[other],1,FALSE),""),
IFERROR(VLOOKUP($H322,all_tags[other],1,FALSE),""),
IFERROR(VLOOKUP($I322,all_tags[other],1,FALSE),""),
IFERROR(VLOOKUP($J322,all_tags[other],1,FALSE),""),
IFERROR(VLOOKUP($K322,all_tags[other],1,FALSE),""),
IFERROR(VLOOKUP($L322,all_tags[other],1,FALSE),""),
IFERROR(VLOOKUP($M322,all_tags[other],1,FALSE),""),
IFERROR(VLOOKUP($N322,all_tags[other],1,FALSE),""),
IFERROR(VLOOKUP($O322,all_tags[other],1,FALSE),"")
)</f>
        <v/>
      </c>
      <c r="AL322" t="str">
        <f t="shared" si="4"/>
        <v>app;tool;technology;geospatial;powerbi</v>
      </c>
    </row>
    <row r="323" spans="1:38" x14ac:dyDescent="0.25">
      <c r="A323" t="str">
        <f>source_data[[#This Row],[link_id]]</f>
        <v>L00755</v>
      </c>
      <c r="B323" t="str">
        <f>source_data[[#This Row],[link]]</f>
        <v>https://www.dataquest.io/blog/excel-and-pandas/</v>
      </c>
      <c r="C323" t="str">
        <f>source_data[[#This Row],[article_title]]</f>
        <v>Tutorial Using Excel with Python and Pandas</v>
      </c>
      <c r="D323" t="str">
        <f>source_data[[#This Row],[concatenate]]</f>
        <v>post;tutorial;technology;python;excel;pandas</v>
      </c>
      <c r="E323">
        <f>source_data[[#This Row],[tag_count]]</f>
        <v>4</v>
      </c>
      <c r="F323" t="str" cm="1">
        <f t="array" ref="F323:K323">_xlfn.TEXTSPLIT(Table5[[#This Row],[concatenate]],";")</f>
        <v>post</v>
      </c>
      <c r="G323" t="str">
        <v>tutorial</v>
      </c>
      <c r="H323" t="str">
        <v>technology</v>
      </c>
      <c r="I323" t="str">
        <v>python</v>
      </c>
      <c r="J323" t="str">
        <v>excel</v>
      </c>
      <c r="K323" t="str">
        <v>pandas</v>
      </c>
      <c r="Q323">
        <f>IF(ISBLANK(F323),-1,COUNTIF(all_tags[],F323)-COUNTIF(all_tags[category],F323))</f>
        <v>1</v>
      </c>
      <c r="R323">
        <f>IF(ISBLANK(G323),-1,COUNTIF(all_tags[],G323)-COUNTIF(all_tags[category],G323))</f>
        <v>1</v>
      </c>
      <c r="S323">
        <f>IF(ISBLANK(H323),-1,COUNTIF(all_tags[],H323)-COUNTIF(all_tags[category],H323))</f>
        <v>1</v>
      </c>
      <c r="T323">
        <f>IF(ISBLANK(I323),-1,COUNTIF(all_tags[],I323)-COUNTIF(all_tags[category],I323))</f>
        <v>1</v>
      </c>
      <c r="U323">
        <f>IF(ISBLANK(J323),-1,COUNTIF(all_tags[],J323)-COUNTIF(all_tags[category],J323))</f>
        <v>1</v>
      </c>
      <c r="V323">
        <f>IF(ISBLANK(K323),-1,COUNTIF(all_tags[],K323)-COUNTIF(all_tags[category],K323))</f>
        <v>1</v>
      </c>
      <c r="W323">
        <f>IF(ISBLANK(L323),-1,COUNTIF(all_tags[],L323)-COUNTIF(all_tags[category],L323))</f>
        <v>-1</v>
      </c>
      <c r="X323">
        <f>IF(ISBLANK(M323),-1,COUNTIF(all_tags[],M323)-COUNTIF(all_tags[category],M323))</f>
        <v>-1</v>
      </c>
      <c r="Y323">
        <f>IF(ISBLANK(N323),-1,COUNTIF(all_tags[],N323)-COUNTIF(all_tags[category],N323))</f>
        <v>-1</v>
      </c>
      <c r="Z323">
        <f>IF(ISBLANK(O323),-1,COUNTIF(all_tags[],O323)-COUNTIF(all_tags[category],O323))</f>
        <v>-1</v>
      </c>
      <c r="AB323" t="str">
        <f>Table5[[#This Row],[link_id]]</f>
        <v>L00755</v>
      </c>
      <c r="AC323" s="5" t="str">
        <f>_xlfn.TEXTJOIN("#",TRUE,
IFERROR(VLOOKUP($F323,all_tags[format],1,FALSE),""),
IFERROR(VLOOKUP($G323,all_tags[format],1,FALSE),""),
IFERROR(VLOOKUP($H323,all_tags[format],1,FALSE),""),
IFERROR(VLOOKUP($I323,all_tags[format],1,FALSE),""),
IFERROR(VLOOKUP($J323,all_tags[format],1,FALSE),""),
IFERROR(VLOOKUP($K323,all_tags[format],1,FALSE),""),
IFERROR(VLOOKUP($L323,all_tags[format],1,FALSE),""),
IFERROR(VLOOKUP($M323,all_tags[format],1,FALSE),""),
IFERROR(VLOOKUP($N323,all_tags[format],1,FALSE),""),
IFERROR(VLOOKUP($O323,all_tags[format],1,FALSE),"")
)</f>
        <v>post</v>
      </c>
      <c r="AD323" s="5" t="str">
        <f>_xlfn.TEXTJOIN("#",TRUE,
IFERROR(VLOOKUP($F323,all_tags[type],1,FALSE),""),
IFERROR(VLOOKUP($G323,all_tags[type],1,FALSE),""),
IFERROR(VLOOKUP($H323,all_tags[type],1,FALSE),""),
IFERROR(VLOOKUP($I323,all_tags[type],1,FALSE),""),
IFERROR(VLOOKUP($J323,all_tags[type],1,FALSE),""),
IFERROR(VLOOKUP($K323,all_tags[type],1,FALSE),""),
IFERROR(VLOOKUP($L323,all_tags[type],1,FALSE),""),
IFERROR(VLOOKUP($M323,all_tags[type],1,FALSE),""),
IFERROR(VLOOKUP($N323,all_tags[type],1,FALSE),""),
IFERROR(VLOOKUP($O323,all_tags[type],1,FALSE),"")
)</f>
        <v>tutorial</v>
      </c>
      <c r="AE323" s="5" t="str">
        <f>_xlfn.TEXTJOIN("#",TRUE,
IFERROR(VLOOKUP($F323,all_tags[level],1,FALSE),""),
IFERROR(VLOOKUP($G323,all_tags[level],1,FALSE),""),
IFERROR(VLOOKUP($H323,all_tags[level],1,FALSE),""),
IFERROR(VLOOKUP($I323,all_tags[level],1,FALSE),""),
IFERROR(VLOOKUP($J323,all_tags[level],1,FALSE),""),
IFERROR(VLOOKUP($K323,all_tags[level],1,FALSE),""),
IFERROR(VLOOKUP($L323,all_tags[level],1,FALSE),""),
IFERROR(VLOOKUP($M323,all_tags[level],1,FALSE),""),
IFERROR(VLOOKUP($N323,all_tags[level],1,FALSE),""),
IFERROR(VLOOKUP($O323,all_tags[level],1,FALSE),"")
)</f>
        <v/>
      </c>
      <c r="AF323" s="5" t="str">
        <f>_xlfn.TEXTJOIN("#",TRUE,
IFERROR(VLOOKUP($F323,all_tags[style],1,FALSE),""),
IFERROR(VLOOKUP($G323,all_tags[style],1,FALSE),""),
IFERROR(VLOOKUP($H323,all_tags[style],1,FALSE),""),
IFERROR(VLOOKUP($I323,all_tags[style],1,FALSE),""),
IFERROR(VLOOKUP($J323,all_tags[style],1,FALSE),""),
IFERROR(VLOOKUP($K323,all_tags[style],1,FALSE),""),
IFERROR(VLOOKUP($L323,all_tags[style],1,FALSE),""),
IFERROR(VLOOKUP($M323,all_tags[style],1,FALSE),""),
IFERROR(VLOOKUP($N323,all_tags[style],1,FALSE),""),
IFERROR(VLOOKUP($O323,all_tags[style],1,FALSE),"")
)</f>
        <v/>
      </c>
      <c r="AG323" s="5" t="str">
        <f>_xlfn.TEXTJOIN("#",TRUE,
IFERROR(VLOOKUP($F323,all_tags[theme],1,FALSE),""),
IFERROR(VLOOKUP($G323,all_tags[theme],1,FALSE),""),
IFERROR(VLOOKUP($H323,all_tags[theme],1,FALSE),""),
IFERROR(VLOOKUP($I323,all_tags[theme],1,FALSE),""),
IFERROR(VLOOKUP($J323,all_tags[theme],1,FALSE),""),
IFERROR(VLOOKUP($K323,all_tags[theme],1,FALSE),""),
IFERROR(VLOOKUP($L323,all_tags[theme],1,FALSE),""),
IFERROR(VLOOKUP($M323,all_tags[theme],1,FALSE),""),
IFERROR(VLOOKUP($N323,all_tags[theme],1,FALSE),""),
IFERROR(VLOOKUP($O323,all_tags[theme],1,FALSE),"")
)</f>
        <v/>
      </c>
      <c r="AH323" s="5" t="str">
        <f>_xlfn.TEXTJOIN("#",TRUE,
IFERROR(VLOOKUP($F323,all_tags[topic],1,FALSE),""),
IFERROR(VLOOKUP($G323,all_tags[topic],1,FALSE),""),
IFERROR(VLOOKUP($H323,all_tags[topic],1,FALSE),""),
IFERROR(VLOOKUP($I323,all_tags[topic],1,FALSE),""),
IFERROR(VLOOKUP($J323,all_tags[topic],1,FALSE),""),
IFERROR(VLOOKUP($K323,all_tags[topic],1,FALSE),""),
IFERROR(VLOOKUP($L323,all_tags[topic],1,FALSE),""),
IFERROR(VLOOKUP($M323,all_tags[topic],1,FALSE),""),
IFERROR(VLOOKUP($N323,all_tags[topic],1,FALSE),""),
IFERROR(VLOOKUP($O323,all_tags[topic],1,FALSE),"")
)</f>
        <v>technology</v>
      </c>
      <c r="AI323" s="5" t="str">
        <f>_xlfn.TEXTJOIN("#",TRUE,
IFERROR(VLOOKUP($F323,all_tags[area],1,FALSE),""),
IFERROR(VLOOKUP($G323,all_tags[area],1,FALSE),""),
IFERROR(VLOOKUP($H323,all_tags[area],1,FALSE),""),
IFERROR(VLOOKUP($I323,all_tags[area],1,FALSE),""),
IFERROR(VLOOKUP($J323,all_tags[area],1,FALSE),""),
IFERROR(VLOOKUP($K323,all_tags[area],1,FALSE),""),
IFERROR(VLOOKUP($L323,all_tags[area],1,FALSE),""),
IFERROR(VLOOKUP($M323,all_tags[area],1,FALSE),""),
IFERROR(VLOOKUP($N323,all_tags[area],1,FALSE),""),
IFERROR(VLOOKUP($O323,all_tags[area],1,FALSE),"")
)</f>
        <v/>
      </c>
      <c r="AJ323" s="5" t="str">
        <f>_xlfn.TEXTJOIN("#",TRUE,
IFERROR(VLOOKUP($F323,all_tags[technology],1,FALSE),""),
IFERROR(VLOOKUP($G323,all_tags[technology],1,FALSE),""),
IFERROR(VLOOKUP($H323,all_tags[technology],1,FALSE),""),
IFERROR(VLOOKUP($I323,all_tags[technology],1,FALSE),""),
IFERROR(VLOOKUP($J323,all_tags[technology],1,FALSE),""),
IFERROR(VLOOKUP($K323,all_tags[technology],1,FALSE),""),
IFERROR(VLOOKUP($L323,all_tags[technology],1,FALSE),""),
IFERROR(VLOOKUP($M323,all_tags[technology],1,FALSE),""),
IFERROR(VLOOKUP($N323,all_tags[technology],1,FALSE),""),
IFERROR(VLOOKUP($O323,all_tags[technology],1,FALSE),"")
)</f>
        <v>python#excel#pandas</v>
      </c>
      <c r="AK323" s="5" t="str">
        <f>_xlfn.TEXTJOIN("#",TRUE,
IFERROR(VLOOKUP($F323,all_tags[other],1,FALSE),""),
IFERROR(VLOOKUP($G323,all_tags[other],1,FALSE),""),
IFERROR(VLOOKUP($H323,all_tags[other],1,FALSE),""),
IFERROR(VLOOKUP($I323,all_tags[other],1,FALSE),""),
IFERROR(VLOOKUP($J323,all_tags[other],1,FALSE),""),
IFERROR(VLOOKUP($K323,all_tags[other],1,FALSE),""),
IFERROR(VLOOKUP($L323,all_tags[other],1,FALSE),""),
IFERROR(VLOOKUP($M323,all_tags[other],1,FALSE),""),
IFERROR(VLOOKUP($N323,all_tags[other],1,FALSE),""),
IFERROR(VLOOKUP($O323,all_tags[other],1,FALSE),"")
)</f>
        <v/>
      </c>
      <c r="AL323" t="str">
        <f t="shared" ref="AL323:AL386" si="5">SUBSTITUTE(_xlfn.TEXTJOIN(";",TRUE,AC323:AK323),"#",";")</f>
        <v>post;tutorial;technology;python;excel;pandas</v>
      </c>
    </row>
    <row r="324" spans="1:38" x14ac:dyDescent="0.25">
      <c r="A324" t="str">
        <f>source_data[[#This Row],[link_id]]</f>
        <v>L00757</v>
      </c>
      <c r="B324" t="str">
        <f>source_data[[#This Row],[link]]</f>
        <v>http://andrewgelman.com/2017/12/09/interactive-visualizations-mcmc-gp/</v>
      </c>
      <c r="C324" t="str">
        <f>source_data[[#This Row],[article_title]]</f>
        <v>Interactive visualizations of sampling and GP regression</v>
      </c>
      <c r="D324" t="str">
        <f>source_data[[#This Row],[concatenate]]</f>
        <v>post;list;data-viz;statistics</v>
      </c>
      <c r="E324">
        <f>source_data[[#This Row],[tag_count]]</f>
        <v>5</v>
      </c>
      <c r="F324" t="str" cm="1">
        <f t="array" ref="F324:I324">_xlfn.TEXTSPLIT(Table5[[#This Row],[concatenate]],";")</f>
        <v>post</v>
      </c>
      <c r="G324" t="str">
        <v>list</v>
      </c>
      <c r="H324" t="str">
        <v>data-viz</v>
      </c>
      <c r="I324" t="str">
        <v>statistics</v>
      </c>
      <c r="Q324">
        <f>IF(ISBLANK(F324),-1,COUNTIF(all_tags[],F324)-COUNTIF(all_tags[category],F324))</f>
        <v>1</v>
      </c>
      <c r="R324">
        <f>IF(ISBLANK(G324),-1,COUNTIF(all_tags[],G324)-COUNTIF(all_tags[category],G324))</f>
        <v>1</v>
      </c>
      <c r="S324">
        <f>IF(ISBLANK(H324),-1,COUNTIF(all_tags[],H324)-COUNTIF(all_tags[category],H324))</f>
        <v>1</v>
      </c>
      <c r="T324">
        <f>IF(ISBLANK(I324),-1,COUNTIF(all_tags[],I324)-COUNTIF(all_tags[category],I324))</f>
        <v>1</v>
      </c>
      <c r="U324">
        <f>IF(ISBLANK(J324),-1,COUNTIF(all_tags[],J324)-COUNTIF(all_tags[category],J324))</f>
        <v>-1</v>
      </c>
      <c r="V324">
        <f>IF(ISBLANK(K324),-1,COUNTIF(all_tags[],K324)-COUNTIF(all_tags[category],K324))</f>
        <v>-1</v>
      </c>
      <c r="W324">
        <f>IF(ISBLANK(L324),-1,COUNTIF(all_tags[],L324)-COUNTIF(all_tags[category],L324))</f>
        <v>-1</v>
      </c>
      <c r="X324">
        <f>IF(ISBLANK(M324),-1,COUNTIF(all_tags[],M324)-COUNTIF(all_tags[category],M324))</f>
        <v>-1</v>
      </c>
      <c r="Y324">
        <f>IF(ISBLANK(N324),-1,COUNTIF(all_tags[],N324)-COUNTIF(all_tags[category],N324))</f>
        <v>-1</v>
      </c>
      <c r="Z324">
        <f>IF(ISBLANK(O324),-1,COUNTIF(all_tags[],O324)-COUNTIF(all_tags[category],O324))</f>
        <v>-1</v>
      </c>
      <c r="AB324" t="str">
        <f>Table5[[#This Row],[link_id]]</f>
        <v>L00757</v>
      </c>
      <c r="AC324" s="5" t="str">
        <f>_xlfn.TEXTJOIN("#",TRUE,
IFERROR(VLOOKUP($F324,all_tags[format],1,FALSE),""),
IFERROR(VLOOKUP($G324,all_tags[format],1,FALSE),""),
IFERROR(VLOOKUP($H324,all_tags[format],1,FALSE),""),
IFERROR(VLOOKUP($I324,all_tags[format],1,FALSE),""),
IFERROR(VLOOKUP($J324,all_tags[format],1,FALSE),""),
IFERROR(VLOOKUP($K324,all_tags[format],1,FALSE),""),
IFERROR(VLOOKUP($L324,all_tags[format],1,FALSE),""),
IFERROR(VLOOKUP($M324,all_tags[format],1,FALSE),""),
IFERROR(VLOOKUP($N324,all_tags[format],1,FALSE),""),
IFERROR(VLOOKUP($O324,all_tags[format],1,FALSE),"")
)</f>
        <v>post</v>
      </c>
      <c r="AD324" s="5" t="str">
        <f>_xlfn.TEXTJOIN("#",TRUE,
IFERROR(VLOOKUP($F324,all_tags[type],1,FALSE),""),
IFERROR(VLOOKUP($G324,all_tags[type],1,FALSE),""),
IFERROR(VLOOKUP($H324,all_tags[type],1,FALSE),""),
IFERROR(VLOOKUP($I324,all_tags[type],1,FALSE),""),
IFERROR(VLOOKUP($J324,all_tags[type],1,FALSE),""),
IFERROR(VLOOKUP($K324,all_tags[type],1,FALSE),""),
IFERROR(VLOOKUP($L324,all_tags[type],1,FALSE),""),
IFERROR(VLOOKUP($M324,all_tags[type],1,FALSE),""),
IFERROR(VLOOKUP($N324,all_tags[type],1,FALSE),""),
IFERROR(VLOOKUP($O324,all_tags[type],1,FALSE),"")
)</f>
        <v>list</v>
      </c>
      <c r="AE324" s="5" t="str">
        <f>_xlfn.TEXTJOIN("#",TRUE,
IFERROR(VLOOKUP($F324,all_tags[level],1,FALSE),""),
IFERROR(VLOOKUP($G324,all_tags[level],1,FALSE),""),
IFERROR(VLOOKUP($H324,all_tags[level],1,FALSE),""),
IFERROR(VLOOKUP($I324,all_tags[level],1,FALSE),""),
IFERROR(VLOOKUP($J324,all_tags[level],1,FALSE),""),
IFERROR(VLOOKUP($K324,all_tags[level],1,FALSE),""),
IFERROR(VLOOKUP($L324,all_tags[level],1,FALSE),""),
IFERROR(VLOOKUP($M324,all_tags[level],1,FALSE),""),
IFERROR(VLOOKUP($N324,all_tags[level],1,FALSE),""),
IFERROR(VLOOKUP($O324,all_tags[level],1,FALSE),"")
)</f>
        <v/>
      </c>
      <c r="AF324" s="5" t="str">
        <f>_xlfn.TEXTJOIN("#",TRUE,
IFERROR(VLOOKUP($F324,all_tags[style],1,FALSE),""),
IFERROR(VLOOKUP($G324,all_tags[style],1,FALSE),""),
IFERROR(VLOOKUP($H324,all_tags[style],1,FALSE),""),
IFERROR(VLOOKUP($I324,all_tags[style],1,FALSE),""),
IFERROR(VLOOKUP($J324,all_tags[style],1,FALSE),""),
IFERROR(VLOOKUP($K324,all_tags[style],1,FALSE),""),
IFERROR(VLOOKUP($L324,all_tags[style],1,FALSE),""),
IFERROR(VLOOKUP($M324,all_tags[style],1,FALSE),""),
IFERROR(VLOOKUP($N324,all_tags[style],1,FALSE),""),
IFERROR(VLOOKUP($O324,all_tags[style],1,FALSE),"")
)</f>
        <v/>
      </c>
      <c r="AG324" s="5" t="str">
        <f>_xlfn.TEXTJOIN("#",TRUE,
IFERROR(VLOOKUP($F324,all_tags[theme],1,FALSE),""),
IFERROR(VLOOKUP($G324,all_tags[theme],1,FALSE),""),
IFERROR(VLOOKUP($H324,all_tags[theme],1,FALSE),""),
IFERROR(VLOOKUP($I324,all_tags[theme],1,FALSE),""),
IFERROR(VLOOKUP($J324,all_tags[theme],1,FALSE),""),
IFERROR(VLOOKUP($K324,all_tags[theme],1,FALSE),""),
IFERROR(VLOOKUP($L324,all_tags[theme],1,FALSE),""),
IFERROR(VLOOKUP($M324,all_tags[theme],1,FALSE),""),
IFERROR(VLOOKUP($N324,all_tags[theme],1,FALSE),""),
IFERROR(VLOOKUP($O324,all_tags[theme],1,FALSE),"")
)</f>
        <v>data-viz</v>
      </c>
      <c r="AH324" s="5" t="str">
        <f>_xlfn.TEXTJOIN("#",TRUE,
IFERROR(VLOOKUP($F324,all_tags[topic],1,FALSE),""),
IFERROR(VLOOKUP($G324,all_tags[topic],1,FALSE),""),
IFERROR(VLOOKUP($H324,all_tags[topic],1,FALSE),""),
IFERROR(VLOOKUP($I324,all_tags[topic],1,FALSE),""),
IFERROR(VLOOKUP($J324,all_tags[topic],1,FALSE),""),
IFERROR(VLOOKUP($K324,all_tags[topic],1,FALSE),""),
IFERROR(VLOOKUP($L324,all_tags[topic],1,FALSE),""),
IFERROR(VLOOKUP($M324,all_tags[topic],1,FALSE),""),
IFERROR(VLOOKUP($N324,all_tags[topic],1,FALSE),""),
IFERROR(VLOOKUP($O324,all_tags[topic],1,FALSE),"")
)</f>
        <v/>
      </c>
      <c r="AI324" s="5" t="str">
        <f>_xlfn.TEXTJOIN("#",TRUE,
IFERROR(VLOOKUP($F324,all_tags[area],1,FALSE),""),
IFERROR(VLOOKUP($G324,all_tags[area],1,FALSE),""),
IFERROR(VLOOKUP($H324,all_tags[area],1,FALSE),""),
IFERROR(VLOOKUP($I324,all_tags[area],1,FALSE),""),
IFERROR(VLOOKUP($J324,all_tags[area],1,FALSE),""),
IFERROR(VLOOKUP($K324,all_tags[area],1,FALSE),""),
IFERROR(VLOOKUP($L324,all_tags[area],1,FALSE),""),
IFERROR(VLOOKUP($M324,all_tags[area],1,FALSE),""),
IFERROR(VLOOKUP($N324,all_tags[area],1,FALSE),""),
IFERROR(VLOOKUP($O324,all_tags[area],1,FALSE),"")
)</f>
        <v>statistics</v>
      </c>
      <c r="AJ324" s="5" t="str">
        <f>_xlfn.TEXTJOIN("#",TRUE,
IFERROR(VLOOKUP($F324,all_tags[technology],1,FALSE),""),
IFERROR(VLOOKUP($G324,all_tags[technology],1,FALSE),""),
IFERROR(VLOOKUP($H324,all_tags[technology],1,FALSE),""),
IFERROR(VLOOKUP($I324,all_tags[technology],1,FALSE),""),
IFERROR(VLOOKUP($J324,all_tags[technology],1,FALSE),""),
IFERROR(VLOOKUP($K324,all_tags[technology],1,FALSE),""),
IFERROR(VLOOKUP($L324,all_tags[technology],1,FALSE),""),
IFERROR(VLOOKUP($M324,all_tags[technology],1,FALSE),""),
IFERROR(VLOOKUP($N324,all_tags[technology],1,FALSE),""),
IFERROR(VLOOKUP($O324,all_tags[technology],1,FALSE),"")
)</f>
        <v/>
      </c>
      <c r="AK324" s="5" t="str">
        <f>_xlfn.TEXTJOIN("#",TRUE,
IFERROR(VLOOKUP($F324,all_tags[other],1,FALSE),""),
IFERROR(VLOOKUP($G324,all_tags[other],1,FALSE),""),
IFERROR(VLOOKUP($H324,all_tags[other],1,FALSE),""),
IFERROR(VLOOKUP($I324,all_tags[other],1,FALSE),""),
IFERROR(VLOOKUP($J324,all_tags[other],1,FALSE),""),
IFERROR(VLOOKUP($K324,all_tags[other],1,FALSE),""),
IFERROR(VLOOKUP($L324,all_tags[other],1,FALSE),""),
IFERROR(VLOOKUP($M324,all_tags[other],1,FALSE),""),
IFERROR(VLOOKUP($N324,all_tags[other],1,FALSE),""),
IFERROR(VLOOKUP($O324,all_tags[other],1,FALSE),"")
)</f>
        <v/>
      </c>
      <c r="AL324" t="str">
        <f t="shared" si="5"/>
        <v>post;list;data-viz;statistics</v>
      </c>
    </row>
    <row r="325" spans="1:38" x14ac:dyDescent="0.25">
      <c r="A325" t="str">
        <f>source_data[[#This Row],[link_id]]</f>
        <v>L00762</v>
      </c>
      <c r="B325" t="str">
        <f>source_data[[#This Row],[link]]</f>
        <v>https://hackernoon.com/pushpin-an-open-source-library-that-turns-rest-apis-into-realtime-apis-ebb3253e63ce</v>
      </c>
      <c r="C325" t="str">
        <f>source_data[[#This Row],[article_title]]</f>
        <v>Pushpin — An Open Source Library That Turns REST APIs into Realtime APIs</v>
      </c>
      <c r="D325" t="str">
        <f>source_data[[#This Row],[concatenate]]</f>
        <v>post;how-to;technique;api;real-time</v>
      </c>
      <c r="E325">
        <f>source_data[[#This Row],[tag_count]]</f>
        <v>5</v>
      </c>
      <c r="F325" t="str" cm="1">
        <f t="array" ref="F325:J325">_xlfn.TEXTSPLIT(Table5[[#This Row],[concatenate]],";")</f>
        <v>post</v>
      </c>
      <c r="G325" t="str">
        <v>how-to</v>
      </c>
      <c r="H325" t="str">
        <v>technique</v>
      </c>
      <c r="I325" t="str">
        <v>api</v>
      </c>
      <c r="J325" t="str">
        <v>real-time</v>
      </c>
      <c r="Q325">
        <f>IF(ISBLANK(F325),-1,COUNTIF(all_tags[],F325)-COUNTIF(all_tags[category],F325))</f>
        <v>1</v>
      </c>
      <c r="R325">
        <f>IF(ISBLANK(G325),-1,COUNTIF(all_tags[],G325)-COUNTIF(all_tags[category],G325))</f>
        <v>1</v>
      </c>
      <c r="S325">
        <f>IF(ISBLANK(H325),-1,COUNTIF(all_tags[],H325)-COUNTIF(all_tags[category],H325))</f>
        <v>1</v>
      </c>
      <c r="T325">
        <f>IF(ISBLANK(I325),-1,COUNTIF(all_tags[],I325)-COUNTIF(all_tags[category],I325))</f>
        <v>1</v>
      </c>
      <c r="U325">
        <f>IF(ISBLANK(J325),-1,COUNTIF(all_tags[],J325)-COUNTIF(all_tags[category],J325))</f>
        <v>1</v>
      </c>
      <c r="V325">
        <f>IF(ISBLANK(K325),-1,COUNTIF(all_tags[],K325)-COUNTIF(all_tags[category],K325))</f>
        <v>-1</v>
      </c>
      <c r="W325">
        <f>IF(ISBLANK(L325),-1,COUNTIF(all_tags[],L325)-COUNTIF(all_tags[category],L325))</f>
        <v>-1</v>
      </c>
      <c r="X325">
        <f>IF(ISBLANK(M325),-1,COUNTIF(all_tags[],M325)-COUNTIF(all_tags[category],M325))</f>
        <v>-1</v>
      </c>
      <c r="Y325">
        <f>IF(ISBLANK(N325),-1,COUNTIF(all_tags[],N325)-COUNTIF(all_tags[category],N325))</f>
        <v>-1</v>
      </c>
      <c r="Z325">
        <f>IF(ISBLANK(O325),-1,COUNTIF(all_tags[],O325)-COUNTIF(all_tags[category],O325))</f>
        <v>-1</v>
      </c>
      <c r="AB325" t="str">
        <f>Table5[[#This Row],[link_id]]</f>
        <v>L00762</v>
      </c>
      <c r="AC325" s="5" t="str">
        <f>_xlfn.TEXTJOIN("#",TRUE,
IFERROR(VLOOKUP($F325,all_tags[format],1,FALSE),""),
IFERROR(VLOOKUP($G325,all_tags[format],1,FALSE),""),
IFERROR(VLOOKUP($H325,all_tags[format],1,FALSE),""),
IFERROR(VLOOKUP($I325,all_tags[format],1,FALSE),""),
IFERROR(VLOOKUP($J325,all_tags[format],1,FALSE),""),
IFERROR(VLOOKUP($K325,all_tags[format],1,FALSE),""),
IFERROR(VLOOKUP($L325,all_tags[format],1,FALSE),""),
IFERROR(VLOOKUP($M325,all_tags[format],1,FALSE),""),
IFERROR(VLOOKUP($N325,all_tags[format],1,FALSE),""),
IFERROR(VLOOKUP($O325,all_tags[format],1,FALSE),"")
)</f>
        <v>post</v>
      </c>
      <c r="AD325" s="5" t="str">
        <f>_xlfn.TEXTJOIN("#",TRUE,
IFERROR(VLOOKUP($F325,all_tags[type],1,FALSE),""),
IFERROR(VLOOKUP($G325,all_tags[type],1,FALSE),""),
IFERROR(VLOOKUP($H325,all_tags[type],1,FALSE),""),
IFERROR(VLOOKUP($I325,all_tags[type],1,FALSE),""),
IFERROR(VLOOKUP($J325,all_tags[type],1,FALSE),""),
IFERROR(VLOOKUP($K325,all_tags[type],1,FALSE),""),
IFERROR(VLOOKUP($L325,all_tags[type],1,FALSE),""),
IFERROR(VLOOKUP($M325,all_tags[type],1,FALSE),""),
IFERROR(VLOOKUP($N325,all_tags[type],1,FALSE),""),
IFERROR(VLOOKUP($O325,all_tags[type],1,FALSE),"")
)</f>
        <v>how-to</v>
      </c>
      <c r="AE325" s="5" t="str">
        <f>_xlfn.TEXTJOIN("#",TRUE,
IFERROR(VLOOKUP($F325,all_tags[level],1,FALSE),""),
IFERROR(VLOOKUP($G325,all_tags[level],1,FALSE),""),
IFERROR(VLOOKUP($H325,all_tags[level],1,FALSE),""),
IFERROR(VLOOKUP($I325,all_tags[level],1,FALSE),""),
IFERROR(VLOOKUP($J325,all_tags[level],1,FALSE),""),
IFERROR(VLOOKUP($K325,all_tags[level],1,FALSE),""),
IFERROR(VLOOKUP($L325,all_tags[level],1,FALSE),""),
IFERROR(VLOOKUP($M325,all_tags[level],1,FALSE),""),
IFERROR(VLOOKUP($N325,all_tags[level],1,FALSE),""),
IFERROR(VLOOKUP($O325,all_tags[level],1,FALSE),"")
)</f>
        <v/>
      </c>
      <c r="AF325" s="5" t="str">
        <f>_xlfn.TEXTJOIN("#",TRUE,
IFERROR(VLOOKUP($F325,all_tags[style],1,FALSE),""),
IFERROR(VLOOKUP($G325,all_tags[style],1,FALSE),""),
IFERROR(VLOOKUP($H325,all_tags[style],1,FALSE),""),
IFERROR(VLOOKUP($I325,all_tags[style],1,FALSE),""),
IFERROR(VLOOKUP($J325,all_tags[style],1,FALSE),""),
IFERROR(VLOOKUP($K325,all_tags[style],1,FALSE),""),
IFERROR(VLOOKUP($L325,all_tags[style],1,FALSE),""),
IFERROR(VLOOKUP($M325,all_tags[style],1,FALSE),""),
IFERROR(VLOOKUP($N325,all_tags[style],1,FALSE),""),
IFERROR(VLOOKUP($O325,all_tags[style],1,FALSE),"")
)</f>
        <v/>
      </c>
      <c r="AG325" s="5" t="str">
        <f>_xlfn.TEXTJOIN("#",TRUE,
IFERROR(VLOOKUP($F325,all_tags[theme],1,FALSE),""),
IFERROR(VLOOKUP($G325,all_tags[theme],1,FALSE),""),
IFERROR(VLOOKUP($H325,all_tags[theme],1,FALSE),""),
IFERROR(VLOOKUP($I325,all_tags[theme],1,FALSE),""),
IFERROR(VLOOKUP($J325,all_tags[theme],1,FALSE),""),
IFERROR(VLOOKUP($K325,all_tags[theme],1,FALSE),""),
IFERROR(VLOOKUP($L325,all_tags[theme],1,FALSE),""),
IFERROR(VLOOKUP($M325,all_tags[theme],1,FALSE),""),
IFERROR(VLOOKUP($N325,all_tags[theme],1,FALSE),""),
IFERROR(VLOOKUP($O325,all_tags[theme],1,FALSE),"")
)</f>
        <v/>
      </c>
      <c r="AH325" s="5" t="str">
        <f>_xlfn.TEXTJOIN("#",TRUE,
IFERROR(VLOOKUP($F325,all_tags[topic],1,FALSE),""),
IFERROR(VLOOKUP($G325,all_tags[topic],1,FALSE),""),
IFERROR(VLOOKUP($H325,all_tags[topic],1,FALSE),""),
IFERROR(VLOOKUP($I325,all_tags[topic],1,FALSE),""),
IFERROR(VLOOKUP($J325,all_tags[topic],1,FALSE),""),
IFERROR(VLOOKUP($K325,all_tags[topic],1,FALSE),""),
IFERROR(VLOOKUP($L325,all_tags[topic],1,FALSE),""),
IFERROR(VLOOKUP($M325,all_tags[topic],1,FALSE),""),
IFERROR(VLOOKUP($N325,all_tags[topic],1,FALSE),""),
IFERROR(VLOOKUP($O325,all_tags[topic],1,FALSE),"")
)</f>
        <v>technique</v>
      </c>
      <c r="AI325" s="5" t="str">
        <f>_xlfn.TEXTJOIN("#",TRUE,
IFERROR(VLOOKUP($F325,all_tags[area],1,FALSE),""),
IFERROR(VLOOKUP($G325,all_tags[area],1,FALSE),""),
IFERROR(VLOOKUP($H325,all_tags[area],1,FALSE),""),
IFERROR(VLOOKUP($I325,all_tags[area],1,FALSE),""),
IFERROR(VLOOKUP($J325,all_tags[area],1,FALSE),""),
IFERROR(VLOOKUP($K325,all_tags[area],1,FALSE),""),
IFERROR(VLOOKUP($L325,all_tags[area],1,FALSE),""),
IFERROR(VLOOKUP($M325,all_tags[area],1,FALSE),""),
IFERROR(VLOOKUP($N325,all_tags[area],1,FALSE),""),
IFERROR(VLOOKUP($O325,all_tags[area],1,FALSE),"")
)</f>
        <v>api#real-time</v>
      </c>
      <c r="AJ325" s="5" t="str">
        <f>_xlfn.TEXTJOIN("#",TRUE,
IFERROR(VLOOKUP($F325,all_tags[technology],1,FALSE),""),
IFERROR(VLOOKUP($G325,all_tags[technology],1,FALSE),""),
IFERROR(VLOOKUP($H325,all_tags[technology],1,FALSE),""),
IFERROR(VLOOKUP($I325,all_tags[technology],1,FALSE),""),
IFERROR(VLOOKUP($J325,all_tags[technology],1,FALSE),""),
IFERROR(VLOOKUP($K325,all_tags[technology],1,FALSE),""),
IFERROR(VLOOKUP($L325,all_tags[technology],1,FALSE),""),
IFERROR(VLOOKUP($M325,all_tags[technology],1,FALSE),""),
IFERROR(VLOOKUP($N325,all_tags[technology],1,FALSE),""),
IFERROR(VLOOKUP($O325,all_tags[technology],1,FALSE),"")
)</f>
        <v/>
      </c>
      <c r="AK325" s="5" t="str">
        <f>_xlfn.TEXTJOIN("#",TRUE,
IFERROR(VLOOKUP($F325,all_tags[other],1,FALSE),""),
IFERROR(VLOOKUP($G325,all_tags[other],1,FALSE),""),
IFERROR(VLOOKUP($H325,all_tags[other],1,FALSE),""),
IFERROR(VLOOKUP($I325,all_tags[other],1,FALSE),""),
IFERROR(VLOOKUP($J325,all_tags[other],1,FALSE),""),
IFERROR(VLOOKUP($K325,all_tags[other],1,FALSE),""),
IFERROR(VLOOKUP($L325,all_tags[other],1,FALSE),""),
IFERROR(VLOOKUP($M325,all_tags[other],1,FALSE),""),
IFERROR(VLOOKUP($N325,all_tags[other],1,FALSE),""),
IFERROR(VLOOKUP($O325,all_tags[other],1,FALSE),"")
)</f>
        <v/>
      </c>
      <c r="AL325" t="str">
        <f t="shared" si="5"/>
        <v>post;how-to;technique;api;real-time</v>
      </c>
    </row>
    <row r="326" spans="1:38" ht="30" x14ac:dyDescent="0.25">
      <c r="A326" t="str">
        <f>source_data[[#This Row],[link_id]]</f>
        <v>L00766</v>
      </c>
      <c r="B326" t="str">
        <f>source_data[[#This Row],[link]]</f>
        <v>http://www.openculture.com/2017/12/algorithms-for-big-data-a-free-course-from-harvard.html</v>
      </c>
      <c r="C326" t="str">
        <f>source_data[[#This Row],[article_title]]</f>
        <v>Algorithms for Big Data: A Free Course from Harvard</v>
      </c>
      <c r="D326" t="str">
        <f>source_data[[#This Row],[concatenate]]</f>
        <v>post;course;video;big-data</v>
      </c>
      <c r="E326">
        <f>source_data[[#This Row],[tag_count]]</f>
        <v>3</v>
      </c>
      <c r="F326" t="str" cm="1">
        <f t="array" ref="F326:I326">_xlfn.TEXTSPLIT(Table5[[#This Row],[concatenate]],";")</f>
        <v>post</v>
      </c>
      <c r="G326" t="str">
        <v>course</v>
      </c>
      <c r="H326" t="str">
        <v>video</v>
      </c>
      <c r="I326" t="str">
        <v>big-data</v>
      </c>
      <c r="Q326">
        <f>IF(ISBLANK(F326),-1,COUNTIF(all_tags[],F326)-COUNTIF(all_tags[category],F326))</f>
        <v>1</v>
      </c>
      <c r="R326">
        <f>IF(ISBLANK(G326),-1,COUNTIF(all_tags[],G326)-COUNTIF(all_tags[category],G326))</f>
        <v>1</v>
      </c>
      <c r="S326">
        <f>IF(ISBLANK(H326),-1,COUNTIF(all_tags[],H326)-COUNTIF(all_tags[category],H326))</f>
        <v>1</v>
      </c>
      <c r="T326">
        <f>IF(ISBLANK(I326),-1,COUNTIF(all_tags[],I326)-COUNTIF(all_tags[category],I326))</f>
        <v>1</v>
      </c>
      <c r="U326">
        <f>IF(ISBLANK(J326),-1,COUNTIF(all_tags[],J326)-COUNTIF(all_tags[category],J326))</f>
        <v>-1</v>
      </c>
      <c r="V326">
        <f>IF(ISBLANK(K326),-1,COUNTIF(all_tags[],K326)-COUNTIF(all_tags[category],K326))</f>
        <v>-1</v>
      </c>
      <c r="W326">
        <f>IF(ISBLANK(L326),-1,COUNTIF(all_tags[],L326)-COUNTIF(all_tags[category],L326))</f>
        <v>-1</v>
      </c>
      <c r="X326">
        <f>IF(ISBLANK(M326),-1,COUNTIF(all_tags[],M326)-COUNTIF(all_tags[category],M326))</f>
        <v>-1</v>
      </c>
      <c r="Y326">
        <f>IF(ISBLANK(N326),-1,COUNTIF(all_tags[],N326)-COUNTIF(all_tags[category],N326))</f>
        <v>-1</v>
      </c>
      <c r="Z326">
        <f>IF(ISBLANK(O326),-1,COUNTIF(all_tags[],O326)-COUNTIF(all_tags[category],O326))</f>
        <v>-1</v>
      </c>
      <c r="AB326" t="str">
        <f>Table5[[#This Row],[link_id]]</f>
        <v>L00766</v>
      </c>
      <c r="AC326" s="5" t="str">
        <f>_xlfn.TEXTJOIN("#",TRUE,
IFERROR(VLOOKUP($F326,all_tags[format],1,FALSE),""),
IFERROR(VLOOKUP($G326,all_tags[format],1,FALSE),""),
IFERROR(VLOOKUP($H326,all_tags[format],1,FALSE),""),
IFERROR(VLOOKUP($I326,all_tags[format],1,FALSE),""),
IFERROR(VLOOKUP($J326,all_tags[format],1,FALSE),""),
IFERROR(VLOOKUP($K326,all_tags[format],1,FALSE),""),
IFERROR(VLOOKUP($L326,all_tags[format],1,FALSE),""),
IFERROR(VLOOKUP($M326,all_tags[format],1,FALSE),""),
IFERROR(VLOOKUP($N326,all_tags[format],1,FALSE),""),
IFERROR(VLOOKUP($O326,all_tags[format],1,FALSE),"")
)</f>
        <v>post#course#video</v>
      </c>
      <c r="AD326" s="5" t="str">
        <f>_xlfn.TEXTJOIN("#",TRUE,
IFERROR(VLOOKUP($F326,all_tags[type],1,FALSE),""),
IFERROR(VLOOKUP($G326,all_tags[type],1,FALSE),""),
IFERROR(VLOOKUP($H326,all_tags[type],1,FALSE),""),
IFERROR(VLOOKUP($I326,all_tags[type],1,FALSE),""),
IFERROR(VLOOKUP($J326,all_tags[type],1,FALSE),""),
IFERROR(VLOOKUP($K326,all_tags[type],1,FALSE),""),
IFERROR(VLOOKUP($L326,all_tags[type],1,FALSE),""),
IFERROR(VLOOKUP($M326,all_tags[type],1,FALSE),""),
IFERROR(VLOOKUP($N326,all_tags[type],1,FALSE),""),
IFERROR(VLOOKUP($O326,all_tags[type],1,FALSE),"")
)</f>
        <v/>
      </c>
      <c r="AE326" s="5" t="str">
        <f>_xlfn.TEXTJOIN("#",TRUE,
IFERROR(VLOOKUP($F326,all_tags[level],1,FALSE),""),
IFERROR(VLOOKUP($G326,all_tags[level],1,FALSE),""),
IFERROR(VLOOKUP($H326,all_tags[level],1,FALSE),""),
IFERROR(VLOOKUP($I326,all_tags[level],1,FALSE),""),
IFERROR(VLOOKUP($J326,all_tags[level],1,FALSE),""),
IFERROR(VLOOKUP($K326,all_tags[level],1,FALSE),""),
IFERROR(VLOOKUP($L326,all_tags[level],1,FALSE),""),
IFERROR(VLOOKUP($M326,all_tags[level],1,FALSE),""),
IFERROR(VLOOKUP($N326,all_tags[level],1,FALSE),""),
IFERROR(VLOOKUP($O326,all_tags[level],1,FALSE),"")
)</f>
        <v/>
      </c>
      <c r="AF326" s="5" t="str">
        <f>_xlfn.TEXTJOIN("#",TRUE,
IFERROR(VLOOKUP($F326,all_tags[style],1,FALSE),""),
IFERROR(VLOOKUP($G326,all_tags[style],1,FALSE),""),
IFERROR(VLOOKUP($H326,all_tags[style],1,FALSE),""),
IFERROR(VLOOKUP($I326,all_tags[style],1,FALSE),""),
IFERROR(VLOOKUP($J326,all_tags[style],1,FALSE),""),
IFERROR(VLOOKUP($K326,all_tags[style],1,FALSE),""),
IFERROR(VLOOKUP($L326,all_tags[style],1,FALSE),""),
IFERROR(VLOOKUP($M326,all_tags[style],1,FALSE),""),
IFERROR(VLOOKUP($N326,all_tags[style],1,FALSE),""),
IFERROR(VLOOKUP($O326,all_tags[style],1,FALSE),"")
)</f>
        <v/>
      </c>
      <c r="AG326" s="5" t="str">
        <f>_xlfn.TEXTJOIN("#",TRUE,
IFERROR(VLOOKUP($F326,all_tags[theme],1,FALSE),""),
IFERROR(VLOOKUP($G326,all_tags[theme],1,FALSE),""),
IFERROR(VLOOKUP($H326,all_tags[theme],1,FALSE),""),
IFERROR(VLOOKUP($I326,all_tags[theme],1,FALSE),""),
IFERROR(VLOOKUP($J326,all_tags[theme],1,FALSE),""),
IFERROR(VLOOKUP($K326,all_tags[theme],1,FALSE),""),
IFERROR(VLOOKUP($L326,all_tags[theme],1,FALSE),""),
IFERROR(VLOOKUP($M326,all_tags[theme],1,FALSE),""),
IFERROR(VLOOKUP($N326,all_tags[theme],1,FALSE),""),
IFERROR(VLOOKUP($O326,all_tags[theme],1,FALSE),"")
)</f>
        <v/>
      </c>
      <c r="AH326" s="5" t="str">
        <f>_xlfn.TEXTJOIN("#",TRUE,
IFERROR(VLOOKUP($F326,all_tags[topic],1,FALSE),""),
IFERROR(VLOOKUP($G326,all_tags[topic],1,FALSE),""),
IFERROR(VLOOKUP($H326,all_tags[topic],1,FALSE),""),
IFERROR(VLOOKUP($I326,all_tags[topic],1,FALSE),""),
IFERROR(VLOOKUP($J326,all_tags[topic],1,FALSE),""),
IFERROR(VLOOKUP($K326,all_tags[topic],1,FALSE),""),
IFERROR(VLOOKUP($L326,all_tags[topic],1,FALSE),""),
IFERROR(VLOOKUP($M326,all_tags[topic],1,FALSE),""),
IFERROR(VLOOKUP($N326,all_tags[topic],1,FALSE),""),
IFERROR(VLOOKUP($O326,all_tags[topic],1,FALSE),"")
)</f>
        <v/>
      </c>
      <c r="AI326" s="5" t="str">
        <f>_xlfn.TEXTJOIN("#",TRUE,
IFERROR(VLOOKUP($F326,all_tags[area],1,FALSE),""),
IFERROR(VLOOKUP($G326,all_tags[area],1,FALSE),""),
IFERROR(VLOOKUP($H326,all_tags[area],1,FALSE),""),
IFERROR(VLOOKUP($I326,all_tags[area],1,FALSE),""),
IFERROR(VLOOKUP($J326,all_tags[area],1,FALSE),""),
IFERROR(VLOOKUP($K326,all_tags[area],1,FALSE),""),
IFERROR(VLOOKUP($L326,all_tags[area],1,FALSE),""),
IFERROR(VLOOKUP($M326,all_tags[area],1,FALSE),""),
IFERROR(VLOOKUP($N326,all_tags[area],1,FALSE),""),
IFERROR(VLOOKUP($O326,all_tags[area],1,FALSE),"")
)</f>
        <v>big-data</v>
      </c>
      <c r="AJ326" s="5" t="str">
        <f>_xlfn.TEXTJOIN("#",TRUE,
IFERROR(VLOOKUP($F326,all_tags[technology],1,FALSE),""),
IFERROR(VLOOKUP($G326,all_tags[technology],1,FALSE),""),
IFERROR(VLOOKUP($H326,all_tags[technology],1,FALSE),""),
IFERROR(VLOOKUP($I326,all_tags[technology],1,FALSE),""),
IFERROR(VLOOKUP($J326,all_tags[technology],1,FALSE),""),
IFERROR(VLOOKUP($K326,all_tags[technology],1,FALSE),""),
IFERROR(VLOOKUP($L326,all_tags[technology],1,FALSE),""),
IFERROR(VLOOKUP($M326,all_tags[technology],1,FALSE),""),
IFERROR(VLOOKUP($N326,all_tags[technology],1,FALSE),""),
IFERROR(VLOOKUP($O326,all_tags[technology],1,FALSE),"")
)</f>
        <v/>
      </c>
      <c r="AK326" s="5" t="str">
        <f>_xlfn.TEXTJOIN("#",TRUE,
IFERROR(VLOOKUP($F326,all_tags[other],1,FALSE),""),
IFERROR(VLOOKUP($G326,all_tags[other],1,FALSE),""),
IFERROR(VLOOKUP($H326,all_tags[other],1,FALSE),""),
IFERROR(VLOOKUP($I326,all_tags[other],1,FALSE),""),
IFERROR(VLOOKUP($J326,all_tags[other],1,FALSE),""),
IFERROR(VLOOKUP($K326,all_tags[other],1,FALSE),""),
IFERROR(VLOOKUP($L326,all_tags[other],1,FALSE),""),
IFERROR(VLOOKUP($M326,all_tags[other],1,FALSE),""),
IFERROR(VLOOKUP($N326,all_tags[other],1,FALSE),""),
IFERROR(VLOOKUP($O326,all_tags[other],1,FALSE),"")
)</f>
        <v/>
      </c>
      <c r="AL326" t="str">
        <f t="shared" si="5"/>
        <v>post;course;video;big-data</v>
      </c>
    </row>
    <row r="327" spans="1:38" x14ac:dyDescent="0.25">
      <c r="A327" t="str">
        <f>source_data[[#This Row],[link_id]]</f>
        <v>L00767</v>
      </c>
      <c r="B327" t="str">
        <f>source_data[[#This Row],[link]]</f>
        <v>https://edwinth.github.io/blog/paletti/</v>
      </c>
      <c r="C327" t="str">
        <f>source_data[[#This Row],[article_title]]</f>
        <v>Make your own color palettes with paletti</v>
      </c>
      <c r="D327" t="str">
        <f>source_data[[#This Row],[concatenate]]</f>
        <v>post;package;how-to;colour</v>
      </c>
      <c r="E327">
        <f>source_data[[#This Row],[tag_count]]</f>
        <v>4</v>
      </c>
      <c r="F327" t="str" cm="1">
        <f t="array" ref="F327:I327">_xlfn.TEXTSPLIT(Table5[[#This Row],[concatenate]],";")</f>
        <v>post</v>
      </c>
      <c r="G327" t="str">
        <v>package</v>
      </c>
      <c r="H327" t="str">
        <v>how-to</v>
      </c>
      <c r="I327" t="str">
        <v>colour</v>
      </c>
      <c r="Q327">
        <f>IF(ISBLANK(F327),-1,COUNTIF(all_tags[],F327)-COUNTIF(all_tags[category],F327))</f>
        <v>1</v>
      </c>
      <c r="R327">
        <f>IF(ISBLANK(G327),-1,COUNTIF(all_tags[],G327)-COUNTIF(all_tags[category],G327))</f>
        <v>1</v>
      </c>
      <c r="S327">
        <f>IF(ISBLANK(H327),-1,COUNTIF(all_tags[],H327)-COUNTIF(all_tags[category],H327))</f>
        <v>1</v>
      </c>
      <c r="T327">
        <f>IF(ISBLANK(I327),-1,COUNTIF(all_tags[],I327)-COUNTIF(all_tags[category],I327))</f>
        <v>1</v>
      </c>
      <c r="U327">
        <f>IF(ISBLANK(J327),-1,COUNTIF(all_tags[],J327)-COUNTIF(all_tags[category],J327))</f>
        <v>-1</v>
      </c>
      <c r="V327">
        <f>IF(ISBLANK(K327),-1,COUNTIF(all_tags[],K327)-COUNTIF(all_tags[category],K327))</f>
        <v>-1</v>
      </c>
      <c r="W327">
        <f>IF(ISBLANK(L327),-1,COUNTIF(all_tags[],L327)-COUNTIF(all_tags[category],L327))</f>
        <v>-1</v>
      </c>
      <c r="X327">
        <f>IF(ISBLANK(M327),-1,COUNTIF(all_tags[],M327)-COUNTIF(all_tags[category],M327))</f>
        <v>-1</v>
      </c>
      <c r="Y327">
        <f>IF(ISBLANK(N327),-1,COUNTIF(all_tags[],N327)-COUNTIF(all_tags[category],N327))</f>
        <v>-1</v>
      </c>
      <c r="Z327">
        <f>IF(ISBLANK(O327),-1,COUNTIF(all_tags[],O327)-COUNTIF(all_tags[category],O327))</f>
        <v>-1</v>
      </c>
      <c r="AB327" t="str">
        <f>Table5[[#This Row],[link_id]]</f>
        <v>L00767</v>
      </c>
      <c r="AC327" s="5" t="str">
        <f>_xlfn.TEXTJOIN("#",TRUE,
IFERROR(VLOOKUP($F327,all_tags[format],1,FALSE),""),
IFERROR(VLOOKUP($G327,all_tags[format],1,FALSE),""),
IFERROR(VLOOKUP($H327,all_tags[format],1,FALSE),""),
IFERROR(VLOOKUP($I327,all_tags[format],1,FALSE),""),
IFERROR(VLOOKUP($J327,all_tags[format],1,FALSE),""),
IFERROR(VLOOKUP($K327,all_tags[format],1,FALSE),""),
IFERROR(VLOOKUP($L327,all_tags[format],1,FALSE),""),
IFERROR(VLOOKUP($M327,all_tags[format],1,FALSE),""),
IFERROR(VLOOKUP($N327,all_tags[format],1,FALSE),""),
IFERROR(VLOOKUP($O327,all_tags[format],1,FALSE),"")
)</f>
        <v>post#package</v>
      </c>
      <c r="AD327" s="5" t="str">
        <f>_xlfn.TEXTJOIN("#",TRUE,
IFERROR(VLOOKUP($F327,all_tags[type],1,FALSE),""),
IFERROR(VLOOKUP($G327,all_tags[type],1,FALSE),""),
IFERROR(VLOOKUP($H327,all_tags[type],1,FALSE),""),
IFERROR(VLOOKUP($I327,all_tags[type],1,FALSE),""),
IFERROR(VLOOKUP($J327,all_tags[type],1,FALSE),""),
IFERROR(VLOOKUP($K327,all_tags[type],1,FALSE),""),
IFERROR(VLOOKUP($L327,all_tags[type],1,FALSE),""),
IFERROR(VLOOKUP($M327,all_tags[type],1,FALSE),""),
IFERROR(VLOOKUP($N327,all_tags[type],1,FALSE),""),
IFERROR(VLOOKUP($O327,all_tags[type],1,FALSE),"")
)</f>
        <v>how-to</v>
      </c>
      <c r="AE327" s="5" t="str">
        <f>_xlfn.TEXTJOIN("#",TRUE,
IFERROR(VLOOKUP($F327,all_tags[level],1,FALSE),""),
IFERROR(VLOOKUP($G327,all_tags[level],1,FALSE),""),
IFERROR(VLOOKUP($H327,all_tags[level],1,FALSE),""),
IFERROR(VLOOKUP($I327,all_tags[level],1,FALSE),""),
IFERROR(VLOOKUP($J327,all_tags[level],1,FALSE),""),
IFERROR(VLOOKUP($K327,all_tags[level],1,FALSE),""),
IFERROR(VLOOKUP($L327,all_tags[level],1,FALSE),""),
IFERROR(VLOOKUP($M327,all_tags[level],1,FALSE),""),
IFERROR(VLOOKUP($N327,all_tags[level],1,FALSE),""),
IFERROR(VLOOKUP($O327,all_tags[level],1,FALSE),"")
)</f>
        <v/>
      </c>
      <c r="AF327" s="5" t="str">
        <f>_xlfn.TEXTJOIN("#",TRUE,
IFERROR(VLOOKUP($F327,all_tags[style],1,FALSE),""),
IFERROR(VLOOKUP($G327,all_tags[style],1,FALSE),""),
IFERROR(VLOOKUP($H327,all_tags[style],1,FALSE),""),
IFERROR(VLOOKUP($I327,all_tags[style],1,FALSE),""),
IFERROR(VLOOKUP($J327,all_tags[style],1,FALSE),""),
IFERROR(VLOOKUP($K327,all_tags[style],1,FALSE),""),
IFERROR(VLOOKUP($L327,all_tags[style],1,FALSE),""),
IFERROR(VLOOKUP($M327,all_tags[style],1,FALSE),""),
IFERROR(VLOOKUP($N327,all_tags[style],1,FALSE),""),
IFERROR(VLOOKUP($O327,all_tags[style],1,FALSE),"")
)</f>
        <v/>
      </c>
      <c r="AG327" s="5" t="str">
        <f>_xlfn.TEXTJOIN("#",TRUE,
IFERROR(VLOOKUP($F327,all_tags[theme],1,FALSE),""),
IFERROR(VLOOKUP($G327,all_tags[theme],1,FALSE),""),
IFERROR(VLOOKUP($H327,all_tags[theme],1,FALSE),""),
IFERROR(VLOOKUP($I327,all_tags[theme],1,FALSE),""),
IFERROR(VLOOKUP($J327,all_tags[theme],1,FALSE),""),
IFERROR(VLOOKUP($K327,all_tags[theme],1,FALSE),""),
IFERROR(VLOOKUP($L327,all_tags[theme],1,FALSE),""),
IFERROR(VLOOKUP($M327,all_tags[theme],1,FALSE),""),
IFERROR(VLOOKUP($N327,all_tags[theme],1,FALSE),""),
IFERROR(VLOOKUP($O327,all_tags[theme],1,FALSE),"")
)</f>
        <v/>
      </c>
      <c r="AH327" s="5" t="str">
        <f>_xlfn.TEXTJOIN("#",TRUE,
IFERROR(VLOOKUP($F327,all_tags[topic],1,FALSE),""),
IFERROR(VLOOKUP($G327,all_tags[topic],1,FALSE),""),
IFERROR(VLOOKUP($H327,all_tags[topic],1,FALSE),""),
IFERROR(VLOOKUP($I327,all_tags[topic],1,FALSE),""),
IFERROR(VLOOKUP($J327,all_tags[topic],1,FALSE),""),
IFERROR(VLOOKUP($K327,all_tags[topic],1,FALSE),""),
IFERROR(VLOOKUP($L327,all_tags[topic],1,FALSE),""),
IFERROR(VLOOKUP($M327,all_tags[topic],1,FALSE),""),
IFERROR(VLOOKUP($N327,all_tags[topic],1,FALSE),""),
IFERROR(VLOOKUP($O327,all_tags[topic],1,FALSE),"")
)</f>
        <v/>
      </c>
      <c r="AI327" s="5" t="str">
        <f>_xlfn.TEXTJOIN("#",TRUE,
IFERROR(VLOOKUP($F327,all_tags[area],1,FALSE),""),
IFERROR(VLOOKUP($G327,all_tags[area],1,FALSE),""),
IFERROR(VLOOKUP($H327,all_tags[area],1,FALSE),""),
IFERROR(VLOOKUP($I327,all_tags[area],1,FALSE),""),
IFERROR(VLOOKUP($J327,all_tags[area],1,FALSE),""),
IFERROR(VLOOKUP($K327,all_tags[area],1,FALSE),""),
IFERROR(VLOOKUP($L327,all_tags[area],1,FALSE),""),
IFERROR(VLOOKUP($M327,all_tags[area],1,FALSE),""),
IFERROR(VLOOKUP($N327,all_tags[area],1,FALSE),""),
IFERROR(VLOOKUP($O327,all_tags[area],1,FALSE),"")
)</f>
        <v>colour</v>
      </c>
      <c r="AJ327" s="5" t="str">
        <f>_xlfn.TEXTJOIN("#",TRUE,
IFERROR(VLOOKUP($F327,all_tags[technology],1,FALSE),""),
IFERROR(VLOOKUP($G327,all_tags[technology],1,FALSE),""),
IFERROR(VLOOKUP($H327,all_tags[technology],1,FALSE),""),
IFERROR(VLOOKUP($I327,all_tags[technology],1,FALSE),""),
IFERROR(VLOOKUP($J327,all_tags[technology],1,FALSE),""),
IFERROR(VLOOKUP($K327,all_tags[technology],1,FALSE),""),
IFERROR(VLOOKUP($L327,all_tags[technology],1,FALSE),""),
IFERROR(VLOOKUP($M327,all_tags[technology],1,FALSE),""),
IFERROR(VLOOKUP($N327,all_tags[technology],1,FALSE),""),
IFERROR(VLOOKUP($O327,all_tags[technology],1,FALSE),"")
)</f>
        <v/>
      </c>
      <c r="AK327" s="5" t="str">
        <f>_xlfn.TEXTJOIN("#",TRUE,
IFERROR(VLOOKUP($F327,all_tags[other],1,FALSE),""),
IFERROR(VLOOKUP($G327,all_tags[other],1,FALSE),""),
IFERROR(VLOOKUP($H327,all_tags[other],1,FALSE),""),
IFERROR(VLOOKUP($I327,all_tags[other],1,FALSE),""),
IFERROR(VLOOKUP($J327,all_tags[other],1,FALSE),""),
IFERROR(VLOOKUP($K327,all_tags[other],1,FALSE),""),
IFERROR(VLOOKUP($L327,all_tags[other],1,FALSE),""),
IFERROR(VLOOKUP($M327,all_tags[other],1,FALSE),""),
IFERROR(VLOOKUP($N327,all_tags[other],1,FALSE),""),
IFERROR(VLOOKUP($O327,all_tags[other],1,FALSE),"")
)</f>
        <v/>
      </c>
      <c r="AL327" t="str">
        <f t="shared" si="5"/>
        <v>post;package;how-to;colour</v>
      </c>
    </row>
    <row r="328" spans="1:38" x14ac:dyDescent="0.25">
      <c r="A328" t="str">
        <f>source_data[[#This Row],[link_id]]</f>
        <v>L00769</v>
      </c>
      <c r="B328" t="str">
        <f>source_data[[#This Row],[link]]</f>
        <v>https://theblog.adobe.com/the-power-of-the-palette-why-color-is-key-in-data-visualization-and-how-to-use-it/</v>
      </c>
      <c r="C328" t="str">
        <f>source_data[[#This Row],[article_title]]</f>
        <v>The Power of The Palette: Why Color is Key in Data Visualization and How to Use It</v>
      </c>
      <c r="D328" t="str">
        <f>source_data[[#This Row],[concatenate]]</f>
        <v>post;how-to;data-viz;colour</v>
      </c>
      <c r="E328">
        <f>source_data[[#This Row],[tag_count]]</f>
        <v>5</v>
      </c>
      <c r="F328" t="str" cm="1">
        <f t="array" ref="F328:I328">_xlfn.TEXTSPLIT(Table5[[#This Row],[concatenate]],";")</f>
        <v>post</v>
      </c>
      <c r="G328" t="str">
        <v>how-to</v>
      </c>
      <c r="H328" t="str">
        <v>data-viz</v>
      </c>
      <c r="I328" t="str">
        <v>colour</v>
      </c>
      <c r="Q328">
        <f>IF(ISBLANK(F328),-1,COUNTIF(all_tags[],F328)-COUNTIF(all_tags[category],F328))</f>
        <v>1</v>
      </c>
      <c r="R328">
        <f>IF(ISBLANK(G328),-1,COUNTIF(all_tags[],G328)-COUNTIF(all_tags[category],G328))</f>
        <v>1</v>
      </c>
      <c r="S328">
        <f>IF(ISBLANK(H328),-1,COUNTIF(all_tags[],H328)-COUNTIF(all_tags[category],H328))</f>
        <v>1</v>
      </c>
      <c r="T328">
        <f>IF(ISBLANK(I328),-1,COUNTIF(all_tags[],I328)-COUNTIF(all_tags[category],I328))</f>
        <v>1</v>
      </c>
      <c r="U328">
        <f>IF(ISBLANK(J328),-1,COUNTIF(all_tags[],J328)-COUNTIF(all_tags[category],J328))</f>
        <v>-1</v>
      </c>
      <c r="V328">
        <f>IF(ISBLANK(K328),-1,COUNTIF(all_tags[],K328)-COUNTIF(all_tags[category],K328))</f>
        <v>-1</v>
      </c>
      <c r="W328">
        <f>IF(ISBLANK(L328),-1,COUNTIF(all_tags[],L328)-COUNTIF(all_tags[category],L328))</f>
        <v>-1</v>
      </c>
      <c r="X328">
        <f>IF(ISBLANK(M328),-1,COUNTIF(all_tags[],M328)-COUNTIF(all_tags[category],M328))</f>
        <v>-1</v>
      </c>
      <c r="Y328">
        <f>IF(ISBLANK(N328),-1,COUNTIF(all_tags[],N328)-COUNTIF(all_tags[category],N328))</f>
        <v>-1</v>
      </c>
      <c r="Z328">
        <f>IF(ISBLANK(O328),-1,COUNTIF(all_tags[],O328)-COUNTIF(all_tags[category],O328))</f>
        <v>-1</v>
      </c>
      <c r="AB328" t="str">
        <f>Table5[[#This Row],[link_id]]</f>
        <v>L00769</v>
      </c>
      <c r="AC328" s="5" t="str">
        <f>_xlfn.TEXTJOIN("#",TRUE,
IFERROR(VLOOKUP($F328,all_tags[format],1,FALSE),""),
IFERROR(VLOOKUP($G328,all_tags[format],1,FALSE),""),
IFERROR(VLOOKUP($H328,all_tags[format],1,FALSE),""),
IFERROR(VLOOKUP($I328,all_tags[format],1,FALSE),""),
IFERROR(VLOOKUP($J328,all_tags[format],1,FALSE),""),
IFERROR(VLOOKUP($K328,all_tags[format],1,FALSE),""),
IFERROR(VLOOKUP($L328,all_tags[format],1,FALSE),""),
IFERROR(VLOOKUP($M328,all_tags[format],1,FALSE),""),
IFERROR(VLOOKUP($N328,all_tags[format],1,FALSE),""),
IFERROR(VLOOKUP($O328,all_tags[format],1,FALSE),"")
)</f>
        <v>post</v>
      </c>
      <c r="AD328" s="5" t="str">
        <f>_xlfn.TEXTJOIN("#",TRUE,
IFERROR(VLOOKUP($F328,all_tags[type],1,FALSE),""),
IFERROR(VLOOKUP($G328,all_tags[type],1,FALSE),""),
IFERROR(VLOOKUP($H328,all_tags[type],1,FALSE),""),
IFERROR(VLOOKUP($I328,all_tags[type],1,FALSE),""),
IFERROR(VLOOKUP($J328,all_tags[type],1,FALSE),""),
IFERROR(VLOOKUP($K328,all_tags[type],1,FALSE),""),
IFERROR(VLOOKUP($L328,all_tags[type],1,FALSE),""),
IFERROR(VLOOKUP($M328,all_tags[type],1,FALSE),""),
IFERROR(VLOOKUP($N328,all_tags[type],1,FALSE),""),
IFERROR(VLOOKUP($O328,all_tags[type],1,FALSE),"")
)</f>
        <v>how-to</v>
      </c>
      <c r="AE328" s="5" t="str">
        <f>_xlfn.TEXTJOIN("#",TRUE,
IFERROR(VLOOKUP($F328,all_tags[level],1,FALSE),""),
IFERROR(VLOOKUP($G328,all_tags[level],1,FALSE),""),
IFERROR(VLOOKUP($H328,all_tags[level],1,FALSE),""),
IFERROR(VLOOKUP($I328,all_tags[level],1,FALSE),""),
IFERROR(VLOOKUP($J328,all_tags[level],1,FALSE),""),
IFERROR(VLOOKUP($K328,all_tags[level],1,FALSE),""),
IFERROR(VLOOKUP($L328,all_tags[level],1,FALSE),""),
IFERROR(VLOOKUP($M328,all_tags[level],1,FALSE),""),
IFERROR(VLOOKUP($N328,all_tags[level],1,FALSE),""),
IFERROR(VLOOKUP($O328,all_tags[level],1,FALSE),"")
)</f>
        <v/>
      </c>
      <c r="AF328" s="5" t="str">
        <f>_xlfn.TEXTJOIN("#",TRUE,
IFERROR(VLOOKUP($F328,all_tags[style],1,FALSE),""),
IFERROR(VLOOKUP($G328,all_tags[style],1,FALSE),""),
IFERROR(VLOOKUP($H328,all_tags[style],1,FALSE),""),
IFERROR(VLOOKUP($I328,all_tags[style],1,FALSE),""),
IFERROR(VLOOKUP($J328,all_tags[style],1,FALSE),""),
IFERROR(VLOOKUP($K328,all_tags[style],1,FALSE),""),
IFERROR(VLOOKUP($L328,all_tags[style],1,FALSE),""),
IFERROR(VLOOKUP($M328,all_tags[style],1,FALSE),""),
IFERROR(VLOOKUP($N328,all_tags[style],1,FALSE),""),
IFERROR(VLOOKUP($O328,all_tags[style],1,FALSE),"")
)</f>
        <v/>
      </c>
      <c r="AG328" s="5" t="str">
        <f>_xlfn.TEXTJOIN("#",TRUE,
IFERROR(VLOOKUP($F328,all_tags[theme],1,FALSE),""),
IFERROR(VLOOKUP($G328,all_tags[theme],1,FALSE),""),
IFERROR(VLOOKUP($H328,all_tags[theme],1,FALSE),""),
IFERROR(VLOOKUP($I328,all_tags[theme],1,FALSE),""),
IFERROR(VLOOKUP($J328,all_tags[theme],1,FALSE),""),
IFERROR(VLOOKUP($K328,all_tags[theme],1,FALSE),""),
IFERROR(VLOOKUP($L328,all_tags[theme],1,FALSE),""),
IFERROR(VLOOKUP($M328,all_tags[theme],1,FALSE),""),
IFERROR(VLOOKUP($N328,all_tags[theme],1,FALSE),""),
IFERROR(VLOOKUP($O328,all_tags[theme],1,FALSE),"")
)</f>
        <v>data-viz</v>
      </c>
      <c r="AH328" s="5" t="str">
        <f>_xlfn.TEXTJOIN("#",TRUE,
IFERROR(VLOOKUP($F328,all_tags[topic],1,FALSE),""),
IFERROR(VLOOKUP($G328,all_tags[topic],1,FALSE),""),
IFERROR(VLOOKUP($H328,all_tags[topic],1,FALSE),""),
IFERROR(VLOOKUP($I328,all_tags[topic],1,FALSE),""),
IFERROR(VLOOKUP($J328,all_tags[topic],1,FALSE),""),
IFERROR(VLOOKUP($K328,all_tags[topic],1,FALSE),""),
IFERROR(VLOOKUP($L328,all_tags[topic],1,FALSE),""),
IFERROR(VLOOKUP($M328,all_tags[topic],1,FALSE),""),
IFERROR(VLOOKUP($N328,all_tags[topic],1,FALSE),""),
IFERROR(VLOOKUP($O328,all_tags[topic],1,FALSE),"")
)</f>
        <v/>
      </c>
      <c r="AI328" s="5" t="str">
        <f>_xlfn.TEXTJOIN("#",TRUE,
IFERROR(VLOOKUP($F328,all_tags[area],1,FALSE),""),
IFERROR(VLOOKUP($G328,all_tags[area],1,FALSE),""),
IFERROR(VLOOKUP($H328,all_tags[area],1,FALSE),""),
IFERROR(VLOOKUP($I328,all_tags[area],1,FALSE),""),
IFERROR(VLOOKUP($J328,all_tags[area],1,FALSE),""),
IFERROR(VLOOKUP($K328,all_tags[area],1,FALSE),""),
IFERROR(VLOOKUP($L328,all_tags[area],1,FALSE),""),
IFERROR(VLOOKUP($M328,all_tags[area],1,FALSE),""),
IFERROR(VLOOKUP($N328,all_tags[area],1,FALSE),""),
IFERROR(VLOOKUP($O328,all_tags[area],1,FALSE),"")
)</f>
        <v>colour</v>
      </c>
      <c r="AJ328" s="5" t="str">
        <f>_xlfn.TEXTJOIN("#",TRUE,
IFERROR(VLOOKUP($F328,all_tags[technology],1,FALSE),""),
IFERROR(VLOOKUP($G328,all_tags[technology],1,FALSE),""),
IFERROR(VLOOKUP($H328,all_tags[technology],1,FALSE),""),
IFERROR(VLOOKUP($I328,all_tags[technology],1,FALSE),""),
IFERROR(VLOOKUP($J328,all_tags[technology],1,FALSE),""),
IFERROR(VLOOKUP($K328,all_tags[technology],1,FALSE),""),
IFERROR(VLOOKUP($L328,all_tags[technology],1,FALSE),""),
IFERROR(VLOOKUP($M328,all_tags[technology],1,FALSE),""),
IFERROR(VLOOKUP($N328,all_tags[technology],1,FALSE),""),
IFERROR(VLOOKUP($O328,all_tags[technology],1,FALSE),"")
)</f>
        <v/>
      </c>
      <c r="AK328" s="5" t="str">
        <f>_xlfn.TEXTJOIN("#",TRUE,
IFERROR(VLOOKUP($F328,all_tags[other],1,FALSE),""),
IFERROR(VLOOKUP($G328,all_tags[other],1,FALSE),""),
IFERROR(VLOOKUP($H328,all_tags[other],1,FALSE),""),
IFERROR(VLOOKUP($I328,all_tags[other],1,FALSE),""),
IFERROR(VLOOKUP($J328,all_tags[other],1,FALSE),""),
IFERROR(VLOOKUP($K328,all_tags[other],1,FALSE),""),
IFERROR(VLOOKUP($L328,all_tags[other],1,FALSE),""),
IFERROR(VLOOKUP($M328,all_tags[other],1,FALSE),""),
IFERROR(VLOOKUP($N328,all_tags[other],1,FALSE),""),
IFERROR(VLOOKUP($O328,all_tags[other],1,FALSE),"")
)</f>
        <v/>
      </c>
      <c r="AL328" t="str">
        <f t="shared" si="5"/>
        <v>post;how-to;data-viz;colour</v>
      </c>
    </row>
    <row r="329" spans="1:38" x14ac:dyDescent="0.25">
      <c r="A329" t="str">
        <f>source_data[[#This Row],[link_id]]</f>
        <v>L00770</v>
      </c>
      <c r="B329" t="str">
        <f>source_data[[#This Row],[link]]</f>
        <v>https://stackoverflow.com/questions/41105713/svg-marker-mid-on-specific-point-on-path</v>
      </c>
      <c r="C329" t="str">
        <f>source_data[[#This Row],[article_title]]</f>
        <v>SVG marker-mid on specific point on path</v>
      </c>
      <c r="D329" t="str">
        <f>source_data[[#This Row],[concatenate]]</f>
        <v>post;data-viz;technique;technology;svg</v>
      </c>
      <c r="E329">
        <f>source_data[[#This Row],[tag_count]]</f>
        <v>5</v>
      </c>
      <c r="F329" t="str" cm="1">
        <f t="array" ref="F329:J329">_xlfn.TEXTSPLIT(Table5[[#This Row],[concatenate]],";")</f>
        <v>post</v>
      </c>
      <c r="G329" t="str">
        <v>data-viz</v>
      </c>
      <c r="H329" t="str">
        <v>technique</v>
      </c>
      <c r="I329" t="str">
        <v>technology</v>
      </c>
      <c r="J329" t="str">
        <v>svg</v>
      </c>
      <c r="Q329">
        <f>IF(ISBLANK(F329),-1,COUNTIF(all_tags[],F329)-COUNTIF(all_tags[category],F329))</f>
        <v>1</v>
      </c>
      <c r="R329">
        <f>IF(ISBLANK(G329),-1,COUNTIF(all_tags[],G329)-COUNTIF(all_tags[category],G329))</f>
        <v>1</v>
      </c>
      <c r="S329">
        <f>IF(ISBLANK(H329),-1,COUNTIF(all_tags[],H329)-COUNTIF(all_tags[category],H329))</f>
        <v>1</v>
      </c>
      <c r="T329">
        <f>IF(ISBLANK(I329),-1,COUNTIF(all_tags[],I329)-COUNTIF(all_tags[category],I329))</f>
        <v>1</v>
      </c>
      <c r="U329">
        <f>IF(ISBLANK(J329),-1,COUNTIF(all_tags[],J329)-COUNTIF(all_tags[category],J329))</f>
        <v>1</v>
      </c>
      <c r="V329">
        <f>IF(ISBLANK(K329),-1,COUNTIF(all_tags[],K329)-COUNTIF(all_tags[category],K329))</f>
        <v>-1</v>
      </c>
      <c r="W329">
        <f>IF(ISBLANK(L329),-1,COUNTIF(all_tags[],L329)-COUNTIF(all_tags[category],L329))</f>
        <v>-1</v>
      </c>
      <c r="X329">
        <f>IF(ISBLANK(M329),-1,COUNTIF(all_tags[],M329)-COUNTIF(all_tags[category],M329))</f>
        <v>-1</v>
      </c>
      <c r="Y329">
        <f>IF(ISBLANK(N329),-1,COUNTIF(all_tags[],N329)-COUNTIF(all_tags[category],N329))</f>
        <v>-1</v>
      </c>
      <c r="Z329">
        <f>IF(ISBLANK(O329),-1,COUNTIF(all_tags[],O329)-COUNTIF(all_tags[category],O329))</f>
        <v>-1</v>
      </c>
      <c r="AB329" t="str">
        <f>Table5[[#This Row],[link_id]]</f>
        <v>L00770</v>
      </c>
      <c r="AC329" s="5" t="str">
        <f>_xlfn.TEXTJOIN("#",TRUE,
IFERROR(VLOOKUP($F329,all_tags[format],1,FALSE),""),
IFERROR(VLOOKUP($G329,all_tags[format],1,FALSE),""),
IFERROR(VLOOKUP($H329,all_tags[format],1,FALSE),""),
IFERROR(VLOOKUP($I329,all_tags[format],1,FALSE),""),
IFERROR(VLOOKUP($J329,all_tags[format],1,FALSE),""),
IFERROR(VLOOKUP($K329,all_tags[format],1,FALSE),""),
IFERROR(VLOOKUP($L329,all_tags[format],1,FALSE),""),
IFERROR(VLOOKUP($M329,all_tags[format],1,FALSE),""),
IFERROR(VLOOKUP($N329,all_tags[format],1,FALSE),""),
IFERROR(VLOOKUP($O329,all_tags[format],1,FALSE),"")
)</f>
        <v>post</v>
      </c>
      <c r="AD329" s="5" t="str">
        <f>_xlfn.TEXTJOIN("#",TRUE,
IFERROR(VLOOKUP($F329,all_tags[type],1,FALSE),""),
IFERROR(VLOOKUP($G329,all_tags[type],1,FALSE),""),
IFERROR(VLOOKUP($H329,all_tags[type],1,FALSE),""),
IFERROR(VLOOKUP($I329,all_tags[type],1,FALSE),""),
IFERROR(VLOOKUP($J329,all_tags[type],1,FALSE),""),
IFERROR(VLOOKUP($K329,all_tags[type],1,FALSE),""),
IFERROR(VLOOKUP($L329,all_tags[type],1,FALSE),""),
IFERROR(VLOOKUP($M329,all_tags[type],1,FALSE),""),
IFERROR(VLOOKUP($N329,all_tags[type],1,FALSE),""),
IFERROR(VLOOKUP($O329,all_tags[type],1,FALSE),"")
)</f>
        <v/>
      </c>
      <c r="AE329" s="5" t="str">
        <f>_xlfn.TEXTJOIN("#",TRUE,
IFERROR(VLOOKUP($F329,all_tags[level],1,FALSE),""),
IFERROR(VLOOKUP($G329,all_tags[level],1,FALSE),""),
IFERROR(VLOOKUP($H329,all_tags[level],1,FALSE),""),
IFERROR(VLOOKUP($I329,all_tags[level],1,FALSE),""),
IFERROR(VLOOKUP($J329,all_tags[level],1,FALSE),""),
IFERROR(VLOOKUP($K329,all_tags[level],1,FALSE),""),
IFERROR(VLOOKUP($L329,all_tags[level],1,FALSE),""),
IFERROR(VLOOKUP($M329,all_tags[level],1,FALSE),""),
IFERROR(VLOOKUP($N329,all_tags[level],1,FALSE),""),
IFERROR(VLOOKUP($O329,all_tags[level],1,FALSE),"")
)</f>
        <v/>
      </c>
      <c r="AF329" s="5" t="str">
        <f>_xlfn.TEXTJOIN("#",TRUE,
IFERROR(VLOOKUP($F329,all_tags[style],1,FALSE),""),
IFERROR(VLOOKUP($G329,all_tags[style],1,FALSE),""),
IFERROR(VLOOKUP($H329,all_tags[style],1,FALSE),""),
IFERROR(VLOOKUP($I329,all_tags[style],1,FALSE),""),
IFERROR(VLOOKUP($J329,all_tags[style],1,FALSE),""),
IFERROR(VLOOKUP($K329,all_tags[style],1,FALSE),""),
IFERROR(VLOOKUP($L329,all_tags[style],1,FALSE),""),
IFERROR(VLOOKUP($M329,all_tags[style],1,FALSE),""),
IFERROR(VLOOKUP($N329,all_tags[style],1,FALSE),""),
IFERROR(VLOOKUP($O329,all_tags[style],1,FALSE),"")
)</f>
        <v/>
      </c>
      <c r="AG329" s="5" t="str">
        <f>_xlfn.TEXTJOIN("#",TRUE,
IFERROR(VLOOKUP($F329,all_tags[theme],1,FALSE),""),
IFERROR(VLOOKUP($G329,all_tags[theme],1,FALSE),""),
IFERROR(VLOOKUP($H329,all_tags[theme],1,FALSE),""),
IFERROR(VLOOKUP($I329,all_tags[theme],1,FALSE),""),
IFERROR(VLOOKUP($J329,all_tags[theme],1,FALSE),""),
IFERROR(VLOOKUP($K329,all_tags[theme],1,FALSE),""),
IFERROR(VLOOKUP($L329,all_tags[theme],1,FALSE),""),
IFERROR(VLOOKUP($M329,all_tags[theme],1,FALSE),""),
IFERROR(VLOOKUP($N329,all_tags[theme],1,FALSE),""),
IFERROR(VLOOKUP($O329,all_tags[theme],1,FALSE),"")
)</f>
        <v>data-viz</v>
      </c>
      <c r="AH329" s="5" t="str">
        <f>_xlfn.TEXTJOIN("#",TRUE,
IFERROR(VLOOKUP($F329,all_tags[topic],1,FALSE),""),
IFERROR(VLOOKUP($G329,all_tags[topic],1,FALSE),""),
IFERROR(VLOOKUP($H329,all_tags[topic],1,FALSE),""),
IFERROR(VLOOKUP($I329,all_tags[topic],1,FALSE),""),
IFERROR(VLOOKUP($J329,all_tags[topic],1,FALSE),""),
IFERROR(VLOOKUP($K329,all_tags[topic],1,FALSE),""),
IFERROR(VLOOKUP($L329,all_tags[topic],1,FALSE),""),
IFERROR(VLOOKUP($M329,all_tags[topic],1,FALSE),""),
IFERROR(VLOOKUP($N329,all_tags[topic],1,FALSE),""),
IFERROR(VLOOKUP($O329,all_tags[topic],1,FALSE),"")
)</f>
        <v>technique#technology</v>
      </c>
      <c r="AI329" s="5" t="str">
        <f>_xlfn.TEXTJOIN("#",TRUE,
IFERROR(VLOOKUP($F329,all_tags[area],1,FALSE),""),
IFERROR(VLOOKUP($G329,all_tags[area],1,FALSE),""),
IFERROR(VLOOKUP($H329,all_tags[area],1,FALSE),""),
IFERROR(VLOOKUP($I329,all_tags[area],1,FALSE),""),
IFERROR(VLOOKUP($J329,all_tags[area],1,FALSE),""),
IFERROR(VLOOKUP($K329,all_tags[area],1,FALSE),""),
IFERROR(VLOOKUP($L329,all_tags[area],1,FALSE),""),
IFERROR(VLOOKUP($M329,all_tags[area],1,FALSE),""),
IFERROR(VLOOKUP($N329,all_tags[area],1,FALSE),""),
IFERROR(VLOOKUP($O329,all_tags[area],1,FALSE),"")
)</f>
        <v/>
      </c>
      <c r="AJ329" s="5" t="str">
        <f>_xlfn.TEXTJOIN("#",TRUE,
IFERROR(VLOOKUP($F329,all_tags[technology],1,FALSE),""),
IFERROR(VLOOKUP($G329,all_tags[technology],1,FALSE),""),
IFERROR(VLOOKUP($H329,all_tags[technology],1,FALSE),""),
IFERROR(VLOOKUP($I329,all_tags[technology],1,FALSE),""),
IFERROR(VLOOKUP($J329,all_tags[technology],1,FALSE),""),
IFERROR(VLOOKUP($K329,all_tags[technology],1,FALSE),""),
IFERROR(VLOOKUP($L329,all_tags[technology],1,FALSE),""),
IFERROR(VLOOKUP($M329,all_tags[technology],1,FALSE),""),
IFERROR(VLOOKUP($N329,all_tags[technology],1,FALSE),""),
IFERROR(VLOOKUP($O329,all_tags[technology],1,FALSE),"")
)</f>
        <v>svg</v>
      </c>
      <c r="AK329" s="5" t="str">
        <f>_xlfn.TEXTJOIN("#",TRUE,
IFERROR(VLOOKUP($F329,all_tags[other],1,FALSE),""),
IFERROR(VLOOKUP($G329,all_tags[other],1,FALSE),""),
IFERROR(VLOOKUP($H329,all_tags[other],1,FALSE),""),
IFERROR(VLOOKUP($I329,all_tags[other],1,FALSE),""),
IFERROR(VLOOKUP($J329,all_tags[other],1,FALSE),""),
IFERROR(VLOOKUP($K329,all_tags[other],1,FALSE),""),
IFERROR(VLOOKUP($L329,all_tags[other],1,FALSE),""),
IFERROR(VLOOKUP($M329,all_tags[other],1,FALSE),""),
IFERROR(VLOOKUP($N329,all_tags[other],1,FALSE),""),
IFERROR(VLOOKUP($O329,all_tags[other],1,FALSE),"")
)</f>
        <v/>
      </c>
      <c r="AL329" t="str">
        <f t="shared" si="5"/>
        <v>post;data-viz;technique;technology;svg</v>
      </c>
    </row>
    <row r="330" spans="1:38" ht="30" x14ac:dyDescent="0.25">
      <c r="A330" t="str">
        <f>source_data[[#This Row],[link_id]]</f>
        <v>L00771</v>
      </c>
      <c r="B330" t="str">
        <f>source_data[[#This Row],[link]]</f>
        <v>http://www.creativebloq.com/features/6-secrets-to-creating-outstanding-infographics</v>
      </c>
      <c r="C330" t="str">
        <f>source_data[[#This Row],[article_title]]</f>
        <v>6 secrets to creating outstanding infographics</v>
      </c>
      <c r="D330" t="str">
        <f>source_data[[#This Row],[concatenate]]</f>
        <v>post;tip;advice;opinion;data-viz</v>
      </c>
      <c r="E330">
        <f>source_data[[#This Row],[tag_count]]</f>
        <v>4</v>
      </c>
      <c r="F330" t="str" cm="1">
        <f t="array" ref="F330:J330">_xlfn.TEXTSPLIT(Table5[[#This Row],[concatenate]],";")</f>
        <v>post</v>
      </c>
      <c r="G330" t="str">
        <v>tip</v>
      </c>
      <c r="H330" t="str">
        <v>advice</v>
      </c>
      <c r="I330" t="str">
        <v>opinion</v>
      </c>
      <c r="J330" t="str">
        <v>data-viz</v>
      </c>
      <c r="Q330">
        <f>IF(ISBLANK(F330),-1,COUNTIF(all_tags[],F330)-COUNTIF(all_tags[category],F330))</f>
        <v>1</v>
      </c>
      <c r="R330">
        <f>IF(ISBLANK(G330),-1,COUNTIF(all_tags[],G330)-COUNTIF(all_tags[category],G330))</f>
        <v>1</v>
      </c>
      <c r="S330">
        <f>IF(ISBLANK(H330),-1,COUNTIF(all_tags[],H330)-COUNTIF(all_tags[category],H330))</f>
        <v>1</v>
      </c>
      <c r="T330">
        <f>IF(ISBLANK(I330),-1,COUNTIF(all_tags[],I330)-COUNTIF(all_tags[category],I330))</f>
        <v>1</v>
      </c>
      <c r="U330">
        <f>IF(ISBLANK(J330),-1,COUNTIF(all_tags[],J330)-COUNTIF(all_tags[category],J330))</f>
        <v>1</v>
      </c>
      <c r="V330">
        <f>IF(ISBLANK(K330),-1,COUNTIF(all_tags[],K330)-COUNTIF(all_tags[category],K330))</f>
        <v>-1</v>
      </c>
      <c r="W330">
        <f>IF(ISBLANK(L330),-1,COUNTIF(all_tags[],L330)-COUNTIF(all_tags[category],L330))</f>
        <v>-1</v>
      </c>
      <c r="X330">
        <f>IF(ISBLANK(M330),-1,COUNTIF(all_tags[],M330)-COUNTIF(all_tags[category],M330))</f>
        <v>-1</v>
      </c>
      <c r="Y330">
        <f>IF(ISBLANK(N330),-1,COUNTIF(all_tags[],N330)-COUNTIF(all_tags[category],N330))</f>
        <v>-1</v>
      </c>
      <c r="Z330">
        <f>IF(ISBLANK(O330),-1,COUNTIF(all_tags[],O330)-COUNTIF(all_tags[category],O330))</f>
        <v>-1</v>
      </c>
      <c r="AB330" t="str">
        <f>Table5[[#This Row],[link_id]]</f>
        <v>L00771</v>
      </c>
      <c r="AC330" s="5" t="str">
        <f>_xlfn.TEXTJOIN("#",TRUE,
IFERROR(VLOOKUP($F330,all_tags[format],1,FALSE),""),
IFERROR(VLOOKUP($G330,all_tags[format],1,FALSE),""),
IFERROR(VLOOKUP($H330,all_tags[format],1,FALSE),""),
IFERROR(VLOOKUP($I330,all_tags[format],1,FALSE),""),
IFERROR(VLOOKUP($J330,all_tags[format],1,FALSE),""),
IFERROR(VLOOKUP($K330,all_tags[format],1,FALSE),""),
IFERROR(VLOOKUP($L330,all_tags[format],1,FALSE),""),
IFERROR(VLOOKUP($M330,all_tags[format],1,FALSE),""),
IFERROR(VLOOKUP($N330,all_tags[format],1,FALSE),""),
IFERROR(VLOOKUP($O330,all_tags[format],1,FALSE),"")
)</f>
        <v>post</v>
      </c>
      <c r="AD330" s="5" t="str">
        <f>_xlfn.TEXTJOIN("#",TRUE,
IFERROR(VLOOKUP($F330,all_tags[type],1,FALSE),""),
IFERROR(VLOOKUP($G330,all_tags[type],1,FALSE),""),
IFERROR(VLOOKUP($H330,all_tags[type],1,FALSE),""),
IFERROR(VLOOKUP($I330,all_tags[type],1,FALSE),""),
IFERROR(VLOOKUP($J330,all_tags[type],1,FALSE),""),
IFERROR(VLOOKUP($K330,all_tags[type],1,FALSE),""),
IFERROR(VLOOKUP($L330,all_tags[type],1,FALSE),""),
IFERROR(VLOOKUP($M330,all_tags[type],1,FALSE),""),
IFERROR(VLOOKUP($N330,all_tags[type],1,FALSE),""),
IFERROR(VLOOKUP($O330,all_tags[type],1,FALSE),"")
)</f>
        <v>tip#advice#opinion</v>
      </c>
      <c r="AE330" s="5" t="str">
        <f>_xlfn.TEXTJOIN("#",TRUE,
IFERROR(VLOOKUP($F330,all_tags[level],1,FALSE),""),
IFERROR(VLOOKUP($G330,all_tags[level],1,FALSE),""),
IFERROR(VLOOKUP($H330,all_tags[level],1,FALSE),""),
IFERROR(VLOOKUP($I330,all_tags[level],1,FALSE),""),
IFERROR(VLOOKUP($J330,all_tags[level],1,FALSE),""),
IFERROR(VLOOKUP($K330,all_tags[level],1,FALSE),""),
IFERROR(VLOOKUP($L330,all_tags[level],1,FALSE),""),
IFERROR(VLOOKUP($M330,all_tags[level],1,FALSE),""),
IFERROR(VLOOKUP($N330,all_tags[level],1,FALSE),""),
IFERROR(VLOOKUP($O330,all_tags[level],1,FALSE),"")
)</f>
        <v/>
      </c>
      <c r="AF330" s="5" t="str">
        <f>_xlfn.TEXTJOIN("#",TRUE,
IFERROR(VLOOKUP($F330,all_tags[style],1,FALSE),""),
IFERROR(VLOOKUP($G330,all_tags[style],1,FALSE),""),
IFERROR(VLOOKUP($H330,all_tags[style],1,FALSE),""),
IFERROR(VLOOKUP($I330,all_tags[style],1,FALSE),""),
IFERROR(VLOOKUP($J330,all_tags[style],1,FALSE),""),
IFERROR(VLOOKUP($K330,all_tags[style],1,FALSE),""),
IFERROR(VLOOKUP($L330,all_tags[style],1,FALSE),""),
IFERROR(VLOOKUP($M330,all_tags[style],1,FALSE),""),
IFERROR(VLOOKUP($N330,all_tags[style],1,FALSE),""),
IFERROR(VLOOKUP($O330,all_tags[style],1,FALSE),"")
)</f>
        <v/>
      </c>
      <c r="AG330" s="5" t="str">
        <f>_xlfn.TEXTJOIN("#",TRUE,
IFERROR(VLOOKUP($F330,all_tags[theme],1,FALSE),""),
IFERROR(VLOOKUP($G330,all_tags[theme],1,FALSE),""),
IFERROR(VLOOKUP($H330,all_tags[theme],1,FALSE),""),
IFERROR(VLOOKUP($I330,all_tags[theme],1,FALSE),""),
IFERROR(VLOOKUP($J330,all_tags[theme],1,FALSE),""),
IFERROR(VLOOKUP($K330,all_tags[theme],1,FALSE),""),
IFERROR(VLOOKUP($L330,all_tags[theme],1,FALSE),""),
IFERROR(VLOOKUP($M330,all_tags[theme],1,FALSE),""),
IFERROR(VLOOKUP($N330,all_tags[theme],1,FALSE),""),
IFERROR(VLOOKUP($O330,all_tags[theme],1,FALSE),"")
)</f>
        <v>data-viz</v>
      </c>
      <c r="AH330" s="5" t="str">
        <f>_xlfn.TEXTJOIN("#",TRUE,
IFERROR(VLOOKUP($F330,all_tags[topic],1,FALSE),""),
IFERROR(VLOOKUP($G330,all_tags[topic],1,FALSE),""),
IFERROR(VLOOKUP($H330,all_tags[topic],1,FALSE),""),
IFERROR(VLOOKUP($I330,all_tags[topic],1,FALSE),""),
IFERROR(VLOOKUP($J330,all_tags[topic],1,FALSE),""),
IFERROR(VLOOKUP($K330,all_tags[topic],1,FALSE),""),
IFERROR(VLOOKUP($L330,all_tags[topic],1,FALSE),""),
IFERROR(VLOOKUP($M330,all_tags[topic],1,FALSE),""),
IFERROR(VLOOKUP($N330,all_tags[topic],1,FALSE),""),
IFERROR(VLOOKUP($O330,all_tags[topic],1,FALSE),"")
)</f>
        <v/>
      </c>
      <c r="AI330" s="5" t="str">
        <f>_xlfn.TEXTJOIN("#",TRUE,
IFERROR(VLOOKUP($F330,all_tags[area],1,FALSE),""),
IFERROR(VLOOKUP($G330,all_tags[area],1,FALSE),""),
IFERROR(VLOOKUP($H330,all_tags[area],1,FALSE),""),
IFERROR(VLOOKUP($I330,all_tags[area],1,FALSE),""),
IFERROR(VLOOKUP($J330,all_tags[area],1,FALSE),""),
IFERROR(VLOOKUP($K330,all_tags[area],1,FALSE),""),
IFERROR(VLOOKUP($L330,all_tags[area],1,FALSE),""),
IFERROR(VLOOKUP($M330,all_tags[area],1,FALSE),""),
IFERROR(VLOOKUP($N330,all_tags[area],1,FALSE),""),
IFERROR(VLOOKUP($O330,all_tags[area],1,FALSE),"")
)</f>
        <v/>
      </c>
      <c r="AJ330" s="5" t="str">
        <f>_xlfn.TEXTJOIN("#",TRUE,
IFERROR(VLOOKUP($F330,all_tags[technology],1,FALSE),""),
IFERROR(VLOOKUP($G330,all_tags[technology],1,FALSE),""),
IFERROR(VLOOKUP($H330,all_tags[technology],1,FALSE),""),
IFERROR(VLOOKUP($I330,all_tags[technology],1,FALSE),""),
IFERROR(VLOOKUP($J330,all_tags[technology],1,FALSE),""),
IFERROR(VLOOKUP($K330,all_tags[technology],1,FALSE),""),
IFERROR(VLOOKUP($L330,all_tags[technology],1,FALSE),""),
IFERROR(VLOOKUP($M330,all_tags[technology],1,FALSE),""),
IFERROR(VLOOKUP($N330,all_tags[technology],1,FALSE),""),
IFERROR(VLOOKUP($O330,all_tags[technology],1,FALSE),"")
)</f>
        <v/>
      </c>
      <c r="AK330" s="5" t="str">
        <f>_xlfn.TEXTJOIN("#",TRUE,
IFERROR(VLOOKUP($F330,all_tags[other],1,FALSE),""),
IFERROR(VLOOKUP($G330,all_tags[other],1,FALSE),""),
IFERROR(VLOOKUP($H330,all_tags[other],1,FALSE),""),
IFERROR(VLOOKUP($I330,all_tags[other],1,FALSE),""),
IFERROR(VLOOKUP($J330,all_tags[other],1,FALSE),""),
IFERROR(VLOOKUP($K330,all_tags[other],1,FALSE),""),
IFERROR(VLOOKUP($L330,all_tags[other],1,FALSE),""),
IFERROR(VLOOKUP($M330,all_tags[other],1,FALSE),""),
IFERROR(VLOOKUP($N330,all_tags[other],1,FALSE),""),
IFERROR(VLOOKUP($O330,all_tags[other],1,FALSE),"")
)</f>
        <v/>
      </c>
      <c r="AL330" t="str">
        <f t="shared" si="5"/>
        <v>post;tip;advice;opinion;data-viz</v>
      </c>
    </row>
    <row r="331" spans="1:38" ht="30" x14ac:dyDescent="0.25">
      <c r="A331" t="str">
        <f>source_data[[#This Row],[link_id]]</f>
        <v>L00772</v>
      </c>
      <c r="B331" t="str">
        <f>source_data[[#This Row],[link]]</f>
        <v>http://flowingdata.com/2018/01/08/visualizing-the-uncertainty-in-data/</v>
      </c>
      <c r="C331" t="str">
        <f>source_data[[#This Row],[article_title]]</f>
        <v>Visualizing the Uncertainty in Data</v>
      </c>
      <c r="D331" t="str">
        <f>source_data[[#This Row],[concatenate]]</f>
        <v>post;advice;perspective;data-viz;statistics;uncertainty</v>
      </c>
      <c r="E331">
        <f>source_data[[#This Row],[tag_count]]</f>
        <v>5</v>
      </c>
      <c r="F331" t="str" cm="1">
        <f t="array" ref="F331:K331">_xlfn.TEXTSPLIT(Table5[[#This Row],[concatenate]],";")</f>
        <v>post</v>
      </c>
      <c r="G331" t="str">
        <v>advice</v>
      </c>
      <c r="H331" t="str">
        <v>perspective</v>
      </c>
      <c r="I331" t="str">
        <v>data-viz</v>
      </c>
      <c r="J331" t="str">
        <v>statistics</v>
      </c>
      <c r="K331" t="str">
        <v>uncertainty</v>
      </c>
      <c r="Q331">
        <f>IF(ISBLANK(F331),-1,COUNTIF(all_tags[],F331)-COUNTIF(all_tags[category],F331))</f>
        <v>1</v>
      </c>
      <c r="R331">
        <f>IF(ISBLANK(G331),-1,COUNTIF(all_tags[],G331)-COUNTIF(all_tags[category],G331))</f>
        <v>1</v>
      </c>
      <c r="S331">
        <f>IF(ISBLANK(H331),-1,COUNTIF(all_tags[],H331)-COUNTIF(all_tags[category],H331))</f>
        <v>1</v>
      </c>
      <c r="T331">
        <f>IF(ISBLANK(I331),-1,COUNTIF(all_tags[],I331)-COUNTIF(all_tags[category],I331))</f>
        <v>1</v>
      </c>
      <c r="U331">
        <f>IF(ISBLANK(J331),-1,COUNTIF(all_tags[],J331)-COUNTIF(all_tags[category],J331))</f>
        <v>1</v>
      </c>
      <c r="V331">
        <f>IF(ISBLANK(K331),-1,COUNTIF(all_tags[],K331)-COUNTIF(all_tags[category],K331))</f>
        <v>1</v>
      </c>
      <c r="W331">
        <f>IF(ISBLANK(L331),-1,COUNTIF(all_tags[],L331)-COUNTIF(all_tags[category],L331))</f>
        <v>-1</v>
      </c>
      <c r="X331">
        <f>IF(ISBLANK(M331),-1,COUNTIF(all_tags[],M331)-COUNTIF(all_tags[category],M331))</f>
        <v>-1</v>
      </c>
      <c r="Y331">
        <f>IF(ISBLANK(N331),-1,COUNTIF(all_tags[],N331)-COUNTIF(all_tags[category],N331))</f>
        <v>-1</v>
      </c>
      <c r="Z331">
        <f>IF(ISBLANK(O331),-1,COUNTIF(all_tags[],O331)-COUNTIF(all_tags[category],O331))</f>
        <v>-1</v>
      </c>
      <c r="AB331" t="str">
        <f>Table5[[#This Row],[link_id]]</f>
        <v>L00772</v>
      </c>
      <c r="AC331" s="5" t="str">
        <f>_xlfn.TEXTJOIN("#",TRUE,
IFERROR(VLOOKUP($F331,all_tags[format],1,FALSE),""),
IFERROR(VLOOKUP($G331,all_tags[format],1,FALSE),""),
IFERROR(VLOOKUP($H331,all_tags[format],1,FALSE),""),
IFERROR(VLOOKUP($I331,all_tags[format],1,FALSE),""),
IFERROR(VLOOKUP($J331,all_tags[format],1,FALSE),""),
IFERROR(VLOOKUP($K331,all_tags[format],1,FALSE),""),
IFERROR(VLOOKUP($L331,all_tags[format],1,FALSE),""),
IFERROR(VLOOKUP($M331,all_tags[format],1,FALSE),""),
IFERROR(VLOOKUP($N331,all_tags[format],1,FALSE),""),
IFERROR(VLOOKUP($O331,all_tags[format],1,FALSE),"")
)</f>
        <v>post</v>
      </c>
      <c r="AD331" s="5" t="str">
        <f>_xlfn.TEXTJOIN("#",TRUE,
IFERROR(VLOOKUP($F331,all_tags[type],1,FALSE),""),
IFERROR(VLOOKUP($G331,all_tags[type],1,FALSE),""),
IFERROR(VLOOKUP($H331,all_tags[type],1,FALSE),""),
IFERROR(VLOOKUP($I331,all_tags[type],1,FALSE),""),
IFERROR(VLOOKUP($J331,all_tags[type],1,FALSE),""),
IFERROR(VLOOKUP($K331,all_tags[type],1,FALSE),""),
IFERROR(VLOOKUP($L331,all_tags[type],1,FALSE),""),
IFERROR(VLOOKUP($M331,all_tags[type],1,FALSE),""),
IFERROR(VLOOKUP($N331,all_tags[type],1,FALSE),""),
IFERROR(VLOOKUP($O331,all_tags[type],1,FALSE),"")
)</f>
        <v>advice#perspective</v>
      </c>
      <c r="AE331" s="5" t="str">
        <f>_xlfn.TEXTJOIN("#",TRUE,
IFERROR(VLOOKUP($F331,all_tags[level],1,FALSE),""),
IFERROR(VLOOKUP($G331,all_tags[level],1,FALSE),""),
IFERROR(VLOOKUP($H331,all_tags[level],1,FALSE),""),
IFERROR(VLOOKUP($I331,all_tags[level],1,FALSE),""),
IFERROR(VLOOKUP($J331,all_tags[level],1,FALSE),""),
IFERROR(VLOOKUP($K331,all_tags[level],1,FALSE),""),
IFERROR(VLOOKUP($L331,all_tags[level],1,FALSE),""),
IFERROR(VLOOKUP($M331,all_tags[level],1,FALSE),""),
IFERROR(VLOOKUP($N331,all_tags[level],1,FALSE),""),
IFERROR(VLOOKUP($O331,all_tags[level],1,FALSE),"")
)</f>
        <v/>
      </c>
      <c r="AF331" s="5" t="str">
        <f>_xlfn.TEXTJOIN("#",TRUE,
IFERROR(VLOOKUP($F331,all_tags[style],1,FALSE),""),
IFERROR(VLOOKUP($G331,all_tags[style],1,FALSE),""),
IFERROR(VLOOKUP($H331,all_tags[style],1,FALSE),""),
IFERROR(VLOOKUP($I331,all_tags[style],1,FALSE),""),
IFERROR(VLOOKUP($J331,all_tags[style],1,FALSE),""),
IFERROR(VLOOKUP($K331,all_tags[style],1,FALSE),""),
IFERROR(VLOOKUP($L331,all_tags[style],1,FALSE),""),
IFERROR(VLOOKUP($M331,all_tags[style],1,FALSE),""),
IFERROR(VLOOKUP($N331,all_tags[style],1,FALSE),""),
IFERROR(VLOOKUP($O331,all_tags[style],1,FALSE),"")
)</f>
        <v/>
      </c>
      <c r="AG331" s="5" t="str">
        <f>_xlfn.TEXTJOIN("#",TRUE,
IFERROR(VLOOKUP($F331,all_tags[theme],1,FALSE),""),
IFERROR(VLOOKUP($G331,all_tags[theme],1,FALSE),""),
IFERROR(VLOOKUP($H331,all_tags[theme],1,FALSE),""),
IFERROR(VLOOKUP($I331,all_tags[theme],1,FALSE),""),
IFERROR(VLOOKUP($J331,all_tags[theme],1,FALSE),""),
IFERROR(VLOOKUP($K331,all_tags[theme],1,FALSE),""),
IFERROR(VLOOKUP($L331,all_tags[theme],1,FALSE),""),
IFERROR(VLOOKUP($M331,all_tags[theme],1,FALSE),""),
IFERROR(VLOOKUP($N331,all_tags[theme],1,FALSE),""),
IFERROR(VLOOKUP($O331,all_tags[theme],1,FALSE),"")
)</f>
        <v>data-viz</v>
      </c>
      <c r="AH331" s="5" t="str">
        <f>_xlfn.TEXTJOIN("#",TRUE,
IFERROR(VLOOKUP($F331,all_tags[topic],1,FALSE),""),
IFERROR(VLOOKUP($G331,all_tags[topic],1,FALSE),""),
IFERROR(VLOOKUP($H331,all_tags[topic],1,FALSE),""),
IFERROR(VLOOKUP($I331,all_tags[topic],1,FALSE),""),
IFERROR(VLOOKUP($J331,all_tags[topic],1,FALSE),""),
IFERROR(VLOOKUP($K331,all_tags[topic],1,FALSE),""),
IFERROR(VLOOKUP($L331,all_tags[topic],1,FALSE),""),
IFERROR(VLOOKUP($M331,all_tags[topic],1,FALSE),""),
IFERROR(VLOOKUP($N331,all_tags[topic],1,FALSE),""),
IFERROR(VLOOKUP($O331,all_tags[topic],1,FALSE),"")
)</f>
        <v/>
      </c>
      <c r="AI331" s="5" t="str">
        <f>_xlfn.TEXTJOIN("#",TRUE,
IFERROR(VLOOKUP($F331,all_tags[area],1,FALSE),""),
IFERROR(VLOOKUP($G331,all_tags[area],1,FALSE),""),
IFERROR(VLOOKUP($H331,all_tags[area],1,FALSE),""),
IFERROR(VLOOKUP($I331,all_tags[area],1,FALSE),""),
IFERROR(VLOOKUP($J331,all_tags[area],1,FALSE),""),
IFERROR(VLOOKUP($K331,all_tags[area],1,FALSE),""),
IFERROR(VLOOKUP($L331,all_tags[area],1,FALSE),""),
IFERROR(VLOOKUP($M331,all_tags[area],1,FALSE),""),
IFERROR(VLOOKUP($N331,all_tags[area],1,FALSE),""),
IFERROR(VLOOKUP($O331,all_tags[area],1,FALSE),"")
)</f>
        <v>statistics#uncertainty</v>
      </c>
      <c r="AJ331" s="5" t="str">
        <f>_xlfn.TEXTJOIN("#",TRUE,
IFERROR(VLOOKUP($F331,all_tags[technology],1,FALSE),""),
IFERROR(VLOOKUP($G331,all_tags[technology],1,FALSE),""),
IFERROR(VLOOKUP($H331,all_tags[technology],1,FALSE),""),
IFERROR(VLOOKUP($I331,all_tags[technology],1,FALSE),""),
IFERROR(VLOOKUP($J331,all_tags[technology],1,FALSE),""),
IFERROR(VLOOKUP($K331,all_tags[technology],1,FALSE),""),
IFERROR(VLOOKUP($L331,all_tags[technology],1,FALSE),""),
IFERROR(VLOOKUP($M331,all_tags[technology],1,FALSE),""),
IFERROR(VLOOKUP($N331,all_tags[technology],1,FALSE),""),
IFERROR(VLOOKUP($O331,all_tags[technology],1,FALSE),"")
)</f>
        <v/>
      </c>
      <c r="AK331" s="5" t="str">
        <f>_xlfn.TEXTJOIN("#",TRUE,
IFERROR(VLOOKUP($F331,all_tags[other],1,FALSE),""),
IFERROR(VLOOKUP($G331,all_tags[other],1,FALSE),""),
IFERROR(VLOOKUP($H331,all_tags[other],1,FALSE),""),
IFERROR(VLOOKUP($I331,all_tags[other],1,FALSE),""),
IFERROR(VLOOKUP($J331,all_tags[other],1,FALSE),""),
IFERROR(VLOOKUP($K331,all_tags[other],1,FALSE),""),
IFERROR(VLOOKUP($L331,all_tags[other],1,FALSE),""),
IFERROR(VLOOKUP($M331,all_tags[other],1,FALSE),""),
IFERROR(VLOOKUP($N331,all_tags[other],1,FALSE),""),
IFERROR(VLOOKUP($O331,all_tags[other],1,FALSE),"")
)</f>
        <v/>
      </c>
      <c r="AL331" t="str">
        <f t="shared" si="5"/>
        <v>post;advice;perspective;data-viz;statistics;uncertainty</v>
      </c>
    </row>
    <row r="332" spans="1:38" ht="30" x14ac:dyDescent="0.25">
      <c r="A332" t="str">
        <f>source_data[[#This Row],[link_id]]</f>
        <v>L00773</v>
      </c>
      <c r="B332" t="str">
        <f>source_data[[#This Row],[link]]</f>
        <v>https://twitter.com/ipfconline1/status/913455912253259776/photo/1</v>
      </c>
      <c r="C332" t="str">
        <f>source_data[[#This Row],[article_title]]</f>
        <v>Brief #DataScience History
v/ @Capgemini
HT @DeepLearn007 @jblefevre60 RT @pradeeprao_ https://t.co/znPLVR5iY1</v>
      </c>
      <c r="D332" t="str">
        <f>source_data[[#This Row],[concatenate]]</f>
        <v>post;infographic;dubious;data-viz;data-science;interesting</v>
      </c>
      <c r="E332">
        <f>source_data[[#This Row],[tag_count]]</f>
        <v>6</v>
      </c>
      <c r="F332" t="str" cm="1">
        <f t="array" ref="F332:K332">_xlfn.TEXTSPLIT(Table5[[#This Row],[concatenate]],";")</f>
        <v>post</v>
      </c>
      <c r="G332" t="str">
        <v>infographic</v>
      </c>
      <c r="H332" t="str">
        <v>dubious</v>
      </c>
      <c r="I332" t="str">
        <v>data-viz</v>
      </c>
      <c r="J332" t="str">
        <v>data-science</v>
      </c>
      <c r="K332" t="str">
        <v>interesting</v>
      </c>
      <c r="Q332">
        <f>IF(ISBLANK(F332),-1,COUNTIF(all_tags[],F332)-COUNTIF(all_tags[category],F332))</f>
        <v>1</v>
      </c>
      <c r="R332">
        <f>IF(ISBLANK(G332),-1,COUNTIF(all_tags[],G332)-COUNTIF(all_tags[category],G332))</f>
        <v>1</v>
      </c>
      <c r="S332">
        <f>IF(ISBLANK(H332),-1,COUNTIF(all_tags[],H332)-COUNTIF(all_tags[category],H332))</f>
        <v>1</v>
      </c>
      <c r="T332">
        <f>IF(ISBLANK(I332),-1,COUNTIF(all_tags[],I332)-COUNTIF(all_tags[category],I332))</f>
        <v>1</v>
      </c>
      <c r="U332">
        <f>IF(ISBLANK(J332),-1,COUNTIF(all_tags[],J332)-COUNTIF(all_tags[category],J332))</f>
        <v>1</v>
      </c>
      <c r="V332">
        <f>IF(ISBLANK(K332),-1,COUNTIF(all_tags[],K332)-COUNTIF(all_tags[category],K332))</f>
        <v>1</v>
      </c>
      <c r="W332">
        <f>IF(ISBLANK(L332),-1,COUNTIF(all_tags[],L332)-COUNTIF(all_tags[category],L332))</f>
        <v>-1</v>
      </c>
      <c r="X332">
        <f>IF(ISBLANK(M332),-1,COUNTIF(all_tags[],M332)-COUNTIF(all_tags[category],M332))</f>
        <v>-1</v>
      </c>
      <c r="Y332">
        <f>IF(ISBLANK(N332),-1,COUNTIF(all_tags[],N332)-COUNTIF(all_tags[category],N332))</f>
        <v>-1</v>
      </c>
      <c r="Z332">
        <f>IF(ISBLANK(O332),-1,COUNTIF(all_tags[],O332)-COUNTIF(all_tags[category],O332))</f>
        <v>-1</v>
      </c>
      <c r="AB332" t="str">
        <f>Table5[[#This Row],[link_id]]</f>
        <v>L00773</v>
      </c>
      <c r="AC332" s="5" t="str">
        <f>_xlfn.TEXTJOIN("#",TRUE,
IFERROR(VLOOKUP($F332,all_tags[format],1,FALSE),""),
IFERROR(VLOOKUP($G332,all_tags[format],1,FALSE),""),
IFERROR(VLOOKUP($H332,all_tags[format],1,FALSE),""),
IFERROR(VLOOKUP($I332,all_tags[format],1,FALSE),""),
IFERROR(VLOOKUP($J332,all_tags[format],1,FALSE),""),
IFERROR(VLOOKUP($K332,all_tags[format],1,FALSE),""),
IFERROR(VLOOKUP($L332,all_tags[format],1,FALSE),""),
IFERROR(VLOOKUP($M332,all_tags[format],1,FALSE),""),
IFERROR(VLOOKUP($N332,all_tags[format],1,FALSE),""),
IFERROR(VLOOKUP($O332,all_tags[format],1,FALSE),"")
)</f>
        <v>post</v>
      </c>
      <c r="AD332" s="5" t="str">
        <f>_xlfn.TEXTJOIN("#",TRUE,
IFERROR(VLOOKUP($F332,all_tags[type],1,FALSE),""),
IFERROR(VLOOKUP($G332,all_tags[type],1,FALSE),""),
IFERROR(VLOOKUP($H332,all_tags[type],1,FALSE),""),
IFERROR(VLOOKUP($I332,all_tags[type],1,FALSE),""),
IFERROR(VLOOKUP($J332,all_tags[type],1,FALSE),""),
IFERROR(VLOOKUP($K332,all_tags[type],1,FALSE),""),
IFERROR(VLOOKUP($L332,all_tags[type],1,FALSE),""),
IFERROR(VLOOKUP($M332,all_tags[type],1,FALSE),""),
IFERROR(VLOOKUP($N332,all_tags[type],1,FALSE),""),
IFERROR(VLOOKUP($O332,all_tags[type],1,FALSE),"")
)</f>
        <v>infographic</v>
      </c>
      <c r="AE332" s="5" t="str">
        <f>_xlfn.TEXTJOIN("#",TRUE,
IFERROR(VLOOKUP($F332,all_tags[level],1,FALSE),""),
IFERROR(VLOOKUP($G332,all_tags[level],1,FALSE),""),
IFERROR(VLOOKUP($H332,all_tags[level],1,FALSE),""),
IFERROR(VLOOKUP($I332,all_tags[level],1,FALSE),""),
IFERROR(VLOOKUP($J332,all_tags[level],1,FALSE),""),
IFERROR(VLOOKUP($K332,all_tags[level],1,FALSE),""),
IFERROR(VLOOKUP($L332,all_tags[level],1,FALSE),""),
IFERROR(VLOOKUP($M332,all_tags[level],1,FALSE),""),
IFERROR(VLOOKUP($N332,all_tags[level],1,FALSE),""),
IFERROR(VLOOKUP($O332,all_tags[level],1,FALSE),"")
)</f>
        <v/>
      </c>
      <c r="AF332" s="5" t="str">
        <f>_xlfn.TEXTJOIN("#",TRUE,
IFERROR(VLOOKUP($F332,all_tags[style],1,FALSE),""),
IFERROR(VLOOKUP($G332,all_tags[style],1,FALSE),""),
IFERROR(VLOOKUP($H332,all_tags[style],1,FALSE),""),
IFERROR(VLOOKUP($I332,all_tags[style],1,FALSE),""),
IFERROR(VLOOKUP($J332,all_tags[style],1,FALSE),""),
IFERROR(VLOOKUP($K332,all_tags[style],1,FALSE),""),
IFERROR(VLOOKUP($L332,all_tags[style],1,FALSE),""),
IFERROR(VLOOKUP($M332,all_tags[style],1,FALSE),""),
IFERROR(VLOOKUP($N332,all_tags[style],1,FALSE),""),
IFERROR(VLOOKUP($O332,all_tags[style],1,FALSE),"")
)</f>
        <v>dubious</v>
      </c>
      <c r="AG332" s="5" t="str">
        <f>_xlfn.TEXTJOIN("#",TRUE,
IFERROR(VLOOKUP($F332,all_tags[theme],1,FALSE),""),
IFERROR(VLOOKUP($G332,all_tags[theme],1,FALSE),""),
IFERROR(VLOOKUP($H332,all_tags[theme],1,FALSE),""),
IFERROR(VLOOKUP($I332,all_tags[theme],1,FALSE),""),
IFERROR(VLOOKUP($J332,all_tags[theme],1,FALSE),""),
IFERROR(VLOOKUP($K332,all_tags[theme],1,FALSE),""),
IFERROR(VLOOKUP($L332,all_tags[theme],1,FALSE),""),
IFERROR(VLOOKUP($M332,all_tags[theme],1,FALSE),""),
IFERROR(VLOOKUP($N332,all_tags[theme],1,FALSE),""),
IFERROR(VLOOKUP($O332,all_tags[theme],1,FALSE),"")
)</f>
        <v>data-viz#data-science</v>
      </c>
      <c r="AH332" s="5" t="str">
        <f>_xlfn.TEXTJOIN("#",TRUE,
IFERROR(VLOOKUP($F332,all_tags[topic],1,FALSE),""),
IFERROR(VLOOKUP($G332,all_tags[topic],1,FALSE),""),
IFERROR(VLOOKUP($H332,all_tags[topic],1,FALSE),""),
IFERROR(VLOOKUP($I332,all_tags[topic],1,FALSE),""),
IFERROR(VLOOKUP($J332,all_tags[topic],1,FALSE),""),
IFERROR(VLOOKUP($K332,all_tags[topic],1,FALSE),""),
IFERROR(VLOOKUP($L332,all_tags[topic],1,FALSE),""),
IFERROR(VLOOKUP($M332,all_tags[topic],1,FALSE),""),
IFERROR(VLOOKUP($N332,all_tags[topic],1,FALSE),""),
IFERROR(VLOOKUP($O332,all_tags[topic],1,FALSE),"")
)</f>
        <v/>
      </c>
      <c r="AI332" s="5" t="str">
        <f>_xlfn.TEXTJOIN("#",TRUE,
IFERROR(VLOOKUP($F332,all_tags[area],1,FALSE),""),
IFERROR(VLOOKUP($G332,all_tags[area],1,FALSE),""),
IFERROR(VLOOKUP($H332,all_tags[area],1,FALSE),""),
IFERROR(VLOOKUP($I332,all_tags[area],1,FALSE),""),
IFERROR(VLOOKUP($J332,all_tags[area],1,FALSE),""),
IFERROR(VLOOKUP($K332,all_tags[area],1,FALSE),""),
IFERROR(VLOOKUP($L332,all_tags[area],1,FALSE),""),
IFERROR(VLOOKUP($M332,all_tags[area],1,FALSE),""),
IFERROR(VLOOKUP($N332,all_tags[area],1,FALSE),""),
IFERROR(VLOOKUP($O332,all_tags[area],1,FALSE),"")
)</f>
        <v/>
      </c>
      <c r="AJ332" s="5" t="str">
        <f>_xlfn.TEXTJOIN("#",TRUE,
IFERROR(VLOOKUP($F332,all_tags[technology],1,FALSE),""),
IFERROR(VLOOKUP($G332,all_tags[technology],1,FALSE),""),
IFERROR(VLOOKUP($H332,all_tags[technology],1,FALSE),""),
IFERROR(VLOOKUP($I332,all_tags[technology],1,FALSE),""),
IFERROR(VLOOKUP($J332,all_tags[technology],1,FALSE),""),
IFERROR(VLOOKUP($K332,all_tags[technology],1,FALSE),""),
IFERROR(VLOOKUP($L332,all_tags[technology],1,FALSE),""),
IFERROR(VLOOKUP($M332,all_tags[technology],1,FALSE),""),
IFERROR(VLOOKUP($N332,all_tags[technology],1,FALSE),""),
IFERROR(VLOOKUP($O332,all_tags[technology],1,FALSE),"")
)</f>
        <v/>
      </c>
      <c r="AK332" s="5" t="str">
        <f>_xlfn.TEXTJOIN("#",TRUE,
IFERROR(VLOOKUP($F332,all_tags[other],1,FALSE),""),
IFERROR(VLOOKUP($G332,all_tags[other],1,FALSE),""),
IFERROR(VLOOKUP($H332,all_tags[other],1,FALSE),""),
IFERROR(VLOOKUP($I332,all_tags[other],1,FALSE),""),
IFERROR(VLOOKUP($J332,all_tags[other],1,FALSE),""),
IFERROR(VLOOKUP($K332,all_tags[other],1,FALSE),""),
IFERROR(VLOOKUP($L332,all_tags[other],1,FALSE),""),
IFERROR(VLOOKUP($M332,all_tags[other],1,FALSE),""),
IFERROR(VLOOKUP($N332,all_tags[other],1,FALSE),""),
IFERROR(VLOOKUP($O332,all_tags[other],1,FALSE),"")
)</f>
        <v>interesting</v>
      </c>
      <c r="AL332" t="str">
        <f t="shared" si="5"/>
        <v>post;infographic;dubious;data-viz;data-science;interesting</v>
      </c>
    </row>
    <row r="333" spans="1:38" x14ac:dyDescent="0.25">
      <c r="A333" t="str">
        <f>source_data[[#This Row],[link_id]]</f>
        <v>L00782</v>
      </c>
      <c r="B333" t="str">
        <f>source_data[[#This Row],[link]]</f>
        <v>https://policyviz.com/2016/11/30/style-guides/</v>
      </c>
      <c r="C333" t="str">
        <f>source_data[[#This Row],[article_title]]</f>
        <v>Style Guides</v>
      </c>
      <c r="D333" t="str">
        <f>source_data[[#This Row],[concatenate]]</f>
        <v>post;list;data-viz;technique;standard</v>
      </c>
      <c r="E333">
        <f>source_data[[#This Row],[tag_count]]</f>
        <v>5</v>
      </c>
      <c r="F333" t="str" cm="1">
        <f t="array" ref="F333:J333">_xlfn.TEXTSPLIT(Table5[[#This Row],[concatenate]],";")</f>
        <v>post</v>
      </c>
      <c r="G333" t="str">
        <v>list</v>
      </c>
      <c r="H333" t="str">
        <v>data-viz</v>
      </c>
      <c r="I333" t="str">
        <v>technique</v>
      </c>
      <c r="J333" t="str">
        <v>standard</v>
      </c>
      <c r="Q333">
        <f>IF(ISBLANK(F333),-1,COUNTIF(all_tags[],F333)-COUNTIF(all_tags[category],F333))</f>
        <v>1</v>
      </c>
      <c r="R333">
        <f>IF(ISBLANK(G333),-1,COUNTIF(all_tags[],G333)-COUNTIF(all_tags[category],G333))</f>
        <v>1</v>
      </c>
      <c r="S333">
        <f>IF(ISBLANK(H333),-1,COUNTIF(all_tags[],H333)-COUNTIF(all_tags[category],H333))</f>
        <v>1</v>
      </c>
      <c r="T333">
        <f>IF(ISBLANK(I333),-1,COUNTIF(all_tags[],I333)-COUNTIF(all_tags[category],I333))</f>
        <v>1</v>
      </c>
      <c r="U333">
        <f>IF(ISBLANK(J333),-1,COUNTIF(all_tags[],J333)-COUNTIF(all_tags[category],J333))</f>
        <v>1</v>
      </c>
      <c r="V333">
        <f>IF(ISBLANK(K333),-1,COUNTIF(all_tags[],K333)-COUNTIF(all_tags[category],K333))</f>
        <v>-1</v>
      </c>
      <c r="W333">
        <f>IF(ISBLANK(L333),-1,COUNTIF(all_tags[],L333)-COUNTIF(all_tags[category],L333))</f>
        <v>-1</v>
      </c>
      <c r="X333">
        <f>IF(ISBLANK(M333),-1,COUNTIF(all_tags[],M333)-COUNTIF(all_tags[category],M333))</f>
        <v>-1</v>
      </c>
      <c r="Y333">
        <f>IF(ISBLANK(N333),-1,COUNTIF(all_tags[],N333)-COUNTIF(all_tags[category],N333))</f>
        <v>-1</v>
      </c>
      <c r="Z333">
        <f>IF(ISBLANK(O333),-1,COUNTIF(all_tags[],O333)-COUNTIF(all_tags[category],O333))</f>
        <v>-1</v>
      </c>
      <c r="AB333" t="str">
        <f>Table5[[#This Row],[link_id]]</f>
        <v>L00782</v>
      </c>
      <c r="AC333" s="5" t="str">
        <f>_xlfn.TEXTJOIN("#",TRUE,
IFERROR(VLOOKUP($F333,all_tags[format],1,FALSE),""),
IFERROR(VLOOKUP($G333,all_tags[format],1,FALSE),""),
IFERROR(VLOOKUP($H333,all_tags[format],1,FALSE),""),
IFERROR(VLOOKUP($I333,all_tags[format],1,FALSE),""),
IFERROR(VLOOKUP($J333,all_tags[format],1,FALSE),""),
IFERROR(VLOOKUP($K333,all_tags[format],1,FALSE),""),
IFERROR(VLOOKUP($L333,all_tags[format],1,FALSE),""),
IFERROR(VLOOKUP($M333,all_tags[format],1,FALSE),""),
IFERROR(VLOOKUP($N333,all_tags[format],1,FALSE),""),
IFERROR(VLOOKUP($O333,all_tags[format],1,FALSE),"")
)</f>
        <v>post</v>
      </c>
      <c r="AD333" s="5" t="str">
        <f>_xlfn.TEXTJOIN("#",TRUE,
IFERROR(VLOOKUP($F333,all_tags[type],1,FALSE),""),
IFERROR(VLOOKUP($G333,all_tags[type],1,FALSE),""),
IFERROR(VLOOKUP($H333,all_tags[type],1,FALSE),""),
IFERROR(VLOOKUP($I333,all_tags[type],1,FALSE),""),
IFERROR(VLOOKUP($J333,all_tags[type],1,FALSE),""),
IFERROR(VLOOKUP($K333,all_tags[type],1,FALSE),""),
IFERROR(VLOOKUP($L333,all_tags[type],1,FALSE),""),
IFERROR(VLOOKUP($M333,all_tags[type],1,FALSE),""),
IFERROR(VLOOKUP($N333,all_tags[type],1,FALSE),""),
IFERROR(VLOOKUP($O333,all_tags[type],1,FALSE),"")
)</f>
        <v>list</v>
      </c>
      <c r="AE333" s="5" t="str">
        <f>_xlfn.TEXTJOIN("#",TRUE,
IFERROR(VLOOKUP($F333,all_tags[level],1,FALSE),""),
IFERROR(VLOOKUP($G333,all_tags[level],1,FALSE),""),
IFERROR(VLOOKUP($H333,all_tags[level],1,FALSE),""),
IFERROR(VLOOKUP($I333,all_tags[level],1,FALSE),""),
IFERROR(VLOOKUP($J333,all_tags[level],1,FALSE),""),
IFERROR(VLOOKUP($K333,all_tags[level],1,FALSE),""),
IFERROR(VLOOKUP($L333,all_tags[level],1,FALSE),""),
IFERROR(VLOOKUP($M333,all_tags[level],1,FALSE),""),
IFERROR(VLOOKUP($N333,all_tags[level],1,FALSE),""),
IFERROR(VLOOKUP($O333,all_tags[level],1,FALSE),"")
)</f>
        <v/>
      </c>
      <c r="AF333" s="5" t="str">
        <f>_xlfn.TEXTJOIN("#",TRUE,
IFERROR(VLOOKUP($F333,all_tags[style],1,FALSE),""),
IFERROR(VLOOKUP($G333,all_tags[style],1,FALSE),""),
IFERROR(VLOOKUP($H333,all_tags[style],1,FALSE),""),
IFERROR(VLOOKUP($I333,all_tags[style],1,FALSE),""),
IFERROR(VLOOKUP($J333,all_tags[style],1,FALSE),""),
IFERROR(VLOOKUP($K333,all_tags[style],1,FALSE),""),
IFERROR(VLOOKUP($L333,all_tags[style],1,FALSE),""),
IFERROR(VLOOKUP($M333,all_tags[style],1,FALSE),""),
IFERROR(VLOOKUP($N333,all_tags[style],1,FALSE),""),
IFERROR(VLOOKUP($O333,all_tags[style],1,FALSE),"")
)</f>
        <v/>
      </c>
      <c r="AG333" s="5" t="str">
        <f>_xlfn.TEXTJOIN("#",TRUE,
IFERROR(VLOOKUP($F333,all_tags[theme],1,FALSE),""),
IFERROR(VLOOKUP($G333,all_tags[theme],1,FALSE),""),
IFERROR(VLOOKUP($H333,all_tags[theme],1,FALSE),""),
IFERROR(VLOOKUP($I333,all_tags[theme],1,FALSE),""),
IFERROR(VLOOKUP($J333,all_tags[theme],1,FALSE),""),
IFERROR(VLOOKUP($K333,all_tags[theme],1,FALSE),""),
IFERROR(VLOOKUP($L333,all_tags[theme],1,FALSE),""),
IFERROR(VLOOKUP($M333,all_tags[theme],1,FALSE),""),
IFERROR(VLOOKUP($N333,all_tags[theme],1,FALSE),""),
IFERROR(VLOOKUP($O333,all_tags[theme],1,FALSE),"")
)</f>
        <v>data-viz</v>
      </c>
      <c r="AH333" s="5" t="str">
        <f>_xlfn.TEXTJOIN("#",TRUE,
IFERROR(VLOOKUP($F333,all_tags[topic],1,FALSE),""),
IFERROR(VLOOKUP($G333,all_tags[topic],1,FALSE),""),
IFERROR(VLOOKUP($H333,all_tags[topic],1,FALSE),""),
IFERROR(VLOOKUP($I333,all_tags[topic],1,FALSE),""),
IFERROR(VLOOKUP($J333,all_tags[topic],1,FALSE),""),
IFERROR(VLOOKUP($K333,all_tags[topic],1,FALSE),""),
IFERROR(VLOOKUP($L333,all_tags[topic],1,FALSE),""),
IFERROR(VLOOKUP($M333,all_tags[topic],1,FALSE),""),
IFERROR(VLOOKUP($N333,all_tags[topic],1,FALSE),""),
IFERROR(VLOOKUP($O333,all_tags[topic],1,FALSE),"")
)</f>
        <v>technique#standard</v>
      </c>
      <c r="AI333" s="5" t="str">
        <f>_xlfn.TEXTJOIN("#",TRUE,
IFERROR(VLOOKUP($F333,all_tags[area],1,FALSE),""),
IFERROR(VLOOKUP($G333,all_tags[area],1,FALSE),""),
IFERROR(VLOOKUP($H333,all_tags[area],1,FALSE),""),
IFERROR(VLOOKUP($I333,all_tags[area],1,FALSE),""),
IFERROR(VLOOKUP($J333,all_tags[area],1,FALSE),""),
IFERROR(VLOOKUP($K333,all_tags[area],1,FALSE),""),
IFERROR(VLOOKUP($L333,all_tags[area],1,FALSE),""),
IFERROR(VLOOKUP($M333,all_tags[area],1,FALSE),""),
IFERROR(VLOOKUP($N333,all_tags[area],1,FALSE),""),
IFERROR(VLOOKUP($O333,all_tags[area],1,FALSE),"")
)</f>
        <v/>
      </c>
      <c r="AJ333" s="5" t="str">
        <f>_xlfn.TEXTJOIN("#",TRUE,
IFERROR(VLOOKUP($F333,all_tags[technology],1,FALSE),""),
IFERROR(VLOOKUP($G333,all_tags[technology],1,FALSE),""),
IFERROR(VLOOKUP($H333,all_tags[technology],1,FALSE),""),
IFERROR(VLOOKUP($I333,all_tags[technology],1,FALSE),""),
IFERROR(VLOOKUP($J333,all_tags[technology],1,FALSE),""),
IFERROR(VLOOKUP($K333,all_tags[technology],1,FALSE),""),
IFERROR(VLOOKUP($L333,all_tags[technology],1,FALSE),""),
IFERROR(VLOOKUP($M333,all_tags[technology],1,FALSE),""),
IFERROR(VLOOKUP($N333,all_tags[technology],1,FALSE),""),
IFERROR(VLOOKUP($O333,all_tags[technology],1,FALSE),"")
)</f>
        <v/>
      </c>
      <c r="AK333" s="5" t="str">
        <f>_xlfn.TEXTJOIN("#",TRUE,
IFERROR(VLOOKUP($F333,all_tags[other],1,FALSE),""),
IFERROR(VLOOKUP($G333,all_tags[other],1,FALSE),""),
IFERROR(VLOOKUP($H333,all_tags[other],1,FALSE),""),
IFERROR(VLOOKUP($I333,all_tags[other],1,FALSE),""),
IFERROR(VLOOKUP($J333,all_tags[other],1,FALSE),""),
IFERROR(VLOOKUP($K333,all_tags[other],1,FALSE),""),
IFERROR(VLOOKUP($L333,all_tags[other],1,FALSE),""),
IFERROR(VLOOKUP($M333,all_tags[other],1,FALSE),""),
IFERROR(VLOOKUP($N333,all_tags[other],1,FALSE),""),
IFERROR(VLOOKUP($O333,all_tags[other],1,FALSE),"")
)</f>
        <v/>
      </c>
      <c r="AL333" t="str">
        <f t="shared" si="5"/>
        <v>post;list;data-viz;technique;standard</v>
      </c>
    </row>
    <row r="334" spans="1:38" x14ac:dyDescent="0.25">
      <c r="A334" t="str">
        <f>source_data[[#This Row],[link_id]]</f>
        <v>L00783</v>
      </c>
      <c r="B334" t="str">
        <f>source_data[[#This Row],[link]]</f>
        <v>https://yanirseroussi.com/2016/09/19/ask-why-finding-motives-causes-and-purpose-in-data-science/</v>
      </c>
      <c r="C334" t="str">
        <f>source_data[[#This Row],[article_title]]</f>
        <v>Ask Why! Finding motives, causes, and purpose in data science</v>
      </c>
      <c r="D334" t="str">
        <f>source_data[[#This Row],[concatenate]]</f>
        <v>talk;video;perspective;data-science;purpose</v>
      </c>
      <c r="E334">
        <f>source_data[[#This Row],[tag_count]]</f>
        <v>5</v>
      </c>
      <c r="F334" t="str" cm="1">
        <f t="array" ref="F334:J334">_xlfn.TEXTSPLIT(Table5[[#This Row],[concatenate]],";")</f>
        <v>talk</v>
      </c>
      <c r="G334" t="str">
        <v>video</v>
      </c>
      <c r="H334" t="str">
        <v>perspective</v>
      </c>
      <c r="I334" t="str">
        <v>data-science</v>
      </c>
      <c r="J334" t="str">
        <v>purpose</v>
      </c>
      <c r="Q334">
        <f>IF(ISBLANK(F334),-1,COUNTIF(all_tags[],F334)-COUNTIF(all_tags[category],F334))</f>
        <v>1</v>
      </c>
      <c r="R334">
        <f>IF(ISBLANK(G334),-1,COUNTIF(all_tags[],G334)-COUNTIF(all_tags[category],G334))</f>
        <v>1</v>
      </c>
      <c r="S334">
        <f>IF(ISBLANK(H334),-1,COUNTIF(all_tags[],H334)-COUNTIF(all_tags[category],H334))</f>
        <v>1</v>
      </c>
      <c r="T334">
        <f>IF(ISBLANK(I334),-1,COUNTIF(all_tags[],I334)-COUNTIF(all_tags[category],I334))</f>
        <v>1</v>
      </c>
      <c r="U334">
        <f>IF(ISBLANK(J334),-1,COUNTIF(all_tags[],J334)-COUNTIF(all_tags[category],J334))</f>
        <v>1</v>
      </c>
      <c r="V334">
        <f>IF(ISBLANK(K334),-1,COUNTIF(all_tags[],K334)-COUNTIF(all_tags[category],K334))</f>
        <v>-1</v>
      </c>
      <c r="W334">
        <f>IF(ISBLANK(L334),-1,COUNTIF(all_tags[],L334)-COUNTIF(all_tags[category],L334))</f>
        <v>-1</v>
      </c>
      <c r="X334">
        <f>IF(ISBLANK(M334),-1,COUNTIF(all_tags[],M334)-COUNTIF(all_tags[category],M334))</f>
        <v>-1</v>
      </c>
      <c r="Y334">
        <f>IF(ISBLANK(N334),-1,COUNTIF(all_tags[],N334)-COUNTIF(all_tags[category],N334))</f>
        <v>-1</v>
      </c>
      <c r="Z334">
        <f>IF(ISBLANK(O334),-1,COUNTIF(all_tags[],O334)-COUNTIF(all_tags[category],O334))</f>
        <v>-1</v>
      </c>
      <c r="AB334" t="str">
        <f>Table5[[#This Row],[link_id]]</f>
        <v>L00783</v>
      </c>
      <c r="AC334" s="5" t="str">
        <f>_xlfn.TEXTJOIN("#",TRUE,
IFERROR(VLOOKUP($F334,all_tags[format],1,FALSE),""),
IFERROR(VLOOKUP($G334,all_tags[format],1,FALSE),""),
IFERROR(VLOOKUP($H334,all_tags[format],1,FALSE),""),
IFERROR(VLOOKUP($I334,all_tags[format],1,FALSE),""),
IFERROR(VLOOKUP($J334,all_tags[format],1,FALSE),""),
IFERROR(VLOOKUP($K334,all_tags[format],1,FALSE),""),
IFERROR(VLOOKUP($L334,all_tags[format],1,FALSE),""),
IFERROR(VLOOKUP($M334,all_tags[format],1,FALSE),""),
IFERROR(VLOOKUP($N334,all_tags[format],1,FALSE),""),
IFERROR(VLOOKUP($O334,all_tags[format],1,FALSE),"")
)</f>
        <v>talk#video</v>
      </c>
      <c r="AD334" s="5" t="str">
        <f>_xlfn.TEXTJOIN("#",TRUE,
IFERROR(VLOOKUP($F334,all_tags[type],1,FALSE),""),
IFERROR(VLOOKUP($G334,all_tags[type],1,FALSE),""),
IFERROR(VLOOKUP($H334,all_tags[type],1,FALSE),""),
IFERROR(VLOOKUP($I334,all_tags[type],1,FALSE),""),
IFERROR(VLOOKUP($J334,all_tags[type],1,FALSE),""),
IFERROR(VLOOKUP($K334,all_tags[type],1,FALSE),""),
IFERROR(VLOOKUP($L334,all_tags[type],1,FALSE),""),
IFERROR(VLOOKUP($M334,all_tags[type],1,FALSE),""),
IFERROR(VLOOKUP($N334,all_tags[type],1,FALSE),""),
IFERROR(VLOOKUP($O334,all_tags[type],1,FALSE),"")
)</f>
        <v>perspective</v>
      </c>
      <c r="AE334" s="5" t="str">
        <f>_xlfn.TEXTJOIN("#",TRUE,
IFERROR(VLOOKUP($F334,all_tags[level],1,FALSE),""),
IFERROR(VLOOKUP($G334,all_tags[level],1,FALSE),""),
IFERROR(VLOOKUP($H334,all_tags[level],1,FALSE),""),
IFERROR(VLOOKUP($I334,all_tags[level],1,FALSE),""),
IFERROR(VLOOKUP($J334,all_tags[level],1,FALSE),""),
IFERROR(VLOOKUP($K334,all_tags[level],1,FALSE),""),
IFERROR(VLOOKUP($L334,all_tags[level],1,FALSE),""),
IFERROR(VLOOKUP($M334,all_tags[level],1,FALSE),""),
IFERROR(VLOOKUP($N334,all_tags[level],1,FALSE),""),
IFERROR(VLOOKUP($O334,all_tags[level],1,FALSE),"")
)</f>
        <v/>
      </c>
      <c r="AF334" s="5" t="str">
        <f>_xlfn.TEXTJOIN("#",TRUE,
IFERROR(VLOOKUP($F334,all_tags[style],1,FALSE),""),
IFERROR(VLOOKUP($G334,all_tags[style],1,FALSE),""),
IFERROR(VLOOKUP($H334,all_tags[style],1,FALSE),""),
IFERROR(VLOOKUP($I334,all_tags[style],1,FALSE),""),
IFERROR(VLOOKUP($J334,all_tags[style],1,FALSE),""),
IFERROR(VLOOKUP($K334,all_tags[style],1,FALSE),""),
IFERROR(VLOOKUP($L334,all_tags[style],1,FALSE),""),
IFERROR(VLOOKUP($M334,all_tags[style],1,FALSE),""),
IFERROR(VLOOKUP($N334,all_tags[style],1,FALSE),""),
IFERROR(VLOOKUP($O334,all_tags[style],1,FALSE),"")
)</f>
        <v/>
      </c>
      <c r="AG334" s="5" t="str">
        <f>_xlfn.TEXTJOIN("#",TRUE,
IFERROR(VLOOKUP($F334,all_tags[theme],1,FALSE),""),
IFERROR(VLOOKUP($G334,all_tags[theme],1,FALSE),""),
IFERROR(VLOOKUP($H334,all_tags[theme],1,FALSE),""),
IFERROR(VLOOKUP($I334,all_tags[theme],1,FALSE),""),
IFERROR(VLOOKUP($J334,all_tags[theme],1,FALSE),""),
IFERROR(VLOOKUP($K334,all_tags[theme],1,FALSE),""),
IFERROR(VLOOKUP($L334,all_tags[theme],1,FALSE),""),
IFERROR(VLOOKUP($M334,all_tags[theme],1,FALSE),""),
IFERROR(VLOOKUP($N334,all_tags[theme],1,FALSE),""),
IFERROR(VLOOKUP($O334,all_tags[theme],1,FALSE),"")
)</f>
        <v>data-science</v>
      </c>
      <c r="AH334" s="5" t="str">
        <f>_xlfn.TEXTJOIN("#",TRUE,
IFERROR(VLOOKUP($F334,all_tags[topic],1,FALSE),""),
IFERROR(VLOOKUP($G334,all_tags[topic],1,FALSE),""),
IFERROR(VLOOKUP($H334,all_tags[topic],1,FALSE),""),
IFERROR(VLOOKUP($I334,all_tags[topic],1,FALSE),""),
IFERROR(VLOOKUP($J334,all_tags[topic],1,FALSE),""),
IFERROR(VLOOKUP($K334,all_tags[topic],1,FALSE),""),
IFERROR(VLOOKUP($L334,all_tags[topic],1,FALSE),""),
IFERROR(VLOOKUP($M334,all_tags[topic],1,FALSE),""),
IFERROR(VLOOKUP($N334,all_tags[topic],1,FALSE),""),
IFERROR(VLOOKUP($O334,all_tags[topic],1,FALSE),"")
)</f>
        <v/>
      </c>
      <c r="AI334" s="5" t="str">
        <f>_xlfn.TEXTJOIN("#",TRUE,
IFERROR(VLOOKUP($F334,all_tags[area],1,FALSE),""),
IFERROR(VLOOKUP($G334,all_tags[area],1,FALSE),""),
IFERROR(VLOOKUP($H334,all_tags[area],1,FALSE),""),
IFERROR(VLOOKUP($I334,all_tags[area],1,FALSE),""),
IFERROR(VLOOKUP($J334,all_tags[area],1,FALSE),""),
IFERROR(VLOOKUP($K334,all_tags[area],1,FALSE),""),
IFERROR(VLOOKUP($L334,all_tags[area],1,FALSE),""),
IFERROR(VLOOKUP($M334,all_tags[area],1,FALSE),""),
IFERROR(VLOOKUP($N334,all_tags[area],1,FALSE),""),
IFERROR(VLOOKUP($O334,all_tags[area],1,FALSE),"")
)</f>
        <v/>
      </c>
      <c r="AJ334" s="5" t="str">
        <f>_xlfn.TEXTJOIN("#",TRUE,
IFERROR(VLOOKUP($F334,all_tags[technology],1,FALSE),""),
IFERROR(VLOOKUP($G334,all_tags[technology],1,FALSE),""),
IFERROR(VLOOKUP($H334,all_tags[technology],1,FALSE),""),
IFERROR(VLOOKUP($I334,all_tags[technology],1,FALSE),""),
IFERROR(VLOOKUP($J334,all_tags[technology],1,FALSE),""),
IFERROR(VLOOKUP($K334,all_tags[technology],1,FALSE),""),
IFERROR(VLOOKUP($L334,all_tags[technology],1,FALSE),""),
IFERROR(VLOOKUP($M334,all_tags[technology],1,FALSE),""),
IFERROR(VLOOKUP($N334,all_tags[technology],1,FALSE),""),
IFERROR(VLOOKUP($O334,all_tags[technology],1,FALSE),"")
)</f>
        <v/>
      </c>
      <c r="AK334" s="5" t="str">
        <f>_xlfn.TEXTJOIN("#",TRUE,
IFERROR(VLOOKUP($F334,all_tags[other],1,FALSE),""),
IFERROR(VLOOKUP($G334,all_tags[other],1,FALSE),""),
IFERROR(VLOOKUP($H334,all_tags[other],1,FALSE),""),
IFERROR(VLOOKUP($I334,all_tags[other],1,FALSE),""),
IFERROR(VLOOKUP($J334,all_tags[other],1,FALSE),""),
IFERROR(VLOOKUP($K334,all_tags[other],1,FALSE),""),
IFERROR(VLOOKUP($L334,all_tags[other],1,FALSE),""),
IFERROR(VLOOKUP($M334,all_tags[other],1,FALSE),""),
IFERROR(VLOOKUP($N334,all_tags[other],1,FALSE),""),
IFERROR(VLOOKUP($O334,all_tags[other],1,FALSE),"")
)</f>
        <v>purpose</v>
      </c>
      <c r="AL334" t="str">
        <f t="shared" si="5"/>
        <v>talk;video;perspective;data-science;purpose</v>
      </c>
    </row>
    <row r="335" spans="1:38" x14ac:dyDescent="0.25">
      <c r="A335" t="str">
        <f>source_data[[#This Row],[link_id]]</f>
        <v>L00788</v>
      </c>
      <c r="B335" t="str">
        <f>source_data[[#This Row],[link]]</f>
        <v>https://yourlogicalfallacyis.com/poster</v>
      </c>
      <c r="C335" t="str">
        <f>source_data[[#This Row],[article_title]]</f>
        <v>thethinkingshop</v>
      </c>
      <c r="D335" t="str">
        <f>source_data[[#This Row],[concatenate]]</f>
        <v>general;visual;misc</v>
      </c>
      <c r="E335">
        <f>source_data[[#This Row],[tag_count]]</f>
        <v>3</v>
      </c>
      <c r="F335" t="str" cm="1">
        <f t="array" ref="F335:H335">_xlfn.TEXTSPLIT(Table5[[#This Row],[concatenate]],";")</f>
        <v>general</v>
      </c>
      <c r="G335" t="str">
        <v>visual</v>
      </c>
      <c r="H335" t="str">
        <v>misc</v>
      </c>
      <c r="Q335">
        <f>IF(ISBLANK(F335),-1,COUNTIF(all_tags[],F335)-COUNTIF(all_tags[category],F335))</f>
        <v>1</v>
      </c>
      <c r="R335">
        <f>IF(ISBLANK(G335),-1,COUNTIF(all_tags[],G335)-COUNTIF(all_tags[category],G335))</f>
        <v>1</v>
      </c>
      <c r="S335">
        <f>IF(ISBLANK(H335),-1,COUNTIF(all_tags[],H335)-COUNTIF(all_tags[category],H335))</f>
        <v>1</v>
      </c>
      <c r="T335">
        <f>IF(ISBLANK(I335),-1,COUNTIF(all_tags[],I335)-COUNTIF(all_tags[category],I335))</f>
        <v>-1</v>
      </c>
      <c r="U335">
        <f>IF(ISBLANK(J335),-1,COUNTIF(all_tags[],J335)-COUNTIF(all_tags[category],J335))</f>
        <v>-1</v>
      </c>
      <c r="V335">
        <f>IF(ISBLANK(K335),-1,COUNTIF(all_tags[],K335)-COUNTIF(all_tags[category],K335))</f>
        <v>-1</v>
      </c>
      <c r="W335">
        <f>IF(ISBLANK(L335),-1,COUNTIF(all_tags[],L335)-COUNTIF(all_tags[category],L335))</f>
        <v>-1</v>
      </c>
      <c r="X335">
        <f>IF(ISBLANK(M335),-1,COUNTIF(all_tags[],M335)-COUNTIF(all_tags[category],M335))</f>
        <v>-1</v>
      </c>
      <c r="Y335">
        <f>IF(ISBLANK(N335),-1,COUNTIF(all_tags[],N335)-COUNTIF(all_tags[category],N335))</f>
        <v>-1</v>
      </c>
      <c r="Z335">
        <f>IF(ISBLANK(O335),-1,COUNTIF(all_tags[],O335)-COUNTIF(all_tags[category],O335))</f>
        <v>-1</v>
      </c>
      <c r="AB335" t="str">
        <f>Table5[[#This Row],[link_id]]</f>
        <v>L00788</v>
      </c>
      <c r="AC335" s="5" t="str">
        <f>_xlfn.TEXTJOIN("#",TRUE,
IFERROR(VLOOKUP($F335,all_tags[format],1,FALSE),""),
IFERROR(VLOOKUP($G335,all_tags[format],1,FALSE),""),
IFERROR(VLOOKUP($H335,all_tags[format],1,FALSE),""),
IFERROR(VLOOKUP($I335,all_tags[format],1,FALSE),""),
IFERROR(VLOOKUP($J335,all_tags[format],1,FALSE),""),
IFERROR(VLOOKUP($K335,all_tags[format],1,FALSE),""),
IFERROR(VLOOKUP($L335,all_tags[format],1,FALSE),""),
IFERROR(VLOOKUP($M335,all_tags[format],1,FALSE),""),
IFERROR(VLOOKUP($N335,all_tags[format],1,FALSE),""),
IFERROR(VLOOKUP($O335,all_tags[format],1,FALSE),"")
)</f>
        <v/>
      </c>
      <c r="AD335" s="5" t="str">
        <f>_xlfn.TEXTJOIN("#",TRUE,
IFERROR(VLOOKUP($F335,all_tags[type],1,FALSE),""),
IFERROR(VLOOKUP($G335,all_tags[type],1,FALSE),""),
IFERROR(VLOOKUP($H335,all_tags[type],1,FALSE),""),
IFERROR(VLOOKUP($I335,all_tags[type],1,FALSE),""),
IFERROR(VLOOKUP($J335,all_tags[type],1,FALSE),""),
IFERROR(VLOOKUP($K335,all_tags[type],1,FALSE),""),
IFERROR(VLOOKUP($L335,all_tags[type],1,FALSE),""),
IFERROR(VLOOKUP($M335,all_tags[type],1,FALSE),""),
IFERROR(VLOOKUP($N335,all_tags[type],1,FALSE),""),
IFERROR(VLOOKUP($O335,all_tags[type],1,FALSE),"")
)</f>
        <v>general#visual</v>
      </c>
      <c r="AE335" s="5" t="str">
        <f>_xlfn.TEXTJOIN("#",TRUE,
IFERROR(VLOOKUP($F335,all_tags[level],1,FALSE),""),
IFERROR(VLOOKUP($G335,all_tags[level],1,FALSE),""),
IFERROR(VLOOKUP($H335,all_tags[level],1,FALSE),""),
IFERROR(VLOOKUP($I335,all_tags[level],1,FALSE),""),
IFERROR(VLOOKUP($J335,all_tags[level],1,FALSE),""),
IFERROR(VLOOKUP($K335,all_tags[level],1,FALSE),""),
IFERROR(VLOOKUP($L335,all_tags[level],1,FALSE),""),
IFERROR(VLOOKUP($M335,all_tags[level],1,FALSE),""),
IFERROR(VLOOKUP($N335,all_tags[level],1,FALSE),""),
IFERROR(VLOOKUP($O335,all_tags[level],1,FALSE),"")
)</f>
        <v/>
      </c>
      <c r="AF335" s="5" t="str">
        <f>_xlfn.TEXTJOIN("#",TRUE,
IFERROR(VLOOKUP($F335,all_tags[style],1,FALSE),""),
IFERROR(VLOOKUP($G335,all_tags[style],1,FALSE),""),
IFERROR(VLOOKUP($H335,all_tags[style],1,FALSE),""),
IFERROR(VLOOKUP($I335,all_tags[style],1,FALSE),""),
IFERROR(VLOOKUP($J335,all_tags[style],1,FALSE),""),
IFERROR(VLOOKUP($K335,all_tags[style],1,FALSE),""),
IFERROR(VLOOKUP($L335,all_tags[style],1,FALSE),""),
IFERROR(VLOOKUP($M335,all_tags[style],1,FALSE),""),
IFERROR(VLOOKUP($N335,all_tags[style],1,FALSE),""),
IFERROR(VLOOKUP($O335,all_tags[style],1,FALSE),"")
)</f>
        <v/>
      </c>
      <c r="AG335" s="5" t="str">
        <f>_xlfn.TEXTJOIN("#",TRUE,
IFERROR(VLOOKUP($F335,all_tags[theme],1,FALSE),""),
IFERROR(VLOOKUP($G335,all_tags[theme],1,FALSE),""),
IFERROR(VLOOKUP($H335,all_tags[theme],1,FALSE),""),
IFERROR(VLOOKUP($I335,all_tags[theme],1,FALSE),""),
IFERROR(VLOOKUP($J335,all_tags[theme],1,FALSE),""),
IFERROR(VLOOKUP($K335,all_tags[theme],1,FALSE),""),
IFERROR(VLOOKUP($L335,all_tags[theme],1,FALSE),""),
IFERROR(VLOOKUP($M335,all_tags[theme],1,FALSE),""),
IFERROR(VLOOKUP($N335,all_tags[theme],1,FALSE),""),
IFERROR(VLOOKUP($O335,all_tags[theme],1,FALSE),"")
)</f>
        <v/>
      </c>
      <c r="AH335" s="5" t="str">
        <f>_xlfn.TEXTJOIN("#",TRUE,
IFERROR(VLOOKUP($F335,all_tags[topic],1,FALSE),""),
IFERROR(VLOOKUP($G335,all_tags[topic],1,FALSE),""),
IFERROR(VLOOKUP($H335,all_tags[topic],1,FALSE),""),
IFERROR(VLOOKUP($I335,all_tags[topic],1,FALSE),""),
IFERROR(VLOOKUP($J335,all_tags[topic],1,FALSE),""),
IFERROR(VLOOKUP($K335,all_tags[topic],1,FALSE),""),
IFERROR(VLOOKUP($L335,all_tags[topic],1,FALSE),""),
IFERROR(VLOOKUP($M335,all_tags[topic],1,FALSE),""),
IFERROR(VLOOKUP($N335,all_tags[topic],1,FALSE),""),
IFERROR(VLOOKUP($O335,all_tags[topic],1,FALSE),"")
)</f>
        <v/>
      </c>
      <c r="AI335" s="5" t="str">
        <f>_xlfn.TEXTJOIN("#",TRUE,
IFERROR(VLOOKUP($F335,all_tags[area],1,FALSE),""),
IFERROR(VLOOKUP($G335,all_tags[area],1,FALSE),""),
IFERROR(VLOOKUP($H335,all_tags[area],1,FALSE),""),
IFERROR(VLOOKUP($I335,all_tags[area],1,FALSE),""),
IFERROR(VLOOKUP($J335,all_tags[area],1,FALSE),""),
IFERROR(VLOOKUP($K335,all_tags[area],1,FALSE),""),
IFERROR(VLOOKUP($L335,all_tags[area],1,FALSE),""),
IFERROR(VLOOKUP($M335,all_tags[area],1,FALSE),""),
IFERROR(VLOOKUP($N335,all_tags[area],1,FALSE),""),
IFERROR(VLOOKUP($O335,all_tags[area],1,FALSE),"")
)</f>
        <v/>
      </c>
      <c r="AJ335" s="5" t="str">
        <f>_xlfn.TEXTJOIN("#",TRUE,
IFERROR(VLOOKUP($F335,all_tags[technology],1,FALSE),""),
IFERROR(VLOOKUP($G335,all_tags[technology],1,FALSE),""),
IFERROR(VLOOKUP($H335,all_tags[technology],1,FALSE),""),
IFERROR(VLOOKUP($I335,all_tags[technology],1,FALSE),""),
IFERROR(VLOOKUP($J335,all_tags[technology],1,FALSE),""),
IFERROR(VLOOKUP($K335,all_tags[technology],1,FALSE),""),
IFERROR(VLOOKUP($L335,all_tags[technology],1,FALSE),""),
IFERROR(VLOOKUP($M335,all_tags[technology],1,FALSE),""),
IFERROR(VLOOKUP($N335,all_tags[technology],1,FALSE),""),
IFERROR(VLOOKUP($O335,all_tags[technology],1,FALSE),"")
)</f>
        <v/>
      </c>
      <c r="AK335" s="5" t="str">
        <f>_xlfn.TEXTJOIN("#",TRUE,
IFERROR(VLOOKUP($F335,all_tags[other],1,FALSE),""),
IFERROR(VLOOKUP($G335,all_tags[other],1,FALSE),""),
IFERROR(VLOOKUP($H335,all_tags[other],1,FALSE),""),
IFERROR(VLOOKUP($I335,all_tags[other],1,FALSE),""),
IFERROR(VLOOKUP($J335,all_tags[other],1,FALSE),""),
IFERROR(VLOOKUP($K335,all_tags[other],1,FALSE),""),
IFERROR(VLOOKUP($L335,all_tags[other],1,FALSE),""),
IFERROR(VLOOKUP($M335,all_tags[other],1,FALSE),""),
IFERROR(VLOOKUP($N335,all_tags[other],1,FALSE),""),
IFERROR(VLOOKUP($O335,all_tags[other],1,FALSE),"")
)</f>
        <v>misc</v>
      </c>
      <c r="AL335" t="str">
        <f t="shared" si="5"/>
        <v>general;visual;misc</v>
      </c>
    </row>
    <row r="336" spans="1:38" x14ac:dyDescent="0.25">
      <c r="A336" t="str">
        <f>source_data[[#This Row],[link_id]]</f>
        <v>L00789</v>
      </c>
      <c r="B336" t="str">
        <f>source_data[[#This Row],[link]]</f>
        <v>https://docs.microsoft.com/en-us/power-bi/guided-learning/introductiontodax</v>
      </c>
      <c r="C336" t="str">
        <f>source_data[[#This Row],[article_title]]</f>
        <v>Use DAX in Power BI Desktop</v>
      </c>
      <c r="D336" t="str">
        <f>source_data[[#This Row],[concatenate]]</f>
        <v>course;technology;powerbi;dax</v>
      </c>
      <c r="E336">
        <f>source_data[[#This Row],[tag_count]]</f>
        <v>3</v>
      </c>
      <c r="F336" t="str" cm="1">
        <f t="array" ref="F336:I336">_xlfn.TEXTSPLIT(Table5[[#This Row],[concatenate]],";")</f>
        <v>course</v>
      </c>
      <c r="G336" t="str">
        <v>technology</v>
      </c>
      <c r="H336" t="str">
        <v>powerbi</v>
      </c>
      <c r="I336" t="str">
        <v>dax</v>
      </c>
      <c r="Q336">
        <f>IF(ISBLANK(F336),-1,COUNTIF(all_tags[],F336)-COUNTIF(all_tags[category],F336))</f>
        <v>1</v>
      </c>
      <c r="R336">
        <f>IF(ISBLANK(G336),-1,COUNTIF(all_tags[],G336)-COUNTIF(all_tags[category],G336))</f>
        <v>1</v>
      </c>
      <c r="S336">
        <f>IF(ISBLANK(H336),-1,COUNTIF(all_tags[],H336)-COUNTIF(all_tags[category],H336))</f>
        <v>1</v>
      </c>
      <c r="T336">
        <f>IF(ISBLANK(I336),-1,COUNTIF(all_tags[],I336)-COUNTIF(all_tags[category],I336))</f>
        <v>1</v>
      </c>
      <c r="U336">
        <f>IF(ISBLANK(J336),-1,COUNTIF(all_tags[],J336)-COUNTIF(all_tags[category],J336))</f>
        <v>-1</v>
      </c>
      <c r="V336">
        <f>IF(ISBLANK(K336),-1,COUNTIF(all_tags[],K336)-COUNTIF(all_tags[category],K336))</f>
        <v>-1</v>
      </c>
      <c r="W336">
        <f>IF(ISBLANK(L336),-1,COUNTIF(all_tags[],L336)-COUNTIF(all_tags[category],L336))</f>
        <v>-1</v>
      </c>
      <c r="X336">
        <f>IF(ISBLANK(M336),-1,COUNTIF(all_tags[],M336)-COUNTIF(all_tags[category],M336))</f>
        <v>-1</v>
      </c>
      <c r="Y336">
        <f>IF(ISBLANK(N336),-1,COUNTIF(all_tags[],N336)-COUNTIF(all_tags[category],N336))</f>
        <v>-1</v>
      </c>
      <c r="Z336">
        <f>IF(ISBLANK(O336),-1,COUNTIF(all_tags[],O336)-COUNTIF(all_tags[category],O336))</f>
        <v>-1</v>
      </c>
      <c r="AB336" t="str">
        <f>Table5[[#This Row],[link_id]]</f>
        <v>L00789</v>
      </c>
      <c r="AC336" s="5" t="str">
        <f>_xlfn.TEXTJOIN("#",TRUE,
IFERROR(VLOOKUP($F336,all_tags[format],1,FALSE),""),
IFERROR(VLOOKUP($G336,all_tags[format],1,FALSE),""),
IFERROR(VLOOKUP($H336,all_tags[format],1,FALSE),""),
IFERROR(VLOOKUP($I336,all_tags[format],1,FALSE),""),
IFERROR(VLOOKUP($J336,all_tags[format],1,FALSE),""),
IFERROR(VLOOKUP($K336,all_tags[format],1,FALSE),""),
IFERROR(VLOOKUP($L336,all_tags[format],1,FALSE),""),
IFERROR(VLOOKUP($M336,all_tags[format],1,FALSE),""),
IFERROR(VLOOKUP($N336,all_tags[format],1,FALSE),""),
IFERROR(VLOOKUP($O336,all_tags[format],1,FALSE),"")
)</f>
        <v>course</v>
      </c>
      <c r="AD336" s="5" t="str">
        <f>_xlfn.TEXTJOIN("#",TRUE,
IFERROR(VLOOKUP($F336,all_tags[type],1,FALSE),""),
IFERROR(VLOOKUP($G336,all_tags[type],1,FALSE),""),
IFERROR(VLOOKUP($H336,all_tags[type],1,FALSE),""),
IFERROR(VLOOKUP($I336,all_tags[type],1,FALSE),""),
IFERROR(VLOOKUP($J336,all_tags[type],1,FALSE),""),
IFERROR(VLOOKUP($K336,all_tags[type],1,FALSE),""),
IFERROR(VLOOKUP($L336,all_tags[type],1,FALSE),""),
IFERROR(VLOOKUP($M336,all_tags[type],1,FALSE),""),
IFERROR(VLOOKUP($N336,all_tags[type],1,FALSE),""),
IFERROR(VLOOKUP($O336,all_tags[type],1,FALSE),"")
)</f>
        <v/>
      </c>
      <c r="AE336" s="5" t="str">
        <f>_xlfn.TEXTJOIN("#",TRUE,
IFERROR(VLOOKUP($F336,all_tags[level],1,FALSE),""),
IFERROR(VLOOKUP($G336,all_tags[level],1,FALSE),""),
IFERROR(VLOOKUP($H336,all_tags[level],1,FALSE),""),
IFERROR(VLOOKUP($I336,all_tags[level],1,FALSE),""),
IFERROR(VLOOKUP($J336,all_tags[level],1,FALSE),""),
IFERROR(VLOOKUP($K336,all_tags[level],1,FALSE),""),
IFERROR(VLOOKUP($L336,all_tags[level],1,FALSE),""),
IFERROR(VLOOKUP($M336,all_tags[level],1,FALSE),""),
IFERROR(VLOOKUP($N336,all_tags[level],1,FALSE),""),
IFERROR(VLOOKUP($O336,all_tags[level],1,FALSE),"")
)</f>
        <v/>
      </c>
      <c r="AF336" s="5" t="str">
        <f>_xlfn.TEXTJOIN("#",TRUE,
IFERROR(VLOOKUP($F336,all_tags[style],1,FALSE),""),
IFERROR(VLOOKUP($G336,all_tags[style],1,FALSE),""),
IFERROR(VLOOKUP($H336,all_tags[style],1,FALSE),""),
IFERROR(VLOOKUP($I336,all_tags[style],1,FALSE),""),
IFERROR(VLOOKUP($J336,all_tags[style],1,FALSE),""),
IFERROR(VLOOKUP($K336,all_tags[style],1,FALSE),""),
IFERROR(VLOOKUP($L336,all_tags[style],1,FALSE),""),
IFERROR(VLOOKUP($M336,all_tags[style],1,FALSE),""),
IFERROR(VLOOKUP($N336,all_tags[style],1,FALSE),""),
IFERROR(VLOOKUP($O336,all_tags[style],1,FALSE),"")
)</f>
        <v/>
      </c>
      <c r="AG336" s="5" t="str">
        <f>_xlfn.TEXTJOIN("#",TRUE,
IFERROR(VLOOKUP($F336,all_tags[theme],1,FALSE),""),
IFERROR(VLOOKUP($G336,all_tags[theme],1,FALSE),""),
IFERROR(VLOOKUP($H336,all_tags[theme],1,FALSE),""),
IFERROR(VLOOKUP($I336,all_tags[theme],1,FALSE),""),
IFERROR(VLOOKUP($J336,all_tags[theme],1,FALSE),""),
IFERROR(VLOOKUP($K336,all_tags[theme],1,FALSE),""),
IFERROR(VLOOKUP($L336,all_tags[theme],1,FALSE),""),
IFERROR(VLOOKUP($M336,all_tags[theme],1,FALSE),""),
IFERROR(VLOOKUP($N336,all_tags[theme],1,FALSE),""),
IFERROR(VLOOKUP($O336,all_tags[theme],1,FALSE),"")
)</f>
        <v/>
      </c>
      <c r="AH336" s="5" t="str">
        <f>_xlfn.TEXTJOIN("#",TRUE,
IFERROR(VLOOKUP($F336,all_tags[topic],1,FALSE),""),
IFERROR(VLOOKUP($G336,all_tags[topic],1,FALSE),""),
IFERROR(VLOOKUP($H336,all_tags[topic],1,FALSE),""),
IFERROR(VLOOKUP($I336,all_tags[topic],1,FALSE),""),
IFERROR(VLOOKUP($J336,all_tags[topic],1,FALSE),""),
IFERROR(VLOOKUP($K336,all_tags[topic],1,FALSE),""),
IFERROR(VLOOKUP($L336,all_tags[topic],1,FALSE),""),
IFERROR(VLOOKUP($M336,all_tags[topic],1,FALSE),""),
IFERROR(VLOOKUP($N336,all_tags[topic],1,FALSE),""),
IFERROR(VLOOKUP($O336,all_tags[topic],1,FALSE),"")
)</f>
        <v>technology</v>
      </c>
      <c r="AI336" s="5" t="str">
        <f>_xlfn.TEXTJOIN("#",TRUE,
IFERROR(VLOOKUP($F336,all_tags[area],1,FALSE),""),
IFERROR(VLOOKUP($G336,all_tags[area],1,FALSE),""),
IFERROR(VLOOKUP($H336,all_tags[area],1,FALSE),""),
IFERROR(VLOOKUP($I336,all_tags[area],1,FALSE),""),
IFERROR(VLOOKUP($J336,all_tags[area],1,FALSE),""),
IFERROR(VLOOKUP($K336,all_tags[area],1,FALSE),""),
IFERROR(VLOOKUP($L336,all_tags[area],1,FALSE),""),
IFERROR(VLOOKUP($M336,all_tags[area],1,FALSE),""),
IFERROR(VLOOKUP($N336,all_tags[area],1,FALSE),""),
IFERROR(VLOOKUP($O336,all_tags[area],1,FALSE),"")
)</f>
        <v/>
      </c>
      <c r="AJ336" s="5" t="str">
        <f>_xlfn.TEXTJOIN("#",TRUE,
IFERROR(VLOOKUP($F336,all_tags[technology],1,FALSE),""),
IFERROR(VLOOKUP($G336,all_tags[technology],1,FALSE),""),
IFERROR(VLOOKUP($H336,all_tags[technology],1,FALSE),""),
IFERROR(VLOOKUP($I336,all_tags[technology],1,FALSE),""),
IFERROR(VLOOKUP($J336,all_tags[technology],1,FALSE),""),
IFERROR(VLOOKUP($K336,all_tags[technology],1,FALSE),""),
IFERROR(VLOOKUP($L336,all_tags[technology],1,FALSE),""),
IFERROR(VLOOKUP($M336,all_tags[technology],1,FALSE),""),
IFERROR(VLOOKUP($N336,all_tags[technology],1,FALSE),""),
IFERROR(VLOOKUP($O336,all_tags[technology],1,FALSE),"")
)</f>
        <v>powerbi#dax</v>
      </c>
      <c r="AK336" s="5" t="str">
        <f>_xlfn.TEXTJOIN("#",TRUE,
IFERROR(VLOOKUP($F336,all_tags[other],1,FALSE),""),
IFERROR(VLOOKUP($G336,all_tags[other],1,FALSE),""),
IFERROR(VLOOKUP($H336,all_tags[other],1,FALSE),""),
IFERROR(VLOOKUP($I336,all_tags[other],1,FALSE),""),
IFERROR(VLOOKUP($J336,all_tags[other],1,FALSE),""),
IFERROR(VLOOKUP($K336,all_tags[other],1,FALSE),""),
IFERROR(VLOOKUP($L336,all_tags[other],1,FALSE),""),
IFERROR(VLOOKUP($M336,all_tags[other],1,FALSE),""),
IFERROR(VLOOKUP($N336,all_tags[other],1,FALSE),""),
IFERROR(VLOOKUP($O336,all_tags[other],1,FALSE),"")
)</f>
        <v/>
      </c>
      <c r="AL336" t="str">
        <f t="shared" si="5"/>
        <v>course;technology;powerbi;dax</v>
      </c>
    </row>
    <row r="337" spans="1:38" x14ac:dyDescent="0.25">
      <c r="A337" t="str">
        <f>source_data[[#This Row],[link_id]]</f>
        <v>L00792</v>
      </c>
      <c r="B337" t="str">
        <f>source_data[[#This Row],[link]]</f>
        <v>https://blogs.worldbank.org/opendata/data-science-competition-predicting-poverty-hard-can-you-do-it-better</v>
      </c>
      <c r="C337" t="str">
        <f>source_data[[#This Row],[article_title]]</f>
        <v>Data science competition: predicting poverty is hard - can you do it better?</v>
      </c>
      <c r="D337" t="str">
        <f>source_data[[#This Row],[concatenate]]</f>
        <v>post;technology;ml;predictive-modeling;world-bank;competition</v>
      </c>
      <c r="E337">
        <f>source_data[[#This Row],[tag_count]]</f>
        <v>5</v>
      </c>
      <c r="F337" t="str" cm="1">
        <f t="array" ref="F337:K337">_xlfn.TEXTSPLIT(Table5[[#This Row],[concatenate]],";")</f>
        <v>post</v>
      </c>
      <c r="G337" t="str">
        <v>technology</v>
      </c>
      <c r="H337" t="str">
        <v>ml</v>
      </c>
      <c r="I337" t="str">
        <v>predictive-modeling</v>
      </c>
      <c r="J337" t="str">
        <v>world-bank</v>
      </c>
      <c r="K337" t="str">
        <v>competition</v>
      </c>
      <c r="Q337">
        <f>IF(ISBLANK(F337),-1,COUNTIF(all_tags[],F337)-COUNTIF(all_tags[category],F337))</f>
        <v>1</v>
      </c>
      <c r="R337">
        <f>IF(ISBLANK(G337),-1,COUNTIF(all_tags[],G337)-COUNTIF(all_tags[category],G337))</f>
        <v>1</v>
      </c>
      <c r="S337">
        <f>IF(ISBLANK(H337),-1,COUNTIF(all_tags[],H337)-COUNTIF(all_tags[category],H337))</f>
        <v>1</v>
      </c>
      <c r="T337">
        <f>IF(ISBLANK(I337),-1,COUNTIF(all_tags[],I337)-COUNTIF(all_tags[category],I337))</f>
        <v>1</v>
      </c>
      <c r="U337">
        <f>IF(ISBLANK(J337),-1,COUNTIF(all_tags[],J337)-COUNTIF(all_tags[category],J337))</f>
        <v>1</v>
      </c>
      <c r="V337">
        <f>IF(ISBLANK(K337),-1,COUNTIF(all_tags[],K337)-COUNTIF(all_tags[category],K337))</f>
        <v>1</v>
      </c>
      <c r="W337">
        <f>IF(ISBLANK(L337),-1,COUNTIF(all_tags[],L337)-COUNTIF(all_tags[category],L337))</f>
        <v>-1</v>
      </c>
      <c r="X337">
        <f>IF(ISBLANK(M337),-1,COUNTIF(all_tags[],M337)-COUNTIF(all_tags[category],M337))</f>
        <v>-1</v>
      </c>
      <c r="Y337">
        <f>IF(ISBLANK(N337),-1,COUNTIF(all_tags[],N337)-COUNTIF(all_tags[category],N337))</f>
        <v>-1</v>
      </c>
      <c r="Z337">
        <f>IF(ISBLANK(O337),-1,COUNTIF(all_tags[],O337)-COUNTIF(all_tags[category],O337))</f>
        <v>-1</v>
      </c>
      <c r="AB337" t="str">
        <f>Table5[[#This Row],[link_id]]</f>
        <v>L00792</v>
      </c>
      <c r="AC337" s="5" t="str">
        <f>_xlfn.TEXTJOIN("#",TRUE,
IFERROR(VLOOKUP($F337,all_tags[format],1,FALSE),""),
IFERROR(VLOOKUP($G337,all_tags[format],1,FALSE),""),
IFERROR(VLOOKUP($H337,all_tags[format],1,FALSE),""),
IFERROR(VLOOKUP($I337,all_tags[format],1,FALSE),""),
IFERROR(VLOOKUP($J337,all_tags[format],1,FALSE),""),
IFERROR(VLOOKUP($K337,all_tags[format],1,FALSE),""),
IFERROR(VLOOKUP($L337,all_tags[format],1,FALSE),""),
IFERROR(VLOOKUP($M337,all_tags[format],1,FALSE),""),
IFERROR(VLOOKUP($N337,all_tags[format],1,FALSE),""),
IFERROR(VLOOKUP($O337,all_tags[format],1,FALSE),"")
)</f>
        <v>post</v>
      </c>
      <c r="AD337" s="5" t="str">
        <f>_xlfn.TEXTJOIN("#",TRUE,
IFERROR(VLOOKUP($F337,all_tags[type],1,FALSE),""),
IFERROR(VLOOKUP($G337,all_tags[type],1,FALSE),""),
IFERROR(VLOOKUP($H337,all_tags[type],1,FALSE),""),
IFERROR(VLOOKUP($I337,all_tags[type],1,FALSE),""),
IFERROR(VLOOKUP($J337,all_tags[type],1,FALSE),""),
IFERROR(VLOOKUP($K337,all_tags[type],1,FALSE),""),
IFERROR(VLOOKUP($L337,all_tags[type],1,FALSE),""),
IFERROR(VLOOKUP($M337,all_tags[type],1,FALSE),""),
IFERROR(VLOOKUP($N337,all_tags[type],1,FALSE),""),
IFERROR(VLOOKUP($O337,all_tags[type],1,FALSE),"")
)</f>
        <v/>
      </c>
      <c r="AE337" s="5" t="str">
        <f>_xlfn.TEXTJOIN("#",TRUE,
IFERROR(VLOOKUP($F337,all_tags[level],1,FALSE),""),
IFERROR(VLOOKUP($G337,all_tags[level],1,FALSE),""),
IFERROR(VLOOKUP($H337,all_tags[level],1,FALSE),""),
IFERROR(VLOOKUP($I337,all_tags[level],1,FALSE),""),
IFERROR(VLOOKUP($J337,all_tags[level],1,FALSE),""),
IFERROR(VLOOKUP($K337,all_tags[level],1,FALSE),""),
IFERROR(VLOOKUP($L337,all_tags[level],1,FALSE),""),
IFERROR(VLOOKUP($M337,all_tags[level],1,FALSE),""),
IFERROR(VLOOKUP($N337,all_tags[level],1,FALSE),""),
IFERROR(VLOOKUP($O337,all_tags[level],1,FALSE),"")
)</f>
        <v/>
      </c>
      <c r="AF337" s="5" t="str">
        <f>_xlfn.TEXTJOIN("#",TRUE,
IFERROR(VLOOKUP($F337,all_tags[style],1,FALSE),""),
IFERROR(VLOOKUP($G337,all_tags[style],1,FALSE),""),
IFERROR(VLOOKUP($H337,all_tags[style],1,FALSE),""),
IFERROR(VLOOKUP($I337,all_tags[style],1,FALSE),""),
IFERROR(VLOOKUP($J337,all_tags[style],1,FALSE),""),
IFERROR(VLOOKUP($K337,all_tags[style],1,FALSE),""),
IFERROR(VLOOKUP($L337,all_tags[style],1,FALSE),""),
IFERROR(VLOOKUP($M337,all_tags[style],1,FALSE),""),
IFERROR(VLOOKUP($N337,all_tags[style],1,FALSE),""),
IFERROR(VLOOKUP($O337,all_tags[style],1,FALSE),"")
)</f>
        <v/>
      </c>
      <c r="AG337" s="5" t="str">
        <f>_xlfn.TEXTJOIN("#",TRUE,
IFERROR(VLOOKUP($F337,all_tags[theme],1,FALSE),""),
IFERROR(VLOOKUP($G337,all_tags[theme],1,FALSE),""),
IFERROR(VLOOKUP($H337,all_tags[theme],1,FALSE),""),
IFERROR(VLOOKUP($I337,all_tags[theme],1,FALSE),""),
IFERROR(VLOOKUP($J337,all_tags[theme],1,FALSE),""),
IFERROR(VLOOKUP($K337,all_tags[theme],1,FALSE),""),
IFERROR(VLOOKUP($L337,all_tags[theme],1,FALSE),""),
IFERROR(VLOOKUP($M337,all_tags[theme],1,FALSE),""),
IFERROR(VLOOKUP($N337,all_tags[theme],1,FALSE),""),
IFERROR(VLOOKUP($O337,all_tags[theme],1,FALSE),"")
)</f>
        <v/>
      </c>
      <c r="AH337" s="5" t="str">
        <f>_xlfn.TEXTJOIN("#",TRUE,
IFERROR(VLOOKUP($F337,all_tags[topic],1,FALSE),""),
IFERROR(VLOOKUP($G337,all_tags[topic],1,FALSE),""),
IFERROR(VLOOKUP($H337,all_tags[topic],1,FALSE),""),
IFERROR(VLOOKUP($I337,all_tags[topic],1,FALSE),""),
IFERROR(VLOOKUP($J337,all_tags[topic],1,FALSE),""),
IFERROR(VLOOKUP($K337,all_tags[topic],1,FALSE),""),
IFERROR(VLOOKUP($L337,all_tags[topic],1,FALSE),""),
IFERROR(VLOOKUP($M337,all_tags[topic],1,FALSE),""),
IFERROR(VLOOKUP($N337,all_tags[topic],1,FALSE),""),
IFERROR(VLOOKUP($O337,all_tags[topic],1,FALSE),"")
)</f>
        <v>technology</v>
      </c>
      <c r="AI337" s="5" t="str">
        <f>_xlfn.TEXTJOIN("#",TRUE,
IFERROR(VLOOKUP($F337,all_tags[area],1,FALSE),""),
IFERROR(VLOOKUP($G337,all_tags[area],1,FALSE),""),
IFERROR(VLOOKUP($H337,all_tags[area],1,FALSE),""),
IFERROR(VLOOKUP($I337,all_tags[area],1,FALSE),""),
IFERROR(VLOOKUP($J337,all_tags[area],1,FALSE),""),
IFERROR(VLOOKUP($K337,all_tags[area],1,FALSE),""),
IFERROR(VLOOKUP($L337,all_tags[area],1,FALSE),""),
IFERROR(VLOOKUP($M337,all_tags[area],1,FALSE),""),
IFERROR(VLOOKUP($N337,all_tags[area],1,FALSE),""),
IFERROR(VLOOKUP($O337,all_tags[area],1,FALSE),"")
)</f>
        <v>ml#predictive-modeling</v>
      </c>
      <c r="AJ337" s="5" t="str">
        <f>_xlfn.TEXTJOIN("#",TRUE,
IFERROR(VLOOKUP($F337,all_tags[technology],1,FALSE),""),
IFERROR(VLOOKUP($G337,all_tags[technology],1,FALSE),""),
IFERROR(VLOOKUP($H337,all_tags[technology],1,FALSE),""),
IFERROR(VLOOKUP($I337,all_tags[technology],1,FALSE),""),
IFERROR(VLOOKUP($J337,all_tags[technology],1,FALSE),""),
IFERROR(VLOOKUP($K337,all_tags[technology],1,FALSE),""),
IFERROR(VLOOKUP($L337,all_tags[technology],1,FALSE),""),
IFERROR(VLOOKUP($M337,all_tags[technology],1,FALSE),""),
IFERROR(VLOOKUP($N337,all_tags[technology],1,FALSE),""),
IFERROR(VLOOKUP($O337,all_tags[technology],1,FALSE),"")
)</f>
        <v>world-bank</v>
      </c>
      <c r="AK337" s="5" t="str">
        <f>_xlfn.TEXTJOIN("#",TRUE,
IFERROR(VLOOKUP($F337,all_tags[other],1,FALSE),""),
IFERROR(VLOOKUP($G337,all_tags[other],1,FALSE),""),
IFERROR(VLOOKUP($H337,all_tags[other],1,FALSE),""),
IFERROR(VLOOKUP($I337,all_tags[other],1,FALSE),""),
IFERROR(VLOOKUP($J337,all_tags[other],1,FALSE),""),
IFERROR(VLOOKUP($K337,all_tags[other],1,FALSE),""),
IFERROR(VLOOKUP($L337,all_tags[other],1,FALSE),""),
IFERROR(VLOOKUP($M337,all_tags[other],1,FALSE),""),
IFERROR(VLOOKUP($N337,all_tags[other],1,FALSE),""),
IFERROR(VLOOKUP($O337,all_tags[other],1,FALSE),"")
)</f>
        <v>competition</v>
      </c>
      <c r="AL337" t="str">
        <f t="shared" si="5"/>
        <v>post;technology;ml;predictive-modeling;world-bank;competition</v>
      </c>
    </row>
    <row r="338" spans="1:38" x14ac:dyDescent="0.25">
      <c r="A338" t="str">
        <f>source_data[[#This Row],[link_id]]</f>
        <v>L00795</v>
      </c>
      <c r="B338" t="str">
        <f>source_data[[#This Row],[link]]</f>
        <v>https://azure.microsoft.com/en-us/blog/customvision-ai-code-free-automated-machine-learning-for-image-classification/</v>
      </c>
      <c r="C338" t="str">
        <f>source_data[[#This Row],[article_title]]</f>
        <v>CustomVision.AI: Code-free automated machine learning for image classification</v>
      </c>
      <c r="D338" t="str">
        <f>source_data[[#This Row],[concatenate]]</f>
        <v>service;ai;vision;classification;microsoft</v>
      </c>
      <c r="E338">
        <f>source_data[[#This Row],[tag_count]]</f>
        <v>4</v>
      </c>
      <c r="F338" t="str" cm="1">
        <f t="array" ref="F338:J338">_xlfn.TEXTSPLIT(Table5[[#This Row],[concatenate]],";")</f>
        <v>service</v>
      </c>
      <c r="G338" t="str">
        <v>ai</v>
      </c>
      <c r="H338" t="str">
        <v>vision</v>
      </c>
      <c r="I338" t="str">
        <v>classification</v>
      </c>
      <c r="J338" t="str">
        <v>microsoft</v>
      </c>
      <c r="Q338">
        <f>IF(ISBLANK(F338),-1,COUNTIF(all_tags[],F338)-COUNTIF(all_tags[category],F338))</f>
        <v>1</v>
      </c>
      <c r="R338">
        <f>IF(ISBLANK(G338),-1,COUNTIF(all_tags[],G338)-COUNTIF(all_tags[category],G338))</f>
        <v>1</v>
      </c>
      <c r="S338">
        <f>IF(ISBLANK(H338),-1,COUNTIF(all_tags[],H338)-COUNTIF(all_tags[category],H338))</f>
        <v>1</v>
      </c>
      <c r="T338">
        <f>IF(ISBLANK(I338),-1,COUNTIF(all_tags[],I338)-COUNTIF(all_tags[category],I338))</f>
        <v>1</v>
      </c>
      <c r="U338">
        <f>IF(ISBLANK(J338),-1,COUNTIF(all_tags[],J338)-COUNTIF(all_tags[category],J338))</f>
        <v>1</v>
      </c>
      <c r="V338">
        <f>IF(ISBLANK(K338),-1,COUNTIF(all_tags[],K338)-COUNTIF(all_tags[category],K338))</f>
        <v>-1</v>
      </c>
      <c r="W338">
        <f>IF(ISBLANK(L338),-1,COUNTIF(all_tags[],L338)-COUNTIF(all_tags[category],L338))</f>
        <v>-1</v>
      </c>
      <c r="X338">
        <f>IF(ISBLANK(M338),-1,COUNTIF(all_tags[],M338)-COUNTIF(all_tags[category],M338))</f>
        <v>-1</v>
      </c>
      <c r="Y338">
        <f>IF(ISBLANK(N338),-1,COUNTIF(all_tags[],N338)-COUNTIF(all_tags[category],N338))</f>
        <v>-1</v>
      </c>
      <c r="Z338">
        <f>IF(ISBLANK(O338),-1,COUNTIF(all_tags[],O338)-COUNTIF(all_tags[category],O338))</f>
        <v>-1</v>
      </c>
      <c r="AB338" t="str">
        <f>Table5[[#This Row],[link_id]]</f>
        <v>L00795</v>
      </c>
      <c r="AC338" s="5" t="str">
        <f>_xlfn.TEXTJOIN("#",TRUE,
IFERROR(VLOOKUP($F338,all_tags[format],1,FALSE),""),
IFERROR(VLOOKUP($G338,all_tags[format],1,FALSE),""),
IFERROR(VLOOKUP($H338,all_tags[format],1,FALSE),""),
IFERROR(VLOOKUP($I338,all_tags[format],1,FALSE),""),
IFERROR(VLOOKUP($J338,all_tags[format],1,FALSE),""),
IFERROR(VLOOKUP($K338,all_tags[format],1,FALSE),""),
IFERROR(VLOOKUP($L338,all_tags[format],1,FALSE),""),
IFERROR(VLOOKUP($M338,all_tags[format],1,FALSE),""),
IFERROR(VLOOKUP($N338,all_tags[format],1,FALSE),""),
IFERROR(VLOOKUP($O338,all_tags[format],1,FALSE),"")
)</f>
        <v>service</v>
      </c>
      <c r="AD338" s="5" t="str">
        <f>_xlfn.TEXTJOIN("#",TRUE,
IFERROR(VLOOKUP($F338,all_tags[type],1,FALSE),""),
IFERROR(VLOOKUP($G338,all_tags[type],1,FALSE),""),
IFERROR(VLOOKUP($H338,all_tags[type],1,FALSE),""),
IFERROR(VLOOKUP($I338,all_tags[type],1,FALSE),""),
IFERROR(VLOOKUP($J338,all_tags[type],1,FALSE),""),
IFERROR(VLOOKUP($K338,all_tags[type],1,FALSE),""),
IFERROR(VLOOKUP($L338,all_tags[type],1,FALSE),""),
IFERROR(VLOOKUP($M338,all_tags[type],1,FALSE),""),
IFERROR(VLOOKUP($N338,all_tags[type],1,FALSE),""),
IFERROR(VLOOKUP($O338,all_tags[type],1,FALSE),"")
)</f>
        <v/>
      </c>
      <c r="AE338" s="5" t="str">
        <f>_xlfn.TEXTJOIN("#",TRUE,
IFERROR(VLOOKUP($F338,all_tags[level],1,FALSE),""),
IFERROR(VLOOKUP($G338,all_tags[level],1,FALSE),""),
IFERROR(VLOOKUP($H338,all_tags[level],1,FALSE),""),
IFERROR(VLOOKUP($I338,all_tags[level],1,FALSE),""),
IFERROR(VLOOKUP($J338,all_tags[level],1,FALSE),""),
IFERROR(VLOOKUP($K338,all_tags[level],1,FALSE),""),
IFERROR(VLOOKUP($L338,all_tags[level],1,FALSE),""),
IFERROR(VLOOKUP($M338,all_tags[level],1,FALSE),""),
IFERROR(VLOOKUP($N338,all_tags[level],1,FALSE),""),
IFERROR(VLOOKUP($O338,all_tags[level],1,FALSE),"")
)</f>
        <v/>
      </c>
      <c r="AF338" s="5" t="str">
        <f>_xlfn.TEXTJOIN("#",TRUE,
IFERROR(VLOOKUP($F338,all_tags[style],1,FALSE),""),
IFERROR(VLOOKUP($G338,all_tags[style],1,FALSE),""),
IFERROR(VLOOKUP($H338,all_tags[style],1,FALSE),""),
IFERROR(VLOOKUP($I338,all_tags[style],1,FALSE),""),
IFERROR(VLOOKUP($J338,all_tags[style],1,FALSE),""),
IFERROR(VLOOKUP($K338,all_tags[style],1,FALSE),""),
IFERROR(VLOOKUP($L338,all_tags[style],1,FALSE),""),
IFERROR(VLOOKUP($M338,all_tags[style],1,FALSE),""),
IFERROR(VLOOKUP($N338,all_tags[style],1,FALSE),""),
IFERROR(VLOOKUP($O338,all_tags[style],1,FALSE),"")
)</f>
        <v/>
      </c>
      <c r="AG338" s="5" t="str">
        <f>_xlfn.TEXTJOIN("#",TRUE,
IFERROR(VLOOKUP($F338,all_tags[theme],1,FALSE),""),
IFERROR(VLOOKUP($G338,all_tags[theme],1,FALSE),""),
IFERROR(VLOOKUP($H338,all_tags[theme],1,FALSE),""),
IFERROR(VLOOKUP($I338,all_tags[theme],1,FALSE),""),
IFERROR(VLOOKUP($J338,all_tags[theme],1,FALSE),""),
IFERROR(VLOOKUP($K338,all_tags[theme],1,FALSE),""),
IFERROR(VLOOKUP($L338,all_tags[theme],1,FALSE),""),
IFERROR(VLOOKUP($M338,all_tags[theme],1,FALSE),""),
IFERROR(VLOOKUP($N338,all_tags[theme],1,FALSE),""),
IFERROR(VLOOKUP($O338,all_tags[theme],1,FALSE),"")
)</f>
        <v/>
      </c>
      <c r="AH338" s="5" t="str">
        <f>_xlfn.TEXTJOIN("#",TRUE,
IFERROR(VLOOKUP($F338,all_tags[topic],1,FALSE),""),
IFERROR(VLOOKUP($G338,all_tags[topic],1,FALSE),""),
IFERROR(VLOOKUP($H338,all_tags[topic],1,FALSE),""),
IFERROR(VLOOKUP($I338,all_tags[topic],1,FALSE),""),
IFERROR(VLOOKUP($J338,all_tags[topic],1,FALSE),""),
IFERROR(VLOOKUP($K338,all_tags[topic],1,FALSE),""),
IFERROR(VLOOKUP($L338,all_tags[topic],1,FALSE),""),
IFERROR(VLOOKUP($M338,all_tags[topic],1,FALSE),""),
IFERROR(VLOOKUP($N338,all_tags[topic],1,FALSE),""),
IFERROR(VLOOKUP($O338,all_tags[topic],1,FALSE),"")
)</f>
        <v/>
      </c>
      <c r="AI338" s="5" t="str">
        <f>_xlfn.TEXTJOIN("#",TRUE,
IFERROR(VLOOKUP($F338,all_tags[area],1,FALSE),""),
IFERROR(VLOOKUP($G338,all_tags[area],1,FALSE),""),
IFERROR(VLOOKUP($H338,all_tags[area],1,FALSE),""),
IFERROR(VLOOKUP($I338,all_tags[area],1,FALSE),""),
IFERROR(VLOOKUP($J338,all_tags[area],1,FALSE),""),
IFERROR(VLOOKUP($K338,all_tags[area],1,FALSE),""),
IFERROR(VLOOKUP($L338,all_tags[area],1,FALSE),""),
IFERROR(VLOOKUP($M338,all_tags[area],1,FALSE),""),
IFERROR(VLOOKUP($N338,all_tags[area],1,FALSE),""),
IFERROR(VLOOKUP($O338,all_tags[area],1,FALSE),"")
)</f>
        <v>ai#vision#classification</v>
      </c>
      <c r="AJ338" s="5" t="str">
        <f>_xlfn.TEXTJOIN("#",TRUE,
IFERROR(VLOOKUP($F338,all_tags[technology],1,FALSE),""),
IFERROR(VLOOKUP($G338,all_tags[technology],1,FALSE),""),
IFERROR(VLOOKUP($H338,all_tags[technology],1,FALSE),""),
IFERROR(VLOOKUP($I338,all_tags[technology],1,FALSE),""),
IFERROR(VLOOKUP($J338,all_tags[technology],1,FALSE),""),
IFERROR(VLOOKUP($K338,all_tags[technology],1,FALSE),""),
IFERROR(VLOOKUP($L338,all_tags[technology],1,FALSE),""),
IFERROR(VLOOKUP($M338,all_tags[technology],1,FALSE),""),
IFERROR(VLOOKUP($N338,all_tags[technology],1,FALSE),""),
IFERROR(VLOOKUP($O338,all_tags[technology],1,FALSE),"")
)</f>
        <v/>
      </c>
      <c r="AK338" s="5" t="str">
        <f>_xlfn.TEXTJOIN("#",TRUE,
IFERROR(VLOOKUP($F338,all_tags[other],1,FALSE),""),
IFERROR(VLOOKUP($G338,all_tags[other],1,FALSE),""),
IFERROR(VLOOKUP($H338,all_tags[other],1,FALSE),""),
IFERROR(VLOOKUP($I338,all_tags[other],1,FALSE),""),
IFERROR(VLOOKUP($J338,all_tags[other],1,FALSE),""),
IFERROR(VLOOKUP($K338,all_tags[other],1,FALSE),""),
IFERROR(VLOOKUP($L338,all_tags[other],1,FALSE),""),
IFERROR(VLOOKUP($M338,all_tags[other],1,FALSE),""),
IFERROR(VLOOKUP($N338,all_tags[other],1,FALSE),""),
IFERROR(VLOOKUP($O338,all_tags[other],1,FALSE),"")
)</f>
        <v>microsoft</v>
      </c>
      <c r="AL338" t="str">
        <f t="shared" si="5"/>
        <v>service;ai;vision;classification;microsoft</v>
      </c>
    </row>
    <row r="339" spans="1:38" x14ac:dyDescent="0.25">
      <c r="A339" t="str">
        <f>source_data[[#This Row],[link_id]]</f>
        <v>L00796</v>
      </c>
      <c r="B339" t="str">
        <f>source_data[[#This Row],[link]]</f>
        <v>https://www.johndcook.com/blog/2017/01/04/cover-time-of-a-graph-cliques-chains-and-lollipops/</v>
      </c>
      <c r="C339" t="str">
        <f>source_data[[#This Row],[article_title]]</f>
        <v>Cover time of a graph: cliques, chains, and lollipops</v>
      </c>
      <c r="D339" t="str">
        <f>source_data[[#This Row],[concatenate]]</f>
        <v>post;terminology;basics;network-graph</v>
      </c>
      <c r="E339">
        <f>source_data[[#This Row],[tag_count]]</f>
        <v>5</v>
      </c>
      <c r="F339" t="str" cm="1">
        <f t="array" ref="F339:I339">_xlfn.TEXTSPLIT(Table5[[#This Row],[concatenate]],";")</f>
        <v>post</v>
      </c>
      <c r="G339" t="str">
        <v>terminology</v>
      </c>
      <c r="H339" t="str">
        <v>basics</v>
      </c>
      <c r="I339" t="str">
        <v>network-graph</v>
      </c>
      <c r="Q339">
        <f>IF(ISBLANK(F339),-1,COUNTIF(all_tags[],F339)-COUNTIF(all_tags[category],F339))</f>
        <v>1</v>
      </c>
      <c r="R339">
        <f>IF(ISBLANK(G339),-1,COUNTIF(all_tags[],G339)-COUNTIF(all_tags[category],G339))</f>
        <v>1</v>
      </c>
      <c r="S339">
        <f>IF(ISBLANK(H339),-1,COUNTIF(all_tags[],H339)-COUNTIF(all_tags[category],H339))</f>
        <v>1</v>
      </c>
      <c r="T339">
        <f>IF(ISBLANK(I339),-1,COUNTIF(all_tags[],I339)-COUNTIF(all_tags[category],I339))</f>
        <v>1</v>
      </c>
      <c r="U339">
        <f>IF(ISBLANK(J339),-1,COUNTIF(all_tags[],J339)-COUNTIF(all_tags[category],J339))</f>
        <v>-1</v>
      </c>
      <c r="V339">
        <f>IF(ISBLANK(K339),-1,COUNTIF(all_tags[],K339)-COUNTIF(all_tags[category],K339))</f>
        <v>-1</v>
      </c>
      <c r="W339">
        <f>IF(ISBLANK(L339),-1,COUNTIF(all_tags[],L339)-COUNTIF(all_tags[category],L339))</f>
        <v>-1</v>
      </c>
      <c r="X339">
        <f>IF(ISBLANK(M339),-1,COUNTIF(all_tags[],M339)-COUNTIF(all_tags[category],M339))</f>
        <v>-1</v>
      </c>
      <c r="Y339">
        <f>IF(ISBLANK(N339),-1,COUNTIF(all_tags[],N339)-COUNTIF(all_tags[category],N339))</f>
        <v>-1</v>
      </c>
      <c r="Z339">
        <f>IF(ISBLANK(O339),-1,COUNTIF(all_tags[],O339)-COUNTIF(all_tags[category],O339))</f>
        <v>-1</v>
      </c>
      <c r="AB339" t="str">
        <f>Table5[[#This Row],[link_id]]</f>
        <v>L00796</v>
      </c>
      <c r="AC339" s="5" t="str">
        <f>_xlfn.TEXTJOIN("#",TRUE,
IFERROR(VLOOKUP($F339,all_tags[format],1,FALSE),""),
IFERROR(VLOOKUP($G339,all_tags[format],1,FALSE),""),
IFERROR(VLOOKUP($H339,all_tags[format],1,FALSE),""),
IFERROR(VLOOKUP($I339,all_tags[format],1,FALSE),""),
IFERROR(VLOOKUP($J339,all_tags[format],1,FALSE),""),
IFERROR(VLOOKUP($K339,all_tags[format],1,FALSE),""),
IFERROR(VLOOKUP($L339,all_tags[format],1,FALSE),""),
IFERROR(VLOOKUP($M339,all_tags[format],1,FALSE),""),
IFERROR(VLOOKUP($N339,all_tags[format],1,FALSE),""),
IFERROR(VLOOKUP($O339,all_tags[format],1,FALSE),"")
)</f>
        <v>post</v>
      </c>
      <c r="AD339" s="5" t="str">
        <f>_xlfn.TEXTJOIN("#",TRUE,
IFERROR(VLOOKUP($F339,all_tags[type],1,FALSE),""),
IFERROR(VLOOKUP($G339,all_tags[type],1,FALSE),""),
IFERROR(VLOOKUP($H339,all_tags[type],1,FALSE),""),
IFERROR(VLOOKUP($I339,all_tags[type],1,FALSE),""),
IFERROR(VLOOKUP($J339,all_tags[type],1,FALSE),""),
IFERROR(VLOOKUP($K339,all_tags[type],1,FALSE),""),
IFERROR(VLOOKUP($L339,all_tags[type],1,FALSE),""),
IFERROR(VLOOKUP($M339,all_tags[type],1,FALSE),""),
IFERROR(VLOOKUP($N339,all_tags[type],1,FALSE),""),
IFERROR(VLOOKUP($O339,all_tags[type],1,FALSE),"")
)</f>
        <v>terminology</v>
      </c>
      <c r="AE339" s="5" t="str">
        <f>_xlfn.TEXTJOIN("#",TRUE,
IFERROR(VLOOKUP($F339,all_tags[level],1,FALSE),""),
IFERROR(VLOOKUP($G339,all_tags[level],1,FALSE),""),
IFERROR(VLOOKUP($H339,all_tags[level],1,FALSE),""),
IFERROR(VLOOKUP($I339,all_tags[level],1,FALSE),""),
IFERROR(VLOOKUP($J339,all_tags[level],1,FALSE),""),
IFERROR(VLOOKUP($K339,all_tags[level],1,FALSE),""),
IFERROR(VLOOKUP($L339,all_tags[level],1,FALSE),""),
IFERROR(VLOOKUP($M339,all_tags[level],1,FALSE),""),
IFERROR(VLOOKUP($N339,all_tags[level],1,FALSE),""),
IFERROR(VLOOKUP($O339,all_tags[level],1,FALSE),"")
)</f>
        <v>basics</v>
      </c>
      <c r="AF339" s="5" t="str">
        <f>_xlfn.TEXTJOIN("#",TRUE,
IFERROR(VLOOKUP($F339,all_tags[style],1,FALSE),""),
IFERROR(VLOOKUP($G339,all_tags[style],1,FALSE),""),
IFERROR(VLOOKUP($H339,all_tags[style],1,FALSE),""),
IFERROR(VLOOKUP($I339,all_tags[style],1,FALSE),""),
IFERROR(VLOOKUP($J339,all_tags[style],1,FALSE),""),
IFERROR(VLOOKUP($K339,all_tags[style],1,FALSE),""),
IFERROR(VLOOKUP($L339,all_tags[style],1,FALSE),""),
IFERROR(VLOOKUP($M339,all_tags[style],1,FALSE),""),
IFERROR(VLOOKUP($N339,all_tags[style],1,FALSE),""),
IFERROR(VLOOKUP($O339,all_tags[style],1,FALSE),"")
)</f>
        <v/>
      </c>
      <c r="AG339" s="5" t="str">
        <f>_xlfn.TEXTJOIN("#",TRUE,
IFERROR(VLOOKUP($F339,all_tags[theme],1,FALSE),""),
IFERROR(VLOOKUP($G339,all_tags[theme],1,FALSE),""),
IFERROR(VLOOKUP($H339,all_tags[theme],1,FALSE),""),
IFERROR(VLOOKUP($I339,all_tags[theme],1,FALSE),""),
IFERROR(VLOOKUP($J339,all_tags[theme],1,FALSE),""),
IFERROR(VLOOKUP($K339,all_tags[theme],1,FALSE),""),
IFERROR(VLOOKUP($L339,all_tags[theme],1,FALSE),""),
IFERROR(VLOOKUP($M339,all_tags[theme],1,FALSE),""),
IFERROR(VLOOKUP($N339,all_tags[theme],1,FALSE),""),
IFERROR(VLOOKUP($O339,all_tags[theme],1,FALSE),"")
)</f>
        <v/>
      </c>
      <c r="AH339" s="5" t="str">
        <f>_xlfn.TEXTJOIN("#",TRUE,
IFERROR(VLOOKUP($F339,all_tags[topic],1,FALSE),""),
IFERROR(VLOOKUP($G339,all_tags[topic],1,FALSE),""),
IFERROR(VLOOKUP($H339,all_tags[topic],1,FALSE),""),
IFERROR(VLOOKUP($I339,all_tags[topic],1,FALSE),""),
IFERROR(VLOOKUP($J339,all_tags[topic],1,FALSE),""),
IFERROR(VLOOKUP($K339,all_tags[topic],1,FALSE),""),
IFERROR(VLOOKUP($L339,all_tags[topic],1,FALSE),""),
IFERROR(VLOOKUP($M339,all_tags[topic],1,FALSE),""),
IFERROR(VLOOKUP($N339,all_tags[topic],1,FALSE),""),
IFERROR(VLOOKUP($O339,all_tags[topic],1,FALSE),"")
)</f>
        <v/>
      </c>
      <c r="AI339" s="5" t="str">
        <f>_xlfn.TEXTJOIN("#",TRUE,
IFERROR(VLOOKUP($F339,all_tags[area],1,FALSE),""),
IFERROR(VLOOKUP($G339,all_tags[area],1,FALSE),""),
IFERROR(VLOOKUP($H339,all_tags[area],1,FALSE),""),
IFERROR(VLOOKUP($I339,all_tags[area],1,FALSE),""),
IFERROR(VLOOKUP($J339,all_tags[area],1,FALSE),""),
IFERROR(VLOOKUP($K339,all_tags[area],1,FALSE),""),
IFERROR(VLOOKUP($L339,all_tags[area],1,FALSE),""),
IFERROR(VLOOKUP($M339,all_tags[area],1,FALSE),""),
IFERROR(VLOOKUP($N339,all_tags[area],1,FALSE),""),
IFERROR(VLOOKUP($O339,all_tags[area],1,FALSE),"")
)</f>
        <v>network-graph</v>
      </c>
      <c r="AJ339" s="5" t="str">
        <f>_xlfn.TEXTJOIN("#",TRUE,
IFERROR(VLOOKUP($F339,all_tags[technology],1,FALSE),""),
IFERROR(VLOOKUP($G339,all_tags[technology],1,FALSE),""),
IFERROR(VLOOKUP($H339,all_tags[technology],1,FALSE),""),
IFERROR(VLOOKUP($I339,all_tags[technology],1,FALSE),""),
IFERROR(VLOOKUP($J339,all_tags[technology],1,FALSE),""),
IFERROR(VLOOKUP($K339,all_tags[technology],1,FALSE),""),
IFERROR(VLOOKUP($L339,all_tags[technology],1,FALSE),""),
IFERROR(VLOOKUP($M339,all_tags[technology],1,FALSE),""),
IFERROR(VLOOKUP($N339,all_tags[technology],1,FALSE),""),
IFERROR(VLOOKUP($O339,all_tags[technology],1,FALSE),"")
)</f>
        <v/>
      </c>
      <c r="AK339" s="5" t="str">
        <f>_xlfn.TEXTJOIN("#",TRUE,
IFERROR(VLOOKUP($F339,all_tags[other],1,FALSE),""),
IFERROR(VLOOKUP($G339,all_tags[other],1,FALSE),""),
IFERROR(VLOOKUP($H339,all_tags[other],1,FALSE),""),
IFERROR(VLOOKUP($I339,all_tags[other],1,FALSE),""),
IFERROR(VLOOKUP($J339,all_tags[other],1,FALSE),""),
IFERROR(VLOOKUP($K339,all_tags[other],1,FALSE),""),
IFERROR(VLOOKUP($L339,all_tags[other],1,FALSE),""),
IFERROR(VLOOKUP($M339,all_tags[other],1,FALSE),""),
IFERROR(VLOOKUP($N339,all_tags[other],1,FALSE),""),
IFERROR(VLOOKUP($O339,all_tags[other],1,FALSE),"")
)</f>
        <v/>
      </c>
      <c r="AL339" t="str">
        <f t="shared" si="5"/>
        <v>post;terminology;basics;network-graph</v>
      </c>
    </row>
    <row r="340" spans="1:38" x14ac:dyDescent="0.25">
      <c r="A340" t="str">
        <f>source_data[[#This Row],[link_id]]</f>
        <v>L00797</v>
      </c>
      <c r="B340" t="str">
        <f>source_data[[#This Row],[link]]</f>
        <v>https://www.data-imaginist.com/2017/introducing-tidygraph/</v>
      </c>
      <c r="C340" t="str">
        <f>source_data[[#This Row],[article_title]]</f>
        <v>Introducing tidygraph</v>
      </c>
      <c r="D340" t="str">
        <f>source_data[[#This Row],[concatenate]]</f>
        <v>post;package;technology;network-graph;rstats;tidyverse</v>
      </c>
      <c r="E340">
        <f>source_data[[#This Row],[tag_count]]</f>
        <v>4</v>
      </c>
      <c r="F340" t="str" cm="1">
        <f t="array" ref="F340:K340">_xlfn.TEXTSPLIT(Table5[[#This Row],[concatenate]],";")</f>
        <v>post</v>
      </c>
      <c r="G340" t="str">
        <v>package</v>
      </c>
      <c r="H340" t="str">
        <v>technology</v>
      </c>
      <c r="I340" t="str">
        <v>network-graph</v>
      </c>
      <c r="J340" t="str">
        <v>rstats</v>
      </c>
      <c r="K340" t="str">
        <v>tidyverse</v>
      </c>
      <c r="Q340">
        <f>IF(ISBLANK(F340),-1,COUNTIF(all_tags[],F340)-COUNTIF(all_tags[category],F340))</f>
        <v>1</v>
      </c>
      <c r="R340">
        <f>IF(ISBLANK(G340),-1,COUNTIF(all_tags[],G340)-COUNTIF(all_tags[category],G340))</f>
        <v>1</v>
      </c>
      <c r="S340">
        <f>IF(ISBLANK(H340),-1,COUNTIF(all_tags[],H340)-COUNTIF(all_tags[category],H340))</f>
        <v>1</v>
      </c>
      <c r="T340">
        <f>IF(ISBLANK(I340),-1,COUNTIF(all_tags[],I340)-COUNTIF(all_tags[category],I340))</f>
        <v>1</v>
      </c>
      <c r="U340">
        <f>IF(ISBLANK(J340),-1,COUNTIF(all_tags[],J340)-COUNTIF(all_tags[category],J340))</f>
        <v>1</v>
      </c>
      <c r="V340">
        <f>IF(ISBLANK(K340),-1,COUNTIF(all_tags[],K340)-COUNTIF(all_tags[category],K340))</f>
        <v>1</v>
      </c>
      <c r="W340">
        <f>IF(ISBLANK(L340),-1,COUNTIF(all_tags[],L340)-COUNTIF(all_tags[category],L340))</f>
        <v>-1</v>
      </c>
      <c r="X340">
        <f>IF(ISBLANK(M340),-1,COUNTIF(all_tags[],M340)-COUNTIF(all_tags[category],M340))</f>
        <v>-1</v>
      </c>
      <c r="Y340">
        <f>IF(ISBLANK(N340),-1,COUNTIF(all_tags[],N340)-COUNTIF(all_tags[category],N340))</f>
        <v>-1</v>
      </c>
      <c r="Z340">
        <f>IF(ISBLANK(O340),-1,COUNTIF(all_tags[],O340)-COUNTIF(all_tags[category],O340))</f>
        <v>-1</v>
      </c>
      <c r="AB340" t="str">
        <f>Table5[[#This Row],[link_id]]</f>
        <v>L00797</v>
      </c>
      <c r="AC340" s="5" t="str">
        <f>_xlfn.TEXTJOIN("#",TRUE,
IFERROR(VLOOKUP($F340,all_tags[format],1,FALSE),""),
IFERROR(VLOOKUP($G340,all_tags[format],1,FALSE),""),
IFERROR(VLOOKUP($H340,all_tags[format],1,FALSE),""),
IFERROR(VLOOKUP($I340,all_tags[format],1,FALSE),""),
IFERROR(VLOOKUP($J340,all_tags[format],1,FALSE),""),
IFERROR(VLOOKUP($K340,all_tags[format],1,FALSE),""),
IFERROR(VLOOKUP($L340,all_tags[format],1,FALSE),""),
IFERROR(VLOOKUP($M340,all_tags[format],1,FALSE),""),
IFERROR(VLOOKUP($N340,all_tags[format],1,FALSE),""),
IFERROR(VLOOKUP($O340,all_tags[format],1,FALSE),"")
)</f>
        <v>post#package</v>
      </c>
      <c r="AD340" s="5" t="str">
        <f>_xlfn.TEXTJOIN("#",TRUE,
IFERROR(VLOOKUP($F340,all_tags[type],1,FALSE),""),
IFERROR(VLOOKUP($G340,all_tags[type],1,FALSE),""),
IFERROR(VLOOKUP($H340,all_tags[type],1,FALSE),""),
IFERROR(VLOOKUP($I340,all_tags[type],1,FALSE),""),
IFERROR(VLOOKUP($J340,all_tags[type],1,FALSE),""),
IFERROR(VLOOKUP($K340,all_tags[type],1,FALSE),""),
IFERROR(VLOOKUP($L340,all_tags[type],1,FALSE),""),
IFERROR(VLOOKUP($M340,all_tags[type],1,FALSE),""),
IFERROR(VLOOKUP($N340,all_tags[type],1,FALSE),""),
IFERROR(VLOOKUP($O340,all_tags[type],1,FALSE),"")
)</f>
        <v/>
      </c>
      <c r="AE340" s="5" t="str">
        <f>_xlfn.TEXTJOIN("#",TRUE,
IFERROR(VLOOKUP($F340,all_tags[level],1,FALSE),""),
IFERROR(VLOOKUP($G340,all_tags[level],1,FALSE),""),
IFERROR(VLOOKUP($H340,all_tags[level],1,FALSE),""),
IFERROR(VLOOKUP($I340,all_tags[level],1,FALSE),""),
IFERROR(VLOOKUP($J340,all_tags[level],1,FALSE),""),
IFERROR(VLOOKUP($K340,all_tags[level],1,FALSE),""),
IFERROR(VLOOKUP($L340,all_tags[level],1,FALSE),""),
IFERROR(VLOOKUP($M340,all_tags[level],1,FALSE),""),
IFERROR(VLOOKUP($N340,all_tags[level],1,FALSE),""),
IFERROR(VLOOKUP($O340,all_tags[level],1,FALSE),"")
)</f>
        <v/>
      </c>
      <c r="AF340" s="5" t="str">
        <f>_xlfn.TEXTJOIN("#",TRUE,
IFERROR(VLOOKUP($F340,all_tags[style],1,FALSE),""),
IFERROR(VLOOKUP($G340,all_tags[style],1,FALSE),""),
IFERROR(VLOOKUP($H340,all_tags[style],1,FALSE),""),
IFERROR(VLOOKUP($I340,all_tags[style],1,FALSE),""),
IFERROR(VLOOKUP($J340,all_tags[style],1,FALSE),""),
IFERROR(VLOOKUP($K340,all_tags[style],1,FALSE),""),
IFERROR(VLOOKUP($L340,all_tags[style],1,FALSE),""),
IFERROR(VLOOKUP($M340,all_tags[style],1,FALSE),""),
IFERROR(VLOOKUP($N340,all_tags[style],1,FALSE),""),
IFERROR(VLOOKUP($O340,all_tags[style],1,FALSE),"")
)</f>
        <v/>
      </c>
      <c r="AG340" s="5" t="str">
        <f>_xlfn.TEXTJOIN("#",TRUE,
IFERROR(VLOOKUP($F340,all_tags[theme],1,FALSE),""),
IFERROR(VLOOKUP($G340,all_tags[theme],1,FALSE),""),
IFERROR(VLOOKUP($H340,all_tags[theme],1,FALSE),""),
IFERROR(VLOOKUP($I340,all_tags[theme],1,FALSE),""),
IFERROR(VLOOKUP($J340,all_tags[theme],1,FALSE),""),
IFERROR(VLOOKUP($K340,all_tags[theme],1,FALSE),""),
IFERROR(VLOOKUP($L340,all_tags[theme],1,FALSE),""),
IFERROR(VLOOKUP($M340,all_tags[theme],1,FALSE),""),
IFERROR(VLOOKUP($N340,all_tags[theme],1,FALSE),""),
IFERROR(VLOOKUP($O340,all_tags[theme],1,FALSE),"")
)</f>
        <v/>
      </c>
      <c r="AH340" s="5" t="str">
        <f>_xlfn.TEXTJOIN("#",TRUE,
IFERROR(VLOOKUP($F340,all_tags[topic],1,FALSE),""),
IFERROR(VLOOKUP($G340,all_tags[topic],1,FALSE),""),
IFERROR(VLOOKUP($H340,all_tags[topic],1,FALSE),""),
IFERROR(VLOOKUP($I340,all_tags[topic],1,FALSE),""),
IFERROR(VLOOKUP($J340,all_tags[topic],1,FALSE),""),
IFERROR(VLOOKUP($K340,all_tags[topic],1,FALSE),""),
IFERROR(VLOOKUP($L340,all_tags[topic],1,FALSE),""),
IFERROR(VLOOKUP($M340,all_tags[topic],1,FALSE),""),
IFERROR(VLOOKUP($N340,all_tags[topic],1,FALSE),""),
IFERROR(VLOOKUP($O340,all_tags[topic],1,FALSE),"")
)</f>
        <v>technology</v>
      </c>
      <c r="AI340" s="5" t="str">
        <f>_xlfn.TEXTJOIN("#",TRUE,
IFERROR(VLOOKUP($F340,all_tags[area],1,FALSE),""),
IFERROR(VLOOKUP($G340,all_tags[area],1,FALSE),""),
IFERROR(VLOOKUP($H340,all_tags[area],1,FALSE),""),
IFERROR(VLOOKUP($I340,all_tags[area],1,FALSE),""),
IFERROR(VLOOKUP($J340,all_tags[area],1,FALSE),""),
IFERROR(VLOOKUP($K340,all_tags[area],1,FALSE),""),
IFERROR(VLOOKUP($L340,all_tags[area],1,FALSE),""),
IFERROR(VLOOKUP($M340,all_tags[area],1,FALSE),""),
IFERROR(VLOOKUP($N340,all_tags[area],1,FALSE),""),
IFERROR(VLOOKUP($O340,all_tags[area],1,FALSE),"")
)</f>
        <v>network-graph</v>
      </c>
      <c r="AJ340" s="5" t="str">
        <f>_xlfn.TEXTJOIN("#",TRUE,
IFERROR(VLOOKUP($F340,all_tags[technology],1,FALSE),""),
IFERROR(VLOOKUP($G340,all_tags[technology],1,FALSE),""),
IFERROR(VLOOKUP($H340,all_tags[technology],1,FALSE),""),
IFERROR(VLOOKUP($I340,all_tags[technology],1,FALSE),""),
IFERROR(VLOOKUP($J340,all_tags[technology],1,FALSE),""),
IFERROR(VLOOKUP($K340,all_tags[technology],1,FALSE),""),
IFERROR(VLOOKUP($L340,all_tags[technology],1,FALSE),""),
IFERROR(VLOOKUP($M340,all_tags[technology],1,FALSE),""),
IFERROR(VLOOKUP($N340,all_tags[technology],1,FALSE),""),
IFERROR(VLOOKUP($O340,all_tags[technology],1,FALSE),"")
)</f>
        <v>rstats#tidyverse</v>
      </c>
      <c r="AK340" s="5" t="str">
        <f>_xlfn.TEXTJOIN("#",TRUE,
IFERROR(VLOOKUP($F340,all_tags[other],1,FALSE),""),
IFERROR(VLOOKUP($G340,all_tags[other],1,FALSE),""),
IFERROR(VLOOKUP($H340,all_tags[other],1,FALSE),""),
IFERROR(VLOOKUP($I340,all_tags[other],1,FALSE),""),
IFERROR(VLOOKUP($J340,all_tags[other],1,FALSE),""),
IFERROR(VLOOKUP($K340,all_tags[other],1,FALSE),""),
IFERROR(VLOOKUP($L340,all_tags[other],1,FALSE),""),
IFERROR(VLOOKUP($M340,all_tags[other],1,FALSE),""),
IFERROR(VLOOKUP($N340,all_tags[other],1,FALSE),""),
IFERROR(VLOOKUP($O340,all_tags[other],1,FALSE),"")
)</f>
        <v/>
      </c>
      <c r="AL340" t="str">
        <f t="shared" si="5"/>
        <v>post;package;technology;network-graph;rstats;tidyverse</v>
      </c>
    </row>
    <row r="341" spans="1:38" x14ac:dyDescent="0.25">
      <c r="A341" t="str">
        <f>source_data[[#This Row],[link_id]]</f>
        <v>L00798</v>
      </c>
      <c r="B341" t="str">
        <f>source_data[[#This Row],[link]]</f>
        <v>http://gdfe.co/srvyr/</v>
      </c>
      <c r="C341" t="str">
        <f>source_data[[#This Row],[article_title]]</f>
        <v>srvyr</v>
      </c>
      <c r="D341" t="str">
        <f>source_data[[#This Row],[concatenate]]</f>
        <v>package;technology;survey;rstats;tidyverse</v>
      </c>
      <c r="E341">
        <f>source_data[[#This Row],[tag_count]]</f>
        <v>4</v>
      </c>
      <c r="F341" t="str" cm="1">
        <f t="array" ref="F341:J341">_xlfn.TEXTSPLIT(Table5[[#This Row],[concatenate]],";")</f>
        <v>package</v>
      </c>
      <c r="G341" t="str">
        <v>technology</v>
      </c>
      <c r="H341" t="str">
        <v>survey</v>
      </c>
      <c r="I341" t="str">
        <v>rstats</v>
      </c>
      <c r="J341" t="str">
        <v>tidyverse</v>
      </c>
      <c r="Q341">
        <f>IF(ISBLANK(F341),-1,COUNTIF(all_tags[],F341)-COUNTIF(all_tags[category],F341))</f>
        <v>1</v>
      </c>
      <c r="R341">
        <f>IF(ISBLANK(G341),-1,COUNTIF(all_tags[],G341)-COUNTIF(all_tags[category],G341))</f>
        <v>1</v>
      </c>
      <c r="S341">
        <f>IF(ISBLANK(H341),-1,COUNTIF(all_tags[],H341)-COUNTIF(all_tags[category],H341))</f>
        <v>1</v>
      </c>
      <c r="T341">
        <f>IF(ISBLANK(I341),-1,COUNTIF(all_tags[],I341)-COUNTIF(all_tags[category],I341))</f>
        <v>1</v>
      </c>
      <c r="U341">
        <f>IF(ISBLANK(J341),-1,COUNTIF(all_tags[],J341)-COUNTIF(all_tags[category],J341))</f>
        <v>1</v>
      </c>
      <c r="V341">
        <f>IF(ISBLANK(K341),-1,COUNTIF(all_tags[],K341)-COUNTIF(all_tags[category],K341))</f>
        <v>-1</v>
      </c>
      <c r="W341">
        <f>IF(ISBLANK(L341),-1,COUNTIF(all_tags[],L341)-COUNTIF(all_tags[category],L341))</f>
        <v>-1</v>
      </c>
      <c r="X341">
        <f>IF(ISBLANK(M341),-1,COUNTIF(all_tags[],M341)-COUNTIF(all_tags[category],M341))</f>
        <v>-1</v>
      </c>
      <c r="Y341">
        <f>IF(ISBLANK(N341),-1,COUNTIF(all_tags[],N341)-COUNTIF(all_tags[category],N341))</f>
        <v>-1</v>
      </c>
      <c r="Z341">
        <f>IF(ISBLANK(O341),-1,COUNTIF(all_tags[],O341)-COUNTIF(all_tags[category],O341))</f>
        <v>-1</v>
      </c>
      <c r="AB341" t="str">
        <f>Table5[[#This Row],[link_id]]</f>
        <v>L00798</v>
      </c>
      <c r="AC341" s="5" t="str">
        <f>_xlfn.TEXTJOIN("#",TRUE,
IFERROR(VLOOKUP($F341,all_tags[format],1,FALSE),""),
IFERROR(VLOOKUP($G341,all_tags[format],1,FALSE),""),
IFERROR(VLOOKUP($H341,all_tags[format],1,FALSE),""),
IFERROR(VLOOKUP($I341,all_tags[format],1,FALSE),""),
IFERROR(VLOOKUP($J341,all_tags[format],1,FALSE),""),
IFERROR(VLOOKUP($K341,all_tags[format],1,FALSE),""),
IFERROR(VLOOKUP($L341,all_tags[format],1,FALSE),""),
IFERROR(VLOOKUP($M341,all_tags[format],1,FALSE),""),
IFERROR(VLOOKUP($N341,all_tags[format],1,FALSE),""),
IFERROR(VLOOKUP($O341,all_tags[format],1,FALSE),"")
)</f>
        <v>package</v>
      </c>
      <c r="AD341" s="5" t="str">
        <f>_xlfn.TEXTJOIN("#",TRUE,
IFERROR(VLOOKUP($F341,all_tags[type],1,FALSE),""),
IFERROR(VLOOKUP($G341,all_tags[type],1,FALSE),""),
IFERROR(VLOOKUP($H341,all_tags[type],1,FALSE),""),
IFERROR(VLOOKUP($I341,all_tags[type],1,FALSE),""),
IFERROR(VLOOKUP($J341,all_tags[type],1,FALSE),""),
IFERROR(VLOOKUP($K341,all_tags[type],1,FALSE),""),
IFERROR(VLOOKUP($L341,all_tags[type],1,FALSE),""),
IFERROR(VLOOKUP($M341,all_tags[type],1,FALSE),""),
IFERROR(VLOOKUP($N341,all_tags[type],1,FALSE),""),
IFERROR(VLOOKUP($O341,all_tags[type],1,FALSE),"")
)</f>
        <v/>
      </c>
      <c r="AE341" s="5" t="str">
        <f>_xlfn.TEXTJOIN("#",TRUE,
IFERROR(VLOOKUP($F341,all_tags[level],1,FALSE),""),
IFERROR(VLOOKUP($G341,all_tags[level],1,FALSE),""),
IFERROR(VLOOKUP($H341,all_tags[level],1,FALSE),""),
IFERROR(VLOOKUP($I341,all_tags[level],1,FALSE),""),
IFERROR(VLOOKUP($J341,all_tags[level],1,FALSE),""),
IFERROR(VLOOKUP($K341,all_tags[level],1,FALSE),""),
IFERROR(VLOOKUP($L341,all_tags[level],1,FALSE),""),
IFERROR(VLOOKUP($M341,all_tags[level],1,FALSE),""),
IFERROR(VLOOKUP($N341,all_tags[level],1,FALSE),""),
IFERROR(VLOOKUP($O341,all_tags[level],1,FALSE),"")
)</f>
        <v/>
      </c>
      <c r="AF341" s="5" t="str">
        <f>_xlfn.TEXTJOIN("#",TRUE,
IFERROR(VLOOKUP($F341,all_tags[style],1,FALSE),""),
IFERROR(VLOOKUP($G341,all_tags[style],1,FALSE),""),
IFERROR(VLOOKUP($H341,all_tags[style],1,FALSE),""),
IFERROR(VLOOKUP($I341,all_tags[style],1,FALSE),""),
IFERROR(VLOOKUP($J341,all_tags[style],1,FALSE),""),
IFERROR(VLOOKUP($K341,all_tags[style],1,FALSE),""),
IFERROR(VLOOKUP($L341,all_tags[style],1,FALSE),""),
IFERROR(VLOOKUP($M341,all_tags[style],1,FALSE),""),
IFERROR(VLOOKUP($N341,all_tags[style],1,FALSE),""),
IFERROR(VLOOKUP($O341,all_tags[style],1,FALSE),"")
)</f>
        <v/>
      </c>
      <c r="AG341" s="5" t="str">
        <f>_xlfn.TEXTJOIN("#",TRUE,
IFERROR(VLOOKUP($F341,all_tags[theme],1,FALSE),""),
IFERROR(VLOOKUP($G341,all_tags[theme],1,FALSE),""),
IFERROR(VLOOKUP($H341,all_tags[theme],1,FALSE),""),
IFERROR(VLOOKUP($I341,all_tags[theme],1,FALSE),""),
IFERROR(VLOOKUP($J341,all_tags[theme],1,FALSE),""),
IFERROR(VLOOKUP($K341,all_tags[theme],1,FALSE),""),
IFERROR(VLOOKUP($L341,all_tags[theme],1,FALSE),""),
IFERROR(VLOOKUP($M341,all_tags[theme],1,FALSE),""),
IFERROR(VLOOKUP($N341,all_tags[theme],1,FALSE),""),
IFERROR(VLOOKUP($O341,all_tags[theme],1,FALSE),"")
)</f>
        <v/>
      </c>
      <c r="AH341" s="5" t="str">
        <f>_xlfn.TEXTJOIN("#",TRUE,
IFERROR(VLOOKUP($F341,all_tags[topic],1,FALSE),""),
IFERROR(VLOOKUP($G341,all_tags[topic],1,FALSE),""),
IFERROR(VLOOKUP($H341,all_tags[topic],1,FALSE),""),
IFERROR(VLOOKUP($I341,all_tags[topic],1,FALSE),""),
IFERROR(VLOOKUP($J341,all_tags[topic],1,FALSE),""),
IFERROR(VLOOKUP($K341,all_tags[topic],1,FALSE),""),
IFERROR(VLOOKUP($L341,all_tags[topic],1,FALSE),""),
IFERROR(VLOOKUP($M341,all_tags[topic],1,FALSE),""),
IFERROR(VLOOKUP($N341,all_tags[topic],1,FALSE),""),
IFERROR(VLOOKUP($O341,all_tags[topic],1,FALSE),"")
)</f>
        <v>technology</v>
      </c>
      <c r="AI341" s="5" t="str">
        <f>_xlfn.TEXTJOIN("#",TRUE,
IFERROR(VLOOKUP($F341,all_tags[area],1,FALSE),""),
IFERROR(VLOOKUP($G341,all_tags[area],1,FALSE),""),
IFERROR(VLOOKUP($H341,all_tags[area],1,FALSE),""),
IFERROR(VLOOKUP($I341,all_tags[area],1,FALSE),""),
IFERROR(VLOOKUP($J341,all_tags[area],1,FALSE),""),
IFERROR(VLOOKUP($K341,all_tags[area],1,FALSE),""),
IFERROR(VLOOKUP($L341,all_tags[area],1,FALSE),""),
IFERROR(VLOOKUP($M341,all_tags[area],1,FALSE),""),
IFERROR(VLOOKUP($N341,all_tags[area],1,FALSE),""),
IFERROR(VLOOKUP($O341,all_tags[area],1,FALSE),"")
)</f>
        <v>survey</v>
      </c>
      <c r="AJ341" s="5" t="str">
        <f>_xlfn.TEXTJOIN("#",TRUE,
IFERROR(VLOOKUP($F341,all_tags[technology],1,FALSE),""),
IFERROR(VLOOKUP($G341,all_tags[technology],1,FALSE),""),
IFERROR(VLOOKUP($H341,all_tags[technology],1,FALSE),""),
IFERROR(VLOOKUP($I341,all_tags[technology],1,FALSE),""),
IFERROR(VLOOKUP($J341,all_tags[technology],1,FALSE),""),
IFERROR(VLOOKUP($K341,all_tags[technology],1,FALSE),""),
IFERROR(VLOOKUP($L341,all_tags[technology],1,FALSE),""),
IFERROR(VLOOKUP($M341,all_tags[technology],1,FALSE),""),
IFERROR(VLOOKUP($N341,all_tags[technology],1,FALSE),""),
IFERROR(VLOOKUP($O341,all_tags[technology],1,FALSE),"")
)</f>
        <v>rstats#tidyverse</v>
      </c>
      <c r="AK341" s="5" t="str">
        <f>_xlfn.TEXTJOIN("#",TRUE,
IFERROR(VLOOKUP($F341,all_tags[other],1,FALSE),""),
IFERROR(VLOOKUP($G341,all_tags[other],1,FALSE),""),
IFERROR(VLOOKUP($H341,all_tags[other],1,FALSE),""),
IFERROR(VLOOKUP($I341,all_tags[other],1,FALSE),""),
IFERROR(VLOOKUP($J341,all_tags[other],1,FALSE),""),
IFERROR(VLOOKUP($K341,all_tags[other],1,FALSE),""),
IFERROR(VLOOKUP($L341,all_tags[other],1,FALSE),""),
IFERROR(VLOOKUP($M341,all_tags[other],1,FALSE),""),
IFERROR(VLOOKUP($N341,all_tags[other],1,FALSE),""),
IFERROR(VLOOKUP($O341,all_tags[other],1,FALSE),"")
)</f>
        <v/>
      </c>
      <c r="AL341" t="str">
        <f t="shared" si="5"/>
        <v>package;technology;survey;rstats;tidyverse</v>
      </c>
    </row>
    <row r="342" spans="1:38" ht="45" x14ac:dyDescent="0.25">
      <c r="A342" t="str">
        <f>source_data[[#This Row],[link_id]]</f>
        <v>L00799</v>
      </c>
      <c r="B342" t="str">
        <f>source_data[[#This Row],[link]]</f>
        <v>http://nateaff.com/2017/09/11/lego-topic-models/</v>
      </c>
      <c r="C342" t="str">
        <f>source_data[[#This Row],[article_title]]</f>
        <v>LEGO color themes as topic models</v>
      </c>
      <c r="D342" t="str">
        <f>source_data[[#This Row],[concatenate]]</f>
        <v>post;how-to;example;data-analysis;data-viz;technology;text-mining;rstats</v>
      </c>
      <c r="E342">
        <f>source_data[[#This Row],[tag_count]]</f>
        <v>7</v>
      </c>
      <c r="F342" t="str" cm="1">
        <f t="array" ref="F342:M342">_xlfn.TEXTSPLIT(Table5[[#This Row],[concatenate]],";")</f>
        <v>post</v>
      </c>
      <c r="G342" t="str">
        <v>how-to</v>
      </c>
      <c r="H342" t="str">
        <v>example</v>
      </c>
      <c r="I342" t="str">
        <v>data-analysis</v>
      </c>
      <c r="J342" t="str">
        <v>data-viz</v>
      </c>
      <c r="K342" t="str">
        <v>technology</v>
      </c>
      <c r="L342" t="str">
        <v>text-mining</v>
      </c>
      <c r="M342" t="str">
        <v>rstats</v>
      </c>
      <c r="Q342">
        <f>IF(ISBLANK(F342),-1,COUNTIF(all_tags[],F342)-COUNTIF(all_tags[category],F342))</f>
        <v>1</v>
      </c>
      <c r="R342">
        <f>IF(ISBLANK(G342),-1,COUNTIF(all_tags[],G342)-COUNTIF(all_tags[category],G342))</f>
        <v>1</v>
      </c>
      <c r="S342">
        <f>IF(ISBLANK(H342),-1,COUNTIF(all_tags[],H342)-COUNTIF(all_tags[category],H342))</f>
        <v>1</v>
      </c>
      <c r="T342">
        <f>IF(ISBLANK(I342),-1,COUNTIF(all_tags[],I342)-COUNTIF(all_tags[category],I342))</f>
        <v>1</v>
      </c>
      <c r="U342">
        <f>IF(ISBLANK(J342),-1,COUNTIF(all_tags[],J342)-COUNTIF(all_tags[category],J342))</f>
        <v>1</v>
      </c>
      <c r="V342">
        <f>IF(ISBLANK(K342),-1,COUNTIF(all_tags[],K342)-COUNTIF(all_tags[category],K342))</f>
        <v>1</v>
      </c>
      <c r="W342">
        <f>IF(ISBLANK(L342),-1,COUNTIF(all_tags[],L342)-COUNTIF(all_tags[category],L342))</f>
        <v>1</v>
      </c>
      <c r="X342">
        <f>IF(ISBLANK(M342),-1,COUNTIF(all_tags[],M342)-COUNTIF(all_tags[category],M342))</f>
        <v>1</v>
      </c>
      <c r="Y342">
        <f>IF(ISBLANK(N342),-1,COUNTIF(all_tags[],N342)-COUNTIF(all_tags[category],N342))</f>
        <v>-1</v>
      </c>
      <c r="Z342">
        <f>IF(ISBLANK(O342),-1,COUNTIF(all_tags[],O342)-COUNTIF(all_tags[category],O342))</f>
        <v>-1</v>
      </c>
      <c r="AB342" t="str">
        <f>Table5[[#This Row],[link_id]]</f>
        <v>L00799</v>
      </c>
      <c r="AC342" s="5" t="str">
        <f>_xlfn.TEXTJOIN("#",TRUE,
IFERROR(VLOOKUP($F342,all_tags[format],1,FALSE),""),
IFERROR(VLOOKUP($G342,all_tags[format],1,FALSE),""),
IFERROR(VLOOKUP($H342,all_tags[format],1,FALSE),""),
IFERROR(VLOOKUP($I342,all_tags[format],1,FALSE),""),
IFERROR(VLOOKUP($J342,all_tags[format],1,FALSE),""),
IFERROR(VLOOKUP($K342,all_tags[format],1,FALSE),""),
IFERROR(VLOOKUP($L342,all_tags[format],1,FALSE),""),
IFERROR(VLOOKUP($M342,all_tags[format],1,FALSE),""),
IFERROR(VLOOKUP($N342,all_tags[format],1,FALSE),""),
IFERROR(VLOOKUP($O342,all_tags[format],1,FALSE),"")
)</f>
        <v>post</v>
      </c>
      <c r="AD342" s="5" t="str">
        <f>_xlfn.TEXTJOIN("#",TRUE,
IFERROR(VLOOKUP($F342,all_tags[type],1,FALSE),""),
IFERROR(VLOOKUP($G342,all_tags[type],1,FALSE),""),
IFERROR(VLOOKUP($H342,all_tags[type],1,FALSE),""),
IFERROR(VLOOKUP($I342,all_tags[type],1,FALSE),""),
IFERROR(VLOOKUP($J342,all_tags[type],1,FALSE),""),
IFERROR(VLOOKUP($K342,all_tags[type],1,FALSE),""),
IFERROR(VLOOKUP($L342,all_tags[type],1,FALSE),""),
IFERROR(VLOOKUP($M342,all_tags[type],1,FALSE),""),
IFERROR(VLOOKUP($N342,all_tags[type],1,FALSE),""),
IFERROR(VLOOKUP($O342,all_tags[type],1,FALSE),"")
)</f>
        <v>how-to</v>
      </c>
      <c r="AE342" s="5" t="str">
        <f>_xlfn.TEXTJOIN("#",TRUE,
IFERROR(VLOOKUP($F342,all_tags[level],1,FALSE),""),
IFERROR(VLOOKUP($G342,all_tags[level],1,FALSE),""),
IFERROR(VLOOKUP($H342,all_tags[level],1,FALSE),""),
IFERROR(VLOOKUP($I342,all_tags[level],1,FALSE),""),
IFERROR(VLOOKUP($J342,all_tags[level],1,FALSE),""),
IFERROR(VLOOKUP($K342,all_tags[level],1,FALSE),""),
IFERROR(VLOOKUP($L342,all_tags[level],1,FALSE),""),
IFERROR(VLOOKUP($M342,all_tags[level],1,FALSE),""),
IFERROR(VLOOKUP($N342,all_tags[level],1,FALSE),""),
IFERROR(VLOOKUP($O342,all_tags[level],1,FALSE),"")
)</f>
        <v>example</v>
      </c>
      <c r="AF342" s="5" t="str">
        <f>_xlfn.TEXTJOIN("#",TRUE,
IFERROR(VLOOKUP($F342,all_tags[style],1,FALSE),""),
IFERROR(VLOOKUP($G342,all_tags[style],1,FALSE),""),
IFERROR(VLOOKUP($H342,all_tags[style],1,FALSE),""),
IFERROR(VLOOKUP($I342,all_tags[style],1,FALSE),""),
IFERROR(VLOOKUP($J342,all_tags[style],1,FALSE),""),
IFERROR(VLOOKUP($K342,all_tags[style],1,FALSE),""),
IFERROR(VLOOKUP($L342,all_tags[style],1,FALSE),""),
IFERROR(VLOOKUP($M342,all_tags[style],1,FALSE),""),
IFERROR(VLOOKUP($N342,all_tags[style],1,FALSE),""),
IFERROR(VLOOKUP($O342,all_tags[style],1,FALSE),"")
)</f>
        <v/>
      </c>
      <c r="AG342" s="5" t="str">
        <f>_xlfn.TEXTJOIN("#",TRUE,
IFERROR(VLOOKUP($F342,all_tags[theme],1,FALSE),""),
IFERROR(VLOOKUP($G342,all_tags[theme],1,FALSE),""),
IFERROR(VLOOKUP($H342,all_tags[theme],1,FALSE),""),
IFERROR(VLOOKUP($I342,all_tags[theme],1,FALSE),""),
IFERROR(VLOOKUP($J342,all_tags[theme],1,FALSE),""),
IFERROR(VLOOKUP($K342,all_tags[theme],1,FALSE),""),
IFERROR(VLOOKUP($L342,all_tags[theme],1,FALSE),""),
IFERROR(VLOOKUP($M342,all_tags[theme],1,FALSE),""),
IFERROR(VLOOKUP($N342,all_tags[theme],1,FALSE),""),
IFERROR(VLOOKUP($O342,all_tags[theme],1,FALSE),"")
)</f>
        <v>data-analysis#data-viz</v>
      </c>
      <c r="AH342" s="5" t="str">
        <f>_xlfn.TEXTJOIN("#",TRUE,
IFERROR(VLOOKUP($F342,all_tags[topic],1,FALSE),""),
IFERROR(VLOOKUP($G342,all_tags[topic],1,FALSE),""),
IFERROR(VLOOKUP($H342,all_tags[topic],1,FALSE),""),
IFERROR(VLOOKUP($I342,all_tags[topic],1,FALSE),""),
IFERROR(VLOOKUP($J342,all_tags[topic],1,FALSE),""),
IFERROR(VLOOKUP($K342,all_tags[topic],1,FALSE),""),
IFERROR(VLOOKUP($L342,all_tags[topic],1,FALSE),""),
IFERROR(VLOOKUP($M342,all_tags[topic],1,FALSE),""),
IFERROR(VLOOKUP($N342,all_tags[topic],1,FALSE),""),
IFERROR(VLOOKUP($O342,all_tags[topic],1,FALSE),"")
)</f>
        <v>technology</v>
      </c>
      <c r="AI342" s="5" t="str">
        <f>_xlfn.TEXTJOIN("#",TRUE,
IFERROR(VLOOKUP($F342,all_tags[area],1,FALSE),""),
IFERROR(VLOOKUP($G342,all_tags[area],1,FALSE),""),
IFERROR(VLOOKUP($H342,all_tags[area],1,FALSE),""),
IFERROR(VLOOKUP($I342,all_tags[area],1,FALSE),""),
IFERROR(VLOOKUP($J342,all_tags[area],1,FALSE),""),
IFERROR(VLOOKUP($K342,all_tags[area],1,FALSE),""),
IFERROR(VLOOKUP($L342,all_tags[area],1,FALSE),""),
IFERROR(VLOOKUP($M342,all_tags[area],1,FALSE),""),
IFERROR(VLOOKUP($N342,all_tags[area],1,FALSE),""),
IFERROR(VLOOKUP($O342,all_tags[area],1,FALSE),"")
)</f>
        <v>text-mining</v>
      </c>
      <c r="AJ342" s="5" t="str">
        <f>_xlfn.TEXTJOIN("#",TRUE,
IFERROR(VLOOKUP($F342,all_tags[technology],1,FALSE),""),
IFERROR(VLOOKUP($G342,all_tags[technology],1,FALSE),""),
IFERROR(VLOOKUP($H342,all_tags[technology],1,FALSE),""),
IFERROR(VLOOKUP($I342,all_tags[technology],1,FALSE),""),
IFERROR(VLOOKUP($J342,all_tags[technology],1,FALSE),""),
IFERROR(VLOOKUP($K342,all_tags[technology],1,FALSE),""),
IFERROR(VLOOKUP($L342,all_tags[technology],1,FALSE),""),
IFERROR(VLOOKUP($M342,all_tags[technology],1,FALSE),""),
IFERROR(VLOOKUP($N342,all_tags[technology],1,FALSE),""),
IFERROR(VLOOKUP($O342,all_tags[technology],1,FALSE),"")
)</f>
        <v>rstats</v>
      </c>
      <c r="AK342" s="5" t="str">
        <f>_xlfn.TEXTJOIN("#",TRUE,
IFERROR(VLOOKUP($F342,all_tags[other],1,FALSE),""),
IFERROR(VLOOKUP($G342,all_tags[other],1,FALSE),""),
IFERROR(VLOOKUP($H342,all_tags[other],1,FALSE),""),
IFERROR(VLOOKUP($I342,all_tags[other],1,FALSE),""),
IFERROR(VLOOKUP($J342,all_tags[other],1,FALSE),""),
IFERROR(VLOOKUP($K342,all_tags[other],1,FALSE),""),
IFERROR(VLOOKUP($L342,all_tags[other],1,FALSE),""),
IFERROR(VLOOKUP($M342,all_tags[other],1,FALSE),""),
IFERROR(VLOOKUP($N342,all_tags[other],1,FALSE),""),
IFERROR(VLOOKUP($O342,all_tags[other],1,FALSE),"")
)</f>
        <v/>
      </c>
      <c r="AL342" t="str">
        <f t="shared" si="5"/>
        <v>post;how-to;example;data-analysis;data-viz;technology;text-mining;rstats</v>
      </c>
    </row>
    <row r="343" spans="1:38" x14ac:dyDescent="0.25">
      <c r="A343" t="str">
        <f>source_data[[#This Row],[link_id]]</f>
        <v>L00800</v>
      </c>
      <c r="B343" t="str">
        <f>source_data[[#This Row],[link]]</f>
        <v>https://blog.datascienceheroes.com/exploratory-data-analysis-data-preparation-with-funmodeling/</v>
      </c>
      <c r="C343" t="str">
        <f>source_data[[#This Row],[article_title]]</f>
        <v>Exploratory Data Analysis &amp; Data Preparation with 'funModeling'</v>
      </c>
      <c r="D343" t="str">
        <f>source_data[[#This Row],[concatenate]]</f>
        <v>package;introduction;technology;eda;data-preparation;rstats</v>
      </c>
      <c r="E343">
        <f>source_data[[#This Row],[tag_count]]</f>
        <v>5</v>
      </c>
      <c r="F343" t="str" cm="1">
        <f t="array" ref="F343:K343">_xlfn.TEXTSPLIT(Table5[[#This Row],[concatenate]],";")</f>
        <v>package</v>
      </c>
      <c r="G343" t="str">
        <v>introduction</v>
      </c>
      <c r="H343" t="str">
        <v>technology</v>
      </c>
      <c r="I343" t="str">
        <v>eda</v>
      </c>
      <c r="J343" t="str">
        <v>data-preparation</v>
      </c>
      <c r="K343" t="str">
        <v>rstats</v>
      </c>
      <c r="Q343">
        <f>IF(ISBLANK(F343),-1,COUNTIF(all_tags[],F343)-COUNTIF(all_tags[category],F343))</f>
        <v>1</v>
      </c>
      <c r="R343">
        <f>IF(ISBLANK(G343),-1,COUNTIF(all_tags[],G343)-COUNTIF(all_tags[category],G343))</f>
        <v>1</v>
      </c>
      <c r="S343">
        <f>IF(ISBLANK(H343),-1,COUNTIF(all_tags[],H343)-COUNTIF(all_tags[category],H343))</f>
        <v>1</v>
      </c>
      <c r="T343">
        <f>IF(ISBLANK(I343),-1,COUNTIF(all_tags[],I343)-COUNTIF(all_tags[category],I343))</f>
        <v>1</v>
      </c>
      <c r="U343">
        <f>IF(ISBLANK(J343),-1,COUNTIF(all_tags[],J343)-COUNTIF(all_tags[category],J343))</f>
        <v>1</v>
      </c>
      <c r="V343">
        <f>IF(ISBLANK(K343),-1,COUNTIF(all_tags[],K343)-COUNTIF(all_tags[category],K343))</f>
        <v>1</v>
      </c>
      <c r="W343">
        <f>IF(ISBLANK(L343),-1,COUNTIF(all_tags[],L343)-COUNTIF(all_tags[category],L343))</f>
        <v>-1</v>
      </c>
      <c r="X343">
        <f>IF(ISBLANK(M343),-1,COUNTIF(all_tags[],M343)-COUNTIF(all_tags[category],M343))</f>
        <v>-1</v>
      </c>
      <c r="Y343">
        <f>IF(ISBLANK(N343),-1,COUNTIF(all_tags[],N343)-COUNTIF(all_tags[category],N343))</f>
        <v>-1</v>
      </c>
      <c r="Z343">
        <f>IF(ISBLANK(O343),-1,COUNTIF(all_tags[],O343)-COUNTIF(all_tags[category],O343))</f>
        <v>-1</v>
      </c>
      <c r="AB343" t="str">
        <f>Table5[[#This Row],[link_id]]</f>
        <v>L00800</v>
      </c>
      <c r="AC343" s="5" t="str">
        <f>_xlfn.TEXTJOIN("#",TRUE,
IFERROR(VLOOKUP($F343,all_tags[format],1,FALSE),""),
IFERROR(VLOOKUP($G343,all_tags[format],1,FALSE),""),
IFERROR(VLOOKUP($H343,all_tags[format],1,FALSE),""),
IFERROR(VLOOKUP($I343,all_tags[format],1,FALSE),""),
IFERROR(VLOOKUP($J343,all_tags[format],1,FALSE),""),
IFERROR(VLOOKUP($K343,all_tags[format],1,FALSE),""),
IFERROR(VLOOKUP($L343,all_tags[format],1,FALSE),""),
IFERROR(VLOOKUP($M343,all_tags[format],1,FALSE),""),
IFERROR(VLOOKUP($N343,all_tags[format],1,FALSE),""),
IFERROR(VLOOKUP($O343,all_tags[format],1,FALSE),"")
)</f>
        <v>package</v>
      </c>
      <c r="AD343" s="5" t="str">
        <f>_xlfn.TEXTJOIN("#",TRUE,
IFERROR(VLOOKUP($F343,all_tags[type],1,FALSE),""),
IFERROR(VLOOKUP($G343,all_tags[type],1,FALSE),""),
IFERROR(VLOOKUP($H343,all_tags[type],1,FALSE),""),
IFERROR(VLOOKUP($I343,all_tags[type],1,FALSE),""),
IFERROR(VLOOKUP($J343,all_tags[type],1,FALSE),""),
IFERROR(VLOOKUP($K343,all_tags[type],1,FALSE),""),
IFERROR(VLOOKUP($L343,all_tags[type],1,FALSE),""),
IFERROR(VLOOKUP($M343,all_tags[type],1,FALSE),""),
IFERROR(VLOOKUP($N343,all_tags[type],1,FALSE),""),
IFERROR(VLOOKUP($O343,all_tags[type],1,FALSE),"")
)</f>
        <v/>
      </c>
      <c r="AE343" s="5" t="str">
        <f>_xlfn.TEXTJOIN("#",TRUE,
IFERROR(VLOOKUP($F343,all_tags[level],1,FALSE),""),
IFERROR(VLOOKUP($G343,all_tags[level],1,FALSE),""),
IFERROR(VLOOKUP($H343,all_tags[level],1,FALSE),""),
IFERROR(VLOOKUP($I343,all_tags[level],1,FALSE),""),
IFERROR(VLOOKUP($J343,all_tags[level],1,FALSE),""),
IFERROR(VLOOKUP($K343,all_tags[level],1,FALSE),""),
IFERROR(VLOOKUP($L343,all_tags[level],1,FALSE),""),
IFERROR(VLOOKUP($M343,all_tags[level],1,FALSE),""),
IFERROR(VLOOKUP($N343,all_tags[level],1,FALSE),""),
IFERROR(VLOOKUP($O343,all_tags[level],1,FALSE),"")
)</f>
        <v>introduction</v>
      </c>
      <c r="AF343" s="5" t="str">
        <f>_xlfn.TEXTJOIN("#",TRUE,
IFERROR(VLOOKUP($F343,all_tags[style],1,FALSE),""),
IFERROR(VLOOKUP($G343,all_tags[style],1,FALSE),""),
IFERROR(VLOOKUP($H343,all_tags[style],1,FALSE),""),
IFERROR(VLOOKUP($I343,all_tags[style],1,FALSE),""),
IFERROR(VLOOKUP($J343,all_tags[style],1,FALSE),""),
IFERROR(VLOOKUP($K343,all_tags[style],1,FALSE),""),
IFERROR(VLOOKUP($L343,all_tags[style],1,FALSE),""),
IFERROR(VLOOKUP($M343,all_tags[style],1,FALSE),""),
IFERROR(VLOOKUP($N343,all_tags[style],1,FALSE),""),
IFERROR(VLOOKUP($O343,all_tags[style],1,FALSE),"")
)</f>
        <v/>
      </c>
      <c r="AG343" s="5" t="str">
        <f>_xlfn.TEXTJOIN("#",TRUE,
IFERROR(VLOOKUP($F343,all_tags[theme],1,FALSE),""),
IFERROR(VLOOKUP($G343,all_tags[theme],1,FALSE),""),
IFERROR(VLOOKUP($H343,all_tags[theme],1,FALSE),""),
IFERROR(VLOOKUP($I343,all_tags[theme],1,FALSE),""),
IFERROR(VLOOKUP($J343,all_tags[theme],1,FALSE),""),
IFERROR(VLOOKUP($K343,all_tags[theme],1,FALSE),""),
IFERROR(VLOOKUP($L343,all_tags[theme],1,FALSE),""),
IFERROR(VLOOKUP($M343,all_tags[theme],1,FALSE),""),
IFERROR(VLOOKUP($N343,all_tags[theme],1,FALSE),""),
IFERROR(VLOOKUP($O343,all_tags[theme],1,FALSE),"")
)</f>
        <v/>
      </c>
      <c r="AH343" s="5" t="str">
        <f>_xlfn.TEXTJOIN("#",TRUE,
IFERROR(VLOOKUP($F343,all_tags[topic],1,FALSE),""),
IFERROR(VLOOKUP($G343,all_tags[topic],1,FALSE),""),
IFERROR(VLOOKUP($H343,all_tags[topic],1,FALSE),""),
IFERROR(VLOOKUP($I343,all_tags[topic],1,FALSE),""),
IFERROR(VLOOKUP($J343,all_tags[topic],1,FALSE),""),
IFERROR(VLOOKUP($K343,all_tags[topic],1,FALSE),""),
IFERROR(VLOOKUP($L343,all_tags[topic],1,FALSE),""),
IFERROR(VLOOKUP($M343,all_tags[topic],1,FALSE),""),
IFERROR(VLOOKUP($N343,all_tags[topic],1,FALSE),""),
IFERROR(VLOOKUP($O343,all_tags[topic],1,FALSE),"")
)</f>
        <v>technology</v>
      </c>
      <c r="AI343" s="5" t="str">
        <f>_xlfn.TEXTJOIN("#",TRUE,
IFERROR(VLOOKUP($F343,all_tags[area],1,FALSE),""),
IFERROR(VLOOKUP($G343,all_tags[area],1,FALSE),""),
IFERROR(VLOOKUP($H343,all_tags[area],1,FALSE),""),
IFERROR(VLOOKUP($I343,all_tags[area],1,FALSE),""),
IFERROR(VLOOKUP($J343,all_tags[area],1,FALSE),""),
IFERROR(VLOOKUP($K343,all_tags[area],1,FALSE),""),
IFERROR(VLOOKUP($L343,all_tags[area],1,FALSE),""),
IFERROR(VLOOKUP($M343,all_tags[area],1,FALSE),""),
IFERROR(VLOOKUP($N343,all_tags[area],1,FALSE),""),
IFERROR(VLOOKUP($O343,all_tags[area],1,FALSE),"")
)</f>
        <v>eda#data-preparation</v>
      </c>
      <c r="AJ343" s="5" t="str">
        <f>_xlfn.TEXTJOIN("#",TRUE,
IFERROR(VLOOKUP($F343,all_tags[technology],1,FALSE),""),
IFERROR(VLOOKUP($G343,all_tags[technology],1,FALSE),""),
IFERROR(VLOOKUP($H343,all_tags[technology],1,FALSE),""),
IFERROR(VLOOKUP($I343,all_tags[technology],1,FALSE),""),
IFERROR(VLOOKUP($J343,all_tags[technology],1,FALSE),""),
IFERROR(VLOOKUP($K343,all_tags[technology],1,FALSE),""),
IFERROR(VLOOKUP($L343,all_tags[technology],1,FALSE),""),
IFERROR(VLOOKUP($M343,all_tags[technology],1,FALSE),""),
IFERROR(VLOOKUP($N343,all_tags[technology],1,FALSE),""),
IFERROR(VLOOKUP($O343,all_tags[technology],1,FALSE),"")
)</f>
        <v>rstats</v>
      </c>
      <c r="AK343" s="5" t="str">
        <f>_xlfn.TEXTJOIN("#",TRUE,
IFERROR(VLOOKUP($F343,all_tags[other],1,FALSE),""),
IFERROR(VLOOKUP($G343,all_tags[other],1,FALSE),""),
IFERROR(VLOOKUP($H343,all_tags[other],1,FALSE),""),
IFERROR(VLOOKUP($I343,all_tags[other],1,FALSE),""),
IFERROR(VLOOKUP($J343,all_tags[other],1,FALSE),""),
IFERROR(VLOOKUP($K343,all_tags[other],1,FALSE),""),
IFERROR(VLOOKUP($L343,all_tags[other],1,FALSE),""),
IFERROR(VLOOKUP($M343,all_tags[other],1,FALSE),""),
IFERROR(VLOOKUP($N343,all_tags[other],1,FALSE),""),
IFERROR(VLOOKUP($O343,all_tags[other],1,FALSE),"")
)</f>
        <v/>
      </c>
      <c r="AL343" t="str">
        <f t="shared" si="5"/>
        <v>package;introduction;technology;eda;data-preparation;rstats</v>
      </c>
    </row>
    <row r="344" spans="1:38" x14ac:dyDescent="0.25">
      <c r="A344" t="str">
        <f>source_data[[#This Row],[link_id]]</f>
        <v>L00802</v>
      </c>
      <c r="B344" t="str">
        <f>source_data[[#This Row],[link]]</f>
        <v>https://www.codementor.io/james_aka_yale/the-10-statistical-techniques-data-scientists-need-to-master-fvj4dx78a</v>
      </c>
      <c r="C344" t="str">
        <f>source_data[[#This Row],[article_title]]</f>
        <v>The 10 Statistical Techniques Data Scientists Need to Master</v>
      </c>
      <c r="D344" t="str">
        <f>source_data[[#This Row],[concatenate]]</f>
        <v>post;list;general;basics;data-science;technique;statistics</v>
      </c>
      <c r="E344">
        <f>source_data[[#This Row],[tag_count]]</f>
        <v>7</v>
      </c>
      <c r="F344" t="str" cm="1">
        <f t="array" ref="F344:L344">_xlfn.TEXTSPLIT(Table5[[#This Row],[concatenate]],";")</f>
        <v>post</v>
      </c>
      <c r="G344" t="str">
        <v>list</v>
      </c>
      <c r="H344" t="str">
        <v>general</v>
      </c>
      <c r="I344" t="str">
        <v>basics</v>
      </c>
      <c r="J344" t="str">
        <v>data-science</v>
      </c>
      <c r="K344" t="str">
        <v>technique</v>
      </c>
      <c r="L344" t="str">
        <v>statistics</v>
      </c>
      <c r="Q344">
        <f>IF(ISBLANK(F344),-1,COUNTIF(all_tags[],F344)-COUNTIF(all_tags[category],F344))</f>
        <v>1</v>
      </c>
      <c r="R344">
        <f>IF(ISBLANK(G344),-1,COUNTIF(all_tags[],G344)-COUNTIF(all_tags[category],G344))</f>
        <v>1</v>
      </c>
      <c r="S344">
        <f>IF(ISBLANK(H344),-1,COUNTIF(all_tags[],H344)-COUNTIF(all_tags[category],H344))</f>
        <v>1</v>
      </c>
      <c r="T344">
        <f>IF(ISBLANK(I344),-1,COUNTIF(all_tags[],I344)-COUNTIF(all_tags[category],I344))</f>
        <v>1</v>
      </c>
      <c r="U344">
        <f>IF(ISBLANK(J344),-1,COUNTIF(all_tags[],J344)-COUNTIF(all_tags[category],J344))</f>
        <v>1</v>
      </c>
      <c r="V344">
        <f>IF(ISBLANK(K344),-1,COUNTIF(all_tags[],K344)-COUNTIF(all_tags[category],K344))</f>
        <v>1</v>
      </c>
      <c r="W344">
        <f>IF(ISBLANK(L344),-1,COUNTIF(all_tags[],L344)-COUNTIF(all_tags[category],L344))</f>
        <v>1</v>
      </c>
      <c r="X344">
        <f>IF(ISBLANK(M344),-1,COUNTIF(all_tags[],M344)-COUNTIF(all_tags[category],M344))</f>
        <v>-1</v>
      </c>
      <c r="Y344">
        <f>IF(ISBLANK(N344),-1,COUNTIF(all_tags[],N344)-COUNTIF(all_tags[category],N344))</f>
        <v>-1</v>
      </c>
      <c r="Z344">
        <f>IF(ISBLANK(O344),-1,COUNTIF(all_tags[],O344)-COUNTIF(all_tags[category],O344))</f>
        <v>-1</v>
      </c>
      <c r="AB344" t="str">
        <f>Table5[[#This Row],[link_id]]</f>
        <v>L00802</v>
      </c>
      <c r="AC344" s="5" t="str">
        <f>_xlfn.TEXTJOIN("#",TRUE,
IFERROR(VLOOKUP($F344,all_tags[format],1,FALSE),""),
IFERROR(VLOOKUP($G344,all_tags[format],1,FALSE),""),
IFERROR(VLOOKUP($H344,all_tags[format],1,FALSE),""),
IFERROR(VLOOKUP($I344,all_tags[format],1,FALSE),""),
IFERROR(VLOOKUP($J344,all_tags[format],1,FALSE),""),
IFERROR(VLOOKUP($K344,all_tags[format],1,FALSE),""),
IFERROR(VLOOKUP($L344,all_tags[format],1,FALSE),""),
IFERROR(VLOOKUP($M344,all_tags[format],1,FALSE),""),
IFERROR(VLOOKUP($N344,all_tags[format],1,FALSE),""),
IFERROR(VLOOKUP($O344,all_tags[format],1,FALSE),"")
)</f>
        <v>post</v>
      </c>
      <c r="AD344" s="5" t="str">
        <f>_xlfn.TEXTJOIN("#",TRUE,
IFERROR(VLOOKUP($F344,all_tags[type],1,FALSE),""),
IFERROR(VLOOKUP($G344,all_tags[type],1,FALSE),""),
IFERROR(VLOOKUP($H344,all_tags[type],1,FALSE),""),
IFERROR(VLOOKUP($I344,all_tags[type],1,FALSE),""),
IFERROR(VLOOKUP($J344,all_tags[type],1,FALSE),""),
IFERROR(VLOOKUP($K344,all_tags[type],1,FALSE),""),
IFERROR(VLOOKUP($L344,all_tags[type],1,FALSE),""),
IFERROR(VLOOKUP($M344,all_tags[type],1,FALSE),""),
IFERROR(VLOOKUP($N344,all_tags[type],1,FALSE),""),
IFERROR(VLOOKUP($O344,all_tags[type],1,FALSE),"")
)</f>
        <v>list#general</v>
      </c>
      <c r="AE344" s="5" t="str">
        <f>_xlfn.TEXTJOIN("#",TRUE,
IFERROR(VLOOKUP($F344,all_tags[level],1,FALSE),""),
IFERROR(VLOOKUP($G344,all_tags[level],1,FALSE),""),
IFERROR(VLOOKUP($H344,all_tags[level],1,FALSE),""),
IFERROR(VLOOKUP($I344,all_tags[level],1,FALSE),""),
IFERROR(VLOOKUP($J344,all_tags[level],1,FALSE),""),
IFERROR(VLOOKUP($K344,all_tags[level],1,FALSE),""),
IFERROR(VLOOKUP($L344,all_tags[level],1,FALSE),""),
IFERROR(VLOOKUP($M344,all_tags[level],1,FALSE),""),
IFERROR(VLOOKUP($N344,all_tags[level],1,FALSE),""),
IFERROR(VLOOKUP($O344,all_tags[level],1,FALSE),"")
)</f>
        <v>basics</v>
      </c>
      <c r="AF344" s="5" t="str">
        <f>_xlfn.TEXTJOIN("#",TRUE,
IFERROR(VLOOKUP($F344,all_tags[style],1,FALSE),""),
IFERROR(VLOOKUP($G344,all_tags[style],1,FALSE),""),
IFERROR(VLOOKUP($H344,all_tags[style],1,FALSE),""),
IFERROR(VLOOKUP($I344,all_tags[style],1,FALSE),""),
IFERROR(VLOOKUP($J344,all_tags[style],1,FALSE),""),
IFERROR(VLOOKUP($K344,all_tags[style],1,FALSE),""),
IFERROR(VLOOKUP($L344,all_tags[style],1,FALSE),""),
IFERROR(VLOOKUP($M344,all_tags[style],1,FALSE),""),
IFERROR(VLOOKUP($N344,all_tags[style],1,FALSE),""),
IFERROR(VLOOKUP($O344,all_tags[style],1,FALSE),"")
)</f>
        <v/>
      </c>
      <c r="AG344" s="5" t="str">
        <f>_xlfn.TEXTJOIN("#",TRUE,
IFERROR(VLOOKUP($F344,all_tags[theme],1,FALSE),""),
IFERROR(VLOOKUP($G344,all_tags[theme],1,FALSE),""),
IFERROR(VLOOKUP($H344,all_tags[theme],1,FALSE),""),
IFERROR(VLOOKUP($I344,all_tags[theme],1,FALSE),""),
IFERROR(VLOOKUP($J344,all_tags[theme],1,FALSE),""),
IFERROR(VLOOKUP($K344,all_tags[theme],1,FALSE),""),
IFERROR(VLOOKUP($L344,all_tags[theme],1,FALSE),""),
IFERROR(VLOOKUP($M344,all_tags[theme],1,FALSE),""),
IFERROR(VLOOKUP($N344,all_tags[theme],1,FALSE),""),
IFERROR(VLOOKUP($O344,all_tags[theme],1,FALSE),"")
)</f>
        <v>data-science</v>
      </c>
      <c r="AH344" s="5" t="str">
        <f>_xlfn.TEXTJOIN("#",TRUE,
IFERROR(VLOOKUP($F344,all_tags[topic],1,FALSE),""),
IFERROR(VLOOKUP($G344,all_tags[topic],1,FALSE),""),
IFERROR(VLOOKUP($H344,all_tags[topic],1,FALSE),""),
IFERROR(VLOOKUP($I344,all_tags[topic],1,FALSE),""),
IFERROR(VLOOKUP($J344,all_tags[topic],1,FALSE),""),
IFERROR(VLOOKUP($K344,all_tags[topic],1,FALSE),""),
IFERROR(VLOOKUP($L344,all_tags[topic],1,FALSE),""),
IFERROR(VLOOKUP($M344,all_tags[topic],1,FALSE),""),
IFERROR(VLOOKUP($N344,all_tags[topic],1,FALSE),""),
IFERROR(VLOOKUP($O344,all_tags[topic],1,FALSE),"")
)</f>
        <v>technique</v>
      </c>
      <c r="AI344" s="5" t="str">
        <f>_xlfn.TEXTJOIN("#",TRUE,
IFERROR(VLOOKUP($F344,all_tags[area],1,FALSE),""),
IFERROR(VLOOKUP($G344,all_tags[area],1,FALSE),""),
IFERROR(VLOOKUP($H344,all_tags[area],1,FALSE),""),
IFERROR(VLOOKUP($I344,all_tags[area],1,FALSE),""),
IFERROR(VLOOKUP($J344,all_tags[area],1,FALSE),""),
IFERROR(VLOOKUP($K344,all_tags[area],1,FALSE),""),
IFERROR(VLOOKUP($L344,all_tags[area],1,FALSE),""),
IFERROR(VLOOKUP($M344,all_tags[area],1,FALSE),""),
IFERROR(VLOOKUP($N344,all_tags[area],1,FALSE),""),
IFERROR(VLOOKUP($O344,all_tags[area],1,FALSE),"")
)</f>
        <v>statistics</v>
      </c>
      <c r="AJ344" s="5" t="str">
        <f>_xlfn.TEXTJOIN("#",TRUE,
IFERROR(VLOOKUP($F344,all_tags[technology],1,FALSE),""),
IFERROR(VLOOKUP($G344,all_tags[technology],1,FALSE),""),
IFERROR(VLOOKUP($H344,all_tags[technology],1,FALSE),""),
IFERROR(VLOOKUP($I344,all_tags[technology],1,FALSE),""),
IFERROR(VLOOKUP($J344,all_tags[technology],1,FALSE),""),
IFERROR(VLOOKUP($K344,all_tags[technology],1,FALSE),""),
IFERROR(VLOOKUP($L344,all_tags[technology],1,FALSE),""),
IFERROR(VLOOKUP($M344,all_tags[technology],1,FALSE),""),
IFERROR(VLOOKUP($N344,all_tags[technology],1,FALSE),""),
IFERROR(VLOOKUP($O344,all_tags[technology],1,FALSE),"")
)</f>
        <v/>
      </c>
      <c r="AK344" s="5" t="str">
        <f>_xlfn.TEXTJOIN("#",TRUE,
IFERROR(VLOOKUP($F344,all_tags[other],1,FALSE),""),
IFERROR(VLOOKUP($G344,all_tags[other],1,FALSE),""),
IFERROR(VLOOKUP($H344,all_tags[other],1,FALSE),""),
IFERROR(VLOOKUP($I344,all_tags[other],1,FALSE),""),
IFERROR(VLOOKUP($J344,all_tags[other],1,FALSE),""),
IFERROR(VLOOKUP($K344,all_tags[other],1,FALSE),""),
IFERROR(VLOOKUP($L344,all_tags[other],1,FALSE),""),
IFERROR(VLOOKUP($M344,all_tags[other],1,FALSE),""),
IFERROR(VLOOKUP($N344,all_tags[other],1,FALSE),""),
IFERROR(VLOOKUP($O344,all_tags[other],1,FALSE),"")
)</f>
        <v/>
      </c>
      <c r="AL344" t="str">
        <f t="shared" si="5"/>
        <v>post;list;general;basics;data-science;technique;statistics</v>
      </c>
    </row>
    <row r="345" spans="1:38" x14ac:dyDescent="0.25">
      <c r="A345" t="str">
        <f>source_data[[#This Row],[link_id]]</f>
        <v>L00804</v>
      </c>
      <c r="B345" t="str">
        <f>source_data[[#This Row],[link]]</f>
        <v>https://medium.mybridge.co/30-amazing-machine-learning-projects-for-the-past-year-v-2018-b853b8621ac7</v>
      </c>
      <c r="C345" t="str">
        <f>source_data[[#This Row],[article_title]]</f>
        <v>30 Amazing Machine Learning Projects for the Past Year (v.2018)</v>
      </c>
      <c r="D345" t="str">
        <f>source_data[[#This Row],[concatenate]]</f>
        <v>post;project;list;ml</v>
      </c>
      <c r="E345">
        <f>source_data[[#This Row],[tag_count]]</f>
        <v>4</v>
      </c>
      <c r="F345" t="str" cm="1">
        <f t="array" ref="F345:I345">_xlfn.TEXTSPLIT(Table5[[#This Row],[concatenate]],";")</f>
        <v>post</v>
      </c>
      <c r="G345" t="str">
        <v>project</v>
      </c>
      <c r="H345" t="str">
        <v>list</v>
      </c>
      <c r="I345" t="str">
        <v>ml</v>
      </c>
      <c r="Q345">
        <f>IF(ISBLANK(F345),-1,COUNTIF(all_tags[],F345)-COUNTIF(all_tags[category],F345))</f>
        <v>1</v>
      </c>
      <c r="R345">
        <f>IF(ISBLANK(G345),-1,COUNTIF(all_tags[],G345)-COUNTIF(all_tags[category],G345))</f>
        <v>1</v>
      </c>
      <c r="S345">
        <f>IF(ISBLANK(H345),-1,COUNTIF(all_tags[],H345)-COUNTIF(all_tags[category],H345))</f>
        <v>1</v>
      </c>
      <c r="T345">
        <f>IF(ISBLANK(I345),-1,COUNTIF(all_tags[],I345)-COUNTIF(all_tags[category],I345))</f>
        <v>1</v>
      </c>
      <c r="U345">
        <f>IF(ISBLANK(J345),-1,COUNTIF(all_tags[],J345)-COUNTIF(all_tags[category],J345))</f>
        <v>-1</v>
      </c>
      <c r="V345">
        <f>IF(ISBLANK(K345),-1,COUNTIF(all_tags[],K345)-COUNTIF(all_tags[category],K345))</f>
        <v>-1</v>
      </c>
      <c r="W345">
        <f>IF(ISBLANK(L345),-1,COUNTIF(all_tags[],L345)-COUNTIF(all_tags[category],L345))</f>
        <v>-1</v>
      </c>
      <c r="X345">
        <f>IF(ISBLANK(M345),-1,COUNTIF(all_tags[],M345)-COUNTIF(all_tags[category],M345))</f>
        <v>-1</v>
      </c>
      <c r="Y345">
        <f>IF(ISBLANK(N345),-1,COUNTIF(all_tags[],N345)-COUNTIF(all_tags[category],N345))</f>
        <v>-1</v>
      </c>
      <c r="Z345">
        <f>IF(ISBLANK(O345),-1,COUNTIF(all_tags[],O345)-COUNTIF(all_tags[category],O345))</f>
        <v>-1</v>
      </c>
      <c r="AB345" t="str">
        <f>Table5[[#This Row],[link_id]]</f>
        <v>L00804</v>
      </c>
      <c r="AC345" s="5" t="str">
        <f>_xlfn.TEXTJOIN("#",TRUE,
IFERROR(VLOOKUP($F345,all_tags[format],1,FALSE),""),
IFERROR(VLOOKUP($G345,all_tags[format],1,FALSE),""),
IFERROR(VLOOKUP($H345,all_tags[format],1,FALSE),""),
IFERROR(VLOOKUP($I345,all_tags[format],1,FALSE),""),
IFERROR(VLOOKUP($J345,all_tags[format],1,FALSE),""),
IFERROR(VLOOKUP($K345,all_tags[format],1,FALSE),""),
IFERROR(VLOOKUP($L345,all_tags[format],1,FALSE),""),
IFERROR(VLOOKUP($M345,all_tags[format],1,FALSE),""),
IFERROR(VLOOKUP($N345,all_tags[format],1,FALSE),""),
IFERROR(VLOOKUP($O345,all_tags[format],1,FALSE),"")
)</f>
        <v>post</v>
      </c>
      <c r="AD345" s="5" t="str">
        <f>_xlfn.TEXTJOIN("#",TRUE,
IFERROR(VLOOKUP($F345,all_tags[type],1,FALSE),""),
IFERROR(VLOOKUP($G345,all_tags[type],1,FALSE),""),
IFERROR(VLOOKUP($H345,all_tags[type],1,FALSE),""),
IFERROR(VLOOKUP($I345,all_tags[type],1,FALSE),""),
IFERROR(VLOOKUP($J345,all_tags[type],1,FALSE),""),
IFERROR(VLOOKUP($K345,all_tags[type],1,FALSE),""),
IFERROR(VLOOKUP($L345,all_tags[type],1,FALSE),""),
IFERROR(VLOOKUP($M345,all_tags[type],1,FALSE),""),
IFERROR(VLOOKUP($N345,all_tags[type],1,FALSE),""),
IFERROR(VLOOKUP($O345,all_tags[type],1,FALSE),"")
)</f>
        <v>project#list</v>
      </c>
      <c r="AE345" s="5" t="str">
        <f>_xlfn.TEXTJOIN("#",TRUE,
IFERROR(VLOOKUP($F345,all_tags[level],1,FALSE),""),
IFERROR(VLOOKUP($G345,all_tags[level],1,FALSE),""),
IFERROR(VLOOKUP($H345,all_tags[level],1,FALSE),""),
IFERROR(VLOOKUP($I345,all_tags[level],1,FALSE),""),
IFERROR(VLOOKUP($J345,all_tags[level],1,FALSE),""),
IFERROR(VLOOKUP($K345,all_tags[level],1,FALSE),""),
IFERROR(VLOOKUP($L345,all_tags[level],1,FALSE),""),
IFERROR(VLOOKUP($M345,all_tags[level],1,FALSE),""),
IFERROR(VLOOKUP($N345,all_tags[level],1,FALSE),""),
IFERROR(VLOOKUP($O345,all_tags[level],1,FALSE),"")
)</f>
        <v/>
      </c>
      <c r="AF345" s="5" t="str">
        <f>_xlfn.TEXTJOIN("#",TRUE,
IFERROR(VLOOKUP($F345,all_tags[style],1,FALSE),""),
IFERROR(VLOOKUP($G345,all_tags[style],1,FALSE),""),
IFERROR(VLOOKUP($H345,all_tags[style],1,FALSE),""),
IFERROR(VLOOKUP($I345,all_tags[style],1,FALSE),""),
IFERROR(VLOOKUP($J345,all_tags[style],1,FALSE),""),
IFERROR(VLOOKUP($K345,all_tags[style],1,FALSE),""),
IFERROR(VLOOKUP($L345,all_tags[style],1,FALSE),""),
IFERROR(VLOOKUP($M345,all_tags[style],1,FALSE),""),
IFERROR(VLOOKUP($N345,all_tags[style],1,FALSE),""),
IFERROR(VLOOKUP($O345,all_tags[style],1,FALSE),"")
)</f>
        <v/>
      </c>
      <c r="AG345" s="5" t="str">
        <f>_xlfn.TEXTJOIN("#",TRUE,
IFERROR(VLOOKUP($F345,all_tags[theme],1,FALSE),""),
IFERROR(VLOOKUP($G345,all_tags[theme],1,FALSE),""),
IFERROR(VLOOKUP($H345,all_tags[theme],1,FALSE),""),
IFERROR(VLOOKUP($I345,all_tags[theme],1,FALSE),""),
IFERROR(VLOOKUP($J345,all_tags[theme],1,FALSE),""),
IFERROR(VLOOKUP($K345,all_tags[theme],1,FALSE),""),
IFERROR(VLOOKUP($L345,all_tags[theme],1,FALSE),""),
IFERROR(VLOOKUP($M345,all_tags[theme],1,FALSE),""),
IFERROR(VLOOKUP($N345,all_tags[theme],1,FALSE),""),
IFERROR(VLOOKUP($O345,all_tags[theme],1,FALSE),"")
)</f>
        <v/>
      </c>
      <c r="AH345" s="5" t="str">
        <f>_xlfn.TEXTJOIN("#",TRUE,
IFERROR(VLOOKUP($F345,all_tags[topic],1,FALSE),""),
IFERROR(VLOOKUP($G345,all_tags[topic],1,FALSE),""),
IFERROR(VLOOKUP($H345,all_tags[topic],1,FALSE),""),
IFERROR(VLOOKUP($I345,all_tags[topic],1,FALSE),""),
IFERROR(VLOOKUP($J345,all_tags[topic],1,FALSE),""),
IFERROR(VLOOKUP($K345,all_tags[topic],1,FALSE),""),
IFERROR(VLOOKUP($L345,all_tags[topic],1,FALSE),""),
IFERROR(VLOOKUP($M345,all_tags[topic],1,FALSE),""),
IFERROR(VLOOKUP($N345,all_tags[topic],1,FALSE),""),
IFERROR(VLOOKUP($O345,all_tags[topic],1,FALSE),"")
)</f>
        <v/>
      </c>
      <c r="AI345" s="5" t="str">
        <f>_xlfn.TEXTJOIN("#",TRUE,
IFERROR(VLOOKUP($F345,all_tags[area],1,FALSE),""),
IFERROR(VLOOKUP($G345,all_tags[area],1,FALSE),""),
IFERROR(VLOOKUP($H345,all_tags[area],1,FALSE),""),
IFERROR(VLOOKUP($I345,all_tags[area],1,FALSE),""),
IFERROR(VLOOKUP($J345,all_tags[area],1,FALSE),""),
IFERROR(VLOOKUP($K345,all_tags[area],1,FALSE),""),
IFERROR(VLOOKUP($L345,all_tags[area],1,FALSE),""),
IFERROR(VLOOKUP($M345,all_tags[area],1,FALSE),""),
IFERROR(VLOOKUP($N345,all_tags[area],1,FALSE),""),
IFERROR(VLOOKUP($O345,all_tags[area],1,FALSE),"")
)</f>
        <v>ml</v>
      </c>
      <c r="AJ345" s="5" t="str">
        <f>_xlfn.TEXTJOIN("#",TRUE,
IFERROR(VLOOKUP($F345,all_tags[technology],1,FALSE),""),
IFERROR(VLOOKUP($G345,all_tags[technology],1,FALSE),""),
IFERROR(VLOOKUP($H345,all_tags[technology],1,FALSE),""),
IFERROR(VLOOKUP($I345,all_tags[technology],1,FALSE),""),
IFERROR(VLOOKUP($J345,all_tags[technology],1,FALSE),""),
IFERROR(VLOOKUP($K345,all_tags[technology],1,FALSE),""),
IFERROR(VLOOKUP($L345,all_tags[technology],1,FALSE),""),
IFERROR(VLOOKUP($M345,all_tags[technology],1,FALSE),""),
IFERROR(VLOOKUP($N345,all_tags[technology],1,FALSE),""),
IFERROR(VLOOKUP($O345,all_tags[technology],1,FALSE),"")
)</f>
        <v/>
      </c>
      <c r="AK345" s="5" t="str">
        <f>_xlfn.TEXTJOIN("#",TRUE,
IFERROR(VLOOKUP($F345,all_tags[other],1,FALSE),""),
IFERROR(VLOOKUP($G345,all_tags[other],1,FALSE),""),
IFERROR(VLOOKUP($H345,all_tags[other],1,FALSE),""),
IFERROR(VLOOKUP($I345,all_tags[other],1,FALSE),""),
IFERROR(VLOOKUP($J345,all_tags[other],1,FALSE),""),
IFERROR(VLOOKUP($K345,all_tags[other],1,FALSE),""),
IFERROR(VLOOKUP($L345,all_tags[other],1,FALSE),""),
IFERROR(VLOOKUP($M345,all_tags[other],1,FALSE),""),
IFERROR(VLOOKUP($N345,all_tags[other],1,FALSE),""),
IFERROR(VLOOKUP($O345,all_tags[other],1,FALSE),"")
)</f>
        <v/>
      </c>
      <c r="AL345" t="str">
        <f t="shared" si="5"/>
        <v>post;project;list;ml</v>
      </c>
    </row>
    <row r="346" spans="1:38" x14ac:dyDescent="0.25">
      <c r="A346" t="str">
        <f>source_data[[#This Row],[link_id]]</f>
        <v>L00805</v>
      </c>
      <c r="B346" t="str">
        <f>source_data[[#This Row],[link]]</f>
        <v>https://www.learndatasci.com/free-data-science-books/</v>
      </c>
      <c r="C346" t="str">
        <f>source_data[[#This Row],[article_title]]</f>
        <v>100+ Free Data Science Books</v>
      </c>
      <c r="D346" t="str">
        <f>source_data[[#This Row],[concatenate]]</f>
        <v>post;book;list;data-science;ai;ml;free</v>
      </c>
      <c r="E346">
        <f>source_data[[#This Row],[tag_count]]</f>
        <v>6</v>
      </c>
      <c r="F346" t="str" cm="1">
        <f t="array" ref="F346:L346">_xlfn.TEXTSPLIT(Table5[[#This Row],[concatenate]],";")</f>
        <v>post</v>
      </c>
      <c r="G346" t="str">
        <v>book</v>
      </c>
      <c r="H346" t="str">
        <v>list</v>
      </c>
      <c r="I346" t="str">
        <v>data-science</v>
      </c>
      <c r="J346" t="str">
        <v>ai</v>
      </c>
      <c r="K346" t="str">
        <v>ml</v>
      </c>
      <c r="L346" t="str">
        <v>free</v>
      </c>
      <c r="Q346">
        <f>IF(ISBLANK(F346),-1,COUNTIF(all_tags[],F346)-COUNTIF(all_tags[category],F346))</f>
        <v>1</v>
      </c>
      <c r="R346">
        <f>IF(ISBLANK(G346),-1,COUNTIF(all_tags[],G346)-COUNTIF(all_tags[category],G346))</f>
        <v>1</v>
      </c>
      <c r="S346">
        <f>IF(ISBLANK(H346),-1,COUNTIF(all_tags[],H346)-COUNTIF(all_tags[category],H346))</f>
        <v>1</v>
      </c>
      <c r="T346">
        <f>IF(ISBLANK(I346),-1,COUNTIF(all_tags[],I346)-COUNTIF(all_tags[category],I346))</f>
        <v>1</v>
      </c>
      <c r="U346">
        <f>IF(ISBLANK(J346),-1,COUNTIF(all_tags[],J346)-COUNTIF(all_tags[category],J346))</f>
        <v>1</v>
      </c>
      <c r="V346">
        <f>IF(ISBLANK(K346),-1,COUNTIF(all_tags[],K346)-COUNTIF(all_tags[category],K346))</f>
        <v>1</v>
      </c>
      <c r="W346">
        <f>IF(ISBLANK(L346),-1,COUNTIF(all_tags[],L346)-COUNTIF(all_tags[category],L346))</f>
        <v>1</v>
      </c>
      <c r="X346">
        <f>IF(ISBLANK(M346),-1,COUNTIF(all_tags[],M346)-COUNTIF(all_tags[category],M346))</f>
        <v>-1</v>
      </c>
      <c r="Y346">
        <f>IF(ISBLANK(N346),-1,COUNTIF(all_tags[],N346)-COUNTIF(all_tags[category],N346))</f>
        <v>-1</v>
      </c>
      <c r="Z346">
        <f>IF(ISBLANK(O346),-1,COUNTIF(all_tags[],O346)-COUNTIF(all_tags[category],O346))</f>
        <v>-1</v>
      </c>
      <c r="AB346" t="str">
        <f>Table5[[#This Row],[link_id]]</f>
        <v>L00805</v>
      </c>
      <c r="AC346" s="5" t="str">
        <f>_xlfn.TEXTJOIN("#",TRUE,
IFERROR(VLOOKUP($F346,all_tags[format],1,FALSE),""),
IFERROR(VLOOKUP($G346,all_tags[format],1,FALSE),""),
IFERROR(VLOOKUP($H346,all_tags[format],1,FALSE),""),
IFERROR(VLOOKUP($I346,all_tags[format],1,FALSE),""),
IFERROR(VLOOKUP($J346,all_tags[format],1,FALSE),""),
IFERROR(VLOOKUP($K346,all_tags[format],1,FALSE),""),
IFERROR(VLOOKUP($L346,all_tags[format],1,FALSE),""),
IFERROR(VLOOKUP($M346,all_tags[format],1,FALSE),""),
IFERROR(VLOOKUP($N346,all_tags[format],1,FALSE),""),
IFERROR(VLOOKUP($O346,all_tags[format],1,FALSE),"")
)</f>
        <v>post#book</v>
      </c>
      <c r="AD346" s="5" t="str">
        <f>_xlfn.TEXTJOIN("#",TRUE,
IFERROR(VLOOKUP($F346,all_tags[type],1,FALSE),""),
IFERROR(VLOOKUP($G346,all_tags[type],1,FALSE),""),
IFERROR(VLOOKUP($H346,all_tags[type],1,FALSE),""),
IFERROR(VLOOKUP($I346,all_tags[type],1,FALSE),""),
IFERROR(VLOOKUP($J346,all_tags[type],1,FALSE),""),
IFERROR(VLOOKUP($K346,all_tags[type],1,FALSE),""),
IFERROR(VLOOKUP($L346,all_tags[type],1,FALSE),""),
IFERROR(VLOOKUP($M346,all_tags[type],1,FALSE),""),
IFERROR(VLOOKUP($N346,all_tags[type],1,FALSE),""),
IFERROR(VLOOKUP($O346,all_tags[type],1,FALSE),"")
)</f>
        <v>list</v>
      </c>
      <c r="AE346" s="5" t="str">
        <f>_xlfn.TEXTJOIN("#",TRUE,
IFERROR(VLOOKUP($F346,all_tags[level],1,FALSE),""),
IFERROR(VLOOKUP($G346,all_tags[level],1,FALSE),""),
IFERROR(VLOOKUP($H346,all_tags[level],1,FALSE),""),
IFERROR(VLOOKUP($I346,all_tags[level],1,FALSE),""),
IFERROR(VLOOKUP($J346,all_tags[level],1,FALSE),""),
IFERROR(VLOOKUP($K346,all_tags[level],1,FALSE),""),
IFERROR(VLOOKUP($L346,all_tags[level],1,FALSE),""),
IFERROR(VLOOKUP($M346,all_tags[level],1,FALSE),""),
IFERROR(VLOOKUP($N346,all_tags[level],1,FALSE),""),
IFERROR(VLOOKUP($O346,all_tags[level],1,FALSE),"")
)</f>
        <v/>
      </c>
      <c r="AF346" s="5" t="str">
        <f>_xlfn.TEXTJOIN("#",TRUE,
IFERROR(VLOOKUP($F346,all_tags[style],1,FALSE),""),
IFERROR(VLOOKUP($G346,all_tags[style],1,FALSE),""),
IFERROR(VLOOKUP($H346,all_tags[style],1,FALSE),""),
IFERROR(VLOOKUP($I346,all_tags[style],1,FALSE),""),
IFERROR(VLOOKUP($J346,all_tags[style],1,FALSE),""),
IFERROR(VLOOKUP($K346,all_tags[style],1,FALSE),""),
IFERROR(VLOOKUP($L346,all_tags[style],1,FALSE),""),
IFERROR(VLOOKUP($M346,all_tags[style],1,FALSE),""),
IFERROR(VLOOKUP($N346,all_tags[style],1,FALSE),""),
IFERROR(VLOOKUP($O346,all_tags[style],1,FALSE),"")
)</f>
        <v/>
      </c>
      <c r="AG346" s="5" t="str">
        <f>_xlfn.TEXTJOIN("#",TRUE,
IFERROR(VLOOKUP($F346,all_tags[theme],1,FALSE),""),
IFERROR(VLOOKUP($G346,all_tags[theme],1,FALSE),""),
IFERROR(VLOOKUP($H346,all_tags[theme],1,FALSE),""),
IFERROR(VLOOKUP($I346,all_tags[theme],1,FALSE),""),
IFERROR(VLOOKUP($J346,all_tags[theme],1,FALSE),""),
IFERROR(VLOOKUP($K346,all_tags[theme],1,FALSE),""),
IFERROR(VLOOKUP($L346,all_tags[theme],1,FALSE),""),
IFERROR(VLOOKUP($M346,all_tags[theme],1,FALSE),""),
IFERROR(VLOOKUP($N346,all_tags[theme],1,FALSE),""),
IFERROR(VLOOKUP($O346,all_tags[theme],1,FALSE),"")
)</f>
        <v>data-science</v>
      </c>
      <c r="AH346" s="5" t="str">
        <f>_xlfn.TEXTJOIN("#",TRUE,
IFERROR(VLOOKUP($F346,all_tags[topic],1,FALSE),""),
IFERROR(VLOOKUP($G346,all_tags[topic],1,FALSE),""),
IFERROR(VLOOKUP($H346,all_tags[topic],1,FALSE),""),
IFERROR(VLOOKUP($I346,all_tags[topic],1,FALSE),""),
IFERROR(VLOOKUP($J346,all_tags[topic],1,FALSE),""),
IFERROR(VLOOKUP($K346,all_tags[topic],1,FALSE),""),
IFERROR(VLOOKUP($L346,all_tags[topic],1,FALSE),""),
IFERROR(VLOOKUP($M346,all_tags[topic],1,FALSE),""),
IFERROR(VLOOKUP($N346,all_tags[topic],1,FALSE),""),
IFERROR(VLOOKUP($O346,all_tags[topic],1,FALSE),"")
)</f>
        <v/>
      </c>
      <c r="AI346" s="5" t="str">
        <f>_xlfn.TEXTJOIN("#",TRUE,
IFERROR(VLOOKUP($F346,all_tags[area],1,FALSE),""),
IFERROR(VLOOKUP($G346,all_tags[area],1,FALSE),""),
IFERROR(VLOOKUP($H346,all_tags[area],1,FALSE),""),
IFERROR(VLOOKUP($I346,all_tags[area],1,FALSE),""),
IFERROR(VLOOKUP($J346,all_tags[area],1,FALSE),""),
IFERROR(VLOOKUP($K346,all_tags[area],1,FALSE),""),
IFERROR(VLOOKUP($L346,all_tags[area],1,FALSE),""),
IFERROR(VLOOKUP($M346,all_tags[area],1,FALSE),""),
IFERROR(VLOOKUP($N346,all_tags[area],1,FALSE),""),
IFERROR(VLOOKUP($O346,all_tags[area],1,FALSE),"")
)</f>
        <v>ai#ml</v>
      </c>
      <c r="AJ346" s="5" t="str">
        <f>_xlfn.TEXTJOIN("#",TRUE,
IFERROR(VLOOKUP($F346,all_tags[technology],1,FALSE),""),
IFERROR(VLOOKUP($G346,all_tags[technology],1,FALSE),""),
IFERROR(VLOOKUP($H346,all_tags[technology],1,FALSE),""),
IFERROR(VLOOKUP($I346,all_tags[technology],1,FALSE),""),
IFERROR(VLOOKUP($J346,all_tags[technology],1,FALSE),""),
IFERROR(VLOOKUP($K346,all_tags[technology],1,FALSE),""),
IFERROR(VLOOKUP($L346,all_tags[technology],1,FALSE),""),
IFERROR(VLOOKUP($M346,all_tags[technology],1,FALSE),""),
IFERROR(VLOOKUP($N346,all_tags[technology],1,FALSE),""),
IFERROR(VLOOKUP($O346,all_tags[technology],1,FALSE),"")
)</f>
        <v/>
      </c>
      <c r="AK346" s="5" t="str">
        <f>_xlfn.TEXTJOIN("#",TRUE,
IFERROR(VLOOKUP($F346,all_tags[other],1,FALSE),""),
IFERROR(VLOOKUP($G346,all_tags[other],1,FALSE),""),
IFERROR(VLOOKUP($H346,all_tags[other],1,FALSE),""),
IFERROR(VLOOKUP($I346,all_tags[other],1,FALSE),""),
IFERROR(VLOOKUP($J346,all_tags[other],1,FALSE),""),
IFERROR(VLOOKUP($K346,all_tags[other],1,FALSE),""),
IFERROR(VLOOKUP($L346,all_tags[other],1,FALSE),""),
IFERROR(VLOOKUP($M346,all_tags[other],1,FALSE),""),
IFERROR(VLOOKUP($N346,all_tags[other],1,FALSE),""),
IFERROR(VLOOKUP($O346,all_tags[other],1,FALSE),"")
)</f>
        <v>free</v>
      </c>
      <c r="AL346" t="str">
        <f t="shared" si="5"/>
        <v>post;book;list;data-science;ai;ml;free</v>
      </c>
    </row>
    <row r="347" spans="1:38" x14ac:dyDescent="0.25">
      <c r="A347" t="str">
        <f>source_data[[#This Row],[link_id]]</f>
        <v>L00806</v>
      </c>
      <c r="B347" t="str">
        <f>source_data[[#This Row],[link]]</f>
        <v>https://otexts.com/fpp3/</v>
      </c>
      <c r="C347" t="str">
        <f>source_data[[#This Row],[article_title]]</f>
        <v>Forecasting: Principles and Practice (2nd ed)</v>
      </c>
      <c r="D347" t="str">
        <f>source_data[[#This Row],[concatenate]]</f>
        <v>book;online;introduction;data-science;forecasting;ml;free</v>
      </c>
      <c r="E347">
        <f>source_data[[#This Row],[tag_count]]</f>
        <v>6</v>
      </c>
      <c r="F347" t="str" cm="1">
        <f t="array" ref="F347:L347">_xlfn.TEXTSPLIT(Table5[[#This Row],[concatenate]],";")</f>
        <v>book</v>
      </c>
      <c r="G347" t="str">
        <v>online</v>
      </c>
      <c r="H347" t="str">
        <v>introduction</v>
      </c>
      <c r="I347" t="str">
        <v>data-science</v>
      </c>
      <c r="J347" t="str">
        <v>forecasting</v>
      </c>
      <c r="K347" t="str">
        <v>ml</v>
      </c>
      <c r="L347" t="str">
        <v>free</v>
      </c>
      <c r="Q347">
        <f>IF(ISBLANK(F347),-1,COUNTIF(all_tags[],F347)-COUNTIF(all_tags[category],F347))</f>
        <v>1</v>
      </c>
      <c r="R347">
        <f>IF(ISBLANK(G347),-1,COUNTIF(all_tags[],G347)-COUNTIF(all_tags[category],G347))</f>
        <v>1</v>
      </c>
      <c r="S347">
        <f>IF(ISBLANK(H347),-1,COUNTIF(all_tags[],H347)-COUNTIF(all_tags[category],H347))</f>
        <v>1</v>
      </c>
      <c r="T347">
        <f>IF(ISBLANK(I347),-1,COUNTIF(all_tags[],I347)-COUNTIF(all_tags[category],I347))</f>
        <v>1</v>
      </c>
      <c r="U347">
        <f>IF(ISBLANK(J347),-1,COUNTIF(all_tags[],J347)-COUNTIF(all_tags[category],J347))</f>
        <v>1</v>
      </c>
      <c r="V347">
        <f>IF(ISBLANK(K347),-1,COUNTIF(all_tags[],K347)-COUNTIF(all_tags[category],K347))</f>
        <v>1</v>
      </c>
      <c r="W347">
        <f>IF(ISBLANK(L347),-1,COUNTIF(all_tags[],L347)-COUNTIF(all_tags[category],L347))</f>
        <v>1</v>
      </c>
      <c r="X347">
        <f>IF(ISBLANK(M347),-1,COUNTIF(all_tags[],M347)-COUNTIF(all_tags[category],M347))</f>
        <v>-1</v>
      </c>
      <c r="Y347">
        <f>IF(ISBLANK(N347),-1,COUNTIF(all_tags[],N347)-COUNTIF(all_tags[category],N347))</f>
        <v>-1</v>
      </c>
      <c r="Z347">
        <f>IF(ISBLANK(O347),-1,COUNTIF(all_tags[],O347)-COUNTIF(all_tags[category],O347))</f>
        <v>-1</v>
      </c>
      <c r="AB347" t="str">
        <f>Table5[[#This Row],[link_id]]</f>
        <v>L00806</v>
      </c>
      <c r="AC347" s="5" t="str">
        <f>_xlfn.TEXTJOIN("#",TRUE,
IFERROR(VLOOKUP($F347,all_tags[format],1,FALSE),""),
IFERROR(VLOOKUP($G347,all_tags[format],1,FALSE),""),
IFERROR(VLOOKUP($H347,all_tags[format],1,FALSE),""),
IFERROR(VLOOKUP($I347,all_tags[format],1,FALSE),""),
IFERROR(VLOOKUP($J347,all_tags[format],1,FALSE),""),
IFERROR(VLOOKUP($K347,all_tags[format],1,FALSE),""),
IFERROR(VLOOKUP($L347,all_tags[format],1,FALSE),""),
IFERROR(VLOOKUP($M347,all_tags[format],1,FALSE),""),
IFERROR(VLOOKUP($N347,all_tags[format],1,FALSE),""),
IFERROR(VLOOKUP($O347,all_tags[format],1,FALSE),"")
)</f>
        <v>book#online</v>
      </c>
      <c r="AD347" s="5" t="str">
        <f>_xlfn.TEXTJOIN("#",TRUE,
IFERROR(VLOOKUP($F347,all_tags[type],1,FALSE),""),
IFERROR(VLOOKUP($G347,all_tags[type],1,FALSE),""),
IFERROR(VLOOKUP($H347,all_tags[type],1,FALSE),""),
IFERROR(VLOOKUP($I347,all_tags[type],1,FALSE),""),
IFERROR(VLOOKUP($J347,all_tags[type],1,FALSE),""),
IFERROR(VLOOKUP($K347,all_tags[type],1,FALSE),""),
IFERROR(VLOOKUP($L347,all_tags[type],1,FALSE),""),
IFERROR(VLOOKUP($M347,all_tags[type],1,FALSE),""),
IFERROR(VLOOKUP($N347,all_tags[type],1,FALSE),""),
IFERROR(VLOOKUP($O347,all_tags[type],1,FALSE),"")
)</f>
        <v/>
      </c>
      <c r="AE347" s="5" t="str">
        <f>_xlfn.TEXTJOIN("#",TRUE,
IFERROR(VLOOKUP($F347,all_tags[level],1,FALSE),""),
IFERROR(VLOOKUP($G347,all_tags[level],1,FALSE),""),
IFERROR(VLOOKUP($H347,all_tags[level],1,FALSE),""),
IFERROR(VLOOKUP($I347,all_tags[level],1,FALSE),""),
IFERROR(VLOOKUP($J347,all_tags[level],1,FALSE),""),
IFERROR(VLOOKUP($K347,all_tags[level],1,FALSE),""),
IFERROR(VLOOKUP($L347,all_tags[level],1,FALSE),""),
IFERROR(VLOOKUP($M347,all_tags[level],1,FALSE),""),
IFERROR(VLOOKUP($N347,all_tags[level],1,FALSE),""),
IFERROR(VLOOKUP($O347,all_tags[level],1,FALSE),"")
)</f>
        <v>introduction</v>
      </c>
      <c r="AF347" s="5" t="str">
        <f>_xlfn.TEXTJOIN("#",TRUE,
IFERROR(VLOOKUP($F347,all_tags[style],1,FALSE),""),
IFERROR(VLOOKUP($G347,all_tags[style],1,FALSE),""),
IFERROR(VLOOKUP($H347,all_tags[style],1,FALSE),""),
IFERROR(VLOOKUP($I347,all_tags[style],1,FALSE),""),
IFERROR(VLOOKUP($J347,all_tags[style],1,FALSE),""),
IFERROR(VLOOKUP($K347,all_tags[style],1,FALSE),""),
IFERROR(VLOOKUP($L347,all_tags[style],1,FALSE),""),
IFERROR(VLOOKUP($M347,all_tags[style],1,FALSE),""),
IFERROR(VLOOKUP($N347,all_tags[style],1,FALSE),""),
IFERROR(VLOOKUP($O347,all_tags[style],1,FALSE),"")
)</f>
        <v/>
      </c>
      <c r="AG347" s="5" t="str">
        <f>_xlfn.TEXTJOIN("#",TRUE,
IFERROR(VLOOKUP($F347,all_tags[theme],1,FALSE),""),
IFERROR(VLOOKUP($G347,all_tags[theme],1,FALSE),""),
IFERROR(VLOOKUP($H347,all_tags[theme],1,FALSE),""),
IFERROR(VLOOKUP($I347,all_tags[theme],1,FALSE),""),
IFERROR(VLOOKUP($J347,all_tags[theme],1,FALSE),""),
IFERROR(VLOOKUP($K347,all_tags[theme],1,FALSE),""),
IFERROR(VLOOKUP($L347,all_tags[theme],1,FALSE),""),
IFERROR(VLOOKUP($M347,all_tags[theme],1,FALSE),""),
IFERROR(VLOOKUP($N347,all_tags[theme],1,FALSE),""),
IFERROR(VLOOKUP($O347,all_tags[theme],1,FALSE),"")
)</f>
        <v>data-science</v>
      </c>
      <c r="AH347" s="5" t="str">
        <f>_xlfn.TEXTJOIN("#",TRUE,
IFERROR(VLOOKUP($F347,all_tags[topic],1,FALSE),""),
IFERROR(VLOOKUP($G347,all_tags[topic],1,FALSE),""),
IFERROR(VLOOKUP($H347,all_tags[topic],1,FALSE),""),
IFERROR(VLOOKUP($I347,all_tags[topic],1,FALSE),""),
IFERROR(VLOOKUP($J347,all_tags[topic],1,FALSE),""),
IFERROR(VLOOKUP($K347,all_tags[topic],1,FALSE),""),
IFERROR(VLOOKUP($L347,all_tags[topic],1,FALSE),""),
IFERROR(VLOOKUP($M347,all_tags[topic],1,FALSE),""),
IFERROR(VLOOKUP($N347,all_tags[topic],1,FALSE),""),
IFERROR(VLOOKUP($O347,all_tags[topic],1,FALSE),"")
)</f>
        <v/>
      </c>
      <c r="AI347" s="5" t="str">
        <f>_xlfn.TEXTJOIN("#",TRUE,
IFERROR(VLOOKUP($F347,all_tags[area],1,FALSE),""),
IFERROR(VLOOKUP($G347,all_tags[area],1,FALSE),""),
IFERROR(VLOOKUP($H347,all_tags[area],1,FALSE),""),
IFERROR(VLOOKUP($I347,all_tags[area],1,FALSE),""),
IFERROR(VLOOKUP($J347,all_tags[area],1,FALSE),""),
IFERROR(VLOOKUP($K347,all_tags[area],1,FALSE),""),
IFERROR(VLOOKUP($L347,all_tags[area],1,FALSE),""),
IFERROR(VLOOKUP($M347,all_tags[area],1,FALSE),""),
IFERROR(VLOOKUP($N347,all_tags[area],1,FALSE),""),
IFERROR(VLOOKUP($O347,all_tags[area],1,FALSE),"")
)</f>
        <v>forecasting#ml</v>
      </c>
      <c r="AJ347" s="5" t="str">
        <f>_xlfn.TEXTJOIN("#",TRUE,
IFERROR(VLOOKUP($F347,all_tags[technology],1,FALSE),""),
IFERROR(VLOOKUP($G347,all_tags[technology],1,FALSE),""),
IFERROR(VLOOKUP($H347,all_tags[technology],1,FALSE),""),
IFERROR(VLOOKUP($I347,all_tags[technology],1,FALSE),""),
IFERROR(VLOOKUP($J347,all_tags[technology],1,FALSE),""),
IFERROR(VLOOKUP($K347,all_tags[technology],1,FALSE),""),
IFERROR(VLOOKUP($L347,all_tags[technology],1,FALSE),""),
IFERROR(VLOOKUP($M347,all_tags[technology],1,FALSE),""),
IFERROR(VLOOKUP($N347,all_tags[technology],1,FALSE),""),
IFERROR(VLOOKUP($O347,all_tags[technology],1,FALSE),"")
)</f>
        <v/>
      </c>
      <c r="AK347" s="5" t="str">
        <f>_xlfn.TEXTJOIN("#",TRUE,
IFERROR(VLOOKUP($F347,all_tags[other],1,FALSE),""),
IFERROR(VLOOKUP($G347,all_tags[other],1,FALSE),""),
IFERROR(VLOOKUP($H347,all_tags[other],1,FALSE),""),
IFERROR(VLOOKUP($I347,all_tags[other],1,FALSE),""),
IFERROR(VLOOKUP($J347,all_tags[other],1,FALSE),""),
IFERROR(VLOOKUP($K347,all_tags[other],1,FALSE),""),
IFERROR(VLOOKUP($L347,all_tags[other],1,FALSE),""),
IFERROR(VLOOKUP($M347,all_tags[other],1,FALSE),""),
IFERROR(VLOOKUP($N347,all_tags[other],1,FALSE),""),
IFERROR(VLOOKUP($O347,all_tags[other],1,FALSE),"")
)</f>
        <v>free</v>
      </c>
      <c r="AL347" t="str">
        <f t="shared" si="5"/>
        <v>book;online;introduction;data-science;forecasting;ml;free</v>
      </c>
    </row>
    <row r="348" spans="1:38" x14ac:dyDescent="0.25">
      <c r="A348" t="str">
        <f>source_data[[#This Row],[link_id]]</f>
        <v>L00808</v>
      </c>
      <c r="B348" t="str">
        <f>source_data[[#This Row],[link]]</f>
        <v>https://policyviz.com/podcast/episode-100-jon-schwabish/</v>
      </c>
      <c r="C348" t="str">
        <f>source_data[[#This Row],[article_title]]</f>
        <v>Episode #100: Jon Schwabish</v>
      </c>
      <c r="D348" t="str">
        <f>source_data[[#This Row],[concatenate]]</f>
        <v>post;audio;opinion;list;data-viz;expert</v>
      </c>
      <c r="E348">
        <f>source_data[[#This Row],[tag_count]]</f>
        <v>5</v>
      </c>
      <c r="F348" t="str" cm="1">
        <f t="array" ref="F348:K348">_xlfn.TEXTSPLIT(Table5[[#This Row],[concatenate]],";")</f>
        <v>post</v>
      </c>
      <c r="G348" t="str">
        <v>audio</v>
      </c>
      <c r="H348" t="str">
        <v>opinion</v>
      </c>
      <c r="I348" t="str">
        <v>list</v>
      </c>
      <c r="J348" t="str">
        <v>data-viz</v>
      </c>
      <c r="K348" t="str">
        <v>expert</v>
      </c>
      <c r="Q348">
        <f>IF(ISBLANK(F348),-1,COUNTIF(all_tags[],F348)-COUNTIF(all_tags[category],F348))</f>
        <v>1</v>
      </c>
      <c r="R348">
        <f>IF(ISBLANK(G348),-1,COUNTIF(all_tags[],G348)-COUNTIF(all_tags[category],G348))</f>
        <v>1</v>
      </c>
      <c r="S348">
        <f>IF(ISBLANK(H348),-1,COUNTIF(all_tags[],H348)-COUNTIF(all_tags[category],H348))</f>
        <v>1</v>
      </c>
      <c r="T348">
        <f>IF(ISBLANK(I348),-1,COUNTIF(all_tags[],I348)-COUNTIF(all_tags[category],I348))</f>
        <v>1</v>
      </c>
      <c r="U348">
        <f>IF(ISBLANK(J348),-1,COUNTIF(all_tags[],J348)-COUNTIF(all_tags[category],J348))</f>
        <v>1</v>
      </c>
      <c r="V348">
        <f>IF(ISBLANK(K348),-1,COUNTIF(all_tags[],K348)-COUNTIF(all_tags[category],K348))</f>
        <v>1</v>
      </c>
      <c r="W348">
        <f>IF(ISBLANK(L348),-1,COUNTIF(all_tags[],L348)-COUNTIF(all_tags[category],L348))</f>
        <v>-1</v>
      </c>
      <c r="X348">
        <f>IF(ISBLANK(M348),-1,COUNTIF(all_tags[],M348)-COUNTIF(all_tags[category],M348))</f>
        <v>-1</v>
      </c>
      <c r="Y348">
        <f>IF(ISBLANK(N348),-1,COUNTIF(all_tags[],N348)-COUNTIF(all_tags[category],N348))</f>
        <v>-1</v>
      </c>
      <c r="Z348">
        <f>IF(ISBLANK(O348),-1,COUNTIF(all_tags[],O348)-COUNTIF(all_tags[category],O348))</f>
        <v>-1</v>
      </c>
      <c r="AB348" t="str">
        <f>Table5[[#This Row],[link_id]]</f>
        <v>L00808</v>
      </c>
      <c r="AC348" s="5" t="str">
        <f>_xlfn.TEXTJOIN("#",TRUE,
IFERROR(VLOOKUP($F348,all_tags[format],1,FALSE),""),
IFERROR(VLOOKUP($G348,all_tags[format],1,FALSE),""),
IFERROR(VLOOKUP($H348,all_tags[format],1,FALSE),""),
IFERROR(VLOOKUP($I348,all_tags[format],1,FALSE),""),
IFERROR(VLOOKUP($J348,all_tags[format],1,FALSE),""),
IFERROR(VLOOKUP($K348,all_tags[format],1,FALSE),""),
IFERROR(VLOOKUP($L348,all_tags[format],1,FALSE),""),
IFERROR(VLOOKUP($M348,all_tags[format],1,FALSE),""),
IFERROR(VLOOKUP($N348,all_tags[format],1,FALSE),""),
IFERROR(VLOOKUP($O348,all_tags[format],1,FALSE),"")
)</f>
        <v>post#audio</v>
      </c>
      <c r="AD348" s="5" t="str">
        <f>_xlfn.TEXTJOIN("#",TRUE,
IFERROR(VLOOKUP($F348,all_tags[type],1,FALSE),""),
IFERROR(VLOOKUP($G348,all_tags[type],1,FALSE),""),
IFERROR(VLOOKUP($H348,all_tags[type],1,FALSE),""),
IFERROR(VLOOKUP($I348,all_tags[type],1,FALSE),""),
IFERROR(VLOOKUP($J348,all_tags[type],1,FALSE),""),
IFERROR(VLOOKUP($K348,all_tags[type],1,FALSE),""),
IFERROR(VLOOKUP($L348,all_tags[type],1,FALSE),""),
IFERROR(VLOOKUP($M348,all_tags[type],1,FALSE),""),
IFERROR(VLOOKUP($N348,all_tags[type],1,FALSE),""),
IFERROR(VLOOKUP($O348,all_tags[type],1,FALSE),"")
)</f>
        <v>opinion#list</v>
      </c>
      <c r="AE348" s="5" t="str">
        <f>_xlfn.TEXTJOIN("#",TRUE,
IFERROR(VLOOKUP($F348,all_tags[level],1,FALSE),""),
IFERROR(VLOOKUP($G348,all_tags[level],1,FALSE),""),
IFERROR(VLOOKUP($H348,all_tags[level],1,FALSE),""),
IFERROR(VLOOKUP($I348,all_tags[level],1,FALSE),""),
IFERROR(VLOOKUP($J348,all_tags[level],1,FALSE),""),
IFERROR(VLOOKUP($K348,all_tags[level],1,FALSE),""),
IFERROR(VLOOKUP($L348,all_tags[level],1,FALSE),""),
IFERROR(VLOOKUP($M348,all_tags[level],1,FALSE),""),
IFERROR(VLOOKUP($N348,all_tags[level],1,FALSE),""),
IFERROR(VLOOKUP($O348,all_tags[level],1,FALSE),"")
)</f>
        <v/>
      </c>
      <c r="AF348" s="5" t="str">
        <f>_xlfn.TEXTJOIN("#",TRUE,
IFERROR(VLOOKUP($F348,all_tags[style],1,FALSE),""),
IFERROR(VLOOKUP($G348,all_tags[style],1,FALSE),""),
IFERROR(VLOOKUP($H348,all_tags[style],1,FALSE),""),
IFERROR(VLOOKUP($I348,all_tags[style],1,FALSE),""),
IFERROR(VLOOKUP($J348,all_tags[style],1,FALSE),""),
IFERROR(VLOOKUP($K348,all_tags[style],1,FALSE),""),
IFERROR(VLOOKUP($L348,all_tags[style],1,FALSE),""),
IFERROR(VLOOKUP($M348,all_tags[style],1,FALSE),""),
IFERROR(VLOOKUP($N348,all_tags[style],1,FALSE),""),
IFERROR(VLOOKUP($O348,all_tags[style],1,FALSE),"")
)</f>
        <v/>
      </c>
      <c r="AG348" s="5" t="str">
        <f>_xlfn.TEXTJOIN("#",TRUE,
IFERROR(VLOOKUP($F348,all_tags[theme],1,FALSE),""),
IFERROR(VLOOKUP($G348,all_tags[theme],1,FALSE),""),
IFERROR(VLOOKUP($H348,all_tags[theme],1,FALSE),""),
IFERROR(VLOOKUP($I348,all_tags[theme],1,FALSE),""),
IFERROR(VLOOKUP($J348,all_tags[theme],1,FALSE),""),
IFERROR(VLOOKUP($K348,all_tags[theme],1,FALSE),""),
IFERROR(VLOOKUP($L348,all_tags[theme],1,FALSE),""),
IFERROR(VLOOKUP($M348,all_tags[theme],1,FALSE),""),
IFERROR(VLOOKUP($N348,all_tags[theme],1,FALSE),""),
IFERROR(VLOOKUP($O348,all_tags[theme],1,FALSE),"")
)</f>
        <v>data-viz</v>
      </c>
      <c r="AH348" s="5" t="str">
        <f>_xlfn.TEXTJOIN("#",TRUE,
IFERROR(VLOOKUP($F348,all_tags[topic],1,FALSE),""),
IFERROR(VLOOKUP($G348,all_tags[topic],1,FALSE),""),
IFERROR(VLOOKUP($H348,all_tags[topic],1,FALSE),""),
IFERROR(VLOOKUP($I348,all_tags[topic],1,FALSE),""),
IFERROR(VLOOKUP($J348,all_tags[topic],1,FALSE),""),
IFERROR(VLOOKUP($K348,all_tags[topic],1,FALSE),""),
IFERROR(VLOOKUP($L348,all_tags[topic],1,FALSE),""),
IFERROR(VLOOKUP($M348,all_tags[topic],1,FALSE),""),
IFERROR(VLOOKUP($N348,all_tags[topic],1,FALSE),""),
IFERROR(VLOOKUP($O348,all_tags[topic],1,FALSE),"")
)</f>
        <v/>
      </c>
      <c r="AI348" s="5" t="str">
        <f>_xlfn.TEXTJOIN("#",TRUE,
IFERROR(VLOOKUP($F348,all_tags[area],1,FALSE),""),
IFERROR(VLOOKUP($G348,all_tags[area],1,FALSE),""),
IFERROR(VLOOKUP($H348,all_tags[area],1,FALSE),""),
IFERROR(VLOOKUP($I348,all_tags[area],1,FALSE),""),
IFERROR(VLOOKUP($J348,all_tags[area],1,FALSE),""),
IFERROR(VLOOKUP($K348,all_tags[area],1,FALSE),""),
IFERROR(VLOOKUP($L348,all_tags[area],1,FALSE),""),
IFERROR(VLOOKUP($M348,all_tags[area],1,FALSE),""),
IFERROR(VLOOKUP($N348,all_tags[area],1,FALSE),""),
IFERROR(VLOOKUP($O348,all_tags[area],1,FALSE),"")
)</f>
        <v/>
      </c>
      <c r="AJ348" s="5" t="str">
        <f>_xlfn.TEXTJOIN("#",TRUE,
IFERROR(VLOOKUP($F348,all_tags[technology],1,FALSE),""),
IFERROR(VLOOKUP($G348,all_tags[technology],1,FALSE),""),
IFERROR(VLOOKUP($H348,all_tags[technology],1,FALSE),""),
IFERROR(VLOOKUP($I348,all_tags[technology],1,FALSE),""),
IFERROR(VLOOKUP($J348,all_tags[technology],1,FALSE),""),
IFERROR(VLOOKUP($K348,all_tags[technology],1,FALSE),""),
IFERROR(VLOOKUP($L348,all_tags[technology],1,FALSE),""),
IFERROR(VLOOKUP($M348,all_tags[technology],1,FALSE),""),
IFERROR(VLOOKUP($N348,all_tags[technology],1,FALSE),""),
IFERROR(VLOOKUP($O348,all_tags[technology],1,FALSE),"")
)</f>
        <v/>
      </c>
      <c r="AK348" s="5" t="str">
        <f>_xlfn.TEXTJOIN("#",TRUE,
IFERROR(VLOOKUP($F348,all_tags[other],1,FALSE),""),
IFERROR(VLOOKUP($G348,all_tags[other],1,FALSE),""),
IFERROR(VLOOKUP($H348,all_tags[other],1,FALSE),""),
IFERROR(VLOOKUP($I348,all_tags[other],1,FALSE),""),
IFERROR(VLOOKUP($J348,all_tags[other],1,FALSE),""),
IFERROR(VLOOKUP($K348,all_tags[other],1,FALSE),""),
IFERROR(VLOOKUP($L348,all_tags[other],1,FALSE),""),
IFERROR(VLOOKUP($M348,all_tags[other],1,FALSE),""),
IFERROR(VLOOKUP($N348,all_tags[other],1,FALSE),""),
IFERROR(VLOOKUP($O348,all_tags[other],1,FALSE),"")
)</f>
        <v>expert</v>
      </c>
      <c r="AL348" t="str">
        <f t="shared" si="5"/>
        <v>post;audio;opinion;list;data-viz;expert</v>
      </c>
    </row>
    <row r="349" spans="1:38" ht="30" x14ac:dyDescent="0.25">
      <c r="A349" t="str">
        <f>source_data[[#This Row],[link_id]]</f>
        <v>L00811</v>
      </c>
      <c r="B349" t="str">
        <f>source_data[[#This Row],[link]]</f>
        <v>https://www.amazon.com/Designing-Data-Intensive-Applications-Reliable-Maintainable/dp/1449373321%3FSubscriptionId%3DAKIAJJAVNKBRXN6WHMQA%26camp%3D2025%26creative%3D165953%26creativeASIN%3D1449373321%26linkCode%3Dxm2%26tag%3Dauthoritydata-20</v>
      </c>
      <c r="C349" t="str">
        <f>source_data[[#This Row],[article_title]]</f>
        <v>Designing Data-Intensive Applications: The Big Ideas Behind Reliable, Scalable, and Maintainable Systems 1st Edition</v>
      </c>
      <c r="D349" t="str">
        <f>source_data[[#This Row],[concatenate]]</f>
        <v>book;application;technology;concept;data-driven;database</v>
      </c>
      <c r="E349">
        <f>source_data[[#This Row],[tag_count]]</f>
        <v>4</v>
      </c>
      <c r="F349" t="str" cm="1">
        <f t="array" ref="F349:K349">_xlfn.TEXTSPLIT(Table5[[#This Row],[concatenate]],";")</f>
        <v>book</v>
      </c>
      <c r="G349" t="str">
        <v>application</v>
      </c>
      <c r="H349" t="str">
        <v>technology</v>
      </c>
      <c r="I349" t="str">
        <v>concept</v>
      </c>
      <c r="J349" t="str">
        <v>data-driven</v>
      </c>
      <c r="K349" t="str">
        <v>database</v>
      </c>
      <c r="Q349">
        <f>IF(ISBLANK(F349),-1,COUNTIF(all_tags[],F349)-COUNTIF(all_tags[category],F349))</f>
        <v>1</v>
      </c>
      <c r="R349">
        <f>IF(ISBLANK(G349),-1,COUNTIF(all_tags[],G349)-COUNTIF(all_tags[category],G349))</f>
        <v>1</v>
      </c>
      <c r="S349">
        <f>IF(ISBLANK(H349),-1,COUNTIF(all_tags[],H349)-COUNTIF(all_tags[category],H349))</f>
        <v>1</v>
      </c>
      <c r="T349">
        <f>IF(ISBLANK(I349),-1,COUNTIF(all_tags[],I349)-COUNTIF(all_tags[category],I349))</f>
        <v>1</v>
      </c>
      <c r="U349">
        <f>IF(ISBLANK(J349),-1,COUNTIF(all_tags[],J349)-COUNTIF(all_tags[category],J349))</f>
        <v>1</v>
      </c>
      <c r="V349">
        <f>IF(ISBLANK(K349),-1,COUNTIF(all_tags[],K349)-COUNTIF(all_tags[category],K349))</f>
        <v>1</v>
      </c>
      <c r="W349">
        <f>IF(ISBLANK(L349),-1,COUNTIF(all_tags[],L349)-COUNTIF(all_tags[category],L349))</f>
        <v>-1</v>
      </c>
      <c r="X349">
        <f>IF(ISBLANK(M349),-1,COUNTIF(all_tags[],M349)-COUNTIF(all_tags[category],M349))</f>
        <v>-1</v>
      </c>
      <c r="Y349">
        <f>IF(ISBLANK(N349),-1,COUNTIF(all_tags[],N349)-COUNTIF(all_tags[category],N349))</f>
        <v>-1</v>
      </c>
      <c r="Z349">
        <f>IF(ISBLANK(O349),-1,COUNTIF(all_tags[],O349)-COUNTIF(all_tags[category],O349))</f>
        <v>-1</v>
      </c>
      <c r="AB349" t="str">
        <f>Table5[[#This Row],[link_id]]</f>
        <v>L00811</v>
      </c>
      <c r="AC349" s="5" t="str">
        <f>_xlfn.TEXTJOIN("#",TRUE,
IFERROR(VLOOKUP($F349,all_tags[format],1,FALSE),""),
IFERROR(VLOOKUP($G349,all_tags[format],1,FALSE),""),
IFERROR(VLOOKUP($H349,all_tags[format],1,FALSE),""),
IFERROR(VLOOKUP($I349,all_tags[format],1,FALSE),""),
IFERROR(VLOOKUP($J349,all_tags[format],1,FALSE),""),
IFERROR(VLOOKUP($K349,all_tags[format],1,FALSE),""),
IFERROR(VLOOKUP($L349,all_tags[format],1,FALSE),""),
IFERROR(VLOOKUP($M349,all_tags[format],1,FALSE),""),
IFERROR(VLOOKUP($N349,all_tags[format],1,FALSE),""),
IFERROR(VLOOKUP($O349,all_tags[format],1,FALSE),"")
)</f>
        <v>book#application</v>
      </c>
      <c r="AD349" s="5" t="str">
        <f>_xlfn.TEXTJOIN("#",TRUE,
IFERROR(VLOOKUP($F349,all_tags[type],1,FALSE),""),
IFERROR(VLOOKUP($G349,all_tags[type],1,FALSE),""),
IFERROR(VLOOKUP($H349,all_tags[type],1,FALSE),""),
IFERROR(VLOOKUP($I349,all_tags[type],1,FALSE),""),
IFERROR(VLOOKUP($J349,all_tags[type],1,FALSE),""),
IFERROR(VLOOKUP($K349,all_tags[type],1,FALSE),""),
IFERROR(VLOOKUP($L349,all_tags[type],1,FALSE),""),
IFERROR(VLOOKUP($M349,all_tags[type],1,FALSE),""),
IFERROR(VLOOKUP($N349,all_tags[type],1,FALSE),""),
IFERROR(VLOOKUP($O349,all_tags[type],1,FALSE),"")
)</f>
        <v/>
      </c>
      <c r="AE349" s="5" t="str">
        <f>_xlfn.TEXTJOIN("#",TRUE,
IFERROR(VLOOKUP($F349,all_tags[level],1,FALSE),""),
IFERROR(VLOOKUP($G349,all_tags[level],1,FALSE),""),
IFERROR(VLOOKUP($H349,all_tags[level],1,FALSE),""),
IFERROR(VLOOKUP($I349,all_tags[level],1,FALSE),""),
IFERROR(VLOOKUP($J349,all_tags[level],1,FALSE),""),
IFERROR(VLOOKUP($K349,all_tags[level],1,FALSE),""),
IFERROR(VLOOKUP($L349,all_tags[level],1,FALSE),""),
IFERROR(VLOOKUP($M349,all_tags[level],1,FALSE),""),
IFERROR(VLOOKUP($N349,all_tags[level],1,FALSE),""),
IFERROR(VLOOKUP($O349,all_tags[level],1,FALSE),"")
)</f>
        <v/>
      </c>
      <c r="AF349" s="5" t="str">
        <f>_xlfn.TEXTJOIN("#",TRUE,
IFERROR(VLOOKUP($F349,all_tags[style],1,FALSE),""),
IFERROR(VLOOKUP($G349,all_tags[style],1,FALSE),""),
IFERROR(VLOOKUP($H349,all_tags[style],1,FALSE),""),
IFERROR(VLOOKUP($I349,all_tags[style],1,FALSE),""),
IFERROR(VLOOKUP($J349,all_tags[style],1,FALSE),""),
IFERROR(VLOOKUP($K349,all_tags[style],1,FALSE),""),
IFERROR(VLOOKUP($L349,all_tags[style],1,FALSE),""),
IFERROR(VLOOKUP($M349,all_tags[style],1,FALSE),""),
IFERROR(VLOOKUP($N349,all_tags[style],1,FALSE),""),
IFERROR(VLOOKUP($O349,all_tags[style],1,FALSE),"")
)</f>
        <v/>
      </c>
      <c r="AG349" s="5" t="str">
        <f>_xlfn.TEXTJOIN("#",TRUE,
IFERROR(VLOOKUP($F349,all_tags[theme],1,FALSE),""),
IFERROR(VLOOKUP($G349,all_tags[theme],1,FALSE),""),
IFERROR(VLOOKUP($H349,all_tags[theme],1,FALSE),""),
IFERROR(VLOOKUP($I349,all_tags[theme],1,FALSE),""),
IFERROR(VLOOKUP($J349,all_tags[theme],1,FALSE),""),
IFERROR(VLOOKUP($K349,all_tags[theme],1,FALSE),""),
IFERROR(VLOOKUP($L349,all_tags[theme],1,FALSE),""),
IFERROR(VLOOKUP($M349,all_tags[theme],1,FALSE),""),
IFERROR(VLOOKUP($N349,all_tags[theme],1,FALSE),""),
IFERROR(VLOOKUP($O349,all_tags[theme],1,FALSE),"")
)</f>
        <v/>
      </c>
      <c r="AH349" s="5" t="str">
        <f>_xlfn.TEXTJOIN("#",TRUE,
IFERROR(VLOOKUP($F349,all_tags[topic],1,FALSE),""),
IFERROR(VLOOKUP($G349,all_tags[topic],1,FALSE),""),
IFERROR(VLOOKUP($H349,all_tags[topic],1,FALSE),""),
IFERROR(VLOOKUP($I349,all_tags[topic],1,FALSE),""),
IFERROR(VLOOKUP($J349,all_tags[topic],1,FALSE),""),
IFERROR(VLOOKUP($K349,all_tags[topic],1,FALSE),""),
IFERROR(VLOOKUP($L349,all_tags[topic],1,FALSE),""),
IFERROR(VLOOKUP($M349,all_tags[topic],1,FALSE),""),
IFERROR(VLOOKUP($N349,all_tags[topic],1,FALSE),""),
IFERROR(VLOOKUP($O349,all_tags[topic],1,FALSE),"")
)</f>
        <v>technology#concept</v>
      </c>
      <c r="AI349" s="5" t="str">
        <f>_xlfn.TEXTJOIN("#",TRUE,
IFERROR(VLOOKUP($F349,all_tags[area],1,FALSE),""),
IFERROR(VLOOKUP($G349,all_tags[area],1,FALSE),""),
IFERROR(VLOOKUP($H349,all_tags[area],1,FALSE),""),
IFERROR(VLOOKUP($I349,all_tags[area],1,FALSE),""),
IFERROR(VLOOKUP($J349,all_tags[area],1,FALSE),""),
IFERROR(VLOOKUP($K349,all_tags[area],1,FALSE),""),
IFERROR(VLOOKUP($L349,all_tags[area],1,FALSE),""),
IFERROR(VLOOKUP($M349,all_tags[area],1,FALSE),""),
IFERROR(VLOOKUP($N349,all_tags[area],1,FALSE),""),
IFERROR(VLOOKUP($O349,all_tags[area],1,FALSE),"")
)</f>
        <v>data-driven#database</v>
      </c>
      <c r="AJ349" s="5" t="str">
        <f>_xlfn.TEXTJOIN("#",TRUE,
IFERROR(VLOOKUP($F349,all_tags[technology],1,FALSE),""),
IFERROR(VLOOKUP($G349,all_tags[technology],1,FALSE),""),
IFERROR(VLOOKUP($H349,all_tags[technology],1,FALSE),""),
IFERROR(VLOOKUP($I349,all_tags[technology],1,FALSE),""),
IFERROR(VLOOKUP($J349,all_tags[technology],1,FALSE),""),
IFERROR(VLOOKUP($K349,all_tags[technology],1,FALSE),""),
IFERROR(VLOOKUP($L349,all_tags[technology],1,FALSE),""),
IFERROR(VLOOKUP($M349,all_tags[technology],1,FALSE),""),
IFERROR(VLOOKUP($N349,all_tags[technology],1,FALSE),""),
IFERROR(VLOOKUP($O349,all_tags[technology],1,FALSE),"")
)</f>
        <v/>
      </c>
      <c r="AK349" s="5" t="str">
        <f>_xlfn.TEXTJOIN("#",TRUE,
IFERROR(VLOOKUP($F349,all_tags[other],1,FALSE),""),
IFERROR(VLOOKUP($G349,all_tags[other],1,FALSE),""),
IFERROR(VLOOKUP($H349,all_tags[other],1,FALSE),""),
IFERROR(VLOOKUP($I349,all_tags[other],1,FALSE),""),
IFERROR(VLOOKUP($J349,all_tags[other],1,FALSE),""),
IFERROR(VLOOKUP($K349,all_tags[other],1,FALSE),""),
IFERROR(VLOOKUP($L349,all_tags[other],1,FALSE),""),
IFERROR(VLOOKUP($M349,all_tags[other],1,FALSE),""),
IFERROR(VLOOKUP($N349,all_tags[other],1,FALSE),""),
IFERROR(VLOOKUP($O349,all_tags[other],1,FALSE),"")
)</f>
        <v/>
      </c>
      <c r="AL349" t="str">
        <f t="shared" si="5"/>
        <v>book;application;technology;concept;data-driven;database</v>
      </c>
    </row>
    <row r="350" spans="1:38" x14ac:dyDescent="0.25">
      <c r="A350" t="str">
        <f>source_data[[#This Row],[link_id]]</f>
        <v>L00813</v>
      </c>
      <c r="B350" t="str">
        <f>source_data[[#This Row],[link]]</f>
        <v>https://infogram.com/blog/stephanie-evergreen-presenting-data-interview/</v>
      </c>
      <c r="C350" t="str">
        <f>source_data[[#This Row],[article_title]]</f>
        <v>Dr. Stephanie Evergreen Spills the Secrets to Presenting Data Effectively</v>
      </c>
      <c r="D350" t="str">
        <f>source_data[[#This Row],[concatenate]]</f>
        <v>post;interview;data-viz</v>
      </c>
      <c r="E350">
        <f>source_data[[#This Row],[tag_count]]</f>
        <v>3</v>
      </c>
      <c r="F350" t="str" cm="1">
        <f t="array" ref="F350:H350">_xlfn.TEXTSPLIT(Table5[[#This Row],[concatenate]],";")</f>
        <v>post</v>
      </c>
      <c r="G350" t="str">
        <v>interview</v>
      </c>
      <c r="H350" t="str">
        <v>data-viz</v>
      </c>
      <c r="Q350">
        <f>IF(ISBLANK(F350),-1,COUNTIF(all_tags[],F350)-COUNTIF(all_tags[category],F350))</f>
        <v>1</v>
      </c>
      <c r="R350">
        <f>IF(ISBLANK(G350),-1,COUNTIF(all_tags[],G350)-COUNTIF(all_tags[category],G350))</f>
        <v>1</v>
      </c>
      <c r="S350">
        <f>IF(ISBLANK(H350),-1,COUNTIF(all_tags[],H350)-COUNTIF(all_tags[category],H350))</f>
        <v>1</v>
      </c>
      <c r="T350">
        <f>IF(ISBLANK(I350),-1,COUNTIF(all_tags[],I350)-COUNTIF(all_tags[category],I350))</f>
        <v>-1</v>
      </c>
      <c r="U350">
        <f>IF(ISBLANK(J350),-1,COUNTIF(all_tags[],J350)-COUNTIF(all_tags[category],J350))</f>
        <v>-1</v>
      </c>
      <c r="V350">
        <f>IF(ISBLANK(K350),-1,COUNTIF(all_tags[],K350)-COUNTIF(all_tags[category],K350))</f>
        <v>-1</v>
      </c>
      <c r="W350">
        <f>IF(ISBLANK(L350),-1,COUNTIF(all_tags[],L350)-COUNTIF(all_tags[category],L350))</f>
        <v>-1</v>
      </c>
      <c r="X350">
        <f>IF(ISBLANK(M350),-1,COUNTIF(all_tags[],M350)-COUNTIF(all_tags[category],M350))</f>
        <v>-1</v>
      </c>
      <c r="Y350">
        <f>IF(ISBLANK(N350),-1,COUNTIF(all_tags[],N350)-COUNTIF(all_tags[category],N350))</f>
        <v>-1</v>
      </c>
      <c r="Z350">
        <f>IF(ISBLANK(O350),-1,COUNTIF(all_tags[],O350)-COUNTIF(all_tags[category],O350))</f>
        <v>-1</v>
      </c>
      <c r="AB350" t="str">
        <f>Table5[[#This Row],[link_id]]</f>
        <v>L00813</v>
      </c>
      <c r="AC350" s="5" t="str">
        <f>_xlfn.TEXTJOIN("#",TRUE,
IFERROR(VLOOKUP($F350,all_tags[format],1,FALSE),""),
IFERROR(VLOOKUP($G350,all_tags[format],1,FALSE),""),
IFERROR(VLOOKUP($H350,all_tags[format],1,FALSE),""),
IFERROR(VLOOKUP($I350,all_tags[format],1,FALSE),""),
IFERROR(VLOOKUP($J350,all_tags[format],1,FALSE),""),
IFERROR(VLOOKUP($K350,all_tags[format],1,FALSE),""),
IFERROR(VLOOKUP($L350,all_tags[format],1,FALSE),""),
IFERROR(VLOOKUP($M350,all_tags[format],1,FALSE),""),
IFERROR(VLOOKUP($N350,all_tags[format],1,FALSE),""),
IFERROR(VLOOKUP($O350,all_tags[format],1,FALSE),"")
)</f>
        <v>post#interview</v>
      </c>
      <c r="AD350" s="5" t="str">
        <f>_xlfn.TEXTJOIN("#",TRUE,
IFERROR(VLOOKUP($F350,all_tags[type],1,FALSE),""),
IFERROR(VLOOKUP($G350,all_tags[type],1,FALSE),""),
IFERROR(VLOOKUP($H350,all_tags[type],1,FALSE),""),
IFERROR(VLOOKUP($I350,all_tags[type],1,FALSE),""),
IFERROR(VLOOKUP($J350,all_tags[type],1,FALSE),""),
IFERROR(VLOOKUP($K350,all_tags[type],1,FALSE),""),
IFERROR(VLOOKUP($L350,all_tags[type],1,FALSE),""),
IFERROR(VLOOKUP($M350,all_tags[type],1,FALSE),""),
IFERROR(VLOOKUP($N350,all_tags[type],1,FALSE),""),
IFERROR(VLOOKUP($O350,all_tags[type],1,FALSE),"")
)</f>
        <v/>
      </c>
      <c r="AE350" s="5" t="str">
        <f>_xlfn.TEXTJOIN("#",TRUE,
IFERROR(VLOOKUP($F350,all_tags[level],1,FALSE),""),
IFERROR(VLOOKUP($G350,all_tags[level],1,FALSE),""),
IFERROR(VLOOKUP($H350,all_tags[level],1,FALSE),""),
IFERROR(VLOOKUP($I350,all_tags[level],1,FALSE),""),
IFERROR(VLOOKUP($J350,all_tags[level],1,FALSE),""),
IFERROR(VLOOKUP($K350,all_tags[level],1,FALSE),""),
IFERROR(VLOOKUP($L350,all_tags[level],1,FALSE),""),
IFERROR(VLOOKUP($M350,all_tags[level],1,FALSE),""),
IFERROR(VLOOKUP($N350,all_tags[level],1,FALSE),""),
IFERROR(VLOOKUP($O350,all_tags[level],1,FALSE),"")
)</f>
        <v/>
      </c>
      <c r="AF350" s="5" t="str">
        <f>_xlfn.TEXTJOIN("#",TRUE,
IFERROR(VLOOKUP($F350,all_tags[style],1,FALSE),""),
IFERROR(VLOOKUP($G350,all_tags[style],1,FALSE),""),
IFERROR(VLOOKUP($H350,all_tags[style],1,FALSE),""),
IFERROR(VLOOKUP($I350,all_tags[style],1,FALSE),""),
IFERROR(VLOOKUP($J350,all_tags[style],1,FALSE),""),
IFERROR(VLOOKUP($K350,all_tags[style],1,FALSE),""),
IFERROR(VLOOKUP($L350,all_tags[style],1,FALSE),""),
IFERROR(VLOOKUP($M350,all_tags[style],1,FALSE),""),
IFERROR(VLOOKUP($N350,all_tags[style],1,FALSE),""),
IFERROR(VLOOKUP($O350,all_tags[style],1,FALSE),"")
)</f>
        <v/>
      </c>
      <c r="AG350" s="5" t="str">
        <f>_xlfn.TEXTJOIN("#",TRUE,
IFERROR(VLOOKUP($F350,all_tags[theme],1,FALSE),""),
IFERROR(VLOOKUP($G350,all_tags[theme],1,FALSE),""),
IFERROR(VLOOKUP($H350,all_tags[theme],1,FALSE),""),
IFERROR(VLOOKUP($I350,all_tags[theme],1,FALSE),""),
IFERROR(VLOOKUP($J350,all_tags[theme],1,FALSE),""),
IFERROR(VLOOKUP($K350,all_tags[theme],1,FALSE),""),
IFERROR(VLOOKUP($L350,all_tags[theme],1,FALSE),""),
IFERROR(VLOOKUP($M350,all_tags[theme],1,FALSE),""),
IFERROR(VLOOKUP($N350,all_tags[theme],1,FALSE),""),
IFERROR(VLOOKUP($O350,all_tags[theme],1,FALSE),"")
)</f>
        <v>data-viz</v>
      </c>
      <c r="AH350" s="5" t="str">
        <f>_xlfn.TEXTJOIN("#",TRUE,
IFERROR(VLOOKUP($F350,all_tags[topic],1,FALSE),""),
IFERROR(VLOOKUP($G350,all_tags[topic],1,FALSE),""),
IFERROR(VLOOKUP($H350,all_tags[topic],1,FALSE),""),
IFERROR(VLOOKUP($I350,all_tags[topic],1,FALSE),""),
IFERROR(VLOOKUP($J350,all_tags[topic],1,FALSE),""),
IFERROR(VLOOKUP($K350,all_tags[topic],1,FALSE),""),
IFERROR(VLOOKUP($L350,all_tags[topic],1,FALSE),""),
IFERROR(VLOOKUP($M350,all_tags[topic],1,FALSE),""),
IFERROR(VLOOKUP($N350,all_tags[topic],1,FALSE),""),
IFERROR(VLOOKUP($O350,all_tags[topic],1,FALSE),"")
)</f>
        <v/>
      </c>
      <c r="AI350" s="5" t="str">
        <f>_xlfn.TEXTJOIN("#",TRUE,
IFERROR(VLOOKUP($F350,all_tags[area],1,FALSE),""),
IFERROR(VLOOKUP($G350,all_tags[area],1,FALSE),""),
IFERROR(VLOOKUP($H350,all_tags[area],1,FALSE),""),
IFERROR(VLOOKUP($I350,all_tags[area],1,FALSE),""),
IFERROR(VLOOKUP($J350,all_tags[area],1,FALSE),""),
IFERROR(VLOOKUP($K350,all_tags[area],1,FALSE),""),
IFERROR(VLOOKUP($L350,all_tags[area],1,FALSE),""),
IFERROR(VLOOKUP($M350,all_tags[area],1,FALSE),""),
IFERROR(VLOOKUP($N350,all_tags[area],1,FALSE),""),
IFERROR(VLOOKUP($O350,all_tags[area],1,FALSE),"")
)</f>
        <v/>
      </c>
      <c r="AJ350" s="5" t="str">
        <f>_xlfn.TEXTJOIN("#",TRUE,
IFERROR(VLOOKUP($F350,all_tags[technology],1,FALSE),""),
IFERROR(VLOOKUP($G350,all_tags[technology],1,FALSE),""),
IFERROR(VLOOKUP($H350,all_tags[technology],1,FALSE),""),
IFERROR(VLOOKUP($I350,all_tags[technology],1,FALSE),""),
IFERROR(VLOOKUP($J350,all_tags[technology],1,FALSE),""),
IFERROR(VLOOKUP($K350,all_tags[technology],1,FALSE),""),
IFERROR(VLOOKUP($L350,all_tags[technology],1,FALSE),""),
IFERROR(VLOOKUP($M350,all_tags[technology],1,FALSE),""),
IFERROR(VLOOKUP($N350,all_tags[technology],1,FALSE),""),
IFERROR(VLOOKUP($O350,all_tags[technology],1,FALSE),"")
)</f>
        <v/>
      </c>
      <c r="AK350" s="5" t="str">
        <f>_xlfn.TEXTJOIN("#",TRUE,
IFERROR(VLOOKUP($F350,all_tags[other],1,FALSE),""),
IFERROR(VLOOKUP($G350,all_tags[other],1,FALSE),""),
IFERROR(VLOOKUP($H350,all_tags[other],1,FALSE),""),
IFERROR(VLOOKUP($I350,all_tags[other],1,FALSE),""),
IFERROR(VLOOKUP($J350,all_tags[other],1,FALSE),""),
IFERROR(VLOOKUP($K350,all_tags[other],1,FALSE),""),
IFERROR(VLOOKUP($L350,all_tags[other],1,FALSE),""),
IFERROR(VLOOKUP($M350,all_tags[other],1,FALSE),""),
IFERROR(VLOOKUP($N350,all_tags[other],1,FALSE),""),
IFERROR(VLOOKUP($O350,all_tags[other],1,FALSE),"")
)</f>
        <v/>
      </c>
      <c r="AL350" t="str">
        <f t="shared" si="5"/>
        <v>post;interview;data-viz</v>
      </c>
    </row>
    <row r="351" spans="1:38" x14ac:dyDescent="0.25">
      <c r="A351" t="str">
        <f>source_data[[#This Row],[link_id]]</f>
        <v>L00816</v>
      </c>
      <c r="B351" t="str">
        <f>source_data[[#This Row],[link]]</f>
        <v>https://hackernoon.com/data-science-for-javascript-developers-2cc3fb1fbefc</v>
      </c>
      <c r="C351" t="str">
        <f>source_data[[#This Row],[article_title]]</f>
        <v>Data Science for Javascript Developers</v>
      </c>
      <c r="D351" t="str">
        <f>source_data[[#This Row],[concatenate]]</f>
        <v>post;tutorial;data-science;technology;python;javascript</v>
      </c>
      <c r="E351">
        <f>source_data[[#This Row],[tag_count]]</f>
        <v>5</v>
      </c>
      <c r="F351" t="str" cm="1">
        <f t="array" ref="F351:K351">_xlfn.TEXTSPLIT(Table5[[#This Row],[concatenate]],";")</f>
        <v>post</v>
      </c>
      <c r="G351" t="str">
        <v>tutorial</v>
      </c>
      <c r="H351" t="str">
        <v>data-science</v>
      </c>
      <c r="I351" t="str">
        <v>technology</v>
      </c>
      <c r="J351" t="str">
        <v>python</v>
      </c>
      <c r="K351" t="str">
        <v>javascript</v>
      </c>
      <c r="Q351">
        <f>IF(ISBLANK(F351),-1,COUNTIF(all_tags[],F351)-COUNTIF(all_tags[category],F351))</f>
        <v>1</v>
      </c>
      <c r="R351">
        <f>IF(ISBLANK(G351),-1,COUNTIF(all_tags[],G351)-COUNTIF(all_tags[category],G351))</f>
        <v>1</v>
      </c>
      <c r="S351">
        <f>IF(ISBLANK(H351),-1,COUNTIF(all_tags[],H351)-COUNTIF(all_tags[category],H351))</f>
        <v>1</v>
      </c>
      <c r="T351">
        <f>IF(ISBLANK(I351),-1,COUNTIF(all_tags[],I351)-COUNTIF(all_tags[category],I351))</f>
        <v>1</v>
      </c>
      <c r="U351">
        <f>IF(ISBLANK(J351),-1,COUNTIF(all_tags[],J351)-COUNTIF(all_tags[category],J351))</f>
        <v>1</v>
      </c>
      <c r="V351">
        <f>IF(ISBLANK(K351),-1,COUNTIF(all_tags[],K351)-COUNTIF(all_tags[category],K351))</f>
        <v>1</v>
      </c>
      <c r="W351">
        <f>IF(ISBLANK(L351),-1,COUNTIF(all_tags[],L351)-COUNTIF(all_tags[category],L351))</f>
        <v>-1</v>
      </c>
      <c r="X351">
        <f>IF(ISBLANK(M351),-1,COUNTIF(all_tags[],M351)-COUNTIF(all_tags[category],M351))</f>
        <v>-1</v>
      </c>
      <c r="Y351">
        <f>IF(ISBLANK(N351),-1,COUNTIF(all_tags[],N351)-COUNTIF(all_tags[category],N351))</f>
        <v>-1</v>
      </c>
      <c r="Z351">
        <f>IF(ISBLANK(O351),-1,COUNTIF(all_tags[],O351)-COUNTIF(all_tags[category],O351))</f>
        <v>-1</v>
      </c>
      <c r="AB351" t="str">
        <f>Table5[[#This Row],[link_id]]</f>
        <v>L00816</v>
      </c>
      <c r="AC351" s="5" t="str">
        <f>_xlfn.TEXTJOIN("#",TRUE,
IFERROR(VLOOKUP($F351,all_tags[format],1,FALSE),""),
IFERROR(VLOOKUP($G351,all_tags[format],1,FALSE),""),
IFERROR(VLOOKUP($H351,all_tags[format],1,FALSE),""),
IFERROR(VLOOKUP($I351,all_tags[format],1,FALSE),""),
IFERROR(VLOOKUP($J351,all_tags[format],1,FALSE),""),
IFERROR(VLOOKUP($K351,all_tags[format],1,FALSE),""),
IFERROR(VLOOKUP($L351,all_tags[format],1,FALSE),""),
IFERROR(VLOOKUP($M351,all_tags[format],1,FALSE),""),
IFERROR(VLOOKUP($N351,all_tags[format],1,FALSE),""),
IFERROR(VLOOKUP($O351,all_tags[format],1,FALSE),"")
)</f>
        <v>post</v>
      </c>
      <c r="AD351" s="5" t="str">
        <f>_xlfn.TEXTJOIN("#",TRUE,
IFERROR(VLOOKUP($F351,all_tags[type],1,FALSE),""),
IFERROR(VLOOKUP($G351,all_tags[type],1,FALSE),""),
IFERROR(VLOOKUP($H351,all_tags[type],1,FALSE),""),
IFERROR(VLOOKUP($I351,all_tags[type],1,FALSE),""),
IFERROR(VLOOKUP($J351,all_tags[type],1,FALSE),""),
IFERROR(VLOOKUP($K351,all_tags[type],1,FALSE),""),
IFERROR(VLOOKUP($L351,all_tags[type],1,FALSE),""),
IFERROR(VLOOKUP($M351,all_tags[type],1,FALSE),""),
IFERROR(VLOOKUP($N351,all_tags[type],1,FALSE),""),
IFERROR(VLOOKUP($O351,all_tags[type],1,FALSE),"")
)</f>
        <v>tutorial</v>
      </c>
      <c r="AE351" s="5" t="str">
        <f>_xlfn.TEXTJOIN("#",TRUE,
IFERROR(VLOOKUP($F351,all_tags[level],1,FALSE),""),
IFERROR(VLOOKUP($G351,all_tags[level],1,FALSE),""),
IFERROR(VLOOKUP($H351,all_tags[level],1,FALSE),""),
IFERROR(VLOOKUP($I351,all_tags[level],1,FALSE),""),
IFERROR(VLOOKUP($J351,all_tags[level],1,FALSE),""),
IFERROR(VLOOKUP($K351,all_tags[level],1,FALSE),""),
IFERROR(VLOOKUP($L351,all_tags[level],1,FALSE),""),
IFERROR(VLOOKUP($M351,all_tags[level],1,FALSE),""),
IFERROR(VLOOKUP($N351,all_tags[level],1,FALSE),""),
IFERROR(VLOOKUP($O351,all_tags[level],1,FALSE),"")
)</f>
        <v/>
      </c>
      <c r="AF351" s="5" t="str">
        <f>_xlfn.TEXTJOIN("#",TRUE,
IFERROR(VLOOKUP($F351,all_tags[style],1,FALSE),""),
IFERROR(VLOOKUP($G351,all_tags[style],1,FALSE),""),
IFERROR(VLOOKUP($H351,all_tags[style],1,FALSE),""),
IFERROR(VLOOKUP($I351,all_tags[style],1,FALSE),""),
IFERROR(VLOOKUP($J351,all_tags[style],1,FALSE),""),
IFERROR(VLOOKUP($K351,all_tags[style],1,FALSE),""),
IFERROR(VLOOKUP($L351,all_tags[style],1,FALSE),""),
IFERROR(VLOOKUP($M351,all_tags[style],1,FALSE),""),
IFERROR(VLOOKUP($N351,all_tags[style],1,FALSE),""),
IFERROR(VLOOKUP($O351,all_tags[style],1,FALSE),"")
)</f>
        <v/>
      </c>
      <c r="AG351" s="5" t="str">
        <f>_xlfn.TEXTJOIN("#",TRUE,
IFERROR(VLOOKUP($F351,all_tags[theme],1,FALSE),""),
IFERROR(VLOOKUP($G351,all_tags[theme],1,FALSE),""),
IFERROR(VLOOKUP($H351,all_tags[theme],1,FALSE),""),
IFERROR(VLOOKUP($I351,all_tags[theme],1,FALSE),""),
IFERROR(VLOOKUP($J351,all_tags[theme],1,FALSE),""),
IFERROR(VLOOKUP($K351,all_tags[theme],1,FALSE),""),
IFERROR(VLOOKUP($L351,all_tags[theme],1,FALSE),""),
IFERROR(VLOOKUP($M351,all_tags[theme],1,FALSE),""),
IFERROR(VLOOKUP($N351,all_tags[theme],1,FALSE),""),
IFERROR(VLOOKUP($O351,all_tags[theme],1,FALSE),"")
)</f>
        <v>data-science</v>
      </c>
      <c r="AH351" s="5" t="str">
        <f>_xlfn.TEXTJOIN("#",TRUE,
IFERROR(VLOOKUP($F351,all_tags[topic],1,FALSE),""),
IFERROR(VLOOKUP($G351,all_tags[topic],1,FALSE),""),
IFERROR(VLOOKUP($H351,all_tags[topic],1,FALSE),""),
IFERROR(VLOOKUP($I351,all_tags[topic],1,FALSE),""),
IFERROR(VLOOKUP($J351,all_tags[topic],1,FALSE),""),
IFERROR(VLOOKUP($K351,all_tags[topic],1,FALSE),""),
IFERROR(VLOOKUP($L351,all_tags[topic],1,FALSE),""),
IFERROR(VLOOKUP($M351,all_tags[topic],1,FALSE),""),
IFERROR(VLOOKUP($N351,all_tags[topic],1,FALSE),""),
IFERROR(VLOOKUP($O351,all_tags[topic],1,FALSE),"")
)</f>
        <v>technology</v>
      </c>
      <c r="AI351" s="5" t="str">
        <f>_xlfn.TEXTJOIN("#",TRUE,
IFERROR(VLOOKUP($F351,all_tags[area],1,FALSE),""),
IFERROR(VLOOKUP($G351,all_tags[area],1,FALSE),""),
IFERROR(VLOOKUP($H351,all_tags[area],1,FALSE),""),
IFERROR(VLOOKUP($I351,all_tags[area],1,FALSE),""),
IFERROR(VLOOKUP($J351,all_tags[area],1,FALSE),""),
IFERROR(VLOOKUP($K351,all_tags[area],1,FALSE),""),
IFERROR(VLOOKUP($L351,all_tags[area],1,FALSE),""),
IFERROR(VLOOKUP($M351,all_tags[area],1,FALSE),""),
IFERROR(VLOOKUP($N351,all_tags[area],1,FALSE),""),
IFERROR(VLOOKUP($O351,all_tags[area],1,FALSE),"")
)</f>
        <v/>
      </c>
      <c r="AJ351" s="5" t="str">
        <f>_xlfn.TEXTJOIN("#",TRUE,
IFERROR(VLOOKUP($F351,all_tags[technology],1,FALSE),""),
IFERROR(VLOOKUP($G351,all_tags[technology],1,FALSE),""),
IFERROR(VLOOKUP($H351,all_tags[technology],1,FALSE),""),
IFERROR(VLOOKUP($I351,all_tags[technology],1,FALSE),""),
IFERROR(VLOOKUP($J351,all_tags[technology],1,FALSE),""),
IFERROR(VLOOKUP($K351,all_tags[technology],1,FALSE),""),
IFERROR(VLOOKUP($L351,all_tags[technology],1,FALSE),""),
IFERROR(VLOOKUP($M351,all_tags[technology],1,FALSE),""),
IFERROR(VLOOKUP($N351,all_tags[technology],1,FALSE),""),
IFERROR(VLOOKUP($O351,all_tags[technology],1,FALSE),"")
)</f>
        <v>python#javascript</v>
      </c>
      <c r="AK351" s="5" t="str">
        <f>_xlfn.TEXTJOIN("#",TRUE,
IFERROR(VLOOKUP($F351,all_tags[other],1,FALSE),""),
IFERROR(VLOOKUP($G351,all_tags[other],1,FALSE),""),
IFERROR(VLOOKUP($H351,all_tags[other],1,FALSE),""),
IFERROR(VLOOKUP($I351,all_tags[other],1,FALSE),""),
IFERROR(VLOOKUP($J351,all_tags[other],1,FALSE),""),
IFERROR(VLOOKUP($K351,all_tags[other],1,FALSE),""),
IFERROR(VLOOKUP($L351,all_tags[other],1,FALSE),""),
IFERROR(VLOOKUP($M351,all_tags[other],1,FALSE),""),
IFERROR(VLOOKUP($N351,all_tags[other],1,FALSE),""),
IFERROR(VLOOKUP($O351,all_tags[other],1,FALSE),"")
)</f>
        <v/>
      </c>
      <c r="AL351" t="str">
        <f t="shared" si="5"/>
        <v>post;tutorial;data-science;technology;python;javascript</v>
      </c>
    </row>
    <row r="352" spans="1:38" x14ac:dyDescent="0.25">
      <c r="A352" t="str">
        <f>source_data[[#This Row],[link_id]]</f>
        <v>L00817</v>
      </c>
      <c r="B352" t="str">
        <f>source_data[[#This Row],[link]]</f>
        <v>http://andrewgelman.com/2018/02/03/teach-statistics-course-journalists/</v>
      </c>
      <c r="C352" t="str">
        <f>source_data[[#This Row],[article_title]]</f>
        <v>What to teach in a statistics course for journalists?</v>
      </c>
      <c r="D352" t="str">
        <f>source_data[[#This Row],[concatenate]]</f>
        <v>post;statistics;journalism</v>
      </c>
      <c r="E352">
        <f>source_data[[#This Row],[tag_count]]</f>
        <v>3</v>
      </c>
      <c r="F352" t="str" cm="1">
        <f t="array" ref="F352:H352">_xlfn.TEXTSPLIT(Table5[[#This Row],[concatenate]],";")</f>
        <v>post</v>
      </c>
      <c r="G352" t="str">
        <v>statistics</v>
      </c>
      <c r="H352" t="str">
        <v>journalism</v>
      </c>
      <c r="Q352">
        <f>IF(ISBLANK(F352),-1,COUNTIF(all_tags[],F352)-COUNTIF(all_tags[category],F352))</f>
        <v>1</v>
      </c>
      <c r="R352">
        <f>IF(ISBLANK(G352),-1,COUNTIF(all_tags[],G352)-COUNTIF(all_tags[category],G352))</f>
        <v>1</v>
      </c>
      <c r="S352">
        <f>IF(ISBLANK(H352),-1,COUNTIF(all_tags[],H352)-COUNTIF(all_tags[category],H352))</f>
        <v>1</v>
      </c>
      <c r="T352">
        <f>IF(ISBLANK(I352),-1,COUNTIF(all_tags[],I352)-COUNTIF(all_tags[category],I352))</f>
        <v>-1</v>
      </c>
      <c r="U352">
        <f>IF(ISBLANK(J352),-1,COUNTIF(all_tags[],J352)-COUNTIF(all_tags[category],J352))</f>
        <v>-1</v>
      </c>
      <c r="V352">
        <f>IF(ISBLANK(K352),-1,COUNTIF(all_tags[],K352)-COUNTIF(all_tags[category],K352))</f>
        <v>-1</v>
      </c>
      <c r="W352">
        <f>IF(ISBLANK(L352),-1,COUNTIF(all_tags[],L352)-COUNTIF(all_tags[category],L352))</f>
        <v>-1</v>
      </c>
      <c r="X352">
        <f>IF(ISBLANK(M352),-1,COUNTIF(all_tags[],M352)-COUNTIF(all_tags[category],M352))</f>
        <v>-1</v>
      </c>
      <c r="Y352">
        <f>IF(ISBLANK(N352),-1,COUNTIF(all_tags[],N352)-COUNTIF(all_tags[category],N352))</f>
        <v>-1</v>
      </c>
      <c r="Z352">
        <f>IF(ISBLANK(O352),-1,COUNTIF(all_tags[],O352)-COUNTIF(all_tags[category],O352))</f>
        <v>-1</v>
      </c>
      <c r="AB352" t="str">
        <f>Table5[[#This Row],[link_id]]</f>
        <v>L00817</v>
      </c>
      <c r="AC352" s="5" t="str">
        <f>_xlfn.TEXTJOIN("#",TRUE,
IFERROR(VLOOKUP($F352,all_tags[format],1,FALSE),""),
IFERROR(VLOOKUP($G352,all_tags[format],1,FALSE),""),
IFERROR(VLOOKUP($H352,all_tags[format],1,FALSE),""),
IFERROR(VLOOKUP($I352,all_tags[format],1,FALSE),""),
IFERROR(VLOOKUP($J352,all_tags[format],1,FALSE),""),
IFERROR(VLOOKUP($K352,all_tags[format],1,FALSE),""),
IFERROR(VLOOKUP($L352,all_tags[format],1,FALSE),""),
IFERROR(VLOOKUP($M352,all_tags[format],1,FALSE),""),
IFERROR(VLOOKUP($N352,all_tags[format],1,FALSE),""),
IFERROR(VLOOKUP($O352,all_tags[format],1,FALSE),"")
)</f>
        <v>post</v>
      </c>
      <c r="AD352" s="5" t="str">
        <f>_xlfn.TEXTJOIN("#",TRUE,
IFERROR(VLOOKUP($F352,all_tags[type],1,FALSE),""),
IFERROR(VLOOKUP($G352,all_tags[type],1,FALSE),""),
IFERROR(VLOOKUP($H352,all_tags[type],1,FALSE),""),
IFERROR(VLOOKUP($I352,all_tags[type],1,FALSE),""),
IFERROR(VLOOKUP($J352,all_tags[type],1,FALSE),""),
IFERROR(VLOOKUP($K352,all_tags[type],1,FALSE),""),
IFERROR(VLOOKUP($L352,all_tags[type],1,FALSE),""),
IFERROR(VLOOKUP($M352,all_tags[type],1,FALSE),""),
IFERROR(VLOOKUP($N352,all_tags[type],1,FALSE),""),
IFERROR(VLOOKUP($O352,all_tags[type],1,FALSE),"")
)</f>
        <v/>
      </c>
      <c r="AE352" s="5" t="str">
        <f>_xlfn.TEXTJOIN("#",TRUE,
IFERROR(VLOOKUP($F352,all_tags[level],1,FALSE),""),
IFERROR(VLOOKUP($G352,all_tags[level],1,FALSE),""),
IFERROR(VLOOKUP($H352,all_tags[level],1,FALSE),""),
IFERROR(VLOOKUP($I352,all_tags[level],1,FALSE),""),
IFERROR(VLOOKUP($J352,all_tags[level],1,FALSE),""),
IFERROR(VLOOKUP($K352,all_tags[level],1,FALSE),""),
IFERROR(VLOOKUP($L352,all_tags[level],1,FALSE),""),
IFERROR(VLOOKUP($M352,all_tags[level],1,FALSE),""),
IFERROR(VLOOKUP($N352,all_tags[level],1,FALSE),""),
IFERROR(VLOOKUP($O352,all_tags[level],1,FALSE),"")
)</f>
        <v/>
      </c>
      <c r="AF352" s="5" t="str">
        <f>_xlfn.TEXTJOIN("#",TRUE,
IFERROR(VLOOKUP($F352,all_tags[style],1,FALSE),""),
IFERROR(VLOOKUP($G352,all_tags[style],1,FALSE),""),
IFERROR(VLOOKUP($H352,all_tags[style],1,FALSE),""),
IFERROR(VLOOKUP($I352,all_tags[style],1,FALSE),""),
IFERROR(VLOOKUP($J352,all_tags[style],1,FALSE),""),
IFERROR(VLOOKUP($K352,all_tags[style],1,FALSE),""),
IFERROR(VLOOKUP($L352,all_tags[style],1,FALSE),""),
IFERROR(VLOOKUP($M352,all_tags[style],1,FALSE),""),
IFERROR(VLOOKUP($N352,all_tags[style],1,FALSE),""),
IFERROR(VLOOKUP($O352,all_tags[style],1,FALSE),"")
)</f>
        <v/>
      </c>
      <c r="AG352" s="5" t="str">
        <f>_xlfn.TEXTJOIN("#",TRUE,
IFERROR(VLOOKUP($F352,all_tags[theme],1,FALSE),""),
IFERROR(VLOOKUP($G352,all_tags[theme],1,FALSE),""),
IFERROR(VLOOKUP($H352,all_tags[theme],1,FALSE),""),
IFERROR(VLOOKUP($I352,all_tags[theme],1,FALSE),""),
IFERROR(VLOOKUP($J352,all_tags[theme],1,FALSE),""),
IFERROR(VLOOKUP($K352,all_tags[theme],1,FALSE),""),
IFERROR(VLOOKUP($L352,all_tags[theme],1,FALSE),""),
IFERROR(VLOOKUP($M352,all_tags[theme],1,FALSE),""),
IFERROR(VLOOKUP($N352,all_tags[theme],1,FALSE),""),
IFERROR(VLOOKUP($O352,all_tags[theme],1,FALSE),"")
)</f>
        <v/>
      </c>
      <c r="AH352" s="5" t="str">
        <f>_xlfn.TEXTJOIN("#",TRUE,
IFERROR(VLOOKUP($F352,all_tags[topic],1,FALSE),""),
IFERROR(VLOOKUP($G352,all_tags[topic],1,FALSE),""),
IFERROR(VLOOKUP($H352,all_tags[topic],1,FALSE),""),
IFERROR(VLOOKUP($I352,all_tags[topic],1,FALSE),""),
IFERROR(VLOOKUP($J352,all_tags[topic],1,FALSE),""),
IFERROR(VLOOKUP($K352,all_tags[topic],1,FALSE),""),
IFERROR(VLOOKUP($L352,all_tags[topic],1,FALSE),""),
IFERROR(VLOOKUP($M352,all_tags[topic],1,FALSE),""),
IFERROR(VLOOKUP($N352,all_tags[topic],1,FALSE),""),
IFERROR(VLOOKUP($O352,all_tags[topic],1,FALSE),"")
)</f>
        <v/>
      </c>
      <c r="AI352" s="5" t="str">
        <f>_xlfn.TEXTJOIN("#",TRUE,
IFERROR(VLOOKUP($F352,all_tags[area],1,FALSE),""),
IFERROR(VLOOKUP($G352,all_tags[area],1,FALSE),""),
IFERROR(VLOOKUP($H352,all_tags[area],1,FALSE),""),
IFERROR(VLOOKUP($I352,all_tags[area],1,FALSE),""),
IFERROR(VLOOKUP($J352,all_tags[area],1,FALSE),""),
IFERROR(VLOOKUP($K352,all_tags[area],1,FALSE),""),
IFERROR(VLOOKUP($L352,all_tags[area],1,FALSE),""),
IFERROR(VLOOKUP($M352,all_tags[area],1,FALSE),""),
IFERROR(VLOOKUP($N352,all_tags[area],1,FALSE),""),
IFERROR(VLOOKUP($O352,all_tags[area],1,FALSE),"")
)</f>
        <v>statistics#journalism</v>
      </c>
      <c r="AJ352" s="5" t="str">
        <f>_xlfn.TEXTJOIN("#",TRUE,
IFERROR(VLOOKUP($F352,all_tags[technology],1,FALSE),""),
IFERROR(VLOOKUP($G352,all_tags[technology],1,FALSE),""),
IFERROR(VLOOKUP($H352,all_tags[technology],1,FALSE),""),
IFERROR(VLOOKUP($I352,all_tags[technology],1,FALSE),""),
IFERROR(VLOOKUP($J352,all_tags[technology],1,FALSE),""),
IFERROR(VLOOKUP($K352,all_tags[technology],1,FALSE),""),
IFERROR(VLOOKUP($L352,all_tags[technology],1,FALSE),""),
IFERROR(VLOOKUP($M352,all_tags[technology],1,FALSE),""),
IFERROR(VLOOKUP($N352,all_tags[technology],1,FALSE),""),
IFERROR(VLOOKUP($O352,all_tags[technology],1,FALSE),"")
)</f>
        <v/>
      </c>
      <c r="AK352" s="5" t="str">
        <f>_xlfn.TEXTJOIN("#",TRUE,
IFERROR(VLOOKUP($F352,all_tags[other],1,FALSE),""),
IFERROR(VLOOKUP($G352,all_tags[other],1,FALSE),""),
IFERROR(VLOOKUP($H352,all_tags[other],1,FALSE),""),
IFERROR(VLOOKUP($I352,all_tags[other],1,FALSE),""),
IFERROR(VLOOKUP($J352,all_tags[other],1,FALSE),""),
IFERROR(VLOOKUP($K352,all_tags[other],1,FALSE),""),
IFERROR(VLOOKUP($L352,all_tags[other],1,FALSE),""),
IFERROR(VLOOKUP($M352,all_tags[other],1,FALSE),""),
IFERROR(VLOOKUP($N352,all_tags[other],1,FALSE),""),
IFERROR(VLOOKUP($O352,all_tags[other],1,FALSE),"")
)</f>
        <v/>
      </c>
      <c r="AL352" t="str">
        <f t="shared" si="5"/>
        <v>post;statistics;journalism</v>
      </c>
    </row>
    <row r="353" spans="1:38" ht="30" x14ac:dyDescent="0.25">
      <c r="A353" t="str">
        <f>source_data[[#This Row],[link_id]]</f>
        <v>L00823</v>
      </c>
      <c r="B353" t="str">
        <f>source_data[[#This Row],[link]]</f>
        <v>https://twitter.com/SuzanBaert/status/963513731417280513/photo/1</v>
      </c>
      <c r="C353" t="str">
        <f>source_data[[#This Row],[article_title]]</f>
        <v>Light evening entertainment tonight... 🤓 #rstats https://t.co/X7R5lzCuub</v>
      </c>
      <c r="D353" t="str">
        <f>source_data[[#This Row],[concatenate]]</f>
        <v>post;book;recommendation;data</v>
      </c>
      <c r="E353">
        <f>source_data[[#This Row],[tag_count]]</f>
        <v>4</v>
      </c>
      <c r="F353" t="str" cm="1">
        <f t="array" ref="F353:I353">_xlfn.TEXTSPLIT(Table5[[#This Row],[concatenate]],";")</f>
        <v>post</v>
      </c>
      <c r="G353" t="str">
        <v>book</v>
      </c>
      <c r="H353" t="str">
        <v>recommendation</v>
      </c>
      <c r="I353" t="str">
        <v>data</v>
      </c>
      <c r="Q353">
        <f>IF(ISBLANK(F353),-1,COUNTIF(all_tags[],F353)-COUNTIF(all_tags[category],F353))</f>
        <v>1</v>
      </c>
      <c r="R353">
        <f>IF(ISBLANK(G353),-1,COUNTIF(all_tags[],G353)-COUNTIF(all_tags[category],G353))</f>
        <v>1</v>
      </c>
      <c r="S353">
        <f>IF(ISBLANK(H353),-1,COUNTIF(all_tags[],H353)-COUNTIF(all_tags[category],H353))</f>
        <v>1</v>
      </c>
      <c r="T353">
        <f>IF(ISBLANK(I353),-1,COUNTIF(all_tags[],I353)-COUNTIF(all_tags[category],I353))</f>
        <v>1</v>
      </c>
      <c r="U353">
        <f>IF(ISBLANK(J353),-1,COUNTIF(all_tags[],J353)-COUNTIF(all_tags[category],J353))</f>
        <v>-1</v>
      </c>
      <c r="V353">
        <f>IF(ISBLANK(K353),-1,COUNTIF(all_tags[],K353)-COUNTIF(all_tags[category],K353))</f>
        <v>-1</v>
      </c>
      <c r="W353">
        <f>IF(ISBLANK(L353),-1,COUNTIF(all_tags[],L353)-COUNTIF(all_tags[category],L353))</f>
        <v>-1</v>
      </c>
      <c r="X353">
        <f>IF(ISBLANK(M353),-1,COUNTIF(all_tags[],M353)-COUNTIF(all_tags[category],M353))</f>
        <v>-1</v>
      </c>
      <c r="Y353">
        <f>IF(ISBLANK(N353),-1,COUNTIF(all_tags[],N353)-COUNTIF(all_tags[category],N353))</f>
        <v>-1</v>
      </c>
      <c r="Z353">
        <f>IF(ISBLANK(O353),-1,COUNTIF(all_tags[],O353)-COUNTIF(all_tags[category],O353))</f>
        <v>-1</v>
      </c>
      <c r="AB353" t="str">
        <f>Table5[[#This Row],[link_id]]</f>
        <v>L00823</v>
      </c>
      <c r="AC353" s="5" t="str">
        <f>_xlfn.TEXTJOIN("#",TRUE,
IFERROR(VLOOKUP($F353,all_tags[format],1,FALSE),""),
IFERROR(VLOOKUP($G353,all_tags[format],1,FALSE),""),
IFERROR(VLOOKUP($H353,all_tags[format],1,FALSE),""),
IFERROR(VLOOKUP($I353,all_tags[format],1,FALSE),""),
IFERROR(VLOOKUP($J353,all_tags[format],1,FALSE),""),
IFERROR(VLOOKUP($K353,all_tags[format],1,FALSE),""),
IFERROR(VLOOKUP($L353,all_tags[format],1,FALSE),""),
IFERROR(VLOOKUP($M353,all_tags[format],1,FALSE),""),
IFERROR(VLOOKUP($N353,all_tags[format],1,FALSE),""),
IFERROR(VLOOKUP($O353,all_tags[format],1,FALSE),"")
)</f>
        <v>post#book</v>
      </c>
      <c r="AD353" s="5" t="str">
        <f>_xlfn.TEXTJOIN("#",TRUE,
IFERROR(VLOOKUP($F353,all_tags[type],1,FALSE),""),
IFERROR(VLOOKUP($G353,all_tags[type],1,FALSE),""),
IFERROR(VLOOKUP($H353,all_tags[type],1,FALSE),""),
IFERROR(VLOOKUP($I353,all_tags[type],1,FALSE),""),
IFERROR(VLOOKUP($J353,all_tags[type],1,FALSE),""),
IFERROR(VLOOKUP($K353,all_tags[type],1,FALSE),""),
IFERROR(VLOOKUP($L353,all_tags[type],1,FALSE),""),
IFERROR(VLOOKUP($M353,all_tags[type],1,FALSE),""),
IFERROR(VLOOKUP($N353,all_tags[type],1,FALSE),""),
IFERROR(VLOOKUP($O353,all_tags[type],1,FALSE),"")
)</f>
        <v>recommendation</v>
      </c>
      <c r="AE353" s="5" t="str">
        <f>_xlfn.TEXTJOIN("#",TRUE,
IFERROR(VLOOKUP($F353,all_tags[level],1,FALSE),""),
IFERROR(VLOOKUP($G353,all_tags[level],1,FALSE),""),
IFERROR(VLOOKUP($H353,all_tags[level],1,FALSE),""),
IFERROR(VLOOKUP($I353,all_tags[level],1,FALSE),""),
IFERROR(VLOOKUP($J353,all_tags[level],1,FALSE),""),
IFERROR(VLOOKUP($K353,all_tags[level],1,FALSE),""),
IFERROR(VLOOKUP($L353,all_tags[level],1,FALSE),""),
IFERROR(VLOOKUP($M353,all_tags[level],1,FALSE),""),
IFERROR(VLOOKUP($N353,all_tags[level],1,FALSE),""),
IFERROR(VLOOKUP($O353,all_tags[level],1,FALSE),"")
)</f>
        <v/>
      </c>
      <c r="AF353" s="5" t="str">
        <f>_xlfn.TEXTJOIN("#",TRUE,
IFERROR(VLOOKUP($F353,all_tags[style],1,FALSE),""),
IFERROR(VLOOKUP($G353,all_tags[style],1,FALSE),""),
IFERROR(VLOOKUP($H353,all_tags[style],1,FALSE),""),
IFERROR(VLOOKUP($I353,all_tags[style],1,FALSE),""),
IFERROR(VLOOKUP($J353,all_tags[style],1,FALSE),""),
IFERROR(VLOOKUP($K353,all_tags[style],1,FALSE),""),
IFERROR(VLOOKUP($L353,all_tags[style],1,FALSE),""),
IFERROR(VLOOKUP($M353,all_tags[style],1,FALSE),""),
IFERROR(VLOOKUP($N353,all_tags[style],1,FALSE),""),
IFERROR(VLOOKUP($O353,all_tags[style],1,FALSE),"")
)</f>
        <v/>
      </c>
      <c r="AG353" s="5" t="str">
        <f>_xlfn.TEXTJOIN("#",TRUE,
IFERROR(VLOOKUP($F353,all_tags[theme],1,FALSE),""),
IFERROR(VLOOKUP($G353,all_tags[theme],1,FALSE),""),
IFERROR(VLOOKUP($H353,all_tags[theme],1,FALSE),""),
IFERROR(VLOOKUP($I353,all_tags[theme],1,FALSE),""),
IFERROR(VLOOKUP($J353,all_tags[theme],1,FALSE),""),
IFERROR(VLOOKUP($K353,all_tags[theme],1,FALSE),""),
IFERROR(VLOOKUP($L353,all_tags[theme],1,FALSE),""),
IFERROR(VLOOKUP($M353,all_tags[theme],1,FALSE),""),
IFERROR(VLOOKUP($N353,all_tags[theme],1,FALSE),""),
IFERROR(VLOOKUP($O353,all_tags[theme],1,FALSE),"")
)</f>
        <v/>
      </c>
      <c r="AH353" s="5" t="str">
        <f>_xlfn.TEXTJOIN("#",TRUE,
IFERROR(VLOOKUP($F353,all_tags[topic],1,FALSE),""),
IFERROR(VLOOKUP($G353,all_tags[topic],1,FALSE),""),
IFERROR(VLOOKUP($H353,all_tags[topic],1,FALSE),""),
IFERROR(VLOOKUP($I353,all_tags[topic],1,FALSE),""),
IFERROR(VLOOKUP($J353,all_tags[topic],1,FALSE),""),
IFERROR(VLOOKUP($K353,all_tags[topic],1,FALSE),""),
IFERROR(VLOOKUP($L353,all_tags[topic],1,FALSE),""),
IFERROR(VLOOKUP($M353,all_tags[topic],1,FALSE),""),
IFERROR(VLOOKUP($N353,all_tags[topic],1,FALSE),""),
IFERROR(VLOOKUP($O353,all_tags[topic],1,FALSE),"")
)</f>
        <v>data</v>
      </c>
      <c r="AI353" s="5" t="str">
        <f>_xlfn.TEXTJOIN("#",TRUE,
IFERROR(VLOOKUP($F353,all_tags[area],1,FALSE),""),
IFERROR(VLOOKUP($G353,all_tags[area],1,FALSE),""),
IFERROR(VLOOKUP($H353,all_tags[area],1,FALSE),""),
IFERROR(VLOOKUP($I353,all_tags[area],1,FALSE),""),
IFERROR(VLOOKUP($J353,all_tags[area],1,FALSE),""),
IFERROR(VLOOKUP($K353,all_tags[area],1,FALSE),""),
IFERROR(VLOOKUP($L353,all_tags[area],1,FALSE),""),
IFERROR(VLOOKUP($M353,all_tags[area],1,FALSE),""),
IFERROR(VLOOKUP($N353,all_tags[area],1,FALSE),""),
IFERROR(VLOOKUP($O353,all_tags[area],1,FALSE),"")
)</f>
        <v/>
      </c>
      <c r="AJ353" s="5" t="str">
        <f>_xlfn.TEXTJOIN("#",TRUE,
IFERROR(VLOOKUP($F353,all_tags[technology],1,FALSE),""),
IFERROR(VLOOKUP($G353,all_tags[technology],1,FALSE),""),
IFERROR(VLOOKUP($H353,all_tags[technology],1,FALSE),""),
IFERROR(VLOOKUP($I353,all_tags[technology],1,FALSE),""),
IFERROR(VLOOKUP($J353,all_tags[technology],1,FALSE),""),
IFERROR(VLOOKUP($K353,all_tags[technology],1,FALSE),""),
IFERROR(VLOOKUP($L353,all_tags[technology],1,FALSE),""),
IFERROR(VLOOKUP($M353,all_tags[technology],1,FALSE),""),
IFERROR(VLOOKUP($N353,all_tags[technology],1,FALSE),""),
IFERROR(VLOOKUP($O353,all_tags[technology],1,FALSE),"")
)</f>
        <v/>
      </c>
      <c r="AK353" s="5" t="str">
        <f>_xlfn.TEXTJOIN("#",TRUE,
IFERROR(VLOOKUP($F353,all_tags[other],1,FALSE),""),
IFERROR(VLOOKUP($G353,all_tags[other],1,FALSE),""),
IFERROR(VLOOKUP($H353,all_tags[other],1,FALSE),""),
IFERROR(VLOOKUP($I353,all_tags[other],1,FALSE),""),
IFERROR(VLOOKUP($J353,all_tags[other],1,FALSE),""),
IFERROR(VLOOKUP($K353,all_tags[other],1,FALSE),""),
IFERROR(VLOOKUP($L353,all_tags[other],1,FALSE),""),
IFERROR(VLOOKUP($M353,all_tags[other],1,FALSE),""),
IFERROR(VLOOKUP($N353,all_tags[other],1,FALSE),""),
IFERROR(VLOOKUP($O353,all_tags[other],1,FALSE),"")
)</f>
        <v/>
      </c>
      <c r="AL353" t="str">
        <f t="shared" si="5"/>
        <v>post;book;recommendation;data</v>
      </c>
    </row>
    <row r="354" spans="1:38" ht="30" x14ac:dyDescent="0.25">
      <c r="A354" t="str">
        <f>source_data[[#This Row],[link_id]]</f>
        <v>L00824</v>
      </c>
      <c r="B354" t="str">
        <f>source_data[[#This Row],[link]]</f>
        <v>https://www.creativebloq.com/advice/choose-the-perfect-colour-palette-for-your-website</v>
      </c>
      <c r="C354" t="str">
        <f>source_data[[#This Row],[article_title]]</f>
        <v>Choose the perfect colour palette for your website</v>
      </c>
      <c r="D354" t="str">
        <f>source_data[[#This Row],[concatenate]]</f>
        <v>post;guide;advice;colour;palette;development</v>
      </c>
      <c r="E354">
        <f>source_data[[#This Row],[tag_count]]</f>
        <v>4</v>
      </c>
      <c r="F354" t="str" cm="1">
        <f t="array" ref="F354:K354">_xlfn.TEXTSPLIT(Table5[[#This Row],[concatenate]],";")</f>
        <v>post</v>
      </c>
      <c r="G354" t="str">
        <v>guide</v>
      </c>
      <c r="H354" t="str">
        <v>advice</v>
      </c>
      <c r="I354" t="str">
        <v>colour</v>
      </c>
      <c r="J354" t="str">
        <v>palette</v>
      </c>
      <c r="K354" t="str">
        <v>development</v>
      </c>
      <c r="Q354">
        <f>IF(ISBLANK(F354),-1,COUNTIF(all_tags[],F354)-COUNTIF(all_tags[category],F354))</f>
        <v>1</v>
      </c>
      <c r="R354">
        <f>IF(ISBLANK(G354),-1,COUNTIF(all_tags[],G354)-COUNTIF(all_tags[category],G354))</f>
        <v>1</v>
      </c>
      <c r="S354">
        <f>IF(ISBLANK(H354),-1,COUNTIF(all_tags[],H354)-COUNTIF(all_tags[category],H354))</f>
        <v>1</v>
      </c>
      <c r="T354">
        <f>IF(ISBLANK(I354),-1,COUNTIF(all_tags[],I354)-COUNTIF(all_tags[category],I354))</f>
        <v>1</v>
      </c>
      <c r="U354">
        <f>IF(ISBLANK(J354),-1,COUNTIF(all_tags[],J354)-COUNTIF(all_tags[category],J354))</f>
        <v>1</v>
      </c>
      <c r="V354">
        <f>IF(ISBLANK(K354),-1,COUNTIF(all_tags[],K354)-COUNTIF(all_tags[category],K354))</f>
        <v>1</v>
      </c>
      <c r="W354">
        <f>IF(ISBLANK(L354),-1,COUNTIF(all_tags[],L354)-COUNTIF(all_tags[category],L354))</f>
        <v>-1</v>
      </c>
      <c r="X354">
        <f>IF(ISBLANK(M354),-1,COUNTIF(all_tags[],M354)-COUNTIF(all_tags[category],M354))</f>
        <v>-1</v>
      </c>
      <c r="Y354">
        <f>IF(ISBLANK(N354),-1,COUNTIF(all_tags[],N354)-COUNTIF(all_tags[category],N354))</f>
        <v>-1</v>
      </c>
      <c r="Z354">
        <f>IF(ISBLANK(O354),-1,COUNTIF(all_tags[],O354)-COUNTIF(all_tags[category],O354))</f>
        <v>-1</v>
      </c>
      <c r="AB354" t="str">
        <f>Table5[[#This Row],[link_id]]</f>
        <v>L00824</v>
      </c>
      <c r="AC354" s="5" t="str">
        <f>_xlfn.TEXTJOIN("#",TRUE,
IFERROR(VLOOKUP($F354,all_tags[format],1,FALSE),""),
IFERROR(VLOOKUP($G354,all_tags[format],1,FALSE),""),
IFERROR(VLOOKUP($H354,all_tags[format],1,FALSE),""),
IFERROR(VLOOKUP($I354,all_tags[format],1,FALSE),""),
IFERROR(VLOOKUP($J354,all_tags[format],1,FALSE),""),
IFERROR(VLOOKUP($K354,all_tags[format],1,FALSE),""),
IFERROR(VLOOKUP($L354,all_tags[format],1,FALSE),""),
IFERROR(VLOOKUP($M354,all_tags[format],1,FALSE),""),
IFERROR(VLOOKUP($N354,all_tags[format],1,FALSE),""),
IFERROR(VLOOKUP($O354,all_tags[format],1,FALSE),"")
)</f>
        <v>post</v>
      </c>
      <c r="AD354" s="5" t="str">
        <f>_xlfn.TEXTJOIN("#",TRUE,
IFERROR(VLOOKUP($F354,all_tags[type],1,FALSE),""),
IFERROR(VLOOKUP($G354,all_tags[type],1,FALSE),""),
IFERROR(VLOOKUP($H354,all_tags[type],1,FALSE),""),
IFERROR(VLOOKUP($I354,all_tags[type],1,FALSE),""),
IFERROR(VLOOKUP($J354,all_tags[type],1,FALSE),""),
IFERROR(VLOOKUP($K354,all_tags[type],1,FALSE),""),
IFERROR(VLOOKUP($L354,all_tags[type],1,FALSE),""),
IFERROR(VLOOKUP($M354,all_tags[type],1,FALSE),""),
IFERROR(VLOOKUP($N354,all_tags[type],1,FALSE),""),
IFERROR(VLOOKUP($O354,all_tags[type],1,FALSE),"")
)</f>
        <v>guide#advice</v>
      </c>
      <c r="AE354" s="5" t="str">
        <f>_xlfn.TEXTJOIN("#",TRUE,
IFERROR(VLOOKUP($F354,all_tags[level],1,FALSE),""),
IFERROR(VLOOKUP($G354,all_tags[level],1,FALSE),""),
IFERROR(VLOOKUP($H354,all_tags[level],1,FALSE),""),
IFERROR(VLOOKUP($I354,all_tags[level],1,FALSE),""),
IFERROR(VLOOKUP($J354,all_tags[level],1,FALSE),""),
IFERROR(VLOOKUP($K354,all_tags[level],1,FALSE),""),
IFERROR(VLOOKUP($L354,all_tags[level],1,FALSE),""),
IFERROR(VLOOKUP($M354,all_tags[level],1,FALSE),""),
IFERROR(VLOOKUP($N354,all_tags[level],1,FALSE),""),
IFERROR(VLOOKUP($O354,all_tags[level],1,FALSE),"")
)</f>
        <v/>
      </c>
      <c r="AF354" s="5" t="str">
        <f>_xlfn.TEXTJOIN("#",TRUE,
IFERROR(VLOOKUP($F354,all_tags[style],1,FALSE),""),
IFERROR(VLOOKUP($G354,all_tags[style],1,FALSE),""),
IFERROR(VLOOKUP($H354,all_tags[style],1,FALSE),""),
IFERROR(VLOOKUP($I354,all_tags[style],1,FALSE),""),
IFERROR(VLOOKUP($J354,all_tags[style],1,FALSE),""),
IFERROR(VLOOKUP($K354,all_tags[style],1,FALSE),""),
IFERROR(VLOOKUP($L354,all_tags[style],1,FALSE),""),
IFERROR(VLOOKUP($M354,all_tags[style],1,FALSE),""),
IFERROR(VLOOKUP($N354,all_tags[style],1,FALSE),""),
IFERROR(VLOOKUP($O354,all_tags[style],1,FALSE),"")
)</f>
        <v/>
      </c>
      <c r="AG354" s="5" t="str">
        <f>_xlfn.TEXTJOIN("#",TRUE,
IFERROR(VLOOKUP($F354,all_tags[theme],1,FALSE),""),
IFERROR(VLOOKUP($G354,all_tags[theme],1,FALSE),""),
IFERROR(VLOOKUP($H354,all_tags[theme],1,FALSE),""),
IFERROR(VLOOKUP($I354,all_tags[theme],1,FALSE),""),
IFERROR(VLOOKUP($J354,all_tags[theme],1,FALSE),""),
IFERROR(VLOOKUP($K354,all_tags[theme],1,FALSE),""),
IFERROR(VLOOKUP($L354,all_tags[theme],1,FALSE),""),
IFERROR(VLOOKUP($M354,all_tags[theme],1,FALSE),""),
IFERROR(VLOOKUP($N354,all_tags[theme],1,FALSE),""),
IFERROR(VLOOKUP($O354,all_tags[theme],1,FALSE),"")
)</f>
        <v/>
      </c>
      <c r="AH354" s="5" t="str">
        <f>_xlfn.TEXTJOIN("#",TRUE,
IFERROR(VLOOKUP($F354,all_tags[topic],1,FALSE),""),
IFERROR(VLOOKUP($G354,all_tags[topic],1,FALSE),""),
IFERROR(VLOOKUP($H354,all_tags[topic],1,FALSE),""),
IFERROR(VLOOKUP($I354,all_tags[topic],1,FALSE),""),
IFERROR(VLOOKUP($J354,all_tags[topic],1,FALSE),""),
IFERROR(VLOOKUP($K354,all_tags[topic],1,FALSE),""),
IFERROR(VLOOKUP($L354,all_tags[topic],1,FALSE),""),
IFERROR(VLOOKUP($M354,all_tags[topic],1,FALSE),""),
IFERROR(VLOOKUP($N354,all_tags[topic],1,FALSE),""),
IFERROR(VLOOKUP($O354,all_tags[topic],1,FALSE),"")
)</f>
        <v/>
      </c>
      <c r="AI354" s="5" t="str">
        <f>_xlfn.TEXTJOIN("#",TRUE,
IFERROR(VLOOKUP($F354,all_tags[area],1,FALSE),""),
IFERROR(VLOOKUP($G354,all_tags[area],1,FALSE),""),
IFERROR(VLOOKUP($H354,all_tags[area],1,FALSE),""),
IFERROR(VLOOKUP($I354,all_tags[area],1,FALSE),""),
IFERROR(VLOOKUP($J354,all_tags[area],1,FALSE),""),
IFERROR(VLOOKUP($K354,all_tags[area],1,FALSE),""),
IFERROR(VLOOKUP($L354,all_tags[area],1,FALSE),""),
IFERROR(VLOOKUP($M354,all_tags[area],1,FALSE),""),
IFERROR(VLOOKUP($N354,all_tags[area],1,FALSE),""),
IFERROR(VLOOKUP($O354,all_tags[area],1,FALSE),"")
)</f>
        <v>colour#palette#development</v>
      </c>
      <c r="AJ354" s="5" t="str">
        <f>_xlfn.TEXTJOIN("#",TRUE,
IFERROR(VLOOKUP($F354,all_tags[technology],1,FALSE),""),
IFERROR(VLOOKUP($G354,all_tags[technology],1,FALSE),""),
IFERROR(VLOOKUP($H354,all_tags[technology],1,FALSE),""),
IFERROR(VLOOKUP($I354,all_tags[technology],1,FALSE),""),
IFERROR(VLOOKUP($J354,all_tags[technology],1,FALSE),""),
IFERROR(VLOOKUP($K354,all_tags[technology],1,FALSE),""),
IFERROR(VLOOKUP($L354,all_tags[technology],1,FALSE),""),
IFERROR(VLOOKUP($M354,all_tags[technology],1,FALSE),""),
IFERROR(VLOOKUP($N354,all_tags[technology],1,FALSE),""),
IFERROR(VLOOKUP($O354,all_tags[technology],1,FALSE),"")
)</f>
        <v/>
      </c>
      <c r="AK354" s="5" t="str">
        <f>_xlfn.TEXTJOIN("#",TRUE,
IFERROR(VLOOKUP($F354,all_tags[other],1,FALSE),""),
IFERROR(VLOOKUP($G354,all_tags[other],1,FALSE),""),
IFERROR(VLOOKUP($H354,all_tags[other],1,FALSE),""),
IFERROR(VLOOKUP($I354,all_tags[other],1,FALSE),""),
IFERROR(VLOOKUP($J354,all_tags[other],1,FALSE),""),
IFERROR(VLOOKUP($K354,all_tags[other],1,FALSE),""),
IFERROR(VLOOKUP($L354,all_tags[other],1,FALSE),""),
IFERROR(VLOOKUP($M354,all_tags[other],1,FALSE),""),
IFERROR(VLOOKUP($N354,all_tags[other],1,FALSE),""),
IFERROR(VLOOKUP($O354,all_tags[other],1,FALSE),"")
)</f>
        <v/>
      </c>
      <c r="AL354" t="str">
        <f t="shared" si="5"/>
        <v>post;guide;advice;colour;palette;development</v>
      </c>
    </row>
    <row r="355" spans="1:38" x14ac:dyDescent="0.25">
      <c r="A355" t="str">
        <f>source_data[[#This Row],[link_id]]</f>
        <v>L00825</v>
      </c>
      <c r="B355" t="str">
        <f>source_data[[#This Row],[link]]</f>
        <v>http://www.arilamstein.com/blog/2016/05/26/slides-workshop-mapping-open-data-r/</v>
      </c>
      <c r="C355" t="str">
        <f>source_data[[#This Row],[article_title]]</f>
        <v>Slides from my Workshop: “Mapping Open Data in R”</v>
      </c>
      <c r="D355" t="str">
        <f>source_data[[#This Row],[concatenate]]</f>
        <v>slides;how-to;technology;geospatial;rstats</v>
      </c>
      <c r="E355">
        <f>source_data[[#This Row],[tag_count]]</f>
        <v>5</v>
      </c>
      <c r="F355" t="str" cm="1">
        <f t="array" ref="F355:J355">_xlfn.TEXTSPLIT(Table5[[#This Row],[concatenate]],";")</f>
        <v>slides</v>
      </c>
      <c r="G355" t="str">
        <v>how-to</v>
      </c>
      <c r="H355" t="str">
        <v>technology</v>
      </c>
      <c r="I355" t="str">
        <v>geospatial</v>
      </c>
      <c r="J355" t="str">
        <v>rstats</v>
      </c>
      <c r="Q355">
        <f>IF(ISBLANK(F355),-1,COUNTIF(all_tags[],F355)-COUNTIF(all_tags[category],F355))</f>
        <v>1</v>
      </c>
      <c r="R355">
        <f>IF(ISBLANK(G355),-1,COUNTIF(all_tags[],G355)-COUNTIF(all_tags[category],G355))</f>
        <v>1</v>
      </c>
      <c r="S355">
        <f>IF(ISBLANK(H355),-1,COUNTIF(all_tags[],H355)-COUNTIF(all_tags[category],H355))</f>
        <v>1</v>
      </c>
      <c r="T355">
        <f>IF(ISBLANK(I355),-1,COUNTIF(all_tags[],I355)-COUNTIF(all_tags[category],I355))</f>
        <v>1</v>
      </c>
      <c r="U355">
        <f>IF(ISBLANK(J355),-1,COUNTIF(all_tags[],J355)-COUNTIF(all_tags[category],J355))</f>
        <v>1</v>
      </c>
      <c r="V355">
        <f>IF(ISBLANK(K355),-1,COUNTIF(all_tags[],K355)-COUNTIF(all_tags[category],K355))</f>
        <v>-1</v>
      </c>
      <c r="W355">
        <f>IF(ISBLANK(L355),-1,COUNTIF(all_tags[],L355)-COUNTIF(all_tags[category],L355))</f>
        <v>-1</v>
      </c>
      <c r="X355">
        <f>IF(ISBLANK(M355),-1,COUNTIF(all_tags[],M355)-COUNTIF(all_tags[category],M355))</f>
        <v>-1</v>
      </c>
      <c r="Y355">
        <f>IF(ISBLANK(N355),-1,COUNTIF(all_tags[],N355)-COUNTIF(all_tags[category],N355))</f>
        <v>-1</v>
      </c>
      <c r="Z355">
        <f>IF(ISBLANK(O355),-1,COUNTIF(all_tags[],O355)-COUNTIF(all_tags[category],O355))</f>
        <v>-1</v>
      </c>
      <c r="AB355" t="str">
        <f>Table5[[#This Row],[link_id]]</f>
        <v>L00825</v>
      </c>
      <c r="AC355" s="5" t="str">
        <f>_xlfn.TEXTJOIN("#",TRUE,
IFERROR(VLOOKUP($F355,all_tags[format],1,FALSE),""),
IFERROR(VLOOKUP($G355,all_tags[format],1,FALSE),""),
IFERROR(VLOOKUP($H355,all_tags[format],1,FALSE),""),
IFERROR(VLOOKUP($I355,all_tags[format],1,FALSE),""),
IFERROR(VLOOKUP($J355,all_tags[format],1,FALSE),""),
IFERROR(VLOOKUP($K355,all_tags[format],1,FALSE),""),
IFERROR(VLOOKUP($L355,all_tags[format],1,FALSE),""),
IFERROR(VLOOKUP($M355,all_tags[format],1,FALSE),""),
IFERROR(VLOOKUP($N355,all_tags[format],1,FALSE),""),
IFERROR(VLOOKUP($O355,all_tags[format],1,FALSE),"")
)</f>
        <v>slides</v>
      </c>
      <c r="AD355" s="5" t="str">
        <f>_xlfn.TEXTJOIN("#",TRUE,
IFERROR(VLOOKUP($F355,all_tags[type],1,FALSE),""),
IFERROR(VLOOKUP($G355,all_tags[type],1,FALSE),""),
IFERROR(VLOOKUP($H355,all_tags[type],1,FALSE),""),
IFERROR(VLOOKUP($I355,all_tags[type],1,FALSE),""),
IFERROR(VLOOKUP($J355,all_tags[type],1,FALSE),""),
IFERROR(VLOOKUP($K355,all_tags[type],1,FALSE),""),
IFERROR(VLOOKUP($L355,all_tags[type],1,FALSE),""),
IFERROR(VLOOKUP($M355,all_tags[type],1,FALSE),""),
IFERROR(VLOOKUP($N355,all_tags[type],1,FALSE),""),
IFERROR(VLOOKUP($O355,all_tags[type],1,FALSE),"")
)</f>
        <v>how-to</v>
      </c>
      <c r="AE355" s="5" t="str">
        <f>_xlfn.TEXTJOIN("#",TRUE,
IFERROR(VLOOKUP($F355,all_tags[level],1,FALSE),""),
IFERROR(VLOOKUP($G355,all_tags[level],1,FALSE),""),
IFERROR(VLOOKUP($H355,all_tags[level],1,FALSE),""),
IFERROR(VLOOKUP($I355,all_tags[level],1,FALSE),""),
IFERROR(VLOOKUP($J355,all_tags[level],1,FALSE),""),
IFERROR(VLOOKUP($K355,all_tags[level],1,FALSE),""),
IFERROR(VLOOKUP($L355,all_tags[level],1,FALSE),""),
IFERROR(VLOOKUP($M355,all_tags[level],1,FALSE),""),
IFERROR(VLOOKUP($N355,all_tags[level],1,FALSE),""),
IFERROR(VLOOKUP($O355,all_tags[level],1,FALSE),"")
)</f>
        <v/>
      </c>
      <c r="AF355" s="5" t="str">
        <f>_xlfn.TEXTJOIN("#",TRUE,
IFERROR(VLOOKUP($F355,all_tags[style],1,FALSE),""),
IFERROR(VLOOKUP($G355,all_tags[style],1,FALSE),""),
IFERROR(VLOOKUP($H355,all_tags[style],1,FALSE),""),
IFERROR(VLOOKUP($I355,all_tags[style],1,FALSE),""),
IFERROR(VLOOKUP($J355,all_tags[style],1,FALSE),""),
IFERROR(VLOOKUP($K355,all_tags[style],1,FALSE),""),
IFERROR(VLOOKUP($L355,all_tags[style],1,FALSE),""),
IFERROR(VLOOKUP($M355,all_tags[style],1,FALSE),""),
IFERROR(VLOOKUP($N355,all_tags[style],1,FALSE),""),
IFERROR(VLOOKUP($O355,all_tags[style],1,FALSE),"")
)</f>
        <v/>
      </c>
      <c r="AG355" s="5" t="str">
        <f>_xlfn.TEXTJOIN("#",TRUE,
IFERROR(VLOOKUP($F355,all_tags[theme],1,FALSE),""),
IFERROR(VLOOKUP($G355,all_tags[theme],1,FALSE),""),
IFERROR(VLOOKUP($H355,all_tags[theme],1,FALSE),""),
IFERROR(VLOOKUP($I355,all_tags[theme],1,FALSE),""),
IFERROR(VLOOKUP($J355,all_tags[theme],1,FALSE),""),
IFERROR(VLOOKUP($K355,all_tags[theme],1,FALSE),""),
IFERROR(VLOOKUP($L355,all_tags[theme],1,FALSE),""),
IFERROR(VLOOKUP($M355,all_tags[theme],1,FALSE),""),
IFERROR(VLOOKUP($N355,all_tags[theme],1,FALSE),""),
IFERROR(VLOOKUP($O355,all_tags[theme],1,FALSE),"")
)</f>
        <v/>
      </c>
      <c r="AH355" s="5" t="str">
        <f>_xlfn.TEXTJOIN("#",TRUE,
IFERROR(VLOOKUP($F355,all_tags[topic],1,FALSE),""),
IFERROR(VLOOKUP($G355,all_tags[topic],1,FALSE),""),
IFERROR(VLOOKUP($H355,all_tags[topic],1,FALSE),""),
IFERROR(VLOOKUP($I355,all_tags[topic],1,FALSE),""),
IFERROR(VLOOKUP($J355,all_tags[topic],1,FALSE),""),
IFERROR(VLOOKUP($K355,all_tags[topic],1,FALSE),""),
IFERROR(VLOOKUP($L355,all_tags[topic],1,FALSE),""),
IFERROR(VLOOKUP($M355,all_tags[topic],1,FALSE),""),
IFERROR(VLOOKUP($N355,all_tags[topic],1,FALSE),""),
IFERROR(VLOOKUP($O355,all_tags[topic],1,FALSE),"")
)</f>
        <v>technology</v>
      </c>
      <c r="AI355" s="5" t="str">
        <f>_xlfn.TEXTJOIN("#",TRUE,
IFERROR(VLOOKUP($F355,all_tags[area],1,FALSE),""),
IFERROR(VLOOKUP($G355,all_tags[area],1,FALSE),""),
IFERROR(VLOOKUP($H355,all_tags[area],1,FALSE),""),
IFERROR(VLOOKUP($I355,all_tags[area],1,FALSE),""),
IFERROR(VLOOKUP($J355,all_tags[area],1,FALSE),""),
IFERROR(VLOOKUP($K355,all_tags[area],1,FALSE),""),
IFERROR(VLOOKUP($L355,all_tags[area],1,FALSE),""),
IFERROR(VLOOKUP($M355,all_tags[area],1,FALSE),""),
IFERROR(VLOOKUP($N355,all_tags[area],1,FALSE),""),
IFERROR(VLOOKUP($O355,all_tags[area],1,FALSE),"")
)</f>
        <v>geospatial</v>
      </c>
      <c r="AJ355" s="5" t="str">
        <f>_xlfn.TEXTJOIN("#",TRUE,
IFERROR(VLOOKUP($F355,all_tags[technology],1,FALSE),""),
IFERROR(VLOOKUP($G355,all_tags[technology],1,FALSE),""),
IFERROR(VLOOKUP($H355,all_tags[technology],1,FALSE),""),
IFERROR(VLOOKUP($I355,all_tags[technology],1,FALSE),""),
IFERROR(VLOOKUP($J355,all_tags[technology],1,FALSE),""),
IFERROR(VLOOKUP($K355,all_tags[technology],1,FALSE),""),
IFERROR(VLOOKUP($L355,all_tags[technology],1,FALSE),""),
IFERROR(VLOOKUP($M355,all_tags[technology],1,FALSE),""),
IFERROR(VLOOKUP($N355,all_tags[technology],1,FALSE),""),
IFERROR(VLOOKUP($O355,all_tags[technology],1,FALSE),"")
)</f>
        <v>rstats</v>
      </c>
      <c r="AK355" s="5" t="str">
        <f>_xlfn.TEXTJOIN("#",TRUE,
IFERROR(VLOOKUP($F355,all_tags[other],1,FALSE),""),
IFERROR(VLOOKUP($G355,all_tags[other],1,FALSE),""),
IFERROR(VLOOKUP($H355,all_tags[other],1,FALSE),""),
IFERROR(VLOOKUP($I355,all_tags[other],1,FALSE),""),
IFERROR(VLOOKUP($J355,all_tags[other],1,FALSE),""),
IFERROR(VLOOKUP($K355,all_tags[other],1,FALSE),""),
IFERROR(VLOOKUP($L355,all_tags[other],1,FALSE),""),
IFERROR(VLOOKUP($M355,all_tags[other],1,FALSE),""),
IFERROR(VLOOKUP($N355,all_tags[other],1,FALSE),""),
IFERROR(VLOOKUP($O355,all_tags[other],1,FALSE),"")
)</f>
        <v/>
      </c>
      <c r="AL355" t="str">
        <f t="shared" si="5"/>
        <v>slides;how-to;technology;geospatial;rstats</v>
      </c>
    </row>
    <row r="356" spans="1:38" x14ac:dyDescent="0.25">
      <c r="A356" t="str">
        <f>source_data[[#This Row],[link_id]]</f>
        <v>L00827</v>
      </c>
      <c r="B356" t="str">
        <f>source_data[[#This Row],[link]]</f>
        <v>http://www.cagrimmett.com/til/2016/08/19/d3-pie-chart.html</v>
      </c>
      <c r="C356" t="str">
        <f>source_data[[#This Row],[article_title]]</f>
        <v>Let’s Make a Pie Chart with D3.js</v>
      </c>
      <c r="D356" t="str">
        <f>source_data[[#This Row],[concatenate]]</f>
        <v>post;how-to;technology;pie-chart;javascript;d3js</v>
      </c>
      <c r="E356">
        <f>source_data[[#This Row],[tag_count]]</f>
        <v>5</v>
      </c>
      <c r="F356" t="str" cm="1">
        <f t="array" ref="F356:K356">_xlfn.TEXTSPLIT(Table5[[#This Row],[concatenate]],";")</f>
        <v>post</v>
      </c>
      <c r="G356" t="str">
        <v>how-to</v>
      </c>
      <c r="H356" t="str">
        <v>technology</v>
      </c>
      <c r="I356" t="str">
        <v>pie-chart</v>
      </c>
      <c r="J356" t="str">
        <v>javascript</v>
      </c>
      <c r="K356" t="str">
        <v>d3js</v>
      </c>
      <c r="Q356">
        <f>IF(ISBLANK(F356),-1,COUNTIF(all_tags[],F356)-COUNTIF(all_tags[category],F356))</f>
        <v>1</v>
      </c>
      <c r="R356">
        <f>IF(ISBLANK(G356),-1,COUNTIF(all_tags[],G356)-COUNTIF(all_tags[category],G356))</f>
        <v>1</v>
      </c>
      <c r="S356">
        <f>IF(ISBLANK(H356),-1,COUNTIF(all_tags[],H356)-COUNTIF(all_tags[category],H356))</f>
        <v>1</v>
      </c>
      <c r="T356">
        <f>IF(ISBLANK(I356),-1,COUNTIF(all_tags[],I356)-COUNTIF(all_tags[category],I356))</f>
        <v>1</v>
      </c>
      <c r="U356">
        <f>IF(ISBLANK(J356),-1,COUNTIF(all_tags[],J356)-COUNTIF(all_tags[category],J356))</f>
        <v>1</v>
      </c>
      <c r="V356">
        <f>IF(ISBLANK(K356),-1,COUNTIF(all_tags[],K356)-COUNTIF(all_tags[category],K356))</f>
        <v>1</v>
      </c>
      <c r="W356">
        <f>IF(ISBLANK(L356),-1,COUNTIF(all_tags[],L356)-COUNTIF(all_tags[category],L356))</f>
        <v>-1</v>
      </c>
      <c r="X356">
        <f>IF(ISBLANK(M356),-1,COUNTIF(all_tags[],M356)-COUNTIF(all_tags[category],M356))</f>
        <v>-1</v>
      </c>
      <c r="Y356">
        <f>IF(ISBLANK(N356),-1,COUNTIF(all_tags[],N356)-COUNTIF(all_tags[category],N356))</f>
        <v>-1</v>
      </c>
      <c r="Z356">
        <f>IF(ISBLANK(O356),-1,COUNTIF(all_tags[],O356)-COUNTIF(all_tags[category],O356))</f>
        <v>-1</v>
      </c>
      <c r="AB356" t="str">
        <f>Table5[[#This Row],[link_id]]</f>
        <v>L00827</v>
      </c>
      <c r="AC356" s="5" t="str">
        <f>_xlfn.TEXTJOIN("#",TRUE,
IFERROR(VLOOKUP($F356,all_tags[format],1,FALSE),""),
IFERROR(VLOOKUP($G356,all_tags[format],1,FALSE),""),
IFERROR(VLOOKUP($H356,all_tags[format],1,FALSE),""),
IFERROR(VLOOKUP($I356,all_tags[format],1,FALSE),""),
IFERROR(VLOOKUP($J356,all_tags[format],1,FALSE),""),
IFERROR(VLOOKUP($K356,all_tags[format],1,FALSE),""),
IFERROR(VLOOKUP($L356,all_tags[format],1,FALSE),""),
IFERROR(VLOOKUP($M356,all_tags[format],1,FALSE),""),
IFERROR(VLOOKUP($N356,all_tags[format],1,FALSE),""),
IFERROR(VLOOKUP($O356,all_tags[format],1,FALSE),"")
)</f>
        <v>post</v>
      </c>
      <c r="AD356" s="5" t="str">
        <f>_xlfn.TEXTJOIN("#",TRUE,
IFERROR(VLOOKUP($F356,all_tags[type],1,FALSE),""),
IFERROR(VLOOKUP($G356,all_tags[type],1,FALSE),""),
IFERROR(VLOOKUP($H356,all_tags[type],1,FALSE),""),
IFERROR(VLOOKUP($I356,all_tags[type],1,FALSE),""),
IFERROR(VLOOKUP($J356,all_tags[type],1,FALSE),""),
IFERROR(VLOOKUP($K356,all_tags[type],1,FALSE),""),
IFERROR(VLOOKUP($L356,all_tags[type],1,FALSE),""),
IFERROR(VLOOKUP($M356,all_tags[type],1,FALSE),""),
IFERROR(VLOOKUP($N356,all_tags[type],1,FALSE),""),
IFERROR(VLOOKUP($O356,all_tags[type],1,FALSE),"")
)</f>
        <v>how-to</v>
      </c>
      <c r="AE356" s="5" t="str">
        <f>_xlfn.TEXTJOIN("#",TRUE,
IFERROR(VLOOKUP($F356,all_tags[level],1,FALSE),""),
IFERROR(VLOOKUP($G356,all_tags[level],1,FALSE),""),
IFERROR(VLOOKUP($H356,all_tags[level],1,FALSE),""),
IFERROR(VLOOKUP($I356,all_tags[level],1,FALSE),""),
IFERROR(VLOOKUP($J356,all_tags[level],1,FALSE),""),
IFERROR(VLOOKUP($K356,all_tags[level],1,FALSE),""),
IFERROR(VLOOKUP($L356,all_tags[level],1,FALSE),""),
IFERROR(VLOOKUP($M356,all_tags[level],1,FALSE),""),
IFERROR(VLOOKUP($N356,all_tags[level],1,FALSE),""),
IFERROR(VLOOKUP($O356,all_tags[level],1,FALSE),"")
)</f>
        <v/>
      </c>
      <c r="AF356" s="5" t="str">
        <f>_xlfn.TEXTJOIN("#",TRUE,
IFERROR(VLOOKUP($F356,all_tags[style],1,FALSE),""),
IFERROR(VLOOKUP($G356,all_tags[style],1,FALSE),""),
IFERROR(VLOOKUP($H356,all_tags[style],1,FALSE),""),
IFERROR(VLOOKUP($I356,all_tags[style],1,FALSE),""),
IFERROR(VLOOKUP($J356,all_tags[style],1,FALSE),""),
IFERROR(VLOOKUP($K356,all_tags[style],1,FALSE),""),
IFERROR(VLOOKUP($L356,all_tags[style],1,FALSE),""),
IFERROR(VLOOKUP($M356,all_tags[style],1,FALSE),""),
IFERROR(VLOOKUP($N356,all_tags[style],1,FALSE),""),
IFERROR(VLOOKUP($O356,all_tags[style],1,FALSE),"")
)</f>
        <v/>
      </c>
      <c r="AG356" s="5" t="str">
        <f>_xlfn.TEXTJOIN("#",TRUE,
IFERROR(VLOOKUP($F356,all_tags[theme],1,FALSE),""),
IFERROR(VLOOKUP($G356,all_tags[theme],1,FALSE),""),
IFERROR(VLOOKUP($H356,all_tags[theme],1,FALSE),""),
IFERROR(VLOOKUP($I356,all_tags[theme],1,FALSE),""),
IFERROR(VLOOKUP($J356,all_tags[theme],1,FALSE),""),
IFERROR(VLOOKUP($K356,all_tags[theme],1,FALSE),""),
IFERROR(VLOOKUP($L356,all_tags[theme],1,FALSE),""),
IFERROR(VLOOKUP($M356,all_tags[theme],1,FALSE),""),
IFERROR(VLOOKUP($N356,all_tags[theme],1,FALSE),""),
IFERROR(VLOOKUP($O356,all_tags[theme],1,FALSE),"")
)</f>
        <v/>
      </c>
      <c r="AH356" s="5" t="str">
        <f>_xlfn.TEXTJOIN("#",TRUE,
IFERROR(VLOOKUP($F356,all_tags[topic],1,FALSE),""),
IFERROR(VLOOKUP($G356,all_tags[topic],1,FALSE),""),
IFERROR(VLOOKUP($H356,all_tags[topic],1,FALSE),""),
IFERROR(VLOOKUP($I356,all_tags[topic],1,FALSE),""),
IFERROR(VLOOKUP($J356,all_tags[topic],1,FALSE),""),
IFERROR(VLOOKUP($K356,all_tags[topic],1,FALSE),""),
IFERROR(VLOOKUP($L356,all_tags[topic],1,FALSE),""),
IFERROR(VLOOKUP($M356,all_tags[topic],1,FALSE),""),
IFERROR(VLOOKUP($N356,all_tags[topic],1,FALSE),""),
IFERROR(VLOOKUP($O356,all_tags[topic],1,FALSE),"")
)</f>
        <v>technology</v>
      </c>
      <c r="AI356" s="5" t="str">
        <f>_xlfn.TEXTJOIN("#",TRUE,
IFERROR(VLOOKUP($F356,all_tags[area],1,FALSE),""),
IFERROR(VLOOKUP($G356,all_tags[area],1,FALSE),""),
IFERROR(VLOOKUP($H356,all_tags[area],1,FALSE),""),
IFERROR(VLOOKUP($I356,all_tags[area],1,FALSE),""),
IFERROR(VLOOKUP($J356,all_tags[area],1,FALSE),""),
IFERROR(VLOOKUP($K356,all_tags[area],1,FALSE),""),
IFERROR(VLOOKUP($L356,all_tags[area],1,FALSE),""),
IFERROR(VLOOKUP($M356,all_tags[area],1,FALSE),""),
IFERROR(VLOOKUP($N356,all_tags[area],1,FALSE),""),
IFERROR(VLOOKUP($O356,all_tags[area],1,FALSE),"")
)</f>
        <v>pie-chart</v>
      </c>
      <c r="AJ356" s="5" t="str">
        <f>_xlfn.TEXTJOIN("#",TRUE,
IFERROR(VLOOKUP($F356,all_tags[technology],1,FALSE),""),
IFERROR(VLOOKUP($G356,all_tags[technology],1,FALSE),""),
IFERROR(VLOOKUP($H356,all_tags[technology],1,FALSE),""),
IFERROR(VLOOKUP($I356,all_tags[technology],1,FALSE),""),
IFERROR(VLOOKUP($J356,all_tags[technology],1,FALSE),""),
IFERROR(VLOOKUP($K356,all_tags[technology],1,FALSE),""),
IFERROR(VLOOKUP($L356,all_tags[technology],1,FALSE),""),
IFERROR(VLOOKUP($M356,all_tags[technology],1,FALSE),""),
IFERROR(VLOOKUP($N356,all_tags[technology],1,FALSE),""),
IFERROR(VLOOKUP($O356,all_tags[technology],1,FALSE),"")
)</f>
        <v>javascript#d3js</v>
      </c>
      <c r="AK356" s="5" t="str">
        <f>_xlfn.TEXTJOIN("#",TRUE,
IFERROR(VLOOKUP($F356,all_tags[other],1,FALSE),""),
IFERROR(VLOOKUP($G356,all_tags[other],1,FALSE),""),
IFERROR(VLOOKUP($H356,all_tags[other],1,FALSE),""),
IFERROR(VLOOKUP($I356,all_tags[other],1,FALSE),""),
IFERROR(VLOOKUP($J356,all_tags[other],1,FALSE),""),
IFERROR(VLOOKUP($K356,all_tags[other],1,FALSE),""),
IFERROR(VLOOKUP($L356,all_tags[other],1,FALSE),""),
IFERROR(VLOOKUP($M356,all_tags[other],1,FALSE),""),
IFERROR(VLOOKUP($N356,all_tags[other],1,FALSE),""),
IFERROR(VLOOKUP($O356,all_tags[other],1,FALSE),"")
)</f>
        <v/>
      </c>
      <c r="AL356" t="str">
        <f t="shared" si="5"/>
        <v>post;how-to;technology;pie-chart;javascript;d3js</v>
      </c>
    </row>
    <row r="357" spans="1:38" x14ac:dyDescent="0.25">
      <c r="A357" t="str">
        <f>source_data[[#This Row],[link_id]]</f>
        <v>L00832</v>
      </c>
      <c r="B357" t="str">
        <f>source_data[[#This Row],[link]]</f>
        <v>http://garrickadenbuie.com/project/ggpomological/</v>
      </c>
      <c r="C357" t="str">
        <f>source_data[[#This Row],[article_title]]</f>
        <v>🍑 ggpomological: A Pomological ggplot2 Theme</v>
      </c>
      <c r="D357" t="str">
        <f>source_data[[#This Row],[concatenate]]</f>
        <v>post;package;data-viz;design;technology;rstats;ggplot2</v>
      </c>
      <c r="E357">
        <f>source_data[[#This Row],[tag_count]]</f>
        <v>5</v>
      </c>
      <c r="F357" t="str" cm="1">
        <f t="array" ref="F357:L357">_xlfn.TEXTSPLIT(Table5[[#This Row],[concatenate]],";")</f>
        <v>post</v>
      </c>
      <c r="G357" t="str">
        <v>package</v>
      </c>
      <c r="H357" t="str">
        <v>data-viz</v>
      </c>
      <c r="I357" t="str">
        <v>design</v>
      </c>
      <c r="J357" t="str">
        <v>technology</v>
      </c>
      <c r="K357" t="str">
        <v>rstats</v>
      </c>
      <c r="L357" t="str">
        <v>ggplot2</v>
      </c>
      <c r="Q357">
        <f>IF(ISBLANK(F357),-1,COUNTIF(all_tags[],F357)-COUNTIF(all_tags[category],F357))</f>
        <v>1</v>
      </c>
      <c r="R357">
        <f>IF(ISBLANK(G357),-1,COUNTIF(all_tags[],G357)-COUNTIF(all_tags[category],G357))</f>
        <v>1</v>
      </c>
      <c r="S357">
        <f>IF(ISBLANK(H357),-1,COUNTIF(all_tags[],H357)-COUNTIF(all_tags[category],H357))</f>
        <v>1</v>
      </c>
      <c r="T357">
        <f>IF(ISBLANK(I357),-1,COUNTIF(all_tags[],I357)-COUNTIF(all_tags[category],I357))</f>
        <v>1</v>
      </c>
      <c r="U357">
        <f>IF(ISBLANK(J357),-1,COUNTIF(all_tags[],J357)-COUNTIF(all_tags[category],J357))</f>
        <v>1</v>
      </c>
      <c r="V357">
        <f>IF(ISBLANK(K357),-1,COUNTIF(all_tags[],K357)-COUNTIF(all_tags[category],K357))</f>
        <v>1</v>
      </c>
      <c r="W357">
        <f>IF(ISBLANK(L357),-1,COUNTIF(all_tags[],L357)-COUNTIF(all_tags[category],L357))</f>
        <v>1</v>
      </c>
      <c r="X357">
        <f>IF(ISBLANK(M357),-1,COUNTIF(all_tags[],M357)-COUNTIF(all_tags[category],M357))</f>
        <v>-1</v>
      </c>
      <c r="Y357">
        <f>IF(ISBLANK(N357),-1,COUNTIF(all_tags[],N357)-COUNTIF(all_tags[category],N357))</f>
        <v>-1</v>
      </c>
      <c r="Z357">
        <f>IF(ISBLANK(O357),-1,COUNTIF(all_tags[],O357)-COUNTIF(all_tags[category],O357))</f>
        <v>-1</v>
      </c>
      <c r="AB357" t="str">
        <f>Table5[[#This Row],[link_id]]</f>
        <v>L00832</v>
      </c>
      <c r="AC357" s="5" t="str">
        <f>_xlfn.TEXTJOIN("#",TRUE,
IFERROR(VLOOKUP($F357,all_tags[format],1,FALSE),""),
IFERROR(VLOOKUP($G357,all_tags[format],1,FALSE),""),
IFERROR(VLOOKUP($H357,all_tags[format],1,FALSE),""),
IFERROR(VLOOKUP($I357,all_tags[format],1,FALSE),""),
IFERROR(VLOOKUP($J357,all_tags[format],1,FALSE),""),
IFERROR(VLOOKUP($K357,all_tags[format],1,FALSE),""),
IFERROR(VLOOKUP($L357,all_tags[format],1,FALSE),""),
IFERROR(VLOOKUP($M357,all_tags[format],1,FALSE),""),
IFERROR(VLOOKUP($N357,all_tags[format],1,FALSE),""),
IFERROR(VLOOKUP($O357,all_tags[format],1,FALSE),"")
)</f>
        <v>post#package</v>
      </c>
      <c r="AD357" s="5" t="str">
        <f>_xlfn.TEXTJOIN("#",TRUE,
IFERROR(VLOOKUP($F357,all_tags[type],1,FALSE),""),
IFERROR(VLOOKUP($G357,all_tags[type],1,FALSE),""),
IFERROR(VLOOKUP($H357,all_tags[type],1,FALSE),""),
IFERROR(VLOOKUP($I357,all_tags[type],1,FALSE),""),
IFERROR(VLOOKUP($J357,all_tags[type],1,FALSE),""),
IFERROR(VLOOKUP($K357,all_tags[type],1,FALSE),""),
IFERROR(VLOOKUP($L357,all_tags[type],1,FALSE),""),
IFERROR(VLOOKUP($M357,all_tags[type],1,FALSE),""),
IFERROR(VLOOKUP($N357,all_tags[type],1,FALSE),""),
IFERROR(VLOOKUP($O357,all_tags[type],1,FALSE),"")
)</f>
        <v/>
      </c>
      <c r="AE357" s="5" t="str">
        <f>_xlfn.TEXTJOIN("#",TRUE,
IFERROR(VLOOKUP($F357,all_tags[level],1,FALSE),""),
IFERROR(VLOOKUP($G357,all_tags[level],1,FALSE),""),
IFERROR(VLOOKUP($H357,all_tags[level],1,FALSE),""),
IFERROR(VLOOKUP($I357,all_tags[level],1,FALSE),""),
IFERROR(VLOOKUP($J357,all_tags[level],1,FALSE),""),
IFERROR(VLOOKUP($K357,all_tags[level],1,FALSE),""),
IFERROR(VLOOKUP($L357,all_tags[level],1,FALSE),""),
IFERROR(VLOOKUP($M357,all_tags[level],1,FALSE),""),
IFERROR(VLOOKUP($N357,all_tags[level],1,FALSE),""),
IFERROR(VLOOKUP($O357,all_tags[level],1,FALSE),"")
)</f>
        <v/>
      </c>
      <c r="AF357" s="5" t="str">
        <f>_xlfn.TEXTJOIN("#",TRUE,
IFERROR(VLOOKUP($F357,all_tags[style],1,FALSE),""),
IFERROR(VLOOKUP($G357,all_tags[style],1,FALSE),""),
IFERROR(VLOOKUP($H357,all_tags[style],1,FALSE),""),
IFERROR(VLOOKUP($I357,all_tags[style],1,FALSE),""),
IFERROR(VLOOKUP($J357,all_tags[style],1,FALSE),""),
IFERROR(VLOOKUP($K357,all_tags[style],1,FALSE),""),
IFERROR(VLOOKUP($L357,all_tags[style],1,FALSE),""),
IFERROR(VLOOKUP($M357,all_tags[style],1,FALSE),""),
IFERROR(VLOOKUP($N357,all_tags[style],1,FALSE),""),
IFERROR(VLOOKUP($O357,all_tags[style],1,FALSE),"")
)</f>
        <v/>
      </c>
      <c r="AG357" s="5" t="str">
        <f>_xlfn.TEXTJOIN("#",TRUE,
IFERROR(VLOOKUP($F357,all_tags[theme],1,FALSE),""),
IFERROR(VLOOKUP($G357,all_tags[theme],1,FALSE),""),
IFERROR(VLOOKUP($H357,all_tags[theme],1,FALSE),""),
IFERROR(VLOOKUP($I357,all_tags[theme],1,FALSE),""),
IFERROR(VLOOKUP($J357,all_tags[theme],1,FALSE),""),
IFERROR(VLOOKUP($K357,all_tags[theme],1,FALSE),""),
IFERROR(VLOOKUP($L357,all_tags[theme],1,FALSE),""),
IFERROR(VLOOKUP($M357,all_tags[theme],1,FALSE),""),
IFERROR(VLOOKUP($N357,all_tags[theme],1,FALSE),""),
IFERROR(VLOOKUP($O357,all_tags[theme],1,FALSE),"")
)</f>
        <v>data-viz</v>
      </c>
      <c r="AH357" s="5" t="str">
        <f>_xlfn.TEXTJOIN("#",TRUE,
IFERROR(VLOOKUP($F357,all_tags[topic],1,FALSE),""),
IFERROR(VLOOKUP($G357,all_tags[topic],1,FALSE),""),
IFERROR(VLOOKUP($H357,all_tags[topic],1,FALSE),""),
IFERROR(VLOOKUP($I357,all_tags[topic],1,FALSE),""),
IFERROR(VLOOKUP($J357,all_tags[topic],1,FALSE),""),
IFERROR(VLOOKUP($K357,all_tags[topic],1,FALSE),""),
IFERROR(VLOOKUP($L357,all_tags[topic],1,FALSE),""),
IFERROR(VLOOKUP($M357,all_tags[topic],1,FALSE),""),
IFERROR(VLOOKUP($N357,all_tags[topic],1,FALSE),""),
IFERROR(VLOOKUP($O357,all_tags[topic],1,FALSE),"")
)</f>
        <v>design#technology</v>
      </c>
      <c r="AI357" s="5" t="str">
        <f>_xlfn.TEXTJOIN("#",TRUE,
IFERROR(VLOOKUP($F357,all_tags[area],1,FALSE),""),
IFERROR(VLOOKUP($G357,all_tags[area],1,FALSE),""),
IFERROR(VLOOKUP($H357,all_tags[area],1,FALSE),""),
IFERROR(VLOOKUP($I357,all_tags[area],1,FALSE),""),
IFERROR(VLOOKUP($J357,all_tags[area],1,FALSE),""),
IFERROR(VLOOKUP($K357,all_tags[area],1,FALSE),""),
IFERROR(VLOOKUP($L357,all_tags[area],1,FALSE),""),
IFERROR(VLOOKUP($M357,all_tags[area],1,FALSE),""),
IFERROR(VLOOKUP($N357,all_tags[area],1,FALSE),""),
IFERROR(VLOOKUP($O357,all_tags[area],1,FALSE),"")
)</f>
        <v/>
      </c>
      <c r="AJ357" s="5" t="str">
        <f>_xlfn.TEXTJOIN("#",TRUE,
IFERROR(VLOOKUP($F357,all_tags[technology],1,FALSE),""),
IFERROR(VLOOKUP($G357,all_tags[technology],1,FALSE),""),
IFERROR(VLOOKUP($H357,all_tags[technology],1,FALSE),""),
IFERROR(VLOOKUP($I357,all_tags[technology],1,FALSE),""),
IFERROR(VLOOKUP($J357,all_tags[technology],1,FALSE),""),
IFERROR(VLOOKUP($K357,all_tags[technology],1,FALSE),""),
IFERROR(VLOOKUP($L357,all_tags[technology],1,FALSE),""),
IFERROR(VLOOKUP($M357,all_tags[technology],1,FALSE),""),
IFERROR(VLOOKUP($N357,all_tags[technology],1,FALSE),""),
IFERROR(VLOOKUP($O357,all_tags[technology],1,FALSE),"")
)</f>
        <v>rstats#ggplot2</v>
      </c>
      <c r="AK357" s="5" t="str">
        <f>_xlfn.TEXTJOIN("#",TRUE,
IFERROR(VLOOKUP($F357,all_tags[other],1,FALSE),""),
IFERROR(VLOOKUP($G357,all_tags[other],1,FALSE),""),
IFERROR(VLOOKUP($H357,all_tags[other],1,FALSE),""),
IFERROR(VLOOKUP($I357,all_tags[other],1,FALSE),""),
IFERROR(VLOOKUP($J357,all_tags[other],1,FALSE),""),
IFERROR(VLOOKUP($K357,all_tags[other],1,FALSE),""),
IFERROR(VLOOKUP($L357,all_tags[other],1,FALSE),""),
IFERROR(VLOOKUP($M357,all_tags[other],1,FALSE),""),
IFERROR(VLOOKUP($N357,all_tags[other],1,FALSE),""),
IFERROR(VLOOKUP($O357,all_tags[other],1,FALSE),"")
)</f>
        <v/>
      </c>
      <c r="AL357" t="str">
        <f t="shared" si="5"/>
        <v>post;package;data-viz;design;technology;rstats;ggplot2</v>
      </c>
    </row>
    <row r="358" spans="1:38" x14ac:dyDescent="0.25">
      <c r="A358" t="str">
        <f>source_data[[#This Row],[link_id]]</f>
        <v>L00836</v>
      </c>
      <c r="B358" t="str">
        <f>source_data[[#This Row],[link]]</f>
        <v>https://womentalkdesign.com/video/hacking-the-visual-norm/</v>
      </c>
      <c r="C358" t="str">
        <f>source_data[[#This Row],[article_title]]</f>
        <v>Hacking the Visual Norm</v>
      </c>
      <c r="D358" t="str">
        <f>source_data[[#This Row],[concatenate]]</f>
        <v>talk;general;data-viz;design</v>
      </c>
      <c r="E358">
        <f>source_data[[#This Row],[tag_count]]</f>
        <v>5</v>
      </c>
      <c r="F358" t="str" cm="1">
        <f t="array" ref="F358:I358">_xlfn.TEXTSPLIT(Table5[[#This Row],[concatenate]],";")</f>
        <v>talk</v>
      </c>
      <c r="G358" t="str">
        <v>general</v>
      </c>
      <c r="H358" t="str">
        <v>data-viz</v>
      </c>
      <c r="I358" t="str">
        <v>design</v>
      </c>
      <c r="Q358">
        <f>IF(ISBLANK(F358),-1,COUNTIF(all_tags[],F358)-COUNTIF(all_tags[category],F358))</f>
        <v>1</v>
      </c>
      <c r="R358">
        <f>IF(ISBLANK(G358),-1,COUNTIF(all_tags[],G358)-COUNTIF(all_tags[category],G358))</f>
        <v>1</v>
      </c>
      <c r="S358">
        <f>IF(ISBLANK(H358),-1,COUNTIF(all_tags[],H358)-COUNTIF(all_tags[category],H358))</f>
        <v>1</v>
      </c>
      <c r="T358">
        <f>IF(ISBLANK(I358),-1,COUNTIF(all_tags[],I358)-COUNTIF(all_tags[category],I358))</f>
        <v>1</v>
      </c>
      <c r="U358">
        <f>IF(ISBLANK(J358),-1,COUNTIF(all_tags[],J358)-COUNTIF(all_tags[category],J358))</f>
        <v>-1</v>
      </c>
      <c r="V358">
        <f>IF(ISBLANK(K358),-1,COUNTIF(all_tags[],K358)-COUNTIF(all_tags[category],K358))</f>
        <v>-1</v>
      </c>
      <c r="W358">
        <f>IF(ISBLANK(L358),-1,COUNTIF(all_tags[],L358)-COUNTIF(all_tags[category],L358))</f>
        <v>-1</v>
      </c>
      <c r="X358">
        <f>IF(ISBLANK(M358),-1,COUNTIF(all_tags[],M358)-COUNTIF(all_tags[category],M358))</f>
        <v>-1</v>
      </c>
      <c r="Y358">
        <f>IF(ISBLANK(N358),-1,COUNTIF(all_tags[],N358)-COUNTIF(all_tags[category],N358))</f>
        <v>-1</v>
      </c>
      <c r="Z358">
        <f>IF(ISBLANK(O358),-1,COUNTIF(all_tags[],O358)-COUNTIF(all_tags[category],O358))</f>
        <v>-1</v>
      </c>
      <c r="AB358" t="str">
        <f>Table5[[#This Row],[link_id]]</f>
        <v>L00836</v>
      </c>
      <c r="AC358" s="5" t="str">
        <f>_xlfn.TEXTJOIN("#",TRUE,
IFERROR(VLOOKUP($F358,all_tags[format],1,FALSE),""),
IFERROR(VLOOKUP($G358,all_tags[format],1,FALSE),""),
IFERROR(VLOOKUP($H358,all_tags[format],1,FALSE),""),
IFERROR(VLOOKUP($I358,all_tags[format],1,FALSE),""),
IFERROR(VLOOKUP($J358,all_tags[format],1,FALSE),""),
IFERROR(VLOOKUP($K358,all_tags[format],1,FALSE),""),
IFERROR(VLOOKUP($L358,all_tags[format],1,FALSE),""),
IFERROR(VLOOKUP($M358,all_tags[format],1,FALSE),""),
IFERROR(VLOOKUP($N358,all_tags[format],1,FALSE),""),
IFERROR(VLOOKUP($O358,all_tags[format],1,FALSE),"")
)</f>
        <v>talk</v>
      </c>
      <c r="AD358" s="5" t="str">
        <f>_xlfn.TEXTJOIN("#",TRUE,
IFERROR(VLOOKUP($F358,all_tags[type],1,FALSE),""),
IFERROR(VLOOKUP($G358,all_tags[type],1,FALSE),""),
IFERROR(VLOOKUP($H358,all_tags[type],1,FALSE),""),
IFERROR(VLOOKUP($I358,all_tags[type],1,FALSE),""),
IFERROR(VLOOKUP($J358,all_tags[type],1,FALSE),""),
IFERROR(VLOOKUP($K358,all_tags[type],1,FALSE),""),
IFERROR(VLOOKUP($L358,all_tags[type],1,FALSE),""),
IFERROR(VLOOKUP($M358,all_tags[type],1,FALSE),""),
IFERROR(VLOOKUP($N358,all_tags[type],1,FALSE),""),
IFERROR(VLOOKUP($O358,all_tags[type],1,FALSE),"")
)</f>
        <v>general</v>
      </c>
      <c r="AE358" s="5" t="str">
        <f>_xlfn.TEXTJOIN("#",TRUE,
IFERROR(VLOOKUP($F358,all_tags[level],1,FALSE),""),
IFERROR(VLOOKUP($G358,all_tags[level],1,FALSE),""),
IFERROR(VLOOKUP($H358,all_tags[level],1,FALSE),""),
IFERROR(VLOOKUP($I358,all_tags[level],1,FALSE),""),
IFERROR(VLOOKUP($J358,all_tags[level],1,FALSE),""),
IFERROR(VLOOKUP($K358,all_tags[level],1,FALSE),""),
IFERROR(VLOOKUP($L358,all_tags[level],1,FALSE),""),
IFERROR(VLOOKUP($M358,all_tags[level],1,FALSE),""),
IFERROR(VLOOKUP($N358,all_tags[level],1,FALSE),""),
IFERROR(VLOOKUP($O358,all_tags[level],1,FALSE),"")
)</f>
        <v/>
      </c>
      <c r="AF358" s="5" t="str">
        <f>_xlfn.TEXTJOIN("#",TRUE,
IFERROR(VLOOKUP($F358,all_tags[style],1,FALSE),""),
IFERROR(VLOOKUP($G358,all_tags[style],1,FALSE),""),
IFERROR(VLOOKUP($H358,all_tags[style],1,FALSE),""),
IFERROR(VLOOKUP($I358,all_tags[style],1,FALSE),""),
IFERROR(VLOOKUP($J358,all_tags[style],1,FALSE),""),
IFERROR(VLOOKUP($K358,all_tags[style],1,FALSE),""),
IFERROR(VLOOKUP($L358,all_tags[style],1,FALSE),""),
IFERROR(VLOOKUP($M358,all_tags[style],1,FALSE),""),
IFERROR(VLOOKUP($N358,all_tags[style],1,FALSE),""),
IFERROR(VLOOKUP($O358,all_tags[style],1,FALSE),"")
)</f>
        <v/>
      </c>
      <c r="AG358" s="5" t="str">
        <f>_xlfn.TEXTJOIN("#",TRUE,
IFERROR(VLOOKUP($F358,all_tags[theme],1,FALSE),""),
IFERROR(VLOOKUP($G358,all_tags[theme],1,FALSE),""),
IFERROR(VLOOKUP($H358,all_tags[theme],1,FALSE),""),
IFERROR(VLOOKUP($I358,all_tags[theme],1,FALSE),""),
IFERROR(VLOOKUP($J358,all_tags[theme],1,FALSE),""),
IFERROR(VLOOKUP($K358,all_tags[theme],1,FALSE),""),
IFERROR(VLOOKUP($L358,all_tags[theme],1,FALSE),""),
IFERROR(VLOOKUP($M358,all_tags[theme],1,FALSE),""),
IFERROR(VLOOKUP($N358,all_tags[theme],1,FALSE),""),
IFERROR(VLOOKUP($O358,all_tags[theme],1,FALSE),"")
)</f>
        <v>data-viz</v>
      </c>
      <c r="AH358" s="5" t="str">
        <f>_xlfn.TEXTJOIN("#",TRUE,
IFERROR(VLOOKUP($F358,all_tags[topic],1,FALSE),""),
IFERROR(VLOOKUP($G358,all_tags[topic],1,FALSE),""),
IFERROR(VLOOKUP($H358,all_tags[topic],1,FALSE),""),
IFERROR(VLOOKUP($I358,all_tags[topic],1,FALSE),""),
IFERROR(VLOOKUP($J358,all_tags[topic],1,FALSE),""),
IFERROR(VLOOKUP($K358,all_tags[topic],1,FALSE),""),
IFERROR(VLOOKUP($L358,all_tags[topic],1,FALSE),""),
IFERROR(VLOOKUP($M358,all_tags[topic],1,FALSE),""),
IFERROR(VLOOKUP($N358,all_tags[topic],1,FALSE),""),
IFERROR(VLOOKUP($O358,all_tags[topic],1,FALSE),"")
)</f>
        <v>design</v>
      </c>
      <c r="AI358" s="5" t="str">
        <f>_xlfn.TEXTJOIN("#",TRUE,
IFERROR(VLOOKUP($F358,all_tags[area],1,FALSE),""),
IFERROR(VLOOKUP($G358,all_tags[area],1,FALSE),""),
IFERROR(VLOOKUP($H358,all_tags[area],1,FALSE),""),
IFERROR(VLOOKUP($I358,all_tags[area],1,FALSE),""),
IFERROR(VLOOKUP($J358,all_tags[area],1,FALSE),""),
IFERROR(VLOOKUP($K358,all_tags[area],1,FALSE),""),
IFERROR(VLOOKUP($L358,all_tags[area],1,FALSE),""),
IFERROR(VLOOKUP($M358,all_tags[area],1,FALSE),""),
IFERROR(VLOOKUP($N358,all_tags[area],1,FALSE),""),
IFERROR(VLOOKUP($O358,all_tags[area],1,FALSE),"")
)</f>
        <v/>
      </c>
      <c r="AJ358" s="5" t="str">
        <f>_xlfn.TEXTJOIN("#",TRUE,
IFERROR(VLOOKUP($F358,all_tags[technology],1,FALSE),""),
IFERROR(VLOOKUP($G358,all_tags[technology],1,FALSE),""),
IFERROR(VLOOKUP($H358,all_tags[technology],1,FALSE),""),
IFERROR(VLOOKUP($I358,all_tags[technology],1,FALSE),""),
IFERROR(VLOOKUP($J358,all_tags[technology],1,FALSE),""),
IFERROR(VLOOKUP($K358,all_tags[technology],1,FALSE),""),
IFERROR(VLOOKUP($L358,all_tags[technology],1,FALSE),""),
IFERROR(VLOOKUP($M358,all_tags[technology],1,FALSE),""),
IFERROR(VLOOKUP($N358,all_tags[technology],1,FALSE),""),
IFERROR(VLOOKUP($O358,all_tags[technology],1,FALSE),"")
)</f>
        <v/>
      </c>
      <c r="AK358" s="5" t="str">
        <f>_xlfn.TEXTJOIN("#",TRUE,
IFERROR(VLOOKUP($F358,all_tags[other],1,FALSE),""),
IFERROR(VLOOKUP($G358,all_tags[other],1,FALSE),""),
IFERROR(VLOOKUP($H358,all_tags[other],1,FALSE),""),
IFERROR(VLOOKUP($I358,all_tags[other],1,FALSE),""),
IFERROR(VLOOKUP($J358,all_tags[other],1,FALSE),""),
IFERROR(VLOOKUP($K358,all_tags[other],1,FALSE),""),
IFERROR(VLOOKUP($L358,all_tags[other],1,FALSE),""),
IFERROR(VLOOKUP($M358,all_tags[other],1,FALSE),""),
IFERROR(VLOOKUP($N358,all_tags[other],1,FALSE),""),
IFERROR(VLOOKUP($O358,all_tags[other],1,FALSE),"")
)</f>
        <v/>
      </c>
      <c r="AL358" t="str">
        <f t="shared" si="5"/>
        <v>talk;general;data-viz;design</v>
      </c>
    </row>
    <row r="359" spans="1:38" x14ac:dyDescent="0.25">
      <c r="A359" t="str">
        <f>source_data[[#This Row],[link_id]]</f>
        <v>L00839</v>
      </c>
      <c r="B359" t="str">
        <f>source_data[[#This Row],[link]]</f>
        <v>http://radacad.com/online-book-analytics-with-power-bi-and-r</v>
      </c>
      <c r="C359" t="str">
        <f>source_data[[#This Row],[article_title]]</f>
        <v>Online Book: Analytics with Power BI and R</v>
      </c>
      <c r="D359" t="str">
        <f>source_data[[#This Row],[concatenate]]</f>
        <v>online;book;technology;powerbi;rstats</v>
      </c>
      <c r="E359">
        <f>source_data[[#This Row],[tag_count]]</f>
        <v>3</v>
      </c>
      <c r="F359" t="str" cm="1">
        <f t="array" ref="F359:J359">_xlfn.TEXTSPLIT(Table5[[#This Row],[concatenate]],";")</f>
        <v>online</v>
      </c>
      <c r="G359" t="str">
        <v>book</v>
      </c>
      <c r="H359" t="str">
        <v>technology</v>
      </c>
      <c r="I359" t="str">
        <v>powerbi</v>
      </c>
      <c r="J359" t="str">
        <v>rstats</v>
      </c>
      <c r="Q359">
        <f>IF(ISBLANK(F359),-1,COUNTIF(all_tags[],F359)-COUNTIF(all_tags[category],F359))</f>
        <v>1</v>
      </c>
      <c r="R359">
        <f>IF(ISBLANK(G359),-1,COUNTIF(all_tags[],G359)-COUNTIF(all_tags[category],G359))</f>
        <v>1</v>
      </c>
      <c r="S359">
        <f>IF(ISBLANK(H359),-1,COUNTIF(all_tags[],H359)-COUNTIF(all_tags[category],H359))</f>
        <v>1</v>
      </c>
      <c r="T359">
        <f>IF(ISBLANK(I359),-1,COUNTIF(all_tags[],I359)-COUNTIF(all_tags[category],I359))</f>
        <v>1</v>
      </c>
      <c r="U359">
        <f>IF(ISBLANK(J359),-1,COUNTIF(all_tags[],J359)-COUNTIF(all_tags[category],J359))</f>
        <v>1</v>
      </c>
      <c r="V359">
        <f>IF(ISBLANK(K359),-1,COUNTIF(all_tags[],K359)-COUNTIF(all_tags[category],K359))</f>
        <v>-1</v>
      </c>
      <c r="W359">
        <f>IF(ISBLANK(L359),-1,COUNTIF(all_tags[],L359)-COUNTIF(all_tags[category],L359))</f>
        <v>-1</v>
      </c>
      <c r="X359">
        <f>IF(ISBLANK(M359),-1,COUNTIF(all_tags[],M359)-COUNTIF(all_tags[category],M359))</f>
        <v>-1</v>
      </c>
      <c r="Y359">
        <f>IF(ISBLANK(N359),-1,COUNTIF(all_tags[],N359)-COUNTIF(all_tags[category],N359))</f>
        <v>-1</v>
      </c>
      <c r="Z359">
        <f>IF(ISBLANK(O359),-1,COUNTIF(all_tags[],O359)-COUNTIF(all_tags[category],O359))</f>
        <v>-1</v>
      </c>
      <c r="AB359" t="str">
        <f>Table5[[#This Row],[link_id]]</f>
        <v>L00839</v>
      </c>
      <c r="AC359" s="5" t="str">
        <f>_xlfn.TEXTJOIN("#",TRUE,
IFERROR(VLOOKUP($F359,all_tags[format],1,FALSE),""),
IFERROR(VLOOKUP($G359,all_tags[format],1,FALSE),""),
IFERROR(VLOOKUP($H359,all_tags[format],1,FALSE),""),
IFERROR(VLOOKUP($I359,all_tags[format],1,FALSE),""),
IFERROR(VLOOKUP($J359,all_tags[format],1,FALSE),""),
IFERROR(VLOOKUP($K359,all_tags[format],1,FALSE),""),
IFERROR(VLOOKUP($L359,all_tags[format],1,FALSE),""),
IFERROR(VLOOKUP($M359,all_tags[format],1,FALSE),""),
IFERROR(VLOOKUP($N359,all_tags[format],1,FALSE),""),
IFERROR(VLOOKUP($O359,all_tags[format],1,FALSE),"")
)</f>
        <v>online#book</v>
      </c>
      <c r="AD359" s="5" t="str">
        <f>_xlfn.TEXTJOIN("#",TRUE,
IFERROR(VLOOKUP($F359,all_tags[type],1,FALSE),""),
IFERROR(VLOOKUP($G359,all_tags[type],1,FALSE),""),
IFERROR(VLOOKUP($H359,all_tags[type],1,FALSE),""),
IFERROR(VLOOKUP($I359,all_tags[type],1,FALSE),""),
IFERROR(VLOOKUP($J359,all_tags[type],1,FALSE),""),
IFERROR(VLOOKUP($K359,all_tags[type],1,FALSE),""),
IFERROR(VLOOKUP($L359,all_tags[type],1,FALSE),""),
IFERROR(VLOOKUP($M359,all_tags[type],1,FALSE),""),
IFERROR(VLOOKUP($N359,all_tags[type],1,FALSE),""),
IFERROR(VLOOKUP($O359,all_tags[type],1,FALSE),"")
)</f>
        <v/>
      </c>
      <c r="AE359" s="5" t="str">
        <f>_xlfn.TEXTJOIN("#",TRUE,
IFERROR(VLOOKUP($F359,all_tags[level],1,FALSE),""),
IFERROR(VLOOKUP($G359,all_tags[level],1,FALSE),""),
IFERROR(VLOOKUP($H359,all_tags[level],1,FALSE),""),
IFERROR(VLOOKUP($I359,all_tags[level],1,FALSE),""),
IFERROR(VLOOKUP($J359,all_tags[level],1,FALSE),""),
IFERROR(VLOOKUP($K359,all_tags[level],1,FALSE),""),
IFERROR(VLOOKUP($L359,all_tags[level],1,FALSE),""),
IFERROR(VLOOKUP($M359,all_tags[level],1,FALSE),""),
IFERROR(VLOOKUP($N359,all_tags[level],1,FALSE),""),
IFERROR(VLOOKUP($O359,all_tags[level],1,FALSE),"")
)</f>
        <v/>
      </c>
      <c r="AF359" s="5" t="str">
        <f>_xlfn.TEXTJOIN("#",TRUE,
IFERROR(VLOOKUP($F359,all_tags[style],1,FALSE),""),
IFERROR(VLOOKUP($G359,all_tags[style],1,FALSE),""),
IFERROR(VLOOKUP($H359,all_tags[style],1,FALSE),""),
IFERROR(VLOOKUP($I359,all_tags[style],1,FALSE),""),
IFERROR(VLOOKUP($J359,all_tags[style],1,FALSE),""),
IFERROR(VLOOKUP($K359,all_tags[style],1,FALSE),""),
IFERROR(VLOOKUP($L359,all_tags[style],1,FALSE),""),
IFERROR(VLOOKUP($M359,all_tags[style],1,FALSE),""),
IFERROR(VLOOKUP($N359,all_tags[style],1,FALSE),""),
IFERROR(VLOOKUP($O359,all_tags[style],1,FALSE),"")
)</f>
        <v/>
      </c>
      <c r="AG359" s="5" t="str">
        <f>_xlfn.TEXTJOIN("#",TRUE,
IFERROR(VLOOKUP($F359,all_tags[theme],1,FALSE),""),
IFERROR(VLOOKUP($G359,all_tags[theme],1,FALSE),""),
IFERROR(VLOOKUP($H359,all_tags[theme],1,FALSE),""),
IFERROR(VLOOKUP($I359,all_tags[theme],1,FALSE),""),
IFERROR(VLOOKUP($J359,all_tags[theme],1,FALSE),""),
IFERROR(VLOOKUP($K359,all_tags[theme],1,FALSE),""),
IFERROR(VLOOKUP($L359,all_tags[theme],1,FALSE),""),
IFERROR(VLOOKUP($M359,all_tags[theme],1,FALSE),""),
IFERROR(VLOOKUP($N359,all_tags[theme],1,FALSE),""),
IFERROR(VLOOKUP($O359,all_tags[theme],1,FALSE),"")
)</f>
        <v/>
      </c>
      <c r="AH359" s="5" t="str">
        <f>_xlfn.TEXTJOIN("#",TRUE,
IFERROR(VLOOKUP($F359,all_tags[topic],1,FALSE),""),
IFERROR(VLOOKUP($G359,all_tags[topic],1,FALSE),""),
IFERROR(VLOOKUP($H359,all_tags[topic],1,FALSE),""),
IFERROR(VLOOKUP($I359,all_tags[topic],1,FALSE),""),
IFERROR(VLOOKUP($J359,all_tags[topic],1,FALSE),""),
IFERROR(VLOOKUP($K359,all_tags[topic],1,FALSE),""),
IFERROR(VLOOKUP($L359,all_tags[topic],1,FALSE),""),
IFERROR(VLOOKUP($M359,all_tags[topic],1,FALSE),""),
IFERROR(VLOOKUP($N359,all_tags[topic],1,FALSE),""),
IFERROR(VLOOKUP($O359,all_tags[topic],1,FALSE),"")
)</f>
        <v>technology</v>
      </c>
      <c r="AI359" s="5" t="str">
        <f>_xlfn.TEXTJOIN("#",TRUE,
IFERROR(VLOOKUP($F359,all_tags[area],1,FALSE),""),
IFERROR(VLOOKUP($G359,all_tags[area],1,FALSE),""),
IFERROR(VLOOKUP($H359,all_tags[area],1,FALSE),""),
IFERROR(VLOOKUP($I359,all_tags[area],1,FALSE),""),
IFERROR(VLOOKUP($J359,all_tags[area],1,FALSE),""),
IFERROR(VLOOKUP($K359,all_tags[area],1,FALSE),""),
IFERROR(VLOOKUP($L359,all_tags[area],1,FALSE),""),
IFERROR(VLOOKUP($M359,all_tags[area],1,FALSE),""),
IFERROR(VLOOKUP($N359,all_tags[area],1,FALSE),""),
IFERROR(VLOOKUP($O359,all_tags[area],1,FALSE),"")
)</f>
        <v/>
      </c>
      <c r="AJ359" s="5" t="str">
        <f>_xlfn.TEXTJOIN("#",TRUE,
IFERROR(VLOOKUP($F359,all_tags[technology],1,FALSE),""),
IFERROR(VLOOKUP($G359,all_tags[technology],1,FALSE),""),
IFERROR(VLOOKUP($H359,all_tags[technology],1,FALSE),""),
IFERROR(VLOOKUP($I359,all_tags[technology],1,FALSE),""),
IFERROR(VLOOKUP($J359,all_tags[technology],1,FALSE),""),
IFERROR(VLOOKUP($K359,all_tags[technology],1,FALSE),""),
IFERROR(VLOOKUP($L359,all_tags[technology],1,FALSE),""),
IFERROR(VLOOKUP($M359,all_tags[technology],1,FALSE),""),
IFERROR(VLOOKUP($N359,all_tags[technology],1,FALSE),""),
IFERROR(VLOOKUP($O359,all_tags[technology],1,FALSE),"")
)</f>
        <v>powerbi#rstats</v>
      </c>
      <c r="AK359" s="5" t="str">
        <f>_xlfn.TEXTJOIN("#",TRUE,
IFERROR(VLOOKUP($F359,all_tags[other],1,FALSE),""),
IFERROR(VLOOKUP($G359,all_tags[other],1,FALSE),""),
IFERROR(VLOOKUP($H359,all_tags[other],1,FALSE),""),
IFERROR(VLOOKUP($I359,all_tags[other],1,FALSE),""),
IFERROR(VLOOKUP($J359,all_tags[other],1,FALSE),""),
IFERROR(VLOOKUP($K359,all_tags[other],1,FALSE),""),
IFERROR(VLOOKUP($L359,all_tags[other],1,FALSE),""),
IFERROR(VLOOKUP($M359,all_tags[other],1,FALSE),""),
IFERROR(VLOOKUP($N359,all_tags[other],1,FALSE),""),
IFERROR(VLOOKUP($O359,all_tags[other],1,FALSE),"")
)</f>
        <v/>
      </c>
      <c r="AL359" t="str">
        <f t="shared" si="5"/>
        <v>online;book;technology;powerbi;rstats</v>
      </c>
    </row>
    <row r="360" spans="1:38" x14ac:dyDescent="0.25">
      <c r="A360" t="str">
        <f>source_data[[#This Row],[link_id]]</f>
        <v>L00841</v>
      </c>
      <c r="B360" t="str">
        <f>source_data[[#This Row],[link]]</f>
        <v>https://dzone.com/articles/how-to-build-a-3d-printer-in-python</v>
      </c>
      <c r="C360" t="str">
        <f>source_data[[#This Row],[article_title]]</f>
        <v>How to Build a 3D Printer in Python</v>
      </c>
      <c r="D360" t="str">
        <f>source_data[[#This Row],[concatenate]]</f>
        <v>post;tutorial;how-to;technology;hardware;python</v>
      </c>
      <c r="E360">
        <f>source_data[[#This Row],[tag_count]]</f>
        <v>5</v>
      </c>
      <c r="F360" t="str" cm="1">
        <f t="array" ref="F360:K360">_xlfn.TEXTSPLIT(Table5[[#This Row],[concatenate]],";")</f>
        <v>post</v>
      </c>
      <c r="G360" t="str">
        <v>tutorial</v>
      </c>
      <c r="H360" t="str">
        <v>how-to</v>
      </c>
      <c r="I360" t="str">
        <v>technology</v>
      </c>
      <c r="J360" t="str">
        <v>hardware</v>
      </c>
      <c r="K360" t="str">
        <v>python</v>
      </c>
      <c r="Q360">
        <f>IF(ISBLANK(F360),-1,COUNTIF(all_tags[],F360)-COUNTIF(all_tags[category],F360))</f>
        <v>1</v>
      </c>
      <c r="R360">
        <f>IF(ISBLANK(G360),-1,COUNTIF(all_tags[],G360)-COUNTIF(all_tags[category],G360))</f>
        <v>1</v>
      </c>
      <c r="S360">
        <f>IF(ISBLANK(H360),-1,COUNTIF(all_tags[],H360)-COUNTIF(all_tags[category],H360))</f>
        <v>1</v>
      </c>
      <c r="T360">
        <f>IF(ISBLANK(I360),-1,COUNTIF(all_tags[],I360)-COUNTIF(all_tags[category],I360))</f>
        <v>1</v>
      </c>
      <c r="U360">
        <f>IF(ISBLANK(J360),-1,COUNTIF(all_tags[],J360)-COUNTIF(all_tags[category],J360))</f>
        <v>1</v>
      </c>
      <c r="V360">
        <f>IF(ISBLANK(K360),-1,COUNTIF(all_tags[],K360)-COUNTIF(all_tags[category],K360))</f>
        <v>1</v>
      </c>
      <c r="W360">
        <f>IF(ISBLANK(L360),-1,COUNTIF(all_tags[],L360)-COUNTIF(all_tags[category],L360))</f>
        <v>-1</v>
      </c>
      <c r="X360">
        <f>IF(ISBLANK(M360),-1,COUNTIF(all_tags[],M360)-COUNTIF(all_tags[category],M360))</f>
        <v>-1</v>
      </c>
      <c r="Y360">
        <f>IF(ISBLANK(N360),-1,COUNTIF(all_tags[],N360)-COUNTIF(all_tags[category],N360))</f>
        <v>-1</v>
      </c>
      <c r="Z360">
        <f>IF(ISBLANK(O360),-1,COUNTIF(all_tags[],O360)-COUNTIF(all_tags[category],O360))</f>
        <v>-1</v>
      </c>
      <c r="AB360" t="str">
        <f>Table5[[#This Row],[link_id]]</f>
        <v>L00841</v>
      </c>
      <c r="AC360" s="5" t="str">
        <f>_xlfn.TEXTJOIN("#",TRUE,
IFERROR(VLOOKUP($F360,all_tags[format],1,FALSE),""),
IFERROR(VLOOKUP($G360,all_tags[format],1,FALSE),""),
IFERROR(VLOOKUP($H360,all_tags[format],1,FALSE),""),
IFERROR(VLOOKUP($I360,all_tags[format],1,FALSE),""),
IFERROR(VLOOKUP($J360,all_tags[format],1,FALSE),""),
IFERROR(VLOOKUP($K360,all_tags[format],1,FALSE),""),
IFERROR(VLOOKUP($L360,all_tags[format],1,FALSE),""),
IFERROR(VLOOKUP($M360,all_tags[format],1,FALSE),""),
IFERROR(VLOOKUP($N360,all_tags[format],1,FALSE),""),
IFERROR(VLOOKUP($O360,all_tags[format],1,FALSE),"")
)</f>
        <v>post</v>
      </c>
      <c r="AD360" s="5" t="str">
        <f>_xlfn.TEXTJOIN("#",TRUE,
IFERROR(VLOOKUP($F360,all_tags[type],1,FALSE),""),
IFERROR(VLOOKUP($G360,all_tags[type],1,FALSE),""),
IFERROR(VLOOKUP($H360,all_tags[type],1,FALSE),""),
IFERROR(VLOOKUP($I360,all_tags[type],1,FALSE),""),
IFERROR(VLOOKUP($J360,all_tags[type],1,FALSE),""),
IFERROR(VLOOKUP($K360,all_tags[type],1,FALSE),""),
IFERROR(VLOOKUP($L360,all_tags[type],1,FALSE),""),
IFERROR(VLOOKUP($M360,all_tags[type],1,FALSE),""),
IFERROR(VLOOKUP($N360,all_tags[type],1,FALSE),""),
IFERROR(VLOOKUP($O360,all_tags[type],1,FALSE),"")
)</f>
        <v>tutorial#how-to</v>
      </c>
      <c r="AE360" s="5" t="str">
        <f>_xlfn.TEXTJOIN("#",TRUE,
IFERROR(VLOOKUP($F360,all_tags[level],1,FALSE),""),
IFERROR(VLOOKUP($G360,all_tags[level],1,FALSE),""),
IFERROR(VLOOKUP($H360,all_tags[level],1,FALSE),""),
IFERROR(VLOOKUP($I360,all_tags[level],1,FALSE),""),
IFERROR(VLOOKUP($J360,all_tags[level],1,FALSE),""),
IFERROR(VLOOKUP($K360,all_tags[level],1,FALSE),""),
IFERROR(VLOOKUP($L360,all_tags[level],1,FALSE),""),
IFERROR(VLOOKUP($M360,all_tags[level],1,FALSE),""),
IFERROR(VLOOKUP($N360,all_tags[level],1,FALSE),""),
IFERROR(VLOOKUP($O360,all_tags[level],1,FALSE),"")
)</f>
        <v/>
      </c>
      <c r="AF360" s="5" t="str">
        <f>_xlfn.TEXTJOIN("#",TRUE,
IFERROR(VLOOKUP($F360,all_tags[style],1,FALSE),""),
IFERROR(VLOOKUP($G360,all_tags[style],1,FALSE),""),
IFERROR(VLOOKUP($H360,all_tags[style],1,FALSE),""),
IFERROR(VLOOKUP($I360,all_tags[style],1,FALSE),""),
IFERROR(VLOOKUP($J360,all_tags[style],1,FALSE),""),
IFERROR(VLOOKUP($K360,all_tags[style],1,FALSE),""),
IFERROR(VLOOKUP($L360,all_tags[style],1,FALSE),""),
IFERROR(VLOOKUP($M360,all_tags[style],1,FALSE),""),
IFERROR(VLOOKUP($N360,all_tags[style],1,FALSE),""),
IFERROR(VLOOKUP($O360,all_tags[style],1,FALSE),"")
)</f>
        <v/>
      </c>
      <c r="AG360" s="5" t="str">
        <f>_xlfn.TEXTJOIN("#",TRUE,
IFERROR(VLOOKUP($F360,all_tags[theme],1,FALSE),""),
IFERROR(VLOOKUP($G360,all_tags[theme],1,FALSE),""),
IFERROR(VLOOKUP($H360,all_tags[theme],1,FALSE),""),
IFERROR(VLOOKUP($I360,all_tags[theme],1,FALSE),""),
IFERROR(VLOOKUP($J360,all_tags[theme],1,FALSE),""),
IFERROR(VLOOKUP($K360,all_tags[theme],1,FALSE),""),
IFERROR(VLOOKUP($L360,all_tags[theme],1,FALSE),""),
IFERROR(VLOOKUP($M360,all_tags[theme],1,FALSE),""),
IFERROR(VLOOKUP($N360,all_tags[theme],1,FALSE),""),
IFERROR(VLOOKUP($O360,all_tags[theme],1,FALSE),"")
)</f>
        <v/>
      </c>
      <c r="AH360" s="5" t="str">
        <f>_xlfn.TEXTJOIN("#",TRUE,
IFERROR(VLOOKUP($F360,all_tags[topic],1,FALSE),""),
IFERROR(VLOOKUP($G360,all_tags[topic],1,FALSE),""),
IFERROR(VLOOKUP($H360,all_tags[topic],1,FALSE),""),
IFERROR(VLOOKUP($I360,all_tags[topic],1,FALSE),""),
IFERROR(VLOOKUP($J360,all_tags[topic],1,FALSE),""),
IFERROR(VLOOKUP($K360,all_tags[topic],1,FALSE),""),
IFERROR(VLOOKUP($L360,all_tags[topic],1,FALSE),""),
IFERROR(VLOOKUP($M360,all_tags[topic],1,FALSE),""),
IFERROR(VLOOKUP($N360,all_tags[topic],1,FALSE),""),
IFERROR(VLOOKUP($O360,all_tags[topic],1,FALSE),"")
)</f>
        <v>technology</v>
      </c>
      <c r="AI360" s="5" t="str">
        <f>_xlfn.TEXTJOIN("#",TRUE,
IFERROR(VLOOKUP($F360,all_tags[area],1,FALSE),""),
IFERROR(VLOOKUP($G360,all_tags[area],1,FALSE),""),
IFERROR(VLOOKUP($H360,all_tags[area],1,FALSE),""),
IFERROR(VLOOKUP($I360,all_tags[area],1,FALSE),""),
IFERROR(VLOOKUP($J360,all_tags[area],1,FALSE),""),
IFERROR(VLOOKUP($K360,all_tags[area],1,FALSE),""),
IFERROR(VLOOKUP($L360,all_tags[area],1,FALSE),""),
IFERROR(VLOOKUP($M360,all_tags[area],1,FALSE),""),
IFERROR(VLOOKUP($N360,all_tags[area],1,FALSE),""),
IFERROR(VLOOKUP($O360,all_tags[area],1,FALSE),"")
)</f>
        <v>hardware</v>
      </c>
      <c r="AJ360" s="5" t="str">
        <f>_xlfn.TEXTJOIN("#",TRUE,
IFERROR(VLOOKUP($F360,all_tags[technology],1,FALSE),""),
IFERROR(VLOOKUP($G360,all_tags[technology],1,FALSE),""),
IFERROR(VLOOKUP($H360,all_tags[technology],1,FALSE),""),
IFERROR(VLOOKUP($I360,all_tags[technology],1,FALSE),""),
IFERROR(VLOOKUP($J360,all_tags[technology],1,FALSE),""),
IFERROR(VLOOKUP($K360,all_tags[technology],1,FALSE),""),
IFERROR(VLOOKUP($L360,all_tags[technology],1,FALSE),""),
IFERROR(VLOOKUP($M360,all_tags[technology],1,FALSE),""),
IFERROR(VLOOKUP($N360,all_tags[technology],1,FALSE),""),
IFERROR(VLOOKUP($O360,all_tags[technology],1,FALSE),"")
)</f>
        <v>python</v>
      </c>
      <c r="AK360" s="5" t="str">
        <f>_xlfn.TEXTJOIN("#",TRUE,
IFERROR(VLOOKUP($F360,all_tags[other],1,FALSE),""),
IFERROR(VLOOKUP($G360,all_tags[other],1,FALSE),""),
IFERROR(VLOOKUP($H360,all_tags[other],1,FALSE),""),
IFERROR(VLOOKUP($I360,all_tags[other],1,FALSE),""),
IFERROR(VLOOKUP($J360,all_tags[other],1,FALSE),""),
IFERROR(VLOOKUP($K360,all_tags[other],1,FALSE),""),
IFERROR(VLOOKUP($L360,all_tags[other],1,FALSE),""),
IFERROR(VLOOKUP($M360,all_tags[other],1,FALSE),""),
IFERROR(VLOOKUP($N360,all_tags[other],1,FALSE),""),
IFERROR(VLOOKUP($O360,all_tags[other],1,FALSE),"")
)</f>
        <v/>
      </c>
      <c r="AL360" t="str">
        <f t="shared" si="5"/>
        <v>post;tutorial;how-to;technology;hardware;python</v>
      </c>
    </row>
    <row r="361" spans="1:38" x14ac:dyDescent="0.25">
      <c r="A361" t="str">
        <f>source_data[[#This Row],[link_id]]</f>
        <v>L00843</v>
      </c>
      <c r="B361" t="str">
        <f>source_data[[#This Row],[link]]</f>
        <v>https://www.r-bloggers.com/plot-colour-helper-finally-an-easy-way-to-pick-colours-for-your-r-plots-2/</v>
      </c>
      <c r="C361" t="str">
        <f>source_data[[#This Row],[article_title]]</f>
        <v>Plot Colour Helper – Finally an easy way to pick colours for your R plots!</v>
      </c>
      <c r="D361" t="str">
        <f>source_data[[#This Row],[concatenate]]</f>
        <v>post;package;how-to;technology;colour;rstats</v>
      </c>
      <c r="E361">
        <f>source_data[[#This Row],[tag_count]]</f>
        <v>5</v>
      </c>
      <c r="F361" t="str" cm="1">
        <f t="array" ref="F361:K361">_xlfn.TEXTSPLIT(Table5[[#This Row],[concatenate]],";")</f>
        <v>post</v>
      </c>
      <c r="G361" t="str">
        <v>package</v>
      </c>
      <c r="H361" t="str">
        <v>how-to</v>
      </c>
      <c r="I361" t="str">
        <v>technology</v>
      </c>
      <c r="J361" t="str">
        <v>colour</v>
      </c>
      <c r="K361" t="str">
        <v>rstats</v>
      </c>
      <c r="Q361">
        <f>IF(ISBLANK(F361),-1,COUNTIF(all_tags[],F361)-COUNTIF(all_tags[category],F361))</f>
        <v>1</v>
      </c>
      <c r="R361">
        <f>IF(ISBLANK(G361),-1,COUNTIF(all_tags[],G361)-COUNTIF(all_tags[category],G361))</f>
        <v>1</v>
      </c>
      <c r="S361">
        <f>IF(ISBLANK(H361),-1,COUNTIF(all_tags[],H361)-COUNTIF(all_tags[category],H361))</f>
        <v>1</v>
      </c>
      <c r="T361">
        <f>IF(ISBLANK(I361),-1,COUNTIF(all_tags[],I361)-COUNTIF(all_tags[category],I361))</f>
        <v>1</v>
      </c>
      <c r="U361">
        <f>IF(ISBLANK(J361),-1,COUNTIF(all_tags[],J361)-COUNTIF(all_tags[category],J361))</f>
        <v>1</v>
      </c>
      <c r="V361">
        <f>IF(ISBLANK(K361),-1,COUNTIF(all_tags[],K361)-COUNTIF(all_tags[category],K361))</f>
        <v>1</v>
      </c>
      <c r="W361">
        <f>IF(ISBLANK(L361),-1,COUNTIF(all_tags[],L361)-COUNTIF(all_tags[category],L361))</f>
        <v>-1</v>
      </c>
      <c r="X361">
        <f>IF(ISBLANK(M361),-1,COUNTIF(all_tags[],M361)-COUNTIF(all_tags[category],M361))</f>
        <v>-1</v>
      </c>
      <c r="Y361">
        <f>IF(ISBLANK(N361),-1,COUNTIF(all_tags[],N361)-COUNTIF(all_tags[category],N361))</f>
        <v>-1</v>
      </c>
      <c r="Z361">
        <f>IF(ISBLANK(O361),-1,COUNTIF(all_tags[],O361)-COUNTIF(all_tags[category],O361))</f>
        <v>-1</v>
      </c>
      <c r="AB361" t="str">
        <f>Table5[[#This Row],[link_id]]</f>
        <v>L00843</v>
      </c>
      <c r="AC361" s="5" t="str">
        <f>_xlfn.TEXTJOIN("#",TRUE,
IFERROR(VLOOKUP($F361,all_tags[format],1,FALSE),""),
IFERROR(VLOOKUP($G361,all_tags[format],1,FALSE),""),
IFERROR(VLOOKUP($H361,all_tags[format],1,FALSE),""),
IFERROR(VLOOKUP($I361,all_tags[format],1,FALSE),""),
IFERROR(VLOOKUP($J361,all_tags[format],1,FALSE),""),
IFERROR(VLOOKUP($K361,all_tags[format],1,FALSE),""),
IFERROR(VLOOKUP($L361,all_tags[format],1,FALSE),""),
IFERROR(VLOOKUP($M361,all_tags[format],1,FALSE),""),
IFERROR(VLOOKUP($N361,all_tags[format],1,FALSE),""),
IFERROR(VLOOKUP($O361,all_tags[format],1,FALSE),"")
)</f>
        <v>post#package</v>
      </c>
      <c r="AD361" s="5" t="str">
        <f>_xlfn.TEXTJOIN("#",TRUE,
IFERROR(VLOOKUP($F361,all_tags[type],1,FALSE),""),
IFERROR(VLOOKUP($G361,all_tags[type],1,FALSE),""),
IFERROR(VLOOKUP($H361,all_tags[type],1,FALSE),""),
IFERROR(VLOOKUP($I361,all_tags[type],1,FALSE),""),
IFERROR(VLOOKUP($J361,all_tags[type],1,FALSE),""),
IFERROR(VLOOKUP($K361,all_tags[type],1,FALSE),""),
IFERROR(VLOOKUP($L361,all_tags[type],1,FALSE),""),
IFERROR(VLOOKUP($M361,all_tags[type],1,FALSE),""),
IFERROR(VLOOKUP($N361,all_tags[type],1,FALSE),""),
IFERROR(VLOOKUP($O361,all_tags[type],1,FALSE),"")
)</f>
        <v>how-to</v>
      </c>
      <c r="AE361" s="5" t="str">
        <f>_xlfn.TEXTJOIN("#",TRUE,
IFERROR(VLOOKUP($F361,all_tags[level],1,FALSE),""),
IFERROR(VLOOKUP($G361,all_tags[level],1,FALSE),""),
IFERROR(VLOOKUP($H361,all_tags[level],1,FALSE),""),
IFERROR(VLOOKUP($I361,all_tags[level],1,FALSE),""),
IFERROR(VLOOKUP($J361,all_tags[level],1,FALSE),""),
IFERROR(VLOOKUP($K361,all_tags[level],1,FALSE),""),
IFERROR(VLOOKUP($L361,all_tags[level],1,FALSE),""),
IFERROR(VLOOKUP($M361,all_tags[level],1,FALSE),""),
IFERROR(VLOOKUP($N361,all_tags[level],1,FALSE),""),
IFERROR(VLOOKUP($O361,all_tags[level],1,FALSE),"")
)</f>
        <v/>
      </c>
      <c r="AF361" s="5" t="str">
        <f>_xlfn.TEXTJOIN("#",TRUE,
IFERROR(VLOOKUP($F361,all_tags[style],1,FALSE),""),
IFERROR(VLOOKUP($G361,all_tags[style],1,FALSE),""),
IFERROR(VLOOKUP($H361,all_tags[style],1,FALSE),""),
IFERROR(VLOOKUP($I361,all_tags[style],1,FALSE),""),
IFERROR(VLOOKUP($J361,all_tags[style],1,FALSE),""),
IFERROR(VLOOKUP($K361,all_tags[style],1,FALSE),""),
IFERROR(VLOOKUP($L361,all_tags[style],1,FALSE),""),
IFERROR(VLOOKUP($M361,all_tags[style],1,FALSE),""),
IFERROR(VLOOKUP($N361,all_tags[style],1,FALSE),""),
IFERROR(VLOOKUP($O361,all_tags[style],1,FALSE),"")
)</f>
        <v/>
      </c>
      <c r="AG361" s="5" t="str">
        <f>_xlfn.TEXTJOIN("#",TRUE,
IFERROR(VLOOKUP($F361,all_tags[theme],1,FALSE),""),
IFERROR(VLOOKUP($G361,all_tags[theme],1,FALSE),""),
IFERROR(VLOOKUP($H361,all_tags[theme],1,FALSE),""),
IFERROR(VLOOKUP($I361,all_tags[theme],1,FALSE),""),
IFERROR(VLOOKUP($J361,all_tags[theme],1,FALSE),""),
IFERROR(VLOOKUP($K361,all_tags[theme],1,FALSE),""),
IFERROR(VLOOKUP($L361,all_tags[theme],1,FALSE),""),
IFERROR(VLOOKUP($M361,all_tags[theme],1,FALSE),""),
IFERROR(VLOOKUP($N361,all_tags[theme],1,FALSE),""),
IFERROR(VLOOKUP($O361,all_tags[theme],1,FALSE),"")
)</f>
        <v/>
      </c>
      <c r="AH361" s="5" t="str">
        <f>_xlfn.TEXTJOIN("#",TRUE,
IFERROR(VLOOKUP($F361,all_tags[topic],1,FALSE),""),
IFERROR(VLOOKUP($G361,all_tags[topic],1,FALSE),""),
IFERROR(VLOOKUP($H361,all_tags[topic],1,FALSE),""),
IFERROR(VLOOKUP($I361,all_tags[topic],1,FALSE),""),
IFERROR(VLOOKUP($J361,all_tags[topic],1,FALSE),""),
IFERROR(VLOOKUP($K361,all_tags[topic],1,FALSE),""),
IFERROR(VLOOKUP($L361,all_tags[topic],1,FALSE),""),
IFERROR(VLOOKUP($M361,all_tags[topic],1,FALSE),""),
IFERROR(VLOOKUP($N361,all_tags[topic],1,FALSE),""),
IFERROR(VLOOKUP($O361,all_tags[topic],1,FALSE),"")
)</f>
        <v>technology</v>
      </c>
      <c r="AI361" s="5" t="str">
        <f>_xlfn.TEXTJOIN("#",TRUE,
IFERROR(VLOOKUP($F361,all_tags[area],1,FALSE),""),
IFERROR(VLOOKUP($G361,all_tags[area],1,FALSE),""),
IFERROR(VLOOKUP($H361,all_tags[area],1,FALSE),""),
IFERROR(VLOOKUP($I361,all_tags[area],1,FALSE),""),
IFERROR(VLOOKUP($J361,all_tags[area],1,FALSE),""),
IFERROR(VLOOKUP($K361,all_tags[area],1,FALSE),""),
IFERROR(VLOOKUP($L361,all_tags[area],1,FALSE),""),
IFERROR(VLOOKUP($M361,all_tags[area],1,FALSE),""),
IFERROR(VLOOKUP($N361,all_tags[area],1,FALSE),""),
IFERROR(VLOOKUP($O361,all_tags[area],1,FALSE),"")
)</f>
        <v>colour</v>
      </c>
      <c r="AJ361" s="5" t="str">
        <f>_xlfn.TEXTJOIN("#",TRUE,
IFERROR(VLOOKUP($F361,all_tags[technology],1,FALSE),""),
IFERROR(VLOOKUP($G361,all_tags[technology],1,FALSE),""),
IFERROR(VLOOKUP($H361,all_tags[technology],1,FALSE),""),
IFERROR(VLOOKUP($I361,all_tags[technology],1,FALSE),""),
IFERROR(VLOOKUP($J361,all_tags[technology],1,FALSE),""),
IFERROR(VLOOKUP($K361,all_tags[technology],1,FALSE),""),
IFERROR(VLOOKUP($L361,all_tags[technology],1,FALSE),""),
IFERROR(VLOOKUP($M361,all_tags[technology],1,FALSE),""),
IFERROR(VLOOKUP($N361,all_tags[technology],1,FALSE),""),
IFERROR(VLOOKUP($O361,all_tags[technology],1,FALSE),"")
)</f>
        <v>rstats</v>
      </c>
      <c r="AK361" s="5" t="str">
        <f>_xlfn.TEXTJOIN("#",TRUE,
IFERROR(VLOOKUP($F361,all_tags[other],1,FALSE),""),
IFERROR(VLOOKUP($G361,all_tags[other],1,FALSE),""),
IFERROR(VLOOKUP($H361,all_tags[other],1,FALSE),""),
IFERROR(VLOOKUP($I361,all_tags[other],1,FALSE),""),
IFERROR(VLOOKUP($J361,all_tags[other],1,FALSE),""),
IFERROR(VLOOKUP($K361,all_tags[other],1,FALSE),""),
IFERROR(VLOOKUP($L361,all_tags[other],1,FALSE),""),
IFERROR(VLOOKUP($M361,all_tags[other],1,FALSE),""),
IFERROR(VLOOKUP($N361,all_tags[other],1,FALSE),""),
IFERROR(VLOOKUP($O361,all_tags[other],1,FALSE),"")
)</f>
        <v/>
      </c>
      <c r="AL361" t="str">
        <f t="shared" si="5"/>
        <v>post;package;how-to;technology;colour;rstats</v>
      </c>
    </row>
    <row r="362" spans="1:38" x14ac:dyDescent="0.25">
      <c r="A362" t="str">
        <f>source_data[[#This Row],[link_id]]</f>
        <v>L00844</v>
      </c>
      <c r="B362" t="str">
        <f>source_data[[#This Row],[link]]</f>
        <v>https://www.datacamp.com/courses/visualizing-geospatial-data-in-r</v>
      </c>
      <c r="C362" t="str">
        <f>source_data[[#This Row],[article_title]]</f>
        <v>Visualizing Geospatial Data in R</v>
      </c>
      <c r="D362" t="str">
        <f>source_data[[#This Row],[concatenate]]</f>
        <v>course;data-analysis;technology;geospatial;rstats</v>
      </c>
      <c r="E362">
        <f>source_data[[#This Row],[tag_count]]</f>
        <v>5</v>
      </c>
      <c r="F362" t="str" cm="1">
        <f t="array" ref="F362:J362">_xlfn.TEXTSPLIT(Table5[[#This Row],[concatenate]],";")</f>
        <v>course</v>
      </c>
      <c r="G362" t="str">
        <v>data-analysis</v>
      </c>
      <c r="H362" t="str">
        <v>technology</v>
      </c>
      <c r="I362" t="str">
        <v>geospatial</v>
      </c>
      <c r="J362" t="str">
        <v>rstats</v>
      </c>
      <c r="Q362">
        <f>IF(ISBLANK(F362),-1,COUNTIF(all_tags[],F362)-COUNTIF(all_tags[category],F362))</f>
        <v>1</v>
      </c>
      <c r="R362">
        <f>IF(ISBLANK(G362),-1,COUNTIF(all_tags[],G362)-COUNTIF(all_tags[category],G362))</f>
        <v>1</v>
      </c>
      <c r="S362">
        <f>IF(ISBLANK(H362),-1,COUNTIF(all_tags[],H362)-COUNTIF(all_tags[category],H362))</f>
        <v>1</v>
      </c>
      <c r="T362">
        <f>IF(ISBLANK(I362),-1,COUNTIF(all_tags[],I362)-COUNTIF(all_tags[category],I362))</f>
        <v>1</v>
      </c>
      <c r="U362">
        <f>IF(ISBLANK(J362),-1,COUNTIF(all_tags[],J362)-COUNTIF(all_tags[category],J362))</f>
        <v>1</v>
      </c>
      <c r="V362">
        <f>IF(ISBLANK(K362),-1,COUNTIF(all_tags[],K362)-COUNTIF(all_tags[category],K362))</f>
        <v>-1</v>
      </c>
      <c r="W362">
        <f>IF(ISBLANK(L362),-1,COUNTIF(all_tags[],L362)-COUNTIF(all_tags[category],L362))</f>
        <v>-1</v>
      </c>
      <c r="X362">
        <f>IF(ISBLANK(M362),-1,COUNTIF(all_tags[],M362)-COUNTIF(all_tags[category],M362))</f>
        <v>-1</v>
      </c>
      <c r="Y362">
        <f>IF(ISBLANK(N362),-1,COUNTIF(all_tags[],N362)-COUNTIF(all_tags[category],N362))</f>
        <v>-1</v>
      </c>
      <c r="Z362">
        <f>IF(ISBLANK(O362),-1,COUNTIF(all_tags[],O362)-COUNTIF(all_tags[category],O362))</f>
        <v>-1</v>
      </c>
      <c r="AB362" t="str">
        <f>Table5[[#This Row],[link_id]]</f>
        <v>L00844</v>
      </c>
      <c r="AC362" s="5" t="str">
        <f>_xlfn.TEXTJOIN("#",TRUE,
IFERROR(VLOOKUP($F362,all_tags[format],1,FALSE),""),
IFERROR(VLOOKUP($G362,all_tags[format],1,FALSE),""),
IFERROR(VLOOKUP($H362,all_tags[format],1,FALSE),""),
IFERROR(VLOOKUP($I362,all_tags[format],1,FALSE),""),
IFERROR(VLOOKUP($J362,all_tags[format],1,FALSE),""),
IFERROR(VLOOKUP($K362,all_tags[format],1,FALSE),""),
IFERROR(VLOOKUP($L362,all_tags[format],1,FALSE),""),
IFERROR(VLOOKUP($M362,all_tags[format],1,FALSE),""),
IFERROR(VLOOKUP($N362,all_tags[format],1,FALSE),""),
IFERROR(VLOOKUP($O362,all_tags[format],1,FALSE),"")
)</f>
        <v>course</v>
      </c>
      <c r="AD362" s="5" t="str">
        <f>_xlfn.TEXTJOIN("#",TRUE,
IFERROR(VLOOKUP($F362,all_tags[type],1,FALSE),""),
IFERROR(VLOOKUP($G362,all_tags[type],1,FALSE),""),
IFERROR(VLOOKUP($H362,all_tags[type],1,FALSE),""),
IFERROR(VLOOKUP($I362,all_tags[type],1,FALSE),""),
IFERROR(VLOOKUP($J362,all_tags[type],1,FALSE),""),
IFERROR(VLOOKUP($K362,all_tags[type],1,FALSE),""),
IFERROR(VLOOKUP($L362,all_tags[type],1,FALSE),""),
IFERROR(VLOOKUP($M362,all_tags[type],1,FALSE),""),
IFERROR(VLOOKUP($N362,all_tags[type],1,FALSE),""),
IFERROR(VLOOKUP($O362,all_tags[type],1,FALSE),"")
)</f>
        <v/>
      </c>
      <c r="AE362" s="5" t="str">
        <f>_xlfn.TEXTJOIN("#",TRUE,
IFERROR(VLOOKUP($F362,all_tags[level],1,FALSE),""),
IFERROR(VLOOKUP($G362,all_tags[level],1,FALSE),""),
IFERROR(VLOOKUP($H362,all_tags[level],1,FALSE),""),
IFERROR(VLOOKUP($I362,all_tags[level],1,FALSE),""),
IFERROR(VLOOKUP($J362,all_tags[level],1,FALSE),""),
IFERROR(VLOOKUP($K362,all_tags[level],1,FALSE),""),
IFERROR(VLOOKUP($L362,all_tags[level],1,FALSE),""),
IFERROR(VLOOKUP($M362,all_tags[level],1,FALSE),""),
IFERROR(VLOOKUP($N362,all_tags[level],1,FALSE),""),
IFERROR(VLOOKUP($O362,all_tags[level],1,FALSE),"")
)</f>
        <v/>
      </c>
      <c r="AF362" s="5" t="str">
        <f>_xlfn.TEXTJOIN("#",TRUE,
IFERROR(VLOOKUP($F362,all_tags[style],1,FALSE),""),
IFERROR(VLOOKUP($G362,all_tags[style],1,FALSE),""),
IFERROR(VLOOKUP($H362,all_tags[style],1,FALSE),""),
IFERROR(VLOOKUP($I362,all_tags[style],1,FALSE),""),
IFERROR(VLOOKUP($J362,all_tags[style],1,FALSE),""),
IFERROR(VLOOKUP($K362,all_tags[style],1,FALSE),""),
IFERROR(VLOOKUP($L362,all_tags[style],1,FALSE),""),
IFERROR(VLOOKUP($M362,all_tags[style],1,FALSE),""),
IFERROR(VLOOKUP($N362,all_tags[style],1,FALSE),""),
IFERROR(VLOOKUP($O362,all_tags[style],1,FALSE),"")
)</f>
        <v/>
      </c>
      <c r="AG362" s="5" t="str">
        <f>_xlfn.TEXTJOIN("#",TRUE,
IFERROR(VLOOKUP($F362,all_tags[theme],1,FALSE),""),
IFERROR(VLOOKUP($G362,all_tags[theme],1,FALSE),""),
IFERROR(VLOOKUP($H362,all_tags[theme],1,FALSE),""),
IFERROR(VLOOKUP($I362,all_tags[theme],1,FALSE),""),
IFERROR(VLOOKUP($J362,all_tags[theme],1,FALSE),""),
IFERROR(VLOOKUP($K362,all_tags[theme],1,FALSE),""),
IFERROR(VLOOKUP($L362,all_tags[theme],1,FALSE),""),
IFERROR(VLOOKUP($M362,all_tags[theme],1,FALSE),""),
IFERROR(VLOOKUP($N362,all_tags[theme],1,FALSE),""),
IFERROR(VLOOKUP($O362,all_tags[theme],1,FALSE),"")
)</f>
        <v>data-analysis</v>
      </c>
      <c r="AH362" s="5" t="str">
        <f>_xlfn.TEXTJOIN("#",TRUE,
IFERROR(VLOOKUP($F362,all_tags[topic],1,FALSE),""),
IFERROR(VLOOKUP($G362,all_tags[topic],1,FALSE),""),
IFERROR(VLOOKUP($H362,all_tags[topic],1,FALSE),""),
IFERROR(VLOOKUP($I362,all_tags[topic],1,FALSE),""),
IFERROR(VLOOKUP($J362,all_tags[topic],1,FALSE),""),
IFERROR(VLOOKUP($K362,all_tags[topic],1,FALSE),""),
IFERROR(VLOOKUP($L362,all_tags[topic],1,FALSE),""),
IFERROR(VLOOKUP($M362,all_tags[topic],1,FALSE),""),
IFERROR(VLOOKUP($N362,all_tags[topic],1,FALSE),""),
IFERROR(VLOOKUP($O362,all_tags[topic],1,FALSE),"")
)</f>
        <v>technology</v>
      </c>
      <c r="AI362" s="5" t="str">
        <f>_xlfn.TEXTJOIN("#",TRUE,
IFERROR(VLOOKUP($F362,all_tags[area],1,FALSE),""),
IFERROR(VLOOKUP($G362,all_tags[area],1,FALSE),""),
IFERROR(VLOOKUP($H362,all_tags[area],1,FALSE),""),
IFERROR(VLOOKUP($I362,all_tags[area],1,FALSE),""),
IFERROR(VLOOKUP($J362,all_tags[area],1,FALSE),""),
IFERROR(VLOOKUP($K362,all_tags[area],1,FALSE),""),
IFERROR(VLOOKUP($L362,all_tags[area],1,FALSE),""),
IFERROR(VLOOKUP($M362,all_tags[area],1,FALSE),""),
IFERROR(VLOOKUP($N362,all_tags[area],1,FALSE),""),
IFERROR(VLOOKUP($O362,all_tags[area],1,FALSE),"")
)</f>
        <v>geospatial</v>
      </c>
      <c r="AJ362" s="5" t="str">
        <f>_xlfn.TEXTJOIN("#",TRUE,
IFERROR(VLOOKUP($F362,all_tags[technology],1,FALSE),""),
IFERROR(VLOOKUP($G362,all_tags[technology],1,FALSE),""),
IFERROR(VLOOKUP($H362,all_tags[technology],1,FALSE),""),
IFERROR(VLOOKUP($I362,all_tags[technology],1,FALSE),""),
IFERROR(VLOOKUP($J362,all_tags[technology],1,FALSE),""),
IFERROR(VLOOKUP($K362,all_tags[technology],1,FALSE),""),
IFERROR(VLOOKUP($L362,all_tags[technology],1,FALSE),""),
IFERROR(VLOOKUP($M362,all_tags[technology],1,FALSE),""),
IFERROR(VLOOKUP($N362,all_tags[technology],1,FALSE),""),
IFERROR(VLOOKUP($O362,all_tags[technology],1,FALSE),"")
)</f>
        <v>rstats</v>
      </c>
      <c r="AK362" s="5" t="str">
        <f>_xlfn.TEXTJOIN("#",TRUE,
IFERROR(VLOOKUP($F362,all_tags[other],1,FALSE),""),
IFERROR(VLOOKUP($G362,all_tags[other],1,FALSE),""),
IFERROR(VLOOKUP($H362,all_tags[other],1,FALSE),""),
IFERROR(VLOOKUP($I362,all_tags[other],1,FALSE),""),
IFERROR(VLOOKUP($J362,all_tags[other],1,FALSE),""),
IFERROR(VLOOKUP($K362,all_tags[other],1,FALSE),""),
IFERROR(VLOOKUP($L362,all_tags[other],1,FALSE),""),
IFERROR(VLOOKUP($M362,all_tags[other],1,FALSE),""),
IFERROR(VLOOKUP($N362,all_tags[other],1,FALSE),""),
IFERROR(VLOOKUP($O362,all_tags[other],1,FALSE),"")
)</f>
        <v/>
      </c>
      <c r="AL362" t="str">
        <f t="shared" si="5"/>
        <v>course;data-analysis;technology;geospatial;rstats</v>
      </c>
    </row>
    <row r="363" spans="1:38" x14ac:dyDescent="0.25">
      <c r="A363" t="str">
        <f>source_data[[#This Row],[link_id]]</f>
        <v>L00846</v>
      </c>
      <c r="B363" t="str">
        <f>source_data[[#This Row],[link]]</f>
        <v>https://blog.acolyer.org/2018/02/22/dynamic-word-embeddings-for-evolving-semantic-discovery/</v>
      </c>
      <c r="C363" t="str">
        <f>source_data[[#This Row],[article_title]]</f>
        <v>Dynamic word embeddings for evolving semantic discovery</v>
      </c>
      <c r="D363" t="str">
        <f>source_data[[#This Row],[concatenate]]</f>
        <v>post;paper;review;technique;text-mining</v>
      </c>
      <c r="E363">
        <f>source_data[[#This Row],[tag_count]]</f>
        <v>5</v>
      </c>
      <c r="F363" t="str" cm="1">
        <f t="array" ref="F363:J363">_xlfn.TEXTSPLIT(Table5[[#This Row],[concatenate]],";")</f>
        <v>post</v>
      </c>
      <c r="G363" t="str">
        <v>paper</v>
      </c>
      <c r="H363" t="str">
        <v>review</v>
      </c>
      <c r="I363" t="str">
        <v>technique</v>
      </c>
      <c r="J363" t="str">
        <v>text-mining</v>
      </c>
      <c r="Q363">
        <f>IF(ISBLANK(F363),-1,COUNTIF(all_tags[],F363)-COUNTIF(all_tags[category],F363))</f>
        <v>1</v>
      </c>
      <c r="R363">
        <f>IF(ISBLANK(G363),-1,COUNTIF(all_tags[],G363)-COUNTIF(all_tags[category],G363))</f>
        <v>1</v>
      </c>
      <c r="S363">
        <f>IF(ISBLANK(H363),-1,COUNTIF(all_tags[],H363)-COUNTIF(all_tags[category],H363))</f>
        <v>1</v>
      </c>
      <c r="T363">
        <f>IF(ISBLANK(I363),-1,COUNTIF(all_tags[],I363)-COUNTIF(all_tags[category],I363))</f>
        <v>1</v>
      </c>
      <c r="U363">
        <f>IF(ISBLANK(J363),-1,COUNTIF(all_tags[],J363)-COUNTIF(all_tags[category],J363))</f>
        <v>1</v>
      </c>
      <c r="V363">
        <f>IF(ISBLANK(K363),-1,COUNTIF(all_tags[],K363)-COUNTIF(all_tags[category],K363))</f>
        <v>-1</v>
      </c>
      <c r="W363">
        <f>IF(ISBLANK(L363),-1,COUNTIF(all_tags[],L363)-COUNTIF(all_tags[category],L363))</f>
        <v>-1</v>
      </c>
      <c r="X363">
        <f>IF(ISBLANK(M363),-1,COUNTIF(all_tags[],M363)-COUNTIF(all_tags[category],M363))</f>
        <v>-1</v>
      </c>
      <c r="Y363">
        <f>IF(ISBLANK(N363),-1,COUNTIF(all_tags[],N363)-COUNTIF(all_tags[category],N363))</f>
        <v>-1</v>
      </c>
      <c r="Z363">
        <f>IF(ISBLANK(O363),-1,COUNTIF(all_tags[],O363)-COUNTIF(all_tags[category],O363))</f>
        <v>-1</v>
      </c>
      <c r="AB363" t="str">
        <f>Table5[[#This Row],[link_id]]</f>
        <v>L00846</v>
      </c>
      <c r="AC363" s="5" t="str">
        <f>_xlfn.TEXTJOIN("#",TRUE,
IFERROR(VLOOKUP($F363,all_tags[format],1,FALSE),""),
IFERROR(VLOOKUP($G363,all_tags[format],1,FALSE),""),
IFERROR(VLOOKUP($H363,all_tags[format],1,FALSE),""),
IFERROR(VLOOKUP($I363,all_tags[format],1,FALSE),""),
IFERROR(VLOOKUP($J363,all_tags[format],1,FALSE),""),
IFERROR(VLOOKUP($K363,all_tags[format],1,FALSE),""),
IFERROR(VLOOKUP($L363,all_tags[format],1,FALSE),""),
IFERROR(VLOOKUP($M363,all_tags[format],1,FALSE),""),
IFERROR(VLOOKUP($N363,all_tags[format],1,FALSE),""),
IFERROR(VLOOKUP($O363,all_tags[format],1,FALSE),"")
)</f>
        <v>post#paper</v>
      </c>
      <c r="AD363" s="5" t="str">
        <f>_xlfn.TEXTJOIN("#",TRUE,
IFERROR(VLOOKUP($F363,all_tags[type],1,FALSE),""),
IFERROR(VLOOKUP($G363,all_tags[type],1,FALSE),""),
IFERROR(VLOOKUP($H363,all_tags[type],1,FALSE),""),
IFERROR(VLOOKUP($I363,all_tags[type],1,FALSE),""),
IFERROR(VLOOKUP($J363,all_tags[type],1,FALSE),""),
IFERROR(VLOOKUP($K363,all_tags[type],1,FALSE),""),
IFERROR(VLOOKUP($L363,all_tags[type],1,FALSE),""),
IFERROR(VLOOKUP($M363,all_tags[type],1,FALSE),""),
IFERROR(VLOOKUP($N363,all_tags[type],1,FALSE),""),
IFERROR(VLOOKUP($O363,all_tags[type],1,FALSE),"")
)</f>
        <v>review</v>
      </c>
      <c r="AE363" s="5" t="str">
        <f>_xlfn.TEXTJOIN("#",TRUE,
IFERROR(VLOOKUP($F363,all_tags[level],1,FALSE),""),
IFERROR(VLOOKUP($G363,all_tags[level],1,FALSE),""),
IFERROR(VLOOKUP($H363,all_tags[level],1,FALSE),""),
IFERROR(VLOOKUP($I363,all_tags[level],1,FALSE),""),
IFERROR(VLOOKUP($J363,all_tags[level],1,FALSE),""),
IFERROR(VLOOKUP($K363,all_tags[level],1,FALSE),""),
IFERROR(VLOOKUP($L363,all_tags[level],1,FALSE),""),
IFERROR(VLOOKUP($M363,all_tags[level],1,FALSE),""),
IFERROR(VLOOKUP($N363,all_tags[level],1,FALSE),""),
IFERROR(VLOOKUP($O363,all_tags[level],1,FALSE),"")
)</f>
        <v/>
      </c>
      <c r="AF363" s="5" t="str">
        <f>_xlfn.TEXTJOIN("#",TRUE,
IFERROR(VLOOKUP($F363,all_tags[style],1,FALSE),""),
IFERROR(VLOOKUP($G363,all_tags[style],1,FALSE),""),
IFERROR(VLOOKUP($H363,all_tags[style],1,FALSE),""),
IFERROR(VLOOKUP($I363,all_tags[style],1,FALSE),""),
IFERROR(VLOOKUP($J363,all_tags[style],1,FALSE),""),
IFERROR(VLOOKUP($K363,all_tags[style],1,FALSE),""),
IFERROR(VLOOKUP($L363,all_tags[style],1,FALSE),""),
IFERROR(VLOOKUP($M363,all_tags[style],1,FALSE),""),
IFERROR(VLOOKUP($N363,all_tags[style],1,FALSE),""),
IFERROR(VLOOKUP($O363,all_tags[style],1,FALSE),"")
)</f>
        <v/>
      </c>
      <c r="AG363" s="5" t="str">
        <f>_xlfn.TEXTJOIN("#",TRUE,
IFERROR(VLOOKUP($F363,all_tags[theme],1,FALSE),""),
IFERROR(VLOOKUP($G363,all_tags[theme],1,FALSE),""),
IFERROR(VLOOKUP($H363,all_tags[theme],1,FALSE),""),
IFERROR(VLOOKUP($I363,all_tags[theme],1,FALSE),""),
IFERROR(VLOOKUP($J363,all_tags[theme],1,FALSE),""),
IFERROR(VLOOKUP($K363,all_tags[theme],1,FALSE),""),
IFERROR(VLOOKUP($L363,all_tags[theme],1,FALSE),""),
IFERROR(VLOOKUP($M363,all_tags[theme],1,FALSE),""),
IFERROR(VLOOKUP($N363,all_tags[theme],1,FALSE),""),
IFERROR(VLOOKUP($O363,all_tags[theme],1,FALSE),"")
)</f>
        <v/>
      </c>
      <c r="AH363" s="5" t="str">
        <f>_xlfn.TEXTJOIN("#",TRUE,
IFERROR(VLOOKUP($F363,all_tags[topic],1,FALSE),""),
IFERROR(VLOOKUP($G363,all_tags[topic],1,FALSE),""),
IFERROR(VLOOKUP($H363,all_tags[topic],1,FALSE),""),
IFERROR(VLOOKUP($I363,all_tags[topic],1,FALSE),""),
IFERROR(VLOOKUP($J363,all_tags[topic],1,FALSE),""),
IFERROR(VLOOKUP($K363,all_tags[topic],1,FALSE),""),
IFERROR(VLOOKUP($L363,all_tags[topic],1,FALSE),""),
IFERROR(VLOOKUP($M363,all_tags[topic],1,FALSE),""),
IFERROR(VLOOKUP($N363,all_tags[topic],1,FALSE),""),
IFERROR(VLOOKUP($O363,all_tags[topic],1,FALSE),"")
)</f>
        <v>technique</v>
      </c>
      <c r="AI363" s="5" t="str">
        <f>_xlfn.TEXTJOIN("#",TRUE,
IFERROR(VLOOKUP($F363,all_tags[area],1,FALSE),""),
IFERROR(VLOOKUP($G363,all_tags[area],1,FALSE),""),
IFERROR(VLOOKUP($H363,all_tags[area],1,FALSE),""),
IFERROR(VLOOKUP($I363,all_tags[area],1,FALSE),""),
IFERROR(VLOOKUP($J363,all_tags[area],1,FALSE),""),
IFERROR(VLOOKUP($K363,all_tags[area],1,FALSE),""),
IFERROR(VLOOKUP($L363,all_tags[area],1,FALSE),""),
IFERROR(VLOOKUP($M363,all_tags[area],1,FALSE),""),
IFERROR(VLOOKUP($N363,all_tags[area],1,FALSE),""),
IFERROR(VLOOKUP($O363,all_tags[area],1,FALSE),"")
)</f>
        <v>text-mining</v>
      </c>
      <c r="AJ363" s="5" t="str">
        <f>_xlfn.TEXTJOIN("#",TRUE,
IFERROR(VLOOKUP($F363,all_tags[technology],1,FALSE),""),
IFERROR(VLOOKUP($G363,all_tags[technology],1,FALSE),""),
IFERROR(VLOOKUP($H363,all_tags[technology],1,FALSE),""),
IFERROR(VLOOKUP($I363,all_tags[technology],1,FALSE),""),
IFERROR(VLOOKUP($J363,all_tags[technology],1,FALSE),""),
IFERROR(VLOOKUP($K363,all_tags[technology],1,FALSE),""),
IFERROR(VLOOKUP($L363,all_tags[technology],1,FALSE),""),
IFERROR(VLOOKUP($M363,all_tags[technology],1,FALSE),""),
IFERROR(VLOOKUP($N363,all_tags[technology],1,FALSE),""),
IFERROR(VLOOKUP($O363,all_tags[technology],1,FALSE),"")
)</f>
        <v/>
      </c>
      <c r="AK363" s="5" t="str">
        <f>_xlfn.TEXTJOIN("#",TRUE,
IFERROR(VLOOKUP($F363,all_tags[other],1,FALSE),""),
IFERROR(VLOOKUP($G363,all_tags[other],1,FALSE),""),
IFERROR(VLOOKUP($H363,all_tags[other],1,FALSE),""),
IFERROR(VLOOKUP($I363,all_tags[other],1,FALSE),""),
IFERROR(VLOOKUP($J363,all_tags[other],1,FALSE),""),
IFERROR(VLOOKUP($K363,all_tags[other],1,FALSE),""),
IFERROR(VLOOKUP($L363,all_tags[other],1,FALSE),""),
IFERROR(VLOOKUP($M363,all_tags[other],1,FALSE),""),
IFERROR(VLOOKUP($N363,all_tags[other],1,FALSE),""),
IFERROR(VLOOKUP($O363,all_tags[other],1,FALSE),"")
)</f>
        <v/>
      </c>
      <c r="AL363" t="str">
        <f t="shared" si="5"/>
        <v>post;paper;review;technique;text-mining</v>
      </c>
    </row>
    <row r="364" spans="1:38" x14ac:dyDescent="0.25">
      <c r="A364" t="str">
        <f>source_data[[#This Row],[link_id]]</f>
        <v>L00850</v>
      </c>
      <c r="B364" t="str">
        <f>source_data[[#This Row],[link]]</f>
        <v>https://suzan.rbind.io/2018/02/dplyr-tutorial-3/</v>
      </c>
      <c r="C364" t="str">
        <f>source_data[[#This Row],[article_title]]</f>
        <v>Data Wrangling Part 3: Basic and more advanced ways to filter rows</v>
      </c>
      <c r="D364" t="str">
        <f>source_data[[#This Row],[concatenate]]</f>
        <v>post;tutorial;basics;technology;data-preparation;rstats;tidyverse</v>
      </c>
      <c r="E364">
        <f>source_data[[#This Row],[tag_count]]</f>
        <v>6</v>
      </c>
      <c r="F364" t="str" cm="1">
        <f t="array" ref="F364:L364">_xlfn.TEXTSPLIT(Table5[[#This Row],[concatenate]],";")</f>
        <v>post</v>
      </c>
      <c r="G364" t="str">
        <v>tutorial</v>
      </c>
      <c r="H364" t="str">
        <v>basics</v>
      </c>
      <c r="I364" t="str">
        <v>technology</v>
      </c>
      <c r="J364" t="str">
        <v>data-preparation</v>
      </c>
      <c r="K364" t="str">
        <v>rstats</v>
      </c>
      <c r="L364" t="str">
        <v>tidyverse</v>
      </c>
      <c r="Q364">
        <f>IF(ISBLANK(F364),-1,COUNTIF(all_tags[],F364)-COUNTIF(all_tags[category],F364))</f>
        <v>1</v>
      </c>
      <c r="R364">
        <f>IF(ISBLANK(G364),-1,COUNTIF(all_tags[],G364)-COUNTIF(all_tags[category],G364))</f>
        <v>1</v>
      </c>
      <c r="S364">
        <f>IF(ISBLANK(H364),-1,COUNTIF(all_tags[],H364)-COUNTIF(all_tags[category],H364))</f>
        <v>1</v>
      </c>
      <c r="T364">
        <f>IF(ISBLANK(I364),-1,COUNTIF(all_tags[],I364)-COUNTIF(all_tags[category],I364))</f>
        <v>1</v>
      </c>
      <c r="U364">
        <f>IF(ISBLANK(J364),-1,COUNTIF(all_tags[],J364)-COUNTIF(all_tags[category],J364))</f>
        <v>1</v>
      </c>
      <c r="V364">
        <f>IF(ISBLANK(K364),-1,COUNTIF(all_tags[],K364)-COUNTIF(all_tags[category],K364))</f>
        <v>1</v>
      </c>
      <c r="W364">
        <f>IF(ISBLANK(L364),-1,COUNTIF(all_tags[],L364)-COUNTIF(all_tags[category],L364))</f>
        <v>1</v>
      </c>
      <c r="X364">
        <f>IF(ISBLANK(M364),-1,COUNTIF(all_tags[],M364)-COUNTIF(all_tags[category],M364))</f>
        <v>-1</v>
      </c>
      <c r="Y364">
        <f>IF(ISBLANK(N364),-1,COUNTIF(all_tags[],N364)-COUNTIF(all_tags[category],N364))</f>
        <v>-1</v>
      </c>
      <c r="Z364">
        <f>IF(ISBLANK(O364),-1,COUNTIF(all_tags[],O364)-COUNTIF(all_tags[category],O364))</f>
        <v>-1</v>
      </c>
      <c r="AB364" t="str">
        <f>Table5[[#This Row],[link_id]]</f>
        <v>L00850</v>
      </c>
      <c r="AC364" s="5" t="str">
        <f>_xlfn.TEXTJOIN("#",TRUE,
IFERROR(VLOOKUP($F364,all_tags[format],1,FALSE),""),
IFERROR(VLOOKUP($G364,all_tags[format],1,FALSE),""),
IFERROR(VLOOKUP($H364,all_tags[format],1,FALSE),""),
IFERROR(VLOOKUP($I364,all_tags[format],1,FALSE),""),
IFERROR(VLOOKUP($J364,all_tags[format],1,FALSE),""),
IFERROR(VLOOKUP($K364,all_tags[format],1,FALSE),""),
IFERROR(VLOOKUP($L364,all_tags[format],1,FALSE),""),
IFERROR(VLOOKUP($M364,all_tags[format],1,FALSE),""),
IFERROR(VLOOKUP($N364,all_tags[format],1,FALSE),""),
IFERROR(VLOOKUP($O364,all_tags[format],1,FALSE),"")
)</f>
        <v>post</v>
      </c>
      <c r="AD364" s="5" t="str">
        <f>_xlfn.TEXTJOIN("#",TRUE,
IFERROR(VLOOKUP($F364,all_tags[type],1,FALSE),""),
IFERROR(VLOOKUP($G364,all_tags[type],1,FALSE),""),
IFERROR(VLOOKUP($H364,all_tags[type],1,FALSE),""),
IFERROR(VLOOKUP($I364,all_tags[type],1,FALSE),""),
IFERROR(VLOOKUP($J364,all_tags[type],1,FALSE),""),
IFERROR(VLOOKUP($K364,all_tags[type],1,FALSE),""),
IFERROR(VLOOKUP($L364,all_tags[type],1,FALSE),""),
IFERROR(VLOOKUP($M364,all_tags[type],1,FALSE),""),
IFERROR(VLOOKUP($N364,all_tags[type],1,FALSE),""),
IFERROR(VLOOKUP($O364,all_tags[type],1,FALSE),"")
)</f>
        <v>tutorial</v>
      </c>
      <c r="AE364" s="5" t="str">
        <f>_xlfn.TEXTJOIN("#",TRUE,
IFERROR(VLOOKUP($F364,all_tags[level],1,FALSE),""),
IFERROR(VLOOKUP($G364,all_tags[level],1,FALSE),""),
IFERROR(VLOOKUP($H364,all_tags[level],1,FALSE),""),
IFERROR(VLOOKUP($I364,all_tags[level],1,FALSE),""),
IFERROR(VLOOKUP($J364,all_tags[level],1,FALSE),""),
IFERROR(VLOOKUP($K364,all_tags[level],1,FALSE),""),
IFERROR(VLOOKUP($L364,all_tags[level],1,FALSE),""),
IFERROR(VLOOKUP($M364,all_tags[level],1,FALSE),""),
IFERROR(VLOOKUP($N364,all_tags[level],1,FALSE),""),
IFERROR(VLOOKUP($O364,all_tags[level],1,FALSE),"")
)</f>
        <v>basics</v>
      </c>
      <c r="AF364" s="5" t="str">
        <f>_xlfn.TEXTJOIN("#",TRUE,
IFERROR(VLOOKUP($F364,all_tags[style],1,FALSE),""),
IFERROR(VLOOKUP($G364,all_tags[style],1,FALSE),""),
IFERROR(VLOOKUP($H364,all_tags[style],1,FALSE),""),
IFERROR(VLOOKUP($I364,all_tags[style],1,FALSE),""),
IFERROR(VLOOKUP($J364,all_tags[style],1,FALSE),""),
IFERROR(VLOOKUP($K364,all_tags[style],1,FALSE),""),
IFERROR(VLOOKUP($L364,all_tags[style],1,FALSE),""),
IFERROR(VLOOKUP($M364,all_tags[style],1,FALSE),""),
IFERROR(VLOOKUP($N364,all_tags[style],1,FALSE),""),
IFERROR(VLOOKUP($O364,all_tags[style],1,FALSE),"")
)</f>
        <v/>
      </c>
      <c r="AG364" s="5" t="str">
        <f>_xlfn.TEXTJOIN("#",TRUE,
IFERROR(VLOOKUP($F364,all_tags[theme],1,FALSE),""),
IFERROR(VLOOKUP($G364,all_tags[theme],1,FALSE),""),
IFERROR(VLOOKUP($H364,all_tags[theme],1,FALSE),""),
IFERROR(VLOOKUP($I364,all_tags[theme],1,FALSE),""),
IFERROR(VLOOKUP($J364,all_tags[theme],1,FALSE),""),
IFERROR(VLOOKUP($K364,all_tags[theme],1,FALSE),""),
IFERROR(VLOOKUP($L364,all_tags[theme],1,FALSE),""),
IFERROR(VLOOKUP($M364,all_tags[theme],1,FALSE),""),
IFERROR(VLOOKUP($N364,all_tags[theme],1,FALSE),""),
IFERROR(VLOOKUP($O364,all_tags[theme],1,FALSE),"")
)</f>
        <v/>
      </c>
      <c r="AH364" s="5" t="str">
        <f>_xlfn.TEXTJOIN("#",TRUE,
IFERROR(VLOOKUP($F364,all_tags[topic],1,FALSE),""),
IFERROR(VLOOKUP($G364,all_tags[topic],1,FALSE),""),
IFERROR(VLOOKUP($H364,all_tags[topic],1,FALSE),""),
IFERROR(VLOOKUP($I364,all_tags[topic],1,FALSE),""),
IFERROR(VLOOKUP($J364,all_tags[topic],1,FALSE),""),
IFERROR(VLOOKUP($K364,all_tags[topic],1,FALSE),""),
IFERROR(VLOOKUP($L364,all_tags[topic],1,FALSE),""),
IFERROR(VLOOKUP($M364,all_tags[topic],1,FALSE),""),
IFERROR(VLOOKUP($N364,all_tags[topic],1,FALSE),""),
IFERROR(VLOOKUP($O364,all_tags[topic],1,FALSE),"")
)</f>
        <v>technology</v>
      </c>
      <c r="AI364" s="5" t="str">
        <f>_xlfn.TEXTJOIN("#",TRUE,
IFERROR(VLOOKUP($F364,all_tags[area],1,FALSE),""),
IFERROR(VLOOKUP($G364,all_tags[area],1,FALSE),""),
IFERROR(VLOOKUP($H364,all_tags[area],1,FALSE),""),
IFERROR(VLOOKUP($I364,all_tags[area],1,FALSE),""),
IFERROR(VLOOKUP($J364,all_tags[area],1,FALSE),""),
IFERROR(VLOOKUP($K364,all_tags[area],1,FALSE),""),
IFERROR(VLOOKUP($L364,all_tags[area],1,FALSE),""),
IFERROR(VLOOKUP($M364,all_tags[area],1,FALSE),""),
IFERROR(VLOOKUP($N364,all_tags[area],1,FALSE),""),
IFERROR(VLOOKUP($O364,all_tags[area],1,FALSE),"")
)</f>
        <v>data-preparation</v>
      </c>
      <c r="AJ364" s="5" t="str">
        <f>_xlfn.TEXTJOIN("#",TRUE,
IFERROR(VLOOKUP($F364,all_tags[technology],1,FALSE),""),
IFERROR(VLOOKUP($G364,all_tags[technology],1,FALSE),""),
IFERROR(VLOOKUP($H364,all_tags[technology],1,FALSE),""),
IFERROR(VLOOKUP($I364,all_tags[technology],1,FALSE),""),
IFERROR(VLOOKUP($J364,all_tags[technology],1,FALSE),""),
IFERROR(VLOOKUP($K364,all_tags[technology],1,FALSE),""),
IFERROR(VLOOKUP($L364,all_tags[technology],1,FALSE),""),
IFERROR(VLOOKUP($M364,all_tags[technology],1,FALSE),""),
IFERROR(VLOOKUP($N364,all_tags[technology],1,FALSE),""),
IFERROR(VLOOKUP($O364,all_tags[technology],1,FALSE),"")
)</f>
        <v>rstats#tidyverse</v>
      </c>
      <c r="AK364" s="5" t="str">
        <f>_xlfn.TEXTJOIN("#",TRUE,
IFERROR(VLOOKUP($F364,all_tags[other],1,FALSE),""),
IFERROR(VLOOKUP($G364,all_tags[other],1,FALSE),""),
IFERROR(VLOOKUP($H364,all_tags[other],1,FALSE),""),
IFERROR(VLOOKUP($I364,all_tags[other],1,FALSE),""),
IFERROR(VLOOKUP($J364,all_tags[other],1,FALSE),""),
IFERROR(VLOOKUP($K364,all_tags[other],1,FALSE),""),
IFERROR(VLOOKUP($L364,all_tags[other],1,FALSE),""),
IFERROR(VLOOKUP($M364,all_tags[other],1,FALSE),""),
IFERROR(VLOOKUP($N364,all_tags[other],1,FALSE),""),
IFERROR(VLOOKUP($O364,all_tags[other],1,FALSE),"")
)</f>
        <v/>
      </c>
      <c r="AL364" t="str">
        <f t="shared" si="5"/>
        <v>post;tutorial;basics;technology;data-preparation;rstats;tidyverse</v>
      </c>
    </row>
    <row r="365" spans="1:38" x14ac:dyDescent="0.25">
      <c r="A365" t="str">
        <f>source_data[[#This Row],[link_id]]</f>
        <v>L00854</v>
      </c>
      <c r="B365" t="str">
        <f>source_data[[#This Row],[link]]</f>
        <v>https://bi-survey.com/data-governance</v>
      </c>
      <c r="C365" t="str">
        <f>source_data[[#This Row],[article_title]]</f>
        <v>Data GovernanceDefinition, Challenges &amp; Best Practices</v>
      </c>
      <c r="D365" t="str">
        <f>source_data[[#This Row],[concatenate]]</f>
        <v>post;general;overview;data-governance</v>
      </c>
      <c r="E365">
        <f>source_data[[#This Row],[tag_count]]</f>
        <v>5</v>
      </c>
      <c r="F365" t="str" cm="1">
        <f t="array" ref="F365:I365">_xlfn.TEXTSPLIT(Table5[[#This Row],[concatenate]],";")</f>
        <v>post</v>
      </c>
      <c r="G365" t="str">
        <v>general</v>
      </c>
      <c r="H365" t="str">
        <v>overview</v>
      </c>
      <c r="I365" t="str">
        <v>data-governance</v>
      </c>
      <c r="Q365">
        <f>IF(ISBLANK(F365),-1,COUNTIF(all_tags[],F365)-COUNTIF(all_tags[category],F365))</f>
        <v>1</v>
      </c>
      <c r="R365">
        <f>IF(ISBLANK(G365),-1,COUNTIF(all_tags[],G365)-COUNTIF(all_tags[category],G365))</f>
        <v>1</v>
      </c>
      <c r="S365">
        <f>IF(ISBLANK(H365),-1,COUNTIF(all_tags[],H365)-COUNTIF(all_tags[category],H365))</f>
        <v>1</v>
      </c>
      <c r="T365">
        <f>IF(ISBLANK(I365),-1,COUNTIF(all_tags[],I365)-COUNTIF(all_tags[category],I365))</f>
        <v>1</v>
      </c>
      <c r="U365">
        <f>IF(ISBLANK(J365),-1,COUNTIF(all_tags[],J365)-COUNTIF(all_tags[category],J365))</f>
        <v>-1</v>
      </c>
      <c r="V365">
        <f>IF(ISBLANK(K365),-1,COUNTIF(all_tags[],K365)-COUNTIF(all_tags[category],K365))</f>
        <v>-1</v>
      </c>
      <c r="W365">
        <f>IF(ISBLANK(L365),-1,COUNTIF(all_tags[],L365)-COUNTIF(all_tags[category],L365))</f>
        <v>-1</v>
      </c>
      <c r="X365">
        <f>IF(ISBLANK(M365),-1,COUNTIF(all_tags[],M365)-COUNTIF(all_tags[category],M365))</f>
        <v>-1</v>
      </c>
      <c r="Y365">
        <f>IF(ISBLANK(N365),-1,COUNTIF(all_tags[],N365)-COUNTIF(all_tags[category],N365))</f>
        <v>-1</v>
      </c>
      <c r="Z365">
        <f>IF(ISBLANK(O365),-1,COUNTIF(all_tags[],O365)-COUNTIF(all_tags[category],O365))</f>
        <v>-1</v>
      </c>
      <c r="AB365" t="str">
        <f>Table5[[#This Row],[link_id]]</f>
        <v>L00854</v>
      </c>
      <c r="AC365" s="5" t="str">
        <f>_xlfn.TEXTJOIN("#",TRUE,
IFERROR(VLOOKUP($F365,all_tags[format],1,FALSE),""),
IFERROR(VLOOKUP($G365,all_tags[format],1,FALSE),""),
IFERROR(VLOOKUP($H365,all_tags[format],1,FALSE),""),
IFERROR(VLOOKUP($I365,all_tags[format],1,FALSE),""),
IFERROR(VLOOKUP($J365,all_tags[format],1,FALSE),""),
IFERROR(VLOOKUP($K365,all_tags[format],1,FALSE),""),
IFERROR(VLOOKUP($L365,all_tags[format],1,FALSE),""),
IFERROR(VLOOKUP($M365,all_tags[format],1,FALSE),""),
IFERROR(VLOOKUP($N365,all_tags[format],1,FALSE),""),
IFERROR(VLOOKUP($O365,all_tags[format],1,FALSE),"")
)</f>
        <v>post</v>
      </c>
      <c r="AD365" s="5" t="str">
        <f>_xlfn.TEXTJOIN("#",TRUE,
IFERROR(VLOOKUP($F365,all_tags[type],1,FALSE),""),
IFERROR(VLOOKUP($G365,all_tags[type],1,FALSE),""),
IFERROR(VLOOKUP($H365,all_tags[type],1,FALSE),""),
IFERROR(VLOOKUP($I365,all_tags[type],1,FALSE),""),
IFERROR(VLOOKUP($J365,all_tags[type],1,FALSE),""),
IFERROR(VLOOKUP($K365,all_tags[type],1,FALSE),""),
IFERROR(VLOOKUP($L365,all_tags[type],1,FALSE),""),
IFERROR(VLOOKUP($M365,all_tags[type],1,FALSE),""),
IFERROR(VLOOKUP($N365,all_tags[type],1,FALSE),""),
IFERROR(VLOOKUP($O365,all_tags[type],1,FALSE),"")
)</f>
        <v>general</v>
      </c>
      <c r="AE365" s="5" t="str">
        <f>_xlfn.TEXTJOIN("#",TRUE,
IFERROR(VLOOKUP($F365,all_tags[level],1,FALSE),""),
IFERROR(VLOOKUP($G365,all_tags[level],1,FALSE),""),
IFERROR(VLOOKUP($H365,all_tags[level],1,FALSE),""),
IFERROR(VLOOKUP($I365,all_tags[level],1,FALSE),""),
IFERROR(VLOOKUP($J365,all_tags[level],1,FALSE),""),
IFERROR(VLOOKUP($K365,all_tags[level],1,FALSE),""),
IFERROR(VLOOKUP($L365,all_tags[level],1,FALSE),""),
IFERROR(VLOOKUP($M365,all_tags[level],1,FALSE),""),
IFERROR(VLOOKUP($N365,all_tags[level],1,FALSE),""),
IFERROR(VLOOKUP($O365,all_tags[level],1,FALSE),"")
)</f>
        <v>overview</v>
      </c>
      <c r="AF365" s="5" t="str">
        <f>_xlfn.TEXTJOIN("#",TRUE,
IFERROR(VLOOKUP($F365,all_tags[style],1,FALSE),""),
IFERROR(VLOOKUP($G365,all_tags[style],1,FALSE),""),
IFERROR(VLOOKUP($H365,all_tags[style],1,FALSE),""),
IFERROR(VLOOKUP($I365,all_tags[style],1,FALSE),""),
IFERROR(VLOOKUP($J365,all_tags[style],1,FALSE),""),
IFERROR(VLOOKUP($K365,all_tags[style],1,FALSE),""),
IFERROR(VLOOKUP($L365,all_tags[style],1,FALSE),""),
IFERROR(VLOOKUP($M365,all_tags[style],1,FALSE),""),
IFERROR(VLOOKUP($N365,all_tags[style],1,FALSE),""),
IFERROR(VLOOKUP($O365,all_tags[style],1,FALSE),"")
)</f>
        <v/>
      </c>
      <c r="AG365" s="5" t="str">
        <f>_xlfn.TEXTJOIN("#",TRUE,
IFERROR(VLOOKUP($F365,all_tags[theme],1,FALSE),""),
IFERROR(VLOOKUP($G365,all_tags[theme],1,FALSE),""),
IFERROR(VLOOKUP($H365,all_tags[theme],1,FALSE),""),
IFERROR(VLOOKUP($I365,all_tags[theme],1,FALSE),""),
IFERROR(VLOOKUP($J365,all_tags[theme],1,FALSE),""),
IFERROR(VLOOKUP($K365,all_tags[theme],1,FALSE),""),
IFERROR(VLOOKUP($L365,all_tags[theme],1,FALSE),""),
IFERROR(VLOOKUP($M365,all_tags[theme],1,FALSE),""),
IFERROR(VLOOKUP($N365,all_tags[theme],1,FALSE),""),
IFERROR(VLOOKUP($O365,all_tags[theme],1,FALSE),"")
)</f>
        <v/>
      </c>
      <c r="AH365" s="5" t="str">
        <f>_xlfn.TEXTJOIN("#",TRUE,
IFERROR(VLOOKUP($F365,all_tags[topic],1,FALSE),""),
IFERROR(VLOOKUP($G365,all_tags[topic],1,FALSE),""),
IFERROR(VLOOKUP($H365,all_tags[topic],1,FALSE),""),
IFERROR(VLOOKUP($I365,all_tags[topic],1,FALSE),""),
IFERROR(VLOOKUP($J365,all_tags[topic],1,FALSE),""),
IFERROR(VLOOKUP($K365,all_tags[topic],1,FALSE),""),
IFERROR(VLOOKUP($L365,all_tags[topic],1,FALSE),""),
IFERROR(VLOOKUP($M365,all_tags[topic],1,FALSE),""),
IFERROR(VLOOKUP($N365,all_tags[topic],1,FALSE),""),
IFERROR(VLOOKUP($O365,all_tags[topic],1,FALSE),"")
)</f>
        <v/>
      </c>
      <c r="AI365" s="5" t="str">
        <f>_xlfn.TEXTJOIN("#",TRUE,
IFERROR(VLOOKUP($F365,all_tags[area],1,FALSE),""),
IFERROR(VLOOKUP($G365,all_tags[area],1,FALSE),""),
IFERROR(VLOOKUP($H365,all_tags[area],1,FALSE),""),
IFERROR(VLOOKUP($I365,all_tags[area],1,FALSE),""),
IFERROR(VLOOKUP($J365,all_tags[area],1,FALSE),""),
IFERROR(VLOOKUP($K365,all_tags[area],1,FALSE),""),
IFERROR(VLOOKUP($L365,all_tags[area],1,FALSE),""),
IFERROR(VLOOKUP($M365,all_tags[area],1,FALSE),""),
IFERROR(VLOOKUP($N365,all_tags[area],1,FALSE),""),
IFERROR(VLOOKUP($O365,all_tags[area],1,FALSE),"")
)</f>
        <v>data-governance</v>
      </c>
      <c r="AJ365" s="5" t="str">
        <f>_xlfn.TEXTJOIN("#",TRUE,
IFERROR(VLOOKUP($F365,all_tags[technology],1,FALSE),""),
IFERROR(VLOOKUP($G365,all_tags[technology],1,FALSE),""),
IFERROR(VLOOKUP($H365,all_tags[technology],1,FALSE),""),
IFERROR(VLOOKUP($I365,all_tags[technology],1,FALSE),""),
IFERROR(VLOOKUP($J365,all_tags[technology],1,FALSE),""),
IFERROR(VLOOKUP($K365,all_tags[technology],1,FALSE),""),
IFERROR(VLOOKUP($L365,all_tags[technology],1,FALSE),""),
IFERROR(VLOOKUP($M365,all_tags[technology],1,FALSE),""),
IFERROR(VLOOKUP($N365,all_tags[technology],1,FALSE),""),
IFERROR(VLOOKUP($O365,all_tags[technology],1,FALSE),"")
)</f>
        <v/>
      </c>
      <c r="AK365" s="5" t="str">
        <f>_xlfn.TEXTJOIN("#",TRUE,
IFERROR(VLOOKUP($F365,all_tags[other],1,FALSE),""),
IFERROR(VLOOKUP($G365,all_tags[other],1,FALSE),""),
IFERROR(VLOOKUP($H365,all_tags[other],1,FALSE),""),
IFERROR(VLOOKUP($I365,all_tags[other],1,FALSE),""),
IFERROR(VLOOKUP($J365,all_tags[other],1,FALSE),""),
IFERROR(VLOOKUP($K365,all_tags[other],1,FALSE),""),
IFERROR(VLOOKUP($L365,all_tags[other],1,FALSE),""),
IFERROR(VLOOKUP($M365,all_tags[other],1,FALSE),""),
IFERROR(VLOOKUP($N365,all_tags[other],1,FALSE),""),
IFERROR(VLOOKUP($O365,all_tags[other],1,FALSE),"")
)</f>
        <v/>
      </c>
      <c r="AL365" t="str">
        <f t="shared" si="5"/>
        <v>post;general;overview;data-governance</v>
      </c>
    </row>
    <row r="366" spans="1:38" x14ac:dyDescent="0.25">
      <c r="A366" t="str">
        <f>source_data[[#This Row],[link_id]]</f>
        <v>L00855</v>
      </c>
      <c r="B366" t="str">
        <f>source_data[[#This Row],[link]]</f>
        <v>https://chewett.co.uk/blog/1030/overlaying-geo-data-leaflet-version-1-3-d3-js-version-4/</v>
      </c>
      <c r="C366" t="str">
        <f>source_data[[#This Row],[article_title]]</f>
        <v>Overlaying geo data with Leaflet Version 1.3 and D3.js Version 4</v>
      </c>
      <c r="D366" t="str">
        <f>source_data[[#This Row],[concatenate]]</f>
        <v>post;how-to;tutorial;technology;geospatial;d3js;leaflet</v>
      </c>
      <c r="E366">
        <f>source_data[[#This Row],[tag_count]]</f>
        <v>5</v>
      </c>
      <c r="F366" t="str" cm="1">
        <f t="array" ref="F366:L366">_xlfn.TEXTSPLIT(Table5[[#This Row],[concatenate]],";")</f>
        <v>post</v>
      </c>
      <c r="G366" t="str">
        <v>how-to</v>
      </c>
      <c r="H366" t="str">
        <v>tutorial</v>
      </c>
      <c r="I366" t="str">
        <v>technology</v>
      </c>
      <c r="J366" t="str">
        <v>geospatial</v>
      </c>
      <c r="K366" t="str">
        <v>d3js</v>
      </c>
      <c r="L366" t="str">
        <v>leaflet</v>
      </c>
      <c r="Q366">
        <f>IF(ISBLANK(F366),-1,COUNTIF(all_tags[],F366)-COUNTIF(all_tags[category],F366))</f>
        <v>1</v>
      </c>
      <c r="R366">
        <f>IF(ISBLANK(G366),-1,COUNTIF(all_tags[],G366)-COUNTIF(all_tags[category],G366))</f>
        <v>1</v>
      </c>
      <c r="S366">
        <f>IF(ISBLANK(H366),-1,COUNTIF(all_tags[],H366)-COUNTIF(all_tags[category],H366))</f>
        <v>1</v>
      </c>
      <c r="T366">
        <f>IF(ISBLANK(I366),-1,COUNTIF(all_tags[],I366)-COUNTIF(all_tags[category],I366))</f>
        <v>1</v>
      </c>
      <c r="U366">
        <f>IF(ISBLANK(J366),-1,COUNTIF(all_tags[],J366)-COUNTIF(all_tags[category],J366))</f>
        <v>1</v>
      </c>
      <c r="V366">
        <f>IF(ISBLANK(K366),-1,COUNTIF(all_tags[],K366)-COUNTIF(all_tags[category],K366))</f>
        <v>1</v>
      </c>
      <c r="W366">
        <f>IF(ISBLANK(L366),-1,COUNTIF(all_tags[],L366)-COUNTIF(all_tags[category],L366))</f>
        <v>1</v>
      </c>
      <c r="X366">
        <f>IF(ISBLANK(M366),-1,COUNTIF(all_tags[],M366)-COUNTIF(all_tags[category],M366))</f>
        <v>-1</v>
      </c>
      <c r="Y366">
        <f>IF(ISBLANK(N366),-1,COUNTIF(all_tags[],N366)-COUNTIF(all_tags[category],N366))</f>
        <v>-1</v>
      </c>
      <c r="Z366">
        <f>IF(ISBLANK(O366),-1,COUNTIF(all_tags[],O366)-COUNTIF(all_tags[category],O366))</f>
        <v>-1</v>
      </c>
      <c r="AB366" t="str">
        <f>Table5[[#This Row],[link_id]]</f>
        <v>L00855</v>
      </c>
      <c r="AC366" s="5" t="str">
        <f>_xlfn.TEXTJOIN("#",TRUE,
IFERROR(VLOOKUP($F366,all_tags[format],1,FALSE),""),
IFERROR(VLOOKUP($G366,all_tags[format],1,FALSE),""),
IFERROR(VLOOKUP($H366,all_tags[format],1,FALSE),""),
IFERROR(VLOOKUP($I366,all_tags[format],1,FALSE),""),
IFERROR(VLOOKUP($J366,all_tags[format],1,FALSE),""),
IFERROR(VLOOKUP($K366,all_tags[format],1,FALSE),""),
IFERROR(VLOOKUP($L366,all_tags[format],1,FALSE),""),
IFERROR(VLOOKUP($M366,all_tags[format],1,FALSE),""),
IFERROR(VLOOKUP($N366,all_tags[format],1,FALSE),""),
IFERROR(VLOOKUP($O366,all_tags[format],1,FALSE),"")
)</f>
        <v>post</v>
      </c>
      <c r="AD366" s="5" t="str">
        <f>_xlfn.TEXTJOIN("#",TRUE,
IFERROR(VLOOKUP($F366,all_tags[type],1,FALSE),""),
IFERROR(VLOOKUP($G366,all_tags[type],1,FALSE),""),
IFERROR(VLOOKUP($H366,all_tags[type],1,FALSE),""),
IFERROR(VLOOKUP($I366,all_tags[type],1,FALSE),""),
IFERROR(VLOOKUP($J366,all_tags[type],1,FALSE),""),
IFERROR(VLOOKUP($K366,all_tags[type],1,FALSE),""),
IFERROR(VLOOKUP($L366,all_tags[type],1,FALSE),""),
IFERROR(VLOOKUP($M366,all_tags[type],1,FALSE),""),
IFERROR(VLOOKUP($N366,all_tags[type],1,FALSE),""),
IFERROR(VLOOKUP($O366,all_tags[type],1,FALSE),"")
)</f>
        <v>how-to#tutorial</v>
      </c>
      <c r="AE366" s="5" t="str">
        <f>_xlfn.TEXTJOIN("#",TRUE,
IFERROR(VLOOKUP($F366,all_tags[level],1,FALSE),""),
IFERROR(VLOOKUP($G366,all_tags[level],1,FALSE),""),
IFERROR(VLOOKUP($H366,all_tags[level],1,FALSE),""),
IFERROR(VLOOKUP($I366,all_tags[level],1,FALSE),""),
IFERROR(VLOOKUP($J366,all_tags[level],1,FALSE),""),
IFERROR(VLOOKUP($K366,all_tags[level],1,FALSE),""),
IFERROR(VLOOKUP($L366,all_tags[level],1,FALSE),""),
IFERROR(VLOOKUP($M366,all_tags[level],1,FALSE),""),
IFERROR(VLOOKUP($N366,all_tags[level],1,FALSE),""),
IFERROR(VLOOKUP($O366,all_tags[level],1,FALSE),"")
)</f>
        <v/>
      </c>
      <c r="AF366" s="5" t="str">
        <f>_xlfn.TEXTJOIN("#",TRUE,
IFERROR(VLOOKUP($F366,all_tags[style],1,FALSE),""),
IFERROR(VLOOKUP($G366,all_tags[style],1,FALSE),""),
IFERROR(VLOOKUP($H366,all_tags[style],1,FALSE),""),
IFERROR(VLOOKUP($I366,all_tags[style],1,FALSE),""),
IFERROR(VLOOKUP($J366,all_tags[style],1,FALSE),""),
IFERROR(VLOOKUP($K366,all_tags[style],1,FALSE),""),
IFERROR(VLOOKUP($L366,all_tags[style],1,FALSE),""),
IFERROR(VLOOKUP($M366,all_tags[style],1,FALSE),""),
IFERROR(VLOOKUP($N366,all_tags[style],1,FALSE),""),
IFERROR(VLOOKUP($O366,all_tags[style],1,FALSE),"")
)</f>
        <v/>
      </c>
      <c r="AG366" s="5" t="str">
        <f>_xlfn.TEXTJOIN("#",TRUE,
IFERROR(VLOOKUP($F366,all_tags[theme],1,FALSE),""),
IFERROR(VLOOKUP($G366,all_tags[theme],1,FALSE),""),
IFERROR(VLOOKUP($H366,all_tags[theme],1,FALSE),""),
IFERROR(VLOOKUP($I366,all_tags[theme],1,FALSE),""),
IFERROR(VLOOKUP($J366,all_tags[theme],1,FALSE),""),
IFERROR(VLOOKUP($K366,all_tags[theme],1,FALSE),""),
IFERROR(VLOOKUP($L366,all_tags[theme],1,FALSE),""),
IFERROR(VLOOKUP($M366,all_tags[theme],1,FALSE),""),
IFERROR(VLOOKUP($N366,all_tags[theme],1,FALSE),""),
IFERROR(VLOOKUP($O366,all_tags[theme],1,FALSE),"")
)</f>
        <v/>
      </c>
      <c r="AH366" s="5" t="str">
        <f>_xlfn.TEXTJOIN("#",TRUE,
IFERROR(VLOOKUP($F366,all_tags[topic],1,FALSE),""),
IFERROR(VLOOKUP($G366,all_tags[topic],1,FALSE),""),
IFERROR(VLOOKUP($H366,all_tags[topic],1,FALSE),""),
IFERROR(VLOOKUP($I366,all_tags[topic],1,FALSE),""),
IFERROR(VLOOKUP($J366,all_tags[topic],1,FALSE),""),
IFERROR(VLOOKUP($K366,all_tags[topic],1,FALSE),""),
IFERROR(VLOOKUP($L366,all_tags[topic],1,FALSE),""),
IFERROR(VLOOKUP($M366,all_tags[topic],1,FALSE),""),
IFERROR(VLOOKUP($N366,all_tags[topic],1,FALSE),""),
IFERROR(VLOOKUP($O366,all_tags[topic],1,FALSE),"")
)</f>
        <v>technology</v>
      </c>
      <c r="AI366" s="5" t="str">
        <f>_xlfn.TEXTJOIN("#",TRUE,
IFERROR(VLOOKUP($F366,all_tags[area],1,FALSE),""),
IFERROR(VLOOKUP($G366,all_tags[area],1,FALSE),""),
IFERROR(VLOOKUP($H366,all_tags[area],1,FALSE),""),
IFERROR(VLOOKUP($I366,all_tags[area],1,FALSE),""),
IFERROR(VLOOKUP($J366,all_tags[area],1,FALSE),""),
IFERROR(VLOOKUP($K366,all_tags[area],1,FALSE),""),
IFERROR(VLOOKUP($L366,all_tags[area],1,FALSE),""),
IFERROR(VLOOKUP($M366,all_tags[area],1,FALSE),""),
IFERROR(VLOOKUP($N366,all_tags[area],1,FALSE),""),
IFERROR(VLOOKUP($O366,all_tags[area],1,FALSE),"")
)</f>
        <v>geospatial</v>
      </c>
      <c r="AJ366" s="5" t="str">
        <f>_xlfn.TEXTJOIN("#",TRUE,
IFERROR(VLOOKUP($F366,all_tags[technology],1,FALSE),""),
IFERROR(VLOOKUP($G366,all_tags[technology],1,FALSE),""),
IFERROR(VLOOKUP($H366,all_tags[technology],1,FALSE),""),
IFERROR(VLOOKUP($I366,all_tags[technology],1,FALSE),""),
IFERROR(VLOOKUP($J366,all_tags[technology],1,FALSE),""),
IFERROR(VLOOKUP($K366,all_tags[technology],1,FALSE),""),
IFERROR(VLOOKUP($L366,all_tags[technology],1,FALSE),""),
IFERROR(VLOOKUP($M366,all_tags[technology],1,FALSE),""),
IFERROR(VLOOKUP($N366,all_tags[technology],1,FALSE),""),
IFERROR(VLOOKUP($O366,all_tags[technology],1,FALSE),"")
)</f>
        <v>d3js#leaflet</v>
      </c>
      <c r="AK366" s="5" t="str">
        <f>_xlfn.TEXTJOIN("#",TRUE,
IFERROR(VLOOKUP($F366,all_tags[other],1,FALSE),""),
IFERROR(VLOOKUP($G366,all_tags[other],1,FALSE),""),
IFERROR(VLOOKUP($H366,all_tags[other],1,FALSE),""),
IFERROR(VLOOKUP($I366,all_tags[other],1,FALSE),""),
IFERROR(VLOOKUP($J366,all_tags[other],1,FALSE),""),
IFERROR(VLOOKUP($K366,all_tags[other],1,FALSE),""),
IFERROR(VLOOKUP($L366,all_tags[other],1,FALSE),""),
IFERROR(VLOOKUP($M366,all_tags[other],1,FALSE),""),
IFERROR(VLOOKUP($N366,all_tags[other],1,FALSE),""),
IFERROR(VLOOKUP($O366,all_tags[other],1,FALSE),"")
)</f>
        <v/>
      </c>
      <c r="AL366" t="str">
        <f t="shared" si="5"/>
        <v>post;how-to;tutorial;technology;geospatial;d3js;leaflet</v>
      </c>
    </row>
    <row r="367" spans="1:38" x14ac:dyDescent="0.25">
      <c r="A367" t="str">
        <f>source_data[[#This Row],[link_id]]</f>
        <v>L00858</v>
      </c>
      <c r="B367" t="str">
        <f>source_data[[#This Row],[link]]</f>
        <v>http://flowingdata.com/2017/12/28/10-best-data-visualization-projects-of-2017/</v>
      </c>
      <c r="C367" t="str">
        <f>source_data[[#This Row],[article_title]]</f>
        <v>10 Best Data Visualization Projects of 2017</v>
      </c>
      <c r="D367" t="str">
        <f>source_data[[#This Row],[concatenate]]</f>
        <v>post;list;data-viz;inspiration</v>
      </c>
      <c r="E367">
        <f>source_data[[#This Row],[tag_count]]</f>
        <v>4</v>
      </c>
      <c r="F367" t="str" cm="1">
        <f t="array" ref="F367:I367">_xlfn.TEXTSPLIT(Table5[[#This Row],[concatenate]],";")</f>
        <v>post</v>
      </c>
      <c r="G367" t="str">
        <v>list</v>
      </c>
      <c r="H367" t="str">
        <v>data-viz</v>
      </c>
      <c r="I367" t="str">
        <v>inspiration</v>
      </c>
      <c r="Q367">
        <f>IF(ISBLANK(F367),-1,COUNTIF(all_tags[],F367)-COUNTIF(all_tags[category],F367))</f>
        <v>1</v>
      </c>
      <c r="R367">
        <f>IF(ISBLANK(G367),-1,COUNTIF(all_tags[],G367)-COUNTIF(all_tags[category],G367))</f>
        <v>1</v>
      </c>
      <c r="S367">
        <f>IF(ISBLANK(H367),-1,COUNTIF(all_tags[],H367)-COUNTIF(all_tags[category],H367))</f>
        <v>1</v>
      </c>
      <c r="T367">
        <f>IF(ISBLANK(I367),-1,COUNTIF(all_tags[],I367)-COUNTIF(all_tags[category],I367))</f>
        <v>1</v>
      </c>
      <c r="U367">
        <f>IF(ISBLANK(J367),-1,COUNTIF(all_tags[],J367)-COUNTIF(all_tags[category],J367))</f>
        <v>-1</v>
      </c>
      <c r="V367">
        <f>IF(ISBLANK(K367),-1,COUNTIF(all_tags[],K367)-COUNTIF(all_tags[category],K367))</f>
        <v>-1</v>
      </c>
      <c r="W367">
        <f>IF(ISBLANK(L367),-1,COUNTIF(all_tags[],L367)-COUNTIF(all_tags[category],L367))</f>
        <v>-1</v>
      </c>
      <c r="X367">
        <f>IF(ISBLANK(M367),-1,COUNTIF(all_tags[],M367)-COUNTIF(all_tags[category],M367))</f>
        <v>-1</v>
      </c>
      <c r="Y367">
        <f>IF(ISBLANK(N367),-1,COUNTIF(all_tags[],N367)-COUNTIF(all_tags[category],N367))</f>
        <v>-1</v>
      </c>
      <c r="Z367">
        <f>IF(ISBLANK(O367),-1,COUNTIF(all_tags[],O367)-COUNTIF(all_tags[category],O367))</f>
        <v>-1</v>
      </c>
      <c r="AB367" t="str">
        <f>Table5[[#This Row],[link_id]]</f>
        <v>L00858</v>
      </c>
      <c r="AC367" s="5" t="str">
        <f>_xlfn.TEXTJOIN("#",TRUE,
IFERROR(VLOOKUP($F367,all_tags[format],1,FALSE),""),
IFERROR(VLOOKUP($G367,all_tags[format],1,FALSE),""),
IFERROR(VLOOKUP($H367,all_tags[format],1,FALSE),""),
IFERROR(VLOOKUP($I367,all_tags[format],1,FALSE),""),
IFERROR(VLOOKUP($J367,all_tags[format],1,FALSE),""),
IFERROR(VLOOKUP($K367,all_tags[format],1,FALSE),""),
IFERROR(VLOOKUP($L367,all_tags[format],1,FALSE),""),
IFERROR(VLOOKUP($M367,all_tags[format],1,FALSE),""),
IFERROR(VLOOKUP($N367,all_tags[format],1,FALSE),""),
IFERROR(VLOOKUP($O367,all_tags[format],1,FALSE),"")
)</f>
        <v>post</v>
      </c>
      <c r="AD367" s="5" t="str">
        <f>_xlfn.TEXTJOIN("#",TRUE,
IFERROR(VLOOKUP($F367,all_tags[type],1,FALSE),""),
IFERROR(VLOOKUP($G367,all_tags[type],1,FALSE),""),
IFERROR(VLOOKUP($H367,all_tags[type],1,FALSE),""),
IFERROR(VLOOKUP($I367,all_tags[type],1,FALSE),""),
IFERROR(VLOOKUP($J367,all_tags[type],1,FALSE),""),
IFERROR(VLOOKUP($K367,all_tags[type],1,FALSE),""),
IFERROR(VLOOKUP($L367,all_tags[type],1,FALSE),""),
IFERROR(VLOOKUP($M367,all_tags[type],1,FALSE),""),
IFERROR(VLOOKUP($N367,all_tags[type],1,FALSE),""),
IFERROR(VLOOKUP($O367,all_tags[type],1,FALSE),"")
)</f>
        <v>list</v>
      </c>
      <c r="AE367" s="5" t="str">
        <f>_xlfn.TEXTJOIN("#",TRUE,
IFERROR(VLOOKUP($F367,all_tags[level],1,FALSE),""),
IFERROR(VLOOKUP($G367,all_tags[level],1,FALSE),""),
IFERROR(VLOOKUP($H367,all_tags[level],1,FALSE),""),
IFERROR(VLOOKUP($I367,all_tags[level],1,FALSE),""),
IFERROR(VLOOKUP($J367,all_tags[level],1,FALSE),""),
IFERROR(VLOOKUP($K367,all_tags[level],1,FALSE),""),
IFERROR(VLOOKUP($L367,all_tags[level],1,FALSE),""),
IFERROR(VLOOKUP($M367,all_tags[level],1,FALSE),""),
IFERROR(VLOOKUP($N367,all_tags[level],1,FALSE),""),
IFERROR(VLOOKUP($O367,all_tags[level],1,FALSE),"")
)</f>
        <v/>
      </c>
      <c r="AF367" s="5" t="str">
        <f>_xlfn.TEXTJOIN("#",TRUE,
IFERROR(VLOOKUP($F367,all_tags[style],1,FALSE),""),
IFERROR(VLOOKUP($G367,all_tags[style],1,FALSE),""),
IFERROR(VLOOKUP($H367,all_tags[style],1,FALSE),""),
IFERROR(VLOOKUP($I367,all_tags[style],1,FALSE),""),
IFERROR(VLOOKUP($J367,all_tags[style],1,FALSE),""),
IFERROR(VLOOKUP($K367,all_tags[style],1,FALSE),""),
IFERROR(VLOOKUP($L367,all_tags[style],1,FALSE),""),
IFERROR(VLOOKUP($M367,all_tags[style],1,FALSE),""),
IFERROR(VLOOKUP($N367,all_tags[style],1,FALSE),""),
IFERROR(VLOOKUP($O367,all_tags[style],1,FALSE),"")
)</f>
        <v/>
      </c>
      <c r="AG367" s="5" t="str">
        <f>_xlfn.TEXTJOIN("#",TRUE,
IFERROR(VLOOKUP($F367,all_tags[theme],1,FALSE),""),
IFERROR(VLOOKUP($G367,all_tags[theme],1,FALSE),""),
IFERROR(VLOOKUP($H367,all_tags[theme],1,FALSE),""),
IFERROR(VLOOKUP($I367,all_tags[theme],1,FALSE),""),
IFERROR(VLOOKUP($J367,all_tags[theme],1,FALSE),""),
IFERROR(VLOOKUP($K367,all_tags[theme],1,FALSE),""),
IFERROR(VLOOKUP($L367,all_tags[theme],1,FALSE),""),
IFERROR(VLOOKUP($M367,all_tags[theme],1,FALSE),""),
IFERROR(VLOOKUP($N367,all_tags[theme],1,FALSE),""),
IFERROR(VLOOKUP($O367,all_tags[theme],1,FALSE),"")
)</f>
        <v>data-viz</v>
      </c>
      <c r="AH367" s="5" t="str">
        <f>_xlfn.TEXTJOIN("#",TRUE,
IFERROR(VLOOKUP($F367,all_tags[topic],1,FALSE),""),
IFERROR(VLOOKUP($G367,all_tags[topic],1,FALSE),""),
IFERROR(VLOOKUP($H367,all_tags[topic],1,FALSE),""),
IFERROR(VLOOKUP($I367,all_tags[topic],1,FALSE),""),
IFERROR(VLOOKUP($J367,all_tags[topic],1,FALSE),""),
IFERROR(VLOOKUP($K367,all_tags[topic],1,FALSE),""),
IFERROR(VLOOKUP($L367,all_tags[topic],1,FALSE),""),
IFERROR(VLOOKUP($M367,all_tags[topic],1,FALSE),""),
IFERROR(VLOOKUP($N367,all_tags[topic],1,FALSE),""),
IFERROR(VLOOKUP($O367,all_tags[topic],1,FALSE),"")
)</f>
        <v/>
      </c>
      <c r="AI367" s="5" t="str">
        <f>_xlfn.TEXTJOIN("#",TRUE,
IFERROR(VLOOKUP($F367,all_tags[area],1,FALSE),""),
IFERROR(VLOOKUP($G367,all_tags[area],1,FALSE),""),
IFERROR(VLOOKUP($H367,all_tags[area],1,FALSE),""),
IFERROR(VLOOKUP($I367,all_tags[area],1,FALSE),""),
IFERROR(VLOOKUP($J367,all_tags[area],1,FALSE),""),
IFERROR(VLOOKUP($K367,all_tags[area],1,FALSE),""),
IFERROR(VLOOKUP($L367,all_tags[area],1,FALSE),""),
IFERROR(VLOOKUP($M367,all_tags[area],1,FALSE),""),
IFERROR(VLOOKUP($N367,all_tags[area],1,FALSE),""),
IFERROR(VLOOKUP($O367,all_tags[area],1,FALSE),"")
)</f>
        <v/>
      </c>
      <c r="AJ367" s="5" t="str">
        <f>_xlfn.TEXTJOIN("#",TRUE,
IFERROR(VLOOKUP($F367,all_tags[technology],1,FALSE),""),
IFERROR(VLOOKUP($G367,all_tags[technology],1,FALSE),""),
IFERROR(VLOOKUP($H367,all_tags[technology],1,FALSE),""),
IFERROR(VLOOKUP($I367,all_tags[technology],1,FALSE),""),
IFERROR(VLOOKUP($J367,all_tags[technology],1,FALSE),""),
IFERROR(VLOOKUP($K367,all_tags[technology],1,FALSE),""),
IFERROR(VLOOKUP($L367,all_tags[technology],1,FALSE),""),
IFERROR(VLOOKUP($M367,all_tags[technology],1,FALSE),""),
IFERROR(VLOOKUP($N367,all_tags[technology],1,FALSE),""),
IFERROR(VLOOKUP($O367,all_tags[technology],1,FALSE),"")
)</f>
        <v/>
      </c>
      <c r="AK367" s="5" t="str">
        <f>_xlfn.TEXTJOIN("#",TRUE,
IFERROR(VLOOKUP($F367,all_tags[other],1,FALSE),""),
IFERROR(VLOOKUP($G367,all_tags[other],1,FALSE),""),
IFERROR(VLOOKUP($H367,all_tags[other],1,FALSE),""),
IFERROR(VLOOKUP($I367,all_tags[other],1,FALSE),""),
IFERROR(VLOOKUP($J367,all_tags[other],1,FALSE),""),
IFERROR(VLOOKUP($K367,all_tags[other],1,FALSE),""),
IFERROR(VLOOKUP($L367,all_tags[other],1,FALSE),""),
IFERROR(VLOOKUP($M367,all_tags[other],1,FALSE),""),
IFERROR(VLOOKUP($N367,all_tags[other],1,FALSE),""),
IFERROR(VLOOKUP($O367,all_tags[other],1,FALSE),"")
)</f>
        <v>inspiration</v>
      </c>
      <c r="AL367" t="str">
        <f t="shared" si="5"/>
        <v>post;list;data-viz;inspiration</v>
      </c>
    </row>
    <row r="368" spans="1:38" x14ac:dyDescent="0.25">
      <c r="A368" t="str">
        <f>source_data[[#This Row],[link_id]]</f>
        <v>L00859</v>
      </c>
      <c r="B368" t="str">
        <f>source_data[[#This Row],[link]]</f>
        <v>https://www.trafforddatalab.io/graphics_companion/</v>
      </c>
      <c r="C368" t="str">
        <f>source_data[[#This Row],[article_title]]</f>
        <v>ggplot2 graphics companion</v>
      </c>
      <c r="D368" t="str">
        <f>source_data[[#This Row],[concatenate]]</f>
        <v>code;example;data-viz;technology;rstats;ggplot2</v>
      </c>
      <c r="E368">
        <f>source_data[[#This Row],[tag_count]]</f>
        <v>5</v>
      </c>
      <c r="F368" t="str" cm="1">
        <f t="array" ref="F368:K368">_xlfn.TEXTSPLIT(Table5[[#This Row],[concatenate]],";")</f>
        <v>code</v>
      </c>
      <c r="G368" t="str">
        <v>example</v>
      </c>
      <c r="H368" t="str">
        <v>data-viz</v>
      </c>
      <c r="I368" t="str">
        <v>technology</v>
      </c>
      <c r="J368" t="str">
        <v>rstats</v>
      </c>
      <c r="K368" t="str">
        <v>ggplot2</v>
      </c>
      <c r="Q368">
        <f>IF(ISBLANK(F368),-1,COUNTIF(all_tags[],F368)-COUNTIF(all_tags[category],F368))</f>
        <v>1</v>
      </c>
      <c r="R368">
        <f>IF(ISBLANK(G368),-1,COUNTIF(all_tags[],G368)-COUNTIF(all_tags[category],G368))</f>
        <v>1</v>
      </c>
      <c r="S368">
        <f>IF(ISBLANK(H368),-1,COUNTIF(all_tags[],H368)-COUNTIF(all_tags[category],H368))</f>
        <v>1</v>
      </c>
      <c r="T368">
        <f>IF(ISBLANK(I368),-1,COUNTIF(all_tags[],I368)-COUNTIF(all_tags[category],I368))</f>
        <v>1</v>
      </c>
      <c r="U368">
        <f>IF(ISBLANK(J368),-1,COUNTIF(all_tags[],J368)-COUNTIF(all_tags[category],J368))</f>
        <v>1</v>
      </c>
      <c r="V368">
        <f>IF(ISBLANK(K368),-1,COUNTIF(all_tags[],K368)-COUNTIF(all_tags[category],K368))</f>
        <v>1</v>
      </c>
      <c r="W368">
        <f>IF(ISBLANK(L368),-1,COUNTIF(all_tags[],L368)-COUNTIF(all_tags[category],L368))</f>
        <v>-1</v>
      </c>
      <c r="X368">
        <f>IF(ISBLANK(M368),-1,COUNTIF(all_tags[],M368)-COUNTIF(all_tags[category],M368))</f>
        <v>-1</v>
      </c>
      <c r="Y368">
        <f>IF(ISBLANK(N368),-1,COUNTIF(all_tags[],N368)-COUNTIF(all_tags[category],N368))</f>
        <v>-1</v>
      </c>
      <c r="Z368">
        <f>IF(ISBLANK(O368),-1,COUNTIF(all_tags[],O368)-COUNTIF(all_tags[category],O368))</f>
        <v>-1</v>
      </c>
      <c r="AB368" t="str">
        <f>Table5[[#This Row],[link_id]]</f>
        <v>L00859</v>
      </c>
      <c r="AC368" s="5" t="str">
        <f>_xlfn.TEXTJOIN("#",TRUE,
IFERROR(VLOOKUP($F368,all_tags[format],1,FALSE),""),
IFERROR(VLOOKUP($G368,all_tags[format],1,FALSE),""),
IFERROR(VLOOKUP($H368,all_tags[format],1,FALSE),""),
IFERROR(VLOOKUP($I368,all_tags[format],1,FALSE),""),
IFERROR(VLOOKUP($J368,all_tags[format],1,FALSE),""),
IFERROR(VLOOKUP($K368,all_tags[format],1,FALSE),""),
IFERROR(VLOOKUP($L368,all_tags[format],1,FALSE),""),
IFERROR(VLOOKUP($M368,all_tags[format],1,FALSE),""),
IFERROR(VLOOKUP($N368,all_tags[format],1,FALSE),""),
IFERROR(VLOOKUP($O368,all_tags[format],1,FALSE),"")
)</f>
        <v/>
      </c>
      <c r="AD368" s="5" t="str">
        <f>_xlfn.TEXTJOIN("#",TRUE,
IFERROR(VLOOKUP($F368,all_tags[type],1,FALSE),""),
IFERROR(VLOOKUP($G368,all_tags[type],1,FALSE),""),
IFERROR(VLOOKUP($H368,all_tags[type],1,FALSE),""),
IFERROR(VLOOKUP($I368,all_tags[type],1,FALSE),""),
IFERROR(VLOOKUP($J368,all_tags[type],1,FALSE),""),
IFERROR(VLOOKUP($K368,all_tags[type],1,FALSE),""),
IFERROR(VLOOKUP($L368,all_tags[type],1,FALSE),""),
IFERROR(VLOOKUP($M368,all_tags[type],1,FALSE),""),
IFERROR(VLOOKUP($N368,all_tags[type],1,FALSE),""),
IFERROR(VLOOKUP($O368,all_tags[type],1,FALSE),"")
)</f>
        <v>code</v>
      </c>
      <c r="AE368" s="5" t="str">
        <f>_xlfn.TEXTJOIN("#",TRUE,
IFERROR(VLOOKUP($F368,all_tags[level],1,FALSE),""),
IFERROR(VLOOKUP($G368,all_tags[level],1,FALSE),""),
IFERROR(VLOOKUP($H368,all_tags[level],1,FALSE),""),
IFERROR(VLOOKUP($I368,all_tags[level],1,FALSE),""),
IFERROR(VLOOKUP($J368,all_tags[level],1,FALSE),""),
IFERROR(VLOOKUP($K368,all_tags[level],1,FALSE),""),
IFERROR(VLOOKUP($L368,all_tags[level],1,FALSE),""),
IFERROR(VLOOKUP($M368,all_tags[level],1,FALSE),""),
IFERROR(VLOOKUP($N368,all_tags[level],1,FALSE),""),
IFERROR(VLOOKUP($O368,all_tags[level],1,FALSE),"")
)</f>
        <v>example</v>
      </c>
      <c r="AF368" s="5" t="str">
        <f>_xlfn.TEXTJOIN("#",TRUE,
IFERROR(VLOOKUP($F368,all_tags[style],1,FALSE),""),
IFERROR(VLOOKUP($G368,all_tags[style],1,FALSE),""),
IFERROR(VLOOKUP($H368,all_tags[style],1,FALSE),""),
IFERROR(VLOOKUP($I368,all_tags[style],1,FALSE),""),
IFERROR(VLOOKUP($J368,all_tags[style],1,FALSE),""),
IFERROR(VLOOKUP($K368,all_tags[style],1,FALSE),""),
IFERROR(VLOOKUP($L368,all_tags[style],1,FALSE),""),
IFERROR(VLOOKUP($M368,all_tags[style],1,FALSE),""),
IFERROR(VLOOKUP($N368,all_tags[style],1,FALSE),""),
IFERROR(VLOOKUP($O368,all_tags[style],1,FALSE),"")
)</f>
        <v/>
      </c>
      <c r="AG368" s="5" t="str">
        <f>_xlfn.TEXTJOIN("#",TRUE,
IFERROR(VLOOKUP($F368,all_tags[theme],1,FALSE),""),
IFERROR(VLOOKUP($G368,all_tags[theme],1,FALSE),""),
IFERROR(VLOOKUP($H368,all_tags[theme],1,FALSE),""),
IFERROR(VLOOKUP($I368,all_tags[theme],1,FALSE),""),
IFERROR(VLOOKUP($J368,all_tags[theme],1,FALSE),""),
IFERROR(VLOOKUP($K368,all_tags[theme],1,FALSE),""),
IFERROR(VLOOKUP($L368,all_tags[theme],1,FALSE),""),
IFERROR(VLOOKUP($M368,all_tags[theme],1,FALSE),""),
IFERROR(VLOOKUP($N368,all_tags[theme],1,FALSE),""),
IFERROR(VLOOKUP($O368,all_tags[theme],1,FALSE),"")
)</f>
        <v>data-viz</v>
      </c>
      <c r="AH368" s="5" t="str">
        <f>_xlfn.TEXTJOIN("#",TRUE,
IFERROR(VLOOKUP($F368,all_tags[topic],1,FALSE),""),
IFERROR(VLOOKUP($G368,all_tags[topic],1,FALSE),""),
IFERROR(VLOOKUP($H368,all_tags[topic],1,FALSE),""),
IFERROR(VLOOKUP($I368,all_tags[topic],1,FALSE),""),
IFERROR(VLOOKUP($J368,all_tags[topic],1,FALSE),""),
IFERROR(VLOOKUP($K368,all_tags[topic],1,FALSE),""),
IFERROR(VLOOKUP($L368,all_tags[topic],1,FALSE),""),
IFERROR(VLOOKUP($M368,all_tags[topic],1,FALSE),""),
IFERROR(VLOOKUP($N368,all_tags[topic],1,FALSE),""),
IFERROR(VLOOKUP($O368,all_tags[topic],1,FALSE),"")
)</f>
        <v>technology</v>
      </c>
      <c r="AI368" s="5" t="str">
        <f>_xlfn.TEXTJOIN("#",TRUE,
IFERROR(VLOOKUP($F368,all_tags[area],1,FALSE),""),
IFERROR(VLOOKUP($G368,all_tags[area],1,FALSE),""),
IFERROR(VLOOKUP($H368,all_tags[area],1,FALSE),""),
IFERROR(VLOOKUP($I368,all_tags[area],1,FALSE),""),
IFERROR(VLOOKUP($J368,all_tags[area],1,FALSE),""),
IFERROR(VLOOKUP($K368,all_tags[area],1,FALSE),""),
IFERROR(VLOOKUP($L368,all_tags[area],1,FALSE),""),
IFERROR(VLOOKUP($M368,all_tags[area],1,FALSE),""),
IFERROR(VLOOKUP($N368,all_tags[area],1,FALSE),""),
IFERROR(VLOOKUP($O368,all_tags[area],1,FALSE),"")
)</f>
        <v/>
      </c>
      <c r="AJ368" s="5" t="str">
        <f>_xlfn.TEXTJOIN("#",TRUE,
IFERROR(VLOOKUP($F368,all_tags[technology],1,FALSE),""),
IFERROR(VLOOKUP($G368,all_tags[technology],1,FALSE),""),
IFERROR(VLOOKUP($H368,all_tags[technology],1,FALSE),""),
IFERROR(VLOOKUP($I368,all_tags[technology],1,FALSE),""),
IFERROR(VLOOKUP($J368,all_tags[technology],1,FALSE),""),
IFERROR(VLOOKUP($K368,all_tags[technology],1,FALSE),""),
IFERROR(VLOOKUP($L368,all_tags[technology],1,FALSE),""),
IFERROR(VLOOKUP($M368,all_tags[technology],1,FALSE),""),
IFERROR(VLOOKUP($N368,all_tags[technology],1,FALSE),""),
IFERROR(VLOOKUP($O368,all_tags[technology],1,FALSE),"")
)</f>
        <v>rstats#ggplot2</v>
      </c>
      <c r="AK368" s="5" t="str">
        <f>_xlfn.TEXTJOIN("#",TRUE,
IFERROR(VLOOKUP($F368,all_tags[other],1,FALSE),""),
IFERROR(VLOOKUP($G368,all_tags[other],1,FALSE),""),
IFERROR(VLOOKUP($H368,all_tags[other],1,FALSE),""),
IFERROR(VLOOKUP($I368,all_tags[other],1,FALSE),""),
IFERROR(VLOOKUP($J368,all_tags[other],1,FALSE),""),
IFERROR(VLOOKUP($K368,all_tags[other],1,FALSE),""),
IFERROR(VLOOKUP($L368,all_tags[other],1,FALSE),""),
IFERROR(VLOOKUP($M368,all_tags[other],1,FALSE),""),
IFERROR(VLOOKUP($N368,all_tags[other],1,FALSE),""),
IFERROR(VLOOKUP($O368,all_tags[other],1,FALSE),"")
)</f>
        <v/>
      </c>
      <c r="AL368" t="str">
        <f t="shared" si="5"/>
        <v>code;example;data-viz;technology;rstats;ggplot2</v>
      </c>
    </row>
    <row r="369" spans="1:38" x14ac:dyDescent="0.25">
      <c r="A369" t="str">
        <f>source_data[[#This Row],[link_id]]</f>
        <v>L00861</v>
      </c>
      <c r="B369" t="str">
        <f>source_data[[#This Row],[link]]</f>
        <v>https://www.tidyverse.org/articles/2018/03/pillar-1-2-1/</v>
      </c>
      <c r="C369" t="str">
        <f>source_data[[#This Row],[article_title]]</f>
        <v>pillar 1.2.1</v>
      </c>
      <c r="D369" t="str">
        <f>source_data[[#This Row],[concatenate]]</f>
        <v>post;package;overview;technology;rstats;tidyverse</v>
      </c>
      <c r="E369">
        <f>source_data[[#This Row],[tag_count]]</f>
        <v>4</v>
      </c>
      <c r="F369" t="str" cm="1">
        <f t="array" ref="F369:K369">_xlfn.TEXTSPLIT(Table5[[#This Row],[concatenate]],";")</f>
        <v>post</v>
      </c>
      <c r="G369" t="str">
        <v>package</v>
      </c>
      <c r="H369" t="str">
        <v>overview</v>
      </c>
      <c r="I369" t="str">
        <v>technology</v>
      </c>
      <c r="J369" t="str">
        <v>rstats</v>
      </c>
      <c r="K369" t="str">
        <v>tidyverse</v>
      </c>
      <c r="Q369">
        <f>IF(ISBLANK(F369),-1,COUNTIF(all_tags[],F369)-COUNTIF(all_tags[category],F369))</f>
        <v>1</v>
      </c>
      <c r="R369">
        <f>IF(ISBLANK(G369),-1,COUNTIF(all_tags[],G369)-COUNTIF(all_tags[category],G369))</f>
        <v>1</v>
      </c>
      <c r="S369">
        <f>IF(ISBLANK(H369),-1,COUNTIF(all_tags[],H369)-COUNTIF(all_tags[category],H369))</f>
        <v>1</v>
      </c>
      <c r="T369">
        <f>IF(ISBLANK(I369),-1,COUNTIF(all_tags[],I369)-COUNTIF(all_tags[category],I369))</f>
        <v>1</v>
      </c>
      <c r="U369">
        <f>IF(ISBLANK(J369),-1,COUNTIF(all_tags[],J369)-COUNTIF(all_tags[category],J369))</f>
        <v>1</v>
      </c>
      <c r="V369">
        <f>IF(ISBLANK(K369),-1,COUNTIF(all_tags[],K369)-COUNTIF(all_tags[category],K369))</f>
        <v>1</v>
      </c>
      <c r="W369">
        <f>IF(ISBLANK(L369),-1,COUNTIF(all_tags[],L369)-COUNTIF(all_tags[category],L369))</f>
        <v>-1</v>
      </c>
      <c r="X369">
        <f>IF(ISBLANK(M369),-1,COUNTIF(all_tags[],M369)-COUNTIF(all_tags[category],M369))</f>
        <v>-1</v>
      </c>
      <c r="Y369">
        <f>IF(ISBLANK(N369),-1,COUNTIF(all_tags[],N369)-COUNTIF(all_tags[category],N369))</f>
        <v>-1</v>
      </c>
      <c r="Z369">
        <f>IF(ISBLANK(O369),-1,COUNTIF(all_tags[],O369)-COUNTIF(all_tags[category],O369))</f>
        <v>-1</v>
      </c>
      <c r="AB369" t="str">
        <f>Table5[[#This Row],[link_id]]</f>
        <v>L00861</v>
      </c>
      <c r="AC369" s="5" t="str">
        <f>_xlfn.TEXTJOIN("#",TRUE,
IFERROR(VLOOKUP($F369,all_tags[format],1,FALSE),""),
IFERROR(VLOOKUP($G369,all_tags[format],1,FALSE),""),
IFERROR(VLOOKUP($H369,all_tags[format],1,FALSE),""),
IFERROR(VLOOKUP($I369,all_tags[format],1,FALSE),""),
IFERROR(VLOOKUP($J369,all_tags[format],1,FALSE),""),
IFERROR(VLOOKUP($K369,all_tags[format],1,FALSE),""),
IFERROR(VLOOKUP($L369,all_tags[format],1,FALSE),""),
IFERROR(VLOOKUP($M369,all_tags[format],1,FALSE),""),
IFERROR(VLOOKUP($N369,all_tags[format],1,FALSE),""),
IFERROR(VLOOKUP($O369,all_tags[format],1,FALSE),"")
)</f>
        <v>post#package</v>
      </c>
      <c r="AD369" s="5" t="str">
        <f>_xlfn.TEXTJOIN("#",TRUE,
IFERROR(VLOOKUP($F369,all_tags[type],1,FALSE),""),
IFERROR(VLOOKUP($G369,all_tags[type],1,FALSE),""),
IFERROR(VLOOKUP($H369,all_tags[type],1,FALSE),""),
IFERROR(VLOOKUP($I369,all_tags[type],1,FALSE),""),
IFERROR(VLOOKUP($J369,all_tags[type],1,FALSE),""),
IFERROR(VLOOKUP($K369,all_tags[type],1,FALSE),""),
IFERROR(VLOOKUP($L369,all_tags[type],1,FALSE),""),
IFERROR(VLOOKUP($M369,all_tags[type],1,FALSE),""),
IFERROR(VLOOKUP($N369,all_tags[type],1,FALSE),""),
IFERROR(VLOOKUP($O369,all_tags[type],1,FALSE),"")
)</f>
        <v/>
      </c>
      <c r="AE369" s="5" t="str">
        <f>_xlfn.TEXTJOIN("#",TRUE,
IFERROR(VLOOKUP($F369,all_tags[level],1,FALSE),""),
IFERROR(VLOOKUP($G369,all_tags[level],1,FALSE),""),
IFERROR(VLOOKUP($H369,all_tags[level],1,FALSE),""),
IFERROR(VLOOKUP($I369,all_tags[level],1,FALSE),""),
IFERROR(VLOOKUP($J369,all_tags[level],1,FALSE),""),
IFERROR(VLOOKUP($K369,all_tags[level],1,FALSE),""),
IFERROR(VLOOKUP($L369,all_tags[level],1,FALSE),""),
IFERROR(VLOOKUP($M369,all_tags[level],1,FALSE),""),
IFERROR(VLOOKUP($N369,all_tags[level],1,FALSE),""),
IFERROR(VLOOKUP($O369,all_tags[level],1,FALSE),"")
)</f>
        <v>overview</v>
      </c>
      <c r="AF369" s="5" t="str">
        <f>_xlfn.TEXTJOIN("#",TRUE,
IFERROR(VLOOKUP($F369,all_tags[style],1,FALSE),""),
IFERROR(VLOOKUP($G369,all_tags[style],1,FALSE),""),
IFERROR(VLOOKUP($H369,all_tags[style],1,FALSE),""),
IFERROR(VLOOKUP($I369,all_tags[style],1,FALSE),""),
IFERROR(VLOOKUP($J369,all_tags[style],1,FALSE),""),
IFERROR(VLOOKUP($K369,all_tags[style],1,FALSE),""),
IFERROR(VLOOKUP($L369,all_tags[style],1,FALSE),""),
IFERROR(VLOOKUP($M369,all_tags[style],1,FALSE),""),
IFERROR(VLOOKUP($N369,all_tags[style],1,FALSE),""),
IFERROR(VLOOKUP($O369,all_tags[style],1,FALSE),"")
)</f>
        <v/>
      </c>
      <c r="AG369" s="5" t="str">
        <f>_xlfn.TEXTJOIN("#",TRUE,
IFERROR(VLOOKUP($F369,all_tags[theme],1,FALSE),""),
IFERROR(VLOOKUP($G369,all_tags[theme],1,FALSE),""),
IFERROR(VLOOKUP($H369,all_tags[theme],1,FALSE),""),
IFERROR(VLOOKUP($I369,all_tags[theme],1,FALSE),""),
IFERROR(VLOOKUP($J369,all_tags[theme],1,FALSE),""),
IFERROR(VLOOKUP($K369,all_tags[theme],1,FALSE),""),
IFERROR(VLOOKUP($L369,all_tags[theme],1,FALSE),""),
IFERROR(VLOOKUP($M369,all_tags[theme],1,FALSE),""),
IFERROR(VLOOKUP($N369,all_tags[theme],1,FALSE),""),
IFERROR(VLOOKUP($O369,all_tags[theme],1,FALSE),"")
)</f>
        <v/>
      </c>
      <c r="AH369" s="5" t="str">
        <f>_xlfn.TEXTJOIN("#",TRUE,
IFERROR(VLOOKUP($F369,all_tags[topic],1,FALSE),""),
IFERROR(VLOOKUP($G369,all_tags[topic],1,FALSE),""),
IFERROR(VLOOKUP($H369,all_tags[topic],1,FALSE),""),
IFERROR(VLOOKUP($I369,all_tags[topic],1,FALSE),""),
IFERROR(VLOOKUP($J369,all_tags[topic],1,FALSE),""),
IFERROR(VLOOKUP($K369,all_tags[topic],1,FALSE),""),
IFERROR(VLOOKUP($L369,all_tags[topic],1,FALSE),""),
IFERROR(VLOOKUP($M369,all_tags[topic],1,FALSE),""),
IFERROR(VLOOKUP($N369,all_tags[topic],1,FALSE),""),
IFERROR(VLOOKUP($O369,all_tags[topic],1,FALSE),"")
)</f>
        <v>technology</v>
      </c>
      <c r="AI369" s="5" t="str">
        <f>_xlfn.TEXTJOIN("#",TRUE,
IFERROR(VLOOKUP($F369,all_tags[area],1,FALSE),""),
IFERROR(VLOOKUP($G369,all_tags[area],1,FALSE),""),
IFERROR(VLOOKUP($H369,all_tags[area],1,FALSE),""),
IFERROR(VLOOKUP($I369,all_tags[area],1,FALSE),""),
IFERROR(VLOOKUP($J369,all_tags[area],1,FALSE),""),
IFERROR(VLOOKUP($K369,all_tags[area],1,FALSE),""),
IFERROR(VLOOKUP($L369,all_tags[area],1,FALSE),""),
IFERROR(VLOOKUP($M369,all_tags[area],1,FALSE),""),
IFERROR(VLOOKUP($N369,all_tags[area],1,FALSE),""),
IFERROR(VLOOKUP($O369,all_tags[area],1,FALSE),"")
)</f>
        <v/>
      </c>
      <c r="AJ369" s="5" t="str">
        <f>_xlfn.TEXTJOIN("#",TRUE,
IFERROR(VLOOKUP($F369,all_tags[technology],1,FALSE),""),
IFERROR(VLOOKUP($G369,all_tags[technology],1,FALSE),""),
IFERROR(VLOOKUP($H369,all_tags[technology],1,FALSE),""),
IFERROR(VLOOKUP($I369,all_tags[technology],1,FALSE),""),
IFERROR(VLOOKUP($J369,all_tags[technology],1,FALSE),""),
IFERROR(VLOOKUP($K369,all_tags[technology],1,FALSE),""),
IFERROR(VLOOKUP($L369,all_tags[technology],1,FALSE),""),
IFERROR(VLOOKUP($M369,all_tags[technology],1,FALSE),""),
IFERROR(VLOOKUP($N369,all_tags[technology],1,FALSE),""),
IFERROR(VLOOKUP($O369,all_tags[technology],1,FALSE),"")
)</f>
        <v>rstats#tidyverse</v>
      </c>
      <c r="AK369" s="5" t="str">
        <f>_xlfn.TEXTJOIN("#",TRUE,
IFERROR(VLOOKUP($F369,all_tags[other],1,FALSE),""),
IFERROR(VLOOKUP($G369,all_tags[other],1,FALSE),""),
IFERROR(VLOOKUP($H369,all_tags[other],1,FALSE),""),
IFERROR(VLOOKUP($I369,all_tags[other],1,FALSE),""),
IFERROR(VLOOKUP($J369,all_tags[other],1,FALSE),""),
IFERROR(VLOOKUP($K369,all_tags[other],1,FALSE),""),
IFERROR(VLOOKUP($L369,all_tags[other],1,FALSE),""),
IFERROR(VLOOKUP($M369,all_tags[other],1,FALSE),""),
IFERROR(VLOOKUP($N369,all_tags[other],1,FALSE),""),
IFERROR(VLOOKUP($O369,all_tags[other],1,FALSE),"")
)</f>
        <v/>
      </c>
      <c r="AL369" t="str">
        <f t="shared" si="5"/>
        <v>post;package;overview;technology;rstats;tidyverse</v>
      </c>
    </row>
    <row r="370" spans="1:38" x14ac:dyDescent="0.25">
      <c r="A370" t="str">
        <f>source_data[[#This Row],[link_id]]</f>
        <v>L00862</v>
      </c>
      <c r="B370" t="str">
        <f>source_data[[#This Row],[link]]</f>
        <v>https://datavizr.netlify.com/2017/04/15/mcd-map/</v>
      </c>
      <c r="C370" t="str">
        <f>source_data[[#This Row],[article_title]]</f>
        <v>Mapping McDonald's Stores by County in R</v>
      </c>
      <c r="D370" t="str">
        <f>source_data[[#This Row],[concatenate]]</f>
        <v>post;basics;technology;geospatial;rstats;highcharter</v>
      </c>
      <c r="E370">
        <f>source_data[[#This Row],[tag_count]]</f>
        <v>5</v>
      </c>
      <c r="F370" t="str" cm="1">
        <f t="array" ref="F370:K370">_xlfn.TEXTSPLIT(Table5[[#This Row],[concatenate]],";")</f>
        <v>post</v>
      </c>
      <c r="G370" t="str">
        <v>basics</v>
      </c>
      <c r="H370" t="str">
        <v>technology</v>
      </c>
      <c r="I370" t="str">
        <v>geospatial</v>
      </c>
      <c r="J370" t="str">
        <v>rstats</v>
      </c>
      <c r="K370" t="str">
        <v>highcharter</v>
      </c>
      <c r="Q370">
        <f>IF(ISBLANK(F370),-1,COUNTIF(all_tags[],F370)-COUNTIF(all_tags[category],F370))</f>
        <v>1</v>
      </c>
      <c r="R370">
        <f>IF(ISBLANK(G370),-1,COUNTIF(all_tags[],G370)-COUNTIF(all_tags[category],G370))</f>
        <v>1</v>
      </c>
      <c r="S370">
        <f>IF(ISBLANK(H370),-1,COUNTIF(all_tags[],H370)-COUNTIF(all_tags[category],H370))</f>
        <v>1</v>
      </c>
      <c r="T370">
        <f>IF(ISBLANK(I370),-1,COUNTIF(all_tags[],I370)-COUNTIF(all_tags[category],I370))</f>
        <v>1</v>
      </c>
      <c r="U370">
        <f>IF(ISBLANK(J370),-1,COUNTIF(all_tags[],J370)-COUNTIF(all_tags[category],J370))</f>
        <v>1</v>
      </c>
      <c r="V370">
        <f>IF(ISBLANK(K370),-1,COUNTIF(all_tags[],K370)-COUNTIF(all_tags[category],K370))</f>
        <v>1</v>
      </c>
      <c r="W370">
        <f>IF(ISBLANK(L370),-1,COUNTIF(all_tags[],L370)-COUNTIF(all_tags[category],L370))</f>
        <v>-1</v>
      </c>
      <c r="X370">
        <f>IF(ISBLANK(M370),-1,COUNTIF(all_tags[],M370)-COUNTIF(all_tags[category],M370))</f>
        <v>-1</v>
      </c>
      <c r="Y370">
        <f>IF(ISBLANK(N370),-1,COUNTIF(all_tags[],N370)-COUNTIF(all_tags[category],N370))</f>
        <v>-1</v>
      </c>
      <c r="Z370">
        <f>IF(ISBLANK(O370),-1,COUNTIF(all_tags[],O370)-COUNTIF(all_tags[category],O370))</f>
        <v>-1</v>
      </c>
      <c r="AB370" t="str">
        <f>Table5[[#This Row],[link_id]]</f>
        <v>L00862</v>
      </c>
      <c r="AC370" s="5" t="str">
        <f>_xlfn.TEXTJOIN("#",TRUE,
IFERROR(VLOOKUP($F370,all_tags[format],1,FALSE),""),
IFERROR(VLOOKUP($G370,all_tags[format],1,FALSE),""),
IFERROR(VLOOKUP($H370,all_tags[format],1,FALSE),""),
IFERROR(VLOOKUP($I370,all_tags[format],1,FALSE),""),
IFERROR(VLOOKUP($J370,all_tags[format],1,FALSE),""),
IFERROR(VLOOKUP($K370,all_tags[format],1,FALSE),""),
IFERROR(VLOOKUP($L370,all_tags[format],1,FALSE),""),
IFERROR(VLOOKUP($M370,all_tags[format],1,FALSE),""),
IFERROR(VLOOKUP($N370,all_tags[format],1,FALSE),""),
IFERROR(VLOOKUP($O370,all_tags[format],1,FALSE),"")
)</f>
        <v>post</v>
      </c>
      <c r="AD370" s="5" t="str">
        <f>_xlfn.TEXTJOIN("#",TRUE,
IFERROR(VLOOKUP($F370,all_tags[type],1,FALSE),""),
IFERROR(VLOOKUP($G370,all_tags[type],1,FALSE),""),
IFERROR(VLOOKUP($H370,all_tags[type],1,FALSE),""),
IFERROR(VLOOKUP($I370,all_tags[type],1,FALSE),""),
IFERROR(VLOOKUP($J370,all_tags[type],1,FALSE),""),
IFERROR(VLOOKUP($K370,all_tags[type],1,FALSE),""),
IFERROR(VLOOKUP($L370,all_tags[type],1,FALSE),""),
IFERROR(VLOOKUP($M370,all_tags[type],1,FALSE),""),
IFERROR(VLOOKUP($N370,all_tags[type],1,FALSE),""),
IFERROR(VLOOKUP($O370,all_tags[type],1,FALSE),"")
)</f>
        <v/>
      </c>
      <c r="AE370" s="5" t="str">
        <f>_xlfn.TEXTJOIN("#",TRUE,
IFERROR(VLOOKUP($F370,all_tags[level],1,FALSE),""),
IFERROR(VLOOKUP($G370,all_tags[level],1,FALSE),""),
IFERROR(VLOOKUP($H370,all_tags[level],1,FALSE),""),
IFERROR(VLOOKUP($I370,all_tags[level],1,FALSE),""),
IFERROR(VLOOKUP($J370,all_tags[level],1,FALSE),""),
IFERROR(VLOOKUP($K370,all_tags[level],1,FALSE),""),
IFERROR(VLOOKUP($L370,all_tags[level],1,FALSE),""),
IFERROR(VLOOKUP($M370,all_tags[level],1,FALSE),""),
IFERROR(VLOOKUP($N370,all_tags[level],1,FALSE),""),
IFERROR(VLOOKUP($O370,all_tags[level],1,FALSE),"")
)</f>
        <v>basics</v>
      </c>
      <c r="AF370" s="5" t="str">
        <f>_xlfn.TEXTJOIN("#",TRUE,
IFERROR(VLOOKUP($F370,all_tags[style],1,FALSE),""),
IFERROR(VLOOKUP($G370,all_tags[style],1,FALSE),""),
IFERROR(VLOOKUP($H370,all_tags[style],1,FALSE),""),
IFERROR(VLOOKUP($I370,all_tags[style],1,FALSE),""),
IFERROR(VLOOKUP($J370,all_tags[style],1,FALSE),""),
IFERROR(VLOOKUP($K370,all_tags[style],1,FALSE),""),
IFERROR(VLOOKUP($L370,all_tags[style],1,FALSE),""),
IFERROR(VLOOKUP($M370,all_tags[style],1,FALSE),""),
IFERROR(VLOOKUP($N370,all_tags[style],1,FALSE),""),
IFERROR(VLOOKUP($O370,all_tags[style],1,FALSE),"")
)</f>
        <v/>
      </c>
      <c r="AG370" s="5" t="str">
        <f>_xlfn.TEXTJOIN("#",TRUE,
IFERROR(VLOOKUP($F370,all_tags[theme],1,FALSE),""),
IFERROR(VLOOKUP($G370,all_tags[theme],1,FALSE),""),
IFERROR(VLOOKUP($H370,all_tags[theme],1,FALSE),""),
IFERROR(VLOOKUP($I370,all_tags[theme],1,FALSE),""),
IFERROR(VLOOKUP($J370,all_tags[theme],1,FALSE),""),
IFERROR(VLOOKUP($K370,all_tags[theme],1,FALSE),""),
IFERROR(VLOOKUP($L370,all_tags[theme],1,FALSE),""),
IFERROR(VLOOKUP($M370,all_tags[theme],1,FALSE),""),
IFERROR(VLOOKUP($N370,all_tags[theme],1,FALSE),""),
IFERROR(VLOOKUP($O370,all_tags[theme],1,FALSE),"")
)</f>
        <v/>
      </c>
      <c r="AH370" s="5" t="str">
        <f>_xlfn.TEXTJOIN("#",TRUE,
IFERROR(VLOOKUP($F370,all_tags[topic],1,FALSE),""),
IFERROR(VLOOKUP($G370,all_tags[topic],1,FALSE),""),
IFERROR(VLOOKUP($H370,all_tags[topic],1,FALSE),""),
IFERROR(VLOOKUP($I370,all_tags[topic],1,FALSE),""),
IFERROR(VLOOKUP($J370,all_tags[topic],1,FALSE),""),
IFERROR(VLOOKUP($K370,all_tags[topic],1,FALSE),""),
IFERROR(VLOOKUP($L370,all_tags[topic],1,FALSE),""),
IFERROR(VLOOKUP($M370,all_tags[topic],1,FALSE),""),
IFERROR(VLOOKUP($N370,all_tags[topic],1,FALSE),""),
IFERROR(VLOOKUP($O370,all_tags[topic],1,FALSE),"")
)</f>
        <v>technology</v>
      </c>
      <c r="AI370" s="5" t="str">
        <f>_xlfn.TEXTJOIN("#",TRUE,
IFERROR(VLOOKUP($F370,all_tags[area],1,FALSE),""),
IFERROR(VLOOKUP($G370,all_tags[area],1,FALSE),""),
IFERROR(VLOOKUP($H370,all_tags[area],1,FALSE),""),
IFERROR(VLOOKUP($I370,all_tags[area],1,FALSE),""),
IFERROR(VLOOKUP($J370,all_tags[area],1,FALSE),""),
IFERROR(VLOOKUP($K370,all_tags[area],1,FALSE),""),
IFERROR(VLOOKUP($L370,all_tags[area],1,FALSE),""),
IFERROR(VLOOKUP($M370,all_tags[area],1,FALSE),""),
IFERROR(VLOOKUP($N370,all_tags[area],1,FALSE),""),
IFERROR(VLOOKUP($O370,all_tags[area],1,FALSE),"")
)</f>
        <v>geospatial</v>
      </c>
      <c r="AJ370" s="5" t="str">
        <f>_xlfn.TEXTJOIN("#",TRUE,
IFERROR(VLOOKUP($F370,all_tags[technology],1,FALSE),""),
IFERROR(VLOOKUP($G370,all_tags[technology],1,FALSE),""),
IFERROR(VLOOKUP($H370,all_tags[technology],1,FALSE),""),
IFERROR(VLOOKUP($I370,all_tags[technology],1,FALSE),""),
IFERROR(VLOOKUP($J370,all_tags[technology],1,FALSE),""),
IFERROR(VLOOKUP($K370,all_tags[technology],1,FALSE),""),
IFERROR(VLOOKUP($L370,all_tags[technology],1,FALSE),""),
IFERROR(VLOOKUP($M370,all_tags[technology],1,FALSE),""),
IFERROR(VLOOKUP($N370,all_tags[technology],1,FALSE),""),
IFERROR(VLOOKUP($O370,all_tags[technology],1,FALSE),"")
)</f>
        <v>rstats#highcharter</v>
      </c>
      <c r="AK370" s="5" t="str">
        <f>_xlfn.TEXTJOIN("#",TRUE,
IFERROR(VLOOKUP($F370,all_tags[other],1,FALSE),""),
IFERROR(VLOOKUP($G370,all_tags[other],1,FALSE),""),
IFERROR(VLOOKUP($H370,all_tags[other],1,FALSE),""),
IFERROR(VLOOKUP($I370,all_tags[other],1,FALSE),""),
IFERROR(VLOOKUP($J370,all_tags[other],1,FALSE),""),
IFERROR(VLOOKUP($K370,all_tags[other],1,FALSE),""),
IFERROR(VLOOKUP($L370,all_tags[other],1,FALSE),""),
IFERROR(VLOOKUP($M370,all_tags[other],1,FALSE),""),
IFERROR(VLOOKUP($N370,all_tags[other],1,FALSE),""),
IFERROR(VLOOKUP($O370,all_tags[other],1,FALSE),"")
)</f>
        <v/>
      </c>
      <c r="AL370" t="str">
        <f t="shared" si="5"/>
        <v>post;basics;technology;geospatial;rstats;highcharter</v>
      </c>
    </row>
    <row r="371" spans="1:38" x14ac:dyDescent="0.25">
      <c r="A371" t="str">
        <f>source_data[[#This Row],[link_id]]</f>
        <v>L00863</v>
      </c>
      <c r="B371" t="str">
        <f>source_data[[#This Row],[link]]</f>
        <v>https://towardsdatascience.com/5-quick-and-easy-data-visualizations-in-python-with-code-a2284bae952f</v>
      </c>
      <c r="C371" t="str">
        <f>source_data[[#This Row],[article_title]]</f>
        <v>5 Quick and Easy Data Visualizations in Python with Code</v>
      </c>
      <c r="D371" t="str">
        <f>source_data[[#This Row],[concatenate]]</f>
        <v>post;how-to;basics;data-viz;technology;python;matplotlib</v>
      </c>
      <c r="E371">
        <f>source_data[[#This Row],[tag_count]]</f>
        <v>6</v>
      </c>
      <c r="F371" t="str" cm="1">
        <f t="array" ref="F371:L371">_xlfn.TEXTSPLIT(Table5[[#This Row],[concatenate]],";")</f>
        <v>post</v>
      </c>
      <c r="G371" t="str">
        <v>how-to</v>
      </c>
      <c r="H371" t="str">
        <v>basics</v>
      </c>
      <c r="I371" t="str">
        <v>data-viz</v>
      </c>
      <c r="J371" t="str">
        <v>technology</v>
      </c>
      <c r="K371" t="str">
        <v>python</v>
      </c>
      <c r="L371" t="str">
        <v>matplotlib</v>
      </c>
      <c r="Q371">
        <f>IF(ISBLANK(F371),-1,COUNTIF(all_tags[],F371)-COUNTIF(all_tags[category],F371))</f>
        <v>1</v>
      </c>
      <c r="R371">
        <f>IF(ISBLANK(G371),-1,COUNTIF(all_tags[],G371)-COUNTIF(all_tags[category],G371))</f>
        <v>1</v>
      </c>
      <c r="S371">
        <f>IF(ISBLANK(H371),-1,COUNTIF(all_tags[],H371)-COUNTIF(all_tags[category],H371))</f>
        <v>1</v>
      </c>
      <c r="T371">
        <f>IF(ISBLANK(I371),-1,COUNTIF(all_tags[],I371)-COUNTIF(all_tags[category],I371))</f>
        <v>1</v>
      </c>
      <c r="U371">
        <f>IF(ISBLANK(J371),-1,COUNTIF(all_tags[],J371)-COUNTIF(all_tags[category],J371))</f>
        <v>1</v>
      </c>
      <c r="V371">
        <f>IF(ISBLANK(K371),-1,COUNTIF(all_tags[],K371)-COUNTIF(all_tags[category],K371))</f>
        <v>1</v>
      </c>
      <c r="W371">
        <f>IF(ISBLANK(L371),-1,COUNTIF(all_tags[],L371)-COUNTIF(all_tags[category],L371))</f>
        <v>1</v>
      </c>
      <c r="X371">
        <f>IF(ISBLANK(M371),-1,COUNTIF(all_tags[],M371)-COUNTIF(all_tags[category],M371))</f>
        <v>-1</v>
      </c>
      <c r="Y371">
        <f>IF(ISBLANK(N371),-1,COUNTIF(all_tags[],N371)-COUNTIF(all_tags[category],N371))</f>
        <v>-1</v>
      </c>
      <c r="Z371">
        <f>IF(ISBLANK(O371),-1,COUNTIF(all_tags[],O371)-COUNTIF(all_tags[category],O371))</f>
        <v>-1</v>
      </c>
      <c r="AB371" t="str">
        <f>Table5[[#This Row],[link_id]]</f>
        <v>L00863</v>
      </c>
      <c r="AC371" s="5" t="str">
        <f>_xlfn.TEXTJOIN("#",TRUE,
IFERROR(VLOOKUP($F371,all_tags[format],1,FALSE),""),
IFERROR(VLOOKUP($G371,all_tags[format],1,FALSE),""),
IFERROR(VLOOKUP($H371,all_tags[format],1,FALSE),""),
IFERROR(VLOOKUP($I371,all_tags[format],1,FALSE),""),
IFERROR(VLOOKUP($J371,all_tags[format],1,FALSE),""),
IFERROR(VLOOKUP($K371,all_tags[format],1,FALSE),""),
IFERROR(VLOOKUP($L371,all_tags[format],1,FALSE),""),
IFERROR(VLOOKUP($M371,all_tags[format],1,FALSE),""),
IFERROR(VLOOKUP($N371,all_tags[format],1,FALSE),""),
IFERROR(VLOOKUP($O371,all_tags[format],1,FALSE),"")
)</f>
        <v>post</v>
      </c>
      <c r="AD371" s="5" t="str">
        <f>_xlfn.TEXTJOIN("#",TRUE,
IFERROR(VLOOKUP($F371,all_tags[type],1,FALSE),""),
IFERROR(VLOOKUP($G371,all_tags[type],1,FALSE),""),
IFERROR(VLOOKUP($H371,all_tags[type],1,FALSE),""),
IFERROR(VLOOKUP($I371,all_tags[type],1,FALSE),""),
IFERROR(VLOOKUP($J371,all_tags[type],1,FALSE),""),
IFERROR(VLOOKUP($K371,all_tags[type],1,FALSE),""),
IFERROR(VLOOKUP($L371,all_tags[type],1,FALSE),""),
IFERROR(VLOOKUP($M371,all_tags[type],1,FALSE),""),
IFERROR(VLOOKUP($N371,all_tags[type],1,FALSE),""),
IFERROR(VLOOKUP($O371,all_tags[type],1,FALSE),"")
)</f>
        <v>how-to</v>
      </c>
      <c r="AE371" s="5" t="str">
        <f>_xlfn.TEXTJOIN("#",TRUE,
IFERROR(VLOOKUP($F371,all_tags[level],1,FALSE),""),
IFERROR(VLOOKUP($G371,all_tags[level],1,FALSE),""),
IFERROR(VLOOKUP($H371,all_tags[level],1,FALSE),""),
IFERROR(VLOOKUP($I371,all_tags[level],1,FALSE),""),
IFERROR(VLOOKUP($J371,all_tags[level],1,FALSE),""),
IFERROR(VLOOKUP($K371,all_tags[level],1,FALSE),""),
IFERROR(VLOOKUP($L371,all_tags[level],1,FALSE),""),
IFERROR(VLOOKUP($M371,all_tags[level],1,FALSE),""),
IFERROR(VLOOKUP($N371,all_tags[level],1,FALSE),""),
IFERROR(VLOOKUP($O371,all_tags[level],1,FALSE),"")
)</f>
        <v>basics</v>
      </c>
      <c r="AF371" s="5" t="str">
        <f>_xlfn.TEXTJOIN("#",TRUE,
IFERROR(VLOOKUP($F371,all_tags[style],1,FALSE),""),
IFERROR(VLOOKUP($G371,all_tags[style],1,FALSE),""),
IFERROR(VLOOKUP($H371,all_tags[style],1,FALSE),""),
IFERROR(VLOOKUP($I371,all_tags[style],1,FALSE),""),
IFERROR(VLOOKUP($J371,all_tags[style],1,FALSE),""),
IFERROR(VLOOKUP($K371,all_tags[style],1,FALSE),""),
IFERROR(VLOOKUP($L371,all_tags[style],1,FALSE),""),
IFERROR(VLOOKUP($M371,all_tags[style],1,FALSE),""),
IFERROR(VLOOKUP($N371,all_tags[style],1,FALSE),""),
IFERROR(VLOOKUP($O371,all_tags[style],1,FALSE),"")
)</f>
        <v/>
      </c>
      <c r="AG371" s="5" t="str">
        <f>_xlfn.TEXTJOIN("#",TRUE,
IFERROR(VLOOKUP($F371,all_tags[theme],1,FALSE),""),
IFERROR(VLOOKUP($G371,all_tags[theme],1,FALSE),""),
IFERROR(VLOOKUP($H371,all_tags[theme],1,FALSE),""),
IFERROR(VLOOKUP($I371,all_tags[theme],1,FALSE),""),
IFERROR(VLOOKUP($J371,all_tags[theme],1,FALSE),""),
IFERROR(VLOOKUP($K371,all_tags[theme],1,FALSE),""),
IFERROR(VLOOKUP($L371,all_tags[theme],1,FALSE),""),
IFERROR(VLOOKUP($M371,all_tags[theme],1,FALSE),""),
IFERROR(VLOOKUP($N371,all_tags[theme],1,FALSE),""),
IFERROR(VLOOKUP($O371,all_tags[theme],1,FALSE),"")
)</f>
        <v>data-viz</v>
      </c>
      <c r="AH371" s="5" t="str">
        <f>_xlfn.TEXTJOIN("#",TRUE,
IFERROR(VLOOKUP($F371,all_tags[topic],1,FALSE),""),
IFERROR(VLOOKUP($G371,all_tags[topic],1,FALSE),""),
IFERROR(VLOOKUP($H371,all_tags[topic],1,FALSE),""),
IFERROR(VLOOKUP($I371,all_tags[topic],1,FALSE),""),
IFERROR(VLOOKUP($J371,all_tags[topic],1,FALSE),""),
IFERROR(VLOOKUP($K371,all_tags[topic],1,FALSE),""),
IFERROR(VLOOKUP($L371,all_tags[topic],1,FALSE),""),
IFERROR(VLOOKUP($M371,all_tags[topic],1,FALSE),""),
IFERROR(VLOOKUP($N371,all_tags[topic],1,FALSE),""),
IFERROR(VLOOKUP($O371,all_tags[topic],1,FALSE),"")
)</f>
        <v>technology</v>
      </c>
      <c r="AI371" s="5" t="str">
        <f>_xlfn.TEXTJOIN("#",TRUE,
IFERROR(VLOOKUP($F371,all_tags[area],1,FALSE),""),
IFERROR(VLOOKUP($G371,all_tags[area],1,FALSE),""),
IFERROR(VLOOKUP($H371,all_tags[area],1,FALSE),""),
IFERROR(VLOOKUP($I371,all_tags[area],1,FALSE),""),
IFERROR(VLOOKUP($J371,all_tags[area],1,FALSE),""),
IFERROR(VLOOKUP($K371,all_tags[area],1,FALSE),""),
IFERROR(VLOOKUP($L371,all_tags[area],1,FALSE),""),
IFERROR(VLOOKUP($M371,all_tags[area],1,FALSE),""),
IFERROR(VLOOKUP($N371,all_tags[area],1,FALSE),""),
IFERROR(VLOOKUP($O371,all_tags[area],1,FALSE),"")
)</f>
        <v/>
      </c>
      <c r="AJ371" s="5" t="str">
        <f>_xlfn.TEXTJOIN("#",TRUE,
IFERROR(VLOOKUP($F371,all_tags[technology],1,FALSE),""),
IFERROR(VLOOKUP($G371,all_tags[technology],1,FALSE),""),
IFERROR(VLOOKUP($H371,all_tags[technology],1,FALSE),""),
IFERROR(VLOOKUP($I371,all_tags[technology],1,FALSE),""),
IFERROR(VLOOKUP($J371,all_tags[technology],1,FALSE),""),
IFERROR(VLOOKUP($K371,all_tags[technology],1,FALSE),""),
IFERROR(VLOOKUP($L371,all_tags[technology],1,FALSE),""),
IFERROR(VLOOKUP($M371,all_tags[technology],1,FALSE),""),
IFERROR(VLOOKUP($N371,all_tags[technology],1,FALSE),""),
IFERROR(VLOOKUP($O371,all_tags[technology],1,FALSE),"")
)</f>
        <v>python#matplotlib</v>
      </c>
      <c r="AK371" s="5" t="str">
        <f>_xlfn.TEXTJOIN("#",TRUE,
IFERROR(VLOOKUP($F371,all_tags[other],1,FALSE),""),
IFERROR(VLOOKUP($G371,all_tags[other],1,FALSE),""),
IFERROR(VLOOKUP($H371,all_tags[other],1,FALSE),""),
IFERROR(VLOOKUP($I371,all_tags[other],1,FALSE),""),
IFERROR(VLOOKUP($J371,all_tags[other],1,FALSE),""),
IFERROR(VLOOKUP($K371,all_tags[other],1,FALSE),""),
IFERROR(VLOOKUP($L371,all_tags[other],1,FALSE),""),
IFERROR(VLOOKUP($M371,all_tags[other],1,FALSE),""),
IFERROR(VLOOKUP($N371,all_tags[other],1,FALSE),""),
IFERROR(VLOOKUP($O371,all_tags[other],1,FALSE),"")
)</f>
        <v/>
      </c>
      <c r="AL371" t="str">
        <f t="shared" si="5"/>
        <v>post;how-to;basics;data-viz;technology;python;matplotlib</v>
      </c>
    </row>
    <row r="372" spans="1:38" x14ac:dyDescent="0.25">
      <c r="A372" t="str">
        <f>source_data[[#This Row],[link_id]]</f>
        <v>L00864</v>
      </c>
      <c r="B372" t="str">
        <f>source_data[[#This Row],[link]]</f>
        <v>http://www.datasciencecentral.com/profiles/blogs/40-techniques-used-by-data-scientists</v>
      </c>
      <c r="C372" t="str">
        <f>source_data[[#This Row],[article_title]]</f>
        <v>40 Techniques Used by Data Scientists</v>
      </c>
      <c r="D372" t="str">
        <f>source_data[[#This Row],[concatenate]]</f>
        <v>post;list;general;data-science;technique</v>
      </c>
      <c r="E372">
        <f>source_data[[#This Row],[tag_count]]</f>
        <v>5</v>
      </c>
      <c r="F372" t="str" cm="1">
        <f t="array" ref="F372:J372">_xlfn.TEXTSPLIT(Table5[[#This Row],[concatenate]],";")</f>
        <v>post</v>
      </c>
      <c r="G372" t="str">
        <v>list</v>
      </c>
      <c r="H372" t="str">
        <v>general</v>
      </c>
      <c r="I372" t="str">
        <v>data-science</v>
      </c>
      <c r="J372" t="str">
        <v>technique</v>
      </c>
      <c r="Q372">
        <f>IF(ISBLANK(F372),-1,COUNTIF(all_tags[],F372)-COUNTIF(all_tags[category],F372))</f>
        <v>1</v>
      </c>
      <c r="R372">
        <f>IF(ISBLANK(G372),-1,COUNTIF(all_tags[],G372)-COUNTIF(all_tags[category],G372))</f>
        <v>1</v>
      </c>
      <c r="S372">
        <f>IF(ISBLANK(H372),-1,COUNTIF(all_tags[],H372)-COUNTIF(all_tags[category],H372))</f>
        <v>1</v>
      </c>
      <c r="T372">
        <f>IF(ISBLANK(I372),-1,COUNTIF(all_tags[],I372)-COUNTIF(all_tags[category],I372))</f>
        <v>1</v>
      </c>
      <c r="U372">
        <f>IF(ISBLANK(J372),-1,COUNTIF(all_tags[],J372)-COUNTIF(all_tags[category],J372))</f>
        <v>1</v>
      </c>
      <c r="V372">
        <f>IF(ISBLANK(K372),-1,COUNTIF(all_tags[],K372)-COUNTIF(all_tags[category],K372))</f>
        <v>-1</v>
      </c>
      <c r="W372">
        <f>IF(ISBLANK(L372),-1,COUNTIF(all_tags[],L372)-COUNTIF(all_tags[category],L372))</f>
        <v>-1</v>
      </c>
      <c r="X372">
        <f>IF(ISBLANK(M372),-1,COUNTIF(all_tags[],M372)-COUNTIF(all_tags[category],M372))</f>
        <v>-1</v>
      </c>
      <c r="Y372">
        <f>IF(ISBLANK(N372),-1,COUNTIF(all_tags[],N372)-COUNTIF(all_tags[category],N372))</f>
        <v>-1</v>
      </c>
      <c r="Z372">
        <f>IF(ISBLANK(O372),-1,COUNTIF(all_tags[],O372)-COUNTIF(all_tags[category],O372))</f>
        <v>-1</v>
      </c>
      <c r="AB372" t="str">
        <f>Table5[[#This Row],[link_id]]</f>
        <v>L00864</v>
      </c>
      <c r="AC372" s="5" t="str">
        <f>_xlfn.TEXTJOIN("#",TRUE,
IFERROR(VLOOKUP($F372,all_tags[format],1,FALSE),""),
IFERROR(VLOOKUP($G372,all_tags[format],1,FALSE),""),
IFERROR(VLOOKUP($H372,all_tags[format],1,FALSE),""),
IFERROR(VLOOKUP($I372,all_tags[format],1,FALSE),""),
IFERROR(VLOOKUP($J372,all_tags[format],1,FALSE),""),
IFERROR(VLOOKUP($K372,all_tags[format],1,FALSE),""),
IFERROR(VLOOKUP($L372,all_tags[format],1,FALSE),""),
IFERROR(VLOOKUP($M372,all_tags[format],1,FALSE),""),
IFERROR(VLOOKUP($N372,all_tags[format],1,FALSE),""),
IFERROR(VLOOKUP($O372,all_tags[format],1,FALSE),"")
)</f>
        <v>post</v>
      </c>
      <c r="AD372" s="5" t="str">
        <f>_xlfn.TEXTJOIN("#",TRUE,
IFERROR(VLOOKUP($F372,all_tags[type],1,FALSE),""),
IFERROR(VLOOKUP($G372,all_tags[type],1,FALSE),""),
IFERROR(VLOOKUP($H372,all_tags[type],1,FALSE),""),
IFERROR(VLOOKUP($I372,all_tags[type],1,FALSE),""),
IFERROR(VLOOKUP($J372,all_tags[type],1,FALSE),""),
IFERROR(VLOOKUP($K372,all_tags[type],1,FALSE),""),
IFERROR(VLOOKUP($L372,all_tags[type],1,FALSE),""),
IFERROR(VLOOKUP($M372,all_tags[type],1,FALSE),""),
IFERROR(VLOOKUP($N372,all_tags[type],1,FALSE),""),
IFERROR(VLOOKUP($O372,all_tags[type],1,FALSE),"")
)</f>
        <v>list#general</v>
      </c>
      <c r="AE372" s="5" t="str">
        <f>_xlfn.TEXTJOIN("#",TRUE,
IFERROR(VLOOKUP($F372,all_tags[level],1,FALSE),""),
IFERROR(VLOOKUP($G372,all_tags[level],1,FALSE),""),
IFERROR(VLOOKUP($H372,all_tags[level],1,FALSE),""),
IFERROR(VLOOKUP($I372,all_tags[level],1,FALSE),""),
IFERROR(VLOOKUP($J372,all_tags[level],1,FALSE),""),
IFERROR(VLOOKUP($K372,all_tags[level],1,FALSE),""),
IFERROR(VLOOKUP($L372,all_tags[level],1,FALSE),""),
IFERROR(VLOOKUP($M372,all_tags[level],1,FALSE),""),
IFERROR(VLOOKUP($N372,all_tags[level],1,FALSE),""),
IFERROR(VLOOKUP($O372,all_tags[level],1,FALSE),"")
)</f>
        <v/>
      </c>
      <c r="AF372" s="5" t="str">
        <f>_xlfn.TEXTJOIN("#",TRUE,
IFERROR(VLOOKUP($F372,all_tags[style],1,FALSE),""),
IFERROR(VLOOKUP($G372,all_tags[style],1,FALSE),""),
IFERROR(VLOOKUP($H372,all_tags[style],1,FALSE),""),
IFERROR(VLOOKUP($I372,all_tags[style],1,FALSE),""),
IFERROR(VLOOKUP($J372,all_tags[style],1,FALSE),""),
IFERROR(VLOOKUP($K372,all_tags[style],1,FALSE),""),
IFERROR(VLOOKUP($L372,all_tags[style],1,FALSE),""),
IFERROR(VLOOKUP($M372,all_tags[style],1,FALSE),""),
IFERROR(VLOOKUP($N372,all_tags[style],1,FALSE),""),
IFERROR(VLOOKUP($O372,all_tags[style],1,FALSE),"")
)</f>
        <v/>
      </c>
      <c r="AG372" s="5" t="str">
        <f>_xlfn.TEXTJOIN("#",TRUE,
IFERROR(VLOOKUP($F372,all_tags[theme],1,FALSE),""),
IFERROR(VLOOKUP($G372,all_tags[theme],1,FALSE),""),
IFERROR(VLOOKUP($H372,all_tags[theme],1,FALSE),""),
IFERROR(VLOOKUP($I372,all_tags[theme],1,FALSE),""),
IFERROR(VLOOKUP($J372,all_tags[theme],1,FALSE),""),
IFERROR(VLOOKUP($K372,all_tags[theme],1,FALSE),""),
IFERROR(VLOOKUP($L372,all_tags[theme],1,FALSE),""),
IFERROR(VLOOKUP($M372,all_tags[theme],1,FALSE),""),
IFERROR(VLOOKUP($N372,all_tags[theme],1,FALSE),""),
IFERROR(VLOOKUP($O372,all_tags[theme],1,FALSE),"")
)</f>
        <v>data-science</v>
      </c>
      <c r="AH372" s="5" t="str">
        <f>_xlfn.TEXTJOIN("#",TRUE,
IFERROR(VLOOKUP($F372,all_tags[topic],1,FALSE),""),
IFERROR(VLOOKUP($G372,all_tags[topic],1,FALSE),""),
IFERROR(VLOOKUP($H372,all_tags[topic],1,FALSE),""),
IFERROR(VLOOKUP($I372,all_tags[topic],1,FALSE),""),
IFERROR(VLOOKUP($J372,all_tags[topic],1,FALSE),""),
IFERROR(VLOOKUP($K372,all_tags[topic],1,FALSE),""),
IFERROR(VLOOKUP($L372,all_tags[topic],1,FALSE),""),
IFERROR(VLOOKUP($M372,all_tags[topic],1,FALSE),""),
IFERROR(VLOOKUP($N372,all_tags[topic],1,FALSE),""),
IFERROR(VLOOKUP($O372,all_tags[topic],1,FALSE),"")
)</f>
        <v>technique</v>
      </c>
      <c r="AI372" s="5" t="str">
        <f>_xlfn.TEXTJOIN("#",TRUE,
IFERROR(VLOOKUP($F372,all_tags[area],1,FALSE),""),
IFERROR(VLOOKUP($G372,all_tags[area],1,FALSE),""),
IFERROR(VLOOKUP($H372,all_tags[area],1,FALSE),""),
IFERROR(VLOOKUP($I372,all_tags[area],1,FALSE),""),
IFERROR(VLOOKUP($J372,all_tags[area],1,FALSE),""),
IFERROR(VLOOKUP($K372,all_tags[area],1,FALSE),""),
IFERROR(VLOOKUP($L372,all_tags[area],1,FALSE),""),
IFERROR(VLOOKUP($M372,all_tags[area],1,FALSE),""),
IFERROR(VLOOKUP($N372,all_tags[area],1,FALSE),""),
IFERROR(VLOOKUP($O372,all_tags[area],1,FALSE),"")
)</f>
        <v/>
      </c>
      <c r="AJ372" s="5" t="str">
        <f>_xlfn.TEXTJOIN("#",TRUE,
IFERROR(VLOOKUP($F372,all_tags[technology],1,FALSE),""),
IFERROR(VLOOKUP($G372,all_tags[technology],1,FALSE),""),
IFERROR(VLOOKUP($H372,all_tags[technology],1,FALSE),""),
IFERROR(VLOOKUP($I372,all_tags[technology],1,FALSE),""),
IFERROR(VLOOKUP($J372,all_tags[technology],1,FALSE),""),
IFERROR(VLOOKUP($K372,all_tags[technology],1,FALSE),""),
IFERROR(VLOOKUP($L372,all_tags[technology],1,FALSE),""),
IFERROR(VLOOKUP($M372,all_tags[technology],1,FALSE),""),
IFERROR(VLOOKUP($N372,all_tags[technology],1,FALSE),""),
IFERROR(VLOOKUP($O372,all_tags[technology],1,FALSE),"")
)</f>
        <v/>
      </c>
      <c r="AK372" s="5" t="str">
        <f>_xlfn.TEXTJOIN("#",TRUE,
IFERROR(VLOOKUP($F372,all_tags[other],1,FALSE),""),
IFERROR(VLOOKUP($G372,all_tags[other],1,FALSE),""),
IFERROR(VLOOKUP($H372,all_tags[other],1,FALSE),""),
IFERROR(VLOOKUP($I372,all_tags[other],1,FALSE),""),
IFERROR(VLOOKUP($J372,all_tags[other],1,FALSE),""),
IFERROR(VLOOKUP($K372,all_tags[other],1,FALSE),""),
IFERROR(VLOOKUP($L372,all_tags[other],1,FALSE),""),
IFERROR(VLOOKUP($M372,all_tags[other],1,FALSE),""),
IFERROR(VLOOKUP($N372,all_tags[other],1,FALSE),""),
IFERROR(VLOOKUP($O372,all_tags[other],1,FALSE),"")
)</f>
        <v/>
      </c>
      <c r="AL372" t="str">
        <f t="shared" si="5"/>
        <v>post;list;general;data-science;technique</v>
      </c>
    </row>
    <row r="373" spans="1:38" ht="30" x14ac:dyDescent="0.25">
      <c r="A373" t="str">
        <f>source_data[[#This Row],[link_id]]</f>
        <v>L00865</v>
      </c>
      <c r="B373" t="str">
        <f>source_data[[#This Row],[link]]</f>
        <v>https://www.ted.com/talks/tricia_wang_the_human_insights_missing_from_big_data</v>
      </c>
      <c r="C373" t="str">
        <f>source_data[[#This Row],[article_title]]</f>
        <v>The human insights missing from big data</v>
      </c>
      <c r="D373" t="str">
        <f>source_data[[#This Row],[concatenate]]</f>
        <v>talk;peril;cautionary-tale;pitfall;big-data</v>
      </c>
      <c r="E373">
        <f>source_data[[#This Row],[tag_count]]</f>
        <v>5</v>
      </c>
      <c r="F373" t="str" cm="1">
        <f t="array" ref="F373:J373">_xlfn.TEXTSPLIT(Table5[[#This Row],[concatenate]],";")</f>
        <v>talk</v>
      </c>
      <c r="G373" t="str">
        <v>peril</v>
      </c>
      <c r="H373" t="str">
        <v>cautionary-tale</v>
      </c>
      <c r="I373" t="str">
        <v>pitfall</v>
      </c>
      <c r="J373" t="str">
        <v>big-data</v>
      </c>
      <c r="Q373">
        <f>IF(ISBLANK(F373),-1,COUNTIF(all_tags[],F373)-COUNTIF(all_tags[category],F373))</f>
        <v>1</v>
      </c>
      <c r="R373">
        <f>IF(ISBLANK(G373),-1,COUNTIF(all_tags[],G373)-COUNTIF(all_tags[category],G373))</f>
        <v>1</v>
      </c>
      <c r="S373">
        <f>IF(ISBLANK(H373),-1,COUNTIF(all_tags[],H373)-COUNTIF(all_tags[category],H373))</f>
        <v>1</v>
      </c>
      <c r="T373">
        <f>IF(ISBLANK(I373),-1,COUNTIF(all_tags[],I373)-COUNTIF(all_tags[category],I373))</f>
        <v>1</v>
      </c>
      <c r="U373">
        <f>IF(ISBLANK(J373),-1,COUNTIF(all_tags[],J373)-COUNTIF(all_tags[category],J373))</f>
        <v>1</v>
      </c>
      <c r="V373">
        <f>IF(ISBLANK(K373),-1,COUNTIF(all_tags[],K373)-COUNTIF(all_tags[category],K373))</f>
        <v>-1</v>
      </c>
      <c r="W373">
        <f>IF(ISBLANK(L373),-1,COUNTIF(all_tags[],L373)-COUNTIF(all_tags[category],L373))</f>
        <v>-1</v>
      </c>
      <c r="X373">
        <f>IF(ISBLANK(M373),-1,COUNTIF(all_tags[],M373)-COUNTIF(all_tags[category],M373))</f>
        <v>-1</v>
      </c>
      <c r="Y373">
        <f>IF(ISBLANK(N373),-1,COUNTIF(all_tags[],N373)-COUNTIF(all_tags[category],N373))</f>
        <v>-1</v>
      </c>
      <c r="Z373">
        <f>IF(ISBLANK(O373),-1,COUNTIF(all_tags[],O373)-COUNTIF(all_tags[category],O373))</f>
        <v>-1</v>
      </c>
      <c r="AB373" t="str">
        <f>Table5[[#This Row],[link_id]]</f>
        <v>L00865</v>
      </c>
      <c r="AC373" s="5" t="str">
        <f>_xlfn.TEXTJOIN("#",TRUE,
IFERROR(VLOOKUP($F373,all_tags[format],1,FALSE),""),
IFERROR(VLOOKUP($G373,all_tags[format],1,FALSE),""),
IFERROR(VLOOKUP($H373,all_tags[format],1,FALSE),""),
IFERROR(VLOOKUP($I373,all_tags[format],1,FALSE),""),
IFERROR(VLOOKUP($J373,all_tags[format],1,FALSE),""),
IFERROR(VLOOKUP($K373,all_tags[format],1,FALSE),""),
IFERROR(VLOOKUP($L373,all_tags[format],1,FALSE),""),
IFERROR(VLOOKUP($M373,all_tags[format],1,FALSE),""),
IFERROR(VLOOKUP($N373,all_tags[format],1,FALSE),""),
IFERROR(VLOOKUP($O373,all_tags[format],1,FALSE),"")
)</f>
        <v>talk</v>
      </c>
      <c r="AD373" s="5" t="str">
        <f>_xlfn.TEXTJOIN("#",TRUE,
IFERROR(VLOOKUP($F373,all_tags[type],1,FALSE),""),
IFERROR(VLOOKUP($G373,all_tags[type],1,FALSE),""),
IFERROR(VLOOKUP($H373,all_tags[type],1,FALSE),""),
IFERROR(VLOOKUP($I373,all_tags[type],1,FALSE),""),
IFERROR(VLOOKUP($J373,all_tags[type],1,FALSE),""),
IFERROR(VLOOKUP($K373,all_tags[type],1,FALSE),""),
IFERROR(VLOOKUP($L373,all_tags[type],1,FALSE),""),
IFERROR(VLOOKUP($M373,all_tags[type],1,FALSE),""),
IFERROR(VLOOKUP($N373,all_tags[type],1,FALSE),""),
IFERROR(VLOOKUP($O373,all_tags[type],1,FALSE),"")
)</f>
        <v/>
      </c>
      <c r="AE373" s="5" t="str">
        <f>_xlfn.TEXTJOIN("#",TRUE,
IFERROR(VLOOKUP($F373,all_tags[level],1,FALSE),""),
IFERROR(VLOOKUP($G373,all_tags[level],1,FALSE),""),
IFERROR(VLOOKUP($H373,all_tags[level],1,FALSE),""),
IFERROR(VLOOKUP($I373,all_tags[level],1,FALSE),""),
IFERROR(VLOOKUP($J373,all_tags[level],1,FALSE),""),
IFERROR(VLOOKUP($K373,all_tags[level],1,FALSE),""),
IFERROR(VLOOKUP($L373,all_tags[level],1,FALSE),""),
IFERROR(VLOOKUP($M373,all_tags[level],1,FALSE),""),
IFERROR(VLOOKUP($N373,all_tags[level],1,FALSE),""),
IFERROR(VLOOKUP($O373,all_tags[level],1,FALSE),"")
)</f>
        <v/>
      </c>
      <c r="AF373" s="5" t="str">
        <f>_xlfn.TEXTJOIN("#",TRUE,
IFERROR(VLOOKUP($F373,all_tags[style],1,FALSE),""),
IFERROR(VLOOKUP($G373,all_tags[style],1,FALSE),""),
IFERROR(VLOOKUP($H373,all_tags[style],1,FALSE),""),
IFERROR(VLOOKUP($I373,all_tags[style],1,FALSE),""),
IFERROR(VLOOKUP($J373,all_tags[style],1,FALSE),""),
IFERROR(VLOOKUP($K373,all_tags[style],1,FALSE),""),
IFERROR(VLOOKUP($L373,all_tags[style],1,FALSE),""),
IFERROR(VLOOKUP($M373,all_tags[style],1,FALSE),""),
IFERROR(VLOOKUP($N373,all_tags[style],1,FALSE),""),
IFERROR(VLOOKUP($O373,all_tags[style],1,FALSE),"")
)</f>
        <v>peril#cautionary-tale</v>
      </c>
      <c r="AG373" s="5" t="str">
        <f>_xlfn.TEXTJOIN("#",TRUE,
IFERROR(VLOOKUP($F373,all_tags[theme],1,FALSE),""),
IFERROR(VLOOKUP($G373,all_tags[theme],1,FALSE),""),
IFERROR(VLOOKUP($H373,all_tags[theme],1,FALSE),""),
IFERROR(VLOOKUP($I373,all_tags[theme],1,FALSE),""),
IFERROR(VLOOKUP($J373,all_tags[theme],1,FALSE),""),
IFERROR(VLOOKUP($K373,all_tags[theme],1,FALSE),""),
IFERROR(VLOOKUP($L373,all_tags[theme],1,FALSE),""),
IFERROR(VLOOKUP($M373,all_tags[theme],1,FALSE),""),
IFERROR(VLOOKUP($N373,all_tags[theme],1,FALSE),""),
IFERROR(VLOOKUP($O373,all_tags[theme],1,FALSE),"")
)</f>
        <v>pitfall</v>
      </c>
      <c r="AH373" s="5" t="str">
        <f>_xlfn.TEXTJOIN("#",TRUE,
IFERROR(VLOOKUP($F373,all_tags[topic],1,FALSE),""),
IFERROR(VLOOKUP($G373,all_tags[topic],1,FALSE),""),
IFERROR(VLOOKUP($H373,all_tags[topic],1,FALSE),""),
IFERROR(VLOOKUP($I373,all_tags[topic],1,FALSE),""),
IFERROR(VLOOKUP($J373,all_tags[topic],1,FALSE),""),
IFERROR(VLOOKUP($K373,all_tags[topic],1,FALSE),""),
IFERROR(VLOOKUP($L373,all_tags[topic],1,FALSE),""),
IFERROR(VLOOKUP($M373,all_tags[topic],1,FALSE),""),
IFERROR(VLOOKUP($N373,all_tags[topic],1,FALSE),""),
IFERROR(VLOOKUP($O373,all_tags[topic],1,FALSE),"")
)</f>
        <v/>
      </c>
      <c r="AI373" s="5" t="str">
        <f>_xlfn.TEXTJOIN("#",TRUE,
IFERROR(VLOOKUP($F373,all_tags[area],1,FALSE),""),
IFERROR(VLOOKUP($G373,all_tags[area],1,FALSE),""),
IFERROR(VLOOKUP($H373,all_tags[area],1,FALSE),""),
IFERROR(VLOOKUP($I373,all_tags[area],1,FALSE),""),
IFERROR(VLOOKUP($J373,all_tags[area],1,FALSE),""),
IFERROR(VLOOKUP($K373,all_tags[area],1,FALSE),""),
IFERROR(VLOOKUP($L373,all_tags[area],1,FALSE),""),
IFERROR(VLOOKUP($M373,all_tags[area],1,FALSE),""),
IFERROR(VLOOKUP($N373,all_tags[area],1,FALSE),""),
IFERROR(VLOOKUP($O373,all_tags[area],1,FALSE),"")
)</f>
        <v>big-data</v>
      </c>
      <c r="AJ373" s="5" t="str">
        <f>_xlfn.TEXTJOIN("#",TRUE,
IFERROR(VLOOKUP($F373,all_tags[technology],1,FALSE),""),
IFERROR(VLOOKUP($G373,all_tags[technology],1,FALSE),""),
IFERROR(VLOOKUP($H373,all_tags[technology],1,FALSE),""),
IFERROR(VLOOKUP($I373,all_tags[technology],1,FALSE),""),
IFERROR(VLOOKUP($J373,all_tags[technology],1,FALSE),""),
IFERROR(VLOOKUP($K373,all_tags[technology],1,FALSE),""),
IFERROR(VLOOKUP($L373,all_tags[technology],1,FALSE),""),
IFERROR(VLOOKUP($M373,all_tags[technology],1,FALSE),""),
IFERROR(VLOOKUP($N373,all_tags[technology],1,FALSE),""),
IFERROR(VLOOKUP($O373,all_tags[technology],1,FALSE),"")
)</f>
        <v/>
      </c>
      <c r="AK373" s="5" t="str">
        <f>_xlfn.TEXTJOIN("#",TRUE,
IFERROR(VLOOKUP($F373,all_tags[other],1,FALSE),""),
IFERROR(VLOOKUP($G373,all_tags[other],1,FALSE),""),
IFERROR(VLOOKUP($H373,all_tags[other],1,FALSE),""),
IFERROR(VLOOKUP($I373,all_tags[other],1,FALSE),""),
IFERROR(VLOOKUP($J373,all_tags[other],1,FALSE),""),
IFERROR(VLOOKUP($K373,all_tags[other],1,FALSE),""),
IFERROR(VLOOKUP($L373,all_tags[other],1,FALSE),""),
IFERROR(VLOOKUP($M373,all_tags[other],1,FALSE),""),
IFERROR(VLOOKUP($N373,all_tags[other],1,FALSE),""),
IFERROR(VLOOKUP($O373,all_tags[other],1,FALSE),"")
)</f>
        <v/>
      </c>
      <c r="AL373" t="str">
        <f t="shared" si="5"/>
        <v>talk;peril;cautionary-tale;pitfall;big-data</v>
      </c>
    </row>
    <row r="374" spans="1:38" x14ac:dyDescent="0.25">
      <c r="A374" t="str">
        <f>source_data[[#This Row],[link_id]]</f>
        <v>L00869</v>
      </c>
      <c r="B374" t="str">
        <f>source_data[[#This Row],[link]]</f>
        <v>http://www.visualcapitalist.com/most-valuable-companies-all-time/</v>
      </c>
      <c r="C374" t="str">
        <f>source_data[[#This Row],[article_title]]</f>
        <v>The Most Valuable Companies of All-Time</v>
      </c>
      <c r="D374" t="str">
        <f>source_data[[#This Row],[concatenate]]</f>
        <v>article;example;data-viz;inspiration</v>
      </c>
      <c r="E374">
        <f>source_data[[#This Row],[tag_count]]</f>
        <v>4</v>
      </c>
      <c r="F374" t="str" cm="1">
        <f t="array" ref="F374:I374">_xlfn.TEXTSPLIT(Table5[[#This Row],[concatenate]],";")</f>
        <v>article</v>
      </c>
      <c r="G374" t="str">
        <v>example</v>
      </c>
      <c r="H374" t="str">
        <v>data-viz</v>
      </c>
      <c r="I374" t="str">
        <v>inspiration</v>
      </c>
      <c r="Q374">
        <f>IF(ISBLANK(F374),-1,COUNTIF(all_tags[],F374)-COUNTIF(all_tags[category],F374))</f>
        <v>1</v>
      </c>
      <c r="R374">
        <f>IF(ISBLANK(G374),-1,COUNTIF(all_tags[],G374)-COUNTIF(all_tags[category],G374))</f>
        <v>1</v>
      </c>
      <c r="S374">
        <f>IF(ISBLANK(H374),-1,COUNTIF(all_tags[],H374)-COUNTIF(all_tags[category],H374))</f>
        <v>1</v>
      </c>
      <c r="T374">
        <f>IF(ISBLANK(I374),-1,COUNTIF(all_tags[],I374)-COUNTIF(all_tags[category],I374))</f>
        <v>1</v>
      </c>
      <c r="U374">
        <f>IF(ISBLANK(J374),-1,COUNTIF(all_tags[],J374)-COUNTIF(all_tags[category],J374))</f>
        <v>-1</v>
      </c>
      <c r="V374">
        <f>IF(ISBLANK(K374),-1,COUNTIF(all_tags[],K374)-COUNTIF(all_tags[category],K374))</f>
        <v>-1</v>
      </c>
      <c r="W374">
        <f>IF(ISBLANK(L374),-1,COUNTIF(all_tags[],L374)-COUNTIF(all_tags[category],L374))</f>
        <v>-1</v>
      </c>
      <c r="X374">
        <f>IF(ISBLANK(M374),-1,COUNTIF(all_tags[],M374)-COUNTIF(all_tags[category],M374))</f>
        <v>-1</v>
      </c>
      <c r="Y374">
        <f>IF(ISBLANK(N374),-1,COUNTIF(all_tags[],N374)-COUNTIF(all_tags[category],N374))</f>
        <v>-1</v>
      </c>
      <c r="Z374">
        <f>IF(ISBLANK(O374),-1,COUNTIF(all_tags[],O374)-COUNTIF(all_tags[category],O374))</f>
        <v>-1</v>
      </c>
      <c r="AB374" t="str">
        <f>Table5[[#This Row],[link_id]]</f>
        <v>L00869</v>
      </c>
      <c r="AC374" s="5" t="str">
        <f>_xlfn.TEXTJOIN("#",TRUE,
IFERROR(VLOOKUP($F374,all_tags[format],1,FALSE),""),
IFERROR(VLOOKUP($G374,all_tags[format],1,FALSE),""),
IFERROR(VLOOKUP($H374,all_tags[format],1,FALSE),""),
IFERROR(VLOOKUP($I374,all_tags[format],1,FALSE),""),
IFERROR(VLOOKUP($J374,all_tags[format],1,FALSE),""),
IFERROR(VLOOKUP($K374,all_tags[format],1,FALSE),""),
IFERROR(VLOOKUP($L374,all_tags[format],1,FALSE),""),
IFERROR(VLOOKUP($M374,all_tags[format],1,FALSE),""),
IFERROR(VLOOKUP($N374,all_tags[format],1,FALSE),""),
IFERROR(VLOOKUP($O374,all_tags[format],1,FALSE),"")
)</f>
        <v>article</v>
      </c>
      <c r="AD374" s="5" t="str">
        <f>_xlfn.TEXTJOIN("#",TRUE,
IFERROR(VLOOKUP($F374,all_tags[type],1,FALSE),""),
IFERROR(VLOOKUP($G374,all_tags[type],1,FALSE),""),
IFERROR(VLOOKUP($H374,all_tags[type],1,FALSE),""),
IFERROR(VLOOKUP($I374,all_tags[type],1,FALSE),""),
IFERROR(VLOOKUP($J374,all_tags[type],1,FALSE),""),
IFERROR(VLOOKUP($K374,all_tags[type],1,FALSE),""),
IFERROR(VLOOKUP($L374,all_tags[type],1,FALSE),""),
IFERROR(VLOOKUP($M374,all_tags[type],1,FALSE),""),
IFERROR(VLOOKUP($N374,all_tags[type],1,FALSE),""),
IFERROR(VLOOKUP($O374,all_tags[type],1,FALSE),"")
)</f>
        <v/>
      </c>
      <c r="AE374" s="5" t="str">
        <f>_xlfn.TEXTJOIN("#",TRUE,
IFERROR(VLOOKUP($F374,all_tags[level],1,FALSE),""),
IFERROR(VLOOKUP($G374,all_tags[level],1,FALSE),""),
IFERROR(VLOOKUP($H374,all_tags[level],1,FALSE),""),
IFERROR(VLOOKUP($I374,all_tags[level],1,FALSE),""),
IFERROR(VLOOKUP($J374,all_tags[level],1,FALSE),""),
IFERROR(VLOOKUP($K374,all_tags[level],1,FALSE),""),
IFERROR(VLOOKUP($L374,all_tags[level],1,FALSE),""),
IFERROR(VLOOKUP($M374,all_tags[level],1,FALSE),""),
IFERROR(VLOOKUP($N374,all_tags[level],1,FALSE),""),
IFERROR(VLOOKUP($O374,all_tags[level],1,FALSE),"")
)</f>
        <v>example</v>
      </c>
      <c r="AF374" s="5" t="str">
        <f>_xlfn.TEXTJOIN("#",TRUE,
IFERROR(VLOOKUP($F374,all_tags[style],1,FALSE),""),
IFERROR(VLOOKUP($G374,all_tags[style],1,FALSE),""),
IFERROR(VLOOKUP($H374,all_tags[style],1,FALSE),""),
IFERROR(VLOOKUP($I374,all_tags[style],1,FALSE),""),
IFERROR(VLOOKUP($J374,all_tags[style],1,FALSE),""),
IFERROR(VLOOKUP($K374,all_tags[style],1,FALSE),""),
IFERROR(VLOOKUP($L374,all_tags[style],1,FALSE),""),
IFERROR(VLOOKUP($M374,all_tags[style],1,FALSE),""),
IFERROR(VLOOKUP($N374,all_tags[style],1,FALSE),""),
IFERROR(VLOOKUP($O374,all_tags[style],1,FALSE),"")
)</f>
        <v/>
      </c>
      <c r="AG374" s="5" t="str">
        <f>_xlfn.TEXTJOIN("#",TRUE,
IFERROR(VLOOKUP($F374,all_tags[theme],1,FALSE),""),
IFERROR(VLOOKUP($G374,all_tags[theme],1,FALSE),""),
IFERROR(VLOOKUP($H374,all_tags[theme],1,FALSE),""),
IFERROR(VLOOKUP($I374,all_tags[theme],1,FALSE),""),
IFERROR(VLOOKUP($J374,all_tags[theme],1,FALSE),""),
IFERROR(VLOOKUP($K374,all_tags[theme],1,FALSE),""),
IFERROR(VLOOKUP($L374,all_tags[theme],1,FALSE),""),
IFERROR(VLOOKUP($M374,all_tags[theme],1,FALSE),""),
IFERROR(VLOOKUP($N374,all_tags[theme],1,FALSE),""),
IFERROR(VLOOKUP($O374,all_tags[theme],1,FALSE),"")
)</f>
        <v>data-viz</v>
      </c>
      <c r="AH374" s="5" t="str">
        <f>_xlfn.TEXTJOIN("#",TRUE,
IFERROR(VLOOKUP($F374,all_tags[topic],1,FALSE),""),
IFERROR(VLOOKUP($G374,all_tags[topic],1,FALSE),""),
IFERROR(VLOOKUP($H374,all_tags[topic],1,FALSE),""),
IFERROR(VLOOKUP($I374,all_tags[topic],1,FALSE),""),
IFERROR(VLOOKUP($J374,all_tags[topic],1,FALSE),""),
IFERROR(VLOOKUP($K374,all_tags[topic],1,FALSE),""),
IFERROR(VLOOKUP($L374,all_tags[topic],1,FALSE),""),
IFERROR(VLOOKUP($M374,all_tags[topic],1,FALSE),""),
IFERROR(VLOOKUP($N374,all_tags[topic],1,FALSE),""),
IFERROR(VLOOKUP($O374,all_tags[topic],1,FALSE),"")
)</f>
        <v/>
      </c>
      <c r="AI374" s="5" t="str">
        <f>_xlfn.TEXTJOIN("#",TRUE,
IFERROR(VLOOKUP($F374,all_tags[area],1,FALSE),""),
IFERROR(VLOOKUP($G374,all_tags[area],1,FALSE),""),
IFERROR(VLOOKUP($H374,all_tags[area],1,FALSE),""),
IFERROR(VLOOKUP($I374,all_tags[area],1,FALSE),""),
IFERROR(VLOOKUP($J374,all_tags[area],1,FALSE),""),
IFERROR(VLOOKUP($K374,all_tags[area],1,FALSE),""),
IFERROR(VLOOKUP($L374,all_tags[area],1,FALSE),""),
IFERROR(VLOOKUP($M374,all_tags[area],1,FALSE),""),
IFERROR(VLOOKUP($N374,all_tags[area],1,FALSE),""),
IFERROR(VLOOKUP($O374,all_tags[area],1,FALSE),"")
)</f>
        <v/>
      </c>
      <c r="AJ374" s="5" t="str">
        <f>_xlfn.TEXTJOIN("#",TRUE,
IFERROR(VLOOKUP($F374,all_tags[technology],1,FALSE),""),
IFERROR(VLOOKUP($G374,all_tags[technology],1,FALSE),""),
IFERROR(VLOOKUP($H374,all_tags[technology],1,FALSE),""),
IFERROR(VLOOKUP($I374,all_tags[technology],1,FALSE),""),
IFERROR(VLOOKUP($J374,all_tags[technology],1,FALSE),""),
IFERROR(VLOOKUP($K374,all_tags[technology],1,FALSE),""),
IFERROR(VLOOKUP($L374,all_tags[technology],1,FALSE),""),
IFERROR(VLOOKUP($M374,all_tags[technology],1,FALSE),""),
IFERROR(VLOOKUP($N374,all_tags[technology],1,FALSE),""),
IFERROR(VLOOKUP($O374,all_tags[technology],1,FALSE),"")
)</f>
        <v/>
      </c>
      <c r="AK374" s="5" t="str">
        <f>_xlfn.TEXTJOIN("#",TRUE,
IFERROR(VLOOKUP($F374,all_tags[other],1,FALSE),""),
IFERROR(VLOOKUP($G374,all_tags[other],1,FALSE),""),
IFERROR(VLOOKUP($H374,all_tags[other],1,FALSE),""),
IFERROR(VLOOKUP($I374,all_tags[other],1,FALSE),""),
IFERROR(VLOOKUP($J374,all_tags[other],1,FALSE),""),
IFERROR(VLOOKUP($K374,all_tags[other],1,FALSE),""),
IFERROR(VLOOKUP($L374,all_tags[other],1,FALSE),""),
IFERROR(VLOOKUP($M374,all_tags[other],1,FALSE),""),
IFERROR(VLOOKUP($N374,all_tags[other],1,FALSE),""),
IFERROR(VLOOKUP($O374,all_tags[other],1,FALSE),"")
)</f>
        <v>inspiration</v>
      </c>
      <c r="AL374" t="str">
        <f t="shared" si="5"/>
        <v>article;example;data-viz;inspiration</v>
      </c>
    </row>
    <row r="375" spans="1:38" x14ac:dyDescent="0.25">
      <c r="A375" t="str">
        <f>source_data[[#This Row],[link_id]]</f>
        <v>L00872</v>
      </c>
      <c r="B375" t="str">
        <f>source_data[[#This Row],[link]]</f>
        <v>https://data-se.netlify.com/2017/11/20/great-dataviz-examples-in-rstats/</v>
      </c>
      <c r="C375" t="str">
        <f>source_data[[#This Row],[article_title]]</f>
        <v>Great dataviz examples in rstats</v>
      </c>
      <c r="D375" t="str">
        <f>source_data[[#This Row],[concatenate]]</f>
        <v>post;list;example;data-viz;inspiration</v>
      </c>
      <c r="E375">
        <f>source_data[[#This Row],[tag_count]]</f>
        <v>5</v>
      </c>
      <c r="F375" t="str" cm="1">
        <f t="array" ref="F375:J375">_xlfn.TEXTSPLIT(Table5[[#This Row],[concatenate]],";")</f>
        <v>post</v>
      </c>
      <c r="G375" t="str">
        <v>list</v>
      </c>
      <c r="H375" t="str">
        <v>example</v>
      </c>
      <c r="I375" t="str">
        <v>data-viz</v>
      </c>
      <c r="J375" t="str">
        <v>inspiration</v>
      </c>
      <c r="Q375">
        <f>IF(ISBLANK(F375),-1,COUNTIF(all_tags[],F375)-COUNTIF(all_tags[category],F375))</f>
        <v>1</v>
      </c>
      <c r="R375">
        <f>IF(ISBLANK(G375),-1,COUNTIF(all_tags[],G375)-COUNTIF(all_tags[category],G375))</f>
        <v>1</v>
      </c>
      <c r="S375">
        <f>IF(ISBLANK(H375),-1,COUNTIF(all_tags[],H375)-COUNTIF(all_tags[category],H375))</f>
        <v>1</v>
      </c>
      <c r="T375">
        <f>IF(ISBLANK(I375),-1,COUNTIF(all_tags[],I375)-COUNTIF(all_tags[category],I375))</f>
        <v>1</v>
      </c>
      <c r="U375">
        <f>IF(ISBLANK(J375),-1,COUNTIF(all_tags[],J375)-COUNTIF(all_tags[category],J375))</f>
        <v>1</v>
      </c>
      <c r="V375">
        <f>IF(ISBLANK(K375),-1,COUNTIF(all_tags[],K375)-COUNTIF(all_tags[category],K375))</f>
        <v>-1</v>
      </c>
      <c r="W375">
        <f>IF(ISBLANK(L375),-1,COUNTIF(all_tags[],L375)-COUNTIF(all_tags[category],L375))</f>
        <v>-1</v>
      </c>
      <c r="X375">
        <f>IF(ISBLANK(M375),-1,COUNTIF(all_tags[],M375)-COUNTIF(all_tags[category],M375))</f>
        <v>-1</v>
      </c>
      <c r="Y375">
        <f>IF(ISBLANK(N375),-1,COUNTIF(all_tags[],N375)-COUNTIF(all_tags[category],N375))</f>
        <v>-1</v>
      </c>
      <c r="Z375">
        <f>IF(ISBLANK(O375),-1,COUNTIF(all_tags[],O375)-COUNTIF(all_tags[category],O375))</f>
        <v>-1</v>
      </c>
      <c r="AB375" t="str">
        <f>Table5[[#This Row],[link_id]]</f>
        <v>L00872</v>
      </c>
      <c r="AC375" s="5" t="str">
        <f>_xlfn.TEXTJOIN("#",TRUE,
IFERROR(VLOOKUP($F375,all_tags[format],1,FALSE),""),
IFERROR(VLOOKUP($G375,all_tags[format],1,FALSE),""),
IFERROR(VLOOKUP($H375,all_tags[format],1,FALSE),""),
IFERROR(VLOOKUP($I375,all_tags[format],1,FALSE),""),
IFERROR(VLOOKUP($J375,all_tags[format],1,FALSE),""),
IFERROR(VLOOKUP($K375,all_tags[format],1,FALSE),""),
IFERROR(VLOOKUP($L375,all_tags[format],1,FALSE),""),
IFERROR(VLOOKUP($M375,all_tags[format],1,FALSE),""),
IFERROR(VLOOKUP($N375,all_tags[format],1,FALSE),""),
IFERROR(VLOOKUP($O375,all_tags[format],1,FALSE),"")
)</f>
        <v>post</v>
      </c>
      <c r="AD375" s="5" t="str">
        <f>_xlfn.TEXTJOIN("#",TRUE,
IFERROR(VLOOKUP($F375,all_tags[type],1,FALSE),""),
IFERROR(VLOOKUP($G375,all_tags[type],1,FALSE),""),
IFERROR(VLOOKUP($H375,all_tags[type],1,FALSE),""),
IFERROR(VLOOKUP($I375,all_tags[type],1,FALSE),""),
IFERROR(VLOOKUP($J375,all_tags[type],1,FALSE),""),
IFERROR(VLOOKUP($K375,all_tags[type],1,FALSE),""),
IFERROR(VLOOKUP($L375,all_tags[type],1,FALSE),""),
IFERROR(VLOOKUP($M375,all_tags[type],1,FALSE),""),
IFERROR(VLOOKUP($N375,all_tags[type],1,FALSE),""),
IFERROR(VLOOKUP($O375,all_tags[type],1,FALSE),"")
)</f>
        <v>list</v>
      </c>
      <c r="AE375" s="5" t="str">
        <f>_xlfn.TEXTJOIN("#",TRUE,
IFERROR(VLOOKUP($F375,all_tags[level],1,FALSE),""),
IFERROR(VLOOKUP($G375,all_tags[level],1,FALSE),""),
IFERROR(VLOOKUP($H375,all_tags[level],1,FALSE),""),
IFERROR(VLOOKUP($I375,all_tags[level],1,FALSE),""),
IFERROR(VLOOKUP($J375,all_tags[level],1,FALSE),""),
IFERROR(VLOOKUP($K375,all_tags[level],1,FALSE),""),
IFERROR(VLOOKUP($L375,all_tags[level],1,FALSE),""),
IFERROR(VLOOKUP($M375,all_tags[level],1,FALSE),""),
IFERROR(VLOOKUP($N375,all_tags[level],1,FALSE),""),
IFERROR(VLOOKUP($O375,all_tags[level],1,FALSE),"")
)</f>
        <v>example</v>
      </c>
      <c r="AF375" s="5" t="str">
        <f>_xlfn.TEXTJOIN("#",TRUE,
IFERROR(VLOOKUP($F375,all_tags[style],1,FALSE),""),
IFERROR(VLOOKUP($G375,all_tags[style],1,FALSE),""),
IFERROR(VLOOKUP($H375,all_tags[style],1,FALSE),""),
IFERROR(VLOOKUP($I375,all_tags[style],1,FALSE),""),
IFERROR(VLOOKUP($J375,all_tags[style],1,FALSE),""),
IFERROR(VLOOKUP($K375,all_tags[style],1,FALSE),""),
IFERROR(VLOOKUP($L375,all_tags[style],1,FALSE),""),
IFERROR(VLOOKUP($M375,all_tags[style],1,FALSE),""),
IFERROR(VLOOKUP($N375,all_tags[style],1,FALSE),""),
IFERROR(VLOOKUP($O375,all_tags[style],1,FALSE),"")
)</f>
        <v/>
      </c>
      <c r="AG375" s="5" t="str">
        <f>_xlfn.TEXTJOIN("#",TRUE,
IFERROR(VLOOKUP($F375,all_tags[theme],1,FALSE),""),
IFERROR(VLOOKUP($G375,all_tags[theme],1,FALSE),""),
IFERROR(VLOOKUP($H375,all_tags[theme],1,FALSE),""),
IFERROR(VLOOKUP($I375,all_tags[theme],1,FALSE),""),
IFERROR(VLOOKUP($J375,all_tags[theme],1,FALSE),""),
IFERROR(VLOOKUP($K375,all_tags[theme],1,FALSE),""),
IFERROR(VLOOKUP($L375,all_tags[theme],1,FALSE),""),
IFERROR(VLOOKUP($M375,all_tags[theme],1,FALSE),""),
IFERROR(VLOOKUP($N375,all_tags[theme],1,FALSE),""),
IFERROR(VLOOKUP($O375,all_tags[theme],1,FALSE),"")
)</f>
        <v>data-viz</v>
      </c>
      <c r="AH375" s="5" t="str">
        <f>_xlfn.TEXTJOIN("#",TRUE,
IFERROR(VLOOKUP($F375,all_tags[topic],1,FALSE),""),
IFERROR(VLOOKUP($G375,all_tags[topic],1,FALSE),""),
IFERROR(VLOOKUP($H375,all_tags[topic],1,FALSE),""),
IFERROR(VLOOKUP($I375,all_tags[topic],1,FALSE),""),
IFERROR(VLOOKUP($J375,all_tags[topic],1,FALSE),""),
IFERROR(VLOOKUP($K375,all_tags[topic],1,FALSE),""),
IFERROR(VLOOKUP($L375,all_tags[topic],1,FALSE),""),
IFERROR(VLOOKUP($M375,all_tags[topic],1,FALSE),""),
IFERROR(VLOOKUP($N375,all_tags[topic],1,FALSE),""),
IFERROR(VLOOKUP($O375,all_tags[topic],1,FALSE),"")
)</f>
        <v/>
      </c>
      <c r="AI375" s="5" t="str">
        <f>_xlfn.TEXTJOIN("#",TRUE,
IFERROR(VLOOKUP($F375,all_tags[area],1,FALSE),""),
IFERROR(VLOOKUP($G375,all_tags[area],1,FALSE),""),
IFERROR(VLOOKUP($H375,all_tags[area],1,FALSE),""),
IFERROR(VLOOKUP($I375,all_tags[area],1,FALSE),""),
IFERROR(VLOOKUP($J375,all_tags[area],1,FALSE),""),
IFERROR(VLOOKUP($K375,all_tags[area],1,FALSE),""),
IFERROR(VLOOKUP($L375,all_tags[area],1,FALSE),""),
IFERROR(VLOOKUP($M375,all_tags[area],1,FALSE),""),
IFERROR(VLOOKUP($N375,all_tags[area],1,FALSE),""),
IFERROR(VLOOKUP($O375,all_tags[area],1,FALSE),"")
)</f>
        <v/>
      </c>
      <c r="AJ375" s="5" t="str">
        <f>_xlfn.TEXTJOIN("#",TRUE,
IFERROR(VLOOKUP($F375,all_tags[technology],1,FALSE),""),
IFERROR(VLOOKUP($G375,all_tags[technology],1,FALSE),""),
IFERROR(VLOOKUP($H375,all_tags[technology],1,FALSE),""),
IFERROR(VLOOKUP($I375,all_tags[technology],1,FALSE),""),
IFERROR(VLOOKUP($J375,all_tags[technology],1,FALSE),""),
IFERROR(VLOOKUP($K375,all_tags[technology],1,FALSE),""),
IFERROR(VLOOKUP($L375,all_tags[technology],1,FALSE),""),
IFERROR(VLOOKUP($M375,all_tags[technology],1,FALSE),""),
IFERROR(VLOOKUP($N375,all_tags[technology],1,FALSE),""),
IFERROR(VLOOKUP($O375,all_tags[technology],1,FALSE),"")
)</f>
        <v/>
      </c>
      <c r="AK375" s="5" t="str">
        <f>_xlfn.TEXTJOIN("#",TRUE,
IFERROR(VLOOKUP($F375,all_tags[other],1,FALSE),""),
IFERROR(VLOOKUP($G375,all_tags[other],1,FALSE),""),
IFERROR(VLOOKUP($H375,all_tags[other],1,FALSE),""),
IFERROR(VLOOKUP($I375,all_tags[other],1,FALSE),""),
IFERROR(VLOOKUP($J375,all_tags[other],1,FALSE),""),
IFERROR(VLOOKUP($K375,all_tags[other],1,FALSE),""),
IFERROR(VLOOKUP($L375,all_tags[other],1,FALSE),""),
IFERROR(VLOOKUP($M375,all_tags[other],1,FALSE),""),
IFERROR(VLOOKUP($N375,all_tags[other],1,FALSE),""),
IFERROR(VLOOKUP($O375,all_tags[other],1,FALSE),"")
)</f>
        <v>inspiration</v>
      </c>
      <c r="AL375" t="str">
        <f t="shared" si="5"/>
        <v>post;list;example;data-viz;inspiration</v>
      </c>
    </row>
    <row r="376" spans="1:38" x14ac:dyDescent="0.25">
      <c r="A376" t="str">
        <f>source_data[[#This Row],[link_id]]</f>
        <v>L00873</v>
      </c>
      <c r="B376" t="str">
        <f>source_data[[#This Row],[link]]</f>
        <v>https://twitter.com/TojYouSo/status/972198562292490241/photo/1</v>
      </c>
      <c r="C376" t="str">
        <f>source_data[[#This Row],[article_title]]</f>
        <v>Visualising the league tables. #MCFC look to set a new EPL points record. Viz inspired by @ewen_ and @Worville and huge thanks to @12Xpert for the data. Also an interactive tool to explore other leagues:
http://167.99.82.189:3838/football/league_viz/
#ggplot2 #rstats #dataviz https://t.co/Hs7k6oZUBm</v>
      </c>
      <c r="D376" t="str">
        <f>source_data[[#This Row],[concatenate]]</f>
        <v>visual;example;data-viz;inspiration;technology;sports;ggplot2;rstats</v>
      </c>
      <c r="E376">
        <f>source_data[[#This Row],[tag_count]]</f>
        <v>6</v>
      </c>
      <c r="F376" t="str" cm="1">
        <f t="array" ref="F376:M376">_xlfn.TEXTSPLIT(Table5[[#This Row],[concatenate]],";")</f>
        <v>visual</v>
      </c>
      <c r="G376" t="str">
        <v>example</v>
      </c>
      <c r="H376" t="str">
        <v>data-viz</v>
      </c>
      <c r="I376" t="str">
        <v>inspiration</v>
      </c>
      <c r="J376" t="str">
        <v>technology</v>
      </c>
      <c r="K376" t="str">
        <v>sports</v>
      </c>
      <c r="L376" t="str">
        <v>ggplot2</v>
      </c>
      <c r="M376" t="str">
        <v>rstats</v>
      </c>
      <c r="Q376">
        <f>IF(ISBLANK(F376),-1,COUNTIF(all_tags[],F376)-COUNTIF(all_tags[category],F376))</f>
        <v>1</v>
      </c>
      <c r="R376">
        <f>IF(ISBLANK(G376),-1,COUNTIF(all_tags[],G376)-COUNTIF(all_tags[category],G376))</f>
        <v>1</v>
      </c>
      <c r="S376">
        <f>IF(ISBLANK(H376),-1,COUNTIF(all_tags[],H376)-COUNTIF(all_tags[category],H376))</f>
        <v>1</v>
      </c>
      <c r="T376">
        <f>IF(ISBLANK(I376),-1,COUNTIF(all_tags[],I376)-COUNTIF(all_tags[category],I376))</f>
        <v>1</v>
      </c>
      <c r="U376">
        <f>IF(ISBLANK(J376),-1,COUNTIF(all_tags[],J376)-COUNTIF(all_tags[category],J376))</f>
        <v>1</v>
      </c>
      <c r="V376">
        <f>IF(ISBLANK(K376),-1,COUNTIF(all_tags[],K376)-COUNTIF(all_tags[category],K376))</f>
        <v>1</v>
      </c>
      <c r="W376">
        <f>IF(ISBLANK(L376),-1,COUNTIF(all_tags[],L376)-COUNTIF(all_tags[category],L376))</f>
        <v>1</v>
      </c>
      <c r="X376">
        <f>IF(ISBLANK(M376),-1,COUNTIF(all_tags[],M376)-COUNTIF(all_tags[category],M376))</f>
        <v>1</v>
      </c>
      <c r="Y376">
        <f>IF(ISBLANK(N376),-1,COUNTIF(all_tags[],N376)-COUNTIF(all_tags[category],N376))</f>
        <v>-1</v>
      </c>
      <c r="Z376">
        <f>IF(ISBLANK(O376),-1,COUNTIF(all_tags[],O376)-COUNTIF(all_tags[category],O376))</f>
        <v>-1</v>
      </c>
      <c r="AB376" t="str">
        <f>Table5[[#This Row],[link_id]]</f>
        <v>L00873</v>
      </c>
      <c r="AC376" s="5" t="str">
        <f>_xlfn.TEXTJOIN("#",TRUE,
IFERROR(VLOOKUP($F376,all_tags[format],1,FALSE),""),
IFERROR(VLOOKUP($G376,all_tags[format],1,FALSE),""),
IFERROR(VLOOKUP($H376,all_tags[format],1,FALSE),""),
IFERROR(VLOOKUP($I376,all_tags[format],1,FALSE),""),
IFERROR(VLOOKUP($J376,all_tags[format],1,FALSE),""),
IFERROR(VLOOKUP($K376,all_tags[format],1,FALSE),""),
IFERROR(VLOOKUP($L376,all_tags[format],1,FALSE),""),
IFERROR(VLOOKUP($M376,all_tags[format],1,FALSE),""),
IFERROR(VLOOKUP($N376,all_tags[format],1,FALSE),""),
IFERROR(VLOOKUP($O376,all_tags[format],1,FALSE),"")
)</f>
        <v/>
      </c>
      <c r="AD376" s="5" t="str">
        <f>_xlfn.TEXTJOIN("#",TRUE,
IFERROR(VLOOKUP($F376,all_tags[type],1,FALSE),""),
IFERROR(VLOOKUP($G376,all_tags[type],1,FALSE),""),
IFERROR(VLOOKUP($H376,all_tags[type],1,FALSE),""),
IFERROR(VLOOKUP($I376,all_tags[type],1,FALSE),""),
IFERROR(VLOOKUP($J376,all_tags[type],1,FALSE),""),
IFERROR(VLOOKUP($K376,all_tags[type],1,FALSE),""),
IFERROR(VLOOKUP($L376,all_tags[type],1,FALSE),""),
IFERROR(VLOOKUP($M376,all_tags[type],1,FALSE),""),
IFERROR(VLOOKUP($N376,all_tags[type],1,FALSE),""),
IFERROR(VLOOKUP($O376,all_tags[type],1,FALSE),"")
)</f>
        <v>visual</v>
      </c>
      <c r="AE376" s="5" t="str">
        <f>_xlfn.TEXTJOIN("#",TRUE,
IFERROR(VLOOKUP($F376,all_tags[level],1,FALSE),""),
IFERROR(VLOOKUP($G376,all_tags[level],1,FALSE),""),
IFERROR(VLOOKUP($H376,all_tags[level],1,FALSE),""),
IFERROR(VLOOKUP($I376,all_tags[level],1,FALSE),""),
IFERROR(VLOOKUP($J376,all_tags[level],1,FALSE),""),
IFERROR(VLOOKUP($K376,all_tags[level],1,FALSE),""),
IFERROR(VLOOKUP($L376,all_tags[level],1,FALSE),""),
IFERROR(VLOOKUP($M376,all_tags[level],1,FALSE),""),
IFERROR(VLOOKUP($N376,all_tags[level],1,FALSE),""),
IFERROR(VLOOKUP($O376,all_tags[level],1,FALSE),"")
)</f>
        <v>example</v>
      </c>
      <c r="AF376" s="5" t="str">
        <f>_xlfn.TEXTJOIN("#",TRUE,
IFERROR(VLOOKUP($F376,all_tags[style],1,FALSE),""),
IFERROR(VLOOKUP($G376,all_tags[style],1,FALSE),""),
IFERROR(VLOOKUP($H376,all_tags[style],1,FALSE),""),
IFERROR(VLOOKUP($I376,all_tags[style],1,FALSE),""),
IFERROR(VLOOKUP($J376,all_tags[style],1,FALSE),""),
IFERROR(VLOOKUP($K376,all_tags[style],1,FALSE),""),
IFERROR(VLOOKUP($L376,all_tags[style],1,FALSE),""),
IFERROR(VLOOKUP($M376,all_tags[style],1,FALSE),""),
IFERROR(VLOOKUP($N376,all_tags[style],1,FALSE),""),
IFERROR(VLOOKUP($O376,all_tags[style],1,FALSE),"")
)</f>
        <v/>
      </c>
      <c r="AG376" s="5" t="str">
        <f>_xlfn.TEXTJOIN("#",TRUE,
IFERROR(VLOOKUP($F376,all_tags[theme],1,FALSE),""),
IFERROR(VLOOKUP($G376,all_tags[theme],1,FALSE),""),
IFERROR(VLOOKUP($H376,all_tags[theme],1,FALSE),""),
IFERROR(VLOOKUP($I376,all_tags[theme],1,FALSE),""),
IFERROR(VLOOKUP($J376,all_tags[theme],1,FALSE),""),
IFERROR(VLOOKUP($K376,all_tags[theme],1,FALSE),""),
IFERROR(VLOOKUP($L376,all_tags[theme],1,FALSE),""),
IFERROR(VLOOKUP($M376,all_tags[theme],1,FALSE),""),
IFERROR(VLOOKUP($N376,all_tags[theme],1,FALSE),""),
IFERROR(VLOOKUP($O376,all_tags[theme],1,FALSE),"")
)</f>
        <v>data-viz</v>
      </c>
      <c r="AH376" s="5" t="str">
        <f>_xlfn.TEXTJOIN("#",TRUE,
IFERROR(VLOOKUP($F376,all_tags[topic],1,FALSE),""),
IFERROR(VLOOKUP($G376,all_tags[topic],1,FALSE),""),
IFERROR(VLOOKUP($H376,all_tags[topic],1,FALSE),""),
IFERROR(VLOOKUP($I376,all_tags[topic],1,FALSE),""),
IFERROR(VLOOKUP($J376,all_tags[topic],1,FALSE),""),
IFERROR(VLOOKUP($K376,all_tags[topic],1,FALSE),""),
IFERROR(VLOOKUP($L376,all_tags[topic],1,FALSE),""),
IFERROR(VLOOKUP($M376,all_tags[topic],1,FALSE),""),
IFERROR(VLOOKUP($N376,all_tags[topic],1,FALSE),""),
IFERROR(VLOOKUP($O376,all_tags[topic],1,FALSE),"")
)</f>
        <v>technology</v>
      </c>
      <c r="AI376" s="5" t="str">
        <f>_xlfn.TEXTJOIN("#",TRUE,
IFERROR(VLOOKUP($F376,all_tags[area],1,FALSE),""),
IFERROR(VLOOKUP($G376,all_tags[area],1,FALSE),""),
IFERROR(VLOOKUP($H376,all_tags[area],1,FALSE),""),
IFERROR(VLOOKUP($I376,all_tags[area],1,FALSE),""),
IFERROR(VLOOKUP($J376,all_tags[area],1,FALSE),""),
IFERROR(VLOOKUP($K376,all_tags[area],1,FALSE),""),
IFERROR(VLOOKUP($L376,all_tags[area],1,FALSE),""),
IFERROR(VLOOKUP($M376,all_tags[area],1,FALSE),""),
IFERROR(VLOOKUP($N376,all_tags[area],1,FALSE),""),
IFERROR(VLOOKUP($O376,all_tags[area],1,FALSE),"")
)</f>
        <v>sports</v>
      </c>
      <c r="AJ376" s="5" t="str">
        <f>_xlfn.TEXTJOIN("#",TRUE,
IFERROR(VLOOKUP($F376,all_tags[technology],1,FALSE),""),
IFERROR(VLOOKUP($G376,all_tags[technology],1,FALSE),""),
IFERROR(VLOOKUP($H376,all_tags[technology],1,FALSE),""),
IFERROR(VLOOKUP($I376,all_tags[technology],1,FALSE),""),
IFERROR(VLOOKUP($J376,all_tags[technology],1,FALSE),""),
IFERROR(VLOOKUP($K376,all_tags[technology],1,FALSE),""),
IFERROR(VLOOKUP($L376,all_tags[technology],1,FALSE),""),
IFERROR(VLOOKUP($M376,all_tags[technology],1,FALSE),""),
IFERROR(VLOOKUP($N376,all_tags[technology],1,FALSE),""),
IFERROR(VLOOKUP($O376,all_tags[technology],1,FALSE),"")
)</f>
        <v>ggplot2#rstats</v>
      </c>
      <c r="AK376" s="5" t="str">
        <f>_xlfn.TEXTJOIN("#",TRUE,
IFERROR(VLOOKUP($F376,all_tags[other],1,FALSE),""),
IFERROR(VLOOKUP($G376,all_tags[other],1,FALSE),""),
IFERROR(VLOOKUP($H376,all_tags[other],1,FALSE),""),
IFERROR(VLOOKUP($I376,all_tags[other],1,FALSE),""),
IFERROR(VLOOKUP($J376,all_tags[other],1,FALSE),""),
IFERROR(VLOOKUP($K376,all_tags[other],1,FALSE),""),
IFERROR(VLOOKUP($L376,all_tags[other],1,FALSE),""),
IFERROR(VLOOKUP($M376,all_tags[other],1,FALSE),""),
IFERROR(VLOOKUP($N376,all_tags[other],1,FALSE),""),
IFERROR(VLOOKUP($O376,all_tags[other],1,FALSE),"")
)</f>
        <v>inspiration</v>
      </c>
      <c r="AL376" t="str">
        <f t="shared" si="5"/>
        <v>visual;example;data-viz;technology;sports;ggplot2;rstats;inspiration</v>
      </c>
    </row>
    <row r="377" spans="1:38" x14ac:dyDescent="0.25">
      <c r="A377" t="str">
        <f>source_data[[#This Row],[link_id]]</f>
        <v>L00874</v>
      </c>
      <c r="B377" t="str">
        <f>source_data[[#This Row],[link]]</f>
        <v>http://science.sciencemag.org/content/359/6380/eaat4382.full</v>
      </c>
      <c r="C377" t="str">
        <f>source_data[[#This Row],[article_title]]</f>
        <v>Cover stories: Visualizing the spread of true and false news on social media</v>
      </c>
      <c r="D377" t="str">
        <f>source_data[[#This Row],[concatenate]]</f>
        <v>post;example;data-viz;inspiration</v>
      </c>
      <c r="E377">
        <f>source_data[[#This Row],[tag_count]]</f>
        <v>4</v>
      </c>
      <c r="F377" t="str" cm="1">
        <f t="array" ref="F377:I377">_xlfn.TEXTSPLIT(Table5[[#This Row],[concatenate]],";")</f>
        <v>post</v>
      </c>
      <c r="G377" t="str">
        <v>example</v>
      </c>
      <c r="H377" t="str">
        <v>data-viz</v>
      </c>
      <c r="I377" t="str">
        <v>inspiration</v>
      </c>
      <c r="Q377">
        <f>IF(ISBLANK(F377),-1,COUNTIF(all_tags[],F377)-COUNTIF(all_tags[category],F377))</f>
        <v>1</v>
      </c>
      <c r="R377">
        <f>IF(ISBLANK(G377),-1,COUNTIF(all_tags[],G377)-COUNTIF(all_tags[category],G377))</f>
        <v>1</v>
      </c>
      <c r="S377">
        <f>IF(ISBLANK(H377),-1,COUNTIF(all_tags[],H377)-COUNTIF(all_tags[category],H377))</f>
        <v>1</v>
      </c>
      <c r="T377">
        <f>IF(ISBLANK(I377),-1,COUNTIF(all_tags[],I377)-COUNTIF(all_tags[category],I377))</f>
        <v>1</v>
      </c>
      <c r="U377">
        <f>IF(ISBLANK(J377),-1,COUNTIF(all_tags[],J377)-COUNTIF(all_tags[category],J377))</f>
        <v>-1</v>
      </c>
      <c r="V377">
        <f>IF(ISBLANK(K377),-1,COUNTIF(all_tags[],K377)-COUNTIF(all_tags[category],K377))</f>
        <v>-1</v>
      </c>
      <c r="W377">
        <f>IF(ISBLANK(L377),-1,COUNTIF(all_tags[],L377)-COUNTIF(all_tags[category],L377))</f>
        <v>-1</v>
      </c>
      <c r="X377">
        <f>IF(ISBLANK(M377),-1,COUNTIF(all_tags[],M377)-COUNTIF(all_tags[category],M377))</f>
        <v>-1</v>
      </c>
      <c r="Y377">
        <f>IF(ISBLANK(N377),-1,COUNTIF(all_tags[],N377)-COUNTIF(all_tags[category],N377))</f>
        <v>-1</v>
      </c>
      <c r="Z377">
        <f>IF(ISBLANK(O377),-1,COUNTIF(all_tags[],O377)-COUNTIF(all_tags[category],O377))</f>
        <v>-1</v>
      </c>
      <c r="AB377" t="str">
        <f>Table5[[#This Row],[link_id]]</f>
        <v>L00874</v>
      </c>
      <c r="AC377" s="5" t="str">
        <f>_xlfn.TEXTJOIN("#",TRUE,
IFERROR(VLOOKUP($F377,all_tags[format],1,FALSE),""),
IFERROR(VLOOKUP($G377,all_tags[format],1,FALSE),""),
IFERROR(VLOOKUP($H377,all_tags[format],1,FALSE),""),
IFERROR(VLOOKUP($I377,all_tags[format],1,FALSE),""),
IFERROR(VLOOKUP($J377,all_tags[format],1,FALSE),""),
IFERROR(VLOOKUP($K377,all_tags[format],1,FALSE),""),
IFERROR(VLOOKUP($L377,all_tags[format],1,FALSE),""),
IFERROR(VLOOKUP($M377,all_tags[format],1,FALSE),""),
IFERROR(VLOOKUP($N377,all_tags[format],1,FALSE),""),
IFERROR(VLOOKUP($O377,all_tags[format],1,FALSE),"")
)</f>
        <v>post</v>
      </c>
      <c r="AD377" s="5" t="str">
        <f>_xlfn.TEXTJOIN("#",TRUE,
IFERROR(VLOOKUP($F377,all_tags[type],1,FALSE),""),
IFERROR(VLOOKUP($G377,all_tags[type],1,FALSE),""),
IFERROR(VLOOKUP($H377,all_tags[type],1,FALSE),""),
IFERROR(VLOOKUP($I377,all_tags[type],1,FALSE),""),
IFERROR(VLOOKUP($J377,all_tags[type],1,FALSE),""),
IFERROR(VLOOKUP($K377,all_tags[type],1,FALSE),""),
IFERROR(VLOOKUP($L377,all_tags[type],1,FALSE),""),
IFERROR(VLOOKUP($M377,all_tags[type],1,FALSE),""),
IFERROR(VLOOKUP($N377,all_tags[type],1,FALSE),""),
IFERROR(VLOOKUP($O377,all_tags[type],1,FALSE),"")
)</f>
        <v/>
      </c>
      <c r="AE377" s="5" t="str">
        <f>_xlfn.TEXTJOIN("#",TRUE,
IFERROR(VLOOKUP($F377,all_tags[level],1,FALSE),""),
IFERROR(VLOOKUP($G377,all_tags[level],1,FALSE),""),
IFERROR(VLOOKUP($H377,all_tags[level],1,FALSE),""),
IFERROR(VLOOKUP($I377,all_tags[level],1,FALSE),""),
IFERROR(VLOOKUP($J377,all_tags[level],1,FALSE),""),
IFERROR(VLOOKUP($K377,all_tags[level],1,FALSE),""),
IFERROR(VLOOKUP($L377,all_tags[level],1,FALSE),""),
IFERROR(VLOOKUP($M377,all_tags[level],1,FALSE),""),
IFERROR(VLOOKUP($N377,all_tags[level],1,FALSE),""),
IFERROR(VLOOKUP($O377,all_tags[level],1,FALSE),"")
)</f>
        <v>example</v>
      </c>
      <c r="AF377" s="5" t="str">
        <f>_xlfn.TEXTJOIN("#",TRUE,
IFERROR(VLOOKUP($F377,all_tags[style],1,FALSE),""),
IFERROR(VLOOKUP($G377,all_tags[style],1,FALSE),""),
IFERROR(VLOOKUP($H377,all_tags[style],1,FALSE),""),
IFERROR(VLOOKUP($I377,all_tags[style],1,FALSE),""),
IFERROR(VLOOKUP($J377,all_tags[style],1,FALSE),""),
IFERROR(VLOOKUP($K377,all_tags[style],1,FALSE),""),
IFERROR(VLOOKUP($L377,all_tags[style],1,FALSE),""),
IFERROR(VLOOKUP($M377,all_tags[style],1,FALSE),""),
IFERROR(VLOOKUP($N377,all_tags[style],1,FALSE),""),
IFERROR(VLOOKUP($O377,all_tags[style],1,FALSE),"")
)</f>
        <v/>
      </c>
      <c r="AG377" s="5" t="str">
        <f>_xlfn.TEXTJOIN("#",TRUE,
IFERROR(VLOOKUP($F377,all_tags[theme],1,FALSE),""),
IFERROR(VLOOKUP($G377,all_tags[theme],1,FALSE),""),
IFERROR(VLOOKUP($H377,all_tags[theme],1,FALSE),""),
IFERROR(VLOOKUP($I377,all_tags[theme],1,FALSE),""),
IFERROR(VLOOKUP($J377,all_tags[theme],1,FALSE),""),
IFERROR(VLOOKUP($K377,all_tags[theme],1,FALSE),""),
IFERROR(VLOOKUP($L377,all_tags[theme],1,FALSE),""),
IFERROR(VLOOKUP($M377,all_tags[theme],1,FALSE),""),
IFERROR(VLOOKUP($N377,all_tags[theme],1,FALSE),""),
IFERROR(VLOOKUP($O377,all_tags[theme],1,FALSE),"")
)</f>
        <v>data-viz</v>
      </c>
      <c r="AH377" s="5" t="str">
        <f>_xlfn.TEXTJOIN("#",TRUE,
IFERROR(VLOOKUP($F377,all_tags[topic],1,FALSE),""),
IFERROR(VLOOKUP($G377,all_tags[topic],1,FALSE),""),
IFERROR(VLOOKUP($H377,all_tags[topic],1,FALSE),""),
IFERROR(VLOOKUP($I377,all_tags[topic],1,FALSE),""),
IFERROR(VLOOKUP($J377,all_tags[topic],1,FALSE),""),
IFERROR(VLOOKUP($K377,all_tags[topic],1,FALSE),""),
IFERROR(VLOOKUP($L377,all_tags[topic],1,FALSE),""),
IFERROR(VLOOKUP($M377,all_tags[topic],1,FALSE),""),
IFERROR(VLOOKUP($N377,all_tags[topic],1,FALSE),""),
IFERROR(VLOOKUP($O377,all_tags[topic],1,FALSE),"")
)</f>
        <v/>
      </c>
      <c r="AI377" s="5" t="str">
        <f>_xlfn.TEXTJOIN("#",TRUE,
IFERROR(VLOOKUP($F377,all_tags[area],1,FALSE),""),
IFERROR(VLOOKUP($G377,all_tags[area],1,FALSE),""),
IFERROR(VLOOKUP($H377,all_tags[area],1,FALSE),""),
IFERROR(VLOOKUP($I377,all_tags[area],1,FALSE),""),
IFERROR(VLOOKUP($J377,all_tags[area],1,FALSE),""),
IFERROR(VLOOKUP($K377,all_tags[area],1,FALSE),""),
IFERROR(VLOOKUP($L377,all_tags[area],1,FALSE),""),
IFERROR(VLOOKUP($M377,all_tags[area],1,FALSE),""),
IFERROR(VLOOKUP($N377,all_tags[area],1,FALSE),""),
IFERROR(VLOOKUP($O377,all_tags[area],1,FALSE),"")
)</f>
        <v/>
      </c>
      <c r="AJ377" s="5" t="str">
        <f>_xlfn.TEXTJOIN("#",TRUE,
IFERROR(VLOOKUP($F377,all_tags[technology],1,FALSE),""),
IFERROR(VLOOKUP($G377,all_tags[technology],1,FALSE),""),
IFERROR(VLOOKUP($H377,all_tags[technology],1,FALSE),""),
IFERROR(VLOOKUP($I377,all_tags[technology],1,FALSE),""),
IFERROR(VLOOKUP($J377,all_tags[technology],1,FALSE),""),
IFERROR(VLOOKUP($K377,all_tags[technology],1,FALSE),""),
IFERROR(VLOOKUP($L377,all_tags[technology],1,FALSE),""),
IFERROR(VLOOKUP($M377,all_tags[technology],1,FALSE),""),
IFERROR(VLOOKUP($N377,all_tags[technology],1,FALSE),""),
IFERROR(VLOOKUP($O377,all_tags[technology],1,FALSE),"")
)</f>
        <v/>
      </c>
      <c r="AK377" s="5" t="str">
        <f>_xlfn.TEXTJOIN("#",TRUE,
IFERROR(VLOOKUP($F377,all_tags[other],1,FALSE),""),
IFERROR(VLOOKUP($G377,all_tags[other],1,FALSE),""),
IFERROR(VLOOKUP($H377,all_tags[other],1,FALSE),""),
IFERROR(VLOOKUP($I377,all_tags[other],1,FALSE),""),
IFERROR(VLOOKUP($J377,all_tags[other],1,FALSE),""),
IFERROR(VLOOKUP($K377,all_tags[other],1,FALSE),""),
IFERROR(VLOOKUP($L377,all_tags[other],1,FALSE),""),
IFERROR(VLOOKUP($M377,all_tags[other],1,FALSE),""),
IFERROR(VLOOKUP($N377,all_tags[other],1,FALSE),""),
IFERROR(VLOOKUP($O377,all_tags[other],1,FALSE),"")
)</f>
        <v>inspiration</v>
      </c>
      <c r="AL377" t="str">
        <f t="shared" si="5"/>
        <v>post;example;data-viz;inspiration</v>
      </c>
    </row>
    <row r="378" spans="1:38" x14ac:dyDescent="0.25">
      <c r="A378" t="str">
        <f>source_data[[#This Row],[link_id]]</f>
        <v>L00875</v>
      </c>
      <c r="B378" t="str">
        <f>source_data[[#This Row],[link]]</f>
        <v>https://flowingdata.com/2018/03/07/visualizing-outliers/</v>
      </c>
      <c r="C378" t="str">
        <f>source_data[[#This Row],[article_title]]</f>
        <v>Visualizing Outliers</v>
      </c>
      <c r="D378" t="str">
        <f>source_data[[#This Row],[concatenate]]</f>
        <v>post;data-viz;technique;outlier</v>
      </c>
      <c r="E378">
        <f>source_data[[#This Row],[tag_count]]</f>
        <v>5</v>
      </c>
      <c r="F378" t="str" cm="1">
        <f t="array" ref="F378:I378">_xlfn.TEXTSPLIT(Table5[[#This Row],[concatenate]],";")</f>
        <v>post</v>
      </c>
      <c r="G378" t="str">
        <v>data-viz</v>
      </c>
      <c r="H378" t="str">
        <v>technique</v>
      </c>
      <c r="I378" t="str">
        <v>outlier</v>
      </c>
      <c r="Q378">
        <f>IF(ISBLANK(F378),-1,COUNTIF(all_tags[],F378)-COUNTIF(all_tags[category],F378))</f>
        <v>1</v>
      </c>
      <c r="R378">
        <f>IF(ISBLANK(G378),-1,COUNTIF(all_tags[],G378)-COUNTIF(all_tags[category],G378))</f>
        <v>1</v>
      </c>
      <c r="S378">
        <f>IF(ISBLANK(H378),-1,COUNTIF(all_tags[],H378)-COUNTIF(all_tags[category],H378))</f>
        <v>1</v>
      </c>
      <c r="T378">
        <f>IF(ISBLANK(I378),-1,COUNTIF(all_tags[],I378)-COUNTIF(all_tags[category],I378))</f>
        <v>1</v>
      </c>
      <c r="U378">
        <f>IF(ISBLANK(J378),-1,COUNTIF(all_tags[],J378)-COUNTIF(all_tags[category],J378))</f>
        <v>-1</v>
      </c>
      <c r="V378">
        <f>IF(ISBLANK(K378),-1,COUNTIF(all_tags[],K378)-COUNTIF(all_tags[category],K378))</f>
        <v>-1</v>
      </c>
      <c r="W378">
        <f>IF(ISBLANK(L378),-1,COUNTIF(all_tags[],L378)-COUNTIF(all_tags[category],L378))</f>
        <v>-1</v>
      </c>
      <c r="X378">
        <f>IF(ISBLANK(M378),-1,COUNTIF(all_tags[],M378)-COUNTIF(all_tags[category],M378))</f>
        <v>-1</v>
      </c>
      <c r="Y378">
        <f>IF(ISBLANK(N378),-1,COUNTIF(all_tags[],N378)-COUNTIF(all_tags[category],N378))</f>
        <v>-1</v>
      </c>
      <c r="Z378">
        <f>IF(ISBLANK(O378),-1,COUNTIF(all_tags[],O378)-COUNTIF(all_tags[category],O378))</f>
        <v>-1</v>
      </c>
      <c r="AB378" t="str">
        <f>Table5[[#This Row],[link_id]]</f>
        <v>L00875</v>
      </c>
      <c r="AC378" s="5" t="str">
        <f>_xlfn.TEXTJOIN("#",TRUE,
IFERROR(VLOOKUP($F378,all_tags[format],1,FALSE),""),
IFERROR(VLOOKUP($G378,all_tags[format],1,FALSE),""),
IFERROR(VLOOKUP($H378,all_tags[format],1,FALSE),""),
IFERROR(VLOOKUP($I378,all_tags[format],1,FALSE),""),
IFERROR(VLOOKUP($J378,all_tags[format],1,FALSE),""),
IFERROR(VLOOKUP($K378,all_tags[format],1,FALSE),""),
IFERROR(VLOOKUP($L378,all_tags[format],1,FALSE),""),
IFERROR(VLOOKUP($M378,all_tags[format],1,FALSE),""),
IFERROR(VLOOKUP($N378,all_tags[format],1,FALSE),""),
IFERROR(VLOOKUP($O378,all_tags[format],1,FALSE),"")
)</f>
        <v>post</v>
      </c>
      <c r="AD378" s="5" t="str">
        <f>_xlfn.TEXTJOIN("#",TRUE,
IFERROR(VLOOKUP($F378,all_tags[type],1,FALSE),""),
IFERROR(VLOOKUP($G378,all_tags[type],1,FALSE),""),
IFERROR(VLOOKUP($H378,all_tags[type],1,FALSE),""),
IFERROR(VLOOKUP($I378,all_tags[type],1,FALSE),""),
IFERROR(VLOOKUP($J378,all_tags[type],1,FALSE),""),
IFERROR(VLOOKUP($K378,all_tags[type],1,FALSE),""),
IFERROR(VLOOKUP($L378,all_tags[type],1,FALSE),""),
IFERROR(VLOOKUP($M378,all_tags[type],1,FALSE),""),
IFERROR(VLOOKUP($N378,all_tags[type],1,FALSE),""),
IFERROR(VLOOKUP($O378,all_tags[type],1,FALSE),"")
)</f>
        <v/>
      </c>
      <c r="AE378" s="5" t="str">
        <f>_xlfn.TEXTJOIN("#",TRUE,
IFERROR(VLOOKUP($F378,all_tags[level],1,FALSE),""),
IFERROR(VLOOKUP($G378,all_tags[level],1,FALSE),""),
IFERROR(VLOOKUP($H378,all_tags[level],1,FALSE),""),
IFERROR(VLOOKUP($I378,all_tags[level],1,FALSE),""),
IFERROR(VLOOKUP($J378,all_tags[level],1,FALSE),""),
IFERROR(VLOOKUP($K378,all_tags[level],1,FALSE),""),
IFERROR(VLOOKUP($L378,all_tags[level],1,FALSE),""),
IFERROR(VLOOKUP($M378,all_tags[level],1,FALSE),""),
IFERROR(VLOOKUP($N378,all_tags[level],1,FALSE),""),
IFERROR(VLOOKUP($O378,all_tags[level],1,FALSE),"")
)</f>
        <v/>
      </c>
      <c r="AF378" s="5" t="str">
        <f>_xlfn.TEXTJOIN("#",TRUE,
IFERROR(VLOOKUP($F378,all_tags[style],1,FALSE),""),
IFERROR(VLOOKUP($G378,all_tags[style],1,FALSE),""),
IFERROR(VLOOKUP($H378,all_tags[style],1,FALSE),""),
IFERROR(VLOOKUP($I378,all_tags[style],1,FALSE),""),
IFERROR(VLOOKUP($J378,all_tags[style],1,FALSE),""),
IFERROR(VLOOKUP($K378,all_tags[style],1,FALSE),""),
IFERROR(VLOOKUP($L378,all_tags[style],1,FALSE),""),
IFERROR(VLOOKUP($M378,all_tags[style],1,FALSE),""),
IFERROR(VLOOKUP($N378,all_tags[style],1,FALSE),""),
IFERROR(VLOOKUP($O378,all_tags[style],1,FALSE),"")
)</f>
        <v/>
      </c>
      <c r="AG378" s="5" t="str">
        <f>_xlfn.TEXTJOIN("#",TRUE,
IFERROR(VLOOKUP($F378,all_tags[theme],1,FALSE),""),
IFERROR(VLOOKUP($G378,all_tags[theme],1,FALSE),""),
IFERROR(VLOOKUP($H378,all_tags[theme],1,FALSE),""),
IFERROR(VLOOKUP($I378,all_tags[theme],1,FALSE),""),
IFERROR(VLOOKUP($J378,all_tags[theme],1,FALSE),""),
IFERROR(VLOOKUP($K378,all_tags[theme],1,FALSE),""),
IFERROR(VLOOKUP($L378,all_tags[theme],1,FALSE),""),
IFERROR(VLOOKUP($M378,all_tags[theme],1,FALSE),""),
IFERROR(VLOOKUP($N378,all_tags[theme],1,FALSE),""),
IFERROR(VLOOKUP($O378,all_tags[theme],1,FALSE),"")
)</f>
        <v>data-viz</v>
      </c>
      <c r="AH378" s="5" t="str">
        <f>_xlfn.TEXTJOIN("#",TRUE,
IFERROR(VLOOKUP($F378,all_tags[topic],1,FALSE),""),
IFERROR(VLOOKUP($G378,all_tags[topic],1,FALSE),""),
IFERROR(VLOOKUP($H378,all_tags[topic],1,FALSE),""),
IFERROR(VLOOKUP($I378,all_tags[topic],1,FALSE),""),
IFERROR(VLOOKUP($J378,all_tags[topic],1,FALSE),""),
IFERROR(VLOOKUP($K378,all_tags[topic],1,FALSE),""),
IFERROR(VLOOKUP($L378,all_tags[topic],1,FALSE),""),
IFERROR(VLOOKUP($M378,all_tags[topic],1,FALSE),""),
IFERROR(VLOOKUP($N378,all_tags[topic],1,FALSE),""),
IFERROR(VLOOKUP($O378,all_tags[topic],1,FALSE),"")
)</f>
        <v>technique</v>
      </c>
      <c r="AI378" s="5" t="str">
        <f>_xlfn.TEXTJOIN("#",TRUE,
IFERROR(VLOOKUP($F378,all_tags[area],1,FALSE),""),
IFERROR(VLOOKUP($G378,all_tags[area],1,FALSE),""),
IFERROR(VLOOKUP($H378,all_tags[area],1,FALSE),""),
IFERROR(VLOOKUP($I378,all_tags[area],1,FALSE),""),
IFERROR(VLOOKUP($J378,all_tags[area],1,FALSE),""),
IFERROR(VLOOKUP($K378,all_tags[area],1,FALSE),""),
IFERROR(VLOOKUP($L378,all_tags[area],1,FALSE),""),
IFERROR(VLOOKUP($M378,all_tags[area],1,FALSE),""),
IFERROR(VLOOKUP($N378,all_tags[area],1,FALSE),""),
IFERROR(VLOOKUP($O378,all_tags[area],1,FALSE),"")
)</f>
        <v/>
      </c>
      <c r="AJ378" s="5" t="str">
        <f>_xlfn.TEXTJOIN("#",TRUE,
IFERROR(VLOOKUP($F378,all_tags[technology],1,FALSE),""),
IFERROR(VLOOKUP($G378,all_tags[technology],1,FALSE),""),
IFERROR(VLOOKUP($H378,all_tags[technology],1,FALSE),""),
IFERROR(VLOOKUP($I378,all_tags[technology],1,FALSE),""),
IFERROR(VLOOKUP($J378,all_tags[technology],1,FALSE),""),
IFERROR(VLOOKUP($K378,all_tags[technology],1,FALSE),""),
IFERROR(VLOOKUP($L378,all_tags[technology],1,FALSE),""),
IFERROR(VLOOKUP($M378,all_tags[technology],1,FALSE),""),
IFERROR(VLOOKUP($N378,all_tags[technology],1,FALSE),""),
IFERROR(VLOOKUP($O378,all_tags[technology],1,FALSE),"")
)</f>
        <v/>
      </c>
      <c r="AK378" s="5" t="str">
        <f>_xlfn.TEXTJOIN("#",TRUE,
IFERROR(VLOOKUP($F378,all_tags[other],1,FALSE),""),
IFERROR(VLOOKUP($G378,all_tags[other],1,FALSE),""),
IFERROR(VLOOKUP($H378,all_tags[other],1,FALSE),""),
IFERROR(VLOOKUP($I378,all_tags[other],1,FALSE),""),
IFERROR(VLOOKUP($J378,all_tags[other],1,FALSE),""),
IFERROR(VLOOKUP($K378,all_tags[other],1,FALSE),""),
IFERROR(VLOOKUP($L378,all_tags[other],1,FALSE),""),
IFERROR(VLOOKUP($M378,all_tags[other],1,FALSE),""),
IFERROR(VLOOKUP($N378,all_tags[other],1,FALSE),""),
IFERROR(VLOOKUP($O378,all_tags[other],1,FALSE),"")
)</f>
        <v>outlier</v>
      </c>
      <c r="AL378" t="str">
        <f t="shared" si="5"/>
        <v>post;data-viz;technique;outlier</v>
      </c>
    </row>
    <row r="379" spans="1:38" x14ac:dyDescent="0.25">
      <c r="A379" t="str">
        <f>source_data[[#This Row],[link_id]]</f>
        <v>L00876</v>
      </c>
      <c r="B379" t="str">
        <f>source_data[[#This Row],[link]]</f>
        <v>http://serialmentor.com/dataviz/visualizing-amounts.html</v>
      </c>
      <c r="C379" t="str">
        <f>source_data[[#This Row],[article_title]]</f>
        <v>Fundamentals of Data Visualization</v>
      </c>
      <c r="D379" t="str">
        <f>source_data[[#This Row],[concatenate]]</f>
        <v>book;online;data-viz;free</v>
      </c>
      <c r="E379">
        <f>source_data[[#This Row],[tag_count]]</f>
        <v>4</v>
      </c>
      <c r="F379" t="str" cm="1">
        <f t="array" ref="F379:I379">_xlfn.TEXTSPLIT(Table5[[#This Row],[concatenate]],";")</f>
        <v>book</v>
      </c>
      <c r="G379" t="str">
        <v>online</v>
      </c>
      <c r="H379" t="str">
        <v>data-viz</v>
      </c>
      <c r="I379" t="str">
        <v>free</v>
      </c>
      <c r="Q379">
        <f>IF(ISBLANK(F379),-1,COUNTIF(all_tags[],F379)-COUNTIF(all_tags[category],F379))</f>
        <v>1</v>
      </c>
      <c r="R379">
        <f>IF(ISBLANK(G379),-1,COUNTIF(all_tags[],G379)-COUNTIF(all_tags[category],G379))</f>
        <v>1</v>
      </c>
      <c r="S379">
        <f>IF(ISBLANK(H379),-1,COUNTIF(all_tags[],H379)-COUNTIF(all_tags[category],H379))</f>
        <v>1</v>
      </c>
      <c r="T379">
        <f>IF(ISBLANK(I379),-1,COUNTIF(all_tags[],I379)-COUNTIF(all_tags[category],I379))</f>
        <v>1</v>
      </c>
      <c r="U379">
        <f>IF(ISBLANK(J379),-1,COUNTIF(all_tags[],J379)-COUNTIF(all_tags[category],J379))</f>
        <v>-1</v>
      </c>
      <c r="V379">
        <f>IF(ISBLANK(K379),-1,COUNTIF(all_tags[],K379)-COUNTIF(all_tags[category],K379))</f>
        <v>-1</v>
      </c>
      <c r="W379">
        <f>IF(ISBLANK(L379),-1,COUNTIF(all_tags[],L379)-COUNTIF(all_tags[category],L379))</f>
        <v>-1</v>
      </c>
      <c r="X379">
        <f>IF(ISBLANK(M379),-1,COUNTIF(all_tags[],M379)-COUNTIF(all_tags[category],M379))</f>
        <v>-1</v>
      </c>
      <c r="Y379">
        <f>IF(ISBLANK(N379),-1,COUNTIF(all_tags[],N379)-COUNTIF(all_tags[category],N379))</f>
        <v>-1</v>
      </c>
      <c r="Z379">
        <f>IF(ISBLANK(O379),-1,COUNTIF(all_tags[],O379)-COUNTIF(all_tags[category],O379))</f>
        <v>-1</v>
      </c>
      <c r="AB379" t="str">
        <f>Table5[[#This Row],[link_id]]</f>
        <v>L00876</v>
      </c>
      <c r="AC379" s="5" t="str">
        <f>_xlfn.TEXTJOIN("#",TRUE,
IFERROR(VLOOKUP($F379,all_tags[format],1,FALSE),""),
IFERROR(VLOOKUP($G379,all_tags[format],1,FALSE),""),
IFERROR(VLOOKUP($H379,all_tags[format],1,FALSE),""),
IFERROR(VLOOKUP($I379,all_tags[format],1,FALSE),""),
IFERROR(VLOOKUP($J379,all_tags[format],1,FALSE),""),
IFERROR(VLOOKUP($K379,all_tags[format],1,FALSE),""),
IFERROR(VLOOKUP($L379,all_tags[format],1,FALSE),""),
IFERROR(VLOOKUP($M379,all_tags[format],1,FALSE),""),
IFERROR(VLOOKUP($N379,all_tags[format],1,FALSE),""),
IFERROR(VLOOKUP($O379,all_tags[format],1,FALSE),"")
)</f>
        <v>book#online</v>
      </c>
      <c r="AD379" s="5" t="str">
        <f>_xlfn.TEXTJOIN("#",TRUE,
IFERROR(VLOOKUP($F379,all_tags[type],1,FALSE),""),
IFERROR(VLOOKUP($G379,all_tags[type],1,FALSE),""),
IFERROR(VLOOKUP($H379,all_tags[type],1,FALSE),""),
IFERROR(VLOOKUP($I379,all_tags[type],1,FALSE),""),
IFERROR(VLOOKUP($J379,all_tags[type],1,FALSE),""),
IFERROR(VLOOKUP($K379,all_tags[type],1,FALSE),""),
IFERROR(VLOOKUP($L379,all_tags[type],1,FALSE),""),
IFERROR(VLOOKUP($M379,all_tags[type],1,FALSE),""),
IFERROR(VLOOKUP($N379,all_tags[type],1,FALSE),""),
IFERROR(VLOOKUP($O379,all_tags[type],1,FALSE),"")
)</f>
        <v/>
      </c>
      <c r="AE379" s="5" t="str">
        <f>_xlfn.TEXTJOIN("#",TRUE,
IFERROR(VLOOKUP($F379,all_tags[level],1,FALSE),""),
IFERROR(VLOOKUP($G379,all_tags[level],1,FALSE),""),
IFERROR(VLOOKUP($H379,all_tags[level],1,FALSE),""),
IFERROR(VLOOKUP($I379,all_tags[level],1,FALSE),""),
IFERROR(VLOOKUP($J379,all_tags[level],1,FALSE),""),
IFERROR(VLOOKUP($K379,all_tags[level],1,FALSE),""),
IFERROR(VLOOKUP($L379,all_tags[level],1,FALSE),""),
IFERROR(VLOOKUP($M379,all_tags[level],1,FALSE),""),
IFERROR(VLOOKUP($N379,all_tags[level],1,FALSE),""),
IFERROR(VLOOKUP($O379,all_tags[level],1,FALSE),"")
)</f>
        <v/>
      </c>
      <c r="AF379" s="5" t="str">
        <f>_xlfn.TEXTJOIN("#",TRUE,
IFERROR(VLOOKUP($F379,all_tags[style],1,FALSE),""),
IFERROR(VLOOKUP($G379,all_tags[style],1,FALSE),""),
IFERROR(VLOOKUP($H379,all_tags[style],1,FALSE),""),
IFERROR(VLOOKUP($I379,all_tags[style],1,FALSE),""),
IFERROR(VLOOKUP($J379,all_tags[style],1,FALSE),""),
IFERROR(VLOOKUP($K379,all_tags[style],1,FALSE),""),
IFERROR(VLOOKUP($L379,all_tags[style],1,FALSE),""),
IFERROR(VLOOKUP($M379,all_tags[style],1,FALSE),""),
IFERROR(VLOOKUP($N379,all_tags[style],1,FALSE),""),
IFERROR(VLOOKUP($O379,all_tags[style],1,FALSE),"")
)</f>
        <v/>
      </c>
      <c r="AG379" s="5" t="str">
        <f>_xlfn.TEXTJOIN("#",TRUE,
IFERROR(VLOOKUP($F379,all_tags[theme],1,FALSE),""),
IFERROR(VLOOKUP($G379,all_tags[theme],1,FALSE),""),
IFERROR(VLOOKUP($H379,all_tags[theme],1,FALSE),""),
IFERROR(VLOOKUP($I379,all_tags[theme],1,FALSE),""),
IFERROR(VLOOKUP($J379,all_tags[theme],1,FALSE),""),
IFERROR(VLOOKUP($K379,all_tags[theme],1,FALSE),""),
IFERROR(VLOOKUP($L379,all_tags[theme],1,FALSE),""),
IFERROR(VLOOKUP($M379,all_tags[theme],1,FALSE),""),
IFERROR(VLOOKUP($N379,all_tags[theme],1,FALSE),""),
IFERROR(VLOOKUP($O379,all_tags[theme],1,FALSE),"")
)</f>
        <v>data-viz</v>
      </c>
      <c r="AH379" s="5" t="str">
        <f>_xlfn.TEXTJOIN("#",TRUE,
IFERROR(VLOOKUP($F379,all_tags[topic],1,FALSE),""),
IFERROR(VLOOKUP($G379,all_tags[topic],1,FALSE),""),
IFERROR(VLOOKUP($H379,all_tags[topic],1,FALSE),""),
IFERROR(VLOOKUP($I379,all_tags[topic],1,FALSE),""),
IFERROR(VLOOKUP($J379,all_tags[topic],1,FALSE),""),
IFERROR(VLOOKUP($K379,all_tags[topic],1,FALSE),""),
IFERROR(VLOOKUP($L379,all_tags[topic],1,FALSE),""),
IFERROR(VLOOKUP($M379,all_tags[topic],1,FALSE),""),
IFERROR(VLOOKUP($N379,all_tags[topic],1,FALSE),""),
IFERROR(VLOOKUP($O379,all_tags[topic],1,FALSE),"")
)</f>
        <v/>
      </c>
      <c r="AI379" s="5" t="str">
        <f>_xlfn.TEXTJOIN("#",TRUE,
IFERROR(VLOOKUP($F379,all_tags[area],1,FALSE),""),
IFERROR(VLOOKUP($G379,all_tags[area],1,FALSE),""),
IFERROR(VLOOKUP($H379,all_tags[area],1,FALSE),""),
IFERROR(VLOOKUP($I379,all_tags[area],1,FALSE),""),
IFERROR(VLOOKUP($J379,all_tags[area],1,FALSE),""),
IFERROR(VLOOKUP($K379,all_tags[area],1,FALSE),""),
IFERROR(VLOOKUP($L379,all_tags[area],1,FALSE),""),
IFERROR(VLOOKUP($M379,all_tags[area],1,FALSE),""),
IFERROR(VLOOKUP($N379,all_tags[area],1,FALSE),""),
IFERROR(VLOOKUP($O379,all_tags[area],1,FALSE),"")
)</f>
        <v/>
      </c>
      <c r="AJ379" s="5" t="str">
        <f>_xlfn.TEXTJOIN("#",TRUE,
IFERROR(VLOOKUP($F379,all_tags[technology],1,FALSE),""),
IFERROR(VLOOKUP($G379,all_tags[technology],1,FALSE),""),
IFERROR(VLOOKUP($H379,all_tags[technology],1,FALSE),""),
IFERROR(VLOOKUP($I379,all_tags[technology],1,FALSE),""),
IFERROR(VLOOKUP($J379,all_tags[technology],1,FALSE),""),
IFERROR(VLOOKUP($K379,all_tags[technology],1,FALSE),""),
IFERROR(VLOOKUP($L379,all_tags[technology],1,FALSE),""),
IFERROR(VLOOKUP($M379,all_tags[technology],1,FALSE),""),
IFERROR(VLOOKUP($N379,all_tags[technology],1,FALSE),""),
IFERROR(VLOOKUP($O379,all_tags[technology],1,FALSE),"")
)</f>
        <v/>
      </c>
      <c r="AK379" s="5" t="str">
        <f>_xlfn.TEXTJOIN("#",TRUE,
IFERROR(VLOOKUP($F379,all_tags[other],1,FALSE),""),
IFERROR(VLOOKUP($G379,all_tags[other],1,FALSE),""),
IFERROR(VLOOKUP($H379,all_tags[other],1,FALSE),""),
IFERROR(VLOOKUP($I379,all_tags[other],1,FALSE),""),
IFERROR(VLOOKUP($J379,all_tags[other],1,FALSE),""),
IFERROR(VLOOKUP($K379,all_tags[other],1,FALSE),""),
IFERROR(VLOOKUP($L379,all_tags[other],1,FALSE),""),
IFERROR(VLOOKUP($M379,all_tags[other],1,FALSE),""),
IFERROR(VLOOKUP($N379,all_tags[other],1,FALSE),""),
IFERROR(VLOOKUP($O379,all_tags[other],1,FALSE),"")
)</f>
        <v>free</v>
      </c>
      <c r="AL379" t="str">
        <f t="shared" si="5"/>
        <v>book;online;data-viz;free</v>
      </c>
    </row>
    <row r="380" spans="1:38" x14ac:dyDescent="0.25">
      <c r="A380" t="str">
        <f>source_data[[#This Row],[link_id]]</f>
        <v>L00877</v>
      </c>
      <c r="B380" t="str">
        <f>source_data[[#This Row],[link]]</f>
        <v>https://realpython.com/blog/python/python-matplotlib-guide/</v>
      </c>
      <c r="C380" t="str">
        <f>source_data[[#This Row],[article_title]]</f>
        <v>Python Plotting With Matplotlib (Guide)</v>
      </c>
      <c r="D380" t="str">
        <f>source_data[[#This Row],[concatenate]]</f>
        <v>package;guide;data-viz;technique;technology;python;matplotlib</v>
      </c>
      <c r="E380">
        <f>source_data[[#This Row],[tag_count]]</f>
        <v>6</v>
      </c>
      <c r="F380" t="str" cm="1">
        <f t="array" ref="F380:L380">_xlfn.TEXTSPLIT(Table5[[#This Row],[concatenate]],";")</f>
        <v>package</v>
      </c>
      <c r="G380" t="str">
        <v>guide</v>
      </c>
      <c r="H380" t="str">
        <v>data-viz</v>
      </c>
      <c r="I380" t="str">
        <v>technique</v>
      </c>
      <c r="J380" t="str">
        <v>technology</v>
      </c>
      <c r="K380" t="str">
        <v>python</v>
      </c>
      <c r="L380" t="str">
        <v>matplotlib</v>
      </c>
      <c r="Q380">
        <f>IF(ISBLANK(F380),-1,COUNTIF(all_tags[],F380)-COUNTIF(all_tags[category],F380))</f>
        <v>1</v>
      </c>
      <c r="R380">
        <f>IF(ISBLANK(G380),-1,COUNTIF(all_tags[],G380)-COUNTIF(all_tags[category],G380))</f>
        <v>1</v>
      </c>
      <c r="S380">
        <f>IF(ISBLANK(H380),-1,COUNTIF(all_tags[],H380)-COUNTIF(all_tags[category],H380))</f>
        <v>1</v>
      </c>
      <c r="T380">
        <f>IF(ISBLANK(I380),-1,COUNTIF(all_tags[],I380)-COUNTIF(all_tags[category],I380))</f>
        <v>1</v>
      </c>
      <c r="U380">
        <f>IF(ISBLANK(J380),-1,COUNTIF(all_tags[],J380)-COUNTIF(all_tags[category],J380))</f>
        <v>1</v>
      </c>
      <c r="V380">
        <f>IF(ISBLANK(K380),-1,COUNTIF(all_tags[],K380)-COUNTIF(all_tags[category],K380))</f>
        <v>1</v>
      </c>
      <c r="W380">
        <f>IF(ISBLANK(L380),-1,COUNTIF(all_tags[],L380)-COUNTIF(all_tags[category],L380))</f>
        <v>1</v>
      </c>
      <c r="X380">
        <f>IF(ISBLANK(M380),-1,COUNTIF(all_tags[],M380)-COUNTIF(all_tags[category],M380))</f>
        <v>-1</v>
      </c>
      <c r="Y380">
        <f>IF(ISBLANK(N380),-1,COUNTIF(all_tags[],N380)-COUNTIF(all_tags[category],N380))</f>
        <v>-1</v>
      </c>
      <c r="Z380">
        <f>IF(ISBLANK(O380),-1,COUNTIF(all_tags[],O380)-COUNTIF(all_tags[category],O380))</f>
        <v>-1</v>
      </c>
      <c r="AB380" t="str">
        <f>Table5[[#This Row],[link_id]]</f>
        <v>L00877</v>
      </c>
      <c r="AC380" s="5" t="str">
        <f>_xlfn.TEXTJOIN("#",TRUE,
IFERROR(VLOOKUP($F380,all_tags[format],1,FALSE),""),
IFERROR(VLOOKUP($G380,all_tags[format],1,FALSE),""),
IFERROR(VLOOKUP($H380,all_tags[format],1,FALSE),""),
IFERROR(VLOOKUP($I380,all_tags[format],1,FALSE),""),
IFERROR(VLOOKUP($J380,all_tags[format],1,FALSE),""),
IFERROR(VLOOKUP($K380,all_tags[format],1,FALSE),""),
IFERROR(VLOOKUP($L380,all_tags[format],1,FALSE),""),
IFERROR(VLOOKUP($M380,all_tags[format],1,FALSE),""),
IFERROR(VLOOKUP($N380,all_tags[format],1,FALSE),""),
IFERROR(VLOOKUP($O380,all_tags[format],1,FALSE),"")
)</f>
        <v>package</v>
      </c>
      <c r="AD380" s="5" t="str">
        <f>_xlfn.TEXTJOIN("#",TRUE,
IFERROR(VLOOKUP($F380,all_tags[type],1,FALSE),""),
IFERROR(VLOOKUP($G380,all_tags[type],1,FALSE),""),
IFERROR(VLOOKUP($H380,all_tags[type],1,FALSE),""),
IFERROR(VLOOKUP($I380,all_tags[type],1,FALSE),""),
IFERROR(VLOOKUP($J380,all_tags[type],1,FALSE),""),
IFERROR(VLOOKUP($K380,all_tags[type],1,FALSE),""),
IFERROR(VLOOKUP($L380,all_tags[type],1,FALSE),""),
IFERROR(VLOOKUP($M380,all_tags[type],1,FALSE),""),
IFERROR(VLOOKUP($N380,all_tags[type],1,FALSE),""),
IFERROR(VLOOKUP($O380,all_tags[type],1,FALSE),"")
)</f>
        <v>guide</v>
      </c>
      <c r="AE380" s="5" t="str">
        <f>_xlfn.TEXTJOIN("#",TRUE,
IFERROR(VLOOKUP($F380,all_tags[level],1,FALSE),""),
IFERROR(VLOOKUP($G380,all_tags[level],1,FALSE),""),
IFERROR(VLOOKUP($H380,all_tags[level],1,FALSE),""),
IFERROR(VLOOKUP($I380,all_tags[level],1,FALSE),""),
IFERROR(VLOOKUP($J380,all_tags[level],1,FALSE),""),
IFERROR(VLOOKUP($K380,all_tags[level],1,FALSE),""),
IFERROR(VLOOKUP($L380,all_tags[level],1,FALSE),""),
IFERROR(VLOOKUP($M380,all_tags[level],1,FALSE),""),
IFERROR(VLOOKUP($N380,all_tags[level],1,FALSE),""),
IFERROR(VLOOKUP($O380,all_tags[level],1,FALSE),"")
)</f>
        <v/>
      </c>
      <c r="AF380" s="5" t="str">
        <f>_xlfn.TEXTJOIN("#",TRUE,
IFERROR(VLOOKUP($F380,all_tags[style],1,FALSE),""),
IFERROR(VLOOKUP($G380,all_tags[style],1,FALSE),""),
IFERROR(VLOOKUP($H380,all_tags[style],1,FALSE),""),
IFERROR(VLOOKUP($I380,all_tags[style],1,FALSE),""),
IFERROR(VLOOKUP($J380,all_tags[style],1,FALSE),""),
IFERROR(VLOOKUP($K380,all_tags[style],1,FALSE),""),
IFERROR(VLOOKUP($L380,all_tags[style],1,FALSE),""),
IFERROR(VLOOKUP($M380,all_tags[style],1,FALSE),""),
IFERROR(VLOOKUP($N380,all_tags[style],1,FALSE),""),
IFERROR(VLOOKUP($O380,all_tags[style],1,FALSE),"")
)</f>
        <v/>
      </c>
      <c r="AG380" s="5" t="str">
        <f>_xlfn.TEXTJOIN("#",TRUE,
IFERROR(VLOOKUP($F380,all_tags[theme],1,FALSE),""),
IFERROR(VLOOKUP($G380,all_tags[theme],1,FALSE),""),
IFERROR(VLOOKUP($H380,all_tags[theme],1,FALSE),""),
IFERROR(VLOOKUP($I380,all_tags[theme],1,FALSE),""),
IFERROR(VLOOKUP($J380,all_tags[theme],1,FALSE),""),
IFERROR(VLOOKUP($K380,all_tags[theme],1,FALSE),""),
IFERROR(VLOOKUP($L380,all_tags[theme],1,FALSE),""),
IFERROR(VLOOKUP($M380,all_tags[theme],1,FALSE),""),
IFERROR(VLOOKUP($N380,all_tags[theme],1,FALSE),""),
IFERROR(VLOOKUP($O380,all_tags[theme],1,FALSE),"")
)</f>
        <v>data-viz</v>
      </c>
      <c r="AH380" s="5" t="str">
        <f>_xlfn.TEXTJOIN("#",TRUE,
IFERROR(VLOOKUP($F380,all_tags[topic],1,FALSE),""),
IFERROR(VLOOKUP($G380,all_tags[topic],1,FALSE),""),
IFERROR(VLOOKUP($H380,all_tags[topic],1,FALSE),""),
IFERROR(VLOOKUP($I380,all_tags[topic],1,FALSE),""),
IFERROR(VLOOKUP($J380,all_tags[topic],1,FALSE),""),
IFERROR(VLOOKUP($K380,all_tags[topic],1,FALSE),""),
IFERROR(VLOOKUP($L380,all_tags[topic],1,FALSE),""),
IFERROR(VLOOKUP($M380,all_tags[topic],1,FALSE),""),
IFERROR(VLOOKUP($N380,all_tags[topic],1,FALSE),""),
IFERROR(VLOOKUP($O380,all_tags[topic],1,FALSE),"")
)</f>
        <v>technique#technology</v>
      </c>
      <c r="AI380" s="5" t="str">
        <f>_xlfn.TEXTJOIN("#",TRUE,
IFERROR(VLOOKUP($F380,all_tags[area],1,FALSE),""),
IFERROR(VLOOKUP($G380,all_tags[area],1,FALSE),""),
IFERROR(VLOOKUP($H380,all_tags[area],1,FALSE),""),
IFERROR(VLOOKUP($I380,all_tags[area],1,FALSE),""),
IFERROR(VLOOKUP($J380,all_tags[area],1,FALSE),""),
IFERROR(VLOOKUP($K380,all_tags[area],1,FALSE),""),
IFERROR(VLOOKUP($L380,all_tags[area],1,FALSE),""),
IFERROR(VLOOKUP($M380,all_tags[area],1,FALSE),""),
IFERROR(VLOOKUP($N380,all_tags[area],1,FALSE),""),
IFERROR(VLOOKUP($O380,all_tags[area],1,FALSE),"")
)</f>
        <v/>
      </c>
      <c r="AJ380" s="5" t="str">
        <f>_xlfn.TEXTJOIN("#",TRUE,
IFERROR(VLOOKUP($F380,all_tags[technology],1,FALSE),""),
IFERROR(VLOOKUP($G380,all_tags[technology],1,FALSE),""),
IFERROR(VLOOKUP($H380,all_tags[technology],1,FALSE),""),
IFERROR(VLOOKUP($I380,all_tags[technology],1,FALSE),""),
IFERROR(VLOOKUP($J380,all_tags[technology],1,FALSE),""),
IFERROR(VLOOKUP($K380,all_tags[technology],1,FALSE),""),
IFERROR(VLOOKUP($L380,all_tags[technology],1,FALSE),""),
IFERROR(VLOOKUP($M380,all_tags[technology],1,FALSE),""),
IFERROR(VLOOKUP($N380,all_tags[technology],1,FALSE),""),
IFERROR(VLOOKUP($O380,all_tags[technology],1,FALSE),"")
)</f>
        <v>python#matplotlib</v>
      </c>
      <c r="AK380" s="5" t="str">
        <f>_xlfn.TEXTJOIN("#",TRUE,
IFERROR(VLOOKUP($F380,all_tags[other],1,FALSE),""),
IFERROR(VLOOKUP($G380,all_tags[other],1,FALSE),""),
IFERROR(VLOOKUP($H380,all_tags[other],1,FALSE),""),
IFERROR(VLOOKUP($I380,all_tags[other],1,FALSE),""),
IFERROR(VLOOKUP($J380,all_tags[other],1,FALSE),""),
IFERROR(VLOOKUP($K380,all_tags[other],1,FALSE),""),
IFERROR(VLOOKUP($L380,all_tags[other],1,FALSE),""),
IFERROR(VLOOKUP($M380,all_tags[other],1,FALSE),""),
IFERROR(VLOOKUP($N380,all_tags[other],1,FALSE),""),
IFERROR(VLOOKUP($O380,all_tags[other],1,FALSE),"")
)</f>
        <v/>
      </c>
      <c r="AL380" t="str">
        <f t="shared" si="5"/>
        <v>package;guide;data-viz;technique;technology;python;matplotlib</v>
      </c>
    </row>
    <row r="381" spans="1:38" x14ac:dyDescent="0.25">
      <c r="A381" t="str">
        <f>source_data[[#This Row],[link_id]]</f>
        <v>L00878</v>
      </c>
      <c r="B381" t="str">
        <f>source_data[[#This Row],[link]]</f>
        <v>https://blogs.scientificamerican.com/sa-visual/in-silico-flurries/</v>
      </c>
      <c r="C381" t="str">
        <f>source_data[[#This Row],[article_title]]</f>
        <v>In Silico Flurries - Computing a world of snowflakes</v>
      </c>
      <c r="D381" t="str">
        <f>source_data[[#This Row],[concatenate]]</f>
        <v>article;general;overview;data-viz;data-art</v>
      </c>
      <c r="E381">
        <f>source_data[[#This Row],[tag_count]]</f>
        <v>6</v>
      </c>
      <c r="F381" t="str" cm="1">
        <f t="array" ref="F381:J381">_xlfn.TEXTSPLIT(Table5[[#This Row],[concatenate]],";")</f>
        <v>article</v>
      </c>
      <c r="G381" t="str">
        <v>general</v>
      </c>
      <c r="H381" t="str">
        <v>overview</v>
      </c>
      <c r="I381" t="str">
        <v>data-viz</v>
      </c>
      <c r="J381" t="str">
        <v>data-art</v>
      </c>
      <c r="Q381">
        <f>IF(ISBLANK(F381),-1,COUNTIF(all_tags[],F381)-COUNTIF(all_tags[category],F381))</f>
        <v>1</v>
      </c>
      <c r="R381">
        <f>IF(ISBLANK(G381),-1,COUNTIF(all_tags[],G381)-COUNTIF(all_tags[category],G381))</f>
        <v>1</v>
      </c>
      <c r="S381">
        <f>IF(ISBLANK(H381),-1,COUNTIF(all_tags[],H381)-COUNTIF(all_tags[category],H381))</f>
        <v>1</v>
      </c>
      <c r="T381">
        <f>IF(ISBLANK(I381),-1,COUNTIF(all_tags[],I381)-COUNTIF(all_tags[category],I381))</f>
        <v>1</v>
      </c>
      <c r="U381">
        <f>IF(ISBLANK(J381),-1,COUNTIF(all_tags[],J381)-COUNTIF(all_tags[category],J381))</f>
        <v>1</v>
      </c>
      <c r="V381">
        <f>IF(ISBLANK(K381),-1,COUNTIF(all_tags[],K381)-COUNTIF(all_tags[category],K381))</f>
        <v>-1</v>
      </c>
      <c r="W381">
        <f>IF(ISBLANK(L381),-1,COUNTIF(all_tags[],L381)-COUNTIF(all_tags[category],L381))</f>
        <v>-1</v>
      </c>
      <c r="X381">
        <f>IF(ISBLANK(M381),-1,COUNTIF(all_tags[],M381)-COUNTIF(all_tags[category],M381))</f>
        <v>-1</v>
      </c>
      <c r="Y381">
        <f>IF(ISBLANK(N381),-1,COUNTIF(all_tags[],N381)-COUNTIF(all_tags[category],N381))</f>
        <v>-1</v>
      </c>
      <c r="Z381">
        <f>IF(ISBLANK(O381),-1,COUNTIF(all_tags[],O381)-COUNTIF(all_tags[category],O381))</f>
        <v>-1</v>
      </c>
      <c r="AB381" t="str">
        <f>Table5[[#This Row],[link_id]]</f>
        <v>L00878</v>
      </c>
      <c r="AC381" s="5" t="str">
        <f>_xlfn.TEXTJOIN("#",TRUE,
IFERROR(VLOOKUP($F381,all_tags[format],1,FALSE),""),
IFERROR(VLOOKUP($G381,all_tags[format],1,FALSE),""),
IFERROR(VLOOKUP($H381,all_tags[format],1,FALSE),""),
IFERROR(VLOOKUP($I381,all_tags[format],1,FALSE),""),
IFERROR(VLOOKUP($J381,all_tags[format],1,FALSE),""),
IFERROR(VLOOKUP($K381,all_tags[format],1,FALSE),""),
IFERROR(VLOOKUP($L381,all_tags[format],1,FALSE),""),
IFERROR(VLOOKUP($M381,all_tags[format],1,FALSE),""),
IFERROR(VLOOKUP($N381,all_tags[format],1,FALSE),""),
IFERROR(VLOOKUP($O381,all_tags[format],1,FALSE),"")
)</f>
        <v>article</v>
      </c>
      <c r="AD381" s="5" t="str">
        <f>_xlfn.TEXTJOIN("#",TRUE,
IFERROR(VLOOKUP($F381,all_tags[type],1,FALSE),""),
IFERROR(VLOOKUP($G381,all_tags[type],1,FALSE),""),
IFERROR(VLOOKUP($H381,all_tags[type],1,FALSE),""),
IFERROR(VLOOKUP($I381,all_tags[type],1,FALSE),""),
IFERROR(VLOOKUP($J381,all_tags[type],1,FALSE),""),
IFERROR(VLOOKUP($K381,all_tags[type],1,FALSE),""),
IFERROR(VLOOKUP($L381,all_tags[type],1,FALSE),""),
IFERROR(VLOOKUP($M381,all_tags[type],1,FALSE),""),
IFERROR(VLOOKUP($N381,all_tags[type],1,FALSE),""),
IFERROR(VLOOKUP($O381,all_tags[type],1,FALSE),"")
)</f>
        <v>general</v>
      </c>
      <c r="AE381" s="5" t="str">
        <f>_xlfn.TEXTJOIN("#",TRUE,
IFERROR(VLOOKUP($F381,all_tags[level],1,FALSE),""),
IFERROR(VLOOKUP($G381,all_tags[level],1,FALSE),""),
IFERROR(VLOOKUP($H381,all_tags[level],1,FALSE),""),
IFERROR(VLOOKUP($I381,all_tags[level],1,FALSE),""),
IFERROR(VLOOKUP($J381,all_tags[level],1,FALSE),""),
IFERROR(VLOOKUP($K381,all_tags[level],1,FALSE),""),
IFERROR(VLOOKUP($L381,all_tags[level],1,FALSE),""),
IFERROR(VLOOKUP($M381,all_tags[level],1,FALSE),""),
IFERROR(VLOOKUP($N381,all_tags[level],1,FALSE),""),
IFERROR(VLOOKUP($O381,all_tags[level],1,FALSE),"")
)</f>
        <v>overview</v>
      </c>
      <c r="AF381" s="5" t="str">
        <f>_xlfn.TEXTJOIN("#",TRUE,
IFERROR(VLOOKUP($F381,all_tags[style],1,FALSE),""),
IFERROR(VLOOKUP($G381,all_tags[style],1,FALSE),""),
IFERROR(VLOOKUP($H381,all_tags[style],1,FALSE),""),
IFERROR(VLOOKUP($I381,all_tags[style],1,FALSE),""),
IFERROR(VLOOKUP($J381,all_tags[style],1,FALSE),""),
IFERROR(VLOOKUP($K381,all_tags[style],1,FALSE),""),
IFERROR(VLOOKUP($L381,all_tags[style],1,FALSE),""),
IFERROR(VLOOKUP($M381,all_tags[style],1,FALSE),""),
IFERROR(VLOOKUP($N381,all_tags[style],1,FALSE),""),
IFERROR(VLOOKUP($O381,all_tags[style],1,FALSE),"")
)</f>
        <v/>
      </c>
      <c r="AG381" s="5" t="str">
        <f>_xlfn.TEXTJOIN("#",TRUE,
IFERROR(VLOOKUP($F381,all_tags[theme],1,FALSE),""),
IFERROR(VLOOKUP($G381,all_tags[theme],1,FALSE),""),
IFERROR(VLOOKUP($H381,all_tags[theme],1,FALSE),""),
IFERROR(VLOOKUP($I381,all_tags[theme],1,FALSE),""),
IFERROR(VLOOKUP($J381,all_tags[theme],1,FALSE),""),
IFERROR(VLOOKUP($K381,all_tags[theme],1,FALSE),""),
IFERROR(VLOOKUP($L381,all_tags[theme],1,FALSE),""),
IFERROR(VLOOKUP($M381,all_tags[theme],1,FALSE),""),
IFERROR(VLOOKUP($N381,all_tags[theme],1,FALSE),""),
IFERROR(VLOOKUP($O381,all_tags[theme],1,FALSE),"")
)</f>
        <v>data-viz</v>
      </c>
      <c r="AH381" s="5" t="str">
        <f>_xlfn.TEXTJOIN("#",TRUE,
IFERROR(VLOOKUP($F381,all_tags[topic],1,FALSE),""),
IFERROR(VLOOKUP($G381,all_tags[topic],1,FALSE),""),
IFERROR(VLOOKUP($H381,all_tags[topic],1,FALSE),""),
IFERROR(VLOOKUP($I381,all_tags[topic],1,FALSE),""),
IFERROR(VLOOKUP($J381,all_tags[topic],1,FALSE),""),
IFERROR(VLOOKUP($K381,all_tags[topic],1,FALSE),""),
IFERROR(VLOOKUP($L381,all_tags[topic],1,FALSE),""),
IFERROR(VLOOKUP($M381,all_tags[topic],1,FALSE),""),
IFERROR(VLOOKUP($N381,all_tags[topic],1,FALSE),""),
IFERROR(VLOOKUP($O381,all_tags[topic],1,FALSE),"")
)</f>
        <v>data-art</v>
      </c>
      <c r="AI381" s="5" t="str">
        <f>_xlfn.TEXTJOIN("#",TRUE,
IFERROR(VLOOKUP($F381,all_tags[area],1,FALSE),""),
IFERROR(VLOOKUP($G381,all_tags[area],1,FALSE),""),
IFERROR(VLOOKUP($H381,all_tags[area],1,FALSE),""),
IFERROR(VLOOKUP($I381,all_tags[area],1,FALSE),""),
IFERROR(VLOOKUP($J381,all_tags[area],1,FALSE),""),
IFERROR(VLOOKUP($K381,all_tags[area],1,FALSE),""),
IFERROR(VLOOKUP($L381,all_tags[area],1,FALSE),""),
IFERROR(VLOOKUP($M381,all_tags[area],1,FALSE),""),
IFERROR(VLOOKUP($N381,all_tags[area],1,FALSE),""),
IFERROR(VLOOKUP($O381,all_tags[area],1,FALSE),"")
)</f>
        <v/>
      </c>
      <c r="AJ381" s="5" t="str">
        <f>_xlfn.TEXTJOIN("#",TRUE,
IFERROR(VLOOKUP($F381,all_tags[technology],1,FALSE),""),
IFERROR(VLOOKUP($G381,all_tags[technology],1,FALSE),""),
IFERROR(VLOOKUP($H381,all_tags[technology],1,FALSE),""),
IFERROR(VLOOKUP($I381,all_tags[technology],1,FALSE),""),
IFERROR(VLOOKUP($J381,all_tags[technology],1,FALSE),""),
IFERROR(VLOOKUP($K381,all_tags[technology],1,FALSE),""),
IFERROR(VLOOKUP($L381,all_tags[technology],1,FALSE),""),
IFERROR(VLOOKUP($M381,all_tags[technology],1,FALSE),""),
IFERROR(VLOOKUP($N381,all_tags[technology],1,FALSE),""),
IFERROR(VLOOKUP($O381,all_tags[technology],1,FALSE),"")
)</f>
        <v/>
      </c>
      <c r="AK381" s="5" t="str">
        <f>_xlfn.TEXTJOIN("#",TRUE,
IFERROR(VLOOKUP($F381,all_tags[other],1,FALSE),""),
IFERROR(VLOOKUP($G381,all_tags[other],1,FALSE),""),
IFERROR(VLOOKUP($H381,all_tags[other],1,FALSE),""),
IFERROR(VLOOKUP($I381,all_tags[other],1,FALSE),""),
IFERROR(VLOOKUP($J381,all_tags[other],1,FALSE),""),
IFERROR(VLOOKUP($K381,all_tags[other],1,FALSE),""),
IFERROR(VLOOKUP($L381,all_tags[other],1,FALSE),""),
IFERROR(VLOOKUP($M381,all_tags[other],1,FALSE),""),
IFERROR(VLOOKUP($N381,all_tags[other],1,FALSE),""),
IFERROR(VLOOKUP($O381,all_tags[other],1,FALSE),"")
)</f>
        <v/>
      </c>
      <c r="AL381" t="str">
        <f t="shared" si="5"/>
        <v>article;general;overview;data-viz;data-art</v>
      </c>
    </row>
    <row r="382" spans="1:38" x14ac:dyDescent="0.25">
      <c r="A382" t="str">
        <f>source_data[[#This Row],[link_id]]</f>
        <v>L00880</v>
      </c>
      <c r="B382" t="str">
        <f>source_data[[#This Row],[link]]</f>
        <v>http://www.kdnuggets.com/2015/09/free-data-science-books.html</v>
      </c>
      <c r="C382" t="str">
        <f>source_data[[#This Row],[article_title]]</f>
        <v>60+ Free Books on Big Data, Data Science, Data Mining, Machine Learning, Python, R, and more</v>
      </c>
      <c r="D382" t="str">
        <f>source_data[[#This Row],[concatenate]]</f>
        <v>post;book;list;data-science;ml;ai</v>
      </c>
      <c r="E382">
        <f>source_data[[#This Row],[tag_count]]</f>
        <v>5</v>
      </c>
      <c r="F382" t="str" cm="1">
        <f t="array" ref="F382:K382">_xlfn.TEXTSPLIT(Table5[[#This Row],[concatenate]],";")</f>
        <v>post</v>
      </c>
      <c r="G382" t="str">
        <v>book</v>
      </c>
      <c r="H382" t="str">
        <v>list</v>
      </c>
      <c r="I382" t="str">
        <v>data-science</v>
      </c>
      <c r="J382" t="str">
        <v>ml</v>
      </c>
      <c r="K382" t="str">
        <v>ai</v>
      </c>
      <c r="Q382">
        <f>IF(ISBLANK(F382),-1,COUNTIF(all_tags[],F382)-COUNTIF(all_tags[category],F382))</f>
        <v>1</v>
      </c>
      <c r="R382">
        <f>IF(ISBLANK(G382),-1,COUNTIF(all_tags[],G382)-COUNTIF(all_tags[category],G382))</f>
        <v>1</v>
      </c>
      <c r="S382">
        <f>IF(ISBLANK(H382),-1,COUNTIF(all_tags[],H382)-COUNTIF(all_tags[category],H382))</f>
        <v>1</v>
      </c>
      <c r="T382">
        <f>IF(ISBLANK(I382),-1,COUNTIF(all_tags[],I382)-COUNTIF(all_tags[category],I382))</f>
        <v>1</v>
      </c>
      <c r="U382">
        <f>IF(ISBLANK(J382),-1,COUNTIF(all_tags[],J382)-COUNTIF(all_tags[category],J382))</f>
        <v>1</v>
      </c>
      <c r="V382">
        <f>IF(ISBLANK(K382),-1,COUNTIF(all_tags[],K382)-COUNTIF(all_tags[category],K382))</f>
        <v>1</v>
      </c>
      <c r="W382">
        <f>IF(ISBLANK(L382),-1,COUNTIF(all_tags[],L382)-COUNTIF(all_tags[category],L382))</f>
        <v>-1</v>
      </c>
      <c r="X382">
        <f>IF(ISBLANK(M382),-1,COUNTIF(all_tags[],M382)-COUNTIF(all_tags[category],M382))</f>
        <v>-1</v>
      </c>
      <c r="Y382">
        <f>IF(ISBLANK(N382),-1,COUNTIF(all_tags[],N382)-COUNTIF(all_tags[category],N382))</f>
        <v>-1</v>
      </c>
      <c r="Z382">
        <f>IF(ISBLANK(O382),-1,COUNTIF(all_tags[],O382)-COUNTIF(all_tags[category],O382))</f>
        <v>-1</v>
      </c>
      <c r="AB382" t="str">
        <f>Table5[[#This Row],[link_id]]</f>
        <v>L00880</v>
      </c>
      <c r="AC382" s="5" t="str">
        <f>_xlfn.TEXTJOIN("#",TRUE,
IFERROR(VLOOKUP($F382,all_tags[format],1,FALSE),""),
IFERROR(VLOOKUP($G382,all_tags[format],1,FALSE),""),
IFERROR(VLOOKUP($H382,all_tags[format],1,FALSE),""),
IFERROR(VLOOKUP($I382,all_tags[format],1,FALSE),""),
IFERROR(VLOOKUP($J382,all_tags[format],1,FALSE),""),
IFERROR(VLOOKUP($K382,all_tags[format],1,FALSE),""),
IFERROR(VLOOKUP($L382,all_tags[format],1,FALSE),""),
IFERROR(VLOOKUP($M382,all_tags[format],1,FALSE),""),
IFERROR(VLOOKUP($N382,all_tags[format],1,FALSE),""),
IFERROR(VLOOKUP($O382,all_tags[format],1,FALSE),"")
)</f>
        <v>post#book</v>
      </c>
      <c r="AD382" s="5" t="str">
        <f>_xlfn.TEXTJOIN("#",TRUE,
IFERROR(VLOOKUP($F382,all_tags[type],1,FALSE),""),
IFERROR(VLOOKUP($G382,all_tags[type],1,FALSE),""),
IFERROR(VLOOKUP($H382,all_tags[type],1,FALSE),""),
IFERROR(VLOOKUP($I382,all_tags[type],1,FALSE),""),
IFERROR(VLOOKUP($J382,all_tags[type],1,FALSE),""),
IFERROR(VLOOKUP($K382,all_tags[type],1,FALSE),""),
IFERROR(VLOOKUP($L382,all_tags[type],1,FALSE),""),
IFERROR(VLOOKUP($M382,all_tags[type],1,FALSE),""),
IFERROR(VLOOKUP($N382,all_tags[type],1,FALSE),""),
IFERROR(VLOOKUP($O382,all_tags[type],1,FALSE),"")
)</f>
        <v>list</v>
      </c>
      <c r="AE382" s="5" t="str">
        <f>_xlfn.TEXTJOIN("#",TRUE,
IFERROR(VLOOKUP($F382,all_tags[level],1,FALSE),""),
IFERROR(VLOOKUP($G382,all_tags[level],1,FALSE),""),
IFERROR(VLOOKUP($H382,all_tags[level],1,FALSE),""),
IFERROR(VLOOKUP($I382,all_tags[level],1,FALSE),""),
IFERROR(VLOOKUP($J382,all_tags[level],1,FALSE),""),
IFERROR(VLOOKUP($K382,all_tags[level],1,FALSE),""),
IFERROR(VLOOKUP($L382,all_tags[level],1,FALSE),""),
IFERROR(VLOOKUP($M382,all_tags[level],1,FALSE),""),
IFERROR(VLOOKUP($N382,all_tags[level],1,FALSE),""),
IFERROR(VLOOKUP($O382,all_tags[level],1,FALSE),"")
)</f>
        <v/>
      </c>
      <c r="AF382" s="5" t="str">
        <f>_xlfn.TEXTJOIN("#",TRUE,
IFERROR(VLOOKUP($F382,all_tags[style],1,FALSE),""),
IFERROR(VLOOKUP($G382,all_tags[style],1,FALSE),""),
IFERROR(VLOOKUP($H382,all_tags[style],1,FALSE),""),
IFERROR(VLOOKUP($I382,all_tags[style],1,FALSE),""),
IFERROR(VLOOKUP($J382,all_tags[style],1,FALSE),""),
IFERROR(VLOOKUP($K382,all_tags[style],1,FALSE),""),
IFERROR(VLOOKUP($L382,all_tags[style],1,FALSE),""),
IFERROR(VLOOKUP($M382,all_tags[style],1,FALSE),""),
IFERROR(VLOOKUP($N382,all_tags[style],1,FALSE),""),
IFERROR(VLOOKUP($O382,all_tags[style],1,FALSE),"")
)</f>
        <v/>
      </c>
      <c r="AG382" s="5" t="str">
        <f>_xlfn.TEXTJOIN("#",TRUE,
IFERROR(VLOOKUP($F382,all_tags[theme],1,FALSE),""),
IFERROR(VLOOKUP($G382,all_tags[theme],1,FALSE),""),
IFERROR(VLOOKUP($H382,all_tags[theme],1,FALSE),""),
IFERROR(VLOOKUP($I382,all_tags[theme],1,FALSE),""),
IFERROR(VLOOKUP($J382,all_tags[theme],1,FALSE),""),
IFERROR(VLOOKUP($K382,all_tags[theme],1,FALSE),""),
IFERROR(VLOOKUP($L382,all_tags[theme],1,FALSE),""),
IFERROR(VLOOKUP($M382,all_tags[theme],1,FALSE),""),
IFERROR(VLOOKUP($N382,all_tags[theme],1,FALSE),""),
IFERROR(VLOOKUP($O382,all_tags[theme],1,FALSE),"")
)</f>
        <v>data-science</v>
      </c>
      <c r="AH382" s="5" t="str">
        <f>_xlfn.TEXTJOIN("#",TRUE,
IFERROR(VLOOKUP($F382,all_tags[topic],1,FALSE),""),
IFERROR(VLOOKUP($G382,all_tags[topic],1,FALSE),""),
IFERROR(VLOOKUP($H382,all_tags[topic],1,FALSE),""),
IFERROR(VLOOKUP($I382,all_tags[topic],1,FALSE),""),
IFERROR(VLOOKUP($J382,all_tags[topic],1,FALSE),""),
IFERROR(VLOOKUP($K382,all_tags[topic],1,FALSE),""),
IFERROR(VLOOKUP($L382,all_tags[topic],1,FALSE),""),
IFERROR(VLOOKUP($M382,all_tags[topic],1,FALSE),""),
IFERROR(VLOOKUP($N382,all_tags[topic],1,FALSE),""),
IFERROR(VLOOKUP($O382,all_tags[topic],1,FALSE),"")
)</f>
        <v/>
      </c>
      <c r="AI382" s="5" t="str">
        <f>_xlfn.TEXTJOIN("#",TRUE,
IFERROR(VLOOKUP($F382,all_tags[area],1,FALSE),""),
IFERROR(VLOOKUP($G382,all_tags[area],1,FALSE),""),
IFERROR(VLOOKUP($H382,all_tags[area],1,FALSE),""),
IFERROR(VLOOKUP($I382,all_tags[area],1,FALSE),""),
IFERROR(VLOOKUP($J382,all_tags[area],1,FALSE),""),
IFERROR(VLOOKUP($K382,all_tags[area],1,FALSE),""),
IFERROR(VLOOKUP($L382,all_tags[area],1,FALSE),""),
IFERROR(VLOOKUP($M382,all_tags[area],1,FALSE),""),
IFERROR(VLOOKUP($N382,all_tags[area],1,FALSE),""),
IFERROR(VLOOKUP($O382,all_tags[area],1,FALSE),"")
)</f>
        <v>ml#ai</v>
      </c>
      <c r="AJ382" s="5" t="str">
        <f>_xlfn.TEXTJOIN("#",TRUE,
IFERROR(VLOOKUP($F382,all_tags[technology],1,FALSE),""),
IFERROR(VLOOKUP($G382,all_tags[technology],1,FALSE),""),
IFERROR(VLOOKUP($H382,all_tags[technology],1,FALSE),""),
IFERROR(VLOOKUP($I382,all_tags[technology],1,FALSE),""),
IFERROR(VLOOKUP($J382,all_tags[technology],1,FALSE),""),
IFERROR(VLOOKUP($K382,all_tags[technology],1,FALSE),""),
IFERROR(VLOOKUP($L382,all_tags[technology],1,FALSE),""),
IFERROR(VLOOKUP($M382,all_tags[technology],1,FALSE),""),
IFERROR(VLOOKUP($N382,all_tags[technology],1,FALSE),""),
IFERROR(VLOOKUP($O382,all_tags[technology],1,FALSE),"")
)</f>
        <v/>
      </c>
      <c r="AK382" s="5" t="str">
        <f>_xlfn.TEXTJOIN("#",TRUE,
IFERROR(VLOOKUP($F382,all_tags[other],1,FALSE),""),
IFERROR(VLOOKUP($G382,all_tags[other],1,FALSE),""),
IFERROR(VLOOKUP($H382,all_tags[other],1,FALSE),""),
IFERROR(VLOOKUP($I382,all_tags[other],1,FALSE),""),
IFERROR(VLOOKUP($J382,all_tags[other],1,FALSE),""),
IFERROR(VLOOKUP($K382,all_tags[other],1,FALSE),""),
IFERROR(VLOOKUP($L382,all_tags[other],1,FALSE),""),
IFERROR(VLOOKUP($M382,all_tags[other],1,FALSE),""),
IFERROR(VLOOKUP($N382,all_tags[other],1,FALSE),""),
IFERROR(VLOOKUP($O382,all_tags[other],1,FALSE),"")
)</f>
        <v/>
      </c>
      <c r="AL382" t="str">
        <f t="shared" si="5"/>
        <v>post;book;list;data-science;ml;ai</v>
      </c>
    </row>
    <row r="383" spans="1:38" x14ac:dyDescent="0.25">
      <c r="A383" t="str">
        <f>source_data[[#This Row],[link_id]]</f>
        <v>L00881</v>
      </c>
      <c r="B383" t="str">
        <f>source_data[[#This Row],[link]]</f>
        <v>https://win-vector.com/2018/03/11/r-tip-use-the-vtreat-package-for-data-preparation/</v>
      </c>
      <c r="C383" t="str">
        <f>source_data[[#This Row],[article_title]]</f>
        <v>R Tip: Use the vtreat Package For Data Preparation</v>
      </c>
      <c r="D383" t="str">
        <f>source_data[[#This Row],[concatenate]]</f>
        <v>post;package;tip;technology;data-preparation;rstats</v>
      </c>
      <c r="E383">
        <f>source_data[[#This Row],[tag_count]]</f>
        <v>5</v>
      </c>
      <c r="F383" t="str" cm="1">
        <f t="array" ref="F383:K383">_xlfn.TEXTSPLIT(Table5[[#This Row],[concatenate]],";")</f>
        <v>post</v>
      </c>
      <c r="G383" t="str">
        <v>package</v>
      </c>
      <c r="H383" t="str">
        <v>tip</v>
      </c>
      <c r="I383" t="str">
        <v>technology</v>
      </c>
      <c r="J383" t="str">
        <v>data-preparation</v>
      </c>
      <c r="K383" t="str">
        <v>rstats</v>
      </c>
      <c r="Q383">
        <f>IF(ISBLANK(F383),-1,COUNTIF(all_tags[],F383)-COUNTIF(all_tags[category],F383))</f>
        <v>1</v>
      </c>
      <c r="R383">
        <f>IF(ISBLANK(G383),-1,COUNTIF(all_tags[],G383)-COUNTIF(all_tags[category],G383))</f>
        <v>1</v>
      </c>
      <c r="S383">
        <f>IF(ISBLANK(H383),-1,COUNTIF(all_tags[],H383)-COUNTIF(all_tags[category],H383))</f>
        <v>1</v>
      </c>
      <c r="T383">
        <f>IF(ISBLANK(I383),-1,COUNTIF(all_tags[],I383)-COUNTIF(all_tags[category],I383))</f>
        <v>1</v>
      </c>
      <c r="U383">
        <f>IF(ISBLANK(J383),-1,COUNTIF(all_tags[],J383)-COUNTIF(all_tags[category],J383))</f>
        <v>1</v>
      </c>
      <c r="V383">
        <f>IF(ISBLANK(K383),-1,COUNTIF(all_tags[],K383)-COUNTIF(all_tags[category],K383))</f>
        <v>1</v>
      </c>
      <c r="W383">
        <f>IF(ISBLANK(L383),-1,COUNTIF(all_tags[],L383)-COUNTIF(all_tags[category],L383))</f>
        <v>-1</v>
      </c>
      <c r="X383">
        <f>IF(ISBLANK(M383),-1,COUNTIF(all_tags[],M383)-COUNTIF(all_tags[category],M383))</f>
        <v>-1</v>
      </c>
      <c r="Y383">
        <f>IF(ISBLANK(N383),-1,COUNTIF(all_tags[],N383)-COUNTIF(all_tags[category],N383))</f>
        <v>-1</v>
      </c>
      <c r="Z383">
        <f>IF(ISBLANK(O383),-1,COUNTIF(all_tags[],O383)-COUNTIF(all_tags[category],O383))</f>
        <v>-1</v>
      </c>
      <c r="AB383" t="str">
        <f>Table5[[#This Row],[link_id]]</f>
        <v>L00881</v>
      </c>
      <c r="AC383" s="5" t="str">
        <f>_xlfn.TEXTJOIN("#",TRUE,
IFERROR(VLOOKUP($F383,all_tags[format],1,FALSE),""),
IFERROR(VLOOKUP($G383,all_tags[format],1,FALSE),""),
IFERROR(VLOOKUP($H383,all_tags[format],1,FALSE),""),
IFERROR(VLOOKUP($I383,all_tags[format],1,FALSE),""),
IFERROR(VLOOKUP($J383,all_tags[format],1,FALSE),""),
IFERROR(VLOOKUP($K383,all_tags[format],1,FALSE),""),
IFERROR(VLOOKUP($L383,all_tags[format],1,FALSE),""),
IFERROR(VLOOKUP($M383,all_tags[format],1,FALSE),""),
IFERROR(VLOOKUP($N383,all_tags[format],1,FALSE),""),
IFERROR(VLOOKUP($O383,all_tags[format],1,FALSE),"")
)</f>
        <v>post#package</v>
      </c>
      <c r="AD383" s="5" t="str">
        <f>_xlfn.TEXTJOIN("#",TRUE,
IFERROR(VLOOKUP($F383,all_tags[type],1,FALSE),""),
IFERROR(VLOOKUP($G383,all_tags[type],1,FALSE),""),
IFERROR(VLOOKUP($H383,all_tags[type],1,FALSE),""),
IFERROR(VLOOKUP($I383,all_tags[type],1,FALSE),""),
IFERROR(VLOOKUP($J383,all_tags[type],1,FALSE),""),
IFERROR(VLOOKUP($K383,all_tags[type],1,FALSE),""),
IFERROR(VLOOKUP($L383,all_tags[type],1,FALSE),""),
IFERROR(VLOOKUP($M383,all_tags[type],1,FALSE),""),
IFERROR(VLOOKUP($N383,all_tags[type],1,FALSE),""),
IFERROR(VLOOKUP($O383,all_tags[type],1,FALSE),"")
)</f>
        <v>tip</v>
      </c>
      <c r="AE383" s="5" t="str">
        <f>_xlfn.TEXTJOIN("#",TRUE,
IFERROR(VLOOKUP($F383,all_tags[level],1,FALSE),""),
IFERROR(VLOOKUP($G383,all_tags[level],1,FALSE),""),
IFERROR(VLOOKUP($H383,all_tags[level],1,FALSE),""),
IFERROR(VLOOKUP($I383,all_tags[level],1,FALSE),""),
IFERROR(VLOOKUP($J383,all_tags[level],1,FALSE),""),
IFERROR(VLOOKUP($K383,all_tags[level],1,FALSE),""),
IFERROR(VLOOKUP($L383,all_tags[level],1,FALSE),""),
IFERROR(VLOOKUP($M383,all_tags[level],1,FALSE),""),
IFERROR(VLOOKUP($N383,all_tags[level],1,FALSE),""),
IFERROR(VLOOKUP($O383,all_tags[level],1,FALSE),"")
)</f>
        <v/>
      </c>
      <c r="AF383" s="5" t="str">
        <f>_xlfn.TEXTJOIN("#",TRUE,
IFERROR(VLOOKUP($F383,all_tags[style],1,FALSE),""),
IFERROR(VLOOKUP($G383,all_tags[style],1,FALSE),""),
IFERROR(VLOOKUP($H383,all_tags[style],1,FALSE),""),
IFERROR(VLOOKUP($I383,all_tags[style],1,FALSE),""),
IFERROR(VLOOKUP($J383,all_tags[style],1,FALSE),""),
IFERROR(VLOOKUP($K383,all_tags[style],1,FALSE),""),
IFERROR(VLOOKUP($L383,all_tags[style],1,FALSE),""),
IFERROR(VLOOKUP($M383,all_tags[style],1,FALSE),""),
IFERROR(VLOOKUP($N383,all_tags[style],1,FALSE),""),
IFERROR(VLOOKUP($O383,all_tags[style],1,FALSE),"")
)</f>
        <v/>
      </c>
      <c r="AG383" s="5" t="str">
        <f>_xlfn.TEXTJOIN("#",TRUE,
IFERROR(VLOOKUP($F383,all_tags[theme],1,FALSE),""),
IFERROR(VLOOKUP($G383,all_tags[theme],1,FALSE),""),
IFERROR(VLOOKUP($H383,all_tags[theme],1,FALSE),""),
IFERROR(VLOOKUP($I383,all_tags[theme],1,FALSE),""),
IFERROR(VLOOKUP($J383,all_tags[theme],1,FALSE),""),
IFERROR(VLOOKUP($K383,all_tags[theme],1,FALSE),""),
IFERROR(VLOOKUP($L383,all_tags[theme],1,FALSE),""),
IFERROR(VLOOKUP($M383,all_tags[theme],1,FALSE),""),
IFERROR(VLOOKUP($N383,all_tags[theme],1,FALSE),""),
IFERROR(VLOOKUP($O383,all_tags[theme],1,FALSE),"")
)</f>
        <v/>
      </c>
      <c r="AH383" s="5" t="str">
        <f>_xlfn.TEXTJOIN("#",TRUE,
IFERROR(VLOOKUP($F383,all_tags[topic],1,FALSE),""),
IFERROR(VLOOKUP($G383,all_tags[topic],1,FALSE),""),
IFERROR(VLOOKUP($H383,all_tags[topic],1,FALSE),""),
IFERROR(VLOOKUP($I383,all_tags[topic],1,FALSE),""),
IFERROR(VLOOKUP($J383,all_tags[topic],1,FALSE),""),
IFERROR(VLOOKUP($K383,all_tags[topic],1,FALSE),""),
IFERROR(VLOOKUP($L383,all_tags[topic],1,FALSE),""),
IFERROR(VLOOKUP($M383,all_tags[topic],1,FALSE),""),
IFERROR(VLOOKUP($N383,all_tags[topic],1,FALSE),""),
IFERROR(VLOOKUP($O383,all_tags[topic],1,FALSE),"")
)</f>
        <v>technology</v>
      </c>
      <c r="AI383" s="5" t="str">
        <f>_xlfn.TEXTJOIN("#",TRUE,
IFERROR(VLOOKUP($F383,all_tags[area],1,FALSE),""),
IFERROR(VLOOKUP($G383,all_tags[area],1,FALSE),""),
IFERROR(VLOOKUP($H383,all_tags[area],1,FALSE),""),
IFERROR(VLOOKUP($I383,all_tags[area],1,FALSE),""),
IFERROR(VLOOKUP($J383,all_tags[area],1,FALSE),""),
IFERROR(VLOOKUP($K383,all_tags[area],1,FALSE),""),
IFERROR(VLOOKUP($L383,all_tags[area],1,FALSE),""),
IFERROR(VLOOKUP($M383,all_tags[area],1,FALSE),""),
IFERROR(VLOOKUP($N383,all_tags[area],1,FALSE),""),
IFERROR(VLOOKUP($O383,all_tags[area],1,FALSE),"")
)</f>
        <v>data-preparation</v>
      </c>
      <c r="AJ383" s="5" t="str">
        <f>_xlfn.TEXTJOIN("#",TRUE,
IFERROR(VLOOKUP($F383,all_tags[technology],1,FALSE),""),
IFERROR(VLOOKUP($G383,all_tags[technology],1,FALSE),""),
IFERROR(VLOOKUP($H383,all_tags[technology],1,FALSE),""),
IFERROR(VLOOKUP($I383,all_tags[technology],1,FALSE),""),
IFERROR(VLOOKUP($J383,all_tags[technology],1,FALSE),""),
IFERROR(VLOOKUP($K383,all_tags[technology],1,FALSE),""),
IFERROR(VLOOKUP($L383,all_tags[technology],1,FALSE),""),
IFERROR(VLOOKUP($M383,all_tags[technology],1,FALSE),""),
IFERROR(VLOOKUP($N383,all_tags[technology],1,FALSE),""),
IFERROR(VLOOKUP($O383,all_tags[technology],1,FALSE),"")
)</f>
        <v>rstats</v>
      </c>
      <c r="AK383" s="5" t="str">
        <f>_xlfn.TEXTJOIN("#",TRUE,
IFERROR(VLOOKUP($F383,all_tags[other],1,FALSE),""),
IFERROR(VLOOKUP($G383,all_tags[other],1,FALSE),""),
IFERROR(VLOOKUP($H383,all_tags[other],1,FALSE),""),
IFERROR(VLOOKUP($I383,all_tags[other],1,FALSE),""),
IFERROR(VLOOKUP($J383,all_tags[other],1,FALSE),""),
IFERROR(VLOOKUP($K383,all_tags[other],1,FALSE),""),
IFERROR(VLOOKUP($L383,all_tags[other],1,FALSE),""),
IFERROR(VLOOKUP($M383,all_tags[other],1,FALSE),""),
IFERROR(VLOOKUP($N383,all_tags[other],1,FALSE),""),
IFERROR(VLOOKUP($O383,all_tags[other],1,FALSE),"")
)</f>
        <v/>
      </c>
      <c r="AL383" t="str">
        <f t="shared" si="5"/>
        <v>post;package;tip;technology;data-preparation;rstats</v>
      </c>
    </row>
    <row r="384" spans="1:38" x14ac:dyDescent="0.25">
      <c r="A384" t="str">
        <f>source_data[[#This Row],[link_id]]</f>
        <v>L00882</v>
      </c>
      <c r="B384" t="str">
        <f>source_data[[#This Row],[link]]</f>
        <v>https://adv-r.hadley.nz/names-values.html</v>
      </c>
      <c r="C384" t="str">
        <f>source_data[[#This Row],[article_title]]</f>
        <v>Advanced R</v>
      </c>
      <c r="D384" t="str">
        <f>source_data[[#This Row],[concatenate]]</f>
        <v>book;online;advanced;technology;rstats;free</v>
      </c>
      <c r="E384">
        <f>source_data[[#This Row],[tag_count]]</f>
        <v>5</v>
      </c>
      <c r="F384" t="str" cm="1">
        <f t="array" ref="F384:K384">_xlfn.TEXTSPLIT(Table5[[#This Row],[concatenate]],";")</f>
        <v>book</v>
      </c>
      <c r="G384" t="str">
        <v>online</v>
      </c>
      <c r="H384" t="str">
        <v>advanced</v>
      </c>
      <c r="I384" t="str">
        <v>technology</v>
      </c>
      <c r="J384" t="str">
        <v>rstats</v>
      </c>
      <c r="K384" t="str">
        <v>free</v>
      </c>
      <c r="Q384">
        <f>IF(ISBLANK(F384),-1,COUNTIF(all_tags[],F384)-COUNTIF(all_tags[category],F384))</f>
        <v>1</v>
      </c>
      <c r="R384">
        <f>IF(ISBLANK(G384),-1,COUNTIF(all_tags[],G384)-COUNTIF(all_tags[category],G384))</f>
        <v>1</v>
      </c>
      <c r="S384">
        <f>IF(ISBLANK(H384),-1,COUNTIF(all_tags[],H384)-COUNTIF(all_tags[category],H384))</f>
        <v>1</v>
      </c>
      <c r="T384">
        <f>IF(ISBLANK(I384),-1,COUNTIF(all_tags[],I384)-COUNTIF(all_tags[category],I384))</f>
        <v>1</v>
      </c>
      <c r="U384">
        <f>IF(ISBLANK(J384),-1,COUNTIF(all_tags[],J384)-COUNTIF(all_tags[category],J384))</f>
        <v>1</v>
      </c>
      <c r="V384">
        <f>IF(ISBLANK(K384),-1,COUNTIF(all_tags[],K384)-COUNTIF(all_tags[category],K384))</f>
        <v>1</v>
      </c>
      <c r="W384">
        <f>IF(ISBLANK(L384),-1,COUNTIF(all_tags[],L384)-COUNTIF(all_tags[category],L384))</f>
        <v>-1</v>
      </c>
      <c r="X384">
        <f>IF(ISBLANK(M384),-1,COUNTIF(all_tags[],M384)-COUNTIF(all_tags[category],M384))</f>
        <v>-1</v>
      </c>
      <c r="Y384">
        <f>IF(ISBLANK(N384),-1,COUNTIF(all_tags[],N384)-COUNTIF(all_tags[category],N384))</f>
        <v>-1</v>
      </c>
      <c r="Z384">
        <f>IF(ISBLANK(O384),-1,COUNTIF(all_tags[],O384)-COUNTIF(all_tags[category],O384))</f>
        <v>-1</v>
      </c>
      <c r="AB384" t="str">
        <f>Table5[[#This Row],[link_id]]</f>
        <v>L00882</v>
      </c>
      <c r="AC384" s="5" t="str">
        <f>_xlfn.TEXTJOIN("#",TRUE,
IFERROR(VLOOKUP($F384,all_tags[format],1,FALSE),""),
IFERROR(VLOOKUP($G384,all_tags[format],1,FALSE),""),
IFERROR(VLOOKUP($H384,all_tags[format],1,FALSE),""),
IFERROR(VLOOKUP($I384,all_tags[format],1,FALSE),""),
IFERROR(VLOOKUP($J384,all_tags[format],1,FALSE),""),
IFERROR(VLOOKUP($K384,all_tags[format],1,FALSE),""),
IFERROR(VLOOKUP($L384,all_tags[format],1,FALSE),""),
IFERROR(VLOOKUP($M384,all_tags[format],1,FALSE),""),
IFERROR(VLOOKUP($N384,all_tags[format],1,FALSE),""),
IFERROR(VLOOKUP($O384,all_tags[format],1,FALSE),"")
)</f>
        <v>book#online</v>
      </c>
      <c r="AD384" s="5" t="str">
        <f>_xlfn.TEXTJOIN("#",TRUE,
IFERROR(VLOOKUP($F384,all_tags[type],1,FALSE),""),
IFERROR(VLOOKUP($G384,all_tags[type],1,FALSE),""),
IFERROR(VLOOKUP($H384,all_tags[type],1,FALSE),""),
IFERROR(VLOOKUP($I384,all_tags[type],1,FALSE),""),
IFERROR(VLOOKUP($J384,all_tags[type],1,FALSE),""),
IFERROR(VLOOKUP($K384,all_tags[type],1,FALSE),""),
IFERROR(VLOOKUP($L384,all_tags[type],1,FALSE),""),
IFERROR(VLOOKUP($M384,all_tags[type],1,FALSE),""),
IFERROR(VLOOKUP($N384,all_tags[type],1,FALSE),""),
IFERROR(VLOOKUP($O384,all_tags[type],1,FALSE),"")
)</f>
        <v/>
      </c>
      <c r="AE384" s="5" t="str">
        <f>_xlfn.TEXTJOIN("#",TRUE,
IFERROR(VLOOKUP($F384,all_tags[level],1,FALSE),""),
IFERROR(VLOOKUP($G384,all_tags[level],1,FALSE),""),
IFERROR(VLOOKUP($H384,all_tags[level],1,FALSE),""),
IFERROR(VLOOKUP($I384,all_tags[level],1,FALSE),""),
IFERROR(VLOOKUP($J384,all_tags[level],1,FALSE),""),
IFERROR(VLOOKUP($K384,all_tags[level],1,FALSE),""),
IFERROR(VLOOKUP($L384,all_tags[level],1,FALSE),""),
IFERROR(VLOOKUP($M384,all_tags[level],1,FALSE),""),
IFERROR(VLOOKUP($N384,all_tags[level],1,FALSE),""),
IFERROR(VLOOKUP($O384,all_tags[level],1,FALSE),"")
)</f>
        <v>advanced</v>
      </c>
      <c r="AF384" s="5" t="str">
        <f>_xlfn.TEXTJOIN("#",TRUE,
IFERROR(VLOOKUP($F384,all_tags[style],1,FALSE),""),
IFERROR(VLOOKUP($G384,all_tags[style],1,FALSE),""),
IFERROR(VLOOKUP($H384,all_tags[style],1,FALSE),""),
IFERROR(VLOOKUP($I384,all_tags[style],1,FALSE),""),
IFERROR(VLOOKUP($J384,all_tags[style],1,FALSE),""),
IFERROR(VLOOKUP($K384,all_tags[style],1,FALSE),""),
IFERROR(VLOOKUP($L384,all_tags[style],1,FALSE),""),
IFERROR(VLOOKUP($M384,all_tags[style],1,FALSE),""),
IFERROR(VLOOKUP($N384,all_tags[style],1,FALSE),""),
IFERROR(VLOOKUP($O384,all_tags[style],1,FALSE),"")
)</f>
        <v/>
      </c>
      <c r="AG384" s="5" t="str">
        <f>_xlfn.TEXTJOIN("#",TRUE,
IFERROR(VLOOKUP($F384,all_tags[theme],1,FALSE),""),
IFERROR(VLOOKUP($G384,all_tags[theme],1,FALSE),""),
IFERROR(VLOOKUP($H384,all_tags[theme],1,FALSE),""),
IFERROR(VLOOKUP($I384,all_tags[theme],1,FALSE),""),
IFERROR(VLOOKUP($J384,all_tags[theme],1,FALSE),""),
IFERROR(VLOOKUP($K384,all_tags[theme],1,FALSE),""),
IFERROR(VLOOKUP($L384,all_tags[theme],1,FALSE),""),
IFERROR(VLOOKUP($M384,all_tags[theme],1,FALSE),""),
IFERROR(VLOOKUP($N384,all_tags[theme],1,FALSE),""),
IFERROR(VLOOKUP($O384,all_tags[theme],1,FALSE),"")
)</f>
        <v/>
      </c>
      <c r="AH384" s="5" t="str">
        <f>_xlfn.TEXTJOIN("#",TRUE,
IFERROR(VLOOKUP($F384,all_tags[topic],1,FALSE),""),
IFERROR(VLOOKUP($G384,all_tags[topic],1,FALSE),""),
IFERROR(VLOOKUP($H384,all_tags[topic],1,FALSE),""),
IFERROR(VLOOKUP($I384,all_tags[topic],1,FALSE),""),
IFERROR(VLOOKUP($J384,all_tags[topic],1,FALSE),""),
IFERROR(VLOOKUP($K384,all_tags[topic],1,FALSE),""),
IFERROR(VLOOKUP($L384,all_tags[topic],1,FALSE),""),
IFERROR(VLOOKUP($M384,all_tags[topic],1,FALSE),""),
IFERROR(VLOOKUP($N384,all_tags[topic],1,FALSE),""),
IFERROR(VLOOKUP($O384,all_tags[topic],1,FALSE),"")
)</f>
        <v>technology</v>
      </c>
      <c r="AI384" s="5" t="str">
        <f>_xlfn.TEXTJOIN("#",TRUE,
IFERROR(VLOOKUP($F384,all_tags[area],1,FALSE),""),
IFERROR(VLOOKUP($G384,all_tags[area],1,FALSE),""),
IFERROR(VLOOKUP($H384,all_tags[area],1,FALSE),""),
IFERROR(VLOOKUP($I384,all_tags[area],1,FALSE),""),
IFERROR(VLOOKUP($J384,all_tags[area],1,FALSE),""),
IFERROR(VLOOKUP($K384,all_tags[area],1,FALSE),""),
IFERROR(VLOOKUP($L384,all_tags[area],1,FALSE),""),
IFERROR(VLOOKUP($M384,all_tags[area],1,FALSE),""),
IFERROR(VLOOKUP($N384,all_tags[area],1,FALSE),""),
IFERROR(VLOOKUP($O384,all_tags[area],1,FALSE),"")
)</f>
        <v/>
      </c>
      <c r="AJ384" s="5" t="str">
        <f>_xlfn.TEXTJOIN("#",TRUE,
IFERROR(VLOOKUP($F384,all_tags[technology],1,FALSE),""),
IFERROR(VLOOKUP($G384,all_tags[technology],1,FALSE),""),
IFERROR(VLOOKUP($H384,all_tags[technology],1,FALSE),""),
IFERROR(VLOOKUP($I384,all_tags[technology],1,FALSE),""),
IFERROR(VLOOKUP($J384,all_tags[technology],1,FALSE),""),
IFERROR(VLOOKUP($K384,all_tags[technology],1,FALSE),""),
IFERROR(VLOOKUP($L384,all_tags[technology],1,FALSE),""),
IFERROR(VLOOKUP($M384,all_tags[technology],1,FALSE),""),
IFERROR(VLOOKUP($N384,all_tags[technology],1,FALSE),""),
IFERROR(VLOOKUP($O384,all_tags[technology],1,FALSE),"")
)</f>
        <v>rstats</v>
      </c>
      <c r="AK384" s="5" t="str">
        <f>_xlfn.TEXTJOIN("#",TRUE,
IFERROR(VLOOKUP($F384,all_tags[other],1,FALSE),""),
IFERROR(VLOOKUP($G384,all_tags[other],1,FALSE),""),
IFERROR(VLOOKUP($H384,all_tags[other],1,FALSE),""),
IFERROR(VLOOKUP($I384,all_tags[other],1,FALSE),""),
IFERROR(VLOOKUP($J384,all_tags[other],1,FALSE),""),
IFERROR(VLOOKUP($K384,all_tags[other],1,FALSE),""),
IFERROR(VLOOKUP($L384,all_tags[other],1,FALSE),""),
IFERROR(VLOOKUP($M384,all_tags[other],1,FALSE),""),
IFERROR(VLOOKUP($N384,all_tags[other],1,FALSE),""),
IFERROR(VLOOKUP($O384,all_tags[other],1,FALSE),"")
)</f>
        <v>free</v>
      </c>
      <c r="AL384" t="str">
        <f t="shared" si="5"/>
        <v>book;online;advanced;technology;rstats;free</v>
      </c>
    </row>
    <row r="385" spans="1:38" x14ac:dyDescent="0.25">
      <c r="A385" t="str">
        <f>source_data[[#This Row],[link_id]]</f>
        <v>L00884</v>
      </c>
      <c r="B385" t="str">
        <f>source_data[[#This Row],[link]]</f>
        <v>https://www.journals.uchicago.edu/doi/abs/10.1086/695853</v>
      </c>
      <c r="C385" t="str">
        <f>source_data[[#This Row],[article_title]]</f>
        <v>Polarized Mass or Polarized Few? Assessing the Parallel Rise of Survey Nonresponse and Measures of Polarization</v>
      </c>
      <c r="D385" t="str">
        <f>source_data[[#This Row],[concatenate]]</f>
        <v>paper;research;polling;survey</v>
      </c>
      <c r="E385">
        <f>source_data[[#This Row],[tag_count]]</f>
        <v>4</v>
      </c>
      <c r="F385" t="str" cm="1">
        <f t="array" ref="F385:I385">_xlfn.TEXTSPLIT(Table5[[#This Row],[concatenate]],";")</f>
        <v>paper</v>
      </c>
      <c r="G385" t="str">
        <v>research</v>
      </c>
      <c r="H385" t="str">
        <v>polling</v>
      </c>
      <c r="I385" t="str">
        <v>survey</v>
      </c>
      <c r="Q385">
        <f>IF(ISBLANK(F385),-1,COUNTIF(all_tags[],F385)-COUNTIF(all_tags[category],F385))</f>
        <v>1</v>
      </c>
      <c r="R385">
        <f>IF(ISBLANK(G385),-1,COUNTIF(all_tags[],G385)-COUNTIF(all_tags[category],G385))</f>
        <v>1</v>
      </c>
      <c r="S385">
        <f>IF(ISBLANK(H385),-1,COUNTIF(all_tags[],H385)-COUNTIF(all_tags[category],H385))</f>
        <v>1</v>
      </c>
      <c r="T385">
        <f>IF(ISBLANK(I385),-1,COUNTIF(all_tags[],I385)-COUNTIF(all_tags[category],I385))</f>
        <v>1</v>
      </c>
      <c r="U385">
        <f>IF(ISBLANK(J385),-1,COUNTIF(all_tags[],J385)-COUNTIF(all_tags[category],J385))</f>
        <v>-1</v>
      </c>
      <c r="V385">
        <f>IF(ISBLANK(K385),-1,COUNTIF(all_tags[],K385)-COUNTIF(all_tags[category],K385))</f>
        <v>-1</v>
      </c>
      <c r="W385">
        <f>IF(ISBLANK(L385),-1,COUNTIF(all_tags[],L385)-COUNTIF(all_tags[category],L385))</f>
        <v>-1</v>
      </c>
      <c r="X385">
        <f>IF(ISBLANK(M385),-1,COUNTIF(all_tags[],M385)-COUNTIF(all_tags[category],M385))</f>
        <v>-1</v>
      </c>
      <c r="Y385">
        <f>IF(ISBLANK(N385),-1,COUNTIF(all_tags[],N385)-COUNTIF(all_tags[category],N385))</f>
        <v>-1</v>
      </c>
      <c r="Z385">
        <f>IF(ISBLANK(O385),-1,COUNTIF(all_tags[],O385)-COUNTIF(all_tags[category],O385))</f>
        <v>-1</v>
      </c>
      <c r="AB385" t="str">
        <f>Table5[[#This Row],[link_id]]</f>
        <v>L00884</v>
      </c>
      <c r="AC385" s="5" t="str">
        <f>_xlfn.TEXTJOIN("#",TRUE,
IFERROR(VLOOKUP($F385,all_tags[format],1,FALSE),""),
IFERROR(VLOOKUP($G385,all_tags[format],1,FALSE),""),
IFERROR(VLOOKUP($H385,all_tags[format],1,FALSE),""),
IFERROR(VLOOKUP($I385,all_tags[format],1,FALSE),""),
IFERROR(VLOOKUP($J385,all_tags[format],1,FALSE),""),
IFERROR(VLOOKUP($K385,all_tags[format],1,FALSE),""),
IFERROR(VLOOKUP($L385,all_tags[format],1,FALSE),""),
IFERROR(VLOOKUP($M385,all_tags[format],1,FALSE),""),
IFERROR(VLOOKUP($N385,all_tags[format],1,FALSE),""),
IFERROR(VLOOKUP($O385,all_tags[format],1,FALSE),"")
)</f>
        <v>paper</v>
      </c>
      <c r="AD385" s="5" t="str">
        <f>_xlfn.TEXTJOIN("#",TRUE,
IFERROR(VLOOKUP($F385,all_tags[type],1,FALSE),""),
IFERROR(VLOOKUP($G385,all_tags[type],1,FALSE),""),
IFERROR(VLOOKUP($H385,all_tags[type],1,FALSE),""),
IFERROR(VLOOKUP($I385,all_tags[type],1,FALSE),""),
IFERROR(VLOOKUP($J385,all_tags[type],1,FALSE),""),
IFERROR(VLOOKUP($K385,all_tags[type],1,FALSE),""),
IFERROR(VLOOKUP($L385,all_tags[type],1,FALSE),""),
IFERROR(VLOOKUP($M385,all_tags[type],1,FALSE),""),
IFERROR(VLOOKUP($N385,all_tags[type],1,FALSE),""),
IFERROR(VLOOKUP($O385,all_tags[type],1,FALSE),"")
)</f>
        <v>research</v>
      </c>
      <c r="AE385" s="5" t="str">
        <f>_xlfn.TEXTJOIN("#",TRUE,
IFERROR(VLOOKUP($F385,all_tags[level],1,FALSE),""),
IFERROR(VLOOKUP($G385,all_tags[level],1,FALSE),""),
IFERROR(VLOOKUP($H385,all_tags[level],1,FALSE),""),
IFERROR(VLOOKUP($I385,all_tags[level],1,FALSE),""),
IFERROR(VLOOKUP($J385,all_tags[level],1,FALSE),""),
IFERROR(VLOOKUP($K385,all_tags[level],1,FALSE),""),
IFERROR(VLOOKUP($L385,all_tags[level],1,FALSE),""),
IFERROR(VLOOKUP($M385,all_tags[level],1,FALSE),""),
IFERROR(VLOOKUP($N385,all_tags[level],1,FALSE),""),
IFERROR(VLOOKUP($O385,all_tags[level],1,FALSE),"")
)</f>
        <v/>
      </c>
      <c r="AF385" s="5" t="str">
        <f>_xlfn.TEXTJOIN("#",TRUE,
IFERROR(VLOOKUP($F385,all_tags[style],1,FALSE),""),
IFERROR(VLOOKUP($G385,all_tags[style],1,FALSE),""),
IFERROR(VLOOKUP($H385,all_tags[style],1,FALSE),""),
IFERROR(VLOOKUP($I385,all_tags[style],1,FALSE),""),
IFERROR(VLOOKUP($J385,all_tags[style],1,FALSE),""),
IFERROR(VLOOKUP($K385,all_tags[style],1,FALSE),""),
IFERROR(VLOOKUP($L385,all_tags[style],1,FALSE),""),
IFERROR(VLOOKUP($M385,all_tags[style],1,FALSE),""),
IFERROR(VLOOKUP($N385,all_tags[style],1,FALSE),""),
IFERROR(VLOOKUP($O385,all_tags[style],1,FALSE),"")
)</f>
        <v/>
      </c>
      <c r="AG385" s="5" t="str">
        <f>_xlfn.TEXTJOIN("#",TRUE,
IFERROR(VLOOKUP($F385,all_tags[theme],1,FALSE),""),
IFERROR(VLOOKUP($G385,all_tags[theme],1,FALSE),""),
IFERROR(VLOOKUP($H385,all_tags[theme],1,FALSE),""),
IFERROR(VLOOKUP($I385,all_tags[theme],1,FALSE),""),
IFERROR(VLOOKUP($J385,all_tags[theme],1,FALSE),""),
IFERROR(VLOOKUP($K385,all_tags[theme],1,FALSE),""),
IFERROR(VLOOKUP($L385,all_tags[theme],1,FALSE),""),
IFERROR(VLOOKUP($M385,all_tags[theme],1,FALSE),""),
IFERROR(VLOOKUP($N385,all_tags[theme],1,FALSE),""),
IFERROR(VLOOKUP($O385,all_tags[theme],1,FALSE),"")
)</f>
        <v/>
      </c>
      <c r="AH385" s="5" t="str">
        <f>_xlfn.TEXTJOIN("#",TRUE,
IFERROR(VLOOKUP($F385,all_tags[topic],1,FALSE),""),
IFERROR(VLOOKUP($G385,all_tags[topic],1,FALSE),""),
IFERROR(VLOOKUP($H385,all_tags[topic],1,FALSE),""),
IFERROR(VLOOKUP($I385,all_tags[topic],1,FALSE),""),
IFERROR(VLOOKUP($J385,all_tags[topic],1,FALSE),""),
IFERROR(VLOOKUP($K385,all_tags[topic],1,FALSE),""),
IFERROR(VLOOKUP($L385,all_tags[topic],1,FALSE),""),
IFERROR(VLOOKUP($M385,all_tags[topic],1,FALSE),""),
IFERROR(VLOOKUP($N385,all_tags[topic],1,FALSE),""),
IFERROR(VLOOKUP($O385,all_tags[topic],1,FALSE),"")
)</f>
        <v/>
      </c>
      <c r="AI385" s="5" t="str">
        <f>_xlfn.TEXTJOIN("#",TRUE,
IFERROR(VLOOKUP($F385,all_tags[area],1,FALSE),""),
IFERROR(VLOOKUP($G385,all_tags[area],1,FALSE),""),
IFERROR(VLOOKUP($H385,all_tags[area],1,FALSE),""),
IFERROR(VLOOKUP($I385,all_tags[area],1,FALSE),""),
IFERROR(VLOOKUP($J385,all_tags[area],1,FALSE),""),
IFERROR(VLOOKUP($K385,all_tags[area],1,FALSE),""),
IFERROR(VLOOKUP($L385,all_tags[area],1,FALSE),""),
IFERROR(VLOOKUP($M385,all_tags[area],1,FALSE),""),
IFERROR(VLOOKUP($N385,all_tags[area],1,FALSE),""),
IFERROR(VLOOKUP($O385,all_tags[area],1,FALSE),"")
)</f>
        <v>polling#survey</v>
      </c>
      <c r="AJ385" s="5" t="str">
        <f>_xlfn.TEXTJOIN("#",TRUE,
IFERROR(VLOOKUP($F385,all_tags[technology],1,FALSE),""),
IFERROR(VLOOKUP($G385,all_tags[technology],1,FALSE),""),
IFERROR(VLOOKUP($H385,all_tags[technology],1,FALSE),""),
IFERROR(VLOOKUP($I385,all_tags[technology],1,FALSE),""),
IFERROR(VLOOKUP($J385,all_tags[technology],1,FALSE),""),
IFERROR(VLOOKUP($K385,all_tags[technology],1,FALSE),""),
IFERROR(VLOOKUP($L385,all_tags[technology],1,FALSE),""),
IFERROR(VLOOKUP($M385,all_tags[technology],1,FALSE),""),
IFERROR(VLOOKUP($N385,all_tags[technology],1,FALSE),""),
IFERROR(VLOOKUP($O385,all_tags[technology],1,FALSE),"")
)</f>
        <v/>
      </c>
      <c r="AK385" s="5" t="str">
        <f>_xlfn.TEXTJOIN("#",TRUE,
IFERROR(VLOOKUP($F385,all_tags[other],1,FALSE),""),
IFERROR(VLOOKUP($G385,all_tags[other],1,FALSE),""),
IFERROR(VLOOKUP($H385,all_tags[other],1,FALSE),""),
IFERROR(VLOOKUP($I385,all_tags[other],1,FALSE),""),
IFERROR(VLOOKUP($J385,all_tags[other],1,FALSE),""),
IFERROR(VLOOKUP($K385,all_tags[other],1,FALSE),""),
IFERROR(VLOOKUP($L385,all_tags[other],1,FALSE),""),
IFERROR(VLOOKUP($M385,all_tags[other],1,FALSE),""),
IFERROR(VLOOKUP($N385,all_tags[other],1,FALSE),""),
IFERROR(VLOOKUP($O385,all_tags[other],1,FALSE),"")
)</f>
        <v/>
      </c>
      <c r="AL385" t="str">
        <f t="shared" si="5"/>
        <v>paper;research;polling;survey</v>
      </c>
    </row>
    <row r="386" spans="1:38" x14ac:dyDescent="0.25">
      <c r="A386" t="str">
        <f>source_data[[#This Row],[link_id]]</f>
        <v>L00887</v>
      </c>
      <c r="B386" t="str">
        <f>source_data[[#This Row],[link]]</f>
        <v>https://www.visualcinnamon.com/2017/08/d3-loom.html</v>
      </c>
      <c r="C386" t="str">
        <f>source_data[[#This Row],[article_title]]</f>
        <v>Presenting the d3.loom chart</v>
      </c>
      <c r="D386" t="str">
        <f>source_data[[#This Row],[concatenate]]</f>
        <v>post;package;how-to;explainer;data-viz;technology;d3js</v>
      </c>
      <c r="E386">
        <f>source_data[[#This Row],[tag_count]]</f>
        <v>6</v>
      </c>
      <c r="F386" t="str" cm="1">
        <f t="array" ref="F386:L386">_xlfn.TEXTSPLIT(Table5[[#This Row],[concatenate]],";")</f>
        <v>post</v>
      </c>
      <c r="G386" t="str">
        <v>package</v>
      </c>
      <c r="H386" t="str">
        <v>how-to</v>
      </c>
      <c r="I386" t="str">
        <v>explainer</v>
      </c>
      <c r="J386" t="str">
        <v>data-viz</v>
      </c>
      <c r="K386" t="str">
        <v>technology</v>
      </c>
      <c r="L386" t="str">
        <v>d3js</v>
      </c>
      <c r="Q386">
        <f>IF(ISBLANK(F386),-1,COUNTIF(all_tags[],F386)-COUNTIF(all_tags[category],F386))</f>
        <v>1</v>
      </c>
      <c r="R386">
        <f>IF(ISBLANK(G386),-1,COUNTIF(all_tags[],G386)-COUNTIF(all_tags[category],G386))</f>
        <v>1</v>
      </c>
      <c r="S386">
        <f>IF(ISBLANK(H386),-1,COUNTIF(all_tags[],H386)-COUNTIF(all_tags[category],H386))</f>
        <v>1</v>
      </c>
      <c r="T386">
        <f>IF(ISBLANK(I386),-1,COUNTIF(all_tags[],I386)-COUNTIF(all_tags[category],I386))</f>
        <v>1</v>
      </c>
      <c r="U386">
        <f>IF(ISBLANK(J386),-1,COUNTIF(all_tags[],J386)-COUNTIF(all_tags[category],J386))</f>
        <v>1</v>
      </c>
      <c r="V386">
        <f>IF(ISBLANK(K386),-1,COUNTIF(all_tags[],K386)-COUNTIF(all_tags[category],K386))</f>
        <v>1</v>
      </c>
      <c r="W386">
        <f>IF(ISBLANK(L386),-1,COUNTIF(all_tags[],L386)-COUNTIF(all_tags[category],L386))</f>
        <v>1</v>
      </c>
      <c r="X386">
        <f>IF(ISBLANK(M386),-1,COUNTIF(all_tags[],M386)-COUNTIF(all_tags[category],M386))</f>
        <v>-1</v>
      </c>
      <c r="Y386">
        <f>IF(ISBLANK(N386),-1,COUNTIF(all_tags[],N386)-COUNTIF(all_tags[category],N386))</f>
        <v>-1</v>
      </c>
      <c r="Z386">
        <f>IF(ISBLANK(O386),-1,COUNTIF(all_tags[],O386)-COUNTIF(all_tags[category],O386))</f>
        <v>-1</v>
      </c>
      <c r="AB386" t="str">
        <f>Table5[[#This Row],[link_id]]</f>
        <v>L00887</v>
      </c>
      <c r="AC386" s="5" t="str">
        <f>_xlfn.TEXTJOIN("#",TRUE,
IFERROR(VLOOKUP($F386,all_tags[format],1,FALSE),""),
IFERROR(VLOOKUP($G386,all_tags[format],1,FALSE),""),
IFERROR(VLOOKUP($H386,all_tags[format],1,FALSE),""),
IFERROR(VLOOKUP($I386,all_tags[format],1,FALSE),""),
IFERROR(VLOOKUP($J386,all_tags[format],1,FALSE),""),
IFERROR(VLOOKUP($K386,all_tags[format],1,FALSE),""),
IFERROR(VLOOKUP($L386,all_tags[format],1,FALSE),""),
IFERROR(VLOOKUP($M386,all_tags[format],1,FALSE),""),
IFERROR(VLOOKUP($N386,all_tags[format],1,FALSE),""),
IFERROR(VLOOKUP($O386,all_tags[format],1,FALSE),"")
)</f>
        <v>post#package</v>
      </c>
      <c r="AD386" s="5" t="str">
        <f>_xlfn.TEXTJOIN("#",TRUE,
IFERROR(VLOOKUP($F386,all_tags[type],1,FALSE),""),
IFERROR(VLOOKUP($G386,all_tags[type],1,FALSE),""),
IFERROR(VLOOKUP($H386,all_tags[type],1,FALSE),""),
IFERROR(VLOOKUP($I386,all_tags[type],1,FALSE),""),
IFERROR(VLOOKUP($J386,all_tags[type],1,FALSE),""),
IFERROR(VLOOKUP($K386,all_tags[type],1,FALSE),""),
IFERROR(VLOOKUP($L386,all_tags[type],1,FALSE),""),
IFERROR(VLOOKUP($M386,all_tags[type],1,FALSE),""),
IFERROR(VLOOKUP($N386,all_tags[type],1,FALSE),""),
IFERROR(VLOOKUP($O386,all_tags[type],1,FALSE),"")
)</f>
        <v>how-to</v>
      </c>
      <c r="AE386" s="5" t="str">
        <f>_xlfn.TEXTJOIN("#",TRUE,
IFERROR(VLOOKUP($F386,all_tags[level],1,FALSE),""),
IFERROR(VLOOKUP($G386,all_tags[level],1,FALSE),""),
IFERROR(VLOOKUP($H386,all_tags[level],1,FALSE),""),
IFERROR(VLOOKUP($I386,all_tags[level],1,FALSE),""),
IFERROR(VLOOKUP($J386,all_tags[level],1,FALSE),""),
IFERROR(VLOOKUP($K386,all_tags[level],1,FALSE),""),
IFERROR(VLOOKUP($L386,all_tags[level],1,FALSE),""),
IFERROR(VLOOKUP($M386,all_tags[level],1,FALSE),""),
IFERROR(VLOOKUP($N386,all_tags[level],1,FALSE),""),
IFERROR(VLOOKUP($O386,all_tags[level],1,FALSE),"")
)</f>
        <v>explainer</v>
      </c>
      <c r="AF386" s="5" t="str">
        <f>_xlfn.TEXTJOIN("#",TRUE,
IFERROR(VLOOKUP($F386,all_tags[style],1,FALSE),""),
IFERROR(VLOOKUP($G386,all_tags[style],1,FALSE),""),
IFERROR(VLOOKUP($H386,all_tags[style],1,FALSE),""),
IFERROR(VLOOKUP($I386,all_tags[style],1,FALSE),""),
IFERROR(VLOOKUP($J386,all_tags[style],1,FALSE),""),
IFERROR(VLOOKUP($K386,all_tags[style],1,FALSE),""),
IFERROR(VLOOKUP($L386,all_tags[style],1,FALSE),""),
IFERROR(VLOOKUP($M386,all_tags[style],1,FALSE),""),
IFERROR(VLOOKUP($N386,all_tags[style],1,FALSE),""),
IFERROR(VLOOKUP($O386,all_tags[style],1,FALSE),"")
)</f>
        <v/>
      </c>
      <c r="AG386" s="5" t="str">
        <f>_xlfn.TEXTJOIN("#",TRUE,
IFERROR(VLOOKUP($F386,all_tags[theme],1,FALSE),""),
IFERROR(VLOOKUP($G386,all_tags[theme],1,FALSE),""),
IFERROR(VLOOKUP($H386,all_tags[theme],1,FALSE),""),
IFERROR(VLOOKUP($I386,all_tags[theme],1,FALSE),""),
IFERROR(VLOOKUP($J386,all_tags[theme],1,FALSE),""),
IFERROR(VLOOKUP($K386,all_tags[theme],1,FALSE),""),
IFERROR(VLOOKUP($L386,all_tags[theme],1,FALSE),""),
IFERROR(VLOOKUP($M386,all_tags[theme],1,FALSE),""),
IFERROR(VLOOKUP($N386,all_tags[theme],1,FALSE),""),
IFERROR(VLOOKUP($O386,all_tags[theme],1,FALSE),"")
)</f>
        <v>data-viz</v>
      </c>
      <c r="AH386" s="5" t="str">
        <f>_xlfn.TEXTJOIN("#",TRUE,
IFERROR(VLOOKUP($F386,all_tags[topic],1,FALSE),""),
IFERROR(VLOOKUP($G386,all_tags[topic],1,FALSE),""),
IFERROR(VLOOKUP($H386,all_tags[topic],1,FALSE),""),
IFERROR(VLOOKUP($I386,all_tags[topic],1,FALSE),""),
IFERROR(VLOOKUP($J386,all_tags[topic],1,FALSE),""),
IFERROR(VLOOKUP($K386,all_tags[topic],1,FALSE),""),
IFERROR(VLOOKUP($L386,all_tags[topic],1,FALSE),""),
IFERROR(VLOOKUP($M386,all_tags[topic],1,FALSE),""),
IFERROR(VLOOKUP($N386,all_tags[topic],1,FALSE),""),
IFERROR(VLOOKUP($O386,all_tags[topic],1,FALSE),"")
)</f>
        <v>technology</v>
      </c>
      <c r="AI386" s="5" t="str">
        <f>_xlfn.TEXTJOIN("#",TRUE,
IFERROR(VLOOKUP($F386,all_tags[area],1,FALSE),""),
IFERROR(VLOOKUP($G386,all_tags[area],1,FALSE),""),
IFERROR(VLOOKUP($H386,all_tags[area],1,FALSE),""),
IFERROR(VLOOKUP($I386,all_tags[area],1,FALSE),""),
IFERROR(VLOOKUP($J386,all_tags[area],1,FALSE),""),
IFERROR(VLOOKUP($K386,all_tags[area],1,FALSE),""),
IFERROR(VLOOKUP($L386,all_tags[area],1,FALSE),""),
IFERROR(VLOOKUP($M386,all_tags[area],1,FALSE),""),
IFERROR(VLOOKUP($N386,all_tags[area],1,FALSE),""),
IFERROR(VLOOKUP($O386,all_tags[area],1,FALSE),"")
)</f>
        <v/>
      </c>
      <c r="AJ386" s="5" t="str">
        <f>_xlfn.TEXTJOIN("#",TRUE,
IFERROR(VLOOKUP($F386,all_tags[technology],1,FALSE),""),
IFERROR(VLOOKUP($G386,all_tags[technology],1,FALSE),""),
IFERROR(VLOOKUP($H386,all_tags[technology],1,FALSE),""),
IFERROR(VLOOKUP($I386,all_tags[technology],1,FALSE),""),
IFERROR(VLOOKUP($J386,all_tags[technology],1,FALSE),""),
IFERROR(VLOOKUP($K386,all_tags[technology],1,FALSE),""),
IFERROR(VLOOKUP($L386,all_tags[technology],1,FALSE),""),
IFERROR(VLOOKUP($M386,all_tags[technology],1,FALSE),""),
IFERROR(VLOOKUP($N386,all_tags[technology],1,FALSE),""),
IFERROR(VLOOKUP($O386,all_tags[technology],1,FALSE),"")
)</f>
        <v>d3js</v>
      </c>
      <c r="AK386" s="5" t="str">
        <f>_xlfn.TEXTJOIN("#",TRUE,
IFERROR(VLOOKUP($F386,all_tags[other],1,FALSE),""),
IFERROR(VLOOKUP($G386,all_tags[other],1,FALSE),""),
IFERROR(VLOOKUP($H386,all_tags[other],1,FALSE),""),
IFERROR(VLOOKUP($I386,all_tags[other],1,FALSE),""),
IFERROR(VLOOKUP($J386,all_tags[other],1,FALSE),""),
IFERROR(VLOOKUP($K386,all_tags[other],1,FALSE),""),
IFERROR(VLOOKUP($L386,all_tags[other],1,FALSE),""),
IFERROR(VLOOKUP($M386,all_tags[other],1,FALSE),""),
IFERROR(VLOOKUP($N386,all_tags[other],1,FALSE),""),
IFERROR(VLOOKUP($O386,all_tags[other],1,FALSE),"")
)</f>
        <v/>
      </c>
      <c r="AL386" t="str">
        <f t="shared" si="5"/>
        <v>post;package;how-to;explainer;data-viz;technology;d3js</v>
      </c>
    </row>
    <row r="387" spans="1:38" ht="30" x14ac:dyDescent="0.25">
      <c r="A387" t="str">
        <f>source_data[[#This Row],[link_id]]</f>
        <v>L00888</v>
      </c>
      <c r="B387" t="str">
        <f>source_data[[#This Row],[link]]</f>
        <v>https://nathanbrixius.wordpress.com/2016/07/27/model-building-for-large-scale-machine-learning/</v>
      </c>
      <c r="C387" t="str">
        <f>source_data[[#This Row],[article_title]]</f>
        <v>Model Building for Large-Scale Machine Learning</v>
      </c>
      <c r="D387" t="str">
        <f>source_data[[#This Row],[concatenate]]</f>
        <v>post;explainer;basics;ml;optimization;model</v>
      </c>
      <c r="E387">
        <f>source_data[[#This Row],[tag_count]]</f>
        <v>4</v>
      </c>
      <c r="F387" t="str" cm="1">
        <f t="array" ref="F387:K387">_xlfn.TEXTSPLIT(Table5[[#This Row],[concatenate]],";")</f>
        <v>post</v>
      </c>
      <c r="G387" t="str">
        <v>explainer</v>
      </c>
      <c r="H387" t="str">
        <v>basics</v>
      </c>
      <c r="I387" t="str">
        <v>ml</v>
      </c>
      <c r="J387" t="str">
        <v>optimization</v>
      </c>
      <c r="K387" t="str">
        <v>model</v>
      </c>
      <c r="Q387">
        <f>IF(ISBLANK(F387),-1,COUNTIF(all_tags[],F387)-COUNTIF(all_tags[category],F387))</f>
        <v>1</v>
      </c>
      <c r="R387">
        <f>IF(ISBLANK(G387),-1,COUNTIF(all_tags[],G387)-COUNTIF(all_tags[category],G387))</f>
        <v>1</v>
      </c>
      <c r="S387">
        <f>IF(ISBLANK(H387),-1,COUNTIF(all_tags[],H387)-COUNTIF(all_tags[category],H387))</f>
        <v>1</v>
      </c>
      <c r="T387">
        <f>IF(ISBLANK(I387),-1,COUNTIF(all_tags[],I387)-COUNTIF(all_tags[category],I387))</f>
        <v>1</v>
      </c>
      <c r="U387">
        <f>IF(ISBLANK(J387),-1,COUNTIF(all_tags[],J387)-COUNTIF(all_tags[category],J387))</f>
        <v>1</v>
      </c>
      <c r="V387">
        <f>IF(ISBLANK(K387),-1,COUNTIF(all_tags[],K387)-COUNTIF(all_tags[category],K387))</f>
        <v>1</v>
      </c>
      <c r="W387">
        <f>IF(ISBLANK(L387),-1,COUNTIF(all_tags[],L387)-COUNTIF(all_tags[category],L387))</f>
        <v>-1</v>
      </c>
      <c r="X387">
        <f>IF(ISBLANK(M387),-1,COUNTIF(all_tags[],M387)-COUNTIF(all_tags[category],M387))</f>
        <v>-1</v>
      </c>
      <c r="Y387">
        <f>IF(ISBLANK(N387),-1,COUNTIF(all_tags[],N387)-COUNTIF(all_tags[category],N387))</f>
        <v>-1</v>
      </c>
      <c r="Z387">
        <f>IF(ISBLANK(O387),-1,COUNTIF(all_tags[],O387)-COUNTIF(all_tags[category],O387))</f>
        <v>-1</v>
      </c>
      <c r="AB387" t="str">
        <f>Table5[[#This Row],[link_id]]</f>
        <v>L00888</v>
      </c>
      <c r="AC387" s="5" t="str">
        <f>_xlfn.TEXTJOIN("#",TRUE,
IFERROR(VLOOKUP($F387,all_tags[format],1,FALSE),""),
IFERROR(VLOOKUP($G387,all_tags[format],1,FALSE),""),
IFERROR(VLOOKUP($H387,all_tags[format],1,FALSE),""),
IFERROR(VLOOKUP($I387,all_tags[format],1,FALSE),""),
IFERROR(VLOOKUP($J387,all_tags[format],1,FALSE),""),
IFERROR(VLOOKUP($K387,all_tags[format],1,FALSE),""),
IFERROR(VLOOKUP($L387,all_tags[format],1,FALSE),""),
IFERROR(VLOOKUP($M387,all_tags[format],1,FALSE),""),
IFERROR(VLOOKUP($N387,all_tags[format],1,FALSE),""),
IFERROR(VLOOKUP($O387,all_tags[format],1,FALSE),"")
)</f>
        <v>post</v>
      </c>
      <c r="AD387" s="5" t="str">
        <f>_xlfn.TEXTJOIN("#",TRUE,
IFERROR(VLOOKUP($F387,all_tags[type],1,FALSE),""),
IFERROR(VLOOKUP($G387,all_tags[type],1,FALSE),""),
IFERROR(VLOOKUP($H387,all_tags[type],1,FALSE),""),
IFERROR(VLOOKUP($I387,all_tags[type],1,FALSE),""),
IFERROR(VLOOKUP($J387,all_tags[type],1,FALSE),""),
IFERROR(VLOOKUP($K387,all_tags[type],1,FALSE),""),
IFERROR(VLOOKUP($L387,all_tags[type],1,FALSE),""),
IFERROR(VLOOKUP($M387,all_tags[type],1,FALSE),""),
IFERROR(VLOOKUP($N387,all_tags[type],1,FALSE),""),
IFERROR(VLOOKUP($O387,all_tags[type],1,FALSE),"")
)</f>
        <v/>
      </c>
      <c r="AE387" s="5" t="str">
        <f>_xlfn.TEXTJOIN("#",TRUE,
IFERROR(VLOOKUP($F387,all_tags[level],1,FALSE),""),
IFERROR(VLOOKUP($G387,all_tags[level],1,FALSE),""),
IFERROR(VLOOKUP($H387,all_tags[level],1,FALSE),""),
IFERROR(VLOOKUP($I387,all_tags[level],1,FALSE),""),
IFERROR(VLOOKUP($J387,all_tags[level],1,FALSE),""),
IFERROR(VLOOKUP($K387,all_tags[level],1,FALSE),""),
IFERROR(VLOOKUP($L387,all_tags[level],1,FALSE),""),
IFERROR(VLOOKUP($M387,all_tags[level],1,FALSE),""),
IFERROR(VLOOKUP($N387,all_tags[level],1,FALSE),""),
IFERROR(VLOOKUP($O387,all_tags[level],1,FALSE),"")
)</f>
        <v>explainer#basics</v>
      </c>
      <c r="AF387" s="5" t="str">
        <f>_xlfn.TEXTJOIN("#",TRUE,
IFERROR(VLOOKUP($F387,all_tags[style],1,FALSE),""),
IFERROR(VLOOKUP($G387,all_tags[style],1,FALSE),""),
IFERROR(VLOOKUP($H387,all_tags[style],1,FALSE),""),
IFERROR(VLOOKUP($I387,all_tags[style],1,FALSE),""),
IFERROR(VLOOKUP($J387,all_tags[style],1,FALSE),""),
IFERROR(VLOOKUP($K387,all_tags[style],1,FALSE),""),
IFERROR(VLOOKUP($L387,all_tags[style],1,FALSE),""),
IFERROR(VLOOKUP($M387,all_tags[style],1,FALSE),""),
IFERROR(VLOOKUP($N387,all_tags[style],1,FALSE),""),
IFERROR(VLOOKUP($O387,all_tags[style],1,FALSE),"")
)</f>
        <v/>
      </c>
      <c r="AG387" s="5" t="str">
        <f>_xlfn.TEXTJOIN("#",TRUE,
IFERROR(VLOOKUP($F387,all_tags[theme],1,FALSE),""),
IFERROR(VLOOKUP($G387,all_tags[theme],1,FALSE),""),
IFERROR(VLOOKUP($H387,all_tags[theme],1,FALSE),""),
IFERROR(VLOOKUP($I387,all_tags[theme],1,FALSE),""),
IFERROR(VLOOKUP($J387,all_tags[theme],1,FALSE),""),
IFERROR(VLOOKUP($K387,all_tags[theme],1,FALSE),""),
IFERROR(VLOOKUP($L387,all_tags[theme],1,FALSE),""),
IFERROR(VLOOKUP($M387,all_tags[theme],1,FALSE),""),
IFERROR(VLOOKUP($N387,all_tags[theme],1,FALSE),""),
IFERROR(VLOOKUP($O387,all_tags[theme],1,FALSE),"")
)</f>
        <v/>
      </c>
      <c r="AH387" s="5" t="str">
        <f>_xlfn.TEXTJOIN("#",TRUE,
IFERROR(VLOOKUP($F387,all_tags[topic],1,FALSE),""),
IFERROR(VLOOKUP($G387,all_tags[topic],1,FALSE),""),
IFERROR(VLOOKUP($H387,all_tags[topic],1,FALSE),""),
IFERROR(VLOOKUP($I387,all_tags[topic],1,FALSE),""),
IFERROR(VLOOKUP($J387,all_tags[topic],1,FALSE),""),
IFERROR(VLOOKUP($K387,all_tags[topic],1,FALSE),""),
IFERROR(VLOOKUP($L387,all_tags[topic],1,FALSE),""),
IFERROR(VLOOKUP($M387,all_tags[topic],1,FALSE),""),
IFERROR(VLOOKUP($N387,all_tags[topic],1,FALSE),""),
IFERROR(VLOOKUP($O387,all_tags[topic],1,FALSE),"")
)</f>
        <v/>
      </c>
      <c r="AI387" s="5" t="str">
        <f>_xlfn.TEXTJOIN("#",TRUE,
IFERROR(VLOOKUP($F387,all_tags[area],1,FALSE),""),
IFERROR(VLOOKUP($G387,all_tags[area],1,FALSE),""),
IFERROR(VLOOKUP($H387,all_tags[area],1,FALSE),""),
IFERROR(VLOOKUP($I387,all_tags[area],1,FALSE),""),
IFERROR(VLOOKUP($J387,all_tags[area],1,FALSE),""),
IFERROR(VLOOKUP($K387,all_tags[area],1,FALSE),""),
IFERROR(VLOOKUP($L387,all_tags[area],1,FALSE),""),
IFERROR(VLOOKUP($M387,all_tags[area],1,FALSE),""),
IFERROR(VLOOKUP($N387,all_tags[area],1,FALSE),""),
IFERROR(VLOOKUP($O387,all_tags[area],1,FALSE),"")
)</f>
        <v>ml#optimization#model</v>
      </c>
      <c r="AJ387" s="5" t="str">
        <f>_xlfn.TEXTJOIN("#",TRUE,
IFERROR(VLOOKUP($F387,all_tags[technology],1,FALSE),""),
IFERROR(VLOOKUP($G387,all_tags[technology],1,FALSE),""),
IFERROR(VLOOKUP($H387,all_tags[technology],1,FALSE),""),
IFERROR(VLOOKUP($I387,all_tags[technology],1,FALSE),""),
IFERROR(VLOOKUP($J387,all_tags[technology],1,FALSE),""),
IFERROR(VLOOKUP($K387,all_tags[technology],1,FALSE),""),
IFERROR(VLOOKUP($L387,all_tags[technology],1,FALSE),""),
IFERROR(VLOOKUP($M387,all_tags[technology],1,FALSE),""),
IFERROR(VLOOKUP($N387,all_tags[technology],1,FALSE),""),
IFERROR(VLOOKUP($O387,all_tags[technology],1,FALSE),"")
)</f>
        <v/>
      </c>
      <c r="AK387" s="5" t="str">
        <f>_xlfn.TEXTJOIN("#",TRUE,
IFERROR(VLOOKUP($F387,all_tags[other],1,FALSE),""),
IFERROR(VLOOKUP($G387,all_tags[other],1,FALSE),""),
IFERROR(VLOOKUP($H387,all_tags[other],1,FALSE),""),
IFERROR(VLOOKUP($I387,all_tags[other],1,FALSE),""),
IFERROR(VLOOKUP($J387,all_tags[other],1,FALSE),""),
IFERROR(VLOOKUP($K387,all_tags[other],1,FALSE),""),
IFERROR(VLOOKUP($L387,all_tags[other],1,FALSE),""),
IFERROR(VLOOKUP($M387,all_tags[other],1,FALSE),""),
IFERROR(VLOOKUP($N387,all_tags[other],1,FALSE),""),
IFERROR(VLOOKUP($O387,all_tags[other],1,FALSE),"")
)</f>
        <v/>
      </c>
      <c r="AL387" t="str">
        <f t="shared" ref="AL387:AL450" si="6">SUBSTITUTE(_xlfn.TEXTJOIN(";",TRUE,AC387:AK387),"#",";")</f>
        <v>post;explainer;basics;ml;optimization;model</v>
      </c>
    </row>
    <row r="388" spans="1:38" x14ac:dyDescent="0.25">
      <c r="A388" t="str">
        <f>source_data[[#This Row],[link_id]]</f>
        <v>L00892</v>
      </c>
      <c r="B388" t="str">
        <f>source_data[[#This Row],[link]]</f>
        <v>https://algobeans.com/2017/04/04/laymans-tutorial-time-series-analysis/</v>
      </c>
      <c r="C388" t="str">
        <f>source_data[[#This Row],[article_title]]</f>
        <v>Time Series Analysis with Generalized Additive Models</v>
      </c>
      <c r="D388" t="str">
        <f>source_data[[#This Row],[concatenate]]</f>
        <v>post;general;timeseries;gam</v>
      </c>
      <c r="E388">
        <f>source_data[[#This Row],[tag_count]]</f>
        <v>4</v>
      </c>
      <c r="F388" t="str" cm="1">
        <f t="array" ref="F388:I388">_xlfn.TEXTSPLIT(Table5[[#This Row],[concatenate]],";")</f>
        <v>post</v>
      </c>
      <c r="G388" t="str">
        <v>general</v>
      </c>
      <c r="H388" t="str">
        <v>timeseries</v>
      </c>
      <c r="I388" t="str">
        <v>gam</v>
      </c>
      <c r="Q388">
        <f>IF(ISBLANK(F388),-1,COUNTIF(all_tags[],F388)-COUNTIF(all_tags[category],F388))</f>
        <v>1</v>
      </c>
      <c r="R388">
        <f>IF(ISBLANK(G388),-1,COUNTIF(all_tags[],G388)-COUNTIF(all_tags[category],G388))</f>
        <v>1</v>
      </c>
      <c r="S388">
        <f>IF(ISBLANK(H388),-1,COUNTIF(all_tags[],H388)-COUNTIF(all_tags[category],H388))</f>
        <v>1</v>
      </c>
      <c r="T388">
        <f>IF(ISBLANK(I388),-1,COUNTIF(all_tags[],I388)-COUNTIF(all_tags[category],I388))</f>
        <v>1</v>
      </c>
      <c r="U388">
        <f>IF(ISBLANK(J388),-1,COUNTIF(all_tags[],J388)-COUNTIF(all_tags[category],J388))</f>
        <v>-1</v>
      </c>
      <c r="V388">
        <f>IF(ISBLANK(K388),-1,COUNTIF(all_tags[],K388)-COUNTIF(all_tags[category],K388))</f>
        <v>-1</v>
      </c>
      <c r="W388">
        <f>IF(ISBLANK(L388),-1,COUNTIF(all_tags[],L388)-COUNTIF(all_tags[category],L388))</f>
        <v>-1</v>
      </c>
      <c r="X388">
        <f>IF(ISBLANK(M388),-1,COUNTIF(all_tags[],M388)-COUNTIF(all_tags[category],M388))</f>
        <v>-1</v>
      </c>
      <c r="Y388">
        <f>IF(ISBLANK(N388),-1,COUNTIF(all_tags[],N388)-COUNTIF(all_tags[category],N388))</f>
        <v>-1</v>
      </c>
      <c r="Z388">
        <f>IF(ISBLANK(O388),-1,COUNTIF(all_tags[],O388)-COUNTIF(all_tags[category],O388))</f>
        <v>-1</v>
      </c>
      <c r="AB388" t="str">
        <f>Table5[[#This Row],[link_id]]</f>
        <v>L00892</v>
      </c>
      <c r="AC388" s="5" t="str">
        <f>_xlfn.TEXTJOIN("#",TRUE,
IFERROR(VLOOKUP($F388,all_tags[format],1,FALSE),""),
IFERROR(VLOOKUP($G388,all_tags[format],1,FALSE),""),
IFERROR(VLOOKUP($H388,all_tags[format],1,FALSE),""),
IFERROR(VLOOKUP($I388,all_tags[format],1,FALSE),""),
IFERROR(VLOOKUP($J388,all_tags[format],1,FALSE),""),
IFERROR(VLOOKUP($K388,all_tags[format],1,FALSE),""),
IFERROR(VLOOKUP($L388,all_tags[format],1,FALSE),""),
IFERROR(VLOOKUP($M388,all_tags[format],1,FALSE),""),
IFERROR(VLOOKUP($N388,all_tags[format],1,FALSE),""),
IFERROR(VLOOKUP($O388,all_tags[format],1,FALSE),"")
)</f>
        <v>post</v>
      </c>
      <c r="AD388" s="5" t="str">
        <f>_xlfn.TEXTJOIN("#",TRUE,
IFERROR(VLOOKUP($F388,all_tags[type],1,FALSE),""),
IFERROR(VLOOKUP($G388,all_tags[type],1,FALSE),""),
IFERROR(VLOOKUP($H388,all_tags[type],1,FALSE),""),
IFERROR(VLOOKUP($I388,all_tags[type],1,FALSE),""),
IFERROR(VLOOKUP($J388,all_tags[type],1,FALSE),""),
IFERROR(VLOOKUP($K388,all_tags[type],1,FALSE),""),
IFERROR(VLOOKUP($L388,all_tags[type],1,FALSE),""),
IFERROR(VLOOKUP($M388,all_tags[type],1,FALSE),""),
IFERROR(VLOOKUP($N388,all_tags[type],1,FALSE),""),
IFERROR(VLOOKUP($O388,all_tags[type],1,FALSE),"")
)</f>
        <v>general</v>
      </c>
      <c r="AE388" s="5" t="str">
        <f>_xlfn.TEXTJOIN("#",TRUE,
IFERROR(VLOOKUP($F388,all_tags[level],1,FALSE),""),
IFERROR(VLOOKUP($G388,all_tags[level],1,FALSE),""),
IFERROR(VLOOKUP($H388,all_tags[level],1,FALSE),""),
IFERROR(VLOOKUP($I388,all_tags[level],1,FALSE),""),
IFERROR(VLOOKUP($J388,all_tags[level],1,FALSE),""),
IFERROR(VLOOKUP($K388,all_tags[level],1,FALSE),""),
IFERROR(VLOOKUP($L388,all_tags[level],1,FALSE),""),
IFERROR(VLOOKUP($M388,all_tags[level],1,FALSE),""),
IFERROR(VLOOKUP($N388,all_tags[level],1,FALSE),""),
IFERROR(VLOOKUP($O388,all_tags[level],1,FALSE),"")
)</f>
        <v/>
      </c>
      <c r="AF388" s="5" t="str">
        <f>_xlfn.TEXTJOIN("#",TRUE,
IFERROR(VLOOKUP($F388,all_tags[style],1,FALSE),""),
IFERROR(VLOOKUP($G388,all_tags[style],1,FALSE),""),
IFERROR(VLOOKUP($H388,all_tags[style],1,FALSE),""),
IFERROR(VLOOKUP($I388,all_tags[style],1,FALSE),""),
IFERROR(VLOOKUP($J388,all_tags[style],1,FALSE),""),
IFERROR(VLOOKUP($K388,all_tags[style],1,FALSE),""),
IFERROR(VLOOKUP($L388,all_tags[style],1,FALSE),""),
IFERROR(VLOOKUP($M388,all_tags[style],1,FALSE),""),
IFERROR(VLOOKUP($N388,all_tags[style],1,FALSE),""),
IFERROR(VLOOKUP($O388,all_tags[style],1,FALSE),"")
)</f>
        <v/>
      </c>
      <c r="AG388" s="5" t="str">
        <f>_xlfn.TEXTJOIN("#",TRUE,
IFERROR(VLOOKUP($F388,all_tags[theme],1,FALSE),""),
IFERROR(VLOOKUP($G388,all_tags[theme],1,FALSE),""),
IFERROR(VLOOKUP($H388,all_tags[theme],1,FALSE),""),
IFERROR(VLOOKUP($I388,all_tags[theme],1,FALSE),""),
IFERROR(VLOOKUP($J388,all_tags[theme],1,FALSE),""),
IFERROR(VLOOKUP($K388,all_tags[theme],1,FALSE),""),
IFERROR(VLOOKUP($L388,all_tags[theme],1,FALSE),""),
IFERROR(VLOOKUP($M388,all_tags[theme],1,FALSE),""),
IFERROR(VLOOKUP($N388,all_tags[theme],1,FALSE),""),
IFERROR(VLOOKUP($O388,all_tags[theme],1,FALSE),"")
)</f>
        <v/>
      </c>
      <c r="AH388" s="5" t="str">
        <f>_xlfn.TEXTJOIN("#",TRUE,
IFERROR(VLOOKUP($F388,all_tags[topic],1,FALSE),""),
IFERROR(VLOOKUP($G388,all_tags[topic],1,FALSE),""),
IFERROR(VLOOKUP($H388,all_tags[topic],1,FALSE),""),
IFERROR(VLOOKUP($I388,all_tags[topic],1,FALSE),""),
IFERROR(VLOOKUP($J388,all_tags[topic],1,FALSE),""),
IFERROR(VLOOKUP($K388,all_tags[topic],1,FALSE),""),
IFERROR(VLOOKUP($L388,all_tags[topic],1,FALSE),""),
IFERROR(VLOOKUP($M388,all_tags[topic],1,FALSE),""),
IFERROR(VLOOKUP($N388,all_tags[topic],1,FALSE),""),
IFERROR(VLOOKUP($O388,all_tags[topic],1,FALSE),"")
)</f>
        <v/>
      </c>
      <c r="AI388" s="5" t="str">
        <f>_xlfn.TEXTJOIN("#",TRUE,
IFERROR(VLOOKUP($F388,all_tags[area],1,FALSE),""),
IFERROR(VLOOKUP($G388,all_tags[area],1,FALSE),""),
IFERROR(VLOOKUP($H388,all_tags[area],1,FALSE),""),
IFERROR(VLOOKUP($I388,all_tags[area],1,FALSE),""),
IFERROR(VLOOKUP($J388,all_tags[area],1,FALSE),""),
IFERROR(VLOOKUP($K388,all_tags[area],1,FALSE),""),
IFERROR(VLOOKUP($L388,all_tags[area],1,FALSE),""),
IFERROR(VLOOKUP($M388,all_tags[area],1,FALSE),""),
IFERROR(VLOOKUP($N388,all_tags[area],1,FALSE),""),
IFERROR(VLOOKUP($O388,all_tags[area],1,FALSE),"")
)</f>
        <v>timeseries#gam</v>
      </c>
      <c r="AJ388" s="5" t="str">
        <f>_xlfn.TEXTJOIN("#",TRUE,
IFERROR(VLOOKUP($F388,all_tags[technology],1,FALSE),""),
IFERROR(VLOOKUP($G388,all_tags[technology],1,FALSE),""),
IFERROR(VLOOKUP($H388,all_tags[technology],1,FALSE),""),
IFERROR(VLOOKUP($I388,all_tags[technology],1,FALSE),""),
IFERROR(VLOOKUP($J388,all_tags[technology],1,FALSE),""),
IFERROR(VLOOKUP($K388,all_tags[technology],1,FALSE),""),
IFERROR(VLOOKUP($L388,all_tags[technology],1,FALSE),""),
IFERROR(VLOOKUP($M388,all_tags[technology],1,FALSE),""),
IFERROR(VLOOKUP($N388,all_tags[technology],1,FALSE),""),
IFERROR(VLOOKUP($O388,all_tags[technology],1,FALSE),"")
)</f>
        <v/>
      </c>
      <c r="AK388" s="5" t="str">
        <f>_xlfn.TEXTJOIN("#",TRUE,
IFERROR(VLOOKUP($F388,all_tags[other],1,FALSE),""),
IFERROR(VLOOKUP($G388,all_tags[other],1,FALSE),""),
IFERROR(VLOOKUP($H388,all_tags[other],1,FALSE),""),
IFERROR(VLOOKUP($I388,all_tags[other],1,FALSE),""),
IFERROR(VLOOKUP($J388,all_tags[other],1,FALSE),""),
IFERROR(VLOOKUP($K388,all_tags[other],1,FALSE),""),
IFERROR(VLOOKUP($L388,all_tags[other],1,FALSE),""),
IFERROR(VLOOKUP($M388,all_tags[other],1,FALSE),""),
IFERROR(VLOOKUP($N388,all_tags[other],1,FALSE),""),
IFERROR(VLOOKUP($O388,all_tags[other],1,FALSE),"")
)</f>
        <v/>
      </c>
      <c r="AL388" t="str">
        <f t="shared" si="6"/>
        <v>post;general;timeseries;gam</v>
      </c>
    </row>
    <row r="389" spans="1:38" x14ac:dyDescent="0.25">
      <c r="A389" t="str">
        <f>source_data[[#This Row],[link_id]]</f>
        <v>L00894</v>
      </c>
      <c r="B389" t="str">
        <f>source_data[[#This Row],[link]]</f>
        <v>https://docs.microsoft.com/en-us/power-bi/webinars</v>
      </c>
      <c r="C389" t="str">
        <f>source_data[[#This Row],[article_title]]</f>
        <v>Power BI webinars</v>
      </c>
      <c r="D389" t="str">
        <f>source_data[[#This Row],[concatenate]]</f>
        <v>video;list;tutorial;technology;powerbi</v>
      </c>
      <c r="E389">
        <f>source_data[[#This Row],[tag_count]]</f>
        <v>4</v>
      </c>
      <c r="F389" t="str" cm="1">
        <f t="array" ref="F389:J389">_xlfn.TEXTSPLIT(Table5[[#This Row],[concatenate]],";")</f>
        <v>video</v>
      </c>
      <c r="G389" t="str">
        <v>list</v>
      </c>
      <c r="H389" t="str">
        <v>tutorial</v>
      </c>
      <c r="I389" t="str">
        <v>technology</v>
      </c>
      <c r="J389" t="str">
        <v>powerbi</v>
      </c>
      <c r="Q389">
        <f>IF(ISBLANK(F389),-1,COUNTIF(all_tags[],F389)-COUNTIF(all_tags[category],F389))</f>
        <v>1</v>
      </c>
      <c r="R389">
        <f>IF(ISBLANK(G389),-1,COUNTIF(all_tags[],G389)-COUNTIF(all_tags[category],G389))</f>
        <v>1</v>
      </c>
      <c r="S389">
        <f>IF(ISBLANK(H389),-1,COUNTIF(all_tags[],H389)-COUNTIF(all_tags[category],H389))</f>
        <v>1</v>
      </c>
      <c r="T389">
        <f>IF(ISBLANK(I389),-1,COUNTIF(all_tags[],I389)-COUNTIF(all_tags[category],I389))</f>
        <v>1</v>
      </c>
      <c r="U389">
        <f>IF(ISBLANK(J389),-1,COUNTIF(all_tags[],J389)-COUNTIF(all_tags[category],J389))</f>
        <v>1</v>
      </c>
      <c r="V389">
        <f>IF(ISBLANK(K389),-1,COUNTIF(all_tags[],K389)-COUNTIF(all_tags[category],K389))</f>
        <v>-1</v>
      </c>
      <c r="W389">
        <f>IF(ISBLANK(L389),-1,COUNTIF(all_tags[],L389)-COUNTIF(all_tags[category],L389))</f>
        <v>-1</v>
      </c>
      <c r="X389">
        <f>IF(ISBLANK(M389),-1,COUNTIF(all_tags[],M389)-COUNTIF(all_tags[category],M389))</f>
        <v>-1</v>
      </c>
      <c r="Y389">
        <f>IF(ISBLANK(N389),-1,COUNTIF(all_tags[],N389)-COUNTIF(all_tags[category],N389))</f>
        <v>-1</v>
      </c>
      <c r="Z389">
        <f>IF(ISBLANK(O389),-1,COUNTIF(all_tags[],O389)-COUNTIF(all_tags[category],O389))</f>
        <v>-1</v>
      </c>
      <c r="AB389" t="str">
        <f>Table5[[#This Row],[link_id]]</f>
        <v>L00894</v>
      </c>
      <c r="AC389" s="5" t="str">
        <f>_xlfn.TEXTJOIN("#",TRUE,
IFERROR(VLOOKUP($F389,all_tags[format],1,FALSE),""),
IFERROR(VLOOKUP($G389,all_tags[format],1,FALSE),""),
IFERROR(VLOOKUP($H389,all_tags[format],1,FALSE),""),
IFERROR(VLOOKUP($I389,all_tags[format],1,FALSE),""),
IFERROR(VLOOKUP($J389,all_tags[format],1,FALSE),""),
IFERROR(VLOOKUP($K389,all_tags[format],1,FALSE),""),
IFERROR(VLOOKUP($L389,all_tags[format],1,FALSE),""),
IFERROR(VLOOKUP($M389,all_tags[format],1,FALSE),""),
IFERROR(VLOOKUP($N389,all_tags[format],1,FALSE),""),
IFERROR(VLOOKUP($O389,all_tags[format],1,FALSE),"")
)</f>
        <v>video</v>
      </c>
      <c r="AD389" s="5" t="str">
        <f>_xlfn.TEXTJOIN("#",TRUE,
IFERROR(VLOOKUP($F389,all_tags[type],1,FALSE),""),
IFERROR(VLOOKUP($G389,all_tags[type],1,FALSE),""),
IFERROR(VLOOKUP($H389,all_tags[type],1,FALSE),""),
IFERROR(VLOOKUP($I389,all_tags[type],1,FALSE),""),
IFERROR(VLOOKUP($J389,all_tags[type],1,FALSE),""),
IFERROR(VLOOKUP($K389,all_tags[type],1,FALSE),""),
IFERROR(VLOOKUP($L389,all_tags[type],1,FALSE),""),
IFERROR(VLOOKUP($M389,all_tags[type],1,FALSE),""),
IFERROR(VLOOKUP($N389,all_tags[type],1,FALSE),""),
IFERROR(VLOOKUP($O389,all_tags[type],1,FALSE),"")
)</f>
        <v>list#tutorial</v>
      </c>
      <c r="AE389" s="5" t="str">
        <f>_xlfn.TEXTJOIN("#",TRUE,
IFERROR(VLOOKUP($F389,all_tags[level],1,FALSE),""),
IFERROR(VLOOKUP($G389,all_tags[level],1,FALSE),""),
IFERROR(VLOOKUP($H389,all_tags[level],1,FALSE),""),
IFERROR(VLOOKUP($I389,all_tags[level],1,FALSE),""),
IFERROR(VLOOKUP($J389,all_tags[level],1,FALSE),""),
IFERROR(VLOOKUP($K389,all_tags[level],1,FALSE),""),
IFERROR(VLOOKUP($L389,all_tags[level],1,FALSE),""),
IFERROR(VLOOKUP($M389,all_tags[level],1,FALSE),""),
IFERROR(VLOOKUP($N389,all_tags[level],1,FALSE),""),
IFERROR(VLOOKUP($O389,all_tags[level],1,FALSE),"")
)</f>
        <v/>
      </c>
      <c r="AF389" s="5" t="str">
        <f>_xlfn.TEXTJOIN("#",TRUE,
IFERROR(VLOOKUP($F389,all_tags[style],1,FALSE),""),
IFERROR(VLOOKUP($G389,all_tags[style],1,FALSE),""),
IFERROR(VLOOKUP($H389,all_tags[style],1,FALSE),""),
IFERROR(VLOOKUP($I389,all_tags[style],1,FALSE),""),
IFERROR(VLOOKUP($J389,all_tags[style],1,FALSE),""),
IFERROR(VLOOKUP($K389,all_tags[style],1,FALSE),""),
IFERROR(VLOOKUP($L389,all_tags[style],1,FALSE),""),
IFERROR(VLOOKUP($M389,all_tags[style],1,FALSE),""),
IFERROR(VLOOKUP($N389,all_tags[style],1,FALSE),""),
IFERROR(VLOOKUP($O389,all_tags[style],1,FALSE),"")
)</f>
        <v/>
      </c>
      <c r="AG389" s="5" t="str">
        <f>_xlfn.TEXTJOIN("#",TRUE,
IFERROR(VLOOKUP($F389,all_tags[theme],1,FALSE),""),
IFERROR(VLOOKUP($G389,all_tags[theme],1,FALSE),""),
IFERROR(VLOOKUP($H389,all_tags[theme],1,FALSE),""),
IFERROR(VLOOKUP($I389,all_tags[theme],1,FALSE),""),
IFERROR(VLOOKUP($J389,all_tags[theme],1,FALSE),""),
IFERROR(VLOOKUP($K389,all_tags[theme],1,FALSE),""),
IFERROR(VLOOKUP($L389,all_tags[theme],1,FALSE),""),
IFERROR(VLOOKUP($M389,all_tags[theme],1,FALSE),""),
IFERROR(VLOOKUP($N389,all_tags[theme],1,FALSE),""),
IFERROR(VLOOKUP($O389,all_tags[theme],1,FALSE),"")
)</f>
        <v/>
      </c>
      <c r="AH389" s="5" t="str">
        <f>_xlfn.TEXTJOIN("#",TRUE,
IFERROR(VLOOKUP($F389,all_tags[topic],1,FALSE),""),
IFERROR(VLOOKUP($G389,all_tags[topic],1,FALSE),""),
IFERROR(VLOOKUP($H389,all_tags[topic],1,FALSE),""),
IFERROR(VLOOKUP($I389,all_tags[topic],1,FALSE),""),
IFERROR(VLOOKUP($J389,all_tags[topic],1,FALSE),""),
IFERROR(VLOOKUP($K389,all_tags[topic],1,FALSE),""),
IFERROR(VLOOKUP($L389,all_tags[topic],1,FALSE),""),
IFERROR(VLOOKUP($M389,all_tags[topic],1,FALSE),""),
IFERROR(VLOOKUP($N389,all_tags[topic],1,FALSE),""),
IFERROR(VLOOKUP($O389,all_tags[topic],1,FALSE),"")
)</f>
        <v>technology</v>
      </c>
      <c r="AI389" s="5" t="str">
        <f>_xlfn.TEXTJOIN("#",TRUE,
IFERROR(VLOOKUP($F389,all_tags[area],1,FALSE),""),
IFERROR(VLOOKUP($G389,all_tags[area],1,FALSE),""),
IFERROR(VLOOKUP($H389,all_tags[area],1,FALSE),""),
IFERROR(VLOOKUP($I389,all_tags[area],1,FALSE),""),
IFERROR(VLOOKUP($J389,all_tags[area],1,FALSE),""),
IFERROR(VLOOKUP($K389,all_tags[area],1,FALSE),""),
IFERROR(VLOOKUP($L389,all_tags[area],1,FALSE),""),
IFERROR(VLOOKUP($M389,all_tags[area],1,FALSE),""),
IFERROR(VLOOKUP($N389,all_tags[area],1,FALSE),""),
IFERROR(VLOOKUP($O389,all_tags[area],1,FALSE),"")
)</f>
        <v/>
      </c>
      <c r="AJ389" s="5" t="str">
        <f>_xlfn.TEXTJOIN("#",TRUE,
IFERROR(VLOOKUP($F389,all_tags[technology],1,FALSE),""),
IFERROR(VLOOKUP($G389,all_tags[technology],1,FALSE),""),
IFERROR(VLOOKUP($H389,all_tags[technology],1,FALSE),""),
IFERROR(VLOOKUP($I389,all_tags[technology],1,FALSE),""),
IFERROR(VLOOKUP($J389,all_tags[technology],1,FALSE),""),
IFERROR(VLOOKUP($K389,all_tags[technology],1,FALSE),""),
IFERROR(VLOOKUP($L389,all_tags[technology],1,FALSE),""),
IFERROR(VLOOKUP($M389,all_tags[technology],1,FALSE),""),
IFERROR(VLOOKUP($N389,all_tags[technology],1,FALSE),""),
IFERROR(VLOOKUP($O389,all_tags[technology],1,FALSE),"")
)</f>
        <v>powerbi</v>
      </c>
      <c r="AK389" s="5" t="str">
        <f>_xlfn.TEXTJOIN("#",TRUE,
IFERROR(VLOOKUP($F389,all_tags[other],1,FALSE),""),
IFERROR(VLOOKUP($G389,all_tags[other],1,FALSE),""),
IFERROR(VLOOKUP($H389,all_tags[other],1,FALSE),""),
IFERROR(VLOOKUP($I389,all_tags[other],1,FALSE),""),
IFERROR(VLOOKUP($J389,all_tags[other],1,FALSE),""),
IFERROR(VLOOKUP($K389,all_tags[other],1,FALSE),""),
IFERROR(VLOOKUP($L389,all_tags[other],1,FALSE),""),
IFERROR(VLOOKUP($M389,all_tags[other],1,FALSE),""),
IFERROR(VLOOKUP($N389,all_tags[other],1,FALSE),""),
IFERROR(VLOOKUP($O389,all_tags[other],1,FALSE),"")
)</f>
        <v/>
      </c>
      <c r="AL389" t="str">
        <f t="shared" si="6"/>
        <v>video;list;tutorial;technology;powerbi</v>
      </c>
    </row>
    <row r="390" spans="1:38" x14ac:dyDescent="0.25">
      <c r="A390" t="str">
        <f>source_data[[#This Row],[link_id]]</f>
        <v>L00899</v>
      </c>
      <c r="B390" t="str">
        <f>source_data[[#This Row],[link]]</f>
        <v>https://powerbi.microsoft.com/fr-fr/blog/coming-soon-to-power-bi-common-data-service-for-analytics/</v>
      </c>
      <c r="C390" t="str">
        <f>source_data[[#This Row],[article_title]]</f>
        <v>Coming soon to Power BI: Common Data Service for Analytics</v>
      </c>
      <c r="D390" t="str">
        <f>source_data[[#This Row],[concatenate]]</f>
        <v>post;feature;function;technology;powerbi</v>
      </c>
      <c r="E390">
        <f>source_data[[#This Row],[tag_count]]</f>
        <v>4</v>
      </c>
      <c r="F390" t="str" cm="1">
        <f t="array" ref="F390:J390">_xlfn.TEXTSPLIT(Table5[[#This Row],[concatenate]],";")</f>
        <v>post</v>
      </c>
      <c r="G390" t="str">
        <v>feature</v>
      </c>
      <c r="H390" t="str">
        <v>function</v>
      </c>
      <c r="I390" t="str">
        <v>technology</v>
      </c>
      <c r="J390" t="str">
        <v>powerbi</v>
      </c>
      <c r="Q390">
        <f>IF(ISBLANK(F390),-1,COUNTIF(all_tags[],F390)-COUNTIF(all_tags[category],F390))</f>
        <v>1</v>
      </c>
      <c r="R390">
        <f>IF(ISBLANK(G390),-1,COUNTIF(all_tags[],G390)-COUNTIF(all_tags[category],G390))</f>
        <v>1</v>
      </c>
      <c r="S390">
        <f>IF(ISBLANK(H390),-1,COUNTIF(all_tags[],H390)-COUNTIF(all_tags[category],H390))</f>
        <v>1</v>
      </c>
      <c r="T390">
        <f>IF(ISBLANK(I390),-1,COUNTIF(all_tags[],I390)-COUNTIF(all_tags[category],I390))</f>
        <v>1</v>
      </c>
      <c r="U390">
        <f>IF(ISBLANK(J390),-1,COUNTIF(all_tags[],J390)-COUNTIF(all_tags[category],J390))</f>
        <v>1</v>
      </c>
      <c r="V390">
        <f>IF(ISBLANK(K390),-1,COUNTIF(all_tags[],K390)-COUNTIF(all_tags[category],K390))</f>
        <v>-1</v>
      </c>
      <c r="W390">
        <f>IF(ISBLANK(L390),-1,COUNTIF(all_tags[],L390)-COUNTIF(all_tags[category],L390))</f>
        <v>-1</v>
      </c>
      <c r="X390">
        <f>IF(ISBLANK(M390),-1,COUNTIF(all_tags[],M390)-COUNTIF(all_tags[category],M390))</f>
        <v>-1</v>
      </c>
      <c r="Y390">
        <f>IF(ISBLANK(N390),-1,COUNTIF(all_tags[],N390)-COUNTIF(all_tags[category],N390))</f>
        <v>-1</v>
      </c>
      <c r="Z390">
        <f>IF(ISBLANK(O390),-1,COUNTIF(all_tags[],O390)-COUNTIF(all_tags[category],O390))</f>
        <v>-1</v>
      </c>
      <c r="AB390" t="str">
        <f>Table5[[#This Row],[link_id]]</f>
        <v>L00899</v>
      </c>
      <c r="AC390" s="5" t="str">
        <f>_xlfn.TEXTJOIN("#",TRUE,
IFERROR(VLOOKUP($F390,all_tags[format],1,FALSE),""),
IFERROR(VLOOKUP($G390,all_tags[format],1,FALSE),""),
IFERROR(VLOOKUP($H390,all_tags[format],1,FALSE),""),
IFERROR(VLOOKUP($I390,all_tags[format],1,FALSE),""),
IFERROR(VLOOKUP($J390,all_tags[format],1,FALSE),""),
IFERROR(VLOOKUP($K390,all_tags[format],1,FALSE),""),
IFERROR(VLOOKUP($L390,all_tags[format],1,FALSE),""),
IFERROR(VLOOKUP($M390,all_tags[format],1,FALSE),""),
IFERROR(VLOOKUP($N390,all_tags[format],1,FALSE),""),
IFERROR(VLOOKUP($O390,all_tags[format],1,FALSE),"")
)</f>
        <v>post</v>
      </c>
      <c r="AD390" s="5" t="str">
        <f>_xlfn.TEXTJOIN("#",TRUE,
IFERROR(VLOOKUP($F390,all_tags[type],1,FALSE),""),
IFERROR(VLOOKUP($G390,all_tags[type],1,FALSE),""),
IFERROR(VLOOKUP($H390,all_tags[type],1,FALSE),""),
IFERROR(VLOOKUP($I390,all_tags[type],1,FALSE),""),
IFERROR(VLOOKUP($J390,all_tags[type],1,FALSE),""),
IFERROR(VLOOKUP($K390,all_tags[type],1,FALSE),""),
IFERROR(VLOOKUP($L390,all_tags[type],1,FALSE),""),
IFERROR(VLOOKUP($M390,all_tags[type],1,FALSE),""),
IFERROR(VLOOKUP($N390,all_tags[type],1,FALSE),""),
IFERROR(VLOOKUP($O390,all_tags[type],1,FALSE),"")
)</f>
        <v/>
      </c>
      <c r="AE390" s="5" t="str">
        <f>_xlfn.TEXTJOIN("#",TRUE,
IFERROR(VLOOKUP($F390,all_tags[level],1,FALSE),""),
IFERROR(VLOOKUP($G390,all_tags[level],1,FALSE),""),
IFERROR(VLOOKUP($H390,all_tags[level],1,FALSE),""),
IFERROR(VLOOKUP($I390,all_tags[level],1,FALSE),""),
IFERROR(VLOOKUP($J390,all_tags[level],1,FALSE),""),
IFERROR(VLOOKUP($K390,all_tags[level],1,FALSE),""),
IFERROR(VLOOKUP($L390,all_tags[level],1,FALSE),""),
IFERROR(VLOOKUP($M390,all_tags[level],1,FALSE),""),
IFERROR(VLOOKUP($N390,all_tags[level],1,FALSE),""),
IFERROR(VLOOKUP($O390,all_tags[level],1,FALSE),"")
)</f>
        <v/>
      </c>
      <c r="AF390" s="5" t="str">
        <f>_xlfn.TEXTJOIN("#",TRUE,
IFERROR(VLOOKUP($F390,all_tags[style],1,FALSE),""),
IFERROR(VLOOKUP($G390,all_tags[style],1,FALSE),""),
IFERROR(VLOOKUP($H390,all_tags[style],1,FALSE),""),
IFERROR(VLOOKUP($I390,all_tags[style],1,FALSE),""),
IFERROR(VLOOKUP($J390,all_tags[style],1,FALSE),""),
IFERROR(VLOOKUP($K390,all_tags[style],1,FALSE),""),
IFERROR(VLOOKUP($L390,all_tags[style],1,FALSE),""),
IFERROR(VLOOKUP($M390,all_tags[style],1,FALSE),""),
IFERROR(VLOOKUP($N390,all_tags[style],1,FALSE),""),
IFERROR(VLOOKUP($O390,all_tags[style],1,FALSE),"")
)</f>
        <v/>
      </c>
      <c r="AG390" s="5" t="str">
        <f>_xlfn.TEXTJOIN("#",TRUE,
IFERROR(VLOOKUP($F390,all_tags[theme],1,FALSE),""),
IFERROR(VLOOKUP($G390,all_tags[theme],1,FALSE),""),
IFERROR(VLOOKUP($H390,all_tags[theme],1,FALSE),""),
IFERROR(VLOOKUP($I390,all_tags[theme],1,FALSE),""),
IFERROR(VLOOKUP($J390,all_tags[theme],1,FALSE),""),
IFERROR(VLOOKUP($K390,all_tags[theme],1,FALSE),""),
IFERROR(VLOOKUP($L390,all_tags[theme],1,FALSE),""),
IFERROR(VLOOKUP($M390,all_tags[theme],1,FALSE),""),
IFERROR(VLOOKUP($N390,all_tags[theme],1,FALSE),""),
IFERROR(VLOOKUP($O390,all_tags[theme],1,FALSE),"")
)</f>
        <v/>
      </c>
      <c r="AH390" s="5" t="str">
        <f>_xlfn.TEXTJOIN("#",TRUE,
IFERROR(VLOOKUP($F390,all_tags[topic],1,FALSE),""),
IFERROR(VLOOKUP($G390,all_tags[topic],1,FALSE),""),
IFERROR(VLOOKUP($H390,all_tags[topic],1,FALSE),""),
IFERROR(VLOOKUP($I390,all_tags[topic],1,FALSE),""),
IFERROR(VLOOKUP($J390,all_tags[topic],1,FALSE),""),
IFERROR(VLOOKUP($K390,all_tags[topic],1,FALSE),""),
IFERROR(VLOOKUP($L390,all_tags[topic],1,FALSE),""),
IFERROR(VLOOKUP($M390,all_tags[topic],1,FALSE),""),
IFERROR(VLOOKUP($N390,all_tags[topic],1,FALSE),""),
IFERROR(VLOOKUP($O390,all_tags[topic],1,FALSE),"")
)</f>
        <v>feature#function#technology</v>
      </c>
      <c r="AI390" s="5" t="str">
        <f>_xlfn.TEXTJOIN("#",TRUE,
IFERROR(VLOOKUP($F390,all_tags[area],1,FALSE),""),
IFERROR(VLOOKUP($G390,all_tags[area],1,FALSE),""),
IFERROR(VLOOKUP($H390,all_tags[area],1,FALSE),""),
IFERROR(VLOOKUP($I390,all_tags[area],1,FALSE),""),
IFERROR(VLOOKUP($J390,all_tags[area],1,FALSE),""),
IFERROR(VLOOKUP($K390,all_tags[area],1,FALSE),""),
IFERROR(VLOOKUP($L390,all_tags[area],1,FALSE),""),
IFERROR(VLOOKUP($M390,all_tags[area],1,FALSE),""),
IFERROR(VLOOKUP($N390,all_tags[area],1,FALSE),""),
IFERROR(VLOOKUP($O390,all_tags[area],1,FALSE),"")
)</f>
        <v/>
      </c>
      <c r="AJ390" s="5" t="str">
        <f>_xlfn.TEXTJOIN("#",TRUE,
IFERROR(VLOOKUP($F390,all_tags[technology],1,FALSE),""),
IFERROR(VLOOKUP($G390,all_tags[technology],1,FALSE),""),
IFERROR(VLOOKUP($H390,all_tags[technology],1,FALSE),""),
IFERROR(VLOOKUP($I390,all_tags[technology],1,FALSE),""),
IFERROR(VLOOKUP($J390,all_tags[technology],1,FALSE),""),
IFERROR(VLOOKUP($K390,all_tags[technology],1,FALSE),""),
IFERROR(VLOOKUP($L390,all_tags[technology],1,FALSE),""),
IFERROR(VLOOKUP($M390,all_tags[technology],1,FALSE),""),
IFERROR(VLOOKUP($N390,all_tags[technology],1,FALSE),""),
IFERROR(VLOOKUP($O390,all_tags[technology],1,FALSE),"")
)</f>
        <v>powerbi</v>
      </c>
      <c r="AK390" s="5" t="str">
        <f>_xlfn.TEXTJOIN("#",TRUE,
IFERROR(VLOOKUP($F390,all_tags[other],1,FALSE),""),
IFERROR(VLOOKUP($G390,all_tags[other],1,FALSE),""),
IFERROR(VLOOKUP($H390,all_tags[other],1,FALSE),""),
IFERROR(VLOOKUP($I390,all_tags[other],1,FALSE),""),
IFERROR(VLOOKUP($J390,all_tags[other],1,FALSE),""),
IFERROR(VLOOKUP($K390,all_tags[other],1,FALSE),""),
IFERROR(VLOOKUP($L390,all_tags[other],1,FALSE),""),
IFERROR(VLOOKUP($M390,all_tags[other],1,FALSE),""),
IFERROR(VLOOKUP($N390,all_tags[other],1,FALSE),""),
IFERROR(VLOOKUP($O390,all_tags[other],1,FALSE),"")
)</f>
        <v/>
      </c>
      <c r="AL390" t="str">
        <f t="shared" si="6"/>
        <v>post;feature;function;technology;powerbi</v>
      </c>
    </row>
    <row r="391" spans="1:38" x14ac:dyDescent="0.25">
      <c r="A391" t="str">
        <f>source_data[[#This Row],[link_id]]</f>
        <v>L00901</v>
      </c>
      <c r="B391" t="str">
        <f>source_data[[#This Row],[link]]</f>
        <v>https://theodi.org/article/creating-ecosystem-maps-for-open-data/</v>
      </c>
      <c r="C391" t="str">
        <f>source_data[[#This Row],[article_title]]</f>
        <v>Creating ecosystem maps for open data</v>
      </c>
      <c r="D391" t="str">
        <f>source_data[[#This Row],[concatenate]]</f>
        <v>post;overview;ecosystem;open-data</v>
      </c>
      <c r="E391">
        <f>source_data[[#This Row],[tag_count]]</f>
        <v>5</v>
      </c>
      <c r="F391" t="str" cm="1">
        <f t="array" ref="F391:I391">_xlfn.TEXTSPLIT(Table5[[#This Row],[concatenate]],";")</f>
        <v>post</v>
      </c>
      <c r="G391" t="str">
        <v>overview</v>
      </c>
      <c r="H391" t="str">
        <v>ecosystem</v>
      </c>
      <c r="I391" t="str">
        <v>open-data</v>
      </c>
      <c r="Q391">
        <f>IF(ISBLANK(F391),-1,COUNTIF(all_tags[],F391)-COUNTIF(all_tags[category],F391))</f>
        <v>1</v>
      </c>
      <c r="R391">
        <f>IF(ISBLANK(G391),-1,COUNTIF(all_tags[],G391)-COUNTIF(all_tags[category],G391))</f>
        <v>1</v>
      </c>
      <c r="S391">
        <f>IF(ISBLANK(H391),-1,COUNTIF(all_tags[],H391)-COUNTIF(all_tags[category],H391))</f>
        <v>1</v>
      </c>
      <c r="T391">
        <f>IF(ISBLANK(I391),-1,COUNTIF(all_tags[],I391)-COUNTIF(all_tags[category],I391))</f>
        <v>1</v>
      </c>
      <c r="U391">
        <f>IF(ISBLANK(J391),-1,COUNTIF(all_tags[],J391)-COUNTIF(all_tags[category],J391))</f>
        <v>-1</v>
      </c>
      <c r="V391">
        <f>IF(ISBLANK(K391),-1,COUNTIF(all_tags[],K391)-COUNTIF(all_tags[category],K391))</f>
        <v>-1</v>
      </c>
      <c r="W391">
        <f>IF(ISBLANK(L391),-1,COUNTIF(all_tags[],L391)-COUNTIF(all_tags[category],L391))</f>
        <v>-1</v>
      </c>
      <c r="X391">
        <f>IF(ISBLANK(M391),-1,COUNTIF(all_tags[],M391)-COUNTIF(all_tags[category],M391))</f>
        <v>-1</v>
      </c>
      <c r="Y391">
        <f>IF(ISBLANK(N391),-1,COUNTIF(all_tags[],N391)-COUNTIF(all_tags[category],N391))</f>
        <v>-1</v>
      </c>
      <c r="Z391">
        <f>IF(ISBLANK(O391),-1,COUNTIF(all_tags[],O391)-COUNTIF(all_tags[category],O391))</f>
        <v>-1</v>
      </c>
      <c r="AB391" t="str">
        <f>Table5[[#This Row],[link_id]]</f>
        <v>L00901</v>
      </c>
      <c r="AC391" s="5" t="str">
        <f>_xlfn.TEXTJOIN("#",TRUE,
IFERROR(VLOOKUP($F391,all_tags[format],1,FALSE),""),
IFERROR(VLOOKUP($G391,all_tags[format],1,FALSE),""),
IFERROR(VLOOKUP($H391,all_tags[format],1,FALSE),""),
IFERROR(VLOOKUP($I391,all_tags[format],1,FALSE),""),
IFERROR(VLOOKUP($J391,all_tags[format],1,FALSE),""),
IFERROR(VLOOKUP($K391,all_tags[format],1,FALSE),""),
IFERROR(VLOOKUP($L391,all_tags[format],1,FALSE),""),
IFERROR(VLOOKUP($M391,all_tags[format],1,FALSE),""),
IFERROR(VLOOKUP($N391,all_tags[format],1,FALSE),""),
IFERROR(VLOOKUP($O391,all_tags[format],1,FALSE),"")
)</f>
        <v>post</v>
      </c>
      <c r="AD391" s="5" t="str">
        <f>_xlfn.TEXTJOIN("#",TRUE,
IFERROR(VLOOKUP($F391,all_tags[type],1,FALSE),""),
IFERROR(VLOOKUP($G391,all_tags[type],1,FALSE),""),
IFERROR(VLOOKUP($H391,all_tags[type],1,FALSE),""),
IFERROR(VLOOKUP($I391,all_tags[type],1,FALSE),""),
IFERROR(VLOOKUP($J391,all_tags[type],1,FALSE),""),
IFERROR(VLOOKUP($K391,all_tags[type],1,FALSE),""),
IFERROR(VLOOKUP($L391,all_tags[type],1,FALSE),""),
IFERROR(VLOOKUP($M391,all_tags[type],1,FALSE),""),
IFERROR(VLOOKUP($N391,all_tags[type],1,FALSE),""),
IFERROR(VLOOKUP($O391,all_tags[type],1,FALSE),"")
)</f>
        <v/>
      </c>
      <c r="AE391" s="5" t="str">
        <f>_xlfn.TEXTJOIN("#",TRUE,
IFERROR(VLOOKUP($F391,all_tags[level],1,FALSE),""),
IFERROR(VLOOKUP($G391,all_tags[level],1,FALSE),""),
IFERROR(VLOOKUP($H391,all_tags[level],1,FALSE),""),
IFERROR(VLOOKUP($I391,all_tags[level],1,FALSE),""),
IFERROR(VLOOKUP($J391,all_tags[level],1,FALSE),""),
IFERROR(VLOOKUP($K391,all_tags[level],1,FALSE),""),
IFERROR(VLOOKUP($L391,all_tags[level],1,FALSE),""),
IFERROR(VLOOKUP($M391,all_tags[level],1,FALSE),""),
IFERROR(VLOOKUP($N391,all_tags[level],1,FALSE),""),
IFERROR(VLOOKUP($O391,all_tags[level],1,FALSE),"")
)</f>
        <v>overview</v>
      </c>
      <c r="AF391" s="5" t="str">
        <f>_xlfn.TEXTJOIN("#",TRUE,
IFERROR(VLOOKUP($F391,all_tags[style],1,FALSE),""),
IFERROR(VLOOKUP($G391,all_tags[style],1,FALSE),""),
IFERROR(VLOOKUP($H391,all_tags[style],1,FALSE),""),
IFERROR(VLOOKUP($I391,all_tags[style],1,FALSE),""),
IFERROR(VLOOKUP($J391,all_tags[style],1,FALSE),""),
IFERROR(VLOOKUP($K391,all_tags[style],1,FALSE),""),
IFERROR(VLOOKUP($L391,all_tags[style],1,FALSE),""),
IFERROR(VLOOKUP($M391,all_tags[style],1,FALSE),""),
IFERROR(VLOOKUP($N391,all_tags[style],1,FALSE),""),
IFERROR(VLOOKUP($O391,all_tags[style],1,FALSE),"")
)</f>
        <v/>
      </c>
      <c r="AG391" s="5" t="str">
        <f>_xlfn.TEXTJOIN("#",TRUE,
IFERROR(VLOOKUP($F391,all_tags[theme],1,FALSE),""),
IFERROR(VLOOKUP($G391,all_tags[theme],1,FALSE),""),
IFERROR(VLOOKUP($H391,all_tags[theme],1,FALSE),""),
IFERROR(VLOOKUP($I391,all_tags[theme],1,FALSE),""),
IFERROR(VLOOKUP($J391,all_tags[theme],1,FALSE),""),
IFERROR(VLOOKUP($K391,all_tags[theme],1,FALSE),""),
IFERROR(VLOOKUP($L391,all_tags[theme],1,FALSE),""),
IFERROR(VLOOKUP($M391,all_tags[theme],1,FALSE),""),
IFERROR(VLOOKUP($N391,all_tags[theme],1,FALSE),""),
IFERROR(VLOOKUP($O391,all_tags[theme],1,FALSE),"")
)</f>
        <v/>
      </c>
      <c r="AH391" s="5" t="str">
        <f>_xlfn.TEXTJOIN("#",TRUE,
IFERROR(VLOOKUP($F391,all_tags[topic],1,FALSE),""),
IFERROR(VLOOKUP($G391,all_tags[topic],1,FALSE),""),
IFERROR(VLOOKUP($H391,all_tags[topic],1,FALSE),""),
IFERROR(VLOOKUP($I391,all_tags[topic],1,FALSE),""),
IFERROR(VLOOKUP($J391,all_tags[topic],1,FALSE),""),
IFERROR(VLOOKUP($K391,all_tags[topic],1,FALSE),""),
IFERROR(VLOOKUP($L391,all_tags[topic],1,FALSE),""),
IFERROR(VLOOKUP($M391,all_tags[topic],1,FALSE),""),
IFERROR(VLOOKUP($N391,all_tags[topic],1,FALSE),""),
IFERROR(VLOOKUP($O391,all_tags[topic],1,FALSE),"")
)</f>
        <v>ecosystem</v>
      </c>
      <c r="AI391" s="5" t="str">
        <f>_xlfn.TEXTJOIN("#",TRUE,
IFERROR(VLOOKUP($F391,all_tags[area],1,FALSE),""),
IFERROR(VLOOKUP($G391,all_tags[area],1,FALSE),""),
IFERROR(VLOOKUP($H391,all_tags[area],1,FALSE),""),
IFERROR(VLOOKUP($I391,all_tags[area],1,FALSE),""),
IFERROR(VLOOKUP($J391,all_tags[area],1,FALSE),""),
IFERROR(VLOOKUP($K391,all_tags[area],1,FALSE),""),
IFERROR(VLOOKUP($L391,all_tags[area],1,FALSE),""),
IFERROR(VLOOKUP($M391,all_tags[area],1,FALSE),""),
IFERROR(VLOOKUP($N391,all_tags[area],1,FALSE),""),
IFERROR(VLOOKUP($O391,all_tags[area],1,FALSE),"")
)</f>
        <v>open-data</v>
      </c>
      <c r="AJ391" s="5" t="str">
        <f>_xlfn.TEXTJOIN("#",TRUE,
IFERROR(VLOOKUP($F391,all_tags[technology],1,FALSE),""),
IFERROR(VLOOKUP($G391,all_tags[technology],1,FALSE),""),
IFERROR(VLOOKUP($H391,all_tags[technology],1,FALSE),""),
IFERROR(VLOOKUP($I391,all_tags[technology],1,FALSE),""),
IFERROR(VLOOKUP($J391,all_tags[technology],1,FALSE),""),
IFERROR(VLOOKUP($K391,all_tags[technology],1,FALSE),""),
IFERROR(VLOOKUP($L391,all_tags[technology],1,FALSE),""),
IFERROR(VLOOKUP($M391,all_tags[technology],1,FALSE),""),
IFERROR(VLOOKUP($N391,all_tags[technology],1,FALSE),""),
IFERROR(VLOOKUP($O391,all_tags[technology],1,FALSE),"")
)</f>
        <v/>
      </c>
      <c r="AK391" s="5" t="str">
        <f>_xlfn.TEXTJOIN("#",TRUE,
IFERROR(VLOOKUP($F391,all_tags[other],1,FALSE),""),
IFERROR(VLOOKUP($G391,all_tags[other],1,FALSE),""),
IFERROR(VLOOKUP($H391,all_tags[other],1,FALSE),""),
IFERROR(VLOOKUP($I391,all_tags[other],1,FALSE),""),
IFERROR(VLOOKUP($J391,all_tags[other],1,FALSE),""),
IFERROR(VLOOKUP($K391,all_tags[other],1,FALSE),""),
IFERROR(VLOOKUP($L391,all_tags[other],1,FALSE),""),
IFERROR(VLOOKUP($M391,all_tags[other],1,FALSE),""),
IFERROR(VLOOKUP($N391,all_tags[other],1,FALSE),""),
IFERROR(VLOOKUP($O391,all_tags[other],1,FALSE),"")
)</f>
        <v/>
      </c>
      <c r="AL391" t="str">
        <f t="shared" si="6"/>
        <v>post;overview;ecosystem;open-data</v>
      </c>
    </row>
    <row r="392" spans="1:38" x14ac:dyDescent="0.25">
      <c r="A392" t="str">
        <f>source_data[[#This Row],[link_id]]</f>
        <v>L00904</v>
      </c>
      <c r="B392" t="str">
        <f>source_data[[#This Row],[link]]</f>
        <v>http://www.grubstreet.com/2018/03/ultimate-conversation-on-healthy-eating-and-nutrition.html</v>
      </c>
      <c r="C392" t="str">
        <f>source_data[[#This Row],[article_title]]</f>
        <v>The Last Conversation You’ll Ever Need to Have About Eating Right</v>
      </c>
      <c r="D392" t="str">
        <f>source_data[[#This Row],[concatenate]]</f>
        <v>article;health;food;eating</v>
      </c>
      <c r="E392">
        <f>source_data[[#This Row],[tag_count]]</f>
        <v>5</v>
      </c>
      <c r="F392" t="str" cm="1">
        <f t="array" ref="F392:I392">_xlfn.TEXTSPLIT(Table5[[#This Row],[concatenate]],";")</f>
        <v>article</v>
      </c>
      <c r="G392" t="str">
        <v>health</v>
      </c>
      <c r="H392" t="str">
        <v>food</v>
      </c>
      <c r="I392" t="str">
        <v>eating</v>
      </c>
      <c r="Q392">
        <f>IF(ISBLANK(F392),-1,COUNTIF(all_tags[],F392)-COUNTIF(all_tags[category],F392))</f>
        <v>1</v>
      </c>
      <c r="R392">
        <f>IF(ISBLANK(G392),-1,COUNTIF(all_tags[],G392)-COUNTIF(all_tags[category],G392))</f>
        <v>1</v>
      </c>
      <c r="S392">
        <f>IF(ISBLANK(H392),-1,COUNTIF(all_tags[],H392)-COUNTIF(all_tags[category],H392))</f>
        <v>1</v>
      </c>
      <c r="T392">
        <f>IF(ISBLANK(I392),-1,COUNTIF(all_tags[],I392)-COUNTIF(all_tags[category],I392))</f>
        <v>1</v>
      </c>
      <c r="U392">
        <f>IF(ISBLANK(J392),-1,COUNTIF(all_tags[],J392)-COUNTIF(all_tags[category],J392))</f>
        <v>-1</v>
      </c>
      <c r="V392">
        <f>IF(ISBLANK(K392),-1,COUNTIF(all_tags[],K392)-COUNTIF(all_tags[category],K392))</f>
        <v>-1</v>
      </c>
      <c r="W392">
        <f>IF(ISBLANK(L392),-1,COUNTIF(all_tags[],L392)-COUNTIF(all_tags[category],L392))</f>
        <v>-1</v>
      </c>
      <c r="X392">
        <f>IF(ISBLANK(M392),-1,COUNTIF(all_tags[],M392)-COUNTIF(all_tags[category],M392))</f>
        <v>-1</v>
      </c>
      <c r="Y392">
        <f>IF(ISBLANK(N392),-1,COUNTIF(all_tags[],N392)-COUNTIF(all_tags[category],N392))</f>
        <v>-1</v>
      </c>
      <c r="Z392">
        <f>IF(ISBLANK(O392),-1,COUNTIF(all_tags[],O392)-COUNTIF(all_tags[category],O392))</f>
        <v>-1</v>
      </c>
      <c r="AB392" t="str">
        <f>Table5[[#This Row],[link_id]]</f>
        <v>L00904</v>
      </c>
      <c r="AC392" s="5" t="str">
        <f>_xlfn.TEXTJOIN("#",TRUE,
IFERROR(VLOOKUP($F392,all_tags[format],1,FALSE),""),
IFERROR(VLOOKUP($G392,all_tags[format],1,FALSE),""),
IFERROR(VLOOKUP($H392,all_tags[format],1,FALSE),""),
IFERROR(VLOOKUP($I392,all_tags[format],1,FALSE),""),
IFERROR(VLOOKUP($J392,all_tags[format],1,FALSE),""),
IFERROR(VLOOKUP($K392,all_tags[format],1,FALSE),""),
IFERROR(VLOOKUP($L392,all_tags[format],1,FALSE),""),
IFERROR(VLOOKUP($M392,all_tags[format],1,FALSE),""),
IFERROR(VLOOKUP($N392,all_tags[format],1,FALSE),""),
IFERROR(VLOOKUP($O392,all_tags[format],1,FALSE),"")
)</f>
        <v>article</v>
      </c>
      <c r="AD392" s="5" t="str">
        <f>_xlfn.TEXTJOIN("#",TRUE,
IFERROR(VLOOKUP($F392,all_tags[type],1,FALSE),""),
IFERROR(VLOOKUP($G392,all_tags[type],1,FALSE),""),
IFERROR(VLOOKUP($H392,all_tags[type],1,FALSE),""),
IFERROR(VLOOKUP($I392,all_tags[type],1,FALSE),""),
IFERROR(VLOOKUP($J392,all_tags[type],1,FALSE),""),
IFERROR(VLOOKUP($K392,all_tags[type],1,FALSE),""),
IFERROR(VLOOKUP($L392,all_tags[type],1,FALSE),""),
IFERROR(VLOOKUP($M392,all_tags[type],1,FALSE),""),
IFERROR(VLOOKUP($N392,all_tags[type],1,FALSE),""),
IFERROR(VLOOKUP($O392,all_tags[type],1,FALSE),"")
)</f>
        <v/>
      </c>
      <c r="AE392" s="5" t="str">
        <f>_xlfn.TEXTJOIN("#",TRUE,
IFERROR(VLOOKUP($F392,all_tags[level],1,FALSE),""),
IFERROR(VLOOKUP($G392,all_tags[level],1,FALSE),""),
IFERROR(VLOOKUP($H392,all_tags[level],1,FALSE),""),
IFERROR(VLOOKUP($I392,all_tags[level],1,FALSE),""),
IFERROR(VLOOKUP($J392,all_tags[level],1,FALSE),""),
IFERROR(VLOOKUP($K392,all_tags[level],1,FALSE),""),
IFERROR(VLOOKUP($L392,all_tags[level],1,FALSE),""),
IFERROR(VLOOKUP($M392,all_tags[level],1,FALSE),""),
IFERROR(VLOOKUP($N392,all_tags[level],1,FALSE),""),
IFERROR(VLOOKUP($O392,all_tags[level],1,FALSE),"")
)</f>
        <v/>
      </c>
      <c r="AF392" s="5" t="str">
        <f>_xlfn.TEXTJOIN("#",TRUE,
IFERROR(VLOOKUP($F392,all_tags[style],1,FALSE),""),
IFERROR(VLOOKUP($G392,all_tags[style],1,FALSE),""),
IFERROR(VLOOKUP($H392,all_tags[style],1,FALSE),""),
IFERROR(VLOOKUP($I392,all_tags[style],1,FALSE),""),
IFERROR(VLOOKUP($J392,all_tags[style],1,FALSE),""),
IFERROR(VLOOKUP($K392,all_tags[style],1,FALSE),""),
IFERROR(VLOOKUP($L392,all_tags[style],1,FALSE),""),
IFERROR(VLOOKUP($M392,all_tags[style],1,FALSE),""),
IFERROR(VLOOKUP($N392,all_tags[style],1,FALSE),""),
IFERROR(VLOOKUP($O392,all_tags[style],1,FALSE),"")
)</f>
        <v/>
      </c>
      <c r="AG392" s="5" t="str">
        <f>_xlfn.TEXTJOIN("#",TRUE,
IFERROR(VLOOKUP($F392,all_tags[theme],1,FALSE),""),
IFERROR(VLOOKUP($G392,all_tags[theme],1,FALSE),""),
IFERROR(VLOOKUP($H392,all_tags[theme],1,FALSE),""),
IFERROR(VLOOKUP($I392,all_tags[theme],1,FALSE),""),
IFERROR(VLOOKUP($J392,all_tags[theme],1,FALSE),""),
IFERROR(VLOOKUP($K392,all_tags[theme],1,FALSE),""),
IFERROR(VLOOKUP($L392,all_tags[theme],1,FALSE),""),
IFERROR(VLOOKUP($M392,all_tags[theme],1,FALSE),""),
IFERROR(VLOOKUP($N392,all_tags[theme],1,FALSE),""),
IFERROR(VLOOKUP($O392,all_tags[theme],1,FALSE),"")
)</f>
        <v/>
      </c>
      <c r="AH392" s="5" t="str">
        <f>_xlfn.TEXTJOIN("#",TRUE,
IFERROR(VLOOKUP($F392,all_tags[topic],1,FALSE),""),
IFERROR(VLOOKUP($G392,all_tags[topic],1,FALSE),""),
IFERROR(VLOOKUP($H392,all_tags[topic],1,FALSE),""),
IFERROR(VLOOKUP($I392,all_tags[topic],1,FALSE),""),
IFERROR(VLOOKUP($J392,all_tags[topic],1,FALSE),""),
IFERROR(VLOOKUP($K392,all_tags[topic],1,FALSE),""),
IFERROR(VLOOKUP($L392,all_tags[topic],1,FALSE),""),
IFERROR(VLOOKUP($M392,all_tags[topic],1,FALSE),""),
IFERROR(VLOOKUP($N392,all_tags[topic],1,FALSE),""),
IFERROR(VLOOKUP($O392,all_tags[topic],1,FALSE),"")
)</f>
        <v>health</v>
      </c>
      <c r="AI392" s="5" t="str">
        <f>_xlfn.TEXTJOIN("#",TRUE,
IFERROR(VLOOKUP($F392,all_tags[area],1,FALSE),""),
IFERROR(VLOOKUP($G392,all_tags[area],1,FALSE),""),
IFERROR(VLOOKUP($H392,all_tags[area],1,FALSE),""),
IFERROR(VLOOKUP($I392,all_tags[area],1,FALSE),""),
IFERROR(VLOOKUP($J392,all_tags[area],1,FALSE),""),
IFERROR(VLOOKUP($K392,all_tags[area],1,FALSE),""),
IFERROR(VLOOKUP($L392,all_tags[area],1,FALSE),""),
IFERROR(VLOOKUP($M392,all_tags[area],1,FALSE),""),
IFERROR(VLOOKUP($N392,all_tags[area],1,FALSE),""),
IFERROR(VLOOKUP($O392,all_tags[area],1,FALSE),"")
)</f>
        <v>food</v>
      </c>
      <c r="AJ392" s="5" t="str">
        <f>_xlfn.TEXTJOIN("#",TRUE,
IFERROR(VLOOKUP($F392,all_tags[technology],1,FALSE),""),
IFERROR(VLOOKUP($G392,all_tags[technology],1,FALSE),""),
IFERROR(VLOOKUP($H392,all_tags[technology],1,FALSE),""),
IFERROR(VLOOKUP($I392,all_tags[technology],1,FALSE),""),
IFERROR(VLOOKUP($J392,all_tags[technology],1,FALSE),""),
IFERROR(VLOOKUP($K392,all_tags[technology],1,FALSE),""),
IFERROR(VLOOKUP($L392,all_tags[technology],1,FALSE),""),
IFERROR(VLOOKUP($M392,all_tags[technology],1,FALSE),""),
IFERROR(VLOOKUP($N392,all_tags[technology],1,FALSE),""),
IFERROR(VLOOKUP($O392,all_tags[technology],1,FALSE),"")
)</f>
        <v/>
      </c>
      <c r="AK392" s="5" t="str">
        <f>_xlfn.TEXTJOIN("#",TRUE,
IFERROR(VLOOKUP($F392,all_tags[other],1,FALSE),""),
IFERROR(VLOOKUP($G392,all_tags[other],1,FALSE),""),
IFERROR(VLOOKUP($H392,all_tags[other],1,FALSE),""),
IFERROR(VLOOKUP($I392,all_tags[other],1,FALSE),""),
IFERROR(VLOOKUP($J392,all_tags[other],1,FALSE),""),
IFERROR(VLOOKUP($K392,all_tags[other],1,FALSE),""),
IFERROR(VLOOKUP($L392,all_tags[other],1,FALSE),""),
IFERROR(VLOOKUP($M392,all_tags[other],1,FALSE),""),
IFERROR(VLOOKUP($N392,all_tags[other],1,FALSE),""),
IFERROR(VLOOKUP($O392,all_tags[other],1,FALSE),"")
)</f>
        <v>eating</v>
      </c>
      <c r="AL392" t="str">
        <f t="shared" si="6"/>
        <v>article;health;food;eating</v>
      </c>
    </row>
    <row r="393" spans="1:38" x14ac:dyDescent="0.25">
      <c r="A393" t="str">
        <f>source_data[[#This Row],[link_id]]</f>
        <v>L00905</v>
      </c>
      <c r="B393" t="str">
        <f>source_data[[#This Row],[link]]</f>
        <v>https://tylermcginnis.com/this-keyword-call-apply-bind-javascript/</v>
      </c>
      <c r="C393" t="str">
        <f>source_data[[#This Row],[article_title]]</f>
        <v>Understanding the "this" keyword, call, apply, and bind in JavaScript</v>
      </c>
      <c r="D393" t="str">
        <f>source_data[[#This Row],[concatenate]]</f>
        <v>article;technique;technology;development;javascript</v>
      </c>
      <c r="E393">
        <f>source_data[[#This Row],[tag_count]]</f>
        <v>5</v>
      </c>
      <c r="F393" t="str" cm="1">
        <f t="array" ref="F393:J393">_xlfn.TEXTSPLIT(Table5[[#This Row],[concatenate]],";")</f>
        <v>article</v>
      </c>
      <c r="G393" t="str">
        <v>technique</v>
      </c>
      <c r="H393" t="str">
        <v>technology</v>
      </c>
      <c r="I393" t="str">
        <v>development</v>
      </c>
      <c r="J393" t="str">
        <v>javascript</v>
      </c>
      <c r="Q393">
        <f>IF(ISBLANK(F393),-1,COUNTIF(all_tags[],F393)-COUNTIF(all_tags[category],F393))</f>
        <v>1</v>
      </c>
      <c r="R393">
        <f>IF(ISBLANK(G393),-1,COUNTIF(all_tags[],G393)-COUNTIF(all_tags[category],G393))</f>
        <v>1</v>
      </c>
      <c r="S393">
        <f>IF(ISBLANK(H393),-1,COUNTIF(all_tags[],H393)-COUNTIF(all_tags[category],H393))</f>
        <v>1</v>
      </c>
      <c r="T393">
        <f>IF(ISBLANK(I393),-1,COUNTIF(all_tags[],I393)-COUNTIF(all_tags[category],I393))</f>
        <v>1</v>
      </c>
      <c r="U393">
        <f>IF(ISBLANK(J393),-1,COUNTIF(all_tags[],J393)-COUNTIF(all_tags[category],J393))</f>
        <v>1</v>
      </c>
      <c r="V393">
        <f>IF(ISBLANK(K393),-1,COUNTIF(all_tags[],K393)-COUNTIF(all_tags[category],K393))</f>
        <v>-1</v>
      </c>
      <c r="W393">
        <f>IF(ISBLANK(L393),-1,COUNTIF(all_tags[],L393)-COUNTIF(all_tags[category],L393))</f>
        <v>-1</v>
      </c>
      <c r="X393">
        <f>IF(ISBLANK(M393),-1,COUNTIF(all_tags[],M393)-COUNTIF(all_tags[category],M393))</f>
        <v>-1</v>
      </c>
      <c r="Y393">
        <f>IF(ISBLANK(N393),-1,COUNTIF(all_tags[],N393)-COUNTIF(all_tags[category],N393))</f>
        <v>-1</v>
      </c>
      <c r="Z393">
        <f>IF(ISBLANK(O393),-1,COUNTIF(all_tags[],O393)-COUNTIF(all_tags[category],O393))</f>
        <v>-1</v>
      </c>
      <c r="AB393" t="str">
        <f>Table5[[#This Row],[link_id]]</f>
        <v>L00905</v>
      </c>
      <c r="AC393" s="5" t="str">
        <f>_xlfn.TEXTJOIN("#",TRUE,
IFERROR(VLOOKUP($F393,all_tags[format],1,FALSE),""),
IFERROR(VLOOKUP($G393,all_tags[format],1,FALSE),""),
IFERROR(VLOOKUP($H393,all_tags[format],1,FALSE),""),
IFERROR(VLOOKUP($I393,all_tags[format],1,FALSE),""),
IFERROR(VLOOKUP($J393,all_tags[format],1,FALSE),""),
IFERROR(VLOOKUP($K393,all_tags[format],1,FALSE),""),
IFERROR(VLOOKUP($L393,all_tags[format],1,FALSE),""),
IFERROR(VLOOKUP($M393,all_tags[format],1,FALSE),""),
IFERROR(VLOOKUP($N393,all_tags[format],1,FALSE),""),
IFERROR(VLOOKUP($O393,all_tags[format],1,FALSE),"")
)</f>
        <v>article</v>
      </c>
      <c r="AD393" s="5" t="str">
        <f>_xlfn.TEXTJOIN("#",TRUE,
IFERROR(VLOOKUP($F393,all_tags[type],1,FALSE),""),
IFERROR(VLOOKUP($G393,all_tags[type],1,FALSE),""),
IFERROR(VLOOKUP($H393,all_tags[type],1,FALSE),""),
IFERROR(VLOOKUP($I393,all_tags[type],1,FALSE),""),
IFERROR(VLOOKUP($J393,all_tags[type],1,FALSE),""),
IFERROR(VLOOKUP($K393,all_tags[type],1,FALSE),""),
IFERROR(VLOOKUP($L393,all_tags[type],1,FALSE),""),
IFERROR(VLOOKUP($M393,all_tags[type],1,FALSE),""),
IFERROR(VLOOKUP($N393,all_tags[type],1,FALSE),""),
IFERROR(VLOOKUP($O393,all_tags[type],1,FALSE),"")
)</f>
        <v/>
      </c>
      <c r="AE393" s="5" t="str">
        <f>_xlfn.TEXTJOIN("#",TRUE,
IFERROR(VLOOKUP($F393,all_tags[level],1,FALSE),""),
IFERROR(VLOOKUP($G393,all_tags[level],1,FALSE),""),
IFERROR(VLOOKUP($H393,all_tags[level],1,FALSE),""),
IFERROR(VLOOKUP($I393,all_tags[level],1,FALSE),""),
IFERROR(VLOOKUP($J393,all_tags[level],1,FALSE),""),
IFERROR(VLOOKUP($K393,all_tags[level],1,FALSE),""),
IFERROR(VLOOKUP($L393,all_tags[level],1,FALSE),""),
IFERROR(VLOOKUP($M393,all_tags[level],1,FALSE),""),
IFERROR(VLOOKUP($N393,all_tags[level],1,FALSE),""),
IFERROR(VLOOKUP($O393,all_tags[level],1,FALSE),"")
)</f>
        <v/>
      </c>
      <c r="AF393" s="5" t="str">
        <f>_xlfn.TEXTJOIN("#",TRUE,
IFERROR(VLOOKUP($F393,all_tags[style],1,FALSE),""),
IFERROR(VLOOKUP($G393,all_tags[style],1,FALSE),""),
IFERROR(VLOOKUP($H393,all_tags[style],1,FALSE),""),
IFERROR(VLOOKUP($I393,all_tags[style],1,FALSE),""),
IFERROR(VLOOKUP($J393,all_tags[style],1,FALSE),""),
IFERROR(VLOOKUP($K393,all_tags[style],1,FALSE),""),
IFERROR(VLOOKUP($L393,all_tags[style],1,FALSE),""),
IFERROR(VLOOKUP($M393,all_tags[style],1,FALSE),""),
IFERROR(VLOOKUP($N393,all_tags[style],1,FALSE),""),
IFERROR(VLOOKUP($O393,all_tags[style],1,FALSE),"")
)</f>
        <v/>
      </c>
      <c r="AG393" s="5" t="str">
        <f>_xlfn.TEXTJOIN("#",TRUE,
IFERROR(VLOOKUP($F393,all_tags[theme],1,FALSE),""),
IFERROR(VLOOKUP($G393,all_tags[theme],1,FALSE),""),
IFERROR(VLOOKUP($H393,all_tags[theme],1,FALSE),""),
IFERROR(VLOOKUP($I393,all_tags[theme],1,FALSE),""),
IFERROR(VLOOKUP($J393,all_tags[theme],1,FALSE),""),
IFERROR(VLOOKUP($K393,all_tags[theme],1,FALSE),""),
IFERROR(VLOOKUP($L393,all_tags[theme],1,FALSE),""),
IFERROR(VLOOKUP($M393,all_tags[theme],1,FALSE),""),
IFERROR(VLOOKUP($N393,all_tags[theme],1,FALSE),""),
IFERROR(VLOOKUP($O393,all_tags[theme],1,FALSE),"")
)</f>
        <v/>
      </c>
      <c r="AH393" s="5" t="str">
        <f>_xlfn.TEXTJOIN("#",TRUE,
IFERROR(VLOOKUP($F393,all_tags[topic],1,FALSE),""),
IFERROR(VLOOKUP($G393,all_tags[topic],1,FALSE),""),
IFERROR(VLOOKUP($H393,all_tags[topic],1,FALSE),""),
IFERROR(VLOOKUP($I393,all_tags[topic],1,FALSE),""),
IFERROR(VLOOKUP($J393,all_tags[topic],1,FALSE),""),
IFERROR(VLOOKUP($K393,all_tags[topic],1,FALSE),""),
IFERROR(VLOOKUP($L393,all_tags[topic],1,FALSE),""),
IFERROR(VLOOKUP($M393,all_tags[topic],1,FALSE),""),
IFERROR(VLOOKUP($N393,all_tags[topic],1,FALSE),""),
IFERROR(VLOOKUP($O393,all_tags[topic],1,FALSE),"")
)</f>
        <v>technique#technology</v>
      </c>
      <c r="AI393" s="5" t="str">
        <f>_xlfn.TEXTJOIN("#",TRUE,
IFERROR(VLOOKUP($F393,all_tags[area],1,FALSE),""),
IFERROR(VLOOKUP($G393,all_tags[area],1,FALSE),""),
IFERROR(VLOOKUP($H393,all_tags[area],1,FALSE),""),
IFERROR(VLOOKUP($I393,all_tags[area],1,FALSE),""),
IFERROR(VLOOKUP($J393,all_tags[area],1,FALSE),""),
IFERROR(VLOOKUP($K393,all_tags[area],1,FALSE),""),
IFERROR(VLOOKUP($L393,all_tags[area],1,FALSE),""),
IFERROR(VLOOKUP($M393,all_tags[area],1,FALSE),""),
IFERROR(VLOOKUP($N393,all_tags[area],1,FALSE),""),
IFERROR(VLOOKUP($O393,all_tags[area],1,FALSE),"")
)</f>
        <v>development</v>
      </c>
      <c r="AJ393" s="5" t="str">
        <f>_xlfn.TEXTJOIN("#",TRUE,
IFERROR(VLOOKUP($F393,all_tags[technology],1,FALSE),""),
IFERROR(VLOOKUP($G393,all_tags[technology],1,FALSE),""),
IFERROR(VLOOKUP($H393,all_tags[technology],1,FALSE),""),
IFERROR(VLOOKUP($I393,all_tags[technology],1,FALSE),""),
IFERROR(VLOOKUP($J393,all_tags[technology],1,FALSE),""),
IFERROR(VLOOKUP($K393,all_tags[technology],1,FALSE),""),
IFERROR(VLOOKUP($L393,all_tags[technology],1,FALSE),""),
IFERROR(VLOOKUP($M393,all_tags[technology],1,FALSE),""),
IFERROR(VLOOKUP($N393,all_tags[technology],1,FALSE),""),
IFERROR(VLOOKUP($O393,all_tags[technology],1,FALSE),"")
)</f>
        <v>javascript</v>
      </c>
      <c r="AK393" s="5" t="str">
        <f>_xlfn.TEXTJOIN("#",TRUE,
IFERROR(VLOOKUP($F393,all_tags[other],1,FALSE),""),
IFERROR(VLOOKUP($G393,all_tags[other],1,FALSE),""),
IFERROR(VLOOKUP($H393,all_tags[other],1,FALSE),""),
IFERROR(VLOOKUP($I393,all_tags[other],1,FALSE),""),
IFERROR(VLOOKUP($J393,all_tags[other],1,FALSE),""),
IFERROR(VLOOKUP($K393,all_tags[other],1,FALSE),""),
IFERROR(VLOOKUP($L393,all_tags[other],1,FALSE),""),
IFERROR(VLOOKUP($M393,all_tags[other],1,FALSE),""),
IFERROR(VLOOKUP($N393,all_tags[other],1,FALSE),""),
IFERROR(VLOOKUP($O393,all_tags[other],1,FALSE),"")
)</f>
        <v/>
      </c>
      <c r="AL393" t="str">
        <f t="shared" si="6"/>
        <v>article;technique;technology;development;javascript</v>
      </c>
    </row>
    <row r="394" spans="1:38" ht="30" x14ac:dyDescent="0.25">
      <c r="A394" t="str">
        <f>source_data[[#This Row],[link_id]]</f>
        <v>L00912</v>
      </c>
      <c r="B394" t="str">
        <f>source_data[[#This Row],[link]]</f>
        <v>https://davidwalsh.name/learning-d3</v>
      </c>
      <c r="C394" t="str">
        <f>source_data[[#This Row],[article_title]]</f>
        <v>5 Crucial Concepts for Learning d3.js and How to Understand Them</v>
      </c>
      <c r="D394" t="str">
        <f>source_data[[#This Row],[concatenate]]</f>
        <v>post;explainer;basics;technique;concept;technology;d3js</v>
      </c>
      <c r="E394">
        <f>source_data[[#This Row],[tag_count]]</f>
        <v>5</v>
      </c>
      <c r="F394" t="str" cm="1">
        <f t="array" ref="F394:L394">_xlfn.TEXTSPLIT(Table5[[#This Row],[concatenate]],";")</f>
        <v>post</v>
      </c>
      <c r="G394" t="str">
        <v>explainer</v>
      </c>
      <c r="H394" t="str">
        <v>basics</v>
      </c>
      <c r="I394" t="str">
        <v>technique</v>
      </c>
      <c r="J394" t="str">
        <v>concept</v>
      </c>
      <c r="K394" t="str">
        <v>technology</v>
      </c>
      <c r="L394" t="str">
        <v>d3js</v>
      </c>
      <c r="Q394">
        <f>IF(ISBLANK(F394),-1,COUNTIF(all_tags[],F394)-COUNTIF(all_tags[category],F394))</f>
        <v>1</v>
      </c>
      <c r="R394">
        <f>IF(ISBLANK(G394),-1,COUNTIF(all_tags[],G394)-COUNTIF(all_tags[category],G394))</f>
        <v>1</v>
      </c>
      <c r="S394">
        <f>IF(ISBLANK(H394),-1,COUNTIF(all_tags[],H394)-COUNTIF(all_tags[category],H394))</f>
        <v>1</v>
      </c>
      <c r="T394">
        <f>IF(ISBLANK(I394),-1,COUNTIF(all_tags[],I394)-COUNTIF(all_tags[category],I394))</f>
        <v>1</v>
      </c>
      <c r="U394">
        <f>IF(ISBLANK(J394),-1,COUNTIF(all_tags[],J394)-COUNTIF(all_tags[category],J394))</f>
        <v>1</v>
      </c>
      <c r="V394">
        <f>IF(ISBLANK(K394),-1,COUNTIF(all_tags[],K394)-COUNTIF(all_tags[category],K394))</f>
        <v>1</v>
      </c>
      <c r="W394">
        <f>IF(ISBLANK(L394),-1,COUNTIF(all_tags[],L394)-COUNTIF(all_tags[category],L394))</f>
        <v>1</v>
      </c>
      <c r="X394">
        <f>IF(ISBLANK(M394),-1,COUNTIF(all_tags[],M394)-COUNTIF(all_tags[category],M394))</f>
        <v>-1</v>
      </c>
      <c r="Y394">
        <f>IF(ISBLANK(N394),-1,COUNTIF(all_tags[],N394)-COUNTIF(all_tags[category],N394))</f>
        <v>-1</v>
      </c>
      <c r="Z394">
        <f>IF(ISBLANK(O394),-1,COUNTIF(all_tags[],O394)-COUNTIF(all_tags[category],O394))</f>
        <v>-1</v>
      </c>
      <c r="AB394" t="str">
        <f>Table5[[#This Row],[link_id]]</f>
        <v>L00912</v>
      </c>
      <c r="AC394" s="5" t="str">
        <f>_xlfn.TEXTJOIN("#",TRUE,
IFERROR(VLOOKUP($F394,all_tags[format],1,FALSE),""),
IFERROR(VLOOKUP($G394,all_tags[format],1,FALSE),""),
IFERROR(VLOOKUP($H394,all_tags[format],1,FALSE),""),
IFERROR(VLOOKUP($I394,all_tags[format],1,FALSE),""),
IFERROR(VLOOKUP($J394,all_tags[format],1,FALSE),""),
IFERROR(VLOOKUP($K394,all_tags[format],1,FALSE),""),
IFERROR(VLOOKUP($L394,all_tags[format],1,FALSE),""),
IFERROR(VLOOKUP($M394,all_tags[format],1,FALSE),""),
IFERROR(VLOOKUP($N394,all_tags[format],1,FALSE),""),
IFERROR(VLOOKUP($O394,all_tags[format],1,FALSE),"")
)</f>
        <v>post</v>
      </c>
      <c r="AD394" s="5" t="str">
        <f>_xlfn.TEXTJOIN("#",TRUE,
IFERROR(VLOOKUP($F394,all_tags[type],1,FALSE),""),
IFERROR(VLOOKUP($G394,all_tags[type],1,FALSE),""),
IFERROR(VLOOKUP($H394,all_tags[type],1,FALSE),""),
IFERROR(VLOOKUP($I394,all_tags[type],1,FALSE),""),
IFERROR(VLOOKUP($J394,all_tags[type],1,FALSE),""),
IFERROR(VLOOKUP($K394,all_tags[type],1,FALSE),""),
IFERROR(VLOOKUP($L394,all_tags[type],1,FALSE),""),
IFERROR(VLOOKUP($M394,all_tags[type],1,FALSE),""),
IFERROR(VLOOKUP($N394,all_tags[type],1,FALSE),""),
IFERROR(VLOOKUP($O394,all_tags[type],1,FALSE),"")
)</f>
        <v/>
      </c>
      <c r="AE394" s="5" t="str">
        <f>_xlfn.TEXTJOIN("#",TRUE,
IFERROR(VLOOKUP($F394,all_tags[level],1,FALSE),""),
IFERROR(VLOOKUP($G394,all_tags[level],1,FALSE),""),
IFERROR(VLOOKUP($H394,all_tags[level],1,FALSE),""),
IFERROR(VLOOKUP($I394,all_tags[level],1,FALSE),""),
IFERROR(VLOOKUP($J394,all_tags[level],1,FALSE),""),
IFERROR(VLOOKUP($K394,all_tags[level],1,FALSE),""),
IFERROR(VLOOKUP($L394,all_tags[level],1,FALSE),""),
IFERROR(VLOOKUP($M394,all_tags[level],1,FALSE),""),
IFERROR(VLOOKUP($N394,all_tags[level],1,FALSE),""),
IFERROR(VLOOKUP($O394,all_tags[level],1,FALSE),"")
)</f>
        <v>explainer#basics</v>
      </c>
      <c r="AF394" s="5" t="str">
        <f>_xlfn.TEXTJOIN("#",TRUE,
IFERROR(VLOOKUP($F394,all_tags[style],1,FALSE),""),
IFERROR(VLOOKUP($G394,all_tags[style],1,FALSE),""),
IFERROR(VLOOKUP($H394,all_tags[style],1,FALSE),""),
IFERROR(VLOOKUP($I394,all_tags[style],1,FALSE),""),
IFERROR(VLOOKUP($J394,all_tags[style],1,FALSE),""),
IFERROR(VLOOKUP($K394,all_tags[style],1,FALSE),""),
IFERROR(VLOOKUP($L394,all_tags[style],1,FALSE),""),
IFERROR(VLOOKUP($M394,all_tags[style],1,FALSE),""),
IFERROR(VLOOKUP($N394,all_tags[style],1,FALSE),""),
IFERROR(VLOOKUP($O394,all_tags[style],1,FALSE),"")
)</f>
        <v/>
      </c>
      <c r="AG394" s="5" t="str">
        <f>_xlfn.TEXTJOIN("#",TRUE,
IFERROR(VLOOKUP($F394,all_tags[theme],1,FALSE),""),
IFERROR(VLOOKUP($G394,all_tags[theme],1,FALSE),""),
IFERROR(VLOOKUP($H394,all_tags[theme],1,FALSE),""),
IFERROR(VLOOKUP($I394,all_tags[theme],1,FALSE),""),
IFERROR(VLOOKUP($J394,all_tags[theme],1,FALSE),""),
IFERROR(VLOOKUP($K394,all_tags[theme],1,FALSE),""),
IFERROR(VLOOKUP($L394,all_tags[theme],1,FALSE),""),
IFERROR(VLOOKUP($M394,all_tags[theme],1,FALSE),""),
IFERROR(VLOOKUP($N394,all_tags[theme],1,FALSE),""),
IFERROR(VLOOKUP($O394,all_tags[theme],1,FALSE),"")
)</f>
        <v/>
      </c>
      <c r="AH394" s="5" t="str">
        <f>_xlfn.TEXTJOIN("#",TRUE,
IFERROR(VLOOKUP($F394,all_tags[topic],1,FALSE),""),
IFERROR(VLOOKUP($G394,all_tags[topic],1,FALSE),""),
IFERROR(VLOOKUP($H394,all_tags[topic],1,FALSE),""),
IFERROR(VLOOKUP($I394,all_tags[topic],1,FALSE),""),
IFERROR(VLOOKUP($J394,all_tags[topic],1,FALSE),""),
IFERROR(VLOOKUP($K394,all_tags[topic],1,FALSE),""),
IFERROR(VLOOKUP($L394,all_tags[topic],1,FALSE),""),
IFERROR(VLOOKUP($M394,all_tags[topic],1,FALSE),""),
IFERROR(VLOOKUP($N394,all_tags[topic],1,FALSE),""),
IFERROR(VLOOKUP($O394,all_tags[topic],1,FALSE),"")
)</f>
        <v>technique#concept#technology</v>
      </c>
      <c r="AI394" s="5" t="str">
        <f>_xlfn.TEXTJOIN("#",TRUE,
IFERROR(VLOOKUP($F394,all_tags[area],1,FALSE),""),
IFERROR(VLOOKUP($G394,all_tags[area],1,FALSE),""),
IFERROR(VLOOKUP($H394,all_tags[area],1,FALSE),""),
IFERROR(VLOOKUP($I394,all_tags[area],1,FALSE),""),
IFERROR(VLOOKUP($J394,all_tags[area],1,FALSE),""),
IFERROR(VLOOKUP($K394,all_tags[area],1,FALSE),""),
IFERROR(VLOOKUP($L394,all_tags[area],1,FALSE),""),
IFERROR(VLOOKUP($M394,all_tags[area],1,FALSE),""),
IFERROR(VLOOKUP($N394,all_tags[area],1,FALSE),""),
IFERROR(VLOOKUP($O394,all_tags[area],1,FALSE),"")
)</f>
        <v/>
      </c>
      <c r="AJ394" s="5" t="str">
        <f>_xlfn.TEXTJOIN("#",TRUE,
IFERROR(VLOOKUP($F394,all_tags[technology],1,FALSE),""),
IFERROR(VLOOKUP($G394,all_tags[technology],1,FALSE),""),
IFERROR(VLOOKUP($H394,all_tags[technology],1,FALSE),""),
IFERROR(VLOOKUP($I394,all_tags[technology],1,FALSE),""),
IFERROR(VLOOKUP($J394,all_tags[technology],1,FALSE),""),
IFERROR(VLOOKUP($K394,all_tags[technology],1,FALSE),""),
IFERROR(VLOOKUP($L394,all_tags[technology],1,FALSE),""),
IFERROR(VLOOKUP($M394,all_tags[technology],1,FALSE),""),
IFERROR(VLOOKUP($N394,all_tags[technology],1,FALSE),""),
IFERROR(VLOOKUP($O394,all_tags[technology],1,FALSE),"")
)</f>
        <v>d3js</v>
      </c>
      <c r="AK394" s="5" t="str">
        <f>_xlfn.TEXTJOIN("#",TRUE,
IFERROR(VLOOKUP($F394,all_tags[other],1,FALSE),""),
IFERROR(VLOOKUP($G394,all_tags[other],1,FALSE),""),
IFERROR(VLOOKUP($H394,all_tags[other],1,FALSE),""),
IFERROR(VLOOKUP($I394,all_tags[other],1,FALSE),""),
IFERROR(VLOOKUP($J394,all_tags[other],1,FALSE),""),
IFERROR(VLOOKUP($K394,all_tags[other],1,FALSE),""),
IFERROR(VLOOKUP($L394,all_tags[other],1,FALSE),""),
IFERROR(VLOOKUP($M394,all_tags[other],1,FALSE),""),
IFERROR(VLOOKUP($N394,all_tags[other],1,FALSE),""),
IFERROR(VLOOKUP($O394,all_tags[other],1,FALSE),"")
)</f>
        <v/>
      </c>
      <c r="AL394" t="str">
        <f t="shared" si="6"/>
        <v>post;explainer;basics;technique;concept;technology;d3js</v>
      </c>
    </row>
    <row r="395" spans="1:38" x14ac:dyDescent="0.25">
      <c r="A395" t="str">
        <f>source_data[[#This Row],[link_id]]</f>
        <v>L00915</v>
      </c>
      <c r="B395" t="str">
        <f>source_data[[#This Row],[link]]</f>
        <v>http://data.library.virginia.edu/statlab/best-practices-for-statistical-data-analysis/</v>
      </c>
      <c r="C395" t="str">
        <f>source_data[[#This Row],[article_title]]</f>
        <v>Best Practices for Statistical Analysis</v>
      </c>
      <c r="D395" t="str">
        <f>source_data[[#This Row],[concatenate]]</f>
        <v>list;how-to;pitfall;technique;concept;statistics</v>
      </c>
      <c r="E395">
        <f>source_data[[#This Row],[tag_count]]</f>
        <v>5</v>
      </c>
      <c r="F395" t="str" cm="1">
        <f t="array" ref="F395:K395">_xlfn.TEXTSPLIT(Table5[[#This Row],[concatenate]],";")</f>
        <v>list</v>
      </c>
      <c r="G395" t="str">
        <v>how-to</v>
      </c>
      <c r="H395" t="str">
        <v>pitfall</v>
      </c>
      <c r="I395" t="str">
        <v>technique</v>
      </c>
      <c r="J395" t="str">
        <v>concept</v>
      </c>
      <c r="K395" t="str">
        <v>statistics</v>
      </c>
      <c r="Q395">
        <f>IF(ISBLANK(F395),-1,COUNTIF(all_tags[],F395)-COUNTIF(all_tags[category],F395))</f>
        <v>1</v>
      </c>
      <c r="R395">
        <f>IF(ISBLANK(G395),-1,COUNTIF(all_tags[],G395)-COUNTIF(all_tags[category],G395))</f>
        <v>1</v>
      </c>
      <c r="S395">
        <f>IF(ISBLANK(H395),-1,COUNTIF(all_tags[],H395)-COUNTIF(all_tags[category],H395))</f>
        <v>1</v>
      </c>
      <c r="T395">
        <f>IF(ISBLANK(I395),-1,COUNTIF(all_tags[],I395)-COUNTIF(all_tags[category],I395))</f>
        <v>1</v>
      </c>
      <c r="U395">
        <f>IF(ISBLANK(J395),-1,COUNTIF(all_tags[],J395)-COUNTIF(all_tags[category],J395))</f>
        <v>1</v>
      </c>
      <c r="V395">
        <f>IF(ISBLANK(K395),-1,COUNTIF(all_tags[],K395)-COUNTIF(all_tags[category],K395))</f>
        <v>1</v>
      </c>
      <c r="W395">
        <f>IF(ISBLANK(L395),-1,COUNTIF(all_tags[],L395)-COUNTIF(all_tags[category],L395))</f>
        <v>-1</v>
      </c>
      <c r="X395">
        <f>IF(ISBLANK(M395),-1,COUNTIF(all_tags[],M395)-COUNTIF(all_tags[category],M395))</f>
        <v>-1</v>
      </c>
      <c r="Y395">
        <f>IF(ISBLANK(N395),-1,COUNTIF(all_tags[],N395)-COUNTIF(all_tags[category],N395))</f>
        <v>-1</v>
      </c>
      <c r="Z395">
        <f>IF(ISBLANK(O395),-1,COUNTIF(all_tags[],O395)-COUNTIF(all_tags[category],O395))</f>
        <v>-1</v>
      </c>
      <c r="AB395" t="str">
        <f>Table5[[#This Row],[link_id]]</f>
        <v>L00915</v>
      </c>
      <c r="AC395" s="5" t="str">
        <f>_xlfn.TEXTJOIN("#",TRUE,
IFERROR(VLOOKUP($F395,all_tags[format],1,FALSE),""),
IFERROR(VLOOKUP($G395,all_tags[format],1,FALSE),""),
IFERROR(VLOOKUP($H395,all_tags[format],1,FALSE),""),
IFERROR(VLOOKUP($I395,all_tags[format],1,FALSE),""),
IFERROR(VLOOKUP($J395,all_tags[format],1,FALSE),""),
IFERROR(VLOOKUP($K395,all_tags[format],1,FALSE),""),
IFERROR(VLOOKUP($L395,all_tags[format],1,FALSE),""),
IFERROR(VLOOKUP($M395,all_tags[format],1,FALSE),""),
IFERROR(VLOOKUP($N395,all_tags[format],1,FALSE),""),
IFERROR(VLOOKUP($O395,all_tags[format],1,FALSE),"")
)</f>
        <v/>
      </c>
      <c r="AD395" s="5" t="str">
        <f>_xlfn.TEXTJOIN("#",TRUE,
IFERROR(VLOOKUP($F395,all_tags[type],1,FALSE),""),
IFERROR(VLOOKUP($G395,all_tags[type],1,FALSE),""),
IFERROR(VLOOKUP($H395,all_tags[type],1,FALSE),""),
IFERROR(VLOOKUP($I395,all_tags[type],1,FALSE),""),
IFERROR(VLOOKUP($J395,all_tags[type],1,FALSE),""),
IFERROR(VLOOKUP($K395,all_tags[type],1,FALSE),""),
IFERROR(VLOOKUP($L395,all_tags[type],1,FALSE),""),
IFERROR(VLOOKUP($M395,all_tags[type],1,FALSE),""),
IFERROR(VLOOKUP($N395,all_tags[type],1,FALSE),""),
IFERROR(VLOOKUP($O395,all_tags[type],1,FALSE),"")
)</f>
        <v>list#how-to</v>
      </c>
      <c r="AE395" s="5" t="str">
        <f>_xlfn.TEXTJOIN("#",TRUE,
IFERROR(VLOOKUP($F395,all_tags[level],1,FALSE),""),
IFERROR(VLOOKUP($G395,all_tags[level],1,FALSE),""),
IFERROR(VLOOKUP($H395,all_tags[level],1,FALSE),""),
IFERROR(VLOOKUP($I395,all_tags[level],1,FALSE),""),
IFERROR(VLOOKUP($J395,all_tags[level],1,FALSE),""),
IFERROR(VLOOKUP($K395,all_tags[level],1,FALSE),""),
IFERROR(VLOOKUP($L395,all_tags[level],1,FALSE),""),
IFERROR(VLOOKUP($M395,all_tags[level],1,FALSE),""),
IFERROR(VLOOKUP($N395,all_tags[level],1,FALSE),""),
IFERROR(VLOOKUP($O395,all_tags[level],1,FALSE),"")
)</f>
        <v/>
      </c>
      <c r="AF395" s="5" t="str">
        <f>_xlfn.TEXTJOIN("#",TRUE,
IFERROR(VLOOKUP($F395,all_tags[style],1,FALSE),""),
IFERROR(VLOOKUP($G395,all_tags[style],1,FALSE),""),
IFERROR(VLOOKUP($H395,all_tags[style],1,FALSE),""),
IFERROR(VLOOKUP($I395,all_tags[style],1,FALSE),""),
IFERROR(VLOOKUP($J395,all_tags[style],1,FALSE),""),
IFERROR(VLOOKUP($K395,all_tags[style],1,FALSE),""),
IFERROR(VLOOKUP($L395,all_tags[style],1,FALSE),""),
IFERROR(VLOOKUP($M395,all_tags[style],1,FALSE),""),
IFERROR(VLOOKUP($N395,all_tags[style],1,FALSE),""),
IFERROR(VLOOKUP($O395,all_tags[style],1,FALSE),"")
)</f>
        <v/>
      </c>
      <c r="AG395" s="5" t="str">
        <f>_xlfn.TEXTJOIN("#",TRUE,
IFERROR(VLOOKUP($F395,all_tags[theme],1,FALSE),""),
IFERROR(VLOOKUP($G395,all_tags[theme],1,FALSE),""),
IFERROR(VLOOKUP($H395,all_tags[theme],1,FALSE),""),
IFERROR(VLOOKUP($I395,all_tags[theme],1,FALSE),""),
IFERROR(VLOOKUP($J395,all_tags[theme],1,FALSE),""),
IFERROR(VLOOKUP($K395,all_tags[theme],1,FALSE),""),
IFERROR(VLOOKUP($L395,all_tags[theme],1,FALSE),""),
IFERROR(VLOOKUP($M395,all_tags[theme],1,FALSE),""),
IFERROR(VLOOKUP($N395,all_tags[theme],1,FALSE),""),
IFERROR(VLOOKUP($O395,all_tags[theme],1,FALSE),"")
)</f>
        <v>pitfall</v>
      </c>
      <c r="AH395" s="5" t="str">
        <f>_xlfn.TEXTJOIN("#",TRUE,
IFERROR(VLOOKUP($F395,all_tags[topic],1,FALSE),""),
IFERROR(VLOOKUP($G395,all_tags[topic],1,FALSE),""),
IFERROR(VLOOKUP($H395,all_tags[topic],1,FALSE),""),
IFERROR(VLOOKUP($I395,all_tags[topic],1,FALSE),""),
IFERROR(VLOOKUP($J395,all_tags[topic],1,FALSE),""),
IFERROR(VLOOKUP($K395,all_tags[topic],1,FALSE),""),
IFERROR(VLOOKUP($L395,all_tags[topic],1,FALSE),""),
IFERROR(VLOOKUP($M395,all_tags[topic],1,FALSE),""),
IFERROR(VLOOKUP($N395,all_tags[topic],1,FALSE),""),
IFERROR(VLOOKUP($O395,all_tags[topic],1,FALSE),"")
)</f>
        <v>technique#concept</v>
      </c>
      <c r="AI395" s="5" t="str">
        <f>_xlfn.TEXTJOIN("#",TRUE,
IFERROR(VLOOKUP($F395,all_tags[area],1,FALSE),""),
IFERROR(VLOOKUP($G395,all_tags[area],1,FALSE),""),
IFERROR(VLOOKUP($H395,all_tags[area],1,FALSE),""),
IFERROR(VLOOKUP($I395,all_tags[area],1,FALSE),""),
IFERROR(VLOOKUP($J395,all_tags[area],1,FALSE),""),
IFERROR(VLOOKUP($K395,all_tags[area],1,FALSE),""),
IFERROR(VLOOKUP($L395,all_tags[area],1,FALSE),""),
IFERROR(VLOOKUP($M395,all_tags[area],1,FALSE),""),
IFERROR(VLOOKUP($N395,all_tags[area],1,FALSE),""),
IFERROR(VLOOKUP($O395,all_tags[area],1,FALSE),"")
)</f>
        <v>statistics</v>
      </c>
      <c r="AJ395" s="5" t="str">
        <f>_xlfn.TEXTJOIN("#",TRUE,
IFERROR(VLOOKUP($F395,all_tags[technology],1,FALSE),""),
IFERROR(VLOOKUP($G395,all_tags[technology],1,FALSE),""),
IFERROR(VLOOKUP($H395,all_tags[technology],1,FALSE),""),
IFERROR(VLOOKUP($I395,all_tags[technology],1,FALSE),""),
IFERROR(VLOOKUP($J395,all_tags[technology],1,FALSE),""),
IFERROR(VLOOKUP($K395,all_tags[technology],1,FALSE),""),
IFERROR(VLOOKUP($L395,all_tags[technology],1,FALSE),""),
IFERROR(VLOOKUP($M395,all_tags[technology],1,FALSE),""),
IFERROR(VLOOKUP($N395,all_tags[technology],1,FALSE),""),
IFERROR(VLOOKUP($O395,all_tags[technology],1,FALSE),"")
)</f>
        <v/>
      </c>
      <c r="AK395" s="5" t="str">
        <f>_xlfn.TEXTJOIN("#",TRUE,
IFERROR(VLOOKUP($F395,all_tags[other],1,FALSE),""),
IFERROR(VLOOKUP($G395,all_tags[other],1,FALSE),""),
IFERROR(VLOOKUP($H395,all_tags[other],1,FALSE),""),
IFERROR(VLOOKUP($I395,all_tags[other],1,FALSE),""),
IFERROR(VLOOKUP($J395,all_tags[other],1,FALSE),""),
IFERROR(VLOOKUP($K395,all_tags[other],1,FALSE),""),
IFERROR(VLOOKUP($L395,all_tags[other],1,FALSE),""),
IFERROR(VLOOKUP($M395,all_tags[other],1,FALSE),""),
IFERROR(VLOOKUP($N395,all_tags[other],1,FALSE),""),
IFERROR(VLOOKUP($O395,all_tags[other],1,FALSE),"")
)</f>
        <v/>
      </c>
      <c r="AL395" t="str">
        <f t="shared" si="6"/>
        <v>list;how-to;pitfall;technique;concept;statistics</v>
      </c>
    </row>
    <row r="396" spans="1:38" x14ac:dyDescent="0.25">
      <c r="A396" t="str">
        <f>source_data[[#This Row],[link_id]]</f>
        <v>L00917</v>
      </c>
      <c r="B396" t="str">
        <f>source_data[[#This Row],[link]]</f>
        <v>https://data36.com/connect-google-data-studio-postgresql/</v>
      </c>
      <c r="C396" t="str">
        <f>source_data[[#This Row],[article_title]]</f>
        <v>How to connect Google Data Studio to PostgreSQL</v>
      </c>
      <c r="D396" t="str">
        <f>source_data[[#This Row],[concatenate]]</f>
        <v>post;tutorial;data-viz;technology;data-preparation;looker;postgres</v>
      </c>
      <c r="E396">
        <f>source_data[[#This Row],[tag_count]]</f>
        <v>6</v>
      </c>
      <c r="F396" t="str" cm="1">
        <f t="array" ref="F396:L396">_xlfn.TEXTSPLIT(Table5[[#This Row],[concatenate]],";")</f>
        <v>post</v>
      </c>
      <c r="G396" t="str">
        <v>tutorial</v>
      </c>
      <c r="H396" t="str">
        <v>data-viz</v>
      </c>
      <c r="I396" t="str">
        <v>technology</v>
      </c>
      <c r="J396" t="str">
        <v>data-preparation</v>
      </c>
      <c r="K396" t="str">
        <v>looker</v>
      </c>
      <c r="L396" t="str">
        <v>postgres</v>
      </c>
      <c r="Q396">
        <f>IF(ISBLANK(F396),-1,COUNTIF(all_tags[],F396)-COUNTIF(all_tags[category],F396))</f>
        <v>1</v>
      </c>
      <c r="R396">
        <f>IF(ISBLANK(G396),-1,COUNTIF(all_tags[],G396)-COUNTIF(all_tags[category],G396))</f>
        <v>1</v>
      </c>
      <c r="S396">
        <f>IF(ISBLANK(H396),-1,COUNTIF(all_tags[],H396)-COUNTIF(all_tags[category],H396))</f>
        <v>1</v>
      </c>
      <c r="T396">
        <f>IF(ISBLANK(I396),-1,COUNTIF(all_tags[],I396)-COUNTIF(all_tags[category],I396))</f>
        <v>1</v>
      </c>
      <c r="U396">
        <f>IF(ISBLANK(J396),-1,COUNTIF(all_tags[],J396)-COUNTIF(all_tags[category],J396))</f>
        <v>1</v>
      </c>
      <c r="V396">
        <f>IF(ISBLANK(K396),-1,COUNTIF(all_tags[],K396)-COUNTIF(all_tags[category],K396))</f>
        <v>1</v>
      </c>
      <c r="W396">
        <f>IF(ISBLANK(L396),-1,COUNTIF(all_tags[],L396)-COUNTIF(all_tags[category],L396))</f>
        <v>1</v>
      </c>
      <c r="X396">
        <f>IF(ISBLANK(M396),-1,COUNTIF(all_tags[],M396)-COUNTIF(all_tags[category],M396))</f>
        <v>-1</v>
      </c>
      <c r="Y396">
        <f>IF(ISBLANK(N396),-1,COUNTIF(all_tags[],N396)-COUNTIF(all_tags[category],N396))</f>
        <v>-1</v>
      </c>
      <c r="Z396">
        <f>IF(ISBLANK(O396),-1,COUNTIF(all_tags[],O396)-COUNTIF(all_tags[category],O396))</f>
        <v>-1</v>
      </c>
      <c r="AB396" t="str">
        <f>Table5[[#This Row],[link_id]]</f>
        <v>L00917</v>
      </c>
      <c r="AC396" s="5" t="str">
        <f>_xlfn.TEXTJOIN("#",TRUE,
IFERROR(VLOOKUP($F396,all_tags[format],1,FALSE),""),
IFERROR(VLOOKUP($G396,all_tags[format],1,FALSE),""),
IFERROR(VLOOKUP($H396,all_tags[format],1,FALSE),""),
IFERROR(VLOOKUP($I396,all_tags[format],1,FALSE),""),
IFERROR(VLOOKUP($J396,all_tags[format],1,FALSE),""),
IFERROR(VLOOKUP($K396,all_tags[format],1,FALSE),""),
IFERROR(VLOOKUP($L396,all_tags[format],1,FALSE),""),
IFERROR(VLOOKUP($M396,all_tags[format],1,FALSE),""),
IFERROR(VLOOKUP($N396,all_tags[format],1,FALSE),""),
IFERROR(VLOOKUP($O396,all_tags[format],1,FALSE),"")
)</f>
        <v>post</v>
      </c>
      <c r="AD396" s="5" t="str">
        <f>_xlfn.TEXTJOIN("#",TRUE,
IFERROR(VLOOKUP($F396,all_tags[type],1,FALSE),""),
IFERROR(VLOOKUP($G396,all_tags[type],1,FALSE),""),
IFERROR(VLOOKUP($H396,all_tags[type],1,FALSE),""),
IFERROR(VLOOKUP($I396,all_tags[type],1,FALSE),""),
IFERROR(VLOOKUP($J396,all_tags[type],1,FALSE),""),
IFERROR(VLOOKUP($K396,all_tags[type],1,FALSE),""),
IFERROR(VLOOKUP($L396,all_tags[type],1,FALSE),""),
IFERROR(VLOOKUP($M396,all_tags[type],1,FALSE),""),
IFERROR(VLOOKUP($N396,all_tags[type],1,FALSE),""),
IFERROR(VLOOKUP($O396,all_tags[type],1,FALSE),"")
)</f>
        <v>tutorial</v>
      </c>
      <c r="AE396" s="5" t="str">
        <f>_xlfn.TEXTJOIN("#",TRUE,
IFERROR(VLOOKUP($F396,all_tags[level],1,FALSE),""),
IFERROR(VLOOKUP($G396,all_tags[level],1,FALSE),""),
IFERROR(VLOOKUP($H396,all_tags[level],1,FALSE),""),
IFERROR(VLOOKUP($I396,all_tags[level],1,FALSE),""),
IFERROR(VLOOKUP($J396,all_tags[level],1,FALSE),""),
IFERROR(VLOOKUP($K396,all_tags[level],1,FALSE),""),
IFERROR(VLOOKUP($L396,all_tags[level],1,FALSE),""),
IFERROR(VLOOKUP($M396,all_tags[level],1,FALSE),""),
IFERROR(VLOOKUP($N396,all_tags[level],1,FALSE),""),
IFERROR(VLOOKUP($O396,all_tags[level],1,FALSE),"")
)</f>
        <v/>
      </c>
      <c r="AF396" s="5" t="str">
        <f>_xlfn.TEXTJOIN("#",TRUE,
IFERROR(VLOOKUP($F396,all_tags[style],1,FALSE),""),
IFERROR(VLOOKUP($G396,all_tags[style],1,FALSE),""),
IFERROR(VLOOKUP($H396,all_tags[style],1,FALSE),""),
IFERROR(VLOOKUP($I396,all_tags[style],1,FALSE),""),
IFERROR(VLOOKUP($J396,all_tags[style],1,FALSE),""),
IFERROR(VLOOKUP($K396,all_tags[style],1,FALSE),""),
IFERROR(VLOOKUP($L396,all_tags[style],1,FALSE),""),
IFERROR(VLOOKUP($M396,all_tags[style],1,FALSE),""),
IFERROR(VLOOKUP($N396,all_tags[style],1,FALSE),""),
IFERROR(VLOOKUP($O396,all_tags[style],1,FALSE),"")
)</f>
        <v/>
      </c>
      <c r="AG396" s="5" t="str">
        <f>_xlfn.TEXTJOIN("#",TRUE,
IFERROR(VLOOKUP($F396,all_tags[theme],1,FALSE),""),
IFERROR(VLOOKUP($G396,all_tags[theme],1,FALSE),""),
IFERROR(VLOOKUP($H396,all_tags[theme],1,FALSE),""),
IFERROR(VLOOKUP($I396,all_tags[theme],1,FALSE),""),
IFERROR(VLOOKUP($J396,all_tags[theme],1,FALSE),""),
IFERROR(VLOOKUP($K396,all_tags[theme],1,FALSE),""),
IFERROR(VLOOKUP($L396,all_tags[theme],1,FALSE),""),
IFERROR(VLOOKUP($M396,all_tags[theme],1,FALSE),""),
IFERROR(VLOOKUP($N396,all_tags[theme],1,FALSE),""),
IFERROR(VLOOKUP($O396,all_tags[theme],1,FALSE),"")
)</f>
        <v>data-viz</v>
      </c>
      <c r="AH396" s="5" t="str">
        <f>_xlfn.TEXTJOIN("#",TRUE,
IFERROR(VLOOKUP($F396,all_tags[topic],1,FALSE),""),
IFERROR(VLOOKUP($G396,all_tags[topic],1,FALSE),""),
IFERROR(VLOOKUP($H396,all_tags[topic],1,FALSE),""),
IFERROR(VLOOKUP($I396,all_tags[topic],1,FALSE),""),
IFERROR(VLOOKUP($J396,all_tags[topic],1,FALSE),""),
IFERROR(VLOOKUP($K396,all_tags[topic],1,FALSE),""),
IFERROR(VLOOKUP($L396,all_tags[topic],1,FALSE),""),
IFERROR(VLOOKUP($M396,all_tags[topic],1,FALSE),""),
IFERROR(VLOOKUP($N396,all_tags[topic],1,FALSE),""),
IFERROR(VLOOKUP($O396,all_tags[topic],1,FALSE),"")
)</f>
        <v>technology</v>
      </c>
      <c r="AI396" s="5" t="str">
        <f>_xlfn.TEXTJOIN("#",TRUE,
IFERROR(VLOOKUP($F396,all_tags[area],1,FALSE),""),
IFERROR(VLOOKUP($G396,all_tags[area],1,FALSE),""),
IFERROR(VLOOKUP($H396,all_tags[area],1,FALSE),""),
IFERROR(VLOOKUP($I396,all_tags[area],1,FALSE),""),
IFERROR(VLOOKUP($J396,all_tags[area],1,FALSE),""),
IFERROR(VLOOKUP($K396,all_tags[area],1,FALSE),""),
IFERROR(VLOOKUP($L396,all_tags[area],1,FALSE),""),
IFERROR(VLOOKUP($M396,all_tags[area],1,FALSE),""),
IFERROR(VLOOKUP($N396,all_tags[area],1,FALSE),""),
IFERROR(VLOOKUP($O396,all_tags[area],1,FALSE),"")
)</f>
        <v>data-preparation</v>
      </c>
      <c r="AJ396" s="5" t="str">
        <f>_xlfn.TEXTJOIN("#",TRUE,
IFERROR(VLOOKUP($F396,all_tags[technology],1,FALSE),""),
IFERROR(VLOOKUP($G396,all_tags[technology],1,FALSE),""),
IFERROR(VLOOKUP($H396,all_tags[technology],1,FALSE),""),
IFERROR(VLOOKUP($I396,all_tags[technology],1,FALSE),""),
IFERROR(VLOOKUP($J396,all_tags[technology],1,FALSE),""),
IFERROR(VLOOKUP($K396,all_tags[technology],1,FALSE),""),
IFERROR(VLOOKUP($L396,all_tags[technology],1,FALSE),""),
IFERROR(VLOOKUP($M396,all_tags[technology],1,FALSE),""),
IFERROR(VLOOKUP($N396,all_tags[technology],1,FALSE),""),
IFERROR(VLOOKUP($O396,all_tags[technology],1,FALSE),"")
)</f>
        <v>looker#postgres</v>
      </c>
      <c r="AK396" s="5" t="str">
        <f>_xlfn.TEXTJOIN("#",TRUE,
IFERROR(VLOOKUP($F396,all_tags[other],1,FALSE),""),
IFERROR(VLOOKUP($G396,all_tags[other],1,FALSE),""),
IFERROR(VLOOKUP($H396,all_tags[other],1,FALSE),""),
IFERROR(VLOOKUP($I396,all_tags[other],1,FALSE),""),
IFERROR(VLOOKUP($J396,all_tags[other],1,FALSE),""),
IFERROR(VLOOKUP($K396,all_tags[other],1,FALSE),""),
IFERROR(VLOOKUP($L396,all_tags[other],1,FALSE),""),
IFERROR(VLOOKUP($M396,all_tags[other],1,FALSE),""),
IFERROR(VLOOKUP($N396,all_tags[other],1,FALSE),""),
IFERROR(VLOOKUP($O396,all_tags[other],1,FALSE),"")
)</f>
        <v/>
      </c>
      <c r="AL396" t="str">
        <f t="shared" si="6"/>
        <v>post;tutorial;data-viz;technology;data-preparation;looker;postgres</v>
      </c>
    </row>
    <row r="397" spans="1:38" x14ac:dyDescent="0.25">
      <c r="A397" t="str">
        <f>source_data[[#This Row],[link_id]]</f>
        <v>L00920</v>
      </c>
      <c r="B397" t="str">
        <f>source_data[[#This Row],[link]]</f>
        <v>https://flowingdata.com/2018/04/02/understanding-animated-transitions-in-data-visualization/</v>
      </c>
      <c r="C397" t="str">
        <f>source_data[[#This Row],[article_title]]</f>
        <v>Understanding animated transitions in data visualization</v>
      </c>
      <c r="D397" t="str">
        <f>source_data[[#This Row],[concatenate]]</f>
        <v>post;general;data-viz;concept;animation</v>
      </c>
      <c r="E397">
        <f>source_data[[#This Row],[tag_count]]</f>
        <v>6</v>
      </c>
      <c r="F397" t="str" cm="1">
        <f t="array" ref="F397:J397">_xlfn.TEXTSPLIT(Table5[[#This Row],[concatenate]],";")</f>
        <v>post</v>
      </c>
      <c r="G397" t="str">
        <v>general</v>
      </c>
      <c r="H397" t="str">
        <v>data-viz</v>
      </c>
      <c r="I397" t="str">
        <v>concept</v>
      </c>
      <c r="J397" t="str">
        <v>animation</v>
      </c>
      <c r="Q397">
        <f>IF(ISBLANK(F397),-1,COUNTIF(all_tags[],F397)-COUNTIF(all_tags[category],F397))</f>
        <v>1</v>
      </c>
      <c r="R397">
        <f>IF(ISBLANK(G397),-1,COUNTIF(all_tags[],G397)-COUNTIF(all_tags[category],G397))</f>
        <v>1</v>
      </c>
      <c r="S397">
        <f>IF(ISBLANK(H397),-1,COUNTIF(all_tags[],H397)-COUNTIF(all_tags[category],H397))</f>
        <v>1</v>
      </c>
      <c r="T397">
        <f>IF(ISBLANK(I397),-1,COUNTIF(all_tags[],I397)-COUNTIF(all_tags[category],I397))</f>
        <v>1</v>
      </c>
      <c r="U397">
        <f>IF(ISBLANK(J397),-1,COUNTIF(all_tags[],J397)-COUNTIF(all_tags[category],J397))</f>
        <v>1</v>
      </c>
      <c r="V397">
        <f>IF(ISBLANK(K397),-1,COUNTIF(all_tags[],K397)-COUNTIF(all_tags[category],K397))</f>
        <v>-1</v>
      </c>
      <c r="W397">
        <f>IF(ISBLANK(L397),-1,COUNTIF(all_tags[],L397)-COUNTIF(all_tags[category],L397))</f>
        <v>-1</v>
      </c>
      <c r="X397">
        <f>IF(ISBLANK(M397),-1,COUNTIF(all_tags[],M397)-COUNTIF(all_tags[category],M397))</f>
        <v>-1</v>
      </c>
      <c r="Y397">
        <f>IF(ISBLANK(N397),-1,COUNTIF(all_tags[],N397)-COUNTIF(all_tags[category],N397))</f>
        <v>-1</v>
      </c>
      <c r="Z397">
        <f>IF(ISBLANK(O397),-1,COUNTIF(all_tags[],O397)-COUNTIF(all_tags[category],O397))</f>
        <v>-1</v>
      </c>
      <c r="AB397" t="str">
        <f>Table5[[#This Row],[link_id]]</f>
        <v>L00920</v>
      </c>
      <c r="AC397" s="5" t="str">
        <f>_xlfn.TEXTJOIN("#",TRUE,
IFERROR(VLOOKUP($F397,all_tags[format],1,FALSE),""),
IFERROR(VLOOKUP($G397,all_tags[format],1,FALSE),""),
IFERROR(VLOOKUP($H397,all_tags[format],1,FALSE),""),
IFERROR(VLOOKUP($I397,all_tags[format],1,FALSE),""),
IFERROR(VLOOKUP($J397,all_tags[format],1,FALSE),""),
IFERROR(VLOOKUP($K397,all_tags[format],1,FALSE),""),
IFERROR(VLOOKUP($L397,all_tags[format],1,FALSE),""),
IFERROR(VLOOKUP($M397,all_tags[format],1,FALSE),""),
IFERROR(VLOOKUP($N397,all_tags[format],1,FALSE),""),
IFERROR(VLOOKUP($O397,all_tags[format],1,FALSE),"")
)</f>
        <v>post</v>
      </c>
      <c r="AD397" s="5" t="str">
        <f>_xlfn.TEXTJOIN("#",TRUE,
IFERROR(VLOOKUP($F397,all_tags[type],1,FALSE),""),
IFERROR(VLOOKUP($G397,all_tags[type],1,FALSE),""),
IFERROR(VLOOKUP($H397,all_tags[type],1,FALSE),""),
IFERROR(VLOOKUP($I397,all_tags[type],1,FALSE),""),
IFERROR(VLOOKUP($J397,all_tags[type],1,FALSE),""),
IFERROR(VLOOKUP($K397,all_tags[type],1,FALSE),""),
IFERROR(VLOOKUP($L397,all_tags[type],1,FALSE),""),
IFERROR(VLOOKUP($M397,all_tags[type],1,FALSE),""),
IFERROR(VLOOKUP($N397,all_tags[type],1,FALSE),""),
IFERROR(VLOOKUP($O397,all_tags[type],1,FALSE),"")
)</f>
        <v>general</v>
      </c>
      <c r="AE397" s="5" t="str">
        <f>_xlfn.TEXTJOIN("#",TRUE,
IFERROR(VLOOKUP($F397,all_tags[level],1,FALSE),""),
IFERROR(VLOOKUP($G397,all_tags[level],1,FALSE),""),
IFERROR(VLOOKUP($H397,all_tags[level],1,FALSE),""),
IFERROR(VLOOKUP($I397,all_tags[level],1,FALSE),""),
IFERROR(VLOOKUP($J397,all_tags[level],1,FALSE),""),
IFERROR(VLOOKUP($K397,all_tags[level],1,FALSE),""),
IFERROR(VLOOKUP($L397,all_tags[level],1,FALSE),""),
IFERROR(VLOOKUP($M397,all_tags[level],1,FALSE),""),
IFERROR(VLOOKUP($N397,all_tags[level],1,FALSE),""),
IFERROR(VLOOKUP($O397,all_tags[level],1,FALSE),"")
)</f>
        <v/>
      </c>
      <c r="AF397" s="5" t="str">
        <f>_xlfn.TEXTJOIN("#",TRUE,
IFERROR(VLOOKUP($F397,all_tags[style],1,FALSE),""),
IFERROR(VLOOKUP($G397,all_tags[style],1,FALSE),""),
IFERROR(VLOOKUP($H397,all_tags[style],1,FALSE),""),
IFERROR(VLOOKUP($I397,all_tags[style],1,FALSE),""),
IFERROR(VLOOKUP($J397,all_tags[style],1,FALSE),""),
IFERROR(VLOOKUP($K397,all_tags[style],1,FALSE),""),
IFERROR(VLOOKUP($L397,all_tags[style],1,FALSE),""),
IFERROR(VLOOKUP($M397,all_tags[style],1,FALSE),""),
IFERROR(VLOOKUP($N397,all_tags[style],1,FALSE),""),
IFERROR(VLOOKUP($O397,all_tags[style],1,FALSE),"")
)</f>
        <v/>
      </c>
      <c r="AG397" s="5" t="str">
        <f>_xlfn.TEXTJOIN("#",TRUE,
IFERROR(VLOOKUP($F397,all_tags[theme],1,FALSE),""),
IFERROR(VLOOKUP($G397,all_tags[theme],1,FALSE),""),
IFERROR(VLOOKUP($H397,all_tags[theme],1,FALSE),""),
IFERROR(VLOOKUP($I397,all_tags[theme],1,FALSE),""),
IFERROR(VLOOKUP($J397,all_tags[theme],1,FALSE),""),
IFERROR(VLOOKUP($K397,all_tags[theme],1,FALSE),""),
IFERROR(VLOOKUP($L397,all_tags[theme],1,FALSE),""),
IFERROR(VLOOKUP($M397,all_tags[theme],1,FALSE),""),
IFERROR(VLOOKUP($N397,all_tags[theme],1,FALSE),""),
IFERROR(VLOOKUP($O397,all_tags[theme],1,FALSE),"")
)</f>
        <v>data-viz</v>
      </c>
      <c r="AH397" s="5" t="str">
        <f>_xlfn.TEXTJOIN("#",TRUE,
IFERROR(VLOOKUP($F397,all_tags[topic],1,FALSE),""),
IFERROR(VLOOKUP($G397,all_tags[topic],1,FALSE),""),
IFERROR(VLOOKUP($H397,all_tags[topic],1,FALSE),""),
IFERROR(VLOOKUP($I397,all_tags[topic],1,FALSE),""),
IFERROR(VLOOKUP($J397,all_tags[topic],1,FALSE),""),
IFERROR(VLOOKUP($K397,all_tags[topic],1,FALSE),""),
IFERROR(VLOOKUP($L397,all_tags[topic],1,FALSE),""),
IFERROR(VLOOKUP($M397,all_tags[topic],1,FALSE),""),
IFERROR(VLOOKUP($N397,all_tags[topic],1,FALSE),""),
IFERROR(VLOOKUP($O397,all_tags[topic],1,FALSE),"")
)</f>
        <v>concept</v>
      </c>
      <c r="AI397" s="5" t="str">
        <f>_xlfn.TEXTJOIN("#",TRUE,
IFERROR(VLOOKUP($F397,all_tags[area],1,FALSE),""),
IFERROR(VLOOKUP($G397,all_tags[area],1,FALSE),""),
IFERROR(VLOOKUP($H397,all_tags[area],1,FALSE),""),
IFERROR(VLOOKUP($I397,all_tags[area],1,FALSE),""),
IFERROR(VLOOKUP($J397,all_tags[area],1,FALSE),""),
IFERROR(VLOOKUP($K397,all_tags[area],1,FALSE),""),
IFERROR(VLOOKUP($L397,all_tags[area],1,FALSE),""),
IFERROR(VLOOKUP($M397,all_tags[area],1,FALSE),""),
IFERROR(VLOOKUP($N397,all_tags[area],1,FALSE),""),
IFERROR(VLOOKUP($O397,all_tags[area],1,FALSE),"")
)</f>
        <v>animation</v>
      </c>
      <c r="AJ397" s="5" t="str">
        <f>_xlfn.TEXTJOIN("#",TRUE,
IFERROR(VLOOKUP($F397,all_tags[technology],1,FALSE),""),
IFERROR(VLOOKUP($G397,all_tags[technology],1,FALSE),""),
IFERROR(VLOOKUP($H397,all_tags[technology],1,FALSE),""),
IFERROR(VLOOKUP($I397,all_tags[technology],1,FALSE),""),
IFERROR(VLOOKUP($J397,all_tags[technology],1,FALSE),""),
IFERROR(VLOOKUP($K397,all_tags[technology],1,FALSE),""),
IFERROR(VLOOKUP($L397,all_tags[technology],1,FALSE),""),
IFERROR(VLOOKUP($M397,all_tags[technology],1,FALSE),""),
IFERROR(VLOOKUP($N397,all_tags[technology],1,FALSE),""),
IFERROR(VLOOKUP($O397,all_tags[technology],1,FALSE),"")
)</f>
        <v/>
      </c>
      <c r="AK397" s="5" t="str">
        <f>_xlfn.TEXTJOIN("#",TRUE,
IFERROR(VLOOKUP($F397,all_tags[other],1,FALSE),""),
IFERROR(VLOOKUP($G397,all_tags[other],1,FALSE),""),
IFERROR(VLOOKUP($H397,all_tags[other],1,FALSE),""),
IFERROR(VLOOKUP($I397,all_tags[other],1,FALSE),""),
IFERROR(VLOOKUP($J397,all_tags[other],1,FALSE),""),
IFERROR(VLOOKUP($K397,all_tags[other],1,FALSE),""),
IFERROR(VLOOKUP($L397,all_tags[other],1,FALSE),""),
IFERROR(VLOOKUP($M397,all_tags[other],1,FALSE),""),
IFERROR(VLOOKUP($N397,all_tags[other],1,FALSE),""),
IFERROR(VLOOKUP($O397,all_tags[other],1,FALSE),"")
)</f>
        <v/>
      </c>
      <c r="AL397" t="str">
        <f t="shared" si="6"/>
        <v>post;general;data-viz;concept;animation</v>
      </c>
    </row>
    <row r="398" spans="1:38" x14ac:dyDescent="0.25">
      <c r="A398" t="str">
        <f>source_data[[#This Row],[link_id]]</f>
        <v>L00921</v>
      </c>
      <c r="B398" t="str">
        <f>source_data[[#This Row],[link]]</f>
        <v>https://www1.lehigh.edu/news/a-history-of-data-visualization</v>
      </c>
      <c r="C398" t="str">
        <f>source_data[[#This Row],[article_title]]</f>
        <v>A History of Data Visualization</v>
      </c>
      <c r="D398" t="str">
        <f>source_data[[#This Row],[concatenate]]</f>
        <v>general;data-viz;history</v>
      </c>
      <c r="E398">
        <f>source_data[[#This Row],[tag_count]]</f>
        <v>4</v>
      </c>
      <c r="F398" t="str" cm="1">
        <f t="array" ref="F398:H398">_xlfn.TEXTSPLIT(Table5[[#This Row],[concatenate]],";")</f>
        <v>general</v>
      </c>
      <c r="G398" t="str">
        <v>data-viz</v>
      </c>
      <c r="H398" t="str">
        <v>history</v>
      </c>
      <c r="Q398">
        <f>IF(ISBLANK(F398),-1,COUNTIF(all_tags[],F398)-COUNTIF(all_tags[category],F398))</f>
        <v>1</v>
      </c>
      <c r="R398">
        <f>IF(ISBLANK(G398),-1,COUNTIF(all_tags[],G398)-COUNTIF(all_tags[category],G398))</f>
        <v>1</v>
      </c>
      <c r="S398">
        <f>IF(ISBLANK(H398),-1,COUNTIF(all_tags[],H398)-COUNTIF(all_tags[category],H398))</f>
        <v>1</v>
      </c>
      <c r="T398">
        <f>IF(ISBLANK(I398),-1,COUNTIF(all_tags[],I398)-COUNTIF(all_tags[category],I398))</f>
        <v>-1</v>
      </c>
      <c r="U398">
        <f>IF(ISBLANK(J398),-1,COUNTIF(all_tags[],J398)-COUNTIF(all_tags[category],J398))</f>
        <v>-1</v>
      </c>
      <c r="V398">
        <f>IF(ISBLANK(K398),-1,COUNTIF(all_tags[],K398)-COUNTIF(all_tags[category],K398))</f>
        <v>-1</v>
      </c>
      <c r="W398">
        <f>IF(ISBLANK(L398),-1,COUNTIF(all_tags[],L398)-COUNTIF(all_tags[category],L398))</f>
        <v>-1</v>
      </c>
      <c r="X398">
        <f>IF(ISBLANK(M398),-1,COUNTIF(all_tags[],M398)-COUNTIF(all_tags[category],M398))</f>
        <v>-1</v>
      </c>
      <c r="Y398">
        <f>IF(ISBLANK(N398),-1,COUNTIF(all_tags[],N398)-COUNTIF(all_tags[category],N398))</f>
        <v>-1</v>
      </c>
      <c r="Z398">
        <f>IF(ISBLANK(O398),-1,COUNTIF(all_tags[],O398)-COUNTIF(all_tags[category],O398))</f>
        <v>-1</v>
      </c>
      <c r="AB398" t="str">
        <f>Table5[[#This Row],[link_id]]</f>
        <v>L00921</v>
      </c>
      <c r="AC398" s="5" t="str">
        <f>_xlfn.TEXTJOIN("#",TRUE,
IFERROR(VLOOKUP($F398,all_tags[format],1,FALSE),""),
IFERROR(VLOOKUP($G398,all_tags[format],1,FALSE),""),
IFERROR(VLOOKUP($H398,all_tags[format],1,FALSE),""),
IFERROR(VLOOKUP($I398,all_tags[format],1,FALSE),""),
IFERROR(VLOOKUP($J398,all_tags[format],1,FALSE),""),
IFERROR(VLOOKUP($K398,all_tags[format],1,FALSE),""),
IFERROR(VLOOKUP($L398,all_tags[format],1,FALSE),""),
IFERROR(VLOOKUP($M398,all_tags[format],1,FALSE),""),
IFERROR(VLOOKUP($N398,all_tags[format],1,FALSE),""),
IFERROR(VLOOKUP($O398,all_tags[format],1,FALSE),"")
)</f>
        <v/>
      </c>
      <c r="AD398" s="5" t="str">
        <f>_xlfn.TEXTJOIN("#",TRUE,
IFERROR(VLOOKUP($F398,all_tags[type],1,FALSE),""),
IFERROR(VLOOKUP($G398,all_tags[type],1,FALSE),""),
IFERROR(VLOOKUP($H398,all_tags[type],1,FALSE),""),
IFERROR(VLOOKUP($I398,all_tags[type],1,FALSE),""),
IFERROR(VLOOKUP($J398,all_tags[type],1,FALSE),""),
IFERROR(VLOOKUP($K398,all_tags[type],1,FALSE),""),
IFERROR(VLOOKUP($L398,all_tags[type],1,FALSE),""),
IFERROR(VLOOKUP($M398,all_tags[type],1,FALSE),""),
IFERROR(VLOOKUP($N398,all_tags[type],1,FALSE),""),
IFERROR(VLOOKUP($O398,all_tags[type],1,FALSE),"")
)</f>
        <v>general</v>
      </c>
      <c r="AE398" s="5" t="str">
        <f>_xlfn.TEXTJOIN("#",TRUE,
IFERROR(VLOOKUP($F398,all_tags[level],1,FALSE),""),
IFERROR(VLOOKUP($G398,all_tags[level],1,FALSE),""),
IFERROR(VLOOKUP($H398,all_tags[level],1,FALSE),""),
IFERROR(VLOOKUP($I398,all_tags[level],1,FALSE),""),
IFERROR(VLOOKUP($J398,all_tags[level],1,FALSE),""),
IFERROR(VLOOKUP($K398,all_tags[level],1,FALSE),""),
IFERROR(VLOOKUP($L398,all_tags[level],1,FALSE),""),
IFERROR(VLOOKUP($M398,all_tags[level],1,FALSE),""),
IFERROR(VLOOKUP($N398,all_tags[level],1,FALSE),""),
IFERROR(VLOOKUP($O398,all_tags[level],1,FALSE),"")
)</f>
        <v/>
      </c>
      <c r="AF398" s="5" t="str">
        <f>_xlfn.TEXTJOIN("#",TRUE,
IFERROR(VLOOKUP($F398,all_tags[style],1,FALSE),""),
IFERROR(VLOOKUP($G398,all_tags[style],1,FALSE),""),
IFERROR(VLOOKUP($H398,all_tags[style],1,FALSE),""),
IFERROR(VLOOKUP($I398,all_tags[style],1,FALSE),""),
IFERROR(VLOOKUP($J398,all_tags[style],1,FALSE),""),
IFERROR(VLOOKUP($K398,all_tags[style],1,FALSE),""),
IFERROR(VLOOKUP($L398,all_tags[style],1,FALSE),""),
IFERROR(VLOOKUP($M398,all_tags[style],1,FALSE),""),
IFERROR(VLOOKUP($N398,all_tags[style],1,FALSE),""),
IFERROR(VLOOKUP($O398,all_tags[style],1,FALSE),"")
)</f>
        <v/>
      </c>
      <c r="AG398" s="5" t="str">
        <f>_xlfn.TEXTJOIN("#",TRUE,
IFERROR(VLOOKUP($F398,all_tags[theme],1,FALSE),""),
IFERROR(VLOOKUP($G398,all_tags[theme],1,FALSE),""),
IFERROR(VLOOKUP($H398,all_tags[theme],1,FALSE),""),
IFERROR(VLOOKUP($I398,all_tags[theme],1,FALSE),""),
IFERROR(VLOOKUP($J398,all_tags[theme],1,FALSE),""),
IFERROR(VLOOKUP($K398,all_tags[theme],1,FALSE),""),
IFERROR(VLOOKUP($L398,all_tags[theme],1,FALSE),""),
IFERROR(VLOOKUP($M398,all_tags[theme],1,FALSE),""),
IFERROR(VLOOKUP($N398,all_tags[theme],1,FALSE),""),
IFERROR(VLOOKUP($O398,all_tags[theme],1,FALSE),"")
)</f>
        <v>data-viz</v>
      </c>
      <c r="AH398" s="5" t="str">
        <f>_xlfn.TEXTJOIN("#",TRUE,
IFERROR(VLOOKUP($F398,all_tags[topic],1,FALSE),""),
IFERROR(VLOOKUP($G398,all_tags[topic],1,FALSE),""),
IFERROR(VLOOKUP($H398,all_tags[topic],1,FALSE),""),
IFERROR(VLOOKUP($I398,all_tags[topic],1,FALSE),""),
IFERROR(VLOOKUP($J398,all_tags[topic],1,FALSE),""),
IFERROR(VLOOKUP($K398,all_tags[topic],1,FALSE),""),
IFERROR(VLOOKUP($L398,all_tags[topic],1,FALSE),""),
IFERROR(VLOOKUP($M398,all_tags[topic],1,FALSE),""),
IFERROR(VLOOKUP($N398,all_tags[topic],1,FALSE),""),
IFERROR(VLOOKUP($O398,all_tags[topic],1,FALSE),"")
)</f>
        <v/>
      </c>
      <c r="AI398" s="5" t="str">
        <f>_xlfn.TEXTJOIN("#",TRUE,
IFERROR(VLOOKUP($F398,all_tags[area],1,FALSE),""),
IFERROR(VLOOKUP($G398,all_tags[area],1,FALSE),""),
IFERROR(VLOOKUP($H398,all_tags[area],1,FALSE),""),
IFERROR(VLOOKUP($I398,all_tags[area],1,FALSE),""),
IFERROR(VLOOKUP($J398,all_tags[area],1,FALSE),""),
IFERROR(VLOOKUP($K398,all_tags[area],1,FALSE),""),
IFERROR(VLOOKUP($L398,all_tags[area],1,FALSE),""),
IFERROR(VLOOKUP($M398,all_tags[area],1,FALSE),""),
IFERROR(VLOOKUP($N398,all_tags[area],1,FALSE),""),
IFERROR(VLOOKUP($O398,all_tags[area],1,FALSE),"")
)</f>
        <v>history</v>
      </c>
      <c r="AJ398" s="5" t="str">
        <f>_xlfn.TEXTJOIN("#",TRUE,
IFERROR(VLOOKUP($F398,all_tags[technology],1,FALSE),""),
IFERROR(VLOOKUP($G398,all_tags[technology],1,FALSE),""),
IFERROR(VLOOKUP($H398,all_tags[technology],1,FALSE),""),
IFERROR(VLOOKUP($I398,all_tags[technology],1,FALSE),""),
IFERROR(VLOOKUP($J398,all_tags[technology],1,FALSE),""),
IFERROR(VLOOKUP($K398,all_tags[technology],1,FALSE),""),
IFERROR(VLOOKUP($L398,all_tags[technology],1,FALSE),""),
IFERROR(VLOOKUP($M398,all_tags[technology],1,FALSE),""),
IFERROR(VLOOKUP($N398,all_tags[technology],1,FALSE),""),
IFERROR(VLOOKUP($O398,all_tags[technology],1,FALSE),"")
)</f>
        <v/>
      </c>
      <c r="AK398" s="5" t="str">
        <f>_xlfn.TEXTJOIN("#",TRUE,
IFERROR(VLOOKUP($F398,all_tags[other],1,FALSE),""),
IFERROR(VLOOKUP($G398,all_tags[other],1,FALSE),""),
IFERROR(VLOOKUP($H398,all_tags[other],1,FALSE),""),
IFERROR(VLOOKUP($I398,all_tags[other],1,FALSE),""),
IFERROR(VLOOKUP($J398,all_tags[other],1,FALSE),""),
IFERROR(VLOOKUP($K398,all_tags[other],1,FALSE),""),
IFERROR(VLOOKUP($L398,all_tags[other],1,FALSE),""),
IFERROR(VLOOKUP($M398,all_tags[other],1,FALSE),""),
IFERROR(VLOOKUP($N398,all_tags[other],1,FALSE),""),
IFERROR(VLOOKUP($O398,all_tags[other],1,FALSE),"")
)</f>
        <v/>
      </c>
      <c r="AL398" t="str">
        <f t="shared" si="6"/>
        <v>general;data-viz;history</v>
      </c>
    </row>
    <row r="399" spans="1:38" x14ac:dyDescent="0.25">
      <c r="A399" t="str">
        <f>source_data[[#This Row],[link_id]]</f>
        <v>L00923</v>
      </c>
      <c r="B399" t="str">
        <f>source_data[[#This Row],[link]]</f>
        <v>https://www.elastic.co/blog/sankey-visualization-with-vega-in-kibana</v>
      </c>
      <c r="C399" t="str">
        <f>source_data[[#This Row],[article_title]]</f>
        <v>Sankey Visualization with Vega in Kibana 6.2</v>
      </c>
      <c r="D399" t="str">
        <f>source_data[[#This Row],[concatenate]]</f>
        <v>post;how-to;tutorial;data-viz;technology;vega;kibana;sankey</v>
      </c>
      <c r="E399">
        <f>source_data[[#This Row],[tag_count]]</f>
        <v>6</v>
      </c>
      <c r="F399" t="str" cm="1">
        <f t="array" ref="F399:M399">_xlfn.TEXTSPLIT(Table5[[#This Row],[concatenate]],";")</f>
        <v>post</v>
      </c>
      <c r="G399" t="str">
        <v>how-to</v>
      </c>
      <c r="H399" t="str">
        <v>tutorial</v>
      </c>
      <c r="I399" t="str">
        <v>data-viz</v>
      </c>
      <c r="J399" t="str">
        <v>technology</v>
      </c>
      <c r="K399" t="str">
        <v>vega</v>
      </c>
      <c r="L399" t="str">
        <v>kibana</v>
      </c>
      <c r="M399" t="str">
        <v>sankey</v>
      </c>
      <c r="Q399">
        <f>IF(ISBLANK(F399),-1,COUNTIF(all_tags[],F399)-COUNTIF(all_tags[category],F399))</f>
        <v>1</v>
      </c>
      <c r="R399">
        <f>IF(ISBLANK(G399),-1,COUNTIF(all_tags[],G399)-COUNTIF(all_tags[category],G399))</f>
        <v>1</v>
      </c>
      <c r="S399">
        <f>IF(ISBLANK(H399),-1,COUNTIF(all_tags[],H399)-COUNTIF(all_tags[category],H399))</f>
        <v>1</v>
      </c>
      <c r="T399">
        <f>IF(ISBLANK(I399),-1,COUNTIF(all_tags[],I399)-COUNTIF(all_tags[category],I399))</f>
        <v>1</v>
      </c>
      <c r="U399">
        <f>IF(ISBLANK(J399),-1,COUNTIF(all_tags[],J399)-COUNTIF(all_tags[category],J399))</f>
        <v>1</v>
      </c>
      <c r="V399">
        <f>IF(ISBLANK(K399),-1,COUNTIF(all_tags[],K399)-COUNTIF(all_tags[category],K399))</f>
        <v>1</v>
      </c>
      <c r="W399">
        <f>IF(ISBLANK(L399),-1,COUNTIF(all_tags[],L399)-COUNTIF(all_tags[category],L399))</f>
        <v>1</v>
      </c>
      <c r="X399">
        <f>IF(ISBLANK(M399),-1,COUNTIF(all_tags[],M399)-COUNTIF(all_tags[category],M399))</f>
        <v>1</v>
      </c>
      <c r="Y399">
        <f>IF(ISBLANK(N399),-1,COUNTIF(all_tags[],N399)-COUNTIF(all_tags[category],N399))</f>
        <v>-1</v>
      </c>
      <c r="Z399">
        <f>IF(ISBLANK(O399),-1,COUNTIF(all_tags[],O399)-COUNTIF(all_tags[category],O399))</f>
        <v>-1</v>
      </c>
      <c r="AB399" t="str">
        <f>Table5[[#This Row],[link_id]]</f>
        <v>L00923</v>
      </c>
      <c r="AC399" s="5" t="str">
        <f>_xlfn.TEXTJOIN("#",TRUE,
IFERROR(VLOOKUP($F399,all_tags[format],1,FALSE),""),
IFERROR(VLOOKUP($G399,all_tags[format],1,FALSE),""),
IFERROR(VLOOKUP($H399,all_tags[format],1,FALSE),""),
IFERROR(VLOOKUP($I399,all_tags[format],1,FALSE),""),
IFERROR(VLOOKUP($J399,all_tags[format],1,FALSE),""),
IFERROR(VLOOKUP($K399,all_tags[format],1,FALSE),""),
IFERROR(VLOOKUP($L399,all_tags[format],1,FALSE),""),
IFERROR(VLOOKUP($M399,all_tags[format],1,FALSE),""),
IFERROR(VLOOKUP($N399,all_tags[format],1,FALSE),""),
IFERROR(VLOOKUP($O399,all_tags[format],1,FALSE),"")
)</f>
        <v>post</v>
      </c>
      <c r="AD399" s="5" t="str">
        <f>_xlfn.TEXTJOIN("#",TRUE,
IFERROR(VLOOKUP($F399,all_tags[type],1,FALSE),""),
IFERROR(VLOOKUP($G399,all_tags[type],1,FALSE),""),
IFERROR(VLOOKUP($H399,all_tags[type],1,FALSE),""),
IFERROR(VLOOKUP($I399,all_tags[type],1,FALSE),""),
IFERROR(VLOOKUP($J399,all_tags[type],1,FALSE),""),
IFERROR(VLOOKUP($K399,all_tags[type],1,FALSE),""),
IFERROR(VLOOKUP($L399,all_tags[type],1,FALSE),""),
IFERROR(VLOOKUP($M399,all_tags[type],1,FALSE),""),
IFERROR(VLOOKUP($N399,all_tags[type],1,FALSE),""),
IFERROR(VLOOKUP($O399,all_tags[type],1,FALSE),"")
)</f>
        <v>how-to#tutorial</v>
      </c>
      <c r="AE399" s="5" t="str">
        <f>_xlfn.TEXTJOIN("#",TRUE,
IFERROR(VLOOKUP($F399,all_tags[level],1,FALSE),""),
IFERROR(VLOOKUP($G399,all_tags[level],1,FALSE),""),
IFERROR(VLOOKUP($H399,all_tags[level],1,FALSE),""),
IFERROR(VLOOKUP($I399,all_tags[level],1,FALSE),""),
IFERROR(VLOOKUP($J399,all_tags[level],1,FALSE),""),
IFERROR(VLOOKUP($K399,all_tags[level],1,FALSE),""),
IFERROR(VLOOKUP($L399,all_tags[level],1,FALSE),""),
IFERROR(VLOOKUP($M399,all_tags[level],1,FALSE),""),
IFERROR(VLOOKUP($N399,all_tags[level],1,FALSE),""),
IFERROR(VLOOKUP($O399,all_tags[level],1,FALSE),"")
)</f>
        <v/>
      </c>
      <c r="AF399" s="5" t="str">
        <f>_xlfn.TEXTJOIN("#",TRUE,
IFERROR(VLOOKUP($F399,all_tags[style],1,FALSE),""),
IFERROR(VLOOKUP($G399,all_tags[style],1,FALSE),""),
IFERROR(VLOOKUP($H399,all_tags[style],1,FALSE),""),
IFERROR(VLOOKUP($I399,all_tags[style],1,FALSE),""),
IFERROR(VLOOKUP($J399,all_tags[style],1,FALSE),""),
IFERROR(VLOOKUP($K399,all_tags[style],1,FALSE),""),
IFERROR(VLOOKUP($L399,all_tags[style],1,FALSE),""),
IFERROR(VLOOKUP($M399,all_tags[style],1,FALSE),""),
IFERROR(VLOOKUP($N399,all_tags[style],1,FALSE),""),
IFERROR(VLOOKUP($O399,all_tags[style],1,FALSE),"")
)</f>
        <v/>
      </c>
      <c r="AG399" s="5" t="str">
        <f>_xlfn.TEXTJOIN("#",TRUE,
IFERROR(VLOOKUP($F399,all_tags[theme],1,FALSE),""),
IFERROR(VLOOKUP($G399,all_tags[theme],1,FALSE),""),
IFERROR(VLOOKUP($H399,all_tags[theme],1,FALSE),""),
IFERROR(VLOOKUP($I399,all_tags[theme],1,FALSE),""),
IFERROR(VLOOKUP($J399,all_tags[theme],1,FALSE),""),
IFERROR(VLOOKUP($K399,all_tags[theme],1,FALSE),""),
IFERROR(VLOOKUP($L399,all_tags[theme],1,FALSE),""),
IFERROR(VLOOKUP($M399,all_tags[theme],1,FALSE),""),
IFERROR(VLOOKUP($N399,all_tags[theme],1,FALSE),""),
IFERROR(VLOOKUP($O399,all_tags[theme],1,FALSE),"")
)</f>
        <v>data-viz</v>
      </c>
      <c r="AH399" s="5" t="str">
        <f>_xlfn.TEXTJOIN("#",TRUE,
IFERROR(VLOOKUP($F399,all_tags[topic],1,FALSE),""),
IFERROR(VLOOKUP($G399,all_tags[topic],1,FALSE),""),
IFERROR(VLOOKUP($H399,all_tags[topic],1,FALSE),""),
IFERROR(VLOOKUP($I399,all_tags[topic],1,FALSE),""),
IFERROR(VLOOKUP($J399,all_tags[topic],1,FALSE),""),
IFERROR(VLOOKUP($K399,all_tags[topic],1,FALSE),""),
IFERROR(VLOOKUP($L399,all_tags[topic],1,FALSE),""),
IFERROR(VLOOKUP($M399,all_tags[topic],1,FALSE),""),
IFERROR(VLOOKUP($N399,all_tags[topic],1,FALSE),""),
IFERROR(VLOOKUP($O399,all_tags[topic],1,FALSE),"")
)</f>
        <v>technology</v>
      </c>
      <c r="AI399" s="5" t="str">
        <f>_xlfn.TEXTJOIN("#",TRUE,
IFERROR(VLOOKUP($F399,all_tags[area],1,FALSE),""),
IFERROR(VLOOKUP($G399,all_tags[area],1,FALSE),""),
IFERROR(VLOOKUP($H399,all_tags[area],1,FALSE),""),
IFERROR(VLOOKUP($I399,all_tags[area],1,FALSE),""),
IFERROR(VLOOKUP($J399,all_tags[area],1,FALSE),""),
IFERROR(VLOOKUP($K399,all_tags[area],1,FALSE),""),
IFERROR(VLOOKUP($L399,all_tags[area],1,FALSE),""),
IFERROR(VLOOKUP($M399,all_tags[area],1,FALSE),""),
IFERROR(VLOOKUP($N399,all_tags[area],1,FALSE),""),
IFERROR(VLOOKUP($O399,all_tags[area],1,FALSE),"")
)</f>
        <v/>
      </c>
      <c r="AJ399" s="5" t="str">
        <f>_xlfn.TEXTJOIN("#",TRUE,
IFERROR(VLOOKUP($F399,all_tags[technology],1,FALSE),""),
IFERROR(VLOOKUP($G399,all_tags[technology],1,FALSE),""),
IFERROR(VLOOKUP($H399,all_tags[technology],1,FALSE),""),
IFERROR(VLOOKUP($I399,all_tags[technology],1,FALSE),""),
IFERROR(VLOOKUP($J399,all_tags[technology],1,FALSE),""),
IFERROR(VLOOKUP($K399,all_tags[technology],1,FALSE),""),
IFERROR(VLOOKUP($L399,all_tags[technology],1,FALSE),""),
IFERROR(VLOOKUP($M399,all_tags[technology],1,FALSE),""),
IFERROR(VLOOKUP($N399,all_tags[technology],1,FALSE),""),
IFERROR(VLOOKUP($O399,all_tags[technology],1,FALSE),"")
)</f>
        <v>vega#kibana</v>
      </c>
      <c r="AK399" s="5" t="str">
        <f>_xlfn.TEXTJOIN("#",TRUE,
IFERROR(VLOOKUP($F399,all_tags[other],1,FALSE),""),
IFERROR(VLOOKUP($G399,all_tags[other],1,FALSE),""),
IFERROR(VLOOKUP($H399,all_tags[other],1,FALSE),""),
IFERROR(VLOOKUP($I399,all_tags[other],1,FALSE),""),
IFERROR(VLOOKUP($J399,all_tags[other],1,FALSE),""),
IFERROR(VLOOKUP($K399,all_tags[other],1,FALSE),""),
IFERROR(VLOOKUP($L399,all_tags[other],1,FALSE),""),
IFERROR(VLOOKUP($M399,all_tags[other],1,FALSE),""),
IFERROR(VLOOKUP($N399,all_tags[other],1,FALSE),""),
IFERROR(VLOOKUP($O399,all_tags[other],1,FALSE),"")
)</f>
        <v>sankey</v>
      </c>
      <c r="AL399" t="str">
        <f t="shared" si="6"/>
        <v>post;how-to;tutorial;data-viz;technology;vega;kibana;sankey</v>
      </c>
    </row>
    <row r="400" spans="1:38" x14ac:dyDescent="0.25">
      <c r="A400" t="str">
        <f>source_data[[#This Row],[link_id]]</f>
        <v>L00926</v>
      </c>
      <c r="B400" t="str">
        <f>source_data[[#This Row],[link]]</f>
        <v>http://robohub.org/the-paradox-on-robocar-accidents/</v>
      </c>
      <c r="C400" t="str">
        <f>source_data[[#This Row],[article_title]]</f>
        <v>The paradox on robocar accidents</v>
      </c>
      <c r="D400" t="str">
        <f>source_data[[#This Row],[concatenate]]</f>
        <v>post;opinion;self-driving-car;accident</v>
      </c>
      <c r="E400">
        <f>source_data[[#This Row],[tag_count]]</f>
        <v>5</v>
      </c>
      <c r="F400" t="str" cm="1">
        <f t="array" ref="F400:I400">_xlfn.TEXTSPLIT(Table5[[#This Row],[concatenate]],";")</f>
        <v>post</v>
      </c>
      <c r="G400" t="str">
        <v>opinion</v>
      </c>
      <c r="H400" t="str">
        <v>self-driving-car</v>
      </c>
      <c r="I400" t="str">
        <v>accident</v>
      </c>
      <c r="Q400">
        <f>IF(ISBLANK(F400),-1,COUNTIF(all_tags[],F400)-COUNTIF(all_tags[category],F400))</f>
        <v>1</v>
      </c>
      <c r="R400">
        <f>IF(ISBLANK(G400),-1,COUNTIF(all_tags[],G400)-COUNTIF(all_tags[category],G400))</f>
        <v>1</v>
      </c>
      <c r="S400">
        <f>IF(ISBLANK(H400),-1,COUNTIF(all_tags[],H400)-COUNTIF(all_tags[category],H400))</f>
        <v>1</v>
      </c>
      <c r="T400">
        <f>IF(ISBLANK(I400),-1,COUNTIF(all_tags[],I400)-COUNTIF(all_tags[category],I400))</f>
        <v>1</v>
      </c>
      <c r="U400">
        <f>IF(ISBLANK(J400),-1,COUNTIF(all_tags[],J400)-COUNTIF(all_tags[category],J400))</f>
        <v>-1</v>
      </c>
      <c r="V400">
        <f>IF(ISBLANK(K400),-1,COUNTIF(all_tags[],K400)-COUNTIF(all_tags[category],K400))</f>
        <v>-1</v>
      </c>
      <c r="W400">
        <f>IF(ISBLANK(L400),-1,COUNTIF(all_tags[],L400)-COUNTIF(all_tags[category],L400))</f>
        <v>-1</v>
      </c>
      <c r="X400">
        <f>IF(ISBLANK(M400),-1,COUNTIF(all_tags[],M400)-COUNTIF(all_tags[category],M400))</f>
        <v>-1</v>
      </c>
      <c r="Y400">
        <f>IF(ISBLANK(N400),-1,COUNTIF(all_tags[],N400)-COUNTIF(all_tags[category],N400))</f>
        <v>-1</v>
      </c>
      <c r="Z400">
        <f>IF(ISBLANK(O400),-1,COUNTIF(all_tags[],O400)-COUNTIF(all_tags[category],O400))</f>
        <v>-1</v>
      </c>
      <c r="AB400" t="str">
        <f>Table5[[#This Row],[link_id]]</f>
        <v>L00926</v>
      </c>
      <c r="AC400" s="5" t="str">
        <f>_xlfn.TEXTJOIN("#",TRUE,
IFERROR(VLOOKUP($F400,all_tags[format],1,FALSE),""),
IFERROR(VLOOKUP($G400,all_tags[format],1,FALSE),""),
IFERROR(VLOOKUP($H400,all_tags[format],1,FALSE),""),
IFERROR(VLOOKUP($I400,all_tags[format],1,FALSE),""),
IFERROR(VLOOKUP($J400,all_tags[format],1,FALSE),""),
IFERROR(VLOOKUP($K400,all_tags[format],1,FALSE),""),
IFERROR(VLOOKUP($L400,all_tags[format],1,FALSE),""),
IFERROR(VLOOKUP($M400,all_tags[format],1,FALSE),""),
IFERROR(VLOOKUP($N400,all_tags[format],1,FALSE),""),
IFERROR(VLOOKUP($O400,all_tags[format],1,FALSE),"")
)</f>
        <v>post</v>
      </c>
      <c r="AD400" s="5" t="str">
        <f>_xlfn.TEXTJOIN("#",TRUE,
IFERROR(VLOOKUP($F400,all_tags[type],1,FALSE),""),
IFERROR(VLOOKUP($G400,all_tags[type],1,FALSE),""),
IFERROR(VLOOKUP($H400,all_tags[type],1,FALSE),""),
IFERROR(VLOOKUP($I400,all_tags[type],1,FALSE),""),
IFERROR(VLOOKUP($J400,all_tags[type],1,FALSE),""),
IFERROR(VLOOKUP($K400,all_tags[type],1,FALSE),""),
IFERROR(VLOOKUP($L400,all_tags[type],1,FALSE),""),
IFERROR(VLOOKUP($M400,all_tags[type],1,FALSE),""),
IFERROR(VLOOKUP($N400,all_tags[type],1,FALSE),""),
IFERROR(VLOOKUP($O400,all_tags[type],1,FALSE),"")
)</f>
        <v>opinion</v>
      </c>
      <c r="AE400" s="5" t="str">
        <f>_xlfn.TEXTJOIN("#",TRUE,
IFERROR(VLOOKUP($F400,all_tags[level],1,FALSE),""),
IFERROR(VLOOKUP($G400,all_tags[level],1,FALSE),""),
IFERROR(VLOOKUP($H400,all_tags[level],1,FALSE),""),
IFERROR(VLOOKUP($I400,all_tags[level],1,FALSE),""),
IFERROR(VLOOKUP($J400,all_tags[level],1,FALSE),""),
IFERROR(VLOOKUP($K400,all_tags[level],1,FALSE),""),
IFERROR(VLOOKUP($L400,all_tags[level],1,FALSE),""),
IFERROR(VLOOKUP($M400,all_tags[level],1,FALSE),""),
IFERROR(VLOOKUP($N400,all_tags[level],1,FALSE),""),
IFERROR(VLOOKUP($O400,all_tags[level],1,FALSE),"")
)</f>
        <v/>
      </c>
      <c r="AF400" s="5" t="str">
        <f>_xlfn.TEXTJOIN("#",TRUE,
IFERROR(VLOOKUP($F400,all_tags[style],1,FALSE),""),
IFERROR(VLOOKUP($G400,all_tags[style],1,FALSE),""),
IFERROR(VLOOKUP($H400,all_tags[style],1,FALSE),""),
IFERROR(VLOOKUP($I400,all_tags[style],1,FALSE),""),
IFERROR(VLOOKUP($J400,all_tags[style],1,FALSE),""),
IFERROR(VLOOKUP($K400,all_tags[style],1,FALSE),""),
IFERROR(VLOOKUP($L400,all_tags[style],1,FALSE),""),
IFERROR(VLOOKUP($M400,all_tags[style],1,FALSE),""),
IFERROR(VLOOKUP($N400,all_tags[style],1,FALSE),""),
IFERROR(VLOOKUP($O400,all_tags[style],1,FALSE),"")
)</f>
        <v/>
      </c>
      <c r="AG400" s="5" t="str">
        <f>_xlfn.TEXTJOIN("#",TRUE,
IFERROR(VLOOKUP($F400,all_tags[theme],1,FALSE),""),
IFERROR(VLOOKUP($G400,all_tags[theme],1,FALSE),""),
IFERROR(VLOOKUP($H400,all_tags[theme],1,FALSE),""),
IFERROR(VLOOKUP($I400,all_tags[theme],1,FALSE),""),
IFERROR(VLOOKUP($J400,all_tags[theme],1,FALSE),""),
IFERROR(VLOOKUP($K400,all_tags[theme],1,FALSE),""),
IFERROR(VLOOKUP($L400,all_tags[theme],1,FALSE),""),
IFERROR(VLOOKUP($M400,all_tags[theme],1,FALSE),""),
IFERROR(VLOOKUP($N400,all_tags[theme],1,FALSE),""),
IFERROR(VLOOKUP($O400,all_tags[theme],1,FALSE),"")
)</f>
        <v/>
      </c>
      <c r="AH400" s="5" t="str">
        <f>_xlfn.TEXTJOIN("#",TRUE,
IFERROR(VLOOKUP($F400,all_tags[topic],1,FALSE),""),
IFERROR(VLOOKUP($G400,all_tags[topic],1,FALSE),""),
IFERROR(VLOOKUP($H400,all_tags[topic],1,FALSE),""),
IFERROR(VLOOKUP($I400,all_tags[topic],1,FALSE),""),
IFERROR(VLOOKUP($J400,all_tags[topic],1,FALSE),""),
IFERROR(VLOOKUP($K400,all_tags[topic],1,FALSE),""),
IFERROR(VLOOKUP($L400,all_tags[topic],1,FALSE),""),
IFERROR(VLOOKUP($M400,all_tags[topic],1,FALSE),""),
IFERROR(VLOOKUP($N400,all_tags[topic],1,FALSE),""),
IFERROR(VLOOKUP($O400,all_tags[topic],1,FALSE),"")
)</f>
        <v/>
      </c>
      <c r="AI400" s="5" t="str">
        <f>_xlfn.TEXTJOIN("#",TRUE,
IFERROR(VLOOKUP($F400,all_tags[area],1,FALSE),""),
IFERROR(VLOOKUP($G400,all_tags[area],1,FALSE),""),
IFERROR(VLOOKUP($H400,all_tags[area],1,FALSE),""),
IFERROR(VLOOKUP($I400,all_tags[area],1,FALSE),""),
IFERROR(VLOOKUP($J400,all_tags[area],1,FALSE),""),
IFERROR(VLOOKUP($K400,all_tags[area],1,FALSE),""),
IFERROR(VLOOKUP($L400,all_tags[area],1,FALSE),""),
IFERROR(VLOOKUP($M400,all_tags[area],1,FALSE),""),
IFERROR(VLOOKUP($N400,all_tags[area],1,FALSE),""),
IFERROR(VLOOKUP($O400,all_tags[area],1,FALSE),"")
)</f>
        <v>self-driving-car</v>
      </c>
      <c r="AJ400" s="5" t="str">
        <f>_xlfn.TEXTJOIN("#",TRUE,
IFERROR(VLOOKUP($F400,all_tags[technology],1,FALSE),""),
IFERROR(VLOOKUP($G400,all_tags[technology],1,FALSE),""),
IFERROR(VLOOKUP($H400,all_tags[technology],1,FALSE),""),
IFERROR(VLOOKUP($I400,all_tags[technology],1,FALSE),""),
IFERROR(VLOOKUP($J400,all_tags[technology],1,FALSE),""),
IFERROR(VLOOKUP($K400,all_tags[technology],1,FALSE),""),
IFERROR(VLOOKUP($L400,all_tags[technology],1,FALSE),""),
IFERROR(VLOOKUP($M400,all_tags[technology],1,FALSE),""),
IFERROR(VLOOKUP($N400,all_tags[technology],1,FALSE),""),
IFERROR(VLOOKUP($O400,all_tags[technology],1,FALSE),"")
)</f>
        <v/>
      </c>
      <c r="AK400" s="5" t="str">
        <f>_xlfn.TEXTJOIN("#",TRUE,
IFERROR(VLOOKUP($F400,all_tags[other],1,FALSE),""),
IFERROR(VLOOKUP($G400,all_tags[other],1,FALSE),""),
IFERROR(VLOOKUP($H400,all_tags[other],1,FALSE),""),
IFERROR(VLOOKUP($I400,all_tags[other],1,FALSE),""),
IFERROR(VLOOKUP($J400,all_tags[other],1,FALSE),""),
IFERROR(VLOOKUP($K400,all_tags[other],1,FALSE),""),
IFERROR(VLOOKUP($L400,all_tags[other],1,FALSE),""),
IFERROR(VLOOKUP($M400,all_tags[other],1,FALSE),""),
IFERROR(VLOOKUP($N400,all_tags[other],1,FALSE),""),
IFERROR(VLOOKUP($O400,all_tags[other],1,FALSE),"")
)</f>
        <v>accident</v>
      </c>
      <c r="AL400" t="str">
        <f t="shared" si="6"/>
        <v>post;opinion;self-driving-car;accident</v>
      </c>
    </row>
    <row r="401" spans="1:38" ht="45" x14ac:dyDescent="0.25">
      <c r="A401" t="str">
        <f>source_data[[#This Row],[link_id]]</f>
        <v>L00927</v>
      </c>
      <c r="B401" t="str">
        <f>source_data[[#This Row],[link]]</f>
        <v>https://www.featuretools.com/</v>
      </c>
      <c r="C401" t="str">
        <f>source_data[[#This Row],[article_title]]</f>
        <v>An open source python framework for automated feature engineering</v>
      </c>
      <c r="D401" t="str">
        <f>source_data[[#This Row],[concatenate]]</f>
        <v>app;tool;framework;technology;feature-engineering;ml;data-preparation;python</v>
      </c>
      <c r="E401">
        <f>source_data[[#This Row],[tag_count]]</f>
        <v>5</v>
      </c>
      <c r="F401" t="str" cm="1">
        <f t="array" ref="F401:M401">_xlfn.TEXTSPLIT(Table5[[#This Row],[concatenate]],";")</f>
        <v>app</v>
      </c>
      <c r="G401" t="str">
        <v>tool</v>
      </c>
      <c r="H401" t="str">
        <v>framework</v>
      </c>
      <c r="I401" t="str">
        <v>technology</v>
      </c>
      <c r="J401" t="str">
        <v>feature-engineering</v>
      </c>
      <c r="K401" t="str">
        <v>ml</v>
      </c>
      <c r="L401" t="str">
        <v>data-preparation</v>
      </c>
      <c r="M401" t="str">
        <v>python</v>
      </c>
      <c r="Q401">
        <f>IF(ISBLANK(F401),-1,COUNTIF(all_tags[],F401)-COUNTIF(all_tags[category],F401))</f>
        <v>1</v>
      </c>
      <c r="R401">
        <f>IF(ISBLANK(G401),-1,COUNTIF(all_tags[],G401)-COUNTIF(all_tags[category],G401))</f>
        <v>1</v>
      </c>
      <c r="S401">
        <f>IF(ISBLANK(H401),-1,COUNTIF(all_tags[],H401)-COUNTIF(all_tags[category],H401))</f>
        <v>1</v>
      </c>
      <c r="T401">
        <f>IF(ISBLANK(I401),-1,COUNTIF(all_tags[],I401)-COUNTIF(all_tags[category],I401))</f>
        <v>1</v>
      </c>
      <c r="U401">
        <f>IF(ISBLANK(J401),-1,COUNTIF(all_tags[],J401)-COUNTIF(all_tags[category],J401))</f>
        <v>1</v>
      </c>
      <c r="V401">
        <f>IF(ISBLANK(K401),-1,COUNTIF(all_tags[],K401)-COUNTIF(all_tags[category],K401))</f>
        <v>1</v>
      </c>
      <c r="W401">
        <f>IF(ISBLANK(L401),-1,COUNTIF(all_tags[],L401)-COUNTIF(all_tags[category],L401))</f>
        <v>1</v>
      </c>
      <c r="X401">
        <f>IF(ISBLANK(M401),-1,COUNTIF(all_tags[],M401)-COUNTIF(all_tags[category],M401))</f>
        <v>1</v>
      </c>
      <c r="Y401">
        <f>IF(ISBLANK(N401),-1,COUNTIF(all_tags[],N401)-COUNTIF(all_tags[category],N401))</f>
        <v>-1</v>
      </c>
      <c r="Z401">
        <f>IF(ISBLANK(O401),-1,COUNTIF(all_tags[],O401)-COUNTIF(all_tags[category],O401))</f>
        <v>-1</v>
      </c>
      <c r="AB401" t="str">
        <f>Table5[[#This Row],[link_id]]</f>
        <v>L00927</v>
      </c>
      <c r="AC401" s="5" t="str">
        <f>_xlfn.TEXTJOIN("#",TRUE,
IFERROR(VLOOKUP($F401,all_tags[format],1,FALSE),""),
IFERROR(VLOOKUP($G401,all_tags[format],1,FALSE),""),
IFERROR(VLOOKUP($H401,all_tags[format],1,FALSE),""),
IFERROR(VLOOKUP($I401,all_tags[format],1,FALSE),""),
IFERROR(VLOOKUP($J401,all_tags[format],1,FALSE),""),
IFERROR(VLOOKUP($K401,all_tags[format],1,FALSE),""),
IFERROR(VLOOKUP($L401,all_tags[format],1,FALSE),""),
IFERROR(VLOOKUP($M401,all_tags[format],1,FALSE),""),
IFERROR(VLOOKUP($N401,all_tags[format],1,FALSE),""),
IFERROR(VLOOKUP($O401,all_tags[format],1,FALSE),"")
)</f>
        <v>app</v>
      </c>
      <c r="AD401" s="5" t="str">
        <f>_xlfn.TEXTJOIN("#",TRUE,
IFERROR(VLOOKUP($F401,all_tags[type],1,FALSE),""),
IFERROR(VLOOKUP($G401,all_tags[type],1,FALSE),""),
IFERROR(VLOOKUP($H401,all_tags[type],1,FALSE),""),
IFERROR(VLOOKUP($I401,all_tags[type],1,FALSE),""),
IFERROR(VLOOKUP($J401,all_tags[type],1,FALSE),""),
IFERROR(VLOOKUP($K401,all_tags[type],1,FALSE),""),
IFERROR(VLOOKUP($L401,all_tags[type],1,FALSE),""),
IFERROR(VLOOKUP($M401,all_tags[type],1,FALSE),""),
IFERROR(VLOOKUP($N401,all_tags[type],1,FALSE),""),
IFERROR(VLOOKUP($O401,all_tags[type],1,FALSE),"")
)</f>
        <v/>
      </c>
      <c r="AE401" s="5" t="str">
        <f>_xlfn.TEXTJOIN("#",TRUE,
IFERROR(VLOOKUP($F401,all_tags[level],1,FALSE),""),
IFERROR(VLOOKUP($G401,all_tags[level],1,FALSE),""),
IFERROR(VLOOKUP($H401,all_tags[level],1,FALSE),""),
IFERROR(VLOOKUP($I401,all_tags[level],1,FALSE),""),
IFERROR(VLOOKUP($J401,all_tags[level],1,FALSE),""),
IFERROR(VLOOKUP($K401,all_tags[level],1,FALSE),""),
IFERROR(VLOOKUP($L401,all_tags[level],1,FALSE),""),
IFERROR(VLOOKUP($M401,all_tags[level],1,FALSE),""),
IFERROR(VLOOKUP($N401,all_tags[level],1,FALSE),""),
IFERROR(VLOOKUP($O401,all_tags[level],1,FALSE),"")
)</f>
        <v/>
      </c>
      <c r="AF401" s="5" t="str">
        <f>_xlfn.TEXTJOIN("#",TRUE,
IFERROR(VLOOKUP($F401,all_tags[style],1,FALSE),""),
IFERROR(VLOOKUP($G401,all_tags[style],1,FALSE),""),
IFERROR(VLOOKUP($H401,all_tags[style],1,FALSE),""),
IFERROR(VLOOKUP($I401,all_tags[style],1,FALSE),""),
IFERROR(VLOOKUP($J401,all_tags[style],1,FALSE),""),
IFERROR(VLOOKUP($K401,all_tags[style],1,FALSE),""),
IFERROR(VLOOKUP($L401,all_tags[style],1,FALSE),""),
IFERROR(VLOOKUP($M401,all_tags[style],1,FALSE),""),
IFERROR(VLOOKUP($N401,all_tags[style],1,FALSE),""),
IFERROR(VLOOKUP($O401,all_tags[style],1,FALSE),"")
)</f>
        <v/>
      </c>
      <c r="AG401" s="5" t="str">
        <f>_xlfn.TEXTJOIN("#",TRUE,
IFERROR(VLOOKUP($F401,all_tags[theme],1,FALSE),""),
IFERROR(VLOOKUP($G401,all_tags[theme],1,FALSE),""),
IFERROR(VLOOKUP($H401,all_tags[theme],1,FALSE),""),
IFERROR(VLOOKUP($I401,all_tags[theme],1,FALSE),""),
IFERROR(VLOOKUP($J401,all_tags[theme],1,FALSE),""),
IFERROR(VLOOKUP($K401,all_tags[theme],1,FALSE),""),
IFERROR(VLOOKUP($L401,all_tags[theme],1,FALSE),""),
IFERROR(VLOOKUP($M401,all_tags[theme],1,FALSE),""),
IFERROR(VLOOKUP($N401,all_tags[theme],1,FALSE),""),
IFERROR(VLOOKUP($O401,all_tags[theme],1,FALSE),"")
)</f>
        <v/>
      </c>
      <c r="AH401" s="5" t="str">
        <f>_xlfn.TEXTJOIN("#",TRUE,
IFERROR(VLOOKUP($F401,all_tags[topic],1,FALSE),""),
IFERROR(VLOOKUP($G401,all_tags[topic],1,FALSE),""),
IFERROR(VLOOKUP($H401,all_tags[topic],1,FALSE),""),
IFERROR(VLOOKUP($I401,all_tags[topic],1,FALSE),""),
IFERROR(VLOOKUP($J401,all_tags[topic],1,FALSE),""),
IFERROR(VLOOKUP($K401,all_tags[topic],1,FALSE),""),
IFERROR(VLOOKUP($L401,all_tags[topic],1,FALSE),""),
IFERROR(VLOOKUP($M401,all_tags[topic],1,FALSE),""),
IFERROR(VLOOKUP($N401,all_tags[topic],1,FALSE),""),
IFERROR(VLOOKUP($O401,all_tags[topic],1,FALSE),"")
)</f>
        <v>tool#framework#technology</v>
      </c>
      <c r="AI401" s="5" t="str">
        <f>_xlfn.TEXTJOIN("#",TRUE,
IFERROR(VLOOKUP($F401,all_tags[area],1,FALSE),""),
IFERROR(VLOOKUP($G401,all_tags[area],1,FALSE),""),
IFERROR(VLOOKUP($H401,all_tags[area],1,FALSE),""),
IFERROR(VLOOKUP($I401,all_tags[area],1,FALSE),""),
IFERROR(VLOOKUP($J401,all_tags[area],1,FALSE),""),
IFERROR(VLOOKUP($K401,all_tags[area],1,FALSE),""),
IFERROR(VLOOKUP($L401,all_tags[area],1,FALSE),""),
IFERROR(VLOOKUP($M401,all_tags[area],1,FALSE),""),
IFERROR(VLOOKUP($N401,all_tags[area],1,FALSE),""),
IFERROR(VLOOKUP($O401,all_tags[area],1,FALSE),"")
)</f>
        <v>feature-engineering#ml#data-preparation</v>
      </c>
      <c r="AJ401" s="5" t="str">
        <f>_xlfn.TEXTJOIN("#",TRUE,
IFERROR(VLOOKUP($F401,all_tags[technology],1,FALSE),""),
IFERROR(VLOOKUP($G401,all_tags[technology],1,FALSE),""),
IFERROR(VLOOKUP($H401,all_tags[technology],1,FALSE),""),
IFERROR(VLOOKUP($I401,all_tags[technology],1,FALSE),""),
IFERROR(VLOOKUP($J401,all_tags[technology],1,FALSE),""),
IFERROR(VLOOKUP($K401,all_tags[technology],1,FALSE),""),
IFERROR(VLOOKUP($L401,all_tags[technology],1,FALSE),""),
IFERROR(VLOOKUP($M401,all_tags[technology],1,FALSE),""),
IFERROR(VLOOKUP($N401,all_tags[technology],1,FALSE),""),
IFERROR(VLOOKUP($O401,all_tags[technology],1,FALSE),"")
)</f>
        <v>python</v>
      </c>
      <c r="AK401" s="5" t="str">
        <f>_xlfn.TEXTJOIN("#",TRUE,
IFERROR(VLOOKUP($F401,all_tags[other],1,FALSE),""),
IFERROR(VLOOKUP($G401,all_tags[other],1,FALSE),""),
IFERROR(VLOOKUP($H401,all_tags[other],1,FALSE),""),
IFERROR(VLOOKUP($I401,all_tags[other],1,FALSE),""),
IFERROR(VLOOKUP($J401,all_tags[other],1,FALSE),""),
IFERROR(VLOOKUP($K401,all_tags[other],1,FALSE),""),
IFERROR(VLOOKUP($L401,all_tags[other],1,FALSE),""),
IFERROR(VLOOKUP($M401,all_tags[other],1,FALSE),""),
IFERROR(VLOOKUP($N401,all_tags[other],1,FALSE),""),
IFERROR(VLOOKUP($O401,all_tags[other],1,FALSE),"")
)</f>
        <v/>
      </c>
      <c r="AL401" t="str">
        <f t="shared" si="6"/>
        <v>app;tool;framework;technology;feature-engineering;ml;data-preparation;python</v>
      </c>
    </row>
    <row r="402" spans="1:38" x14ac:dyDescent="0.25">
      <c r="A402" t="str">
        <f>source_data[[#This Row],[link_id]]</f>
        <v>L00932</v>
      </c>
      <c r="B402" t="str">
        <f>source_data[[#This Row],[link]]</f>
        <v>https://www.coursera.org/learn/exploring-visualizing-iot-data</v>
      </c>
      <c r="C402" t="str">
        <f>source_data[[#This Row],[article_title]]</f>
        <v>Fundamentals of Scalable Data Science</v>
      </c>
      <c r="D402" t="str">
        <f>source_data[[#This Row],[concatenate]]</f>
        <v>course;data-science</v>
      </c>
      <c r="E402">
        <f>source_data[[#This Row],[tag_count]]</f>
        <v>3</v>
      </c>
      <c r="F402" t="str" cm="1">
        <f t="array" ref="F402:G402">_xlfn.TEXTSPLIT(Table5[[#This Row],[concatenate]],";")</f>
        <v>course</v>
      </c>
      <c r="G402" t="str">
        <v>data-science</v>
      </c>
      <c r="Q402">
        <f>IF(ISBLANK(F402),-1,COUNTIF(all_tags[],F402)-COUNTIF(all_tags[category],F402))</f>
        <v>1</v>
      </c>
      <c r="R402">
        <f>IF(ISBLANK(G402),-1,COUNTIF(all_tags[],G402)-COUNTIF(all_tags[category],G402))</f>
        <v>1</v>
      </c>
      <c r="S402">
        <f>IF(ISBLANK(H402),-1,COUNTIF(all_tags[],H402)-COUNTIF(all_tags[category],H402))</f>
        <v>-1</v>
      </c>
      <c r="T402">
        <f>IF(ISBLANK(I402),-1,COUNTIF(all_tags[],I402)-COUNTIF(all_tags[category],I402))</f>
        <v>-1</v>
      </c>
      <c r="U402">
        <f>IF(ISBLANK(J402),-1,COUNTIF(all_tags[],J402)-COUNTIF(all_tags[category],J402))</f>
        <v>-1</v>
      </c>
      <c r="V402">
        <f>IF(ISBLANK(K402),-1,COUNTIF(all_tags[],K402)-COUNTIF(all_tags[category],K402))</f>
        <v>-1</v>
      </c>
      <c r="W402">
        <f>IF(ISBLANK(L402),-1,COUNTIF(all_tags[],L402)-COUNTIF(all_tags[category],L402))</f>
        <v>-1</v>
      </c>
      <c r="X402">
        <f>IF(ISBLANK(M402),-1,COUNTIF(all_tags[],M402)-COUNTIF(all_tags[category],M402))</f>
        <v>-1</v>
      </c>
      <c r="Y402">
        <f>IF(ISBLANK(N402),-1,COUNTIF(all_tags[],N402)-COUNTIF(all_tags[category],N402))</f>
        <v>-1</v>
      </c>
      <c r="Z402">
        <f>IF(ISBLANK(O402),-1,COUNTIF(all_tags[],O402)-COUNTIF(all_tags[category],O402))</f>
        <v>-1</v>
      </c>
      <c r="AB402" t="str">
        <f>Table5[[#This Row],[link_id]]</f>
        <v>L00932</v>
      </c>
      <c r="AC402" s="5" t="str">
        <f>_xlfn.TEXTJOIN("#",TRUE,
IFERROR(VLOOKUP($F402,all_tags[format],1,FALSE),""),
IFERROR(VLOOKUP($G402,all_tags[format],1,FALSE),""),
IFERROR(VLOOKUP($H402,all_tags[format],1,FALSE),""),
IFERROR(VLOOKUP($I402,all_tags[format],1,FALSE),""),
IFERROR(VLOOKUP($J402,all_tags[format],1,FALSE),""),
IFERROR(VLOOKUP($K402,all_tags[format],1,FALSE),""),
IFERROR(VLOOKUP($L402,all_tags[format],1,FALSE),""),
IFERROR(VLOOKUP($M402,all_tags[format],1,FALSE),""),
IFERROR(VLOOKUP($N402,all_tags[format],1,FALSE),""),
IFERROR(VLOOKUP($O402,all_tags[format],1,FALSE),"")
)</f>
        <v>course</v>
      </c>
      <c r="AD402" s="5" t="str">
        <f>_xlfn.TEXTJOIN("#",TRUE,
IFERROR(VLOOKUP($F402,all_tags[type],1,FALSE),""),
IFERROR(VLOOKUP($G402,all_tags[type],1,FALSE),""),
IFERROR(VLOOKUP($H402,all_tags[type],1,FALSE),""),
IFERROR(VLOOKUP($I402,all_tags[type],1,FALSE),""),
IFERROR(VLOOKUP($J402,all_tags[type],1,FALSE),""),
IFERROR(VLOOKUP($K402,all_tags[type],1,FALSE),""),
IFERROR(VLOOKUP($L402,all_tags[type],1,FALSE),""),
IFERROR(VLOOKUP($M402,all_tags[type],1,FALSE),""),
IFERROR(VLOOKUP($N402,all_tags[type],1,FALSE),""),
IFERROR(VLOOKUP($O402,all_tags[type],1,FALSE),"")
)</f>
        <v/>
      </c>
      <c r="AE402" s="5" t="str">
        <f>_xlfn.TEXTJOIN("#",TRUE,
IFERROR(VLOOKUP($F402,all_tags[level],1,FALSE),""),
IFERROR(VLOOKUP($G402,all_tags[level],1,FALSE),""),
IFERROR(VLOOKUP($H402,all_tags[level],1,FALSE),""),
IFERROR(VLOOKUP($I402,all_tags[level],1,FALSE),""),
IFERROR(VLOOKUP($J402,all_tags[level],1,FALSE),""),
IFERROR(VLOOKUP($K402,all_tags[level],1,FALSE),""),
IFERROR(VLOOKUP($L402,all_tags[level],1,FALSE),""),
IFERROR(VLOOKUP($M402,all_tags[level],1,FALSE),""),
IFERROR(VLOOKUP($N402,all_tags[level],1,FALSE),""),
IFERROR(VLOOKUP($O402,all_tags[level],1,FALSE),"")
)</f>
        <v/>
      </c>
      <c r="AF402" s="5" t="str">
        <f>_xlfn.TEXTJOIN("#",TRUE,
IFERROR(VLOOKUP($F402,all_tags[style],1,FALSE),""),
IFERROR(VLOOKUP($G402,all_tags[style],1,FALSE),""),
IFERROR(VLOOKUP($H402,all_tags[style],1,FALSE),""),
IFERROR(VLOOKUP($I402,all_tags[style],1,FALSE),""),
IFERROR(VLOOKUP($J402,all_tags[style],1,FALSE),""),
IFERROR(VLOOKUP($K402,all_tags[style],1,FALSE),""),
IFERROR(VLOOKUP($L402,all_tags[style],1,FALSE),""),
IFERROR(VLOOKUP($M402,all_tags[style],1,FALSE),""),
IFERROR(VLOOKUP($N402,all_tags[style],1,FALSE),""),
IFERROR(VLOOKUP($O402,all_tags[style],1,FALSE),"")
)</f>
        <v/>
      </c>
      <c r="AG402" s="5" t="str">
        <f>_xlfn.TEXTJOIN("#",TRUE,
IFERROR(VLOOKUP($F402,all_tags[theme],1,FALSE),""),
IFERROR(VLOOKUP($G402,all_tags[theme],1,FALSE),""),
IFERROR(VLOOKUP($H402,all_tags[theme],1,FALSE),""),
IFERROR(VLOOKUP($I402,all_tags[theme],1,FALSE),""),
IFERROR(VLOOKUP($J402,all_tags[theme],1,FALSE),""),
IFERROR(VLOOKUP($K402,all_tags[theme],1,FALSE),""),
IFERROR(VLOOKUP($L402,all_tags[theme],1,FALSE),""),
IFERROR(VLOOKUP($M402,all_tags[theme],1,FALSE),""),
IFERROR(VLOOKUP($N402,all_tags[theme],1,FALSE),""),
IFERROR(VLOOKUP($O402,all_tags[theme],1,FALSE),"")
)</f>
        <v>data-science</v>
      </c>
      <c r="AH402" s="5" t="str">
        <f>_xlfn.TEXTJOIN("#",TRUE,
IFERROR(VLOOKUP($F402,all_tags[topic],1,FALSE),""),
IFERROR(VLOOKUP($G402,all_tags[topic],1,FALSE),""),
IFERROR(VLOOKUP($H402,all_tags[topic],1,FALSE),""),
IFERROR(VLOOKUP($I402,all_tags[topic],1,FALSE),""),
IFERROR(VLOOKUP($J402,all_tags[topic],1,FALSE),""),
IFERROR(VLOOKUP($K402,all_tags[topic],1,FALSE),""),
IFERROR(VLOOKUP($L402,all_tags[topic],1,FALSE),""),
IFERROR(VLOOKUP($M402,all_tags[topic],1,FALSE),""),
IFERROR(VLOOKUP($N402,all_tags[topic],1,FALSE),""),
IFERROR(VLOOKUP($O402,all_tags[topic],1,FALSE),"")
)</f>
        <v/>
      </c>
      <c r="AI402" s="5" t="str">
        <f>_xlfn.TEXTJOIN("#",TRUE,
IFERROR(VLOOKUP($F402,all_tags[area],1,FALSE),""),
IFERROR(VLOOKUP($G402,all_tags[area],1,FALSE),""),
IFERROR(VLOOKUP($H402,all_tags[area],1,FALSE),""),
IFERROR(VLOOKUP($I402,all_tags[area],1,FALSE),""),
IFERROR(VLOOKUP($J402,all_tags[area],1,FALSE),""),
IFERROR(VLOOKUP($K402,all_tags[area],1,FALSE),""),
IFERROR(VLOOKUP($L402,all_tags[area],1,FALSE),""),
IFERROR(VLOOKUP($M402,all_tags[area],1,FALSE),""),
IFERROR(VLOOKUP($N402,all_tags[area],1,FALSE),""),
IFERROR(VLOOKUP($O402,all_tags[area],1,FALSE),"")
)</f>
        <v/>
      </c>
      <c r="AJ402" s="5" t="str">
        <f>_xlfn.TEXTJOIN("#",TRUE,
IFERROR(VLOOKUP($F402,all_tags[technology],1,FALSE),""),
IFERROR(VLOOKUP($G402,all_tags[technology],1,FALSE),""),
IFERROR(VLOOKUP($H402,all_tags[technology],1,FALSE),""),
IFERROR(VLOOKUP($I402,all_tags[technology],1,FALSE),""),
IFERROR(VLOOKUP($J402,all_tags[technology],1,FALSE),""),
IFERROR(VLOOKUP($K402,all_tags[technology],1,FALSE),""),
IFERROR(VLOOKUP($L402,all_tags[technology],1,FALSE),""),
IFERROR(VLOOKUP($M402,all_tags[technology],1,FALSE),""),
IFERROR(VLOOKUP($N402,all_tags[technology],1,FALSE),""),
IFERROR(VLOOKUP($O402,all_tags[technology],1,FALSE),"")
)</f>
        <v/>
      </c>
      <c r="AK402" s="5" t="str">
        <f>_xlfn.TEXTJOIN("#",TRUE,
IFERROR(VLOOKUP($F402,all_tags[other],1,FALSE),""),
IFERROR(VLOOKUP($G402,all_tags[other],1,FALSE),""),
IFERROR(VLOOKUP($H402,all_tags[other],1,FALSE),""),
IFERROR(VLOOKUP($I402,all_tags[other],1,FALSE),""),
IFERROR(VLOOKUP($J402,all_tags[other],1,FALSE),""),
IFERROR(VLOOKUP($K402,all_tags[other],1,FALSE),""),
IFERROR(VLOOKUP($L402,all_tags[other],1,FALSE),""),
IFERROR(VLOOKUP($M402,all_tags[other],1,FALSE),""),
IFERROR(VLOOKUP($N402,all_tags[other],1,FALSE),""),
IFERROR(VLOOKUP($O402,all_tags[other],1,FALSE),"")
)</f>
        <v/>
      </c>
      <c r="AL402" t="str">
        <f t="shared" si="6"/>
        <v>course;data-science</v>
      </c>
    </row>
    <row r="403" spans="1:38" x14ac:dyDescent="0.25">
      <c r="A403" t="str">
        <f>source_data[[#This Row],[link_id]]</f>
        <v>L00938</v>
      </c>
      <c r="B403" t="str">
        <f>source_data[[#This Row],[link]]</f>
        <v>https://flowingdata.com/2018/04/09/datasets-for-teaching-data-science/</v>
      </c>
      <c r="C403" t="str">
        <f>source_data[[#This Row],[article_title]]</f>
        <v>Datasets for teaching data science</v>
      </c>
      <c r="D403" t="str">
        <f>source_data[[#This Row],[concatenate]]</f>
        <v>post;list;dataset;data-science</v>
      </c>
      <c r="E403">
        <f>source_data[[#This Row],[tag_count]]</f>
        <v>4</v>
      </c>
      <c r="F403" t="str" cm="1">
        <f t="array" ref="F403:I403">_xlfn.TEXTSPLIT(Table5[[#This Row],[concatenate]],";")</f>
        <v>post</v>
      </c>
      <c r="G403" t="str">
        <v>list</v>
      </c>
      <c r="H403" t="str">
        <v>dataset</v>
      </c>
      <c r="I403" t="str">
        <v>data-science</v>
      </c>
      <c r="Q403">
        <f>IF(ISBLANK(F403),-1,COUNTIF(all_tags[],F403)-COUNTIF(all_tags[category],F403))</f>
        <v>1</v>
      </c>
      <c r="R403">
        <f>IF(ISBLANK(G403),-1,COUNTIF(all_tags[],G403)-COUNTIF(all_tags[category],G403))</f>
        <v>1</v>
      </c>
      <c r="S403">
        <f>IF(ISBLANK(H403),-1,COUNTIF(all_tags[],H403)-COUNTIF(all_tags[category],H403))</f>
        <v>1</v>
      </c>
      <c r="T403">
        <f>IF(ISBLANK(I403),-1,COUNTIF(all_tags[],I403)-COUNTIF(all_tags[category],I403))</f>
        <v>1</v>
      </c>
      <c r="U403">
        <f>IF(ISBLANK(J403),-1,COUNTIF(all_tags[],J403)-COUNTIF(all_tags[category],J403))</f>
        <v>-1</v>
      </c>
      <c r="V403">
        <f>IF(ISBLANK(K403),-1,COUNTIF(all_tags[],K403)-COUNTIF(all_tags[category],K403))</f>
        <v>-1</v>
      </c>
      <c r="W403">
        <f>IF(ISBLANK(L403),-1,COUNTIF(all_tags[],L403)-COUNTIF(all_tags[category],L403))</f>
        <v>-1</v>
      </c>
      <c r="X403">
        <f>IF(ISBLANK(M403),-1,COUNTIF(all_tags[],M403)-COUNTIF(all_tags[category],M403))</f>
        <v>-1</v>
      </c>
      <c r="Y403">
        <f>IF(ISBLANK(N403),-1,COUNTIF(all_tags[],N403)-COUNTIF(all_tags[category],N403))</f>
        <v>-1</v>
      </c>
      <c r="Z403">
        <f>IF(ISBLANK(O403),-1,COUNTIF(all_tags[],O403)-COUNTIF(all_tags[category],O403))</f>
        <v>-1</v>
      </c>
      <c r="AB403" t="str">
        <f>Table5[[#This Row],[link_id]]</f>
        <v>L00938</v>
      </c>
      <c r="AC403" s="5" t="str">
        <f>_xlfn.TEXTJOIN("#",TRUE,
IFERROR(VLOOKUP($F403,all_tags[format],1,FALSE),""),
IFERROR(VLOOKUP($G403,all_tags[format],1,FALSE),""),
IFERROR(VLOOKUP($H403,all_tags[format],1,FALSE),""),
IFERROR(VLOOKUP($I403,all_tags[format],1,FALSE),""),
IFERROR(VLOOKUP($J403,all_tags[format],1,FALSE),""),
IFERROR(VLOOKUP($K403,all_tags[format],1,FALSE),""),
IFERROR(VLOOKUP($L403,all_tags[format],1,FALSE),""),
IFERROR(VLOOKUP($M403,all_tags[format],1,FALSE),""),
IFERROR(VLOOKUP($N403,all_tags[format],1,FALSE),""),
IFERROR(VLOOKUP($O403,all_tags[format],1,FALSE),"")
)</f>
        <v>post</v>
      </c>
      <c r="AD403" s="5" t="str">
        <f>_xlfn.TEXTJOIN("#",TRUE,
IFERROR(VLOOKUP($F403,all_tags[type],1,FALSE),""),
IFERROR(VLOOKUP($G403,all_tags[type],1,FALSE),""),
IFERROR(VLOOKUP($H403,all_tags[type],1,FALSE),""),
IFERROR(VLOOKUP($I403,all_tags[type],1,FALSE),""),
IFERROR(VLOOKUP($J403,all_tags[type],1,FALSE),""),
IFERROR(VLOOKUP($K403,all_tags[type],1,FALSE),""),
IFERROR(VLOOKUP($L403,all_tags[type],1,FALSE),""),
IFERROR(VLOOKUP($M403,all_tags[type],1,FALSE),""),
IFERROR(VLOOKUP($N403,all_tags[type],1,FALSE),""),
IFERROR(VLOOKUP($O403,all_tags[type],1,FALSE),"")
)</f>
        <v>list#dataset</v>
      </c>
      <c r="AE403" s="5" t="str">
        <f>_xlfn.TEXTJOIN("#",TRUE,
IFERROR(VLOOKUP($F403,all_tags[level],1,FALSE),""),
IFERROR(VLOOKUP($G403,all_tags[level],1,FALSE),""),
IFERROR(VLOOKUP($H403,all_tags[level],1,FALSE),""),
IFERROR(VLOOKUP($I403,all_tags[level],1,FALSE),""),
IFERROR(VLOOKUP($J403,all_tags[level],1,FALSE),""),
IFERROR(VLOOKUP($K403,all_tags[level],1,FALSE),""),
IFERROR(VLOOKUP($L403,all_tags[level],1,FALSE),""),
IFERROR(VLOOKUP($M403,all_tags[level],1,FALSE),""),
IFERROR(VLOOKUP($N403,all_tags[level],1,FALSE),""),
IFERROR(VLOOKUP($O403,all_tags[level],1,FALSE),"")
)</f>
        <v/>
      </c>
      <c r="AF403" s="5" t="str">
        <f>_xlfn.TEXTJOIN("#",TRUE,
IFERROR(VLOOKUP($F403,all_tags[style],1,FALSE),""),
IFERROR(VLOOKUP($G403,all_tags[style],1,FALSE),""),
IFERROR(VLOOKUP($H403,all_tags[style],1,FALSE),""),
IFERROR(VLOOKUP($I403,all_tags[style],1,FALSE),""),
IFERROR(VLOOKUP($J403,all_tags[style],1,FALSE),""),
IFERROR(VLOOKUP($K403,all_tags[style],1,FALSE),""),
IFERROR(VLOOKUP($L403,all_tags[style],1,FALSE),""),
IFERROR(VLOOKUP($M403,all_tags[style],1,FALSE),""),
IFERROR(VLOOKUP($N403,all_tags[style],1,FALSE),""),
IFERROR(VLOOKUP($O403,all_tags[style],1,FALSE),"")
)</f>
        <v/>
      </c>
      <c r="AG403" s="5" t="str">
        <f>_xlfn.TEXTJOIN("#",TRUE,
IFERROR(VLOOKUP($F403,all_tags[theme],1,FALSE),""),
IFERROR(VLOOKUP($G403,all_tags[theme],1,FALSE),""),
IFERROR(VLOOKUP($H403,all_tags[theme],1,FALSE),""),
IFERROR(VLOOKUP($I403,all_tags[theme],1,FALSE),""),
IFERROR(VLOOKUP($J403,all_tags[theme],1,FALSE),""),
IFERROR(VLOOKUP($K403,all_tags[theme],1,FALSE),""),
IFERROR(VLOOKUP($L403,all_tags[theme],1,FALSE),""),
IFERROR(VLOOKUP($M403,all_tags[theme],1,FALSE),""),
IFERROR(VLOOKUP($N403,all_tags[theme],1,FALSE),""),
IFERROR(VLOOKUP($O403,all_tags[theme],1,FALSE),"")
)</f>
        <v>data-science</v>
      </c>
      <c r="AH403" s="5" t="str">
        <f>_xlfn.TEXTJOIN("#",TRUE,
IFERROR(VLOOKUP($F403,all_tags[topic],1,FALSE),""),
IFERROR(VLOOKUP($G403,all_tags[topic],1,FALSE),""),
IFERROR(VLOOKUP($H403,all_tags[topic],1,FALSE),""),
IFERROR(VLOOKUP($I403,all_tags[topic],1,FALSE),""),
IFERROR(VLOOKUP($J403,all_tags[topic],1,FALSE),""),
IFERROR(VLOOKUP($K403,all_tags[topic],1,FALSE),""),
IFERROR(VLOOKUP($L403,all_tags[topic],1,FALSE),""),
IFERROR(VLOOKUP($M403,all_tags[topic],1,FALSE),""),
IFERROR(VLOOKUP($N403,all_tags[topic],1,FALSE),""),
IFERROR(VLOOKUP($O403,all_tags[topic],1,FALSE),"")
)</f>
        <v/>
      </c>
      <c r="AI403" s="5" t="str">
        <f>_xlfn.TEXTJOIN("#",TRUE,
IFERROR(VLOOKUP($F403,all_tags[area],1,FALSE),""),
IFERROR(VLOOKUP($G403,all_tags[area],1,FALSE),""),
IFERROR(VLOOKUP($H403,all_tags[area],1,FALSE),""),
IFERROR(VLOOKUP($I403,all_tags[area],1,FALSE),""),
IFERROR(VLOOKUP($J403,all_tags[area],1,FALSE),""),
IFERROR(VLOOKUP($K403,all_tags[area],1,FALSE),""),
IFERROR(VLOOKUP($L403,all_tags[area],1,FALSE),""),
IFERROR(VLOOKUP($M403,all_tags[area],1,FALSE),""),
IFERROR(VLOOKUP($N403,all_tags[area],1,FALSE),""),
IFERROR(VLOOKUP($O403,all_tags[area],1,FALSE),"")
)</f>
        <v/>
      </c>
      <c r="AJ403" s="5" t="str">
        <f>_xlfn.TEXTJOIN("#",TRUE,
IFERROR(VLOOKUP($F403,all_tags[technology],1,FALSE),""),
IFERROR(VLOOKUP($G403,all_tags[technology],1,FALSE),""),
IFERROR(VLOOKUP($H403,all_tags[technology],1,FALSE),""),
IFERROR(VLOOKUP($I403,all_tags[technology],1,FALSE),""),
IFERROR(VLOOKUP($J403,all_tags[technology],1,FALSE),""),
IFERROR(VLOOKUP($K403,all_tags[technology],1,FALSE),""),
IFERROR(VLOOKUP($L403,all_tags[technology],1,FALSE),""),
IFERROR(VLOOKUP($M403,all_tags[technology],1,FALSE),""),
IFERROR(VLOOKUP($N403,all_tags[technology],1,FALSE),""),
IFERROR(VLOOKUP($O403,all_tags[technology],1,FALSE),"")
)</f>
        <v/>
      </c>
      <c r="AK403" s="5" t="str">
        <f>_xlfn.TEXTJOIN("#",TRUE,
IFERROR(VLOOKUP($F403,all_tags[other],1,FALSE),""),
IFERROR(VLOOKUP($G403,all_tags[other],1,FALSE),""),
IFERROR(VLOOKUP($H403,all_tags[other],1,FALSE),""),
IFERROR(VLOOKUP($I403,all_tags[other],1,FALSE),""),
IFERROR(VLOOKUP($J403,all_tags[other],1,FALSE),""),
IFERROR(VLOOKUP($K403,all_tags[other],1,FALSE),""),
IFERROR(VLOOKUP($L403,all_tags[other],1,FALSE),""),
IFERROR(VLOOKUP($M403,all_tags[other],1,FALSE),""),
IFERROR(VLOOKUP($N403,all_tags[other],1,FALSE),""),
IFERROR(VLOOKUP($O403,all_tags[other],1,FALSE),"")
)</f>
        <v/>
      </c>
      <c r="AL403" t="str">
        <f t="shared" si="6"/>
        <v>post;list;dataset;data-science</v>
      </c>
    </row>
    <row r="404" spans="1:38" x14ac:dyDescent="0.25">
      <c r="A404" t="str">
        <f>source_data[[#This Row],[link_id]]</f>
        <v>L00940</v>
      </c>
      <c r="B404" t="str">
        <f>source_data[[#This Row],[link]]</f>
        <v>https://peerchristensen.netlify.com/post/2018-02-20-lingtypology/</v>
      </c>
      <c r="C404" t="str">
        <f>source_data[[#This Row],[article_title]]</f>
        <v>Interactive language maps in R with lingtypology</v>
      </c>
      <c r="D404" t="str">
        <f>source_data[[#This Row],[concatenate]]</f>
        <v>post;package;getting-started;technology;nlp;lingtypology;rstats</v>
      </c>
      <c r="E404">
        <f>source_data[[#This Row],[tag_count]]</f>
        <v>5</v>
      </c>
      <c r="F404" t="str" cm="1">
        <f t="array" ref="F404:L404">_xlfn.TEXTSPLIT(Table5[[#This Row],[concatenate]],";")</f>
        <v>post</v>
      </c>
      <c r="G404" t="str">
        <v>package</v>
      </c>
      <c r="H404" t="str">
        <v>getting-started</v>
      </c>
      <c r="I404" t="str">
        <v>technology</v>
      </c>
      <c r="J404" t="str">
        <v>nlp</v>
      </c>
      <c r="K404" t="str">
        <v>lingtypology</v>
      </c>
      <c r="L404" t="str">
        <v>rstats</v>
      </c>
      <c r="Q404">
        <f>IF(ISBLANK(F404),-1,COUNTIF(all_tags[],F404)-COUNTIF(all_tags[category],F404))</f>
        <v>1</v>
      </c>
      <c r="R404">
        <f>IF(ISBLANK(G404),-1,COUNTIF(all_tags[],G404)-COUNTIF(all_tags[category],G404))</f>
        <v>1</v>
      </c>
      <c r="S404">
        <f>IF(ISBLANK(H404),-1,COUNTIF(all_tags[],H404)-COUNTIF(all_tags[category],H404))</f>
        <v>1</v>
      </c>
      <c r="T404">
        <f>IF(ISBLANK(I404),-1,COUNTIF(all_tags[],I404)-COUNTIF(all_tags[category],I404))</f>
        <v>1</v>
      </c>
      <c r="U404">
        <f>IF(ISBLANK(J404),-1,COUNTIF(all_tags[],J404)-COUNTIF(all_tags[category],J404))</f>
        <v>1</v>
      </c>
      <c r="V404">
        <f>IF(ISBLANK(K404),-1,COUNTIF(all_tags[],K404)-COUNTIF(all_tags[category],K404))</f>
        <v>1</v>
      </c>
      <c r="W404">
        <f>IF(ISBLANK(L404),-1,COUNTIF(all_tags[],L404)-COUNTIF(all_tags[category],L404))</f>
        <v>1</v>
      </c>
      <c r="X404">
        <f>IF(ISBLANK(M404),-1,COUNTIF(all_tags[],M404)-COUNTIF(all_tags[category],M404))</f>
        <v>-1</v>
      </c>
      <c r="Y404">
        <f>IF(ISBLANK(N404),-1,COUNTIF(all_tags[],N404)-COUNTIF(all_tags[category],N404))</f>
        <v>-1</v>
      </c>
      <c r="Z404">
        <f>IF(ISBLANK(O404),-1,COUNTIF(all_tags[],O404)-COUNTIF(all_tags[category],O404))</f>
        <v>-1</v>
      </c>
      <c r="AB404" t="str">
        <f>Table5[[#This Row],[link_id]]</f>
        <v>L00940</v>
      </c>
      <c r="AC404" s="5" t="str">
        <f>_xlfn.TEXTJOIN("#",TRUE,
IFERROR(VLOOKUP($F404,all_tags[format],1,FALSE),""),
IFERROR(VLOOKUP($G404,all_tags[format],1,FALSE),""),
IFERROR(VLOOKUP($H404,all_tags[format],1,FALSE),""),
IFERROR(VLOOKUP($I404,all_tags[format],1,FALSE),""),
IFERROR(VLOOKUP($J404,all_tags[format],1,FALSE),""),
IFERROR(VLOOKUP($K404,all_tags[format],1,FALSE),""),
IFERROR(VLOOKUP($L404,all_tags[format],1,FALSE),""),
IFERROR(VLOOKUP($M404,all_tags[format],1,FALSE),""),
IFERROR(VLOOKUP($N404,all_tags[format],1,FALSE),""),
IFERROR(VLOOKUP($O404,all_tags[format],1,FALSE),"")
)</f>
        <v>post#package</v>
      </c>
      <c r="AD404" s="5" t="str">
        <f>_xlfn.TEXTJOIN("#",TRUE,
IFERROR(VLOOKUP($F404,all_tags[type],1,FALSE),""),
IFERROR(VLOOKUP($G404,all_tags[type],1,FALSE),""),
IFERROR(VLOOKUP($H404,all_tags[type],1,FALSE),""),
IFERROR(VLOOKUP($I404,all_tags[type],1,FALSE),""),
IFERROR(VLOOKUP($J404,all_tags[type],1,FALSE),""),
IFERROR(VLOOKUP($K404,all_tags[type],1,FALSE),""),
IFERROR(VLOOKUP($L404,all_tags[type],1,FALSE),""),
IFERROR(VLOOKUP($M404,all_tags[type],1,FALSE),""),
IFERROR(VLOOKUP($N404,all_tags[type],1,FALSE),""),
IFERROR(VLOOKUP($O404,all_tags[type],1,FALSE),"")
)</f>
        <v/>
      </c>
      <c r="AE404" s="5" t="str">
        <f>_xlfn.TEXTJOIN("#",TRUE,
IFERROR(VLOOKUP($F404,all_tags[level],1,FALSE),""),
IFERROR(VLOOKUP($G404,all_tags[level],1,FALSE),""),
IFERROR(VLOOKUP($H404,all_tags[level],1,FALSE),""),
IFERROR(VLOOKUP($I404,all_tags[level],1,FALSE),""),
IFERROR(VLOOKUP($J404,all_tags[level],1,FALSE),""),
IFERROR(VLOOKUP($K404,all_tags[level],1,FALSE),""),
IFERROR(VLOOKUP($L404,all_tags[level],1,FALSE),""),
IFERROR(VLOOKUP($M404,all_tags[level],1,FALSE),""),
IFERROR(VLOOKUP($N404,all_tags[level],1,FALSE),""),
IFERROR(VLOOKUP($O404,all_tags[level],1,FALSE),"")
)</f>
        <v>getting-started</v>
      </c>
      <c r="AF404" s="5" t="str">
        <f>_xlfn.TEXTJOIN("#",TRUE,
IFERROR(VLOOKUP($F404,all_tags[style],1,FALSE),""),
IFERROR(VLOOKUP($G404,all_tags[style],1,FALSE),""),
IFERROR(VLOOKUP($H404,all_tags[style],1,FALSE),""),
IFERROR(VLOOKUP($I404,all_tags[style],1,FALSE),""),
IFERROR(VLOOKUP($J404,all_tags[style],1,FALSE),""),
IFERROR(VLOOKUP($K404,all_tags[style],1,FALSE),""),
IFERROR(VLOOKUP($L404,all_tags[style],1,FALSE),""),
IFERROR(VLOOKUP($M404,all_tags[style],1,FALSE),""),
IFERROR(VLOOKUP($N404,all_tags[style],1,FALSE),""),
IFERROR(VLOOKUP($O404,all_tags[style],1,FALSE),"")
)</f>
        <v/>
      </c>
      <c r="AG404" s="5" t="str">
        <f>_xlfn.TEXTJOIN("#",TRUE,
IFERROR(VLOOKUP($F404,all_tags[theme],1,FALSE),""),
IFERROR(VLOOKUP($G404,all_tags[theme],1,FALSE),""),
IFERROR(VLOOKUP($H404,all_tags[theme],1,FALSE),""),
IFERROR(VLOOKUP($I404,all_tags[theme],1,FALSE),""),
IFERROR(VLOOKUP($J404,all_tags[theme],1,FALSE),""),
IFERROR(VLOOKUP($K404,all_tags[theme],1,FALSE),""),
IFERROR(VLOOKUP($L404,all_tags[theme],1,FALSE),""),
IFERROR(VLOOKUP($M404,all_tags[theme],1,FALSE),""),
IFERROR(VLOOKUP($N404,all_tags[theme],1,FALSE),""),
IFERROR(VLOOKUP($O404,all_tags[theme],1,FALSE),"")
)</f>
        <v/>
      </c>
      <c r="AH404" s="5" t="str">
        <f>_xlfn.TEXTJOIN("#",TRUE,
IFERROR(VLOOKUP($F404,all_tags[topic],1,FALSE),""),
IFERROR(VLOOKUP($G404,all_tags[topic],1,FALSE),""),
IFERROR(VLOOKUP($H404,all_tags[topic],1,FALSE),""),
IFERROR(VLOOKUP($I404,all_tags[topic],1,FALSE),""),
IFERROR(VLOOKUP($J404,all_tags[topic],1,FALSE),""),
IFERROR(VLOOKUP($K404,all_tags[topic],1,FALSE),""),
IFERROR(VLOOKUP($L404,all_tags[topic],1,FALSE),""),
IFERROR(VLOOKUP($M404,all_tags[topic],1,FALSE),""),
IFERROR(VLOOKUP($N404,all_tags[topic],1,FALSE),""),
IFERROR(VLOOKUP($O404,all_tags[topic],1,FALSE),"")
)</f>
        <v>technology</v>
      </c>
      <c r="AI404" s="5" t="str">
        <f>_xlfn.TEXTJOIN("#",TRUE,
IFERROR(VLOOKUP($F404,all_tags[area],1,FALSE),""),
IFERROR(VLOOKUP($G404,all_tags[area],1,FALSE),""),
IFERROR(VLOOKUP($H404,all_tags[area],1,FALSE),""),
IFERROR(VLOOKUP($I404,all_tags[area],1,FALSE),""),
IFERROR(VLOOKUP($J404,all_tags[area],1,FALSE),""),
IFERROR(VLOOKUP($K404,all_tags[area],1,FALSE),""),
IFERROR(VLOOKUP($L404,all_tags[area],1,FALSE),""),
IFERROR(VLOOKUP($M404,all_tags[area],1,FALSE),""),
IFERROR(VLOOKUP($N404,all_tags[area],1,FALSE),""),
IFERROR(VLOOKUP($O404,all_tags[area],1,FALSE),"")
)</f>
        <v>nlp#lingtypology</v>
      </c>
      <c r="AJ404" s="5" t="str">
        <f>_xlfn.TEXTJOIN("#",TRUE,
IFERROR(VLOOKUP($F404,all_tags[technology],1,FALSE),""),
IFERROR(VLOOKUP($G404,all_tags[technology],1,FALSE),""),
IFERROR(VLOOKUP($H404,all_tags[technology],1,FALSE),""),
IFERROR(VLOOKUP($I404,all_tags[technology],1,FALSE),""),
IFERROR(VLOOKUP($J404,all_tags[technology],1,FALSE),""),
IFERROR(VLOOKUP($K404,all_tags[technology],1,FALSE),""),
IFERROR(VLOOKUP($L404,all_tags[technology],1,FALSE),""),
IFERROR(VLOOKUP($M404,all_tags[technology],1,FALSE),""),
IFERROR(VLOOKUP($N404,all_tags[technology],1,FALSE),""),
IFERROR(VLOOKUP($O404,all_tags[technology],1,FALSE),"")
)</f>
        <v>rstats</v>
      </c>
      <c r="AK404" s="5" t="str">
        <f>_xlfn.TEXTJOIN("#",TRUE,
IFERROR(VLOOKUP($F404,all_tags[other],1,FALSE),""),
IFERROR(VLOOKUP($G404,all_tags[other],1,FALSE),""),
IFERROR(VLOOKUP($H404,all_tags[other],1,FALSE),""),
IFERROR(VLOOKUP($I404,all_tags[other],1,FALSE),""),
IFERROR(VLOOKUP($J404,all_tags[other],1,FALSE),""),
IFERROR(VLOOKUP($K404,all_tags[other],1,FALSE),""),
IFERROR(VLOOKUP($L404,all_tags[other],1,FALSE),""),
IFERROR(VLOOKUP($M404,all_tags[other],1,FALSE),""),
IFERROR(VLOOKUP($N404,all_tags[other],1,FALSE),""),
IFERROR(VLOOKUP($O404,all_tags[other],1,FALSE),"")
)</f>
        <v/>
      </c>
      <c r="AL404" t="str">
        <f t="shared" si="6"/>
        <v>post;package;getting-started;technology;nlp;lingtypology;rstats</v>
      </c>
    </row>
    <row r="405" spans="1:38" x14ac:dyDescent="0.25">
      <c r="A405" t="str">
        <f>source_data[[#This Row],[link_id]]</f>
        <v>L00944</v>
      </c>
      <c r="B405" t="str">
        <f>source_data[[#This Row],[link]]</f>
        <v>http://flowingdata.com/2018/04/12/visualization-color-picker-based-on-perception-research/</v>
      </c>
      <c r="C405" t="str">
        <f>source_data[[#This Row],[article_title]]</f>
        <v>Visualization color picker, based on perception research</v>
      </c>
      <c r="D405" t="str">
        <f>source_data[[#This Row],[concatenate]]</f>
        <v>post;data-viz;tool;colour;palette</v>
      </c>
      <c r="E405">
        <f>source_data[[#This Row],[tag_count]]</f>
        <v>5</v>
      </c>
      <c r="F405" t="str" cm="1">
        <f t="array" ref="F405:J405">_xlfn.TEXTSPLIT(Table5[[#This Row],[concatenate]],";")</f>
        <v>post</v>
      </c>
      <c r="G405" t="str">
        <v>data-viz</v>
      </c>
      <c r="H405" t="str">
        <v>tool</v>
      </c>
      <c r="I405" t="str">
        <v>colour</v>
      </c>
      <c r="J405" t="str">
        <v>palette</v>
      </c>
      <c r="Q405">
        <f>IF(ISBLANK(F405),-1,COUNTIF(all_tags[],F405)-COUNTIF(all_tags[category],F405))</f>
        <v>1</v>
      </c>
      <c r="R405">
        <f>IF(ISBLANK(G405),-1,COUNTIF(all_tags[],G405)-COUNTIF(all_tags[category],G405))</f>
        <v>1</v>
      </c>
      <c r="S405">
        <f>IF(ISBLANK(H405),-1,COUNTIF(all_tags[],H405)-COUNTIF(all_tags[category],H405))</f>
        <v>1</v>
      </c>
      <c r="T405">
        <f>IF(ISBLANK(I405),-1,COUNTIF(all_tags[],I405)-COUNTIF(all_tags[category],I405))</f>
        <v>1</v>
      </c>
      <c r="U405">
        <f>IF(ISBLANK(J405),-1,COUNTIF(all_tags[],J405)-COUNTIF(all_tags[category],J405))</f>
        <v>1</v>
      </c>
      <c r="V405">
        <f>IF(ISBLANK(K405),-1,COUNTIF(all_tags[],K405)-COUNTIF(all_tags[category],K405))</f>
        <v>-1</v>
      </c>
      <c r="W405">
        <f>IF(ISBLANK(L405),-1,COUNTIF(all_tags[],L405)-COUNTIF(all_tags[category],L405))</f>
        <v>-1</v>
      </c>
      <c r="X405">
        <f>IF(ISBLANK(M405),-1,COUNTIF(all_tags[],M405)-COUNTIF(all_tags[category],M405))</f>
        <v>-1</v>
      </c>
      <c r="Y405">
        <f>IF(ISBLANK(N405),-1,COUNTIF(all_tags[],N405)-COUNTIF(all_tags[category],N405))</f>
        <v>-1</v>
      </c>
      <c r="Z405">
        <f>IF(ISBLANK(O405),-1,COUNTIF(all_tags[],O405)-COUNTIF(all_tags[category],O405))</f>
        <v>-1</v>
      </c>
      <c r="AB405" t="str">
        <f>Table5[[#This Row],[link_id]]</f>
        <v>L00944</v>
      </c>
      <c r="AC405" s="5" t="str">
        <f>_xlfn.TEXTJOIN("#",TRUE,
IFERROR(VLOOKUP($F405,all_tags[format],1,FALSE),""),
IFERROR(VLOOKUP($G405,all_tags[format],1,FALSE),""),
IFERROR(VLOOKUP($H405,all_tags[format],1,FALSE),""),
IFERROR(VLOOKUP($I405,all_tags[format],1,FALSE),""),
IFERROR(VLOOKUP($J405,all_tags[format],1,FALSE),""),
IFERROR(VLOOKUP($K405,all_tags[format],1,FALSE),""),
IFERROR(VLOOKUP($L405,all_tags[format],1,FALSE),""),
IFERROR(VLOOKUP($M405,all_tags[format],1,FALSE),""),
IFERROR(VLOOKUP($N405,all_tags[format],1,FALSE),""),
IFERROR(VLOOKUP($O405,all_tags[format],1,FALSE),"")
)</f>
        <v>post</v>
      </c>
      <c r="AD405" s="5" t="str">
        <f>_xlfn.TEXTJOIN("#",TRUE,
IFERROR(VLOOKUP($F405,all_tags[type],1,FALSE),""),
IFERROR(VLOOKUP($G405,all_tags[type],1,FALSE),""),
IFERROR(VLOOKUP($H405,all_tags[type],1,FALSE),""),
IFERROR(VLOOKUP($I405,all_tags[type],1,FALSE),""),
IFERROR(VLOOKUP($J405,all_tags[type],1,FALSE),""),
IFERROR(VLOOKUP($K405,all_tags[type],1,FALSE),""),
IFERROR(VLOOKUP($L405,all_tags[type],1,FALSE),""),
IFERROR(VLOOKUP($M405,all_tags[type],1,FALSE),""),
IFERROR(VLOOKUP($N405,all_tags[type],1,FALSE),""),
IFERROR(VLOOKUP($O405,all_tags[type],1,FALSE),"")
)</f>
        <v/>
      </c>
      <c r="AE405" s="5" t="str">
        <f>_xlfn.TEXTJOIN("#",TRUE,
IFERROR(VLOOKUP($F405,all_tags[level],1,FALSE),""),
IFERROR(VLOOKUP($G405,all_tags[level],1,FALSE),""),
IFERROR(VLOOKUP($H405,all_tags[level],1,FALSE),""),
IFERROR(VLOOKUP($I405,all_tags[level],1,FALSE),""),
IFERROR(VLOOKUP($J405,all_tags[level],1,FALSE),""),
IFERROR(VLOOKUP($K405,all_tags[level],1,FALSE),""),
IFERROR(VLOOKUP($L405,all_tags[level],1,FALSE),""),
IFERROR(VLOOKUP($M405,all_tags[level],1,FALSE),""),
IFERROR(VLOOKUP($N405,all_tags[level],1,FALSE),""),
IFERROR(VLOOKUP($O405,all_tags[level],1,FALSE),"")
)</f>
        <v/>
      </c>
      <c r="AF405" s="5" t="str">
        <f>_xlfn.TEXTJOIN("#",TRUE,
IFERROR(VLOOKUP($F405,all_tags[style],1,FALSE),""),
IFERROR(VLOOKUP($G405,all_tags[style],1,FALSE),""),
IFERROR(VLOOKUP($H405,all_tags[style],1,FALSE),""),
IFERROR(VLOOKUP($I405,all_tags[style],1,FALSE),""),
IFERROR(VLOOKUP($J405,all_tags[style],1,FALSE),""),
IFERROR(VLOOKUP($K405,all_tags[style],1,FALSE),""),
IFERROR(VLOOKUP($L405,all_tags[style],1,FALSE),""),
IFERROR(VLOOKUP($M405,all_tags[style],1,FALSE),""),
IFERROR(VLOOKUP($N405,all_tags[style],1,FALSE),""),
IFERROR(VLOOKUP($O405,all_tags[style],1,FALSE),"")
)</f>
        <v/>
      </c>
      <c r="AG405" s="5" t="str">
        <f>_xlfn.TEXTJOIN("#",TRUE,
IFERROR(VLOOKUP($F405,all_tags[theme],1,FALSE),""),
IFERROR(VLOOKUP($G405,all_tags[theme],1,FALSE),""),
IFERROR(VLOOKUP($H405,all_tags[theme],1,FALSE),""),
IFERROR(VLOOKUP($I405,all_tags[theme],1,FALSE),""),
IFERROR(VLOOKUP($J405,all_tags[theme],1,FALSE),""),
IFERROR(VLOOKUP($K405,all_tags[theme],1,FALSE),""),
IFERROR(VLOOKUP($L405,all_tags[theme],1,FALSE),""),
IFERROR(VLOOKUP($M405,all_tags[theme],1,FALSE),""),
IFERROR(VLOOKUP($N405,all_tags[theme],1,FALSE),""),
IFERROR(VLOOKUP($O405,all_tags[theme],1,FALSE),"")
)</f>
        <v>data-viz</v>
      </c>
      <c r="AH405" s="5" t="str">
        <f>_xlfn.TEXTJOIN("#",TRUE,
IFERROR(VLOOKUP($F405,all_tags[topic],1,FALSE),""),
IFERROR(VLOOKUP($G405,all_tags[topic],1,FALSE),""),
IFERROR(VLOOKUP($H405,all_tags[topic],1,FALSE),""),
IFERROR(VLOOKUP($I405,all_tags[topic],1,FALSE),""),
IFERROR(VLOOKUP($J405,all_tags[topic],1,FALSE),""),
IFERROR(VLOOKUP($K405,all_tags[topic],1,FALSE),""),
IFERROR(VLOOKUP($L405,all_tags[topic],1,FALSE),""),
IFERROR(VLOOKUP($M405,all_tags[topic],1,FALSE),""),
IFERROR(VLOOKUP($N405,all_tags[topic],1,FALSE),""),
IFERROR(VLOOKUP($O405,all_tags[topic],1,FALSE),"")
)</f>
        <v>tool</v>
      </c>
      <c r="AI405" s="5" t="str">
        <f>_xlfn.TEXTJOIN("#",TRUE,
IFERROR(VLOOKUP($F405,all_tags[area],1,FALSE),""),
IFERROR(VLOOKUP($G405,all_tags[area],1,FALSE),""),
IFERROR(VLOOKUP($H405,all_tags[area],1,FALSE),""),
IFERROR(VLOOKUP($I405,all_tags[area],1,FALSE),""),
IFERROR(VLOOKUP($J405,all_tags[area],1,FALSE),""),
IFERROR(VLOOKUP($K405,all_tags[area],1,FALSE),""),
IFERROR(VLOOKUP($L405,all_tags[area],1,FALSE),""),
IFERROR(VLOOKUP($M405,all_tags[area],1,FALSE),""),
IFERROR(VLOOKUP($N405,all_tags[area],1,FALSE),""),
IFERROR(VLOOKUP($O405,all_tags[area],1,FALSE),"")
)</f>
        <v>colour#palette</v>
      </c>
      <c r="AJ405" s="5" t="str">
        <f>_xlfn.TEXTJOIN("#",TRUE,
IFERROR(VLOOKUP($F405,all_tags[technology],1,FALSE),""),
IFERROR(VLOOKUP($G405,all_tags[technology],1,FALSE),""),
IFERROR(VLOOKUP($H405,all_tags[technology],1,FALSE),""),
IFERROR(VLOOKUP($I405,all_tags[technology],1,FALSE),""),
IFERROR(VLOOKUP($J405,all_tags[technology],1,FALSE),""),
IFERROR(VLOOKUP($K405,all_tags[technology],1,FALSE),""),
IFERROR(VLOOKUP($L405,all_tags[technology],1,FALSE),""),
IFERROR(VLOOKUP($M405,all_tags[technology],1,FALSE),""),
IFERROR(VLOOKUP($N405,all_tags[technology],1,FALSE),""),
IFERROR(VLOOKUP($O405,all_tags[technology],1,FALSE),"")
)</f>
        <v/>
      </c>
      <c r="AK405" s="5" t="str">
        <f>_xlfn.TEXTJOIN("#",TRUE,
IFERROR(VLOOKUP($F405,all_tags[other],1,FALSE),""),
IFERROR(VLOOKUP($G405,all_tags[other],1,FALSE),""),
IFERROR(VLOOKUP($H405,all_tags[other],1,FALSE),""),
IFERROR(VLOOKUP($I405,all_tags[other],1,FALSE),""),
IFERROR(VLOOKUP($J405,all_tags[other],1,FALSE),""),
IFERROR(VLOOKUP($K405,all_tags[other],1,FALSE),""),
IFERROR(VLOOKUP($L405,all_tags[other],1,FALSE),""),
IFERROR(VLOOKUP($M405,all_tags[other],1,FALSE),""),
IFERROR(VLOOKUP($N405,all_tags[other],1,FALSE),""),
IFERROR(VLOOKUP($O405,all_tags[other],1,FALSE),"")
)</f>
        <v/>
      </c>
      <c r="AL405" t="str">
        <f t="shared" si="6"/>
        <v>post;data-viz;tool;colour;palette</v>
      </c>
    </row>
    <row r="406" spans="1:38" x14ac:dyDescent="0.25">
      <c r="A406" t="str">
        <f>source_data[[#This Row],[link_id]]</f>
        <v>L00946</v>
      </c>
      <c r="B406" t="str">
        <f>source_data[[#This Row],[link]]</f>
        <v>https://vimeo.com/234587002</v>
      </c>
      <c r="C406" t="str">
        <f>source_data[[#This Row],[article_title]]</f>
        <v>Data Illustrator Overview</v>
      </c>
      <c r="D406" t="str">
        <f>source_data[[#This Row],[concatenate]]</f>
        <v>video;data-viz;tool;no-code</v>
      </c>
      <c r="E406">
        <f>source_data[[#This Row],[tag_count]]</f>
        <v>5</v>
      </c>
      <c r="F406" t="str" cm="1">
        <f t="array" ref="F406:I406">_xlfn.TEXTSPLIT(Table5[[#This Row],[concatenate]],";")</f>
        <v>video</v>
      </c>
      <c r="G406" t="str">
        <v>data-viz</v>
      </c>
      <c r="H406" t="str">
        <v>tool</v>
      </c>
      <c r="I406" t="str">
        <v>no-code</v>
      </c>
      <c r="Q406">
        <f>IF(ISBLANK(F406),-1,COUNTIF(all_tags[],F406)-COUNTIF(all_tags[category],F406))</f>
        <v>1</v>
      </c>
      <c r="R406">
        <f>IF(ISBLANK(G406),-1,COUNTIF(all_tags[],G406)-COUNTIF(all_tags[category],G406))</f>
        <v>1</v>
      </c>
      <c r="S406">
        <f>IF(ISBLANK(H406),-1,COUNTIF(all_tags[],H406)-COUNTIF(all_tags[category],H406))</f>
        <v>1</v>
      </c>
      <c r="T406">
        <f>IF(ISBLANK(I406),-1,COUNTIF(all_tags[],I406)-COUNTIF(all_tags[category],I406))</f>
        <v>1</v>
      </c>
      <c r="U406">
        <f>IF(ISBLANK(J406),-1,COUNTIF(all_tags[],J406)-COUNTIF(all_tags[category],J406))</f>
        <v>-1</v>
      </c>
      <c r="V406">
        <f>IF(ISBLANK(K406),-1,COUNTIF(all_tags[],K406)-COUNTIF(all_tags[category],K406))</f>
        <v>-1</v>
      </c>
      <c r="W406">
        <f>IF(ISBLANK(L406),-1,COUNTIF(all_tags[],L406)-COUNTIF(all_tags[category],L406))</f>
        <v>-1</v>
      </c>
      <c r="X406">
        <f>IF(ISBLANK(M406),-1,COUNTIF(all_tags[],M406)-COUNTIF(all_tags[category],M406))</f>
        <v>-1</v>
      </c>
      <c r="Y406">
        <f>IF(ISBLANK(N406),-1,COUNTIF(all_tags[],N406)-COUNTIF(all_tags[category],N406))</f>
        <v>-1</v>
      </c>
      <c r="Z406">
        <f>IF(ISBLANK(O406),-1,COUNTIF(all_tags[],O406)-COUNTIF(all_tags[category],O406))</f>
        <v>-1</v>
      </c>
      <c r="AB406" t="str">
        <f>Table5[[#This Row],[link_id]]</f>
        <v>L00946</v>
      </c>
      <c r="AC406" s="5" t="str">
        <f>_xlfn.TEXTJOIN("#",TRUE,
IFERROR(VLOOKUP($F406,all_tags[format],1,FALSE),""),
IFERROR(VLOOKUP($G406,all_tags[format],1,FALSE),""),
IFERROR(VLOOKUP($H406,all_tags[format],1,FALSE),""),
IFERROR(VLOOKUP($I406,all_tags[format],1,FALSE),""),
IFERROR(VLOOKUP($J406,all_tags[format],1,FALSE),""),
IFERROR(VLOOKUP($K406,all_tags[format],1,FALSE),""),
IFERROR(VLOOKUP($L406,all_tags[format],1,FALSE),""),
IFERROR(VLOOKUP($M406,all_tags[format],1,FALSE),""),
IFERROR(VLOOKUP($N406,all_tags[format],1,FALSE),""),
IFERROR(VLOOKUP($O406,all_tags[format],1,FALSE),"")
)</f>
        <v>video</v>
      </c>
      <c r="AD406" s="5" t="str">
        <f>_xlfn.TEXTJOIN("#",TRUE,
IFERROR(VLOOKUP($F406,all_tags[type],1,FALSE),""),
IFERROR(VLOOKUP($G406,all_tags[type],1,FALSE),""),
IFERROR(VLOOKUP($H406,all_tags[type],1,FALSE),""),
IFERROR(VLOOKUP($I406,all_tags[type],1,FALSE),""),
IFERROR(VLOOKUP($J406,all_tags[type],1,FALSE),""),
IFERROR(VLOOKUP($K406,all_tags[type],1,FALSE),""),
IFERROR(VLOOKUP($L406,all_tags[type],1,FALSE),""),
IFERROR(VLOOKUP($M406,all_tags[type],1,FALSE),""),
IFERROR(VLOOKUP($N406,all_tags[type],1,FALSE),""),
IFERROR(VLOOKUP($O406,all_tags[type],1,FALSE),"")
)</f>
        <v/>
      </c>
      <c r="AE406" s="5" t="str">
        <f>_xlfn.TEXTJOIN("#",TRUE,
IFERROR(VLOOKUP($F406,all_tags[level],1,FALSE),""),
IFERROR(VLOOKUP($G406,all_tags[level],1,FALSE),""),
IFERROR(VLOOKUP($H406,all_tags[level],1,FALSE),""),
IFERROR(VLOOKUP($I406,all_tags[level],1,FALSE),""),
IFERROR(VLOOKUP($J406,all_tags[level],1,FALSE),""),
IFERROR(VLOOKUP($K406,all_tags[level],1,FALSE),""),
IFERROR(VLOOKUP($L406,all_tags[level],1,FALSE),""),
IFERROR(VLOOKUP($M406,all_tags[level],1,FALSE),""),
IFERROR(VLOOKUP($N406,all_tags[level],1,FALSE),""),
IFERROR(VLOOKUP($O406,all_tags[level],1,FALSE),"")
)</f>
        <v/>
      </c>
      <c r="AF406" s="5" t="str">
        <f>_xlfn.TEXTJOIN("#",TRUE,
IFERROR(VLOOKUP($F406,all_tags[style],1,FALSE),""),
IFERROR(VLOOKUP($G406,all_tags[style],1,FALSE),""),
IFERROR(VLOOKUP($H406,all_tags[style],1,FALSE),""),
IFERROR(VLOOKUP($I406,all_tags[style],1,FALSE),""),
IFERROR(VLOOKUP($J406,all_tags[style],1,FALSE),""),
IFERROR(VLOOKUP($K406,all_tags[style],1,FALSE),""),
IFERROR(VLOOKUP($L406,all_tags[style],1,FALSE),""),
IFERROR(VLOOKUP($M406,all_tags[style],1,FALSE),""),
IFERROR(VLOOKUP($N406,all_tags[style],1,FALSE),""),
IFERROR(VLOOKUP($O406,all_tags[style],1,FALSE),"")
)</f>
        <v/>
      </c>
      <c r="AG406" s="5" t="str">
        <f>_xlfn.TEXTJOIN("#",TRUE,
IFERROR(VLOOKUP($F406,all_tags[theme],1,FALSE),""),
IFERROR(VLOOKUP($G406,all_tags[theme],1,FALSE),""),
IFERROR(VLOOKUP($H406,all_tags[theme],1,FALSE),""),
IFERROR(VLOOKUP($I406,all_tags[theme],1,FALSE),""),
IFERROR(VLOOKUP($J406,all_tags[theme],1,FALSE),""),
IFERROR(VLOOKUP($K406,all_tags[theme],1,FALSE),""),
IFERROR(VLOOKUP($L406,all_tags[theme],1,FALSE),""),
IFERROR(VLOOKUP($M406,all_tags[theme],1,FALSE),""),
IFERROR(VLOOKUP($N406,all_tags[theme],1,FALSE),""),
IFERROR(VLOOKUP($O406,all_tags[theme],1,FALSE),"")
)</f>
        <v>data-viz</v>
      </c>
      <c r="AH406" s="5" t="str">
        <f>_xlfn.TEXTJOIN("#",TRUE,
IFERROR(VLOOKUP($F406,all_tags[topic],1,FALSE),""),
IFERROR(VLOOKUP($G406,all_tags[topic],1,FALSE),""),
IFERROR(VLOOKUP($H406,all_tags[topic],1,FALSE),""),
IFERROR(VLOOKUP($I406,all_tags[topic],1,FALSE),""),
IFERROR(VLOOKUP($J406,all_tags[topic],1,FALSE),""),
IFERROR(VLOOKUP($K406,all_tags[topic],1,FALSE),""),
IFERROR(VLOOKUP($L406,all_tags[topic],1,FALSE),""),
IFERROR(VLOOKUP($M406,all_tags[topic],1,FALSE),""),
IFERROR(VLOOKUP($N406,all_tags[topic],1,FALSE),""),
IFERROR(VLOOKUP($O406,all_tags[topic],1,FALSE),"")
)</f>
        <v>tool</v>
      </c>
      <c r="AI406" s="5" t="str">
        <f>_xlfn.TEXTJOIN("#",TRUE,
IFERROR(VLOOKUP($F406,all_tags[area],1,FALSE),""),
IFERROR(VLOOKUP($G406,all_tags[area],1,FALSE),""),
IFERROR(VLOOKUP($H406,all_tags[area],1,FALSE),""),
IFERROR(VLOOKUP($I406,all_tags[area],1,FALSE),""),
IFERROR(VLOOKUP($J406,all_tags[area],1,FALSE),""),
IFERROR(VLOOKUP($K406,all_tags[area],1,FALSE),""),
IFERROR(VLOOKUP($L406,all_tags[area],1,FALSE),""),
IFERROR(VLOOKUP($M406,all_tags[area],1,FALSE),""),
IFERROR(VLOOKUP($N406,all_tags[area],1,FALSE),""),
IFERROR(VLOOKUP($O406,all_tags[area],1,FALSE),"")
)</f>
        <v>no-code</v>
      </c>
      <c r="AJ406" s="5" t="str">
        <f>_xlfn.TEXTJOIN("#",TRUE,
IFERROR(VLOOKUP($F406,all_tags[technology],1,FALSE),""),
IFERROR(VLOOKUP($G406,all_tags[technology],1,FALSE),""),
IFERROR(VLOOKUP($H406,all_tags[technology],1,FALSE),""),
IFERROR(VLOOKUP($I406,all_tags[technology],1,FALSE),""),
IFERROR(VLOOKUP($J406,all_tags[technology],1,FALSE),""),
IFERROR(VLOOKUP($K406,all_tags[technology],1,FALSE),""),
IFERROR(VLOOKUP($L406,all_tags[technology],1,FALSE),""),
IFERROR(VLOOKUP($M406,all_tags[technology],1,FALSE),""),
IFERROR(VLOOKUP($N406,all_tags[technology],1,FALSE),""),
IFERROR(VLOOKUP($O406,all_tags[technology],1,FALSE),"")
)</f>
        <v/>
      </c>
      <c r="AK406" s="5" t="str">
        <f>_xlfn.TEXTJOIN("#",TRUE,
IFERROR(VLOOKUP($F406,all_tags[other],1,FALSE),""),
IFERROR(VLOOKUP($G406,all_tags[other],1,FALSE),""),
IFERROR(VLOOKUP($H406,all_tags[other],1,FALSE),""),
IFERROR(VLOOKUP($I406,all_tags[other],1,FALSE),""),
IFERROR(VLOOKUP($J406,all_tags[other],1,FALSE),""),
IFERROR(VLOOKUP($K406,all_tags[other],1,FALSE),""),
IFERROR(VLOOKUP($L406,all_tags[other],1,FALSE),""),
IFERROR(VLOOKUP($M406,all_tags[other],1,FALSE),""),
IFERROR(VLOOKUP($N406,all_tags[other],1,FALSE),""),
IFERROR(VLOOKUP($O406,all_tags[other],1,FALSE),"")
)</f>
        <v/>
      </c>
      <c r="AL406" t="str">
        <f t="shared" si="6"/>
        <v>video;data-viz;tool;no-code</v>
      </c>
    </row>
    <row r="407" spans="1:38" ht="30" x14ac:dyDescent="0.25">
      <c r="A407" t="str">
        <f>source_data[[#This Row],[link_id]]</f>
        <v>L00947</v>
      </c>
      <c r="B407" t="str">
        <f>source_data[[#This Row],[link]]</f>
        <v>http://www.dicook.org/2018/04/14/content/post/2018-04-14-rookie-mistakes/</v>
      </c>
      <c r="C407" t="str">
        <f>source_data[[#This Row],[article_title]]</f>
        <v>Rookie mistakes and how to fix them when making plots of data</v>
      </c>
      <c r="D407" t="str">
        <f>source_data[[#This Row],[concatenate]]</f>
        <v>post;recommendation;mistake;data-viz;technique</v>
      </c>
      <c r="E407">
        <f>source_data[[#This Row],[tag_count]]</f>
        <v>6</v>
      </c>
      <c r="F407" t="str" cm="1">
        <f t="array" ref="F407:J407">_xlfn.TEXTSPLIT(Table5[[#This Row],[concatenate]],";")</f>
        <v>post</v>
      </c>
      <c r="G407" t="str">
        <v>recommendation</v>
      </c>
      <c r="H407" t="str">
        <v>mistake</v>
      </c>
      <c r="I407" t="str">
        <v>data-viz</v>
      </c>
      <c r="J407" t="str">
        <v>technique</v>
      </c>
      <c r="Q407">
        <f>IF(ISBLANK(F407),-1,COUNTIF(all_tags[],F407)-COUNTIF(all_tags[category],F407))</f>
        <v>1</v>
      </c>
      <c r="R407">
        <f>IF(ISBLANK(G407),-1,COUNTIF(all_tags[],G407)-COUNTIF(all_tags[category],G407))</f>
        <v>1</v>
      </c>
      <c r="S407">
        <f>IF(ISBLANK(H407),-1,COUNTIF(all_tags[],H407)-COUNTIF(all_tags[category],H407))</f>
        <v>1</v>
      </c>
      <c r="T407">
        <f>IF(ISBLANK(I407),-1,COUNTIF(all_tags[],I407)-COUNTIF(all_tags[category],I407))</f>
        <v>1</v>
      </c>
      <c r="U407">
        <f>IF(ISBLANK(J407),-1,COUNTIF(all_tags[],J407)-COUNTIF(all_tags[category],J407))</f>
        <v>1</v>
      </c>
      <c r="V407">
        <f>IF(ISBLANK(K407),-1,COUNTIF(all_tags[],K407)-COUNTIF(all_tags[category],K407))</f>
        <v>-1</v>
      </c>
      <c r="W407">
        <f>IF(ISBLANK(L407),-1,COUNTIF(all_tags[],L407)-COUNTIF(all_tags[category],L407))</f>
        <v>-1</v>
      </c>
      <c r="X407">
        <f>IF(ISBLANK(M407),-1,COUNTIF(all_tags[],M407)-COUNTIF(all_tags[category],M407))</f>
        <v>-1</v>
      </c>
      <c r="Y407">
        <f>IF(ISBLANK(N407),-1,COUNTIF(all_tags[],N407)-COUNTIF(all_tags[category],N407))</f>
        <v>-1</v>
      </c>
      <c r="Z407">
        <f>IF(ISBLANK(O407),-1,COUNTIF(all_tags[],O407)-COUNTIF(all_tags[category],O407))</f>
        <v>-1</v>
      </c>
      <c r="AB407" t="str">
        <f>Table5[[#This Row],[link_id]]</f>
        <v>L00947</v>
      </c>
      <c r="AC407" s="5" t="str">
        <f>_xlfn.TEXTJOIN("#",TRUE,
IFERROR(VLOOKUP($F407,all_tags[format],1,FALSE),""),
IFERROR(VLOOKUP($G407,all_tags[format],1,FALSE),""),
IFERROR(VLOOKUP($H407,all_tags[format],1,FALSE),""),
IFERROR(VLOOKUP($I407,all_tags[format],1,FALSE),""),
IFERROR(VLOOKUP($J407,all_tags[format],1,FALSE),""),
IFERROR(VLOOKUP($K407,all_tags[format],1,FALSE),""),
IFERROR(VLOOKUP($L407,all_tags[format],1,FALSE),""),
IFERROR(VLOOKUP($M407,all_tags[format],1,FALSE),""),
IFERROR(VLOOKUP($N407,all_tags[format],1,FALSE),""),
IFERROR(VLOOKUP($O407,all_tags[format],1,FALSE),"")
)</f>
        <v>post</v>
      </c>
      <c r="AD407" s="5" t="str">
        <f>_xlfn.TEXTJOIN("#",TRUE,
IFERROR(VLOOKUP($F407,all_tags[type],1,FALSE),""),
IFERROR(VLOOKUP($G407,all_tags[type],1,FALSE),""),
IFERROR(VLOOKUP($H407,all_tags[type],1,FALSE),""),
IFERROR(VLOOKUP($I407,all_tags[type],1,FALSE),""),
IFERROR(VLOOKUP($J407,all_tags[type],1,FALSE),""),
IFERROR(VLOOKUP($K407,all_tags[type],1,FALSE),""),
IFERROR(VLOOKUP($L407,all_tags[type],1,FALSE),""),
IFERROR(VLOOKUP($M407,all_tags[type],1,FALSE),""),
IFERROR(VLOOKUP($N407,all_tags[type],1,FALSE),""),
IFERROR(VLOOKUP($O407,all_tags[type],1,FALSE),"")
)</f>
        <v>recommendation</v>
      </c>
      <c r="AE407" s="5" t="str">
        <f>_xlfn.TEXTJOIN("#",TRUE,
IFERROR(VLOOKUP($F407,all_tags[level],1,FALSE),""),
IFERROR(VLOOKUP($G407,all_tags[level],1,FALSE),""),
IFERROR(VLOOKUP($H407,all_tags[level],1,FALSE),""),
IFERROR(VLOOKUP($I407,all_tags[level],1,FALSE),""),
IFERROR(VLOOKUP($J407,all_tags[level],1,FALSE),""),
IFERROR(VLOOKUP($K407,all_tags[level],1,FALSE),""),
IFERROR(VLOOKUP($L407,all_tags[level],1,FALSE),""),
IFERROR(VLOOKUP($M407,all_tags[level],1,FALSE),""),
IFERROR(VLOOKUP($N407,all_tags[level],1,FALSE),""),
IFERROR(VLOOKUP($O407,all_tags[level],1,FALSE),"")
)</f>
        <v/>
      </c>
      <c r="AF407" s="5" t="str">
        <f>_xlfn.TEXTJOIN("#",TRUE,
IFERROR(VLOOKUP($F407,all_tags[style],1,FALSE),""),
IFERROR(VLOOKUP($G407,all_tags[style],1,FALSE),""),
IFERROR(VLOOKUP($H407,all_tags[style],1,FALSE),""),
IFERROR(VLOOKUP($I407,all_tags[style],1,FALSE),""),
IFERROR(VLOOKUP($J407,all_tags[style],1,FALSE),""),
IFERROR(VLOOKUP($K407,all_tags[style],1,FALSE),""),
IFERROR(VLOOKUP($L407,all_tags[style],1,FALSE),""),
IFERROR(VLOOKUP($M407,all_tags[style],1,FALSE),""),
IFERROR(VLOOKUP($N407,all_tags[style],1,FALSE),""),
IFERROR(VLOOKUP($O407,all_tags[style],1,FALSE),"")
)</f>
        <v>mistake</v>
      </c>
      <c r="AG407" s="5" t="str">
        <f>_xlfn.TEXTJOIN("#",TRUE,
IFERROR(VLOOKUP($F407,all_tags[theme],1,FALSE),""),
IFERROR(VLOOKUP($G407,all_tags[theme],1,FALSE),""),
IFERROR(VLOOKUP($H407,all_tags[theme],1,FALSE),""),
IFERROR(VLOOKUP($I407,all_tags[theme],1,FALSE),""),
IFERROR(VLOOKUP($J407,all_tags[theme],1,FALSE),""),
IFERROR(VLOOKUP($K407,all_tags[theme],1,FALSE),""),
IFERROR(VLOOKUP($L407,all_tags[theme],1,FALSE),""),
IFERROR(VLOOKUP($M407,all_tags[theme],1,FALSE),""),
IFERROR(VLOOKUP($N407,all_tags[theme],1,FALSE),""),
IFERROR(VLOOKUP($O407,all_tags[theme],1,FALSE),"")
)</f>
        <v>data-viz</v>
      </c>
      <c r="AH407" s="5" t="str">
        <f>_xlfn.TEXTJOIN("#",TRUE,
IFERROR(VLOOKUP($F407,all_tags[topic],1,FALSE),""),
IFERROR(VLOOKUP($G407,all_tags[topic],1,FALSE),""),
IFERROR(VLOOKUP($H407,all_tags[topic],1,FALSE),""),
IFERROR(VLOOKUP($I407,all_tags[topic],1,FALSE),""),
IFERROR(VLOOKUP($J407,all_tags[topic],1,FALSE),""),
IFERROR(VLOOKUP($K407,all_tags[topic],1,FALSE),""),
IFERROR(VLOOKUP($L407,all_tags[topic],1,FALSE),""),
IFERROR(VLOOKUP($M407,all_tags[topic],1,FALSE),""),
IFERROR(VLOOKUP($N407,all_tags[topic],1,FALSE),""),
IFERROR(VLOOKUP($O407,all_tags[topic],1,FALSE),"")
)</f>
        <v>technique</v>
      </c>
      <c r="AI407" s="5" t="str">
        <f>_xlfn.TEXTJOIN("#",TRUE,
IFERROR(VLOOKUP($F407,all_tags[area],1,FALSE),""),
IFERROR(VLOOKUP($G407,all_tags[area],1,FALSE),""),
IFERROR(VLOOKUP($H407,all_tags[area],1,FALSE),""),
IFERROR(VLOOKUP($I407,all_tags[area],1,FALSE),""),
IFERROR(VLOOKUP($J407,all_tags[area],1,FALSE),""),
IFERROR(VLOOKUP($K407,all_tags[area],1,FALSE),""),
IFERROR(VLOOKUP($L407,all_tags[area],1,FALSE),""),
IFERROR(VLOOKUP($M407,all_tags[area],1,FALSE),""),
IFERROR(VLOOKUP($N407,all_tags[area],1,FALSE),""),
IFERROR(VLOOKUP($O407,all_tags[area],1,FALSE),"")
)</f>
        <v/>
      </c>
      <c r="AJ407" s="5" t="str">
        <f>_xlfn.TEXTJOIN("#",TRUE,
IFERROR(VLOOKUP($F407,all_tags[technology],1,FALSE),""),
IFERROR(VLOOKUP($G407,all_tags[technology],1,FALSE),""),
IFERROR(VLOOKUP($H407,all_tags[technology],1,FALSE),""),
IFERROR(VLOOKUP($I407,all_tags[technology],1,FALSE),""),
IFERROR(VLOOKUP($J407,all_tags[technology],1,FALSE),""),
IFERROR(VLOOKUP($K407,all_tags[technology],1,FALSE),""),
IFERROR(VLOOKUP($L407,all_tags[technology],1,FALSE),""),
IFERROR(VLOOKUP($M407,all_tags[technology],1,FALSE),""),
IFERROR(VLOOKUP($N407,all_tags[technology],1,FALSE),""),
IFERROR(VLOOKUP($O407,all_tags[technology],1,FALSE),"")
)</f>
        <v/>
      </c>
      <c r="AK407" s="5" t="str">
        <f>_xlfn.TEXTJOIN("#",TRUE,
IFERROR(VLOOKUP($F407,all_tags[other],1,FALSE),""),
IFERROR(VLOOKUP($G407,all_tags[other],1,FALSE),""),
IFERROR(VLOOKUP($H407,all_tags[other],1,FALSE),""),
IFERROR(VLOOKUP($I407,all_tags[other],1,FALSE),""),
IFERROR(VLOOKUP($J407,all_tags[other],1,FALSE),""),
IFERROR(VLOOKUP($K407,all_tags[other],1,FALSE),""),
IFERROR(VLOOKUP($L407,all_tags[other],1,FALSE),""),
IFERROR(VLOOKUP($M407,all_tags[other],1,FALSE),""),
IFERROR(VLOOKUP($N407,all_tags[other],1,FALSE),""),
IFERROR(VLOOKUP($O407,all_tags[other],1,FALSE),"")
)</f>
        <v/>
      </c>
      <c r="AL407" t="str">
        <f t="shared" si="6"/>
        <v>post;recommendation;mistake;data-viz;technique</v>
      </c>
    </row>
    <row r="408" spans="1:38" x14ac:dyDescent="0.25">
      <c r="A408" t="str">
        <f>source_data[[#This Row],[link_id]]</f>
        <v>L00950</v>
      </c>
      <c r="B408" t="str">
        <f>source_data[[#This Row],[link]]</f>
        <v>https://www.vizualism.nl/tutorial-data-illustrator/</v>
      </c>
      <c r="C408" t="str">
        <f>source_data[[#This Row],[article_title]]</f>
        <v>Tutorial: Data-Illustrator using life expectancy data</v>
      </c>
      <c r="D408" t="str">
        <f>source_data[[#This Row],[concatenate]]</f>
        <v>post;tutorial;data-viz;technology;data-illustrator</v>
      </c>
      <c r="E408">
        <f>source_data[[#This Row],[tag_count]]</f>
        <v>5</v>
      </c>
      <c r="F408" t="str" cm="1">
        <f t="array" ref="F408:J408">_xlfn.TEXTSPLIT(Table5[[#This Row],[concatenate]],";")</f>
        <v>post</v>
      </c>
      <c r="G408" t="str">
        <v>tutorial</v>
      </c>
      <c r="H408" t="str">
        <v>data-viz</v>
      </c>
      <c r="I408" t="str">
        <v>technology</v>
      </c>
      <c r="J408" t="str">
        <v>data-illustrator</v>
      </c>
      <c r="Q408">
        <f>IF(ISBLANK(F408),-1,COUNTIF(all_tags[],F408)-COUNTIF(all_tags[category],F408))</f>
        <v>1</v>
      </c>
      <c r="R408">
        <f>IF(ISBLANK(G408),-1,COUNTIF(all_tags[],G408)-COUNTIF(all_tags[category],G408))</f>
        <v>1</v>
      </c>
      <c r="S408">
        <f>IF(ISBLANK(H408),-1,COUNTIF(all_tags[],H408)-COUNTIF(all_tags[category],H408))</f>
        <v>1</v>
      </c>
      <c r="T408">
        <f>IF(ISBLANK(I408),-1,COUNTIF(all_tags[],I408)-COUNTIF(all_tags[category],I408))</f>
        <v>1</v>
      </c>
      <c r="U408">
        <f>IF(ISBLANK(J408),-1,COUNTIF(all_tags[],J408)-COUNTIF(all_tags[category],J408))</f>
        <v>1</v>
      </c>
      <c r="V408">
        <f>IF(ISBLANK(K408),-1,COUNTIF(all_tags[],K408)-COUNTIF(all_tags[category],K408))</f>
        <v>-1</v>
      </c>
      <c r="W408">
        <f>IF(ISBLANK(L408),-1,COUNTIF(all_tags[],L408)-COUNTIF(all_tags[category],L408))</f>
        <v>-1</v>
      </c>
      <c r="X408">
        <f>IF(ISBLANK(M408),-1,COUNTIF(all_tags[],M408)-COUNTIF(all_tags[category],M408))</f>
        <v>-1</v>
      </c>
      <c r="Y408">
        <f>IF(ISBLANK(N408),-1,COUNTIF(all_tags[],N408)-COUNTIF(all_tags[category],N408))</f>
        <v>-1</v>
      </c>
      <c r="Z408">
        <f>IF(ISBLANK(O408),-1,COUNTIF(all_tags[],O408)-COUNTIF(all_tags[category],O408))</f>
        <v>-1</v>
      </c>
      <c r="AB408" t="str">
        <f>Table5[[#This Row],[link_id]]</f>
        <v>L00950</v>
      </c>
      <c r="AC408" s="5" t="str">
        <f>_xlfn.TEXTJOIN("#",TRUE,
IFERROR(VLOOKUP($F408,all_tags[format],1,FALSE),""),
IFERROR(VLOOKUP($G408,all_tags[format],1,FALSE),""),
IFERROR(VLOOKUP($H408,all_tags[format],1,FALSE),""),
IFERROR(VLOOKUP($I408,all_tags[format],1,FALSE),""),
IFERROR(VLOOKUP($J408,all_tags[format],1,FALSE),""),
IFERROR(VLOOKUP($K408,all_tags[format],1,FALSE),""),
IFERROR(VLOOKUP($L408,all_tags[format],1,FALSE),""),
IFERROR(VLOOKUP($M408,all_tags[format],1,FALSE),""),
IFERROR(VLOOKUP($N408,all_tags[format],1,FALSE),""),
IFERROR(VLOOKUP($O408,all_tags[format],1,FALSE),"")
)</f>
        <v>post</v>
      </c>
      <c r="AD408" s="5" t="str">
        <f>_xlfn.TEXTJOIN("#",TRUE,
IFERROR(VLOOKUP($F408,all_tags[type],1,FALSE),""),
IFERROR(VLOOKUP($G408,all_tags[type],1,FALSE),""),
IFERROR(VLOOKUP($H408,all_tags[type],1,FALSE),""),
IFERROR(VLOOKUP($I408,all_tags[type],1,FALSE),""),
IFERROR(VLOOKUP($J408,all_tags[type],1,FALSE),""),
IFERROR(VLOOKUP($K408,all_tags[type],1,FALSE),""),
IFERROR(VLOOKUP($L408,all_tags[type],1,FALSE),""),
IFERROR(VLOOKUP($M408,all_tags[type],1,FALSE),""),
IFERROR(VLOOKUP($N408,all_tags[type],1,FALSE),""),
IFERROR(VLOOKUP($O408,all_tags[type],1,FALSE),"")
)</f>
        <v>tutorial</v>
      </c>
      <c r="AE408" s="5" t="str">
        <f>_xlfn.TEXTJOIN("#",TRUE,
IFERROR(VLOOKUP($F408,all_tags[level],1,FALSE),""),
IFERROR(VLOOKUP($G408,all_tags[level],1,FALSE),""),
IFERROR(VLOOKUP($H408,all_tags[level],1,FALSE),""),
IFERROR(VLOOKUP($I408,all_tags[level],1,FALSE),""),
IFERROR(VLOOKUP($J408,all_tags[level],1,FALSE),""),
IFERROR(VLOOKUP($K408,all_tags[level],1,FALSE),""),
IFERROR(VLOOKUP($L408,all_tags[level],1,FALSE),""),
IFERROR(VLOOKUP($M408,all_tags[level],1,FALSE),""),
IFERROR(VLOOKUP($N408,all_tags[level],1,FALSE),""),
IFERROR(VLOOKUP($O408,all_tags[level],1,FALSE),"")
)</f>
        <v/>
      </c>
      <c r="AF408" s="5" t="str">
        <f>_xlfn.TEXTJOIN("#",TRUE,
IFERROR(VLOOKUP($F408,all_tags[style],1,FALSE),""),
IFERROR(VLOOKUP($G408,all_tags[style],1,FALSE),""),
IFERROR(VLOOKUP($H408,all_tags[style],1,FALSE),""),
IFERROR(VLOOKUP($I408,all_tags[style],1,FALSE),""),
IFERROR(VLOOKUP($J408,all_tags[style],1,FALSE),""),
IFERROR(VLOOKUP($K408,all_tags[style],1,FALSE),""),
IFERROR(VLOOKUP($L408,all_tags[style],1,FALSE),""),
IFERROR(VLOOKUP($M408,all_tags[style],1,FALSE),""),
IFERROR(VLOOKUP($N408,all_tags[style],1,FALSE),""),
IFERROR(VLOOKUP($O408,all_tags[style],1,FALSE),"")
)</f>
        <v/>
      </c>
      <c r="AG408" s="5" t="str">
        <f>_xlfn.TEXTJOIN("#",TRUE,
IFERROR(VLOOKUP($F408,all_tags[theme],1,FALSE),""),
IFERROR(VLOOKUP($G408,all_tags[theme],1,FALSE),""),
IFERROR(VLOOKUP($H408,all_tags[theme],1,FALSE),""),
IFERROR(VLOOKUP($I408,all_tags[theme],1,FALSE),""),
IFERROR(VLOOKUP($J408,all_tags[theme],1,FALSE),""),
IFERROR(VLOOKUP($K408,all_tags[theme],1,FALSE),""),
IFERROR(VLOOKUP($L408,all_tags[theme],1,FALSE),""),
IFERROR(VLOOKUP($M408,all_tags[theme],1,FALSE),""),
IFERROR(VLOOKUP($N408,all_tags[theme],1,FALSE),""),
IFERROR(VLOOKUP($O408,all_tags[theme],1,FALSE),"")
)</f>
        <v>data-viz</v>
      </c>
      <c r="AH408" s="5" t="str">
        <f>_xlfn.TEXTJOIN("#",TRUE,
IFERROR(VLOOKUP($F408,all_tags[topic],1,FALSE),""),
IFERROR(VLOOKUP($G408,all_tags[topic],1,FALSE),""),
IFERROR(VLOOKUP($H408,all_tags[topic],1,FALSE),""),
IFERROR(VLOOKUP($I408,all_tags[topic],1,FALSE),""),
IFERROR(VLOOKUP($J408,all_tags[topic],1,FALSE),""),
IFERROR(VLOOKUP($K408,all_tags[topic],1,FALSE),""),
IFERROR(VLOOKUP($L408,all_tags[topic],1,FALSE),""),
IFERROR(VLOOKUP($M408,all_tags[topic],1,FALSE),""),
IFERROR(VLOOKUP($N408,all_tags[topic],1,FALSE),""),
IFERROR(VLOOKUP($O408,all_tags[topic],1,FALSE),"")
)</f>
        <v>technology</v>
      </c>
      <c r="AI408" s="5" t="str">
        <f>_xlfn.TEXTJOIN("#",TRUE,
IFERROR(VLOOKUP($F408,all_tags[area],1,FALSE),""),
IFERROR(VLOOKUP($G408,all_tags[area],1,FALSE),""),
IFERROR(VLOOKUP($H408,all_tags[area],1,FALSE),""),
IFERROR(VLOOKUP($I408,all_tags[area],1,FALSE),""),
IFERROR(VLOOKUP($J408,all_tags[area],1,FALSE),""),
IFERROR(VLOOKUP($K408,all_tags[area],1,FALSE),""),
IFERROR(VLOOKUP($L408,all_tags[area],1,FALSE),""),
IFERROR(VLOOKUP($M408,all_tags[area],1,FALSE),""),
IFERROR(VLOOKUP($N408,all_tags[area],1,FALSE),""),
IFERROR(VLOOKUP($O408,all_tags[area],1,FALSE),"")
)</f>
        <v/>
      </c>
      <c r="AJ408" s="5" t="str">
        <f>_xlfn.TEXTJOIN("#",TRUE,
IFERROR(VLOOKUP($F408,all_tags[technology],1,FALSE),""),
IFERROR(VLOOKUP($G408,all_tags[technology],1,FALSE),""),
IFERROR(VLOOKUP($H408,all_tags[technology],1,FALSE),""),
IFERROR(VLOOKUP($I408,all_tags[technology],1,FALSE),""),
IFERROR(VLOOKUP($J408,all_tags[technology],1,FALSE),""),
IFERROR(VLOOKUP($K408,all_tags[technology],1,FALSE),""),
IFERROR(VLOOKUP($L408,all_tags[technology],1,FALSE),""),
IFERROR(VLOOKUP($M408,all_tags[technology],1,FALSE),""),
IFERROR(VLOOKUP($N408,all_tags[technology],1,FALSE),""),
IFERROR(VLOOKUP($O408,all_tags[technology],1,FALSE),"")
)</f>
        <v>data-illustrator</v>
      </c>
      <c r="AK408" s="5" t="str">
        <f>_xlfn.TEXTJOIN("#",TRUE,
IFERROR(VLOOKUP($F408,all_tags[other],1,FALSE),""),
IFERROR(VLOOKUP($G408,all_tags[other],1,FALSE),""),
IFERROR(VLOOKUP($H408,all_tags[other],1,FALSE),""),
IFERROR(VLOOKUP($I408,all_tags[other],1,FALSE),""),
IFERROR(VLOOKUP($J408,all_tags[other],1,FALSE),""),
IFERROR(VLOOKUP($K408,all_tags[other],1,FALSE),""),
IFERROR(VLOOKUP($L408,all_tags[other],1,FALSE),""),
IFERROR(VLOOKUP($M408,all_tags[other],1,FALSE),""),
IFERROR(VLOOKUP($N408,all_tags[other],1,FALSE),""),
IFERROR(VLOOKUP($O408,all_tags[other],1,FALSE),"")
)</f>
        <v/>
      </c>
      <c r="AL408" t="str">
        <f t="shared" si="6"/>
        <v>post;tutorial;data-viz;technology;data-illustrator</v>
      </c>
    </row>
    <row r="409" spans="1:38" ht="30" x14ac:dyDescent="0.25">
      <c r="A409" t="str">
        <f>source_data[[#This Row],[link_id]]</f>
        <v>L00952</v>
      </c>
      <c r="B409" t="str">
        <f>source_data[[#This Row],[link]]</f>
        <v>https://xeno.graphics/category/domain-specific/</v>
      </c>
      <c r="C409" t="str">
        <f>source_data[[#This Row],[article_title]]</f>
        <v>Category: domain specific</v>
      </c>
      <c r="D409" t="str">
        <f>source_data[[#This Row],[concatenate]]</f>
        <v>list;example;data-viz;inspiration;unique</v>
      </c>
      <c r="E409">
        <f>source_data[[#This Row],[tag_count]]</f>
        <v>5</v>
      </c>
      <c r="F409" t="str" cm="1">
        <f t="array" ref="F409:J409">_xlfn.TEXTSPLIT(Table5[[#This Row],[concatenate]],";")</f>
        <v>list</v>
      </c>
      <c r="G409" t="str">
        <v>example</v>
      </c>
      <c r="H409" t="str">
        <v>data-viz</v>
      </c>
      <c r="I409" t="str">
        <v>inspiration</v>
      </c>
      <c r="J409" t="str">
        <v>unique</v>
      </c>
      <c r="Q409">
        <f>IF(ISBLANK(F409),-1,COUNTIF(all_tags[],F409)-COUNTIF(all_tags[category],F409))</f>
        <v>1</v>
      </c>
      <c r="R409">
        <f>IF(ISBLANK(G409),-1,COUNTIF(all_tags[],G409)-COUNTIF(all_tags[category],G409))</f>
        <v>1</v>
      </c>
      <c r="S409">
        <f>IF(ISBLANK(H409),-1,COUNTIF(all_tags[],H409)-COUNTIF(all_tags[category],H409))</f>
        <v>1</v>
      </c>
      <c r="T409">
        <f>IF(ISBLANK(I409),-1,COUNTIF(all_tags[],I409)-COUNTIF(all_tags[category],I409))</f>
        <v>1</v>
      </c>
      <c r="U409">
        <f>IF(ISBLANK(J409),-1,COUNTIF(all_tags[],J409)-COUNTIF(all_tags[category],J409))</f>
        <v>1</v>
      </c>
      <c r="V409">
        <f>IF(ISBLANK(K409),-1,COUNTIF(all_tags[],K409)-COUNTIF(all_tags[category],K409))</f>
        <v>-1</v>
      </c>
      <c r="W409">
        <f>IF(ISBLANK(L409),-1,COUNTIF(all_tags[],L409)-COUNTIF(all_tags[category],L409))</f>
        <v>-1</v>
      </c>
      <c r="X409">
        <f>IF(ISBLANK(M409),-1,COUNTIF(all_tags[],M409)-COUNTIF(all_tags[category],M409))</f>
        <v>-1</v>
      </c>
      <c r="Y409">
        <f>IF(ISBLANK(N409),-1,COUNTIF(all_tags[],N409)-COUNTIF(all_tags[category],N409))</f>
        <v>-1</v>
      </c>
      <c r="Z409">
        <f>IF(ISBLANK(O409),-1,COUNTIF(all_tags[],O409)-COUNTIF(all_tags[category],O409))</f>
        <v>-1</v>
      </c>
      <c r="AB409" t="str">
        <f>Table5[[#This Row],[link_id]]</f>
        <v>L00952</v>
      </c>
      <c r="AC409" s="5" t="str">
        <f>_xlfn.TEXTJOIN("#",TRUE,
IFERROR(VLOOKUP($F409,all_tags[format],1,FALSE),""),
IFERROR(VLOOKUP($G409,all_tags[format],1,FALSE),""),
IFERROR(VLOOKUP($H409,all_tags[format],1,FALSE),""),
IFERROR(VLOOKUP($I409,all_tags[format],1,FALSE),""),
IFERROR(VLOOKUP($J409,all_tags[format],1,FALSE),""),
IFERROR(VLOOKUP($K409,all_tags[format],1,FALSE),""),
IFERROR(VLOOKUP($L409,all_tags[format],1,FALSE),""),
IFERROR(VLOOKUP($M409,all_tags[format],1,FALSE),""),
IFERROR(VLOOKUP($N409,all_tags[format],1,FALSE),""),
IFERROR(VLOOKUP($O409,all_tags[format],1,FALSE),"")
)</f>
        <v/>
      </c>
      <c r="AD409" s="5" t="str">
        <f>_xlfn.TEXTJOIN("#",TRUE,
IFERROR(VLOOKUP($F409,all_tags[type],1,FALSE),""),
IFERROR(VLOOKUP($G409,all_tags[type],1,FALSE),""),
IFERROR(VLOOKUP($H409,all_tags[type],1,FALSE),""),
IFERROR(VLOOKUP($I409,all_tags[type],1,FALSE),""),
IFERROR(VLOOKUP($J409,all_tags[type],1,FALSE),""),
IFERROR(VLOOKUP($K409,all_tags[type],1,FALSE),""),
IFERROR(VLOOKUP($L409,all_tags[type],1,FALSE),""),
IFERROR(VLOOKUP($M409,all_tags[type],1,FALSE),""),
IFERROR(VLOOKUP($N409,all_tags[type],1,FALSE),""),
IFERROR(VLOOKUP($O409,all_tags[type],1,FALSE),"")
)</f>
        <v>list</v>
      </c>
      <c r="AE409" s="5" t="str">
        <f>_xlfn.TEXTJOIN("#",TRUE,
IFERROR(VLOOKUP($F409,all_tags[level],1,FALSE),""),
IFERROR(VLOOKUP($G409,all_tags[level],1,FALSE),""),
IFERROR(VLOOKUP($H409,all_tags[level],1,FALSE),""),
IFERROR(VLOOKUP($I409,all_tags[level],1,FALSE),""),
IFERROR(VLOOKUP($J409,all_tags[level],1,FALSE),""),
IFERROR(VLOOKUP($K409,all_tags[level],1,FALSE),""),
IFERROR(VLOOKUP($L409,all_tags[level],1,FALSE),""),
IFERROR(VLOOKUP($M409,all_tags[level],1,FALSE),""),
IFERROR(VLOOKUP($N409,all_tags[level],1,FALSE),""),
IFERROR(VLOOKUP($O409,all_tags[level],1,FALSE),"")
)</f>
        <v>example</v>
      </c>
      <c r="AF409" s="5" t="str">
        <f>_xlfn.TEXTJOIN("#",TRUE,
IFERROR(VLOOKUP($F409,all_tags[style],1,FALSE),""),
IFERROR(VLOOKUP($G409,all_tags[style],1,FALSE),""),
IFERROR(VLOOKUP($H409,all_tags[style],1,FALSE),""),
IFERROR(VLOOKUP($I409,all_tags[style],1,FALSE),""),
IFERROR(VLOOKUP($J409,all_tags[style],1,FALSE),""),
IFERROR(VLOOKUP($K409,all_tags[style],1,FALSE),""),
IFERROR(VLOOKUP($L409,all_tags[style],1,FALSE),""),
IFERROR(VLOOKUP($M409,all_tags[style],1,FALSE),""),
IFERROR(VLOOKUP($N409,all_tags[style],1,FALSE),""),
IFERROR(VLOOKUP($O409,all_tags[style],1,FALSE),"")
)</f>
        <v/>
      </c>
      <c r="AG409" s="5" t="str">
        <f>_xlfn.TEXTJOIN("#",TRUE,
IFERROR(VLOOKUP($F409,all_tags[theme],1,FALSE),""),
IFERROR(VLOOKUP($G409,all_tags[theme],1,FALSE),""),
IFERROR(VLOOKUP($H409,all_tags[theme],1,FALSE),""),
IFERROR(VLOOKUP($I409,all_tags[theme],1,FALSE),""),
IFERROR(VLOOKUP($J409,all_tags[theme],1,FALSE),""),
IFERROR(VLOOKUP($K409,all_tags[theme],1,FALSE),""),
IFERROR(VLOOKUP($L409,all_tags[theme],1,FALSE),""),
IFERROR(VLOOKUP($M409,all_tags[theme],1,FALSE),""),
IFERROR(VLOOKUP($N409,all_tags[theme],1,FALSE),""),
IFERROR(VLOOKUP($O409,all_tags[theme],1,FALSE),"")
)</f>
        <v>data-viz</v>
      </c>
      <c r="AH409" s="5" t="str">
        <f>_xlfn.TEXTJOIN("#",TRUE,
IFERROR(VLOOKUP($F409,all_tags[topic],1,FALSE),""),
IFERROR(VLOOKUP($G409,all_tags[topic],1,FALSE),""),
IFERROR(VLOOKUP($H409,all_tags[topic],1,FALSE),""),
IFERROR(VLOOKUP($I409,all_tags[topic],1,FALSE),""),
IFERROR(VLOOKUP($J409,all_tags[topic],1,FALSE),""),
IFERROR(VLOOKUP($K409,all_tags[topic],1,FALSE),""),
IFERROR(VLOOKUP($L409,all_tags[topic],1,FALSE),""),
IFERROR(VLOOKUP($M409,all_tags[topic],1,FALSE),""),
IFERROR(VLOOKUP($N409,all_tags[topic],1,FALSE),""),
IFERROR(VLOOKUP($O409,all_tags[topic],1,FALSE),"")
)</f>
        <v/>
      </c>
      <c r="AI409" s="5" t="str">
        <f>_xlfn.TEXTJOIN("#",TRUE,
IFERROR(VLOOKUP($F409,all_tags[area],1,FALSE),""),
IFERROR(VLOOKUP($G409,all_tags[area],1,FALSE),""),
IFERROR(VLOOKUP($H409,all_tags[area],1,FALSE),""),
IFERROR(VLOOKUP($I409,all_tags[area],1,FALSE),""),
IFERROR(VLOOKUP($J409,all_tags[area],1,FALSE),""),
IFERROR(VLOOKUP($K409,all_tags[area],1,FALSE),""),
IFERROR(VLOOKUP($L409,all_tags[area],1,FALSE),""),
IFERROR(VLOOKUP($M409,all_tags[area],1,FALSE),""),
IFERROR(VLOOKUP($N409,all_tags[area],1,FALSE),""),
IFERROR(VLOOKUP($O409,all_tags[area],1,FALSE),"")
)</f>
        <v/>
      </c>
      <c r="AJ409" s="5" t="str">
        <f>_xlfn.TEXTJOIN("#",TRUE,
IFERROR(VLOOKUP($F409,all_tags[technology],1,FALSE),""),
IFERROR(VLOOKUP($G409,all_tags[technology],1,FALSE),""),
IFERROR(VLOOKUP($H409,all_tags[technology],1,FALSE),""),
IFERROR(VLOOKUP($I409,all_tags[technology],1,FALSE),""),
IFERROR(VLOOKUP($J409,all_tags[technology],1,FALSE),""),
IFERROR(VLOOKUP($K409,all_tags[technology],1,FALSE),""),
IFERROR(VLOOKUP($L409,all_tags[technology],1,FALSE),""),
IFERROR(VLOOKUP($M409,all_tags[technology],1,FALSE),""),
IFERROR(VLOOKUP($N409,all_tags[technology],1,FALSE),""),
IFERROR(VLOOKUP($O409,all_tags[technology],1,FALSE),"")
)</f>
        <v/>
      </c>
      <c r="AK409" s="5" t="str">
        <f>_xlfn.TEXTJOIN("#",TRUE,
IFERROR(VLOOKUP($F409,all_tags[other],1,FALSE),""),
IFERROR(VLOOKUP($G409,all_tags[other],1,FALSE),""),
IFERROR(VLOOKUP($H409,all_tags[other],1,FALSE),""),
IFERROR(VLOOKUP($I409,all_tags[other],1,FALSE),""),
IFERROR(VLOOKUP($J409,all_tags[other],1,FALSE),""),
IFERROR(VLOOKUP($K409,all_tags[other],1,FALSE),""),
IFERROR(VLOOKUP($L409,all_tags[other],1,FALSE),""),
IFERROR(VLOOKUP($M409,all_tags[other],1,FALSE),""),
IFERROR(VLOOKUP($N409,all_tags[other],1,FALSE),""),
IFERROR(VLOOKUP($O409,all_tags[other],1,FALSE),"")
)</f>
        <v>inspiration#unique</v>
      </c>
      <c r="AL409" t="str">
        <f t="shared" si="6"/>
        <v>list;example;data-viz;inspiration;unique</v>
      </c>
    </row>
    <row r="410" spans="1:38" x14ac:dyDescent="0.25">
      <c r="A410" t="str">
        <f>source_data[[#This Row],[link_id]]</f>
        <v>L00954</v>
      </c>
      <c r="B410" t="str">
        <f>source_data[[#This Row],[link]]</f>
        <v>http://seankross.com/2017/09/17/Enough-Docker-to-be-Dangerous.html</v>
      </c>
      <c r="C410" t="str">
        <f>source_data[[#This Row],[article_title]]</f>
        <v>Enough Docker to be Dangerous</v>
      </c>
      <c r="D410" t="str">
        <f>source_data[[#This Row],[concatenate]]</f>
        <v>post;getting-started;data-science;technology;development;testing;docker</v>
      </c>
      <c r="E410">
        <f>source_data[[#This Row],[tag_count]]</f>
        <v>6</v>
      </c>
      <c r="F410" t="str" cm="1">
        <f t="array" ref="F410:L410">_xlfn.TEXTSPLIT(Table5[[#This Row],[concatenate]],";")</f>
        <v>post</v>
      </c>
      <c r="G410" t="str">
        <v>getting-started</v>
      </c>
      <c r="H410" t="str">
        <v>data-science</v>
      </c>
      <c r="I410" t="str">
        <v>technology</v>
      </c>
      <c r="J410" t="str">
        <v>development</v>
      </c>
      <c r="K410" t="str">
        <v>testing</v>
      </c>
      <c r="L410" t="str">
        <v>docker</v>
      </c>
      <c r="Q410">
        <f>IF(ISBLANK(F410),-1,COUNTIF(all_tags[],F410)-COUNTIF(all_tags[category],F410))</f>
        <v>1</v>
      </c>
      <c r="R410">
        <f>IF(ISBLANK(G410),-1,COUNTIF(all_tags[],G410)-COUNTIF(all_tags[category],G410))</f>
        <v>1</v>
      </c>
      <c r="S410">
        <f>IF(ISBLANK(H410),-1,COUNTIF(all_tags[],H410)-COUNTIF(all_tags[category],H410))</f>
        <v>1</v>
      </c>
      <c r="T410">
        <f>IF(ISBLANK(I410),-1,COUNTIF(all_tags[],I410)-COUNTIF(all_tags[category],I410))</f>
        <v>1</v>
      </c>
      <c r="U410">
        <f>IF(ISBLANK(J410),-1,COUNTIF(all_tags[],J410)-COUNTIF(all_tags[category],J410))</f>
        <v>1</v>
      </c>
      <c r="V410">
        <f>IF(ISBLANK(K410),-1,COUNTIF(all_tags[],K410)-COUNTIF(all_tags[category],K410))</f>
        <v>1</v>
      </c>
      <c r="W410">
        <f>IF(ISBLANK(L410),-1,COUNTIF(all_tags[],L410)-COUNTIF(all_tags[category],L410))</f>
        <v>1</v>
      </c>
      <c r="X410">
        <f>IF(ISBLANK(M410),-1,COUNTIF(all_tags[],M410)-COUNTIF(all_tags[category],M410))</f>
        <v>-1</v>
      </c>
      <c r="Y410">
        <f>IF(ISBLANK(N410),-1,COUNTIF(all_tags[],N410)-COUNTIF(all_tags[category],N410))</f>
        <v>-1</v>
      </c>
      <c r="Z410">
        <f>IF(ISBLANK(O410),-1,COUNTIF(all_tags[],O410)-COUNTIF(all_tags[category],O410))</f>
        <v>-1</v>
      </c>
      <c r="AB410" t="str">
        <f>Table5[[#This Row],[link_id]]</f>
        <v>L00954</v>
      </c>
      <c r="AC410" s="5" t="str">
        <f>_xlfn.TEXTJOIN("#",TRUE,
IFERROR(VLOOKUP($F410,all_tags[format],1,FALSE),""),
IFERROR(VLOOKUP($G410,all_tags[format],1,FALSE),""),
IFERROR(VLOOKUP($H410,all_tags[format],1,FALSE),""),
IFERROR(VLOOKUP($I410,all_tags[format],1,FALSE),""),
IFERROR(VLOOKUP($J410,all_tags[format],1,FALSE),""),
IFERROR(VLOOKUP($K410,all_tags[format],1,FALSE),""),
IFERROR(VLOOKUP($L410,all_tags[format],1,FALSE),""),
IFERROR(VLOOKUP($M410,all_tags[format],1,FALSE),""),
IFERROR(VLOOKUP($N410,all_tags[format],1,FALSE),""),
IFERROR(VLOOKUP($O410,all_tags[format],1,FALSE),"")
)</f>
        <v>post</v>
      </c>
      <c r="AD410" s="5" t="str">
        <f>_xlfn.TEXTJOIN("#",TRUE,
IFERROR(VLOOKUP($F410,all_tags[type],1,FALSE),""),
IFERROR(VLOOKUP($G410,all_tags[type],1,FALSE),""),
IFERROR(VLOOKUP($H410,all_tags[type],1,FALSE),""),
IFERROR(VLOOKUP($I410,all_tags[type],1,FALSE),""),
IFERROR(VLOOKUP($J410,all_tags[type],1,FALSE),""),
IFERROR(VLOOKUP($K410,all_tags[type],1,FALSE),""),
IFERROR(VLOOKUP($L410,all_tags[type],1,FALSE),""),
IFERROR(VLOOKUP($M410,all_tags[type],1,FALSE),""),
IFERROR(VLOOKUP($N410,all_tags[type],1,FALSE),""),
IFERROR(VLOOKUP($O410,all_tags[type],1,FALSE),"")
)</f>
        <v/>
      </c>
      <c r="AE410" s="5" t="str">
        <f>_xlfn.TEXTJOIN("#",TRUE,
IFERROR(VLOOKUP($F410,all_tags[level],1,FALSE),""),
IFERROR(VLOOKUP($G410,all_tags[level],1,FALSE),""),
IFERROR(VLOOKUP($H410,all_tags[level],1,FALSE),""),
IFERROR(VLOOKUP($I410,all_tags[level],1,FALSE),""),
IFERROR(VLOOKUP($J410,all_tags[level],1,FALSE),""),
IFERROR(VLOOKUP($K410,all_tags[level],1,FALSE),""),
IFERROR(VLOOKUP($L410,all_tags[level],1,FALSE),""),
IFERROR(VLOOKUP($M410,all_tags[level],1,FALSE),""),
IFERROR(VLOOKUP($N410,all_tags[level],1,FALSE),""),
IFERROR(VLOOKUP($O410,all_tags[level],1,FALSE),"")
)</f>
        <v>getting-started</v>
      </c>
      <c r="AF410" s="5" t="str">
        <f>_xlfn.TEXTJOIN("#",TRUE,
IFERROR(VLOOKUP($F410,all_tags[style],1,FALSE),""),
IFERROR(VLOOKUP($G410,all_tags[style],1,FALSE),""),
IFERROR(VLOOKUP($H410,all_tags[style],1,FALSE),""),
IFERROR(VLOOKUP($I410,all_tags[style],1,FALSE),""),
IFERROR(VLOOKUP($J410,all_tags[style],1,FALSE),""),
IFERROR(VLOOKUP($K410,all_tags[style],1,FALSE),""),
IFERROR(VLOOKUP($L410,all_tags[style],1,FALSE),""),
IFERROR(VLOOKUP($M410,all_tags[style],1,FALSE),""),
IFERROR(VLOOKUP($N410,all_tags[style],1,FALSE),""),
IFERROR(VLOOKUP($O410,all_tags[style],1,FALSE),"")
)</f>
        <v/>
      </c>
      <c r="AG410" s="5" t="str">
        <f>_xlfn.TEXTJOIN("#",TRUE,
IFERROR(VLOOKUP($F410,all_tags[theme],1,FALSE),""),
IFERROR(VLOOKUP($G410,all_tags[theme],1,FALSE),""),
IFERROR(VLOOKUP($H410,all_tags[theme],1,FALSE),""),
IFERROR(VLOOKUP($I410,all_tags[theme],1,FALSE),""),
IFERROR(VLOOKUP($J410,all_tags[theme],1,FALSE),""),
IFERROR(VLOOKUP($K410,all_tags[theme],1,FALSE),""),
IFERROR(VLOOKUP($L410,all_tags[theme],1,FALSE),""),
IFERROR(VLOOKUP($M410,all_tags[theme],1,FALSE),""),
IFERROR(VLOOKUP($N410,all_tags[theme],1,FALSE),""),
IFERROR(VLOOKUP($O410,all_tags[theme],1,FALSE),"")
)</f>
        <v>data-science</v>
      </c>
      <c r="AH410" s="5" t="str">
        <f>_xlfn.TEXTJOIN("#",TRUE,
IFERROR(VLOOKUP($F410,all_tags[topic],1,FALSE),""),
IFERROR(VLOOKUP($G410,all_tags[topic],1,FALSE),""),
IFERROR(VLOOKUP($H410,all_tags[topic],1,FALSE),""),
IFERROR(VLOOKUP($I410,all_tags[topic],1,FALSE),""),
IFERROR(VLOOKUP($J410,all_tags[topic],1,FALSE),""),
IFERROR(VLOOKUP($K410,all_tags[topic],1,FALSE),""),
IFERROR(VLOOKUP($L410,all_tags[topic],1,FALSE),""),
IFERROR(VLOOKUP($M410,all_tags[topic],1,FALSE),""),
IFERROR(VLOOKUP($N410,all_tags[topic],1,FALSE),""),
IFERROR(VLOOKUP($O410,all_tags[topic],1,FALSE),"")
)</f>
        <v>technology</v>
      </c>
      <c r="AI410" s="5" t="str">
        <f>_xlfn.TEXTJOIN("#",TRUE,
IFERROR(VLOOKUP($F410,all_tags[area],1,FALSE),""),
IFERROR(VLOOKUP($G410,all_tags[area],1,FALSE),""),
IFERROR(VLOOKUP($H410,all_tags[area],1,FALSE),""),
IFERROR(VLOOKUP($I410,all_tags[area],1,FALSE),""),
IFERROR(VLOOKUP($J410,all_tags[area],1,FALSE),""),
IFERROR(VLOOKUP($K410,all_tags[area],1,FALSE),""),
IFERROR(VLOOKUP($L410,all_tags[area],1,FALSE),""),
IFERROR(VLOOKUP($M410,all_tags[area],1,FALSE),""),
IFERROR(VLOOKUP($N410,all_tags[area],1,FALSE),""),
IFERROR(VLOOKUP($O410,all_tags[area],1,FALSE),"")
)</f>
        <v>development#testing</v>
      </c>
      <c r="AJ410" s="5" t="str">
        <f>_xlfn.TEXTJOIN("#",TRUE,
IFERROR(VLOOKUP($F410,all_tags[technology],1,FALSE),""),
IFERROR(VLOOKUP($G410,all_tags[technology],1,FALSE),""),
IFERROR(VLOOKUP($H410,all_tags[technology],1,FALSE),""),
IFERROR(VLOOKUP($I410,all_tags[technology],1,FALSE),""),
IFERROR(VLOOKUP($J410,all_tags[technology],1,FALSE),""),
IFERROR(VLOOKUP($K410,all_tags[technology],1,FALSE),""),
IFERROR(VLOOKUP($L410,all_tags[technology],1,FALSE),""),
IFERROR(VLOOKUP($M410,all_tags[technology],1,FALSE),""),
IFERROR(VLOOKUP($N410,all_tags[technology],1,FALSE),""),
IFERROR(VLOOKUP($O410,all_tags[technology],1,FALSE),"")
)</f>
        <v>docker</v>
      </c>
      <c r="AK410" s="5" t="str">
        <f>_xlfn.TEXTJOIN("#",TRUE,
IFERROR(VLOOKUP($F410,all_tags[other],1,FALSE),""),
IFERROR(VLOOKUP($G410,all_tags[other],1,FALSE),""),
IFERROR(VLOOKUP($H410,all_tags[other],1,FALSE),""),
IFERROR(VLOOKUP($I410,all_tags[other],1,FALSE),""),
IFERROR(VLOOKUP($J410,all_tags[other],1,FALSE),""),
IFERROR(VLOOKUP($K410,all_tags[other],1,FALSE),""),
IFERROR(VLOOKUP($L410,all_tags[other],1,FALSE),""),
IFERROR(VLOOKUP($M410,all_tags[other],1,FALSE),""),
IFERROR(VLOOKUP($N410,all_tags[other],1,FALSE),""),
IFERROR(VLOOKUP($O410,all_tags[other],1,FALSE),"")
)</f>
        <v/>
      </c>
      <c r="AL410" t="str">
        <f t="shared" si="6"/>
        <v>post;getting-started;data-science;technology;development;testing;docker</v>
      </c>
    </row>
    <row r="411" spans="1:38" x14ac:dyDescent="0.25">
      <c r="A411" t="str">
        <f>source_data[[#This Row],[link_id]]</f>
        <v>L00955</v>
      </c>
      <c r="B411" t="str">
        <f>source_data[[#This Row],[link]]</f>
        <v>https://tinyletter.com/data-is-plural/letters/data-is-plural-2018-04-18-edition</v>
      </c>
      <c r="C411" t="str">
        <f>source_data[[#This Row],[article_title]]</f>
        <v>Data Is Plural — 2018.04.18 edition</v>
      </c>
      <c r="D411" t="str">
        <f>source_data[[#This Row],[concatenate]]</f>
        <v>post;dataset;list</v>
      </c>
      <c r="E411">
        <f>source_data[[#This Row],[tag_count]]</f>
        <v>3</v>
      </c>
      <c r="F411" t="str" cm="1">
        <f t="array" ref="F411:H411">_xlfn.TEXTSPLIT(Table5[[#This Row],[concatenate]],";")</f>
        <v>post</v>
      </c>
      <c r="G411" t="str">
        <v>dataset</v>
      </c>
      <c r="H411" t="str">
        <v>list</v>
      </c>
      <c r="Q411">
        <f>IF(ISBLANK(F411),-1,COUNTIF(all_tags[],F411)-COUNTIF(all_tags[category],F411))</f>
        <v>1</v>
      </c>
      <c r="R411">
        <f>IF(ISBLANK(G411),-1,COUNTIF(all_tags[],G411)-COUNTIF(all_tags[category],G411))</f>
        <v>1</v>
      </c>
      <c r="S411">
        <f>IF(ISBLANK(H411),-1,COUNTIF(all_tags[],H411)-COUNTIF(all_tags[category],H411))</f>
        <v>1</v>
      </c>
      <c r="T411">
        <f>IF(ISBLANK(I411),-1,COUNTIF(all_tags[],I411)-COUNTIF(all_tags[category],I411))</f>
        <v>-1</v>
      </c>
      <c r="U411">
        <f>IF(ISBLANK(J411),-1,COUNTIF(all_tags[],J411)-COUNTIF(all_tags[category],J411))</f>
        <v>-1</v>
      </c>
      <c r="V411">
        <f>IF(ISBLANK(K411),-1,COUNTIF(all_tags[],K411)-COUNTIF(all_tags[category],K411))</f>
        <v>-1</v>
      </c>
      <c r="W411">
        <f>IF(ISBLANK(L411),-1,COUNTIF(all_tags[],L411)-COUNTIF(all_tags[category],L411))</f>
        <v>-1</v>
      </c>
      <c r="X411">
        <f>IF(ISBLANK(M411),-1,COUNTIF(all_tags[],M411)-COUNTIF(all_tags[category],M411))</f>
        <v>-1</v>
      </c>
      <c r="Y411">
        <f>IF(ISBLANK(N411),-1,COUNTIF(all_tags[],N411)-COUNTIF(all_tags[category],N411))</f>
        <v>-1</v>
      </c>
      <c r="Z411">
        <f>IF(ISBLANK(O411),-1,COUNTIF(all_tags[],O411)-COUNTIF(all_tags[category],O411))</f>
        <v>-1</v>
      </c>
      <c r="AB411" t="str">
        <f>Table5[[#This Row],[link_id]]</f>
        <v>L00955</v>
      </c>
      <c r="AC411" s="5" t="str">
        <f>_xlfn.TEXTJOIN("#",TRUE,
IFERROR(VLOOKUP($F411,all_tags[format],1,FALSE),""),
IFERROR(VLOOKUP($G411,all_tags[format],1,FALSE),""),
IFERROR(VLOOKUP($H411,all_tags[format],1,FALSE),""),
IFERROR(VLOOKUP($I411,all_tags[format],1,FALSE),""),
IFERROR(VLOOKUP($J411,all_tags[format],1,FALSE),""),
IFERROR(VLOOKUP($K411,all_tags[format],1,FALSE),""),
IFERROR(VLOOKUP($L411,all_tags[format],1,FALSE),""),
IFERROR(VLOOKUP($M411,all_tags[format],1,FALSE),""),
IFERROR(VLOOKUP($N411,all_tags[format],1,FALSE),""),
IFERROR(VLOOKUP($O411,all_tags[format],1,FALSE),"")
)</f>
        <v>post</v>
      </c>
      <c r="AD411" s="5" t="str">
        <f>_xlfn.TEXTJOIN("#",TRUE,
IFERROR(VLOOKUP($F411,all_tags[type],1,FALSE),""),
IFERROR(VLOOKUP($G411,all_tags[type],1,FALSE),""),
IFERROR(VLOOKUP($H411,all_tags[type],1,FALSE),""),
IFERROR(VLOOKUP($I411,all_tags[type],1,FALSE),""),
IFERROR(VLOOKUP($J411,all_tags[type],1,FALSE),""),
IFERROR(VLOOKUP($K411,all_tags[type],1,FALSE),""),
IFERROR(VLOOKUP($L411,all_tags[type],1,FALSE),""),
IFERROR(VLOOKUP($M411,all_tags[type],1,FALSE),""),
IFERROR(VLOOKUP($N411,all_tags[type],1,FALSE),""),
IFERROR(VLOOKUP($O411,all_tags[type],1,FALSE),"")
)</f>
        <v>dataset#list</v>
      </c>
      <c r="AE411" s="5" t="str">
        <f>_xlfn.TEXTJOIN("#",TRUE,
IFERROR(VLOOKUP($F411,all_tags[level],1,FALSE),""),
IFERROR(VLOOKUP($G411,all_tags[level],1,FALSE),""),
IFERROR(VLOOKUP($H411,all_tags[level],1,FALSE),""),
IFERROR(VLOOKUP($I411,all_tags[level],1,FALSE),""),
IFERROR(VLOOKUP($J411,all_tags[level],1,FALSE),""),
IFERROR(VLOOKUP($K411,all_tags[level],1,FALSE),""),
IFERROR(VLOOKUP($L411,all_tags[level],1,FALSE),""),
IFERROR(VLOOKUP($M411,all_tags[level],1,FALSE),""),
IFERROR(VLOOKUP($N411,all_tags[level],1,FALSE),""),
IFERROR(VLOOKUP($O411,all_tags[level],1,FALSE),"")
)</f>
        <v/>
      </c>
      <c r="AF411" s="5" t="str">
        <f>_xlfn.TEXTJOIN("#",TRUE,
IFERROR(VLOOKUP($F411,all_tags[style],1,FALSE),""),
IFERROR(VLOOKUP($G411,all_tags[style],1,FALSE),""),
IFERROR(VLOOKUP($H411,all_tags[style],1,FALSE),""),
IFERROR(VLOOKUP($I411,all_tags[style],1,FALSE),""),
IFERROR(VLOOKUP($J411,all_tags[style],1,FALSE),""),
IFERROR(VLOOKUP($K411,all_tags[style],1,FALSE),""),
IFERROR(VLOOKUP($L411,all_tags[style],1,FALSE),""),
IFERROR(VLOOKUP($M411,all_tags[style],1,FALSE),""),
IFERROR(VLOOKUP($N411,all_tags[style],1,FALSE),""),
IFERROR(VLOOKUP($O411,all_tags[style],1,FALSE),"")
)</f>
        <v/>
      </c>
      <c r="AG411" s="5" t="str">
        <f>_xlfn.TEXTJOIN("#",TRUE,
IFERROR(VLOOKUP($F411,all_tags[theme],1,FALSE),""),
IFERROR(VLOOKUP($G411,all_tags[theme],1,FALSE),""),
IFERROR(VLOOKUP($H411,all_tags[theme],1,FALSE),""),
IFERROR(VLOOKUP($I411,all_tags[theme],1,FALSE),""),
IFERROR(VLOOKUP($J411,all_tags[theme],1,FALSE),""),
IFERROR(VLOOKUP($K411,all_tags[theme],1,FALSE),""),
IFERROR(VLOOKUP($L411,all_tags[theme],1,FALSE),""),
IFERROR(VLOOKUP($M411,all_tags[theme],1,FALSE),""),
IFERROR(VLOOKUP($N411,all_tags[theme],1,FALSE),""),
IFERROR(VLOOKUP($O411,all_tags[theme],1,FALSE),"")
)</f>
        <v/>
      </c>
      <c r="AH411" s="5" t="str">
        <f>_xlfn.TEXTJOIN("#",TRUE,
IFERROR(VLOOKUP($F411,all_tags[topic],1,FALSE),""),
IFERROR(VLOOKUP($G411,all_tags[topic],1,FALSE),""),
IFERROR(VLOOKUP($H411,all_tags[topic],1,FALSE),""),
IFERROR(VLOOKUP($I411,all_tags[topic],1,FALSE),""),
IFERROR(VLOOKUP($J411,all_tags[topic],1,FALSE),""),
IFERROR(VLOOKUP($K411,all_tags[topic],1,FALSE),""),
IFERROR(VLOOKUP($L411,all_tags[topic],1,FALSE),""),
IFERROR(VLOOKUP($M411,all_tags[topic],1,FALSE),""),
IFERROR(VLOOKUP($N411,all_tags[topic],1,FALSE),""),
IFERROR(VLOOKUP($O411,all_tags[topic],1,FALSE),"")
)</f>
        <v/>
      </c>
      <c r="AI411" s="5" t="str">
        <f>_xlfn.TEXTJOIN("#",TRUE,
IFERROR(VLOOKUP($F411,all_tags[area],1,FALSE),""),
IFERROR(VLOOKUP($G411,all_tags[area],1,FALSE),""),
IFERROR(VLOOKUP($H411,all_tags[area],1,FALSE),""),
IFERROR(VLOOKUP($I411,all_tags[area],1,FALSE),""),
IFERROR(VLOOKUP($J411,all_tags[area],1,FALSE),""),
IFERROR(VLOOKUP($K411,all_tags[area],1,FALSE),""),
IFERROR(VLOOKUP($L411,all_tags[area],1,FALSE),""),
IFERROR(VLOOKUP($M411,all_tags[area],1,FALSE),""),
IFERROR(VLOOKUP($N411,all_tags[area],1,FALSE),""),
IFERROR(VLOOKUP($O411,all_tags[area],1,FALSE),"")
)</f>
        <v/>
      </c>
      <c r="AJ411" s="5" t="str">
        <f>_xlfn.TEXTJOIN("#",TRUE,
IFERROR(VLOOKUP($F411,all_tags[technology],1,FALSE),""),
IFERROR(VLOOKUP($G411,all_tags[technology],1,FALSE),""),
IFERROR(VLOOKUP($H411,all_tags[technology],1,FALSE),""),
IFERROR(VLOOKUP($I411,all_tags[technology],1,FALSE),""),
IFERROR(VLOOKUP($J411,all_tags[technology],1,FALSE),""),
IFERROR(VLOOKUP($K411,all_tags[technology],1,FALSE),""),
IFERROR(VLOOKUP($L411,all_tags[technology],1,FALSE),""),
IFERROR(VLOOKUP($M411,all_tags[technology],1,FALSE),""),
IFERROR(VLOOKUP($N411,all_tags[technology],1,FALSE),""),
IFERROR(VLOOKUP($O411,all_tags[technology],1,FALSE),"")
)</f>
        <v/>
      </c>
      <c r="AK411" s="5" t="str">
        <f>_xlfn.TEXTJOIN("#",TRUE,
IFERROR(VLOOKUP($F411,all_tags[other],1,FALSE),""),
IFERROR(VLOOKUP($G411,all_tags[other],1,FALSE),""),
IFERROR(VLOOKUP($H411,all_tags[other],1,FALSE),""),
IFERROR(VLOOKUP($I411,all_tags[other],1,FALSE),""),
IFERROR(VLOOKUP($J411,all_tags[other],1,FALSE),""),
IFERROR(VLOOKUP($K411,all_tags[other],1,FALSE),""),
IFERROR(VLOOKUP($L411,all_tags[other],1,FALSE),""),
IFERROR(VLOOKUP($M411,all_tags[other],1,FALSE),""),
IFERROR(VLOOKUP($N411,all_tags[other],1,FALSE),""),
IFERROR(VLOOKUP($O411,all_tags[other],1,FALSE),"")
)</f>
        <v/>
      </c>
      <c r="AL411" t="str">
        <f t="shared" si="6"/>
        <v>post;dataset;list</v>
      </c>
    </row>
    <row r="412" spans="1:38" ht="30" x14ac:dyDescent="0.25">
      <c r="A412" t="str">
        <f>source_data[[#This Row],[link_id]]</f>
        <v>L00957</v>
      </c>
      <c r="B412" t="str">
        <f>source_data[[#This Row],[link]]</f>
        <v>https://hackernoon.com/introduction-to-firebase-218a23186cd7</v>
      </c>
      <c r="C412" t="str">
        <f>source_data[[#This Row],[article_title]]</f>
        <v>Introduction to Firebase🔥</v>
      </c>
      <c r="D412" t="str">
        <f>source_data[[#This Row],[concatenate]]</f>
        <v>post;general;basics;introduction;database</v>
      </c>
      <c r="E412">
        <f>source_data[[#This Row],[tag_count]]</f>
        <v>5</v>
      </c>
      <c r="F412" t="str" cm="1">
        <f t="array" ref="F412:J412">_xlfn.TEXTSPLIT(Table5[[#This Row],[concatenate]],";")</f>
        <v>post</v>
      </c>
      <c r="G412" t="str">
        <v>general</v>
      </c>
      <c r="H412" t="str">
        <v>basics</v>
      </c>
      <c r="I412" t="str">
        <v>introduction</v>
      </c>
      <c r="J412" t="str">
        <v>database</v>
      </c>
      <c r="Q412">
        <f>IF(ISBLANK(F412),-1,COUNTIF(all_tags[],F412)-COUNTIF(all_tags[category],F412))</f>
        <v>1</v>
      </c>
      <c r="R412">
        <f>IF(ISBLANK(G412),-1,COUNTIF(all_tags[],G412)-COUNTIF(all_tags[category],G412))</f>
        <v>1</v>
      </c>
      <c r="S412">
        <f>IF(ISBLANK(H412),-1,COUNTIF(all_tags[],H412)-COUNTIF(all_tags[category],H412))</f>
        <v>1</v>
      </c>
      <c r="T412">
        <f>IF(ISBLANK(I412),-1,COUNTIF(all_tags[],I412)-COUNTIF(all_tags[category],I412))</f>
        <v>1</v>
      </c>
      <c r="U412">
        <f>IF(ISBLANK(J412),-1,COUNTIF(all_tags[],J412)-COUNTIF(all_tags[category],J412))</f>
        <v>1</v>
      </c>
      <c r="V412">
        <f>IF(ISBLANK(K412),-1,COUNTIF(all_tags[],K412)-COUNTIF(all_tags[category],K412))</f>
        <v>-1</v>
      </c>
      <c r="W412">
        <f>IF(ISBLANK(L412),-1,COUNTIF(all_tags[],L412)-COUNTIF(all_tags[category],L412))</f>
        <v>-1</v>
      </c>
      <c r="X412">
        <f>IF(ISBLANK(M412),-1,COUNTIF(all_tags[],M412)-COUNTIF(all_tags[category],M412))</f>
        <v>-1</v>
      </c>
      <c r="Y412">
        <f>IF(ISBLANK(N412),-1,COUNTIF(all_tags[],N412)-COUNTIF(all_tags[category],N412))</f>
        <v>-1</v>
      </c>
      <c r="Z412">
        <f>IF(ISBLANK(O412),-1,COUNTIF(all_tags[],O412)-COUNTIF(all_tags[category],O412))</f>
        <v>-1</v>
      </c>
      <c r="AB412" t="str">
        <f>Table5[[#This Row],[link_id]]</f>
        <v>L00957</v>
      </c>
      <c r="AC412" s="5" t="str">
        <f>_xlfn.TEXTJOIN("#",TRUE,
IFERROR(VLOOKUP($F412,all_tags[format],1,FALSE),""),
IFERROR(VLOOKUP($G412,all_tags[format],1,FALSE),""),
IFERROR(VLOOKUP($H412,all_tags[format],1,FALSE),""),
IFERROR(VLOOKUP($I412,all_tags[format],1,FALSE),""),
IFERROR(VLOOKUP($J412,all_tags[format],1,FALSE),""),
IFERROR(VLOOKUP($K412,all_tags[format],1,FALSE),""),
IFERROR(VLOOKUP($L412,all_tags[format],1,FALSE),""),
IFERROR(VLOOKUP($M412,all_tags[format],1,FALSE),""),
IFERROR(VLOOKUP($N412,all_tags[format],1,FALSE),""),
IFERROR(VLOOKUP($O412,all_tags[format],1,FALSE),"")
)</f>
        <v>post</v>
      </c>
      <c r="AD412" s="5" t="str">
        <f>_xlfn.TEXTJOIN("#",TRUE,
IFERROR(VLOOKUP($F412,all_tags[type],1,FALSE),""),
IFERROR(VLOOKUP($G412,all_tags[type],1,FALSE),""),
IFERROR(VLOOKUP($H412,all_tags[type],1,FALSE),""),
IFERROR(VLOOKUP($I412,all_tags[type],1,FALSE),""),
IFERROR(VLOOKUP($J412,all_tags[type],1,FALSE),""),
IFERROR(VLOOKUP($K412,all_tags[type],1,FALSE),""),
IFERROR(VLOOKUP($L412,all_tags[type],1,FALSE),""),
IFERROR(VLOOKUP($M412,all_tags[type],1,FALSE),""),
IFERROR(VLOOKUP($N412,all_tags[type],1,FALSE),""),
IFERROR(VLOOKUP($O412,all_tags[type],1,FALSE),"")
)</f>
        <v>general</v>
      </c>
      <c r="AE412" s="5" t="str">
        <f>_xlfn.TEXTJOIN("#",TRUE,
IFERROR(VLOOKUP($F412,all_tags[level],1,FALSE),""),
IFERROR(VLOOKUP($G412,all_tags[level],1,FALSE),""),
IFERROR(VLOOKUP($H412,all_tags[level],1,FALSE),""),
IFERROR(VLOOKUP($I412,all_tags[level],1,FALSE),""),
IFERROR(VLOOKUP($J412,all_tags[level],1,FALSE),""),
IFERROR(VLOOKUP($K412,all_tags[level],1,FALSE),""),
IFERROR(VLOOKUP($L412,all_tags[level],1,FALSE),""),
IFERROR(VLOOKUP($M412,all_tags[level],1,FALSE),""),
IFERROR(VLOOKUP($N412,all_tags[level],1,FALSE),""),
IFERROR(VLOOKUP($O412,all_tags[level],1,FALSE),"")
)</f>
        <v>basics#introduction</v>
      </c>
      <c r="AF412" s="5" t="str">
        <f>_xlfn.TEXTJOIN("#",TRUE,
IFERROR(VLOOKUP($F412,all_tags[style],1,FALSE),""),
IFERROR(VLOOKUP($G412,all_tags[style],1,FALSE),""),
IFERROR(VLOOKUP($H412,all_tags[style],1,FALSE),""),
IFERROR(VLOOKUP($I412,all_tags[style],1,FALSE),""),
IFERROR(VLOOKUP($J412,all_tags[style],1,FALSE),""),
IFERROR(VLOOKUP($K412,all_tags[style],1,FALSE),""),
IFERROR(VLOOKUP($L412,all_tags[style],1,FALSE),""),
IFERROR(VLOOKUP($M412,all_tags[style],1,FALSE),""),
IFERROR(VLOOKUP($N412,all_tags[style],1,FALSE),""),
IFERROR(VLOOKUP($O412,all_tags[style],1,FALSE),"")
)</f>
        <v/>
      </c>
      <c r="AG412" s="5" t="str">
        <f>_xlfn.TEXTJOIN("#",TRUE,
IFERROR(VLOOKUP($F412,all_tags[theme],1,FALSE),""),
IFERROR(VLOOKUP($G412,all_tags[theme],1,FALSE),""),
IFERROR(VLOOKUP($H412,all_tags[theme],1,FALSE),""),
IFERROR(VLOOKUP($I412,all_tags[theme],1,FALSE),""),
IFERROR(VLOOKUP($J412,all_tags[theme],1,FALSE),""),
IFERROR(VLOOKUP($K412,all_tags[theme],1,FALSE),""),
IFERROR(VLOOKUP($L412,all_tags[theme],1,FALSE),""),
IFERROR(VLOOKUP($M412,all_tags[theme],1,FALSE),""),
IFERROR(VLOOKUP($N412,all_tags[theme],1,FALSE),""),
IFERROR(VLOOKUP($O412,all_tags[theme],1,FALSE),"")
)</f>
        <v/>
      </c>
      <c r="AH412" s="5" t="str">
        <f>_xlfn.TEXTJOIN("#",TRUE,
IFERROR(VLOOKUP($F412,all_tags[topic],1,FALSE),""),
IFERROR(VLOOKUP($G412,all_tags[topic],1,FALSE),""),
IFERROR(VLOOKUP($H412,all_tags[topic],1,FALSE),""),
IFERROR(VLOOKUP($I412,all_tags[topic],1,FALSE),""),
IFERROR(VLOOKUP($J412,all_tags[topic],1,FALSE),""),
IFERROR(VLOOKUP($K412,all_tags[topic],1,FALSE),""),
IFERROR(VLOOKUP($L412,all_tags[topic],1,FALSE),""),
IFERROR(VLOOKUP($M412,all_tags[topic],1,FALSE),""),
IFERROR(VLOOKUP($N412,all_tags[topic],1,FALSE),""),
IFERROR(VLOOKUP($O412,all_tags[topic],1,FALSE),"")
)</f>
        <v/>
      </c>
      <c r="AI412" s="5" t="str">
        <f>_xlfn.TEXTJOIN("#",TRUE,
IFERROR(VLOOKUP($F412,all_tags[area],1,FALSE),""),
IFERROR(VLOOKUP($G412,all_tags[area],1,FALSE),""),
IFERROR(VLOOKUP($H412,all_tags[area],1,FALSE),""),
IFERROR(VLOOKUP($I412,all_tags[area],1,FALSE),""),
IFERROR(VLOOKUP($J412,all_tags[area],1,FALSE),""),
IFERROR(VLOOKUP($K412,all_tags[area],1,FALSE),""),
IFERROR(VLOOKUP($L412,all_tags[area],1,FALSE),""),
IFERROR(VLOOKUP($M412,all_tags[area],1,FALSE),""),
IFERROR(VLOOKUP($N412,all_tags[area],1,FALSE),""),
IFERROR(VLOOKUP($O412,all_tags[area],1,FALSE),"")
)</f>
        <v>database</v>
      </c>
      <c r="AJ412" s="5" t="str">
        <f>_xlfn.TEXTJOIN("#",TRUE,
IFERROR(VLOOKUP($F412,all_tags[technology],1,FALSE),""),
IFERROR(VLOOKUP($G412,all_tags[technology],1,FALSE),""),
IFERROR(VLOOKUP($H412,all_tags[technology],1,FALSE),""),
IFERROR(VLOOKUP($I412,all_tags[technology],1,FALSE),""),
IFERROR(VLOOKUP($J412,all_tags[technology],1,FALSE),""),
IFERROR(VLOOKUP($K412,all_tags[technology],1,FALSE),""),
IFERROR(VLOOKUP($L412,all_tags[technology],1,FALSE),""),
IFERROR(VLOOKUP($M412,all_tags[technology],1,FALSE),""),
IFERROR(VLOOKUP($N412,all_tags[technology],1,FALSE),""),
IFERROR(VLOOKUP($O412,all_tags[technology],1,FALSE),"")
)</f>
        <v/>
      </c>
      <c r="AK412" s="5" t="str">
        <f>_xlfn.TEXTJOIN("#",TRUE,
IFERROR(VLOOKUP($F412,all_tags[other],1,FALSE),""),
IFERROR(VLOOKUP($G412,all_tags[other],1,FALSE),""),
IFERROR(VLOOKUP($H412,all_tags[other],1,FALSE),""),
IFERROR(VLOOKUP($I412,all_tags[other],1,FALSE),""),
IFERROR(VLOOKUP($J412,all_tags[other],1,FALSE),""),
IFERROR(VLOOKUP($K412,all_tags[other],1,FALSE),""),
IFERROR(VLOOKUP($L412,all_tags[other],1,FALSE),""),
IFERROR(VLOOKUP($M412,all_tags[other],1,FALSE),""),
IFERROR(VLOOKUP($N412,all_tags[other],1,FALSE),""),
IFERROR(VLOOKUP($O412,all_tags[other],1,FALSE),"")
)</f>
        <v/>
      </c>
      <c r="AL412" t="str">
        <f t="shared" si="6"/>
        <v>post;general;basics;introduction;database</v>
      </c>
    </row>
    <row r="413" spans="1:38" ht="30" x14ac:dyDescent="0.25">
      <c r="A413" t="str">
        <f>source_data[[#This Row],[link_id]]</f>
        <v>L00959</v>
      </c>
      <c r="B413" t="str">
        <f>source_data[[#This Row],[link]]</f>
        <v>http://style.org/ku/</v>
      </c>
      <c r="C413" t="str">
        <f>source_data[[#This Row],[article_title]]</f>
        <v>Design for an Audience</v>
      </c>
      <c r="D413" t="str">
        <f>source_data[[#This Row],[concatenate]]</f>
        <v>talk;general;perspective;data-viz</v>
      </c>
      <c r="E413">
        <f>source_data[[#This Row],[tag_count]]</f>
        <v>4</v>
      </c>
      <c r="F413" t="str" cm="1">
        <f t="array" ref="F413:I413">_xlfn.TEXTSPLIT(Table5[[#This Row],[concatenate]],";")</f>
        <v>talk</v>
      </c>
      <c r="G413" t="str">
        <v>general</v>
      </c>
      <c r="H413" t="str">
        <v>perspective</v>
      </c>
      <c r="I413" t="str">
        <v>data-viz</v>
      </c>
      <c r="Q413">
        <f>IF(ISBLANK(F413),-1,COUNTIF(all_tags[],F413)-COUNTIF(all_tags[category],F413))</f>
        <v>1</v>
      </c>
      <c r="R413">
        <f>IF(ISBLANK(G413),-1,COUNTIF(all_tags[],G413)-COUNTIF(all_tags[category],G413))</f>
        <v>1</v>
      </c>
      <c r="S413">
        <f>IF(ISBLANK(H413),-1,COUNTIF(all_tags[],H413)-COUNTIF(all_tags[category],H413))</f>
        <v>1</v>
      </c>
      <c r="T413">
        <f>IF(ISBLANK(I413),-1,COUNTIF(all_tags[],I413)-COUNTIF(all_tags[category],I413))</f>
        <v>1</v>
      </c>
      <c r="U413">
        <f>IF(ISBLANK(J413),-1,COUNTIF(all_tags[],J413)-COUNTIF(all_tags[category],J413))</f>
        <v>-1</v>
      </c>
      <c r="V413">
        <f>IF(ISBLANK(K413),-1,COUNTIF(all_tags[],K413)-COUNTIF(all_tags[category],K413))</f>
        <v>-1</v>
      </c>
      <c r="W413">
        <f>IF(ISBLANK(L413),-1,COUNTIF(all_tags[],L413)-COUNTIF(all_tags[category],L413))</f>
        <v>-1</v>
      </c>
      <c r="X413">
        <f>IF(ISBLANK(M413),-1,COUNTIF(all_tags[],M413)-COUNTIF(all_tags[category],M413))</f>
        <v>-1</v>
      </c>
      <c r="Y413">
        <f>IF(ISBLANK(N413),-1,COUNTIF(all_tags[],N413)-COUNTIF(all_tags[category],N413))</f>
        <v>-1</v>
      </c>
      <c r="Z413">
        <f>IF(ISBLANK(O413),-1,COUNTIF(all_tags[],O413)-COUNTIF(all_tags[category],O413))</f>
        <v>-1</v>
      </c>
      <c r="AB413" t="str">
        <f>Table5[[#This Row],[link_id]]</f>
        <v>L00959</v>
      </c>
      <c r="AC413" s="5" t="str">
        <f>_xlfn.TEXTJOIN("#",TRUE,
IFERROR(VLOOKUP($F413,all_tags[format],1,FALSE),""),
IFERROR(VLOOKUP($G413,all_tags[format],1,FALSE),""),
IFERROR(VLOOKUP($H413,all_tags[format],1,FALSE),""),
IFERROR(VLOOKUP($I413,all_tags[format],1,FALSE),""),
IFERROR(VLOOKUP($J413,all_tags[format],1,FALSE),""),
IFERROR(VLOOKUP($K413,all_tags[format],1,FALSE),""),
IFERROR(VLOOKUP($L413,all_tags[format],1,FALSE),""),
IFERROR(VLOOKUP($M413,all_tags[format],1,FALSE),""),
IFERROR(VLOOKUP($N413,all_tags[format],1,FALSE),""),
IFERROR(VLOOKUP($O413,all_tags[format],1,FALSE),"")
)</f>
        <v>talk</v>
      </c>
      <c r="AD413" s="5" t="str">
        <f>_xlfn.TEXTJOIN("#",TRUE,
IFERROR(VLOOKUP($F413,all_tags[type],1,FALSE),""),
IFERROR(VLOOKUP($G413,all_tags[type],1,FALSE),""),
IFERROR(VLOOKUP($H413,all_tags[type],1,FALSE),""),
IFERROR(VLOOKUP($I413,all_tags[type],1,FALSE),""),
IFERROR(VLOOKUP($J413,all_tags[type],1,FALSE),""),
IFERROR(VLOOKUP($K413,all_tags[type],1,FALSE),""),
IFERROR(VLOOKUP($L413,all_tags[type],1,FALSE),""),
IFERROR(VLOOKUP($M413,all_tags[type],1,FALSE),""),
IFERROR(VLOOKUP($N413,all_tags[type],1,FALSE),""),
IFERROR(VLOOKUP($O413,all_tags[type],1,FALSE),"")
)</f>
        <v>general#perspective</v>
      </c>
      <c r="AE413" s="5" t="str">
        <f>_xlfn.TEXTJOIN("#",TRUE,
IFERROR(VLOOKUP($F413,all_tags[level],1,FALSE),""),
IFERROR(VLOOKUP($G413,all_tags[level],1,FALSE),""),
IFERROR(VLOOKUP($H413,all_tags[level],1,FALSE),""),
IFERROR(VLOOKUP($I413,all_tags[level],1,FALSE),""),
IFERROR(VLOOKUP($J413,all_tags[level],1,FALSE),""),
IFERROR(VLOOKUP($K413,all_tags[level],1,FALSE),""),
IFERROR(VLOOKUP($L413,all_tags[level],1,FALSE),""),
IFERROR(VLOOKUP($M413,all_tags[level],1,FALSE),""),
IFERROR(VLOOKUP($N413,all_tags[level],1,FALSE),""),
IFERROR(VLOOKUP($O413,all_tags[level],1,FALSE),"")
)</f>
        <v/>
      </c>
      <c r="AF413" s="5" t="str">
        <f>_xlfn.TEXTJOIN("#",TRUE,
IFERROR(VLOOKUP($F413,all_tags[style],1,FALSE),""),
IFERROR(VLOOKUP($G413,all_tags[style],1,FALSE),""),
IFERROR(VLOOKUP($H413,all_tags[style],1,FALSE),""),
IFERROR(VLOOKUP($I413,all_tags[style],1,FALSE),""),
IFERROR(VLOOKUP($J413,all_tags[style],1,FALSE),""),
IFERROR(VLOOKUP($K413,all_tags[style],1,FALSE),""),
IFERROR(VLOOKUP($L413,all_tags[style],1,FALSE),""),
IFERROR(VLOOKUP($M413,all_tags[style],1,FALSE),""),
IFERROR(VLOOKUP($N413,all_tags[style],1,FALSE),""),
IFERROR(VLOOKUP($O413,all_tags[style],1,FALSE),"")
)</f>
        <v/>
      </c>
      <c r="AG413" s="5" t="str">
        <f>_xlfn.TEXTJOIN("#",TRUE,
IFERROR(VLOOKUP($F413,all_tags[theme],1,FALSE),""),
IFERROR(VLOOKUP($G413,all_tags[theme],1,FALSE),""),
IFERROR(VLOOKUP($H413,all_tags[theme],1,FALSE),""),
IFERROR(VLOOKUP($I413,all_tags[theme],1,FALSE),""),
IFERROR(VLOOKUP($J413,all_tags[theme],1,FALSE),""),
IFERROR(VLOOKUP($K413,all_tags[theme],1,FALSE),""),
IFERROR(VLOOKUP($L413,all_tags[theme],1,FALSE),""),
IFERROR(VLOOKUP($M413,all_tags[theme],1,FALSE),""),
IFERROR(VLOOKUP($N413,all_tags[theme],1,FALSE),""),
IFERROR(VLOOKUP($O413,all_tags[theme],1,FALSE),"")
)</f>
        <v>data-viz</v>
      </c>
      <c r="AH413" s="5" t="str">
        <f>_xlfn.TEXTJOIN("#",TRUE,
IFERROR(VLOOKUP($F413,all_tags[topic],1,FALSE),""),
IFERROR(VLOOKUP($G413,all_tags[topic],1,FALSE),""),
IFERROR(VLOOKUP($H413,all_tags[topic],1,FALSE),""),
IFERROR(VLOOKUP($I413,all_tags[topic],1,FALSE),""),
IFERROR(VLOOKUP($J413,all_tags[topic],1,FALSE),""),
IFERROR(VLOOKUP($K413,all_tags[topic],1,FALSE),""),
IFERROR(VLOOKUP($L413,all_tags[topic],1,FALSE),""),
IFERROR(VLOOKUP($M413,all_tags[topic],1,FALSE),""),
IFERROR(VLOOKUP($N413,all_tags[topic],1,FALSE),""),
IFERROR(VLOOKUP($O413,all_tags[topic],1,FALSE),"")
)</f>
        <v/>
      </c>
      <c r="AI413" s="5" t="str">
        <f>_xlfn.TEXTJOIN("#",TRUE,
IFERROR(VLOOKUP($F413,all_tags[area],1,FALSE),""),
IFERROR(VLOOKUP($G413,all_tags[area],1,FALSE),""),
IFERROR(VLOOKUP($H413,all_tags[area],1,FALSE),""),
IFERROR(VLOOKUP($I413,all_tags[area],1,FALSE),""),
IFERROR(VLOOKUP($J413,all_tags[area],1,FALSE),""),
IFERROR(VLOOKUP($K413,all_tags[area],1,FALSE),""),
IFERROR(VLOOKUP($L413,all_tags[area],1,FALSE),""),
IFERROR(VLOOKUP($M413,all_tags[area],1,FALSE),""),
IFERROR(VLOOKUP($N413,all_tags[area],1,FALSE),""),
IFERROR(VLOOKUP($O413,all_tags[area],1,FALSE),"")
)</f>
        <v/>
      </c>
      <c r="AJ413" s="5" t="str">
        <f>_xlfn.TEXTJOIN("#",TRUE,
IFERROR(VLOOKUP($F413,all_tags[technology],1,FALSE),""),
IFERROR(VLOOKUP($G413,all_tags[technology],1,FALSE),""),
IFERROR(VLOOKUP($H413,all_tags[technology],1,FALSE),""),
IFERROR(VLOOKUP($I413,all_tags[technology],1,FALSE),""),
IFERROR(VLOOKUP($J413,all_tags[technology],1,FALSE),""),
IFERROR(VLOOKUP($K413,all_tags[technology],1,FALSE),""),
IFERROR(VLOOKUP($L413,all_tags[technology],1,FALSE),""),
IFERROR(VLOOKUP($M413,all_tags[technology],1,FALSE),""),
IFERROR(VLOOKUP($N413,all_tags[technology],1,FALSE),""),
IFERROR(VLOOKUP($O413,all_tags[technology],1,FALSE),"")
)</f>
        <v/>
      </c>
      <c r="AK413" s="5" t="str">
        <f>_xlfn.TEXTJOIN("#",TRUE,
IFERROR(VLOOKUP($F413,all_tags[other],1,FALSE),""),
IFERROR(VLOOKUP($G413,all_tags[other],1,FALSE),""),
IFERROR(VLOOKUP($H413,all_tags[other],1,FALSE),""),
IFERROR(VLOOKUP($I413,all_tags[other],1,FALSE),""),
IFERROR(VLOOKUP($J413,all_tags[other],1,FALSE),""),
IFERROR(VLOOKUP($K413,all_tags[other],1,FALSE),""),
IFERROR(VLOOKUP($L413,all_tags[other],1,FALSE),""),
IFERROR(VLOOKUP($M413,all_tags[other],1,FALSE),""),
IFERROR(VLOOKUP($N413,all_tags[other],1,FALSE),""),
IFERROR(VLOOKUP($O413,all_tags[other],1,FALSE),"")
)</f>
        <v/>
      </c>
      <c r="AL413" t="str">
        <f t="shared" si="6"/>
        <v>talk;general;perspective;data-viz</v>
      </c>
    </row>
    <row r="414" spans="1:38" ht="30" x14ac:dyDescent="0.25">
      <c r="A414" t="str">
        <f>source_data[[#This Row],[link_id]]</f>
        <v>L00960</v>
      </c>
      <c r="B414" t="str">
        <f>source_data[[#This Row],[link]]</f>
        <v>https://eagereyes.org/blog/2018/seven-visualization-talks-that-terrified-me-at-chi</v>
      </c>
      <c r="C414" t="str">
        <f>source_data[[#This Row],[article_title]]</f>
        <v>Seven Visualization Talks That Terrified Me At CHI</v>
      </c>
      <c r="D414" t="str">
        <f>source_data[[#This Row],[concatenate]]</f>
        <v>talk;list;general;perspective;data-viz</v>
      </c>
      <c r="E414">
        <f>source_data[[#This Row],[tag_count]]</f>
        <v>4</v>
      </c>
      <c r="F414" t="str" cm="1">
        <f t="array" ref="F414:J414">_xlfn.TEXTSPLIT(Table5[[#This Row],[concatenate]],";")</f>
        <v>talk</v>
      </c>
      <c r="G414" t="str">
        <v>list</v>
      </c>
      <c r="H414" t="str">
        <v>general</v>
      </c>
      <c r="I414" t="str">
        <v>perspective</v>
      </c>
      <c r="J414" t="str">
        <v>data-viz</v>
      </c>
      <c r="Q414">
        <f>IF(ISBLANK(F414),-1,COUNTIF(all_tags[],F414)-COUNTIF(all_tags[category],F414))</f>
        <v>1</v>
      </c>
      <c r="R414">
        <f>IF(ISBLANK(G414),-1,COUNTIF(all_tags[],G414)-COUNTIF(all_tags[category],G414))</f>
        <v>1</v>
      </c>
      <c r="S414">
        <f>IF(ISBLANK(H414),-1,COUNTIF(all_tags[],H414)-COUNTIF(all_tags[category],H414))</f>
        <v>1</v>
      </c>
      <c r="T414">
        <f>IF(ISBLANK(I414),-1,COUNTIF(all_tags[],I414)-COUNTIF(all_tags[category],I414))</f>
        <v>1</v>
      </c>
      <c r="U414">
        <f>IF(ISBLANK(J414),-1,COUNTIF(all_tags[],J414)-COUNTIF(all_tags[category],J414))</f>
        <v>1</v>
      </c>
      <c r="V414">
        <f>IF(ISBLANK(K414),-1,COUNTIF(all_tags[],K414)-COUNTIF(all_tags[category],K414))</f>
        <v>-1</v>
      </c>
      <c r="W414">
        <f>IF(ISBLANK(L414),-1,COUNTIF(all_tags[],L414)-COUNTIF(all_tags[category],L414))</f>
        <v>-1</v>
      </c>
      <c r="X414">
        <f>IF(ISBLANK(M414),-1,COUNTIF(all_tags[],M414)-COUNTIF(all_tags[category],M414))</f>
        <v>-1</v>
      </c>
      <c r="Y414">
        <f>IF(ISBLANK(N414),-1,COUNTIF(all_tags[],N414)-COUNTIF(all_tags[category],N414))</f>
        <v>-1</v>
      </c>
      <c r="Z414">
        <f>IF(ISBLANK(O414),-1,COUNTIF(all_tags[],O414)-COUNTIF(all_tags[category],O414))</f>
        <v>-1</v>
      </c>
      <c r="AB414" t="str">
        <f>Table5[[#This Row],[link_id]]</f>
        <v>L00960</v>
      </c>
      <c r="AC414" s="5" t="str">
        <f>_xlfn.TEXTJOIN("#",TRUE,
IFERROR(VLOOKUP($F414,all_tags[format],1,FALSE),""),
IFERROR(VLOOKUP($G414,all_tags[format],1,FALSE),""),
IFERROR(VLOOKUP($H414,all_tags[format],1,FALSE),""),
IFERROR(VLOOKUP($I414,all_tags[format],1,FALSE),""),
IFERROR(VLOOKUP($J414,all_tags[format],1,FALSE),""),
IFERROR(VLOOKUP($K414,all_tags[format],1,FALSE),""),
IFERROR(VLOOKUP($L414,all_tags[format],1,FALSE),""),
IFERROR(VLOOKUP($M414,all_tags[format],1,FALSE),""),
IFERROR(VLOOKUP($N414,all_tags[format],1,FALSE),""),
IFERROR(VLOOKUP($O414,all_tags[format],1,FALSE),"")
)</f>
        <v>talk</v>
      </c>
      <c r="AD414" s="5" t="str">
        <f>_xlfn.TEXTJOIN("#",TRUE,
IFERROR(VLOOKUP($F414,all_tags[type],1,FALSE),""),
IFERROR(VLOOKUP($G414,all_tags[type],1,FALSE),""),
IFERROR(VLOOKUP($H414,all_tags[type],1,FALSE),""),
IFERROR(VLOOKUP($I414,all_tags[type],1,FALSE),""),
IFERROR(VLOOKUP($J414,all_tags[type],1,FALSE),""),
IFERROR(VLOOKUP($K414,all_tags[type],1,FALSE),""),
IFERROR(VLOOKUP($L414,all_tags[type],1,FALSE),""),
IFERROR(VLOOKUP($M414,all_tags[type],1,FALSE),""),
IFERROR(VLOOKUP($N414,all_tags[type],1,FALSE),""),
IFERROR(VLOOKUP($O414,all_tags[type],1,FALSE),"")
)</f>
        <v>list#general#perspective</v>
      </c>
      <c r="AE414" s="5" t="str">
        <f>_xlfn.TEXTJOIN("#",TRUE,
IFERROR(VLOOKUP($F414,all_tags[level],1,FALSE),""),
IFERROR(VLOOKUP($G414,all_tags[level],1,FALSE),""),
IFERROR(VLOOKUP($H414,all_tags[level],1,FALSE),""),
IFERROR(VLOOKUP($I414,all_tags[level],1,FALSE),""),
IFERROR(VLOOKUP($J414,all_tags[level],1,FALSE),""),
IFERROR(VLOOKUP($K414,all_tags[level],1,FALSE),""),
IFERROR(VLOOKUP($L414,all_tags[level],1,FALSE),""),
IFERROR(VLOOKUP($M414,all_tags[level],1,FALSE),""),
IFERROR(VLOOKUP($N414,all_tags[level],1,FALSE),""),
IFERROR(VLOOKUP($O414,all_tags[level],1,FALSE),"")
)</f>
        <v/>
      </c>
      <c r="AF414" s="5" t="str">
        <f>_xlfn.TEXTJOIN("#",TRUE,
IFERROR(VLOOKUP($F414,all_tags[style],1,FALSE),""),
IFERROR(VLOOKUP($G414,all_tags[style],1,FALSE),""),
IFERROR(VLOOKUP($H414,all_tags[style],1,FALSE),""),
IFERROR(VLOOKUP($I414,all_tags[style],1,FALSE),""),
IFERROR(VLOOKUP($J414,all_tags[style],1,FALSE),""),
IFERROR(VLOOKUP($K414,all_tags[style],1,FALSE),""),
IFERROR(VLOOKUP($L414,all_tags[style],1,FALSE),""),
IFERROR(VLOOKUP($M414,all_tags[style],1,FALSE),""),
IFERROR(VLOOKUP($N414,all_tags[style],1,FALSE),""),
IFERROR(VLOOKUP($O414,all_tags[style],1,FALSE),"")
)</f>
        <v/>
      </c>
      <c r="AG414" s="5" t="str">
        <f>_xlfn.TEXTJOIN("#",TRUE,
IFERROR(VLOOKUP($F414,all_tags[theme],1,FALSE),""),
IFERROR(VLOOKUP($G414,all_tags[theme],1,FALSE),""),
IFERROR(VLOOKUP($H414,all_tags[theme],1,FALSE),""),
IFERROR(VLOOKUP($I414,all_tags[theme],1,FALSE),""),
IFERROR(VLOOKUP($J414,all_tags[theme],1,FALSE),""),
IFERROR(VLOOKUP($K414,all_tags[theme],1,FALSE),""),
IFERROR(VLOOKUP($L414,all_tags[theme],1,FALSE),""),
IFERROR(VLOOKUP($M414,all_tags[theme],1,FALSE),""),
IFERROR(VLOOKUP($N414,all_tags[theme],1,FALSE),""),
IFERROR(VLOOKUP($O414,all_tags[theme],1,FALSE),"")
)</f>
        <v>data-viz</v>
      </c>
      <c r="AH414" s="5" t="str">
        <f>_xlfn.TEXTJOIN("#",TRUE,
IFERROR(VLOOKUP($F414,all_tags[topic],1,FALSE),""),
IFERROR(VLOOKUP($G414,all_tags[topic],1,FALSE),""),
IFERROR(VLOOKUP($H414,all_tags[topic],1,FALSE),""),
IFERROR(VLOOKUP($I414,all_tags[topic],1,FALSE),""),
IFERROR(VLOOKUP($J414,all_tags[topic],1,FALSE),""),
IFERROR(VLOOKUP($K414,all_tags[topic],1,FALSE),""),
IFERROR(VLOOKUP($L414,all_tags[topic],1,FALSE),""),
IFERROR(VLOOKUP($M414,all_tags[topic],1,FALSE),""),
IFERROR(VLOOKUP($N414,all_tags[topic],1,FALSE),""),
IFERROR(VLOOKUP($O414,all_tags[topic],1,FALSE),"")
)</f>
        <v/>
      </c>
      <c r="AI414" s="5" t="str">
        <f>_xlfn.TEXTJOIN("#",TRUE,
IFERROR(VLOOKUP($F414,all_tags[area],1,FALSE),""),
IFERROR(VLOOKUP($G414,all_tags[area],1,FALSE),""),
IFERROR(VLOOKUP($H414,all_tags[area],1,FALSE),""),
IFERROR(VLOOKUP($I414,all_tags[area],1,FALSE),""),
IFERROR(VLOOKUP($J414,all_tags[area],1,FALSE),""),
IFERROR(VLOOKUP($K414,all_tags[area],1,FALSE),""),
IFERROR(VLOOKUP($L414,all_tags[area],1,FALSE),""),
IFERROR(VLOOKUP($M414,all_tags[area],1,FALSE),""),
IFERROR(VLOOKUP($N414,all_tags[area],1,FALSE),""),
IFERROR(VLOOKUP($O414,all_tags[area],1,FALSE),"")
)</f>
        <v/>
      </c>
      <c r="AJ414" s="5" t="str">
        <f>_xlfn.TEXTJOIN("#",TRUE,
IFERROR(VLOOKUP($F414,all_tags[technology],1,FALSE),""),
IFERROR(VLOOKUP($G414,all_tags[technology],1,FALSE),""),
IFERROR(VLOOKUP($H414,all_tags[technology],1,FALSE),""),
IFERROR(VLOOKUP($I414,all_tags[technology],1,FALSE),""),
IFERROR(VLOOKUP($J414,all_tags[technology],1,FALSE),""),
IFERROR(VLOOKUP($K414,all_tags[technology],1,FALSE),""),
IFERROR(VLOOKUP($L414,all_tags[technology],1,FALSE),""),
IFERROR(VLOOKUP($M414,all_tags[technology],1,FALSE),""),
IFERROR(VLOOKUP($N414,all_tags[technology],1,FALSE),""),
IFERROR(VLOOKUP($O414,all_tags[technology],1,FALSE),"")
)</f>
        <v/>
      </c>
      <c r="AK414" s="5" t="str">
        <f>_xlfn.TEXTJOIN("#",TRUE,
IFERROR(VLOOKUP($F414,all_tags[other],1,FALSE),""),
IFERROR(VLOOKUP($G414,all_tags[other],1,FALSE),""),
IFERROR(VLOOKUP($H414,all_tags[other],1,FALSE),""),
IFERROR(VLOOKUP($I414,all_tags[other],1,FALSE),""),
IFERROR(VLOOKUP($J414,all_tags[other],1,FALSE),""),
IFERROR(VLOOKUP($K414,all_tags[other],1,FALSE),""),
IFERROR(VLOOKUP($L414,all_tags[other],1,FALSE),""),
IFERROR(VLOOKUP($M414,all_tags[other],1,FALSE),""),
IFERROR(VLOOKUP($N414,all_tags[other],1,FALSE),""),
IFERROR(VLOOKUP($O414,all_tags[other],1,FALSE),"")
)</f>
        <v/>
      </c>
      <c r="AL414" t="str">
        <f t="shared" si="6"/>
        <v>talk;list;general;perspective;data-viz</v>
      </c>
    </row>
    <row r="415" spans="1:38" x14ac:dyDescent="0.25">
      <c r="A415" t="str">
        <f>source_data[[#This Row],[link_id]]</f>
        <v>L00961</v>
      </c>
      <c r="B415" t="str">
        <f>source_data[[#This Row],[link]]</f>
        <v>https://guyabel.com/post/animated-directional-chord-diagrams/</v>
      </c>
      <c r="C415" t="str">
        <f>source_data[[#This Row],[article_title]]</f>
        <v>R code for animated chord diagrams</v>
      </c>
      <c r="D415" t="str">
        <f>source_data[[#This Row],[concatenate]]</f>
        <v>post;tutorial;data-viz;technology;animation;rstats</v>
      </c>
      <c r="E415">
        <f>source_data[[#This Row],[tag_count]]</f>
        <v>6</v>
      </c>
      <c r="F415" t="str" cm="1">
        <f t="array" ref="F415:K415">_xlfn.TEXTSPLIT(Table5[[#This Row],[concatenate]],";")</f>
        <v>post</v>
      </c>
      <c r="G415" t="str">
        <v>tutorial</v>
      </c>
      <c r="H415" t="str">
        <v>data-viz</v>
      </c>
      <c r="I415" t="str">
        <v>technology</v>
      </c>
      <c r="J415" t="str">
        <v>animation</v>
      </c>
      <c r="K415" t="str">
        <v>rstats</v>
      </c>
      <c r="Q415">
        <f>IF(ISBLANK(F415),-1,COUNTIF(all_tags[],F415)-COUNTIF(all_tags[category],F415))</f>
        <v>1</v>
      </c>
      <c r="R415">
        <f>IF(ISBLANK(G415),-1,COUNTIF(all_tags[],G415)-COUNTIF(all_tags[category],G415))</f>
        <v>1</v>
      </c>
      <c r="S415">
        <f>IF(ISBLANK(H415),-1,COUNTIF(all_tags[],H415)-COUNTIF(all_tags[category],H415))</f>
        <v>1</v>
      </c>
      <c r="T415">
        <f>IF(ISBLANK(I415),-1,COUNTIF(all_tags[],I415)-COUNTIF(all_tags[category],I415))</f>
        <v>1</v>
      </c>
      <c r="U415">
        <f>IF(ISBLANK(J415),-1,COUNTIF(all_tags[],J415)-COUNTIF(all_tags[category],J415))</f>
        <v>1</v>
      </c>
      <c r="V415">
        <f>IF(ISBLANK(K415),-1,COUNTIF(all_tags[],K415)-COUNTIF(all_tags[category],K415))</f>
        <v>1</v>
      </c>
      <c r="W415">
        <f>IF(ISBLANK(L415),-1,COUNTIF(all_tags[],L415)-COUNTIF(all_tags[category],L415))</f>
        <v>-1</v>
      </c>
      <c r="X415">
        <f>IF(ISBLANK(M415),-1,COUNTIF(all_tags[],M415)-COUNTIF(all_tags[category],M415))</f>
        <v>-1</v>
      </c>
      <c r="Y415">
        <f>IF(ISBLANK(N415),-1,COUNTIF(all_tags[],N415)-COUNTIF(all_tags[category],N415))</f>
        <v>-1</v>
      </c>
      <c r="Z415">
        <f>IF(ISBLANK(O415),-1,COUNTIF(all_tags[],O415)-COUNTIF(all_tags[category],O415))</f>
        <v>-1</v>
      </c>
      <c r="AB415" t="str">
        <f>Table5[[#This Row],[link_id]]</f>
        <v>L00961</v>
      </c>
      <c r="AC415" s="5" t="str">
        <f>_xlfn.TEXTJOIN("#",TRUE,
IFERROR(VLOOKUP($F415,all_tags[format],1,FALSE),""),
IFERROR(VLOOKUP($G415,all_tags[format],1,FALSE),""),
IFERROR(VLOOKUP($H415,all_tags[format],1,FALSE),""),
IFERROR(VLOOKUP($I415,all_tags[format],1,FALSE),""),
IFERROR(VLOOKUP($J415,all_tags[format],1,FALSE),""),
IFERROR(VLOOKUP($K415,all_tags[format],1,FALSE),""),
IFERROR(VLOOKUP($L415,all_tags[format],1,FALSE),""),
IFERROR(VLOOKUP($M415,all_tags[format],1,FALSE),""),
IFERROR(VLOOKUP($N415,all_tags[format],1,FALSE),""),
IFERROR(VLOOKUP($O415,all_tags[format],1,FALSE),"")
)</f>
        <v>post</v>
      </c>
      <c r="AD415" s="5" t="str">
        <f>_xlfn.TEXTJOIN("#",TRUE,
IFERROR(VLOOKUP($F415,all_tags[type],1,FALSE),""),
IFERROR(VLOOKUP($G415,all_tags[type],1,FALSE),""),
IFERROR(VLOOKUP($H415,all_tags[type],1,FALSE),""),
IFERROR(VLOOKUP($I415,all_tags[type],1,FALSE),""),
IFERROR(VLOOKUP($J415,all_tags[type],1,FALSE),""),
IFERROR(VLOOKUP($K415,all_tags[type],1,FALSE),""),
IFERROR(VLOOKUP($L415,all_tags[type],1,FALSE),""),
IFERROR(VLOOKUP($M415,all_tags[type],1,FALSE),""),
IFERROR(VLOOKUP($N415,all_tags[type],1,FALSE),""),
IFERROR(VLOOKUP($O415,all_tags[type],1,FALSE),"")
)</f>
        <v>tutorial</v>
      </c>
      <c r="AE415" s="5" t="str">
        <f>_xlfn.TEXTJOIN("#",TRUE,
IFERROR(VLOOKUP($F415,all_tags[level],1,FALSE),""),
IFERROR(VLOOKUP($G415,all_tags[level],1,FALSE),""),
IFERROR(VLOOKUP($H415,all_tags[level],1,FALSE),""),
IFERROR(VLOOKUP($I415,all_tags[level],1,FALSE),""),
IFERROR(VLOOKUP($J415,all_tags[level],1,FALSE),""),
IFERROR(VLOOKUP($K415,all_tags[level],1,FALSE),""),
IFERROR(VLOOKUP($L415,all_tags[level],1,FALSE),""),
IFERROR(VLOOKUP($M415,all_tags[level],1,FALSE),""),
IFERROR(VLOOKUP($N415,all_tags[level],1,FALSE),""),
IFERROR(VLOOKUP($O415,all_tags[level],1,FALSE),"")
)</f>
        <v/>
      </c>
      <c r="AF415" s="5" t="str">
        <f>_xlfn.TEXTJOIN("#",TRUE,
IFERROR(VLOOKUP($F415,all_tags[style],1,FALSE),""),
IFERROR(VLOOKUP($G415,all_tags[style],1,FALSE),""),
IFERROR(VLOOKUP($H415,all_tags[style],1,FALSE),""),
IFERROR(VLOOKUP($I415,all_tags[style],1,FALSE),""),
IFERROR(VLOOKUP($J415,all_tags[style],1,FALSE),""),
IFERROR(VLOOKUP($K415,all_tags[style],1,FALSE),""),
IFERROR(VLOOKUP($L415,all_tags[style],1,FALSE),""),
IFERROR(VLOOKUP($M415,all_tags[style],1,FALSE),""),
IFERROR(VLOOKUP($N415,all_tags[style],1,FALSE),""),
IFERROR(VLOOKUP($O415,all_tags[style],1,FALSE),"")
)</f>
        <v/>
      </c>
      <c r="AG415" s="5" t="str">
        <f>_xlfn.TEXTJOIN("#",TRUE,
IFERROR(VLOOKUP($F415,all_tags[theme],1,FALSE),""),
IFERROR(VLOOKUP($G415,all_tags[theme],1,FALSE),""),
IFERROR(VLOOKUP($H415,all_tags[theme],1,FALSE),""),
IFERROR(VLOOKUP($I415,all_tags[theme],1,FALSE),""),
IFERROR(VLOOKUP($J415,all_tags[theme],1,FALSE),""),
IFERROR(VLOOKUP($K415,all_tags[theme],1,FALSE),""),
IFERROR(VLOOKUP($L415,all_tags[theme],1,FALSE),""),
IFERROR(VLOOKUP($M415,all_tags[theme],1,FALSE),""),
IFERROR(VLOOKUP($N415,all_tags[theme],1,FALSE),""),
IFERROR(VLOOKUP($O415,all_tags[theme],1,FALSE),"")
)</f>
        <v>data-viz</v>
      </c>
      <c r="AH415" s="5" t="str">
        <f>_xlfn.TEXTJOIN("#",TRUE,
IFERROR(VLOOKUP($F415,all_tags[topic],1,FALSE),""),
IFERROR(VLOOKUP($G415,all_tags[topic],1,FALSE),""),
IFERROR(VLOOKUP($H415,all_tags[topic],1,FALSE),""),
IFERROR(VLOOKUP($I415,all_tags[topic],1,FALSE),""),
IFERROR(VLOOKUP($J415,all_tags[topic],1,FALSE),""),
IFERROR(VLOOKUP($K415,all_tags[topic],1,FALSE),""),
IFERROR(VLOOKUP($L415,all_tags[topic],1,FALSE),""),
IFERROR(VLOOKUP($M415,all_tags[topic],1,FALSE),""),
IFERROR(VLOOKUP($N415,all_tags[topic],1,FALSE),""),
IFERROR(VLOOKUP($O415,all_tags[topic],1,FALSE),"")
)</f>
        <v>technology</v>
      </c>
      <c r="AI415" s="5" t="str">
        <f>_xlfn.TEXTJOIN("#",TRUE,
IFERROR(VLOOKUP($F415,all_tags[area],1,FALSE),""),
IFERROR(VLOOKUP($G415,all_tags[area],1,FALSE),""),
IFERROR(VLOOKUP($H415,all_tags[area],1,FALSE),""),
IFERROR(VLOOKUP($I415,all_tags[area],1,FALSE),""),
IFERROR(VLOOKUP($J415,all_tags[area],1,FALSE),""),
IFERROR(VLOOKUP($K415,all_tags[area],1,FALSE),""),
IFERROR(VLOOKUP($L415,all_tags[area],1,FALSE),""),
IFERROR(VLOOKUP($M415,all_tags[area],1,FALSE),""),
IFERROR(VLOOKUP($N415,all_tags[area],1,FALSE),""),
IFERROR(VLOOKUP($O415,all_tags[area],1,FALSE),"")
)</f>
        <v>animation</v>
      </c>
      <c r="AJ415" s="5" t="str">
        <f>_xlfn.TEXTJOIN("#",TRUE,
IFERROR(VLOOKUP($F415,all_tags[technology],1,FALSE),""),
IFERROR(VLOOKUP($G415,all_tags[technology],1,FALSE),""),
IFERROR(VLOOKUP($H415,all_tags[technology],1,FALSE),""),
IFERROR(VLOOKUP($I415,all_tags[technology],1,FALSE),""),
IFERROR(VLOOKUP($J415,all_tags[technology],1,FALSE),""),
IFERROR(VLOOKUP($K415,all_tags[technology],1,FALSE),""),
IFERROR(VLOOKUP($L415,all_tags[technology],1,FALSE),""),
IFERROR(VLOOKUP($M415,all_tags[technology],1,FALSE),""),
IFERROR(VLOOKUP($N415,all_tags[technology],1,FALSE),""),
IFERROR(VLOOKUP($O415,all_tags[technology],1,FALSE),"")
)</f>
        <v>rstats</v>
      </c>
      <c r="AK415" s="5" t="str">
        <f>_xlfn.TEXTJOIN("#",TRUE,
IFERROR(VLOOKUP($F415,all_tags[other],1,FALSE),""),
IFERROR(VLOOKUP($G415,all_tags[other],1,FALSE),""),
IFERROR(VLOOKUP($H415,all_tags[other],1,FALSE),""),
IFERROR(VLOOKUP($I415,all_tags[other],1,FALSE),""),
IFERROR(VLOOKUP($J415,all_tags[other],1,FALSE),""),
IFERROR(VLOOKUP($K415,all_tags[other],1,FALSE),""),
IFERROR(VLOOKUP($L415,all_tags[other],1,FALSE),""),
IFERROR(VLOOKUP($M415,all_tags[other],1,FALSE),""),
IFERROR(VLOOKUP($N415,all_tags[other],1,FALSE),""),
IFERROR(VLOOKUP($O415,all_tags[other],1,FALSE),"")
)</f>
        <v/>
      </c>
      <c r="AL415" t="str">
        <f t="shared" si="6"/>
        <v>post;tutorial;data-viz;technology;animation;rstats</v>
      </c>
    </row>
    <row r="416" spans="1:38" x14ac:dyDescent="0.25">
      <c r="A416" t="str">
        <f>source_data[[#This Row],[link_id]]</f>
        <v>L00965</v>
      </c>
      <c r="B416" t="str">
        <f>source_data[[#This Row],[link]]</f>
        <v>https://hi.stamen.com/what-is-data-visualization-for-83c3a736d568</v>
      </c>
      <c r="C416" t="str">
        <f>source_data[[#This Row],[article_title]]</f>
        <v>What is data visualization for?</v>
      </c>
      <c r="D416" t="str">
        <f>source_data[[#This Row],[concatenate]]</f>
        <v>article;opinion;definition;data-viz</v>
      </c>
      <c r="E416">
        <f>source_data[[#This Row],[tag_count]]</f>
        <v>5</v>
      </c>
      <c r="F416" t="str" cm="1">
        <f t="array" ref="F416:I416">_xlfn.TEXTSPLIT(Table5[[#This Row],[concatenate]],";")</f>
        <v>article</v>
      </c>
      <c r="G416" t="str">
        <v>opinion</v>
      </c>
      <c r="H416" t="str">
        <v>definition</v>
      </c>
      <c r="I416" t="str">
        <v>data-viz</v>
      </c>
      <c r="Q416">
        <f>IF(ISBLANK(F416),-1,COUNTIF(all_tags[],F416)-COUNTIF(all_tags[category],F416))</f>
        <v>1</v>
      </c>
      <c r="R416">
        <f>IF(ISBLANK(G416),-1,COUNTIF(all_tags[],G416)-COUNTIF(all_tags[category],G416))</f>
        <v>1</v>
      </c>
      <c r="S416">
        <f>IF(ISBLANK(H416),-1,COUNTIF(all_tags[],H416)-COUNTIF(all_tags[category],H416))</f>
        <v>1</v>
      </c>
      <c r="T416">
        <f>IF(ISBLANK(I416),-1,COUNTIF(all_tags[],I416)-COUNTIF(all_tags[category],I416))</f>
        <v>1</v>
      </c>
      <c r="U416">
        <f>IF(ISBLANK(J416),-1,COUNTIF(all_tags[],J416)-COUNTIF(all_tags[category],J416))</f>
        <v>-1</v>
      </c>
      <c r="V416">
        <f>IF(ISBLANK(K416),-1,COUNTIF(all_tags[],K416)-COUNTIF(all_tags[category],K416))</f>
        <v>-1</v>
      </c>
      <c r="W416">
        <f>IF(ISBLANK(L416),-1,COUNTIF(all_tags[],L416)-COUNTIF(all_tags[category],L416))</f>
        <v>-1</v>
      </c>
      <c r="X416">
        <f>IF(ISBLANK(M416),-1,COUNTIF(all_tags[],M416)-COUNTIF(all_tags[category],M416))</f>
        <v>-1</v>
      </c>
      <c r="Y416">
        <f>IF(ISBLANK(N416),-1,COUNTIF(all_tags[],N416)-COUNTIF(all_tags[category],N416))</f>
        <v>-1</v>
      </c>
      <c r="Z416">
        <f>IF(ISBLANK(O416),-1,COUNTIF(all_tags[],O416)-COUNTIF(all_tags[category],O416))</f>
        <v>-1</v>
      </c>
      <c r="AB416" t="str">
        <f>Table5[[#This Row],[link_id]]</f>
        <v>L00965</v>
      </c>
      <c r="AC416" s="5" t="str">
        <f>_xlfn.TEXTJOIN("#",TRUE,
IFERROR(VLOOKUP($F416,all_tags[format],1,FALSE),""),
IFERROR(VLOOKUP($G416,all_tags[format],1,FALSE),""),
IFERROR(VLOOKUP($H416,all_tags[format],1,FALSE),""),
IFERROR(VLOOKUP($I416,all_tags[format],1,FALSE),""),
IFERROR(VLOOKUP($J416,all_tags[format],1,FALSE),""),
IFERROR(VLOOKUP($K416,all_tags[format],1,FALSE),""),
IFERROR(VLOOKUP($L416,all_tags[format],1,FALSE),""),
IFERROR(VLOOKUP($M416,all_tags[format],1,FALSE),""),
IFERROR(VLOOKUP($N416,all_tags[format],1,FALSE),""),
IFERROR(VLOOKUP($O416,all_tags[format],1,FALSE),"")
)</f>
        <v>article</v>
      </c>
      <c r="AD416" s="5" t="str">
        <f>_xlfn.TEXTJOIN("#",TRUE,
IFERROR(VLOOKUP($F416,all_tags[type],1,FALSE),""),
IFERROR(VLOOKUP($G416,all_tags[type],1,FALSE),""),
IFERROR(VLOOKUP($H416,all_tags[type],1,FALSE),""),
IFERROR(VLOOKUP($I416,all_tags[type],1,FALSE),""),
IFERROR(VLOOKUP($J416,all_tags[type],1,FALSE),""),
IFERROR(VLOOKUP($K416,all_tags[type],1,FALSE),""),
IFERROR(VLOOKUP($L416,all_tags[type],1,FALSE),""),
IFERROR(VLOOKUP($M416,all_tags[type],1,FALSE),""),
IFERROR(VLOOKUP($N416,all_tags[type],1,FALSE),""),
IFERROR(VLOOKUP($O416,all_tags[type],1,FALSE),"")
)</f>
        <v>opinion</v>
      </c>
      <c r="AE416" s="5" t="str">
        <f>_xlfn.TEXTJOIN("#",TRUE,
IFERROR(VLOOKUP($F416,all_tags[level],1,FALSE),""),
IFERROR(VLOOKUP($G416,all_tags[level],1,FALSE),""),
IFERROR(VLOOKUP($H416,all_tags[level],1,FALSE),""),
IFERROR(VLOOKUP($I416,all_tags[level],1,FALSE),""),
IFERROR(VLOOKUP($J416,all_tags[level],1,FALSE),""),
IFERROR(VLOOKUP($K416,all_tags[level],1,FALSE),""),
IFERROR(VLOOKUP($L416,all_tags[level],1,FALSE),""),
IFERROR(VLOOKUP($M416,all_tags[level],1,FALSE),""),
IFERROR(VLOOKUP($N416,all_tags[level],1,FALSE),""),
IFERROR(VLOOKUP($O416,all_tags[level],1,FALSE),"")
)</f>
        <v>definition</v>
      </c>
      <c r="AF416" s="5" t="str">
        <f>_xlfn.TEXTJOIN("#",TRUE,
IFERROR(VLOOKUP($F416,all_tags[style],1,FALSE),""),
IFERROR(VLOOKUP($G416,all_tags[style],1,FALSE),""),
IFERROR(VLOOKUP($H416,all_tags[style],1,FALSE),""),
IFERROR(VLOOKUP($I416,all_tags[style],1,FALSE),""),
IFERROR(VLOOKUP($J416,all_tags[style],1,FALSE),""),
IFERROR(VLOOKUP($K416,all_tags[style],1,FALSE),""),
IFERROR(VLOOKUP($L416,all_tags[style],1,FALSE),""),
IFERROR(VLOOKUP($M416,all_tags[style],1,FALSE),""),
IFERROR(VLOOKUP($N416,all_tags[style],1,FALSE),""),
IFERROR(VLOOKUP($O416,all_tags[style],1,FALSE),"")
)</f>
        <v/>
      </c>
      <c r="AG416" s="5" t="str">
        <f>_xlfn.TEXTJOIN("#",TRUE,
IFERROR(VLOOKUP($F416,all_tags[theme],1,FALSE),""),
IFERROR(VLOOKUP($G416,all_tags[theme],1,FALSE),""),
IFERROR(VLOOKUP($H416,all_tags[theme],1,FALSE),""),
IFERROR(VLOOKUP($I416,all_tags[theme],1,FALSE),""),
IFERROR(VLOOKUP($J416,all_tags[theme],1,FALSE),""),
IFERROR(VLOOKUP($K416,all_tags[theme],1,FALSE),""),
IFERROR(VLOOKUP($L416,all_tags[theme],1,FALSE),""),
IFERROR(VLOOKUP($M416,all_tags[theme],1,FALSE),""),
IFERROR(VLOOKUP($N416,all_tags[theme],1,FALSE),""),
IFERROR(VLOOKUP($O416,all_tags[theme],1,FALSE),"")
)</f>
        <v>data-viz</v>
      </c>
      <c r="AH416" s="5" t="str">
        <f>_xlfn.TEXTJOIN("#",TRUE,
IFERROR(VLOOKUP($F416,all_tags[topic],1,FALSE),""),
IFERROR(VLOOKUP($G416,all_tags[topic],1,FALSE),""),
IFERROR(VLOOKUP($H416,all_tags[topic],1,FALSE),""),
IFERROR(VLOOKUP($I416,all_tags[topic],1,FALSE),""),
IFERROR(VLOOKUP($J416,all_tags[topic],1,FALSE),""),
IFERROR(VLOOKUP($K416,all_tags[topic],1,FALSE),""),
IFERROR(VLOOKUP($L416,all_tags[topic],1,FALSE),""),
IFERROR(VLOOKUP($M416,all_tags[topic],1,FALSE),""),
IFERROR(VLOOKUP($N416,all_tags[topic],1,FALSE),""),
IFERROR(VLOOKUP($O416,all_tags[topic],1,FALSE),"")
)</f>
        <v/>
      </c>
      <c r="AI416" s="5" t="str">
        <f>_xlfn.TEXTJOIN("#",TRUE,
IFERROR(VLOOKUP($F416,all_tags[area],1,FALSE),""),
IFERROR(VLOOKUP($G416,all_tags[area],1,FALSE),""),
IFERROR(VLOOKUP($H416,all_tags[area],1,FALSE),""),
IFERROR(VLOOKUP($I416,all_tags[area],1,FALSE),""),
IFERROR(VLOOKUP($J416,all_tags[area],1,FALSE),""),
IFERROR(VLOOKUP($K416,all_tags[area],1,FALSE),""),
IFERROR(VLOOKUP($L416,all_tags[area],1,FALSE),""),
IFERROR(VLOOKUP($M416,all_tags[area],1,FALSE),""),
IFERROR(VLOOKUP($N416,all_tags[area],1,FALSE),""),
IFERROR(VLOOKUP($O416,all_tags[area],1,FALSE),"")
)</f>
        <v/>
      </c>
      <c r="AJ416" s="5" t="str">
        <f>_xlfn.TEXTJOIN("#",TRUE,
IFERROR(VLOOKUP($F416,all_tags[technology],1,FALSE),""),
IFERROR(VLOOKUP($G416,all_tags[technology],1,FALSE),""),
IFERROR(VLOOKUP($H416,all_tags[technology],1,FALSE),""),
IFERROR(VLOOKUP($I416,all_tags[technology],1,FALSE),""),
IFERROR(VLOOKUP($J416,all_tags[technology],1,FALSE),""),
IFERROR(VLOOKUP($K416,all_tags[technology],1,FALSE),""),
IFERROR(VLOOKUP($L416,all_tags[technology],1,FALSE),""),
IFERROR(VLOOKUP($M416,all_tags[technology],1,FALSE),""),
IFERROR(VLOOKUP($N416,all_tags[technology],1,FALSE),""),
IFERROR(VLOOKUP($O416,all_tags[technology],1,FALSE),"")
)</f>
        <v/>
      </c>
      <c r="AK416" s="5" t="str">
        <f>_xlfn.TEXTJOIN("#",TRUE,
IFERROR(VLOOKUP($F416,all_tags[other],1,FALSE),""),
IFERROR(VLOOKUP($G416,all_tags[other],1,FALSE),""),
IFERROR(VLOOKUP($H416,all_tags[other],1,FALSE),""),
IFERROR(VLOOKUP($I416,all_tags[other],1,FALSE),""),
IFERROR(VLOOKUP($J416,all_tags[other],1,FALSE),""),
IFERROR(VLOOKUP($K416,all_tags[other],1,FALSE),""),
IFERROR(VLOOKUP($L416,all_tags[other],1,FALSE),""),
IFERROR(VLOOKUP($M416,all_tags[other],1,FALSE),""),
IFERROR(VLOOKUP($N416,all_tags[other],1,FALSE),""),
IFERROR(VLOOKUP($O416,all_tags[other],1,FALSE),"")
)</f>
        <v/>
      </c>
      <c r="AL416" t="str">
        <f t="shared" si="6"/>
        <v>article;opinion;definition;data-viz</v>
      </c>
    </row>
    <row r="417" spans="1:38" x14ac:dyDescent="0.25">
      <c r="A417" t="str">
        <f>source_data[[#This Row],[link_id]]</f>
        <v>L00966</v>
      </c>
      <c r="B417" t="str">
        <f>source_data[[#This Row],[link]]</f>
        <v>http://www.openculture.com/2016/01/the-new-york-public-library-lets-you-download-180000-images-in-high-res.html</v>
      </c>
      <c r="C417" t="str">
        <f>source_data[[#This Row],[article_title]]</f>
        <v>The New York Public Library Lets You Download 180,000 Images in High Resolution: Historic Photographs, Maps, Letters &amp; More</v>
      </c>
      <c r="D417" t="str">
        <f>source_data[[#This Row],[concatenate]]</f>
        <v>post;art;free</v>
      </c>
      <c r="E417">
        <f>source_data[[#This Row],[tag_count]]</f>
        <v>3</v>
      </c>
      <c r="F417" t="str" cm="1">
        <f t="array" ref="F417:H417">_xlfn.TEXTSPLIT(Table5[[#This Row],[concatenate]],";")</f>
        <v>post</v>
      </c>
      <c r="G417" t="str">
        <v>art</v>
      </c>
      <c r="H417" t="str">
        <v>free</v>
      </c>
      <c r="Q417">
        <f>IF(ISBLANK(F417),-1,COUNTIF(all_tags[],F417)-COUNTIF(all_tags[category],F417))</f>
        <v>1</v>
      </c>
      <c r="R417">
        <f>IF(ISBLANK(G417),-1,COUNTIF(all_tags[],G417)-COUNTIF(all_tags[category],G417))</f>
        <v>1</v>
      </c>
      <c r="S417">
        <f>IF(ISBLANK(H417),-1,COUNTIF(all_tags[],H417)-COUNTIF(all_tags[category],H417))</f>
        <v>1</v>
      </c>
      <c r="T417">
        <f>IF(ISBLANK(I417),-1,COUNTIF(all_tags[],I417)-COUNTIF(all_tags[category],I417))</f>
        <v>-1</v>
      </c>
      <c r="U417">
        <f>IF(ISBLANK(J417),-1,COUNTIF(all_tags[],J417)-COUNTIF(all_tags[category],J417))</f>
        <v>-1</v>
      </c>
      <c r="V417">
        <f>IF(ISBLANK(K417),-1,COUNTIF(all_tags[],K417)-COUNTIF(all_tags[category],K417))</f>
        <v>-1</v>
      </c>
      <c r="W417">
        <f>IF(ISBLANK(L417),-1,COUNTIF(all_tags[],L417)-COUNTIF(all_tags[category],L417))</f>
        <v>-1</v>
      </c>
      <c r="X417">
        <f>IF(ISBLANK(M417),-1,COUNTIF(all_tags[],M417)-COUNTIF(all_tags[category],M417))</f>
        <v>-1</v>
      </c>
      <c r="Y417">
        <f>IF(ISBLANK(N417),-1,COUNTIF(all_tags[],N417)-COUNTIF(all_tags[category],N417))</f>
        <v>-1</v>
      </c>
      <c r="Z417">
        <f>IF(ISBLANK(O417),-1,COUNTIF(all_tags[],O417)-COUNTIF(all_tags[category],O417))</f>
        <v>-1</v>
      </c>
      <c r="AB417" t="str">
        <f>Table5[[#This Row],[link_id]]</f>
        <v>L00966</v>
      </c>
      <c r="AC417" s="5" t="str">
        <f>_xlfn.TEXTJOIN("#",TRUE,
IFERROR(VLOOKUP($F417,all_tags[format],1,FALSE),""),
IFERROR(VLOOKUP($G417,all_tags[format],1,FALSE),""),
IFERROR(VLOOKUP($H417,all_tags[format],1,FALSE),""),
IFERROR(VLOOKUP($I417,all_tags[format],1,FALSE),""),
IFERROR(VLOOKUP($J417,all_tags[format],1,FALSE),""),
IFERROR(VLOOKUP($K417,all_tags[format],1,FALSE),""),
IFERROR(VLOOKUP($L417,all_tags[format],1,FALSE),""),
IFERROR(VLOOKUP($M417,all_tags[format],1,FALSE),""),
IFERROR(VLOOKUP($N417,all_tags[format],1,FALSE),""),
IFERROR(VLOOKUP($O417,all_tags[format],1,FALSE),"")
)</f>
        <v>post</v>
      </c>
      <c r="AD417" s="5" t="str">
        <f>_xlfn.TEXTJOIN("#",TRUE,
IFERROR(VLOOKUP($F417,all_tags[type],1,FALSE),""),
IFERROR(VLOOKUP($G417,all_tags[type],1,FALSE),""),
IFERROR(VLOOKUP($H417,all_tags[type],1,FALSE),""),
IFERROR(VLOOKUP($I417,all_tags[type],1,FALSE),""),
IFERROR(VLOOKUP($J417,all_tags[type],1,FALSE),""),
IFERROR(VLOOKUP($K417,all_tags[type],1,FALSE),""),
IFERROR(VLOOKUP($L417,all_tags[type],1,FALSE),""),
IFERROR(VLOOKUP($M417,all_tags[type],1,FALSE),""),
IFERROR(VLOOKUP($N417,all_tags[type],1,FALSE),""),
IFERROR(VLOOKUP($O417,all_tags[type],1,FALSE),"")
)</f>
        <v/>
      </c>
      <c r="AE417" s="5" t="str">
        <f>_xlfn.TEXTJOIN("#",TRUE,
IFERROR(VLOOKUP($F417,all_tags[level],1,FALSE),""),
IFERROR(VLOOKUP($G417,all_tags[level],1,FALSE),""),
IFERROR(VLOOKUP($H417,all_tags[level],1,FALSE),""),
IFERROR(VLOOKUP($I417,all_tags[level],1,FALSE),""),
IFERROR(VLOOKUP($J417,all_tags[level],1,FALSE),""),
IFERROR(VLOOKUP($K417,all_tags[level],1,FALSE),""),
IFERROR(VLOOKUP($L417,all_tags[level],1,FALSE),""),
IFERROR(VLOOKUP($M417,all_tags[level],1,FALSE),""),
IFERROR(VLOOKUP($N417,all_tags[level],1,FALSE),""),
IFERROR(VLOOKUP($O417,all_tags[level],1,FALSE),"")
)</f>
        <v/>
      </c>
      <c r="AF417" s="5" t="str">
        <f>_xlfn.TEXTJOIN("#",TRUE,
IFERROR(VLOOKUP($F417,all_tags[style],1,FALSE),""),
IFERROR(VLOOKUP($G417,all_tags[style],1,FALSE),""),
IFERROR(VLOOKUP($H417,all_tags[style],1,FALSE),""),
IFERROR(VLOOKUP($I417,all_tags[style],1,FALSE),""),
IFERROR(VLOOKUP($J417,all_tags[style],1,FALSE),""),
IFERROR(VLOOKUP($K417,all_tags[style],1,FALSE),""),
IFERROR(VLOOKUP($L417,all_tags[style],1,FALSE),""),
IFERROR(VLOOKUP($M417,all_tags[style],1,FALSE),""),
IFERROR(VLOOKUP($N417,all_tags[style],1,FALSE),""),
IFERROR(VLOOKUP($O417,all_tags[style],1,FALSE),"")
)</f>
        <v/>
      </c>
      <c r="AG417" s="5" t="str">
        <f>_xlfn.TEXTJOIN("#",TRUE,
IFERROR(VLOOKUP($F417,all_tags[theme],1,FALSE),""),
IFERROR(VLOOKUP($G417,all_tags[theme],1,FALSE),""),
IFERROR(VLOOKUP($H417,all_tags[theme],1,FALSE),""),
IFERROR(VLOOKUP($I417,all_tags[theme],1,FALSE),""),
IFERROR(VLOOKUP($J417,all_tags[theme],1,FALSE),""),
IFERROR(VLOOKUP($K417,all_tags[theme],1,FALSE),""),
IFERROR(VLOOKUP($L417,all_tags[theme],1,FALSE),""),
IFERROR(VLOOKUP($M417,all_tags[theme],1,FALSE),""),
IFERROR(VLOOKUP($N417,all_tags[theme],1,FALSE),""),
IFERROR(VLOOKUP($O417,all_tags[theme],1,FALSE),"")
)</f>
        <v/>
      </c>
      <c r="AH417" s="5" t="str">
        <f>_xlfn.TEXTJOIN("#",TRUE,
IFERROR(VLOOKUP($F417,all_tags[topic],1,FALSE),""),
IFERROR(VLOOKUP($G417,all_tags[topic],1,FALSE),""),
IFERROR(VLOOKUP($H417,all_tags[topic],1,FALSE),""),
IFERROR(VLOOKUP($I417,all_tags[topic],1,FALSE),""),
IFERROR(VLOOKUP($J417,all_tags[topic],1,FALSE),""),
IFERROR(VLOOKUP($K417,all_tags[topic],1,FALSE),""),
IFERROR(VLOOKUP($L417,all_tags[topic],1,FALSE),""),
IFERROR(VLOOKUP($M417,all_tags[topic],1,FALSE),""),
IFERROR(VLOOKUP($N417,all_tags[topic],1,FALSE),""),
IFERROR(VLOOKUP($O417,all_tags[topic],1,FALSE),"")
)</f>
        <v/>
      </c>
      <c r="AI417" s="5" t="str">
        <f>_xlfn.TEXTJOIN("#",TRUE,
IFERROR(VLOOKUP($F417,all_tags[area],1,FALSE),""),
IFERROR(VLOOKUP($G417,all_tags[area],1,FALSE),""),
IFERROR(VLOOKUP($H417,all_tags[area],1,FALSE),""),
IFERROR(VLOOKUP($I417,all_tags[area],1,FALSE),""),
IFERROR(VLOOKUP($J417,all_tags[area],1,FALSE),""),
IFERROR(VLOOKUP($K417,all_tags[area],1,FALSE),""),
IFERROR(VLOOKUP($L417,all_tags[area],1,FALSE),""),
IFERROR(VLOOKUP($M417,all_tags[area],1,FALSE),""),
IFERROR(VLOOKUP($N417,all_tags[area],1,FALSE),""),
IFERROR(VLOOKUP($O417,all_tags[area],1,FALSE),"")
)</f>
        <v/>
      </c>
      <c r="AJ417" s="5" t="str">
        <f>_xlfn.TEXTJOIN("#",TRUE,
IFERROR(VLOOKUP($F417,all_tags[technology],1,FALSE),""),
IFERROR(VLOOKUP($G417,all_tags[technology],1,FALSE),""),
IFERROR(VLOOKUP($H417,all_tags[technology],1,FALSE),""),
IFERROR(VLOOKUP($I417,all_tags[technology],1,FALSE),""),
IFERROR(VLOOKUP($J417,all_tags[technology],1,FALSE),""),
IFERROR(VLOOKUP($K417,all_tags[technology],1,FALSE),""),
IFERROR(VLOOKUP($L417,all_tags[technology],1,FALSE),""),
IFERROR(VLOOKUP($M417,all_tags[technology],1,FALSE),""),
IFERROR(VLOOKUP($N417,all_tags[technology],1,FALSE),""),
IFERROR(VLOOKUP($O417,all_tags[technology],1,FALSE),"")
)</f>
        <v/>
      </c>
      <c r="AK417" s="5" t="str">
        <f>_xlfn.TEXTJOIN("#",TRUE,
IFERROR(VLOOKUP($F417,all_tags[other],1,FALSE),""),
IFERROR(VLOOKUP($G417,all_tags[other],1,FALSE),""),
IFERROR(VLOOKUP($H417,all_tags[other],1,FALSE),""),
IFERROR(VLOOKUP($I417,all_tags[other],1,FALSE),""),
IFERROR(VLOOKUP($J417,all_tags[other],1,FALSE),""),
IFERROR(VLOOKUP($K417,all_tags[other],1,FALSE),""),
IFERROR(VLOOKUP($L417,all_tags[other],1,FALSE),""),
IFERROR(VLOOKUP($M417,all_tags[other],1,FALSE),""),
IFERROR(VLOOKUP($N417,all_tags[other],1,FALSE),""),
IFERROR(VLOOKUP($O417,all_tags[other],1,FALSE),"")
)</f>
        <v>art#free</v>
      </c>
      <c r="AL417" t="str">
        <f t="shared" si="6"/>
        <v>post;art;free</v>
      </c>
    </row>
    <row r="418" spans="1:38" ht="45" x14ac:dyDescent="0.25">
      <c r="A418" t="str">
        <f>source_data[[#This Row],[link_id]]</f>
        <v>L00968</v>
      </c>
      <c r="B418" t="str">
        <f>source_data[[#This Row],[link]]</f>
        <v>http://www.feat.engineering/</v>
      </c>
      <c r="C418" t="str">
        <f>source_data[[#This Row],[article_title]]</f>
        <v>Feature Engineering and Selection: A Practical Approach for Predictive Models</v>
      </c>
      <c r="D418" t="str">
        <f>source_data[[#This Row],[concatenate]]</f>
        <v>book;online;feature-engineering;ml;predictive-modeling</v>
      </c>
      <c r="E418">
        <f>source_data[[#This Row],[tag_count]]</f>
        <v>3</v>
      </c>
      <c r="F418" t="str" cm="1">
        <f t="array" ref="F418:J418">_xlfn.TEXTSPLIT(Table5[[#This Row],[concatenate]],";")</f>
        <v>book</v>
      </c>
      <c r="G418" t="str">
        <v>online</v>
      </c>
      <c r="H418" t="str">
        <v>feature-engineering</v>
      </c>
      <c r="I418" t="str">
        <v>ml</v>
      </c>
      <c r="J418" t="str">
        <v>predictive-modeling</v>
      </c>
      <c r="Q418">
        <f>IF(ISBLANK(F418),-1,COUNTIF(all_tags[],F418)-COUNTIF(all_tags[category],F418))</f>
        <v>1</v>
      </c>
      <c r="R418">
        <f>IF(ISBLANK(G418),-1,COUNTIF(all_tags[],G418)-COUNTIF(all_tags[category],G418))</f>
        <v>1</v>
      </c>
      <c r="S418">
        <f>IF(ISBLANK(H418),-1,COUNTIF(all_tags[],H418)-COUNTIF(all_tags[category],H418))</f>
        <v>1</v>
      </c>
      <c r="T418">
        <f>IF(ISBLANK(I418),-1,COUNTIF(all_tags[],I418)-COUNTIF(all_tags[category],I418))</f>
        <v>1</v>
      </c>
      <c r="U418">
        <f>IF(ISBLANK(J418),-1,COUNTIF(all_tags[],J418)-COUNTIF(all_tags[category],J418))</f>
        <v>1</v>
      </c>
      <c r="V418">
        <f>IF(ISBLANK(K418),-1,COUNTIF(all_tags[],K418)-COUNTIF(all_tags[category],K418))</f>
        <v>-1</v>
      </c>
      <c r="W418">
        <f>IF(ISBLANK(L418),-1,COUNTIF(all_tags[],L418)-COUNTIF(all_tags[category],L418))</f>
        <v>-1</v>
      </c>
      <c r="X418">
        <f>IF(ISBLANK(M418),-1,COUNTIF(all_tags[],M418)-COUNTIF(all_tags[category],M418))</f>
        <v>-1</v>
      </c>
      <c r="Y418">
        <f>IF(ISBLANK(N418),-1,COUNTIF(all_tags[],N418)-COUNTIF(all_tags[category],N418))</f>
        <v>-1</v>
      </c>
      <c r="Z418">
        <f>IF(ISBLANK(O418),-1,COUNTIF(all_tags[],O418)-COUNTIF(all_tags[category],O418))</f>
        <v>-1</v>
      </c>
      <c r="AB418" t="str">
        <f>Table5[[#This Row],[link_id]]</f>
        <v>L00968</v>
      </c>
      <c r="AC418" s="5" t="str">
        <f>_xlfn.TEXTJOIN("#",TRUE,
IFERROR(VLOOKUP($F418,all_tags[format],1,FALSE),""),
IFERROR(VLOOKUP($G418,all_tags[format],1,FALSE),""),
IFERROR(VLOOKUP($H418,all_tags[format],1,FALSE),""),
IFERROR(VLOOKUP($I418,all_tags[format],1,FALSE),""),
IFERROR(VLOOKUP($J418,all_tags[format],1,FALSE),""),
IFERROR(VLOOKUP($K418,all_tags[format],1,FALSE),""),
IFERROR(VLOOKUP($L418,all_tags[format],1,FALSE),""),
IFERROR(VLOOKUP($M418,all_tags[format],1,FALSE),""),
IFERROR(VLOOKUP($N418,all_tags[format],1,FALSE),""),
IFERROR(VLOOKUP($O418,all_tags[format],1,FALSE),"")
)</f>
        <v>book#online</v>
      </c>
      <c r="AD418" s="5" t="str">
        <f>_xlfn.TEXTJOIN("#",TRUE,
IFERROR(VLOOKUP($F418,all_tags[type],1,FALSE),""),
IFERROR(VLOOKUP($G418,all_tags[type],1,FALSE),""),
IFERROR(VLOOKUP($H418,all_tags[type],1,FALSE),""),
IFERROR(VLOOKUP($I418,all_tags[type],1,FALSE),""),
IFERROR(VLOOKUP($J418,all_tags[type],1,FALSE),""),
IFERROR(VLOOKUP($K418,all_tags[type],1,FALSE),""),
IFERROR(VLOOKUP($L418,all_tags[type],1,FALSE),""),
IFERROR(VLOOKUP($M418,all_tags[type],1,FALSE),""),
IFERROR(VLOOKUP($N418,all_tags[type],1,FALSE),""),
IFERROR(VLOOKUP($O418,all_tags[type],1,FALSE),"")
)</f>
        <v/>
      </c>
      <c r="AE418" s="5" t="str">
        <f>_xlfn.TEXTJOIN("#",TRUE,
IFERROR(VLOOKUP($F418,all_tags[level],1,FALSE),""),
IFERROR(VLOOKUP($G418,all_tags[level],1,FALSE),""),
IFERROR(VLOOKUP($H418,all_tags[level],1,FALSE),""),
IFERROR(VLOOKUP($I418,all_tags[level],1,FALSE),""),
IFERROR(VLOOKUP($J418,all_tags[level],1,FALSE),""),
IFERROR(VLOOKUP($K418,all_tags[level],1,FALSE),""),
IFERROR(VLOOKUP($L418,all_tags[level],1,FALSE),""),
IFERROR(VLOOKUP($M418,all_tags[level],1,FALSE),""),
IFERROR(VLOOKUP($N418,all_tags[level],1,FALSE),""),
IFERROR(VLOOKUP($O418,all_tags[level],1,FALSE),"")
)</f>
        <v/>
      </c>
      <c r="AF418" s="5" t="str">
        <f>_xlfn.TEXTJOIN("#",TRUE,
IFERROR(VLOOKUP($F418,all_tags[style],1,FALSE),""),
IFERROR(VLOOKUP($G418,all_tags[style],1,FALSE),""),
IFERROR(VLOOKUP($H418,all_tags[style],1,FALSE),""),
IFERROR(VLOOKUP($I418,all_tags[style],1,FALSE),""),
IFERROR(VLOOKUP($J418,all_tags[style],1,FALSE),""),
IFERROR(VLOOKUP($K418,all_tags[style],1,FALSE),""),
IFERROR(VLOOKUP($L418,all_tags[style],1,FALSE),""),
IFERROR(VLOOKUP($M418,all_tags[style],1,FALSE),""),
IFERROR(VLOOKUP($N418,all_tags[style],1,FALSE),""),
IFERROR(VLOOKUP($O418,all_tags[style],1,FALSE),"")
)</f>
        <v/>
      </c>
      <c r="AG418" s="5" t="str">
        <f>_xlfn.TEXTJOIN("#",TRUE,
IFERROR(VLOOKUP($F418,all_tags[theme],1,FALSE),""),
IFERROR(VLOOKUP($G418,all_tags[theme],1,FALSE),""),
IFERROR(VLOOKUP($H418,all_tags[theme],1,FALSE),""),
IFERROR(VLOOKUP($I418,all_tags[theme],1,FALSE),""),
IFERROR(VLOOKUP($J418,all_tags[theme],1,FALSE),""),
IFERROR(VLOOKUP($K418,all_tags[theme],1,FALSE),""),
IFERROR(VLOOKUP($L418,all_tags[theme],1,FALSE),""),
IFERROR(VLOOKUP($M418,all_tags[theme],1,FALSE),""),
IFERROR(VLOOKUP($N418,all_tags[theme],1,FALSE),""),
IFERROR(VLOOKUP($O418,all_tags[theme],1,FALSE),"")
)</f>
        <v/>
      </c>
      <c r="AH418" s="5" t="str">
        <f>_xlfn.TEXTJOIN("#",TRUE,
IFERROR(VLOOKUP($F418,all_tags[topic],1,FALSE),""),
IFERROR(VLOOKUP($G418,all_tags[topic],1,FALSE),""),
IFERROR(VLOOKUP($H418,all_tags[topic],1,FALSE),""),
IFERROR(VLOOKUP($I418,all_tags[topic],1,FALSE),""),
IFERROR(VLOOKUP($J418,all_tags[topic],1,FALSE),""),
IFERROR(VLOOKUP($K418,all_tags[topic],1,FALSE),""),
IFERROR(VLOOKUP($L418,all_tags[topic],1,FALSE),""),
IFERROR(VLOOKUP($M418,all_tags[topic],1,FALSE),""),
IFERROR(VLOOKUP($N418,all_tags[topic],1,FALSE),""),
IFERROR(VLOOKUP($O418,all_tags[topic],1,FALSE),"")
)</f>
        <v/>
      </c>
      <c r="AI418" s="5" t="str">
        <f>_xlfn.TEXTJOIN("#",TRUE,
IFERROR(VLOOKUP($F418,all_tags[area],1,FALSE),""),
IFERROR(VLOOKUP($G418,all_tags[area],1,FALSE),""),
IFERROR(VLOOKUP($H418,all_tags[area],1,FALSE),""),
IFERROR(VLOOKUP($I418,all_tags[area],1,FALSE),""),
IFERROR(VLOOKUP($J418,all_tags[area],1,FALSE),""),
IFERROR(VLOOKUP($K418,all_tags[area],1,FALSE),""),
IFERROR(VLOOKUP($L418,all_tags[area],1,FALSE),""),
IFERROR(VLOOKUP($M418,all_tags[area],1,FALSE),""),
IFERROR(VLOOKUP($N418,all_tags[area],1,FALSE),""),
IFERROR(VLOOKUP($O418,all_tags[area],1,FALSE),"")
)</f>
        <v>feature-engineering#ml#predictive-modeling</v>
      </c>
      <c r="AJ418" s="5" t="str">
        <f>_xlfn.TEXTJOIN("#",TRUE,
IFERROR(VLOOKUP($F418,all_tags[technology],1,FALSE),""),
IFERROR(VLOOKUP($G418,all_tags[technology],1,FALSE),""),
IFERROR(VLOOKUP($H418,all_tags[technology],1,FALSE),""),
IFERROR(VLOOKUP($I418,all_tags[technology],1,FALSE),""),
IFERROR(VLOOKUP($J418,all_tags[technology],1,FALSE),""),
IFERROR(VLOOKUP($K418,all_tags[technology],1,FALSE),""),
IFERROR(VLOOKUP($L418,all_tags[technology],1,FALSE),""),
IFERROR(VLOOKUP($M418,all_tags[technology],1,FALSE),""),
IFERROR(VLOOKUP($N418,all_tags[technology],1,FALSE),""),
IFERROR(VLOOKUP($O418,all_tags[technology],1,FALSE),"")
)</f>
        <v/>
      </c>
      <c r="AK418" s="5" t="str">
        <f>_xlfn.TEXTJOIN("#",TRUE,
IFERROR(VLOOKUP($F418,all_tags[other],1,FALSE),""),
IFERROR(VLOOKUP($G418,all_tags[other],1,FALSE),""),
IFERROR(VLOOKUP($H418,all_tags[other],1,FALSE),""),
IFERROR(VLOOKUP($I418,all_tags[other],1,FALSE),""),
IFERROR(VLOOKUP($J418,all_tags[other],1,FALSE),""),
IFERROR(VLOOKUP($K418,all_tags[other],1,FALSE),""),
IFERROR(VLOOKUP($L418,all_tags[other],1,FALSE),""),
IFERROR(VLOOKUP($M418,all_tags[other],1,FALSE),""),
IFERROR(VLOOKUP($N418,all_tags[other],1,FALSE),""),
IFERROR(VLOOKUP($O418,all_tags[other],1,FALSE),"")
)</f>
        <v/>
      </c>
      <c r="AL418" t="str">
        <f t="shared" si="6"/>
        <v>book;online;feature-engineering;ml;predictive-modeling</v>
      </c>
    </row>
    <row r="419" spans="1:38" x14ac:dyDescent="0.25">
      <c r="A419" t="str">
        <f>source_data[[#This Row],[link_id]]</f>
        <v>L00969</v>
      </c>
      <c r="B419" t="str">
        <f>source_data[[#This Row],[link]]</f>
        <v>https://stats.idre.ucla.edu/other/dae/</v>
      </c>
      <c r="C419" t="str">
        <f>source_data[[#This Row],[article_title]]</f>
        <v>DATA ANALYSIS EXAMPLES</v>
      </c>
      <c r="D419" t="str">
        <f>source_data[[#This Row],[concatenate]]</f>
        <v>list;data-analysis;technique;technology;statistics;rstats</v>
      </c>
      <c r="E419">
        <f>source_data[[#This Row],[tag_count]]</f>
        <v>6</v>
      </c>
      <c r="F419" t="str" cm="1">
        <f t="array" ref="F419:K419">_xlfn.TEXTSPLIT(Table5[[#This Row],[concatenate]],";")</f>
        <v>list</v>
      </c>
      <c r="G419" t="str">
        <v>data-analysis</v>
      </c>
      <c r="H419" t="str">
        <v>technique</v>
      </c>
      <c r="I419" t="str">
        <v>technology</v>
      </c>
      <c r="J419" t="str">
        <v>statistics</v>
      </c>
      <c r="K419" t="str">
        <v>rstats</v>
      </c>
      <c r="Q419">
        <f>IF(ISBLANK(F419),-1,COUNTIF(all_tags[],F419)-COUNTIF(all_tags[category],F419))</f>
        <v>1</v>
      </c>
      <c r="R419">
        <f>IF(ISBLANK(G419),-1,COUNTIF(all_tags[],G419)-COUNTIF(all_tags[category],G419))</f>
        <v>1</v>
      </c>
      <c r="S419">
        <f>IF(ISBLANK(H419),-1,COUNTIF(all_tags[],H419)-COUNTIF(all_tags[category],H419))</f>
        <v>1</v>
      </c>
      <c r="T419">
        <f>IF(ISBLANK(I419),-1,COUNTIF(all_tags[],I419)-COUNTIF(all_tags[category],I419))</f>
        <v>1</v>
      </c>
      <c r="U419">
        <f>IF(ISBLANK(J419),-1,COUNTIF(all_tags[],J419)-COUNTIF(all_tags[category],J419))</f>
        <v>1</v>
      </c>
      <c r="V419">
        <f>IF(ISBLANK(K419),-1,COUNTIF(all_tags[],K419)-COUNTIF(all_tags[category],K419))</f>
        <v>1</v>
      </c>
      <c r="W419">
        <f>IF(ISBLANK(L419),-1,COUNTIF(all_tags[],L419)-COUNTIF(all_tags[category],L419))</f>
        <v>-1</v>
      </c>
      <c r="X419">
        <f>IF(ISBLANK(M419),-1,COUNTIF(all_tags[],M419)-COUNTIF(all_tags[category],M419))</f>
        <v>-1</v>
      </c>
      <c r="Y419">
        <f>IF(ISBLANK(N419),-1,COUNTIF(all_tags[],N419)-COUNTIF(all_tags[category],N419))</f>
        <v>-1</v>
      </c>
      <c r="Z419">
        <f>IF(ISBLANK(O419),-1,COUNTIF(all_tags[],O419)-COUNTIF(all_tags[category],O419))</f>
        <v>-1</v>
      </c>
      <c r="AB419" t="str">
        <f>Table5[[#This Row],[link_id]]</f>
        <v>L00969</v>
      </c>
      <c r="AC419" s="5" t="str">
        <f>_xlfn.TEXTJOIN("#",TRUE,
IFERROR(VLOOKUP($F419,all_tags[format],1,FALSE),""),
IFERROR(VLOOKUP($G419,all_tags[format],1,FALSE),""),
IFERROR(VLOOKUP($H419,all_tags[format],1,FALSE),""),
IFERROR(VLOOKUP($I419,all_tags[format],1,FALSE),""),
IFERROR(VLOOKUP($J419,all_tags[format],1,FALSE),""),
IFERROR(VLOOKUP($K419,all_tags[format],1,FALSE),""),
IFERROR(VLOOKUP($L419,all_tags[format],1,FALSE),""),
IFERROR(VLOOKUP($M419,all_tags[format],1,FALSE),""),
IFERROR(VLOOKUP($N419,all_tags[format],1,FALSE),""),
IFERROR(VLOOKUP($O419,all_tags[format],1,FALSE),"")
)</f>
        <v/>
      </c>
      <c r="AD419" s="5" t="str">
        <f>_xlfn.TEXTJOIN("#",TRUE,
IFERROR(VLOOKUP($F419,all_tags[type],1,FALSE),""),
IFERROR(VLOOKUP($G419,all_tags[type],1,FALSE),""),
IFERROR(VLOOKUP($H419,all_tags[type],1,FALSE),""),
IFERROR(VLOOKUP($I419,all_tags[type],1,FALSE),""),
IFERROR(VLOOKUP($J419,all_tags[type],1,FALSE),""),
IFERROR(VLOOKUP($K419,all_tags[type],1,FALSE),""),
IFERROR(VLOOKUP($L419,all_tags[type],1,FALSE),""),
IFERROR(VLOOKUP($M419,all_tags[type],1,FALSE),""),
IFERROR(VLOOKUP($N419,all_tags[type],1,FALSE),""),
IFERROR(VLOOKUP($O419,all_tags[type],1,FALSE),"")
)</f>
        <v>list</v>
      </c>
      <c r="AE419" s="5" t="str">
        <f>_xlfn.TEXTJOIN("#",TRUE,
IFERROR(VLOOKUP($F419,all_tags[level],1,FALSE),""),
IFERROR(VLOOKUP($G419,all_tags[level],1,FALSE),""),
IFERROR(VLOOKUP($H419,all_tags[level],1,FALSE),""),
IFERROR(VLOOKUP($I419,all_tags[level],1,FALSE),""),
IFERROR(VLOOKUP($J419,all_tags[level],1,FALSE),""),
IFERROR(VLOOKUP($K419,all_tags[level],1,FALSE),""),
IFERROR(VLOOKUP($L419,all_tags[level],1,FALSE),""),
IFERROR(VLOOKUP($M419,all_tags[level],1,FALSE),""),
IFERROR(VLOOKUP($N419,all_tags[level],1,FALSE),""),
IFERROR(VLOOKUP($O419,all_tags[level],1,FALSE),"")
)</f>
        <v/>
      </c>
      <c r="AF419" s="5" t="str">
        <f>_xlfn.TEXTJOIN("#",TRUE,
IFERROR(VLOOKUP($F419,all_tags[style],1,FALSE),""),
IFERROR(VLOOKUP($G419,all_tags[style],1,FALSE),""),
IFERROR(VLOOKUP($H419,all_tags[style],1,FALSE),""),
IFERROR(VLOOKUP($I419,all_tags[style],1,FALSE),""),
IFERROR(VLOOKUP($J419,all_tags[style],1,FALSE),""),
IFERROR(VLOOKUP($K419,all_tags[style],1,FALSE),""),
IFERROR(VLOOKUP($L419,all_tags[style],1,FALSE),""),
IFERROR(VLOOKUP($M419,all_tags[style],1,FALSE),""),
IFERROR(VLOOKUP($N419,all_tags[style],1,FALSE),""),
IFERROR(VLOOKUP($O419,all_tags[style],1,FALSE),"")
)</f>
        <v/>
      </c>
      <c r="AG419" s="5" t="str">
        <f>_xlfn.TEXTJOIN("#",TRUE,
IFERROR(VLOOKUP($F419,all_tags[theme],1,FALSE),""),
IFERROR(VLOOKUP($G419,all_tags[theme],1,FALSE),""),
IFERROR(VLOOKUP($H419,all_tags[theme],1,FALSE),""),
IFERROR(VLOOKUP($I419,all_tags[theme],1,FALSE),""),
IFERROR(VLOOKUP($J419,all_tags[theme],1,FALSE),""),
IFERROR(VLOOKUP($K419,all_tags[theme],1,FALSE),""),
IFERROR(VLOOKUP($L419,all_tags[theme],1,FALSE),""),
IFERROR(VLOOKUP($M419,all_tags[theme],1,FALSE),""),
IFERROR(VLOOKUP($N419,all_tags[theme],1,FALSE),""),
IFERROR(VLOOKUP($O419,all_tags[theme],1,FALSE),"")
)</f>
        <v>data-analysis</v>
      </c>
      <c r="AH419" s="5" t="str">
        <f>_xlfn.TEXTJOIN("#",TRUE,
IFERROR(VLOOKUP($F419,all_tags[topic],1,FALSE),""),
IFERROR(VLOOKUP($G419,all_tags[topic],1,FALSE),""),
IFERROR(VLOOKUP($H419,all_tags[topic],1,FALSE),""),
IFERROR(VLOOKUP($I419,all_tags[topic],1,FALSE),""),
IFERROR(VLOOKUP($J419,all_tags[topic],1,FALSE),""),
IFERROR(VLOOKUP($K419,all_tags[topic],1,FALSE),""),
IFERROR(VLOOKUP($L419,all_tags[topic],1,FALSE),""),
IFERROR(VLOOKUP($M419,all_tags[topic],1,FALSE),""),
IFERROR(VLOOKUP($N419,all_tags[topic],1,FALSE),""),
IFERROR(VLOOKUP($O419,all_tags[topic],1,FALSE),"")
)</f>
        <v>technique#technology</v>
      </c>
      <c r="AI419" s="5" t="str">
        <f>_xlfn.TEXTJOIN("#",TRUE,
IFERROR(VLOOKUP($F419,all_tags[area],1,FALSE),""),
IFERROR(VLOOKUP($G419,all_tags[area],1,FALSE),""),
IFERROR(VLOOKUP($H419,all_tags[area],1,FALSE),""),
IFERROR(VLOOKUP($I419,all_tags[area],1,FALSE),""),
IFERROR(VLOOKUP($J419,all_tags[area],1,FALSE),""),
IFERROR(VLOOKUP($K419,all_tags[area],1,FALSE),""),
IFERROR(VLOOKUP($L419,all_tags[area],1,FALSE),""),
IFERROR(VLOOKUP($M419,all_tags[area],1,FALSE),""),
IFERROR(VLOOKUP($N419,all_tags[area],1,FALSE),""),
IFERROR(VLOOKUP($O419,all_tags[area],1,FALSE),"")
)</f>
        <v>statistics</v>
      </c>
      <c r="AJ419" s="5" t="str">
        <f>_xlfn.TEXTJOIN("#",TRUE,
IFERROR(VLOOKUP($F419,all_tags[technology],1,FALSE),""),
IFERROR(VLOOKUP($G419,all_tags[technology],1,FALSE),""),
IFERROR(VLOOKUP($H419,all_tags[technology],1,FALSE),""),
IFERROR(VLOOKUP($I419,all_tags[technology],1,FALSE),""),
IFERROR(VLOOKUP($J419,all_tags[technology],1,FALSE),""),
IFERROR(VLOOKUP($K419,all_tags[technology],1,FALSE),""),
IFERROR(VLOOKUP($L419,all_tags[technology],1,FALSE),""),
IFERROR(VLOOKUP($M419,all_tags[technology],1,FALSE),""),
IFERROR(VLOOKUP($N419,all_tags[technology],1,FALSE),""),
IFERROR(VLOOKUP($O419,all_tags[technology],1,FALSE),"")
)</f>
        <v>rstats</v>
      </c>
      <c r="AK419" s="5" t="str">
        <f>_xlfn.TEXTJOIN("#",TRUE,
IFERROR(VLOOKUP($F419,all_tags[other],1,FALSE),""),
IFERROR(VLOOKUP($G419,all_tags[other],1,FALSE),""),
IFERROR(VLOOKUP($H419,all_tags[other],1,FALSE),""),
IFERROR(VLOOKUP($I419,all_tags[other],1,FALSE),""),
IFERROR(VLOOKUP($J419,all_tags[other],1,FALSE),""),
IFERROR(VLOOKUP($K419,all_tags[other],1,FALSE),""),
IFERROR(VLOOKUP($L419,all_tags[other],1,FALSE),""),
IFERROR(VLOOKUP($M419,all_tags[other],1,FALSE),""),
IFERROR(VLOOKUP($N419,all_tags[other],1,FALSE),""),
IFERROR(VLOOKUP($O419,all_tags[other],1,FALSE),"")
)</f>
        <v/>
      </c>
      <c r="AL419" t="str">
        <f t="shared" si="6"/>
        <v>list;data-analysis;technique;technology;statistics;rstats</v>
      </c>
    </row>
    <row r="420" spans="1:38" ht="30" x14ac:dyDescent="0.25">
      <c r="A420" t="str">
        <f>source_data[[#This Row],[link_id]]</f>
        <v>L00971</v>
      </c>
      <c r="B420" t="str">
        <f>source_data[[#This Row],[link]]</f>
        <v>https://www.martingoodson.com/ten-ways-your-data-project-is-going-to-fail/</v>
      </c>
      <c r="C420" t="str">
        <f>source_data[[#This Row],[article_title]]</f>
        <v>Ten Ways Your Data Project is Going to Fail</v>
      </c>
      <c r="D420" t="str">
        <f>source_data[[#This Row],[concatenate]]</f>
        <v>post;project;list;opinion;pitfall;data-science</v>
      </c>
      <c r="E420">
        <f>source_data[[#This Row],[tag_count]]</f>
        <v>4</v>
      </c>
      <c r="F420" t="str" cm="1">
        <f t="array" ref="F420:K420">_xlfn.TEXTSPLIT(Table5[[#This Row],[concatenate]],";")</f>
        <v>post</v>
      </c>
      <c r="G420" t="str">
        <v>project</v>
      </c>
      <c r="H420" t="str">
        <v>list</v>
      </c>
      <c r="I420" t="str">
        <v>opinion</v>
      </c>
      <c r="J420" t="str">
        <v>pitfall</v>
      </c>
      <c r="K420" t="str">
        <v>data-science</v>
      </c>
      <c r="Q420">
        <f>IF(ISBLANK(F420),-1,COUNTIF(all_tags[],F420)-COUNTIF(all_tags[category],F420))</f>
        <v>1</v>
      </c>
      <c r="R420">
        <f>IF(ISBLANK(G420),-1,COUNTIF(all_tags[],G420)-COUNTIF(all_tags[category],G420))</f>
        <v>1</v>
      </c>
      <c r="S420">
        <f>IF(ISBLANK(H420),-1,COUNTIF(all_tags[],H420)-COUNTIF(all_tags[category],H420))</f>
        <v>1</v>
      </c>
      <c r="T420">
        <f>IF(ISBLANK(I420),-1,COUNTIF(all_tags[],I420)-COUNTIF(all_tags[category],I420))</f>
        <v>1</v>
      </c>
      <c r="U420">
        <f>IF(ISBLANK(J420),-1,COUNTIF(all_tags[],J420)-COUNTIF(all_tags[category],J420))</f>
        <v>1</v>
      </c>
      <c r="V420">
        <f>IF(ISBLANK(K420),-1,COUNTIF(all_tags[],K420)-COUNTIF(all_tags[category],K420))</f>
        <v>1</v>
      </c>
      <c r="W420">
        <f>IF(ISBLANK(L420),-1,COUNTIF(all_tags[],L420)-COUNTIF(all_tags[category],L420))</f>
        <v>-1</v>
      </c>
      <c r="X420">
        <f>IF(ISBLANK(M420),-1,COUNTIF(all_tags[],M420)-COUNTIF(all_tags[category],M420))</f>
        <v>-1</v>
      </c>
      <c r="Y420">
        <f>IF(ISBLANK(N420),-1,COUNTIF(all_tags[],N420)-COUNTIF(all_tags[category],N420))</f>
        <v>-1</v>
      </c>
      <c r="Z420">
        <f>IF(ISBLANK(O420),-1,COUNTIF(all_tags[],O420)-COUNTIF(all_tags[category],O420))</f>
        <v>-1</v>
      </c>
      <c r="AB420" t="str">
        <f>Table5[[#This Row],[link_id]]</f>
        <v>L00971</v>
      </c>
      <c r="AC420" s="5" t="str">
        <f>_xlfn.TEXTJOIN("#",TRUE,
IFERROR(VLOOKUP($F420,all_tags[format],1,FALSE),""),
IFERROR(VLOOKUP($G420,all_tags[format],1,FALSE),""),
IFERROR(VLOOKUP($H420,all_tags[format],1,FALSE),""),
IFERROR(VLOOKUP($I420,all_tags[format],1,FALSE),""),
IFERROR(VLOOKUP($J420,all_tags[format],1,FALSE),""),
IFERROR(VLOOKUP($K420,all_tags[format],1,FALSE),""),
IFERROR(VLOOKUP($L420,all_tags[format],1,FALSE),""),
IFERROR(VLOOKUP($M420,all_tags[format],1,FALSE),""),
IFERROR(VLOOKUP($N420,all_tags[format],1,FALSE),""),
IFERROR(VLOOKUP($O420,all_tags[format],1,FALSE),"")
)</f>
        <v>post</v>
      </c>
      <c r="AD420" s="5" t="str">
        <f>_xlfn.TEXTJOIN("#",TRUE,
IFERROR(VLOOKUP($F420,all_tags[type],1,FALSE),""),
IFERROR(VLOOKUP($G420,all_tags[type],1,FALSE),""),
IFERROR(VLOOKUP($H420,all_tags[type],1,FALSE),""),
IFERROR(VLOOKUP($I420,all_tags[type],1,FALSE),""),
IFERROR(VLOOKUP($J420,all_tags[type],1,FALSE),""),
IFERROR(VLOOKUP($K420,all_tags[type],1,FALSE),""),
IFERROR(VLOOKUP($L420,all_tags[type],1,FALSE),""),
IFERROR(VLOOKUP($M420,all_tags[type],1,FALSE),""),
IFERROR(VLOOKUP($N420,all_tags[type],1,FALSE),""),
IFERROR(VLOOKUP($O420,all_tags[type],1,FALSE),"")
)</f>
        <v>project#list#opinion</v>
      </c>
      <c r="AE420" s="5" t="str">
        <f>_xlfn.TEXTJOIN("#",TRUE,
IFERROR(VLOOKUP($F420,all_tags[level],1,FALSE),""),
IFERROR(VLOOKUP($G420,all_tags[level],1,FALSE),""),
IFERROR(VLOOKUP($H420,all_tags[level],1,FALSE),""),
IFERROR(VLOOKUP($I420,all_tags[level],1,FALSE),""),
IFERROR(VLOOKUP($J420,all_tags[level],1,FALSE),""),
IFERROR(VLOOKUP($K420,all_tags[level],1,FALSE),""),
IFERROR(VLOOKUP($L420,all_tags[level],1,FALSE),""),
IFERROR(VLOOKUP($M420,all_tags[level],1,FALSE),""),
IFERROR(VLOOKUP($N420,all_tags[level],1,FALSE),""),
IFERROR(VLOOKUP($O420,all_tags[level],1,FALSE),"")
)</f>
        <v/>
      </c>
      <c r="AF420" s="5" t="str">
        <f>_xlfn.TEXTJOIN("#",TRUE,
IFERROR(VLOOKUP($F420,all_tags[style],1,FALSE),""),
IFERROR(VLOOKUP($G420,all_tags[style],1,FALSE),""),
IFERROR(VLOOKUP($H420,all_tags[style],1,FALSE),""),
IFERROR(VLOOKUP($I420,all_tags[style],1,FALSE),""),
IFERROR(VLOOKUP($J420,all_tags[style],1,FALSE),""),
IFERROR(VLOOKUP($K420,all_tags[style],1,FALSE),""),
IFERROR(VLOOKUP($L420,all_tags[style],1,FALSE),""),
IFERROR(VLOOKUP($M420,all_tags[style],1,FALSE),""),
IFERROR(VLOOKUP($N420,all_tags[style],1,FALSE),""),
IFERROR(VLOOKUP($O420,all_tags[style],1,FALSE),"")
)</f>
        <v/>
      </c>
      <c r="AG420" s="5" t="str">
        <f>_xlfn.TEXTJOIN("#",TRUE,
IFERROR(VLOOKUP($F420,all_tags[theme],1,FALSE),""),
IFERROR(VLOOKUP($G420,all_tags[theme],1,FALSE),""),
IFERROR(VLOOKUP($H420,all_tags[theme],1,FALSE),""),
IFERROR(VLOOKUP($I420,all_tags[theme],1,FALSE),""),
IFERROR(VLOOKUP($J420,all_tags[theme],1,FALSE),""),
IFERROR(VLOOKUP($K420,all_tags[theme],1,FALSE),""),
IFERROR(VLOOKUP($L420,all_tags[theme],1,FALSE),""),
IFERROR(VLOOKUP($M420,all_tags[theme],1,FALSE),""),
IFERROR(VLOOKUP($N420,all_tags[theme],1,FALSE),""),
IFERROR(VLOOKUP($O420,all_tags[theme],1,FALSE),"")
)</f>
        <v>pitfall#data-science</v>
      </c>
      <c r="AH420" s="5" t="str">
        <f>_xlfn.TEXTJOIN("#",TRUE,
IFERROR(VLOOKUP($F420,all_tags[topic],1,FALSE),""),
IFERROR(VLOOKUP($G420,all_tags[topic],1,FALSE),""),
IFERROR(VLOOKUP($H420,all_tags[topic],1,FALSE),""),
IFERROR(VLOOKUP($I420,all_tags[topic],1,FALSE),""),
IFERROR(VLOOKUP($J420,all_tags[topic],1,FALSE),""),
IFERROR(VLOOKUP($K420,all_tags[topic],1,FALSE),""),
IFERROR(VLOOKUP($L420,all_tags[topic],1,FALSE),""),
IFERROR(VLOOKUP($M420,all_tags[topic],1,FALSE),""),
IFERROR(VLOOKUP($N420,all_tags[topic],1,FALSE),""),
IFERROR(VLOOKUP($O420,all_tags[topic],1,FALSE),"")
)</f>
        <v/>
      </c>
      <c r="AI420" s="5" t="str">
        <f>_xlfn.TEXTJOIN("#",TRUE,
IFERROR(VLOOKUP($F420,all_tags[area],1,FALSE),""),
IFERROR(VLOOKUP($G420,all_tags[area],1,FALSE),""),
IFERROR(VLOOKUP($H420,all_tags[area],1,FALSE),""),
IFERROR(VLOOKUP($I420,all_tags[area],1,FALSE),""),
IFERROR(VLOOKUP($J420,all_tags[area],1,FALSE),""),
IFERROR(VLOOKUP($K420,all_tags[area],1,FALSE),""),
IFERROR(VLOOKUP($L420,all_tags[area],1,FALSE),""),
IFERROR(VLOOKUP($M420,all_tags[area],1,FALSE),""),
IFERROR(VLOOKUP($N420,all_tags[area],1,FALSE),""),
IFERROR(VLOOKUP($O420,all_tags[area],1,FALSE),"")
)</f>
        <v/>
      </c>
      <c r="AJ420" s="5" t="str">
        <f>_xlfn.TEXTJOIN("#",TRUE,
IFERROR(VLOOKUP($F420,all_tags[technology],1,FALSE),""),
IFERROR(VLOOKUP($G420,all_tags[technology],1,FALSE),""),
IFERROR(VLOOKUP($H420,all_tags[technology],1,FALSE),""),
IFERROR(VLOOKUP($I420,all_tags[technology],1,FALSE),""),
IFERROR(VLOOKUP($J420,all_tags[technology],1,FALSE),""),
IFERROR(VLOOKUP($K420,all_tags[technology],1,FALSE),""),
IFERROR(VLOOKUP($L420,all_tags[technology],1,FALSE),""),
IFERROR(VLOOKUP($M420,all_tags[technology],1,FALSE),""),
IFERROR(VLOOKUP($N420,all_tags[technology],1,FALSE),""),
IFERROR(VLOOKUP($O420,all_tags[technology],1,FALSE),"")
)</f>
        <v/>
      </c>
      <c r="AK420" s="5" t="str">
        <f>_xlfn.TEXTJOIN("#",TRUE,
IFERROR(VLOOKUP($F420,all_tags[other],1,FALSE),""),
IFERROR(VLOOKUP($G420,all_tags[other],1,FALSE),""),
IFERROR(VLOOKUP($H420,all_tags[other],1,FALSE),""),
IFERROR(VLOOKUP($I420,all_tags[other],1,FALSE),""),
IFERROR(VLOOKUP($J420,all_tags[other],1,FALSE),""),
IFERROR(VLOOKUP($K420,all_tags[other],1,FALSE),""),
IFERROR(VLOOKUP($L420,all_tags[other],1,FALSE),""),
IFERROR(VLOOKUP($M420,all_tags[other],1,FALSE),""),
IFERROR(VLOOKUP($N420,all_tags[other],1,FALSE),""),
IFERROR(VLOOKUP($O420,all_tags[other],1,FALSE),"")
)</f>
        <v/>
      </c>
      <c r="AL420" t="str">
        <f t="shared" si="6"/>
        <v>post;project;list;opinion;pitfall;data-science</v>
      </c>
    </row>
    <row r="421" spans="1:38" ht="30" x14ac:dyDescent="0.25">
      <c r="A421" t="str">
        <f>source_data[[#This Row],[link_id]]</f>
        <v>L00974</v>
      </c>
      <c r="B421" t="str">
        <f>source_data[[#This Row],[link]]</f>
        <v>https://towardsdatascience.com/6-reasons-why-data-visualisation-projects-fail-1ea7a56d7602</v>
      </c>
      <c r="C421" t="str">
        <f>source_data[[#This Row],[article_title]]</f>
        <v>6 Reasons why Data Visualisation projects Fail</v>
      </c>
      <c r="D421" t="str">
        <f>source_data[[#This Row],[concatenate]]</f>
        <v>post;list;opinion;general;pitfall;data-viz</v>
      </c>
      <c r="E421">
        <f>source_data[[#This Row],[tag_count]]</f>
        <v>4</v>
      </c>
      <c r="F421" t="str" cm="1">
        <f t="array" ref="F421:K421">_xlfn.TEXTSPLIT(Table5[[#This Row],[concatenate]],";")</f>
        <v>post</v>
      </c>
      <c r="G421" t="str">
        <v>list</v>
      </c>
      <c r="H421" t="str">
        <v>opinion</v>
      </c>
      <c r="I421" t="str">
        <v>general</v>
      </c>
      <c r="J421" t="str">
        <v>pitfall</v>
      </c>
      <c r="K421" t="str">
        <v>data-viz</v>
      </c>
      <c r="Q421">
        <f>IF(ISBLANK(F421),-1,COUNTIF(all_tags[],F421)-COUNTIF(all_tags[category],F421))</f>
        <v>1</v>
      </c>
      <c r="R421">
        <f>IF(ISBLANK(G421),-1,COUNTIF(all_tags[],G421)-COUNTIF(all_tags[category],G421))</f>
        <v>1</v>
      </c>
      <c r="S421">
        <f>IF(ISBLANK(H421),-1,COUNTIF(all_tags[],H421)-COUNTIF(all_tags[category],H421))</f>
        <v>1</v>
      </c>
      <c r="T421">
        <f>IF(ISBLANK(I421),-1,COUNTIF(all_tags[],I421)-COUNTIF(all_tags[category],I421))</f>
        <v>1</v>
      </c>
      <c r="U421">
        <f>IF(ISBLANK(J421),-1,COUNTIF(all_tags[],J421)-COUNTIF(all_tags[category],J421))</f>
        <v>1</v>
      </c>
      <c r="V421">
        <f>IF(ISBLANK(K421),-1,COUNTIF(all_tags[],K421)-COUNTIF(all_tags[category],K421))</f>
        <v>1</v>
      </c>
      <c r="W421">
        <f>IF(ISBLANK(L421),-1,COUNTIF(all_tags[],L421)-COUNTIF(all_tags[category],L421))</f>
        <v>-1</v>
      </c>
      <c r="X421">
        <f>IF(ISBLANK(M421),-1,COUNTIF(all_tags[],M421)-COUNTIF(all_tags[category],M421))</f>
        <v>-1</v>
      </c>
      <c r="Y421">
        <f>IF(ISBLANK(N421),-1,COUNTIF(all_tags[],N421)-COUNTIF(all_tags[category],N421))</f>
        <v>-1</v>
      </c>
      <c r="Z421">
        <f>IF(ISBLANK(O421),-1,COUNTIF(all_tags[],O421)-COUNTIF(all_tags[category],O421))</f>
        <v>-1</v>
      </c>
      <c r="AB421" t="str">
        <f>Table5[[#This Row],[link_id]]</f>
        <v>L00974</v>
      </c>
      <c r="AC421" s="5" t="str">
        <f>_xlfn.TEXTJOIN("#",TRUE,
IFERROR(VLOOKUP($F421,all_tags[format],1,FALSE),""),
IFERROR(VLOOKUP($G421,all_tags[format],1,FALSE),""),
IFERROR(VLOOKUP($H421,all_tags[format],1,FALSE),""),
IFERROR(VLOOKUP($I421,all_tags[format],1,FALSE),""),
IFERROR(VLOOKUP($J421,all_tags[format],1,FALSE),""),
IFERROR(VLOOKUP($K421,all_tags[format],1,FALSE),""),
IFERROR(VLOOKUP($L421,all_tags[format],1,FALSE),""),
IFERROR(VLOOKUP($M421,all_tags[format],1,FALSE),""),
IFERROR(VLOOKUP($N421,all_tags[format],1,FALSE),""),
IFERROR(VLOOKUP($O421,all_tags[format],1,FALSE),"")
)</f>
        <v>post</v>
      </c>
      <c r="AD421" s="5" t="str">
        <f>_xlfn.TEXTJOIN("#",TRUE,
IFERROR(VLOOKUP($F421,all_tags[type],1,FALSE),""),
IFERROR(VLOOKUP($G421,all_tags[type],1,FALSE),""),
IFERROR(VLOOKUP($H421,all_tags[type],1,FALSE),""),
IFERROR(VLOOKUP($I421,all_tags[type],1,FALSE),""),
IFERROR(VLOOKUP($J421,all_tags[type],1,FALSE),""),
IFERROR(VLOOKUP($K421,all_tags[type],1,FALSE),""),
IFERROR(VLOOKUP($L421,all_tags[type],1,FALSE),""),
IFERROR(VLOOKUP($M421,all_tags[type],1,FALSE),""),
IFERROR(VLOOKUP($N421,all_tags[type],1,FALSE),""),
IFERROR(VLOOKUP($O421,all_tags[type],1,FALSE),"")
)</f>
        <v>list#opinion#general</v>
      </c>
      <c r="AE421" s="5" t="str">
        <f>_xlfn.TEXTJOIN("#",TRUE,
IFERROR(VLOOKUP($F421,all_tags[level],1,FALSE),""),
IFERROR(VLOOKUP($G421,all_tags[level],1,FALSE),""),
IFERROR(VLOOKUP($H421,all_tags[level],1,FALSE),""),
IFERROR(VLOOKUP($I421,all_tags[level],1,FALSE),""),
IFERROR(VLOOKUP($J421,all_tags[level],1,FALSE),""),
IFERROR(VLOOKUP($K421,all_tags[level],1,FALSE),""),
IFERROR(VLOOKUP($L421,all_tags[level],1,FALSE),""),
IFERROR(VLOOKUP($M421,all_tags[level],1,FALSE),""),
IFERROR(VLOOKUP($N421,all_tags[level],1,FALSE),""),
IFERROR(VLOOKUP($O421,all_tags[level],1,FALSE),"")
)</f>
        <v/>
      </c>
      <c r="AF421" s="5" t="str">
        <f>_xlfn.TEXTJOIN("#",TRUE,
IFERROR(VLOOKUP($F421,all_tags[style],1,FALSE),""),
IFERROR(VLOOKUP($G421,all_tags[style],1,FALSE),""),
IFERROR(VLOOKUP($H421,all_tags[style],1,FALSE),""),
IFERROR(VLOOKUP($I421,all_tags[style],1,FALSE),""),
IFERROR(VLOOKUP($J421,all_tags[style],1,FALSE),""),
IFERROR(VLOOKUP($K421,all_tags[style],1,FALSE),""),
IFERROR(VLOOKUP($L421,all_tags[style],1,FALSE),""),
IFERROR(VLOOKUP($M421,all_tags[style],1,FALSE),""),
IFERROR(VLOOKUP($N421,all_tags[style],1,FALSE),""),
IFERROR(VLOOKUP($O421,all_tags[style],1,FALSE),"")
)</f>
        <v/>
      </c>
      <c r="AG421" s="5" t="str">
        <f>_xlfn.TEXTJOIN("#",TRUE,
IFERROR(VLOOKUP($F421,all_tags[theme],1,FALSE),""),
IFERROR(VLOOKUP($G421,all_tags[theme],1,FALSE),""),
IFERROR(VLOOKUP($H421,all_tags[theme],1,FALSE),""),
IFERROR(VLOOKUP($I421,all_tags[theme],1,FALSE),""),
IFERROR(VLOOKUP($J421,all_tags[theme],1,FALSE),""),
IFERROR(VLOOKUP($K421,all_tags[theme],1,FALSE),""),
IFERROR(VLOOKUP($L421,all_tags[theme],1,FALSE),""),
IFERROR(VLOOKUP($M421,all_tags[theme],1,FALSE),""),
IFERROR(VLOOKUP($N421,all_tags[theme],1,FALSE),""),
IFERROR(VLOOKUP($O421,all_tags[theme],1,FALSE),"")
)</f>
        <v>pitfall#data-viz</v>
      </c>
      <c r="AH421" s="5" t="str">
        <f>_xlfn.TEXTJOIN("#",TRUE,
IFERROR(VLOOKUP($F421,all_tags[topic],1,FALSE),""),
IFERROR(VLOOKUP($G421,all_tags[topic],1,FALSE),""),
IFERROR(VLOOKUP($H421,all_tags[topic],1,FALSE),""),
IFERROR(VLOOKUP($I421,all_tags[topic],1,FALSE),""),
IFERROR(VLOOKUP($J421,all_tags[topic],1,FALSE),""),
IFERROR(VLOOKUP($K421,all_tags[topic],1,FALSE),""),
IFERROR(VLOOKUP($L421,all_tags[topic],1,FALSE),""),
IFERROR(VLOOKUP($M421,all_tags[topic],1,FALSE),""),
IFERROR(VLOOKUP($N421,all_tags[topic],1,FALSE),""),
IFERROR(VLOOKUP($O421,all_tags[topic],1,FALSE),"")
)</f>
        <v/>
      </c>
      <c r="AI421" s="5" t="str">
        <f>_xlfn.TEXTJOIN("#",TRUE,
IFERROR(VLOOKUP($F421,all_tags[area],1,FALSE),""),
IFERROR(VLOOKUP($G421,all_tags[area],1,FALSE),""),
IFERROR(VLOOKUP($H421,all_tags[area],1,FALSE),""),
IFERROR(VLOOKUP($I421,all_tags[area],1,FALSE),""),
IFERROR(VLOOKUP($J421,all_tags[area],1,FALSE),""),
IFERROR(VLOOKUP($K421,all_tags[area],1,FALSE),""),
IFERROR(VLOOKUP($L421,all_tags[area],1,FALSE),""),
IFERROR(VLOOKUP($M421,all_tags[area],1,FALSE),""),
IFERROR(VLOOKUP($N421,all_tags[area],1,FALSE),""),
IFERROR(VLOOKUP($O421,all_tags[area],1,FALSE),"")
)</f>
        <v/>
      </c>
      <c r="AJ421" s="5" t="str">
        <f>_xlfn.TEXTJOIN("#",TRUE,
IFERROR(VLOOKUP($F421,all_tags[technology],1,FALSE),""),
IFERROR(VLOOKUP($G421,all_tags[technology],1,FALSE),""),
IFERROR(VLOOKUP($H421,all_tags[technology],1,FALSE),""),
IFERROR(VLOOKUP($I421,all_tags[technology],1,FALSE),""),
IFERROR(VLOOKUP($J421,all_tags[technology],1,FALSE),""),
IFERROR(VLOOKUP($K421,all_tags[technology],1,FALSE),""),
IFERROR(VLOOKUP($L421,all_tags[technology],1,FALSE),""),
IFERROR(VLOOKUP($M421,all_tags[technology],1,FALSE),""),
IFERROR(VLOOKUP($N421,all_tags[technology],1,FALSE),""),
IFERROR(VLOOKUP($O421,all_tags[technology],1,FALSE),"")
)</f>
        <v/>
      </c>
      <c r="AK421" s="5" t="str">
        <f>_xlfn.TEXTJOIN("#",TRUE,
IFERROR(VLOOKUP($F421,all_tags[other],1,FALSE),""),
IFERROR(VLOOKUP($G421,all_tags[other],1,FALSE),""),
IFERROR(VLOOKUP($H421,all_tags[other],1,FALSE),""),
IFERROR(VLOOKUP($I421,all_tags[other],1,FALSE),""),
IFERROR(VLOOKUP($J421,all_tags[other],1,FALSE),""),
IFERROR(VLOOKUP($K421,all_tags[other],1,FALSE),""),
IFERROR(VLOOKUP($L421,all_tags[other],1,FALSE),""),
IFERROR(VLOOKUP($M421,all_tags[other],1,FALSE),""),
IFERROR(VLOOKUP($N421,all_tags[other],1,FALSE),""),
IFERROR(VLOOKUP($O421,all_tags[other],1,FALSE),"")
)</f>
        <v/>
      </c>
      <c r="AL421" t="str">
        <f t="shared" si="6"/>
        <v>post;list;opinion;general;pitfall;data-viz</v>
      </c>
    </row>
    <row r="422" spans="1:38" x14ac:dyDescent="0.25">
      <c r="A422" t="str">
        <f>source_data[[#This Row],[link_id]]</f>
        <v>L00979</v>
      </c>
      <c r="B422" t="str">
        <f>source_data[[#This Row],[link]]</f>
        <v>https://twitter.com/jaimiAgray/status/994392251206844416/photo/1</v>
      </c>
      <c r="C422" t="str">
        <f>source_data[[#This Row],[article_title]]</f>
        <v>For all #rstats users like me who are nitpicky about the colour palettes they use in figures: there is a package called "colorspace" which lets you brew your own palette in an interactive window! Even has options to check how its viewed in B&amp;amp;W and by colourblind people. #phdchat https://t.co/JOQpMrDO35</v>
      </c>
      <c r="D422" t="str">
        <f>source_data[[#This Row],[concatenate]]</f>
        <v>post;technology;colour;palette;rstats</v>
      </c>
      <c r="E422">
        <f>source_data[[#This Row],[tag_count]]</f>
        <v>4</v>
      </c>
      <c r="F422" t="str" cm="1">
        <f t="array" ref="F422:J422">_xlfn.TEXTSPLIT(Table5[[#This Row],[concatenate]],";")</f>
        <v>post</v>
      </c>
      <c r="G422" t="str">
        <v>technology</v>
      </c>
      <c r="H422" t="str">
        <v>colour</v>
      </c>
      <c r="I422" t="str">
        <v>palette</v>
      </c>
      <c r="J422" t="str">
        <v>rstats</v>
      </c>
      <c r="Q422">
        <f>IF(ISBLANK(F422),-1,COUNTIF(all_tags[],F422)-COUNTIF(all_tags[category],F422))</f>
        <v>1</v>
      </c>
      <c r="R422">
        <f>IF(ISBLANK(G422),-1,COUNTIF(all_tags[],G422)-COUNTIF(all_tags[category],G422))</f>
        <v>1</v>
      </c>
      <c r="S422">
        <f>IF(ISBLANK(H422),-1,COUNTIF(all_tags[],H422)-COUNTIF(all_tags[category],H422))</f>
        <v>1</v>
      </c>
      <c r="T422">
        <f>IF(ISBLANK(I422),-1,COUNTIF(all_tags[],I422)-COUNTIF(all_tags[category],I422))</f>
        <v>1</v>
      </c>
      <c r="U422">
        <f>IF(ISBLANK(J422),-1,COUNTIF(all_tags[],J422)-COUNTIF(all_tags[category],J422))</f>
        <v>1</v>
      </c>
      <c r="V422">
        <f>IF(ISBLANK(K422),-1,COUNTIF(all_tags[],K422)-COUNTIF(all_tags[category],K422))</f>
        <v>-1</v>
      </c>
      <c r="W422">
        <f>IF(ISBLANK(L422),-1,COUNTIF(all_tags[],L422)-COUNTIF(all_tags[category],L422))</f>
        <v>-1</v>
      </c>
      <c r="X422">
        <f>IF(ISBLANK(M422),-1,COUNTIF(all_tags[],M422)-COUNTIF(all_tags[category],M422))</f>
        <v>-1</v>
      </c>
      <c r="Y422">
        <f>IF(ISBLANK(N422),-1,COUNTIF(all_tags[],N422)-COUNTIF(all_tags[category],N422))</f>
        <v>-1</v>
      </c>
      <c r="Z422">
        <f>IF(ISBLANK(O422),-1,COUNTIF(all_tags[],O422)-COUNTIF(all_tags[category],O422))</f>
        <v>-1</v>
      </c>
      <c r="AB422" t="str">
        <f>Table5[[#This Row],[link_id]]</f>
        <v>L00979</v>
      </c>
      <c r="AC422" s="5" t="str">
        <f>_xlfn.TEXTJOIN("#",TRUE,
IFERROR(VLOOKUP($F422,all_tags[format],1,FALSE),""),
IFERROR(VLOOKUP($G422,all_tags[format],1,FALSE),""),
IFERROR(VLOOKUP($H422,all_tags[format],1,FALSE),""),
IFERROR(VLOOKUP($I422,all_tags[format],1,FALSE),""),
IFERROR(VLOOKUP($J422,all_tags[format],1,FALSE),""),
IFERROR(VLOOKUP($K422,all_tags[format],1,FALSE),""),
IFERROR(VLOOKUP($L422,all_tags[format],1,FALSE),""),
IFERROR(VLOOKUP($M422,all_tags[format],1,FALSE),""),
IFERROR(VLOOKUP($N422,all_tags[format],1,FALSE),""),
IFERROR(VLOOKUP($O422,all_tags[format],1,FALSE),"")
)</f>
        <v>post</v>
      </c>
      <c r="AD422" s="5" t="str">
        <f>_xlfn.TEXTJOIN("#",TRUE,
IFERROR(VLOOKUP($F422,all_tags[type],1,FALSE),""),
IFERROR(VLOOKUP($G422,all_tags[type],1,FALSE),""),
IFERROR(VLOOKUP($H422,all_tags[type],1,FALSE),""),
IFERROR(VLOOKUP($I422,all_tags[type],1,FALSE),""),
IFERROR(VLOOKUP($J422,all_tags[type],1,FALSE),""),
IFERROR(VLOOKUP($K422,all_tags[type],1,FALSE),""),
IFERROR(VLOOKUP($L422,all_tags[type],1,FALSE),""),
IFERROR(VLOOKUP($M422,all_tags[type],1,FALSE),""),
IFERROR(VLOOKUP($N422,all_tags[type],1,FALSE),""),
IFERROR(VLOOKUP($O422,all_tags[type],1,FALSE),"")
)</f>
        <v/>
      </c>
      <c r="AE422" s="5" t="str">
        <f>_xlfn.TEXTJOIN("#",TRUE,
IFERROR(VLOOKUP($F422,all_tags[level],1,FALSE),""),
IFERROR(VLOOKUP($G422,all_tags[level],1,FALSE),""),
IFERROR(VLOOKUP($H422,all_tags[level],1,FALSE),""),
IFERROR(VLOOKUP($I422,all_tags[level],1,FALSE),""),
IFERROR(VLOOKUP($J422,all_tags[level],1,FALSE),""),
IFERROR(VLOOKUP($K422,all_tags[level],1,FALSE),""),
IFERROR(VLOOKUP($L422,all_tags[level],1,FALSE),""),
IFERROR(VLOOKUP($M422,all_tags[level],1,FALSE),""),
IFERROR(VLOOKUP($N422,all_tags[level],1,FALSE),""),
IFERROR(VLOOKUP($O422,all_tags[level],1,FALSE),"")
)</f>
        <v/>
      </c>
      <c r="AF422" s="5" t="str">
        <f>_xlfn.TEXTJOIN("#",TRUE,
IFERROR(VLOOKUP($F422,all_tags[style],1,FALSE),""),
IFERROR(VLOOKUP($G422,all_tags[style],1,FALSE),""),
IFERROR(VLOOKUP($H422,all_tags[style],1,FALSE),""),
IFERROR(VLOOKUP($I422,all_tags[style],1,FALSE),""),
IFERROR(VLOOKUP($J422,all_tags[style],1,FALSE),""),
IFERROR(VLOOKUP($K422,all_tags[style],1,FALSE),""),
IFERROR(VLOOKUP($L422,all_tags[style],1,FALSE),""),
IFERROR(VLOOKUP($M422,all_tags[style],1,FALSE),""),
IFERROR(VLOOKUP($N422,all_tags[style],1,FALSE),""),
IFERROR(VLOOKUP($O422,all_tags[style],1,FALSE),"")
)</f>
        <v/>
      </c>
      <c r="AG422" s="5" t="str">
        <f>_xlfn.TEXTJOIN("#",TRUE,
IFERROR(VLOOKUP($F422,all_tags[theme],1,FALSE),""),
IFERROR(VLOOKUP($G422,all_tags[theme],1,FALSE),""),
IFERROR(VLOOKUP($H422,all_tags[theme],1,FALSE),""),
IFERROR(VLOOKUP($I422,all_tags[theme],1,FALSE),""),
IFERROR(VLOOKUP($J422,all_tags[theme],1,FALSE),""),
IFERROR(VLOOKUP($K422,all_tags[theme],1,FALSE),""),
IFERROR(VLOOKUP($L422,all_tags[theme],1,FALSE),""),
IFERROR(VLOOKUP($M422,all_tags[theme],1,FALSE),""),
IFERROR(VLOOKUP($N422,all_tags[theme],1,FALSE),""),
IFERROR(VLOOKUP($O422,all_tags[theme],1,FALSE),"")
)</f>
        <v/>
      </c>
      <c r="AH422" s="5" t="str">
        <f>_xlfn.TEXTJOIN("#",TRUE,
IFERROR(VLOOKUP($F422,all_tags[topic],1,FALSE),""),
IFERROR(VLOOKUP($G422,all_tags[topic],1,FALSE),""),
IFERROR(VLOOKUP($H422,all_tags[topic],1,FALSE),""),
IFERROR(VLOOKUP($I422,all_tags[topic],1,FALSE),""),
IFERROR(VLOOKUP($J422,all_tags[topic],1,FALSE),""),
IFERROR(VLOOKUP($K422,all_tags[topic],1,FALSE),""),
IFERROR(VLOOKUP($L422,all_tags[topic],1,FALSE),""),
IFERROR(VLOOKUP($M422,all_tags[topic],1,FALSE),""),
IFERROR(VLOOKUP($N422,all_tags[topic],1,FALSE),""),
IFERROR(VLOOKUP($O422,all_tags[topic],1,FALSE),"")
)</f>
        <v>technology</v>
      </c>
      <c r="AI422" s="5" t="str">
        <f>_xlfn.TEXTJOIN("#",TRUE,
IFERROR(VLOOKUP($F422,all_tags[area],1,FALSE),""),
IFERROR(VLOOKUP($G422,all_tags[area],1,FALSE),""),
IFERROR(VLOOKUP($H422,all_tags[area],1,FALSE),""),
IFERROR(VLOOKUP($I422,all_tags[area],1,FALSE),""),
IFERROR(VLOOKUP($J422,all_tags[area],1,FALSE),""),
IFERROR(VLOOKUP($K422,all_tags[area],1,FALSE),""),
IFERROR(VLOOKUP($L422,all_tags[area],1,FALSE),""),
IFERROR(VLOOKUP($M422,all_tags[area],1,FALSE),""),
IFERROR(VLOOKUP($N422,all_tags[area],1,FALSE),""),
IFERROR(VLOOKUP($O422,all_tags[area],1,FALSE),"")
)</f>
        <v>colour#palette</v>
      </c>
      <c r="AJ422" s="5" t="str">
        <f>_xlfn.TEXTJOIN("#",TRUE,
IFERROR(VLOOKUP($F422,all_tags[technology],1,FALSE),""),
IFERROR(VLOOKUP($G422,all_tags[technology],1,FALSE),""),
IFERROR(VLOOKUP($H422,all_tags[technology],1,FALSE),""),
IFERROR(VLOOKUP($I422,all_tags[technology],1,FALSE),""),
IFERROR(VLOOKUP($J422,all_tags[technology],1,FALSE),""),
IFERROR(VLOOKUP($K422,all_tags[technology],1,FALSE),""),
IFERROR(VLOOKUP($L422,all_tags[technology],1,FALSE),""),
IFERROR(VLOOKUP($M422,all_tags[technology],1,FALSE),""),
IFERROR(VLOOKUP($N422,all_tags[technology],1,FALSE),""),
IFERROR(VLOOKUP($O422,all_tags[technology],1,FALSE),"")
)</f>
        <v>rstats</v>
      </c>
      <c r="AK422" s="5" t="str">
        <f>_xlfn.TEXTJOIN("#",TRUE,
IFERROR(VLOOKUP($F422,all_tags[other],1,FALSE),""),
IFERROR(VLOOKUP($G422,all_tags[other],1,FALSE),""),
IFERROR(VLOOKUP($H422,all_tags[other],1,FALSE),""),
IFERROR(VLOOKUP($I422,all_tags[other],1,FALSE),""),
IFERROR(VLOOKUP($J422,all_tags[other],1,FALSE),""),
IFERROR(VLOOKUP($K422,all_tags[other],1,FALSE),""),
IFERROR(VLOOKUP($L422,all_tags[other],1,FALSE),""),
IFERROR(VLOOKUP($M422,all_tags[other],1,FALSE),""),
IFERROR(VLOOKUP($N422,all_tags[other],1,FALSE),""),
IFERROR(VLOOKUP($O422,all_tags[other],1,FALSE),"")
)</f>
        <v/>
      </c>
      <c r="AL422" t="str">
        <f t="shared" si="6"/>
        <v>post;technology;colour;palette;rstats</v>
      </c>
    </row>
    <row r="423" spans="1:38" x14ac:dyDescent="0.25">
      <c r="A423" t="str">
        <f>source_data[[#This Row],[link_id]]</f>
        <v>L00980</v>
      </c>
      <c r="B423" t="str">
        <f>source_data[[#This Row],[link]]</f>
        <v>https://opensemanticsearch.org/doc/analytics/graph</v>
      </c>
      <c r="C423" t="str">
        <f>source_data[[#This Row],[article_title]]</f>
        <v>Network analysis: Graph visualization for discovery and exploration of connections &amp; relations</v>
      </c>
      <c r="D423" t="str">
        <f>source_data[[#This Row],[concatenate]]</f>
        <v>site;tool;search;text-mining</v>
      </c>
      <c r="E423">
        <f>source_data[[#This Row],[tag_count]]</f>
        <v>4</v>
      </c>
      <c r="F423" t="str" cm="1">
        <f t="array" ref="F423:I423">_xlfn.TEXTSPLIT(Table5[[#This Row],[concatenate]],";")</f>
        <v>site</v>
      </c>
      <c r="G423" t="str">
        <v>tool</v>
      </c>
      <c r="H423" t="str">
        <v>search</v>
      </c>
      <c r="I423" t="str">
        <v>text-mining</v>
      </c>
      <c r="Q423">
        <f>IF(ISBLANK(F423),-1,COUNTIF(all_tags[],F423)-COUNTIF(all_tags[category],F423))</f>
        <v>1</v>
      </c>
      <c r="R423">
        <f>IF(ISBLANK(G423),-1,COUNTIF(all_tags[],G423)-COUNTIF(all_tags[category],G423))</f>
        <v>1</v>
      </c>
      <c r="S423">
        <f>IF(ISBLANK(H423),-1,COUNTIF(all_tags[],H423)-COUNTIF(all_tags[category],H423))</f>
        <v>1</v>
      </c>
      <c r="T423">
        <f>IF(ISBLANK(I423),-1,COUNTIF(all_tags[],I423)-COUNTIF(all_tags[category],I423))</f>
        <v>1</v>
      </c>
      <c r="U423">
        <f>IF(ISBLANK(J423),-1,COUNTIF(all_tags[],J423)-COUNTIF(all_tags[category],J423))</f>
        <v>-1</v>
      </c>
      <c r="V423">
        <f>IF(ISBLANK(K423),-1,COUNTIF(all_tags[],K423)-COUNTIF(all_tags[category],K423))</f>
        <v>-1</v>
      </c>
      <c r="W423">
        <f>IF(ISBLANK(L423),-1,COUNTIF(all_tags[],L423)-COUNTIF(all_tags[category],L423))</f>
        <v>-1</v>
      </c>
      <c r="X423">
        <f>IF(ISBLANK(M423),-1,COUNTIF(all_tags[],M423)-COUNTIF(all_tags[category],M423))</f>
        <v>-1</v>
      </c>
      <c r="Y423">
        <f>IF(ISBLANK(N423),-1,COUNTIF(all_tags[],N423)-COUNTIF(all_tags[category],N423))</f>
        <v>-1</v>
      </c>
      <c r="Z423">
        <f>IF(ISBLANK(O423),-1,COUNTIF(all_tags[],O423)-COUNTIF(all_tags[category],O423))</f>
        <v>-1</v>
      </c>
      <c r="AB423" t="str">
        <f>Table5[[#This Row],[link_id]]</f>
        <v>L00980</v>
      </c>
      <c r="AC423" s="5" t="str">
        <f>_xlfn.TEXTJOIN("#",TRUE,
IFERROR(VLOOKUP($F423,all_tags[format],1,FALSE),""),
IFERROR(VLOOKUP($G423,all_tags[format],1,FALSE),""),
IFERROR(VLOOKUP($H423,all_tags[format],1,FALSE),""),
IFERROR(VLOOKUP($I423,all_tags[format],1,FALSE),""),
IFERROR(VLOOKUP($J423,all_tags[format],1,FALSE),""),
IFERROR(VLOOKUP($K423,all_tags[format],1,FALSE),""),
IFERROR(VLOOKUP($L423,all_tags[format],1,FALSE),""),
IFERROR(VLOOKUP($M423,all_tags[format],1,FALSE),""),
IFERROR(VLOOKUP($N423,all_tags[format],1,FALSE),""),
IFERROR(VLOOKUP($O423,all_tags[format],1,FALSE),"")
)</f>
        <v>site</v>
      </c>
      <c r="AD423" s="5" t="str">
        <f>_xlfn.TEXTJOIN("#",TRUE,
IFERROR(VLOOKUP($F423,all_tags[type],1,FALSE),""),
IFERROR(VLOOKUP($G423,all_tags[type],1,FALSE),""),
IFERROR(VLOOKUP($H423,all_tags[type],1,FALSE),""),
IFERROR(VLOOKUP($I423,all_tags[type],1,FALSE),""),
IFERROR(VLOOKUP($J423,all_tags[type],1,FALSE),""),
IFERROR(VLOOKUP($K423,all_tags[type],1,FALSE),""),
IFERROR(VLOOKUP($L423,all_tags[type],1,FALSE),""),
IFERROR(VLOOKUP($M423,all_tags[type],1,FALSE),""),
IFERROR(VLOOKUP($N423,all_tags[type],1,FALSE),""),
IFERROR(VLOOKUP($O423,all_tags[type],1,FALSE),"")
)</f>
        <v/>
      </c>
      <c r="AE423" s="5" t="str">
        <f>_xlfn.TEXTJOIN("#",TRUE,
IFERROR(VLOOKUP($F423,all_tags[level],1,FALSE),""),
IFERROR(VLOOKUP($G423,all_tags[level],1,FALSE),""),
IFERROR(VLOOKUP($H423,all_tags[level],1,FALSE),""),
IFERROR(VLOOKUP($I423,all_tags[level],1,FALSE),""),
IFERROR(VLOOKUP($J423,all_tags[level],1,FALSE),""),
IFERROR(VLOOKUP($K423,all_tags[level],1,FALSE),""),
IFERROR(VLOOKUP($L423,all_tags[level],1,FALSE),""),
IFERROR(VLOOKUP($M423,all_tags[level],1,FALSE),""),
IFERROR(VLOOKUP($N423,all_tags[level],1,FALSE),""),
IFERROR(VLOOKUP($O423,all_tags[level],1,FALSE),"")
)</f>
        <v/>
      </c>
      <c r="AF423" s="5" t="str">
        <f>_xlfn.TEXTJOIN("#",TRUE,
IFERROR(VLOOKUP($F423,all_tags[style],1,FALSE),""),
IFERROR(VLOOKUP($G423,all_tags[style],1,FALSE),""),
IFERROR(VLOOKUP($H423,all_tags[style],1,FALSE),""),
IFERROR(VLOOKUP($I423,all_tags[style],1,FALSE),""),
IFERROR(VLOOKUP($J423,all_tags[style],1,FALSE),""),
IFERROR(VLOOKUP($K423,all_tags[style],1,FALSE),""),
IFERROR(VLOOKUP($L423,all_tags[style],1,FALSE),""),
IFERROR(VLOOKUP($M423,all_tags[style],1,FALSE),""),
IFERROR(VLOOKUP($N423,all_tags[style],1,FALSE),""),
IFERROR(VLOOKUP($O423,all_tags[style],1,FALSE),"")
)</f>
        <v/>
      </c>
      <c r="AG423" s="5" t="str">
        <f>_xlfn.TEXTJOIN("#",TRUE,
IFERROR(VLOOKUP($F423,all_tags[theme],1,FALSE),""),
IFERROR(VLOOKUP($G423,all_tags[theme],1,FALSE),""),
IFERROR(VLOOKUP($H423,all_tags[theme],1,FALSE),""),
IFERROR(VLOOKUP($I423,all_tags[theme],1,FALSE),""),
IFERROR(VLOOKUP($J423,all_tags[theme],1,FALSE),""),
IFERROR(VLOOKUP($K423,all_tags[theme],1,FALSE),""),
IFERROR(VLOOKUP($L423,all_tags[theme],1,FALSE),""),
IFERROR(VLOOKUP($M423,all_tags[theme],1,FALSE),""),
IFERROR(VLOOKUP($N423,all_tags[theme],1,FALSE),""),
IFERROR(VLOOKUP($O423,all_tags[theme],1,FALSE),"")
)</f>
        <v/>
      </c>
      <c r="AH423" s="5" t="str">
        <f>_xlfn.TEXTJOIN("#",TRUE,
IFERROR(VLOOKUP($F423,all_tags[topic],1,FALSE),""),
IFERROR(VLOOKUP($G423,all_tags[topic],1,FALSE),""),
IFERROR(VLOOKUP($H423,all_tags[topic],1,FALSE),""),
IFERROR(VLOOKUP($I423,all_tags[topic],1,FALSE),""),
IFERROR(VLOOKUP($J423,all_tags[topic],1,FALSE),""),
IFERROR(VLOOKUP($K423,all_tags[topic],1,FALSE),""),
IFERROR(VLOOKUP($L423,all_tags[topic],1,FALSE),""),
IFERROR(VLOOKUP($M423,all_tags[topic],1,FALSE),""),
IFERROR(VLOOKUP($N423,all_tags[topic],1,FALSE),""),
IFERROR(VLOOKUP($O423,all_tags[topic],1,FALSE),"")
)</f>
        <v>tool</v>
      </c>
      <c r="AI423" s="5" t="str">
        <f>_xlfn.TEXTJOIN("#",TRUE,
IFERROR(VLOOKUP($F423,all_tags[area],1,FALSE),""),
IFERROR(VLOOKUP($G423,all_tags[area],1,FALSE),""),
IFERROR(VLOOKUP($H423,all_tags[area],1,FALSE),""),
IFERROR(VLOOKUP($I423,all_tags[area],1,FALSE),""),
IFERROR(VLOOKUP($J423,all_tags[area],1,FALSE),""),
IFERROR(VLOOKUP($K423,all_tags[area],1,FALSE),""),
IFERROR(VLOOKUP($L423,all_tags[area],1,FALSE),""),
IFERROR(VLOOKUP($M423,all_tags[area],1,FALSE),""),
IFERROR(VLOOKUP($N423,all_tags[area],1,FALSE),""),
IFERROR(VLOOKUP($O423,all_tags[area],1,FALSE),"")
)</f>
        <v>search#text-mining</v>
      </c>
      <c r="AJ423" s="5" t="str">
        <f>_xlfn.TEXTJOIN("#",TRUE,
IFERROR(VLOOKUP($F423,all_tags[technology],1,FALSE),""),
IFERROR(VLOOKUP($G423,all_tags[technology],1,FALSE),""),
IFERROR(VLOOKUP($H423,all_tags[technology],1,FALSE),""),
IFERROR(VLOOKUP($I423,all_tags[technology],1,FALSE),""),
IFERROR(VLOOKUP($J423,all_tags[technology],1,FALSE),""),
IFERROR(VLOOKUP($K423,all_tags[technology],1,FALSE),""),
IFERROR(VLOOKUP($L423,all_tags[technology],1,FALSE),""),
IFERROR(VLOOKUP($M423,all_tags[technology],1,FALSE),""),
IFERROR(VLOOKUP($N423,all_tags[technology],1,FALSE),""),
IFERROR(VLOOKUP($O423,all_tags[technology],1,FALSE),"")
)</f>
        <v/>
      </c>
      <c r="AK423" s="5" t="str">
        <f>_xlfn.TEXTJOIN("#",TRUE,
IFERROR(VLOOKUP($F423,all_tags[other],1,FALSE),""),
IFERROR(VLOOKUP($G423,all_tags[other],1,FALSE),""),
IFERROR(VLOOKUP($H423,all_tags[other],1,FALSE),""),
IFERROR(VLOOKUP($I423,all_tags[other],1,FALSE),""),
IFERROR(VLOOKUP($J423,all_tags[other],1,FALSE),""),
IFERROR(VLOOKUP($K423,all_tags[other],1,FALSE),""),
IFERROR(VLOOKUP($L423,all_tags[other],1,FALSE),""),
IFERROR(VLOOKUP($M423,all_tags[other],1,FALSE),""),
IFERROR(VLOOKUP($N423,all_tags[other],1,FALSE),""),
IFERROR(VLOOKUP($O423,all_tags[other],1,FALSE),"")
)</f>
        <v/>
      </c>
      <c r="AL423" t="str">
        <f t="shared" si="6"/>
        <v>site;tool;search;text-mining</v>
      </c>
    </row>
    <row r="424" spans="1:38" ht="30" x14ac:dyDescent="0.25">
      <c r="A424" t="str">
        <f>source_data[[#This Row],[link_id]]</f>
        <v>L00982</v>
      </c>
      <c r="B424" t="str">
        <f>source_data[[#This Row],[link]]</f>
        <v>http://nickstrayer.me/</v>
      </c>
      <c r="C424" t="str">
        <f>source_data[[#This Row],[article_title]]</f>
        <v>Nick Strayer | Visual Data Scientist | Personal site</v>
      </c>
      <c r="D424" t="str">
        <f>source_data[[#This Row],[concatenate]]</f>
        <v>blog;data-viz;data-science;technology;ml;animation;rstats;javascript</v>
      </c>
      <c r="E424">
        <f>source_data[[#This Row],[tag_count]]</f>
        <v>5</v>
      </c>
      <c r="F424" t="str" cm="1">
        <f t="array" ref="F424:M424">_xlfn.TEXTSPLIT(Table5[[#This Row],[concatenate]],";")</f>
        <v>blog</v>
      </c>
      <c r="G424" t="str">
        <v>data-viz</v>
      </c>
      <c r="H424" t="str">
        <v>data-science</v>
      </c>
      <c r="I424" t="str">
        <v>technology</v>
      </c>
      <c r="J424" t="str">
        <v>ml</v>
      </c>
      <c r="K424" t="str">
        <v>animation</v>
      </c>
      <c r="L424" t="str">
        <v>rstats</v>
      </c>
      <c r="M424" t="str">
        <v>javascript</v>
      </c>
      <c r="Q424">
        <f>IF(ISBLANK(F424),-1,COUNTIF(all_tags[],F424)-COUNTIF(all_tags[category],F424))</f>
        <v>1</v>
      </c>
      <c r="R424">
        <f>IF(ISBLANK(G424),-1,COUNTIF(all_tags[],G424)-COUNTIF(all_tags[category],G424))</f>
        <v>1</v>
      </c>
      <c r="S424">
        <f>IF(ISBLANK(H424),-1,COUNTIF(all_tags[],H424)-COUNTIF(all_tags[category],H424))</f>
        <v>1</v>
      </c>
      <c r="T424">
        <f>IF(ISBLANK(I424),-1,COUNTIF(all_tags[],I424)-COUNTIF(all_tags[category],I424))</f>
        <v>1</v>
      </c>
      <c r="U424">
        <f>IF(ISBLANK(J424),-1,COUNTIF(all_tags[],J424)-COUNTIF(all_tags[category],J424))</f>
        <v>1</v>
      </c>
      <c r="V424">
        <f>IF(ISBLANK(K424),-1,COUNTIF(all_tags[],K424)-COUNTIF(all_tags[category],K424))</f>
        <v>1</v>
      </c>
      <c r="W424">
        <f>IF(ISBLANK(L424),-1,COUNTIF(all_tags[],L424)-COUNTIF(all_tags[category],L424))</f>
        <v>1</v>
      </c>
      <c r="X424">
        <f>IF(ISBLANK(M424),-1,COUNTIF(all_tags[],M424)-COUNTIF(all_tags[category],M424))</f>
        <v>1</v>
      </c>
      <c r="Y424">
        <f>IF(ISBLANK(N424),-1,COUNTIF(all_tags[],N424)-COUNTIF(all_tags[category],N424))</f>
        <v>-1</v>
      </c>
      <c r="Z424">
        <f>IF(ISBLANK(O424),-1,COUNTIF(all_tags[],O424)-COUNTIF(all_tags[category],O424))</f>
        <v>-1</v>
      </c>
      <c r="AB424" t="str">
        <f>Table5[[#This Row],[link_id]]</f>
        <v>L00982</v>
      </c>
      <c r="AC424" s="5" t="str">
        <f>_xlfn.TEXTJOIN("#",TRUE,
IFERROR(VLOOKUP($F424,all_tags[format],1,FALSE),""),
IFERROR(VLOOKUP($G424,all_tags[format],1,FALSE),""),
IFERROR(VLOOKUP($H424,all_tags[format],1,FALSE),""),
IFERROR(VLOOKUP($I424,all_tags[format],1,FALSE),""),
IFERROR(VLOOKUP($J424,all_tags[format],1,FALSE),""),
IFERROR(VLOOKUP($K424,all_tags[format],1,FALSE),""),
IFERROR(VLOOKUP($L424,all_tags[format],1,FALSE),""),
IFERROR(VLOOKUP($M424,all_tags[format],1,FALSE),""),
IFERROR(VLOOKUP($N424,all_tags[format],1,FALSE),""),
IFERROR(VLOOKUP($O424,all_tags[format],1,FALSE),"")
)</f>
        <v>blog</v>
      </c>
      <c r="AD424" s="5" t="str">
        <f>_xlfn.TEXTJOIN("#",TRUE,
IFERROR(VLOOKUP($F424,all_tags[type],1,FALSE),""),
IFERROR(VLOOKUP($G424,all_tags[type],1,FALSE),""),
IFERROR(VLOOKUP($H424,all_tags[type],1,FALSE),""),
IFERROR(VLOOKUP($I424,all_tags[type],1,FALSE),""),
IFERROR(VLOOKUP($J424,all_tags[type],1,FALSE),""),
IFERROR(VLOOKUP($K424,all_tags[type],1,FALSE),""),
IFERROR(VLOOKUP($L424,all_tags[type],1,FALSE),""),
IFERROR(VLOOKUP($M424,all_tags[type],1,FALSE),""),
IFERROR(VLOOKUP($N424,all_tags[type],1,FALSE),""),
IFERROR(VLOOKUP($O424,all_tags[type],1,FALSE),"")
)</f>
        <v/>
      </c>
      <c r="AE424" s="5" t="str">
        <f>_xlfn.TEXTJOIN("#",TRUE,
IFERROR(VLOOKUP($F424,all_tags[level],1,FALSE),""),
IFERROR(VLOOKUP($G424,all_tags[level],1,FALSE),""),
IFERROR(VLOOKUP($H424,all_tags[level],1,FALSE),""),
IFERROR(VLOOKUP($I424,all_tags[level],1,FALSE),""),
IFERROR(VLOOKUP($J424,all_tags[level],1,FALSE),""),
IFERROR(VLOOKUP($K424,all_tags[level],1,FALSE),""),
IFERROR(VLOOKUP($L424,all_tags[level],1,FALSE),""),
IFERROR(VLOOKUP($M424,all_tags[level],1,FALSE),""),
IFERROR(VLOOKUP($N424,all_tags[level],1,FALSE),""),
IFERROR(VLOOKUP($O424,all_tags[level],1,FALSE),"")
)</f>
        <v/>
      </c>
      <c r="AF424" s="5" t="str">
        <f>_xlfn.TEXTJOIN("#",TRUE,
IFERROR(VLOOKUP($F424,all_tags[style],1,FALSE),""),
IFERROR(VLOOKUP($G424,all_tags[style],1,FALSE),""),
IFERROR(VLOOKUP($H424,all_tags[style],1,FALSE),""),
IFERROR(VLOOKUP($I424,all_tags[style],1,FALSE),""),
IFERROR(VLOOKUP($J424,all_tags[style],1,FALSE),""),
IFERROR(VLOOKUP($K424,all_tags[style],1,FALSE),""),
IFERROR(VLOOKUP($L424,all_tags[style],1,FALSE),""),
IFERROR(VLOOKUP($M424,all_tags[style],1,FALSE),""),
IFERROR(VLOOKUP($N424,all_tags[style],1,FALSE),""),
IFERROR(VLOOKUP($O424,all_tags[style],1,FALSE),"")
)</f>
        <v/>
      </c>
      <c r="AG424" s="5" t="str">
        <f>_xlfn.TEXTJOIN("#",TRUE,
IFERROR(VLOOKUP($F424,all_tags[theme],1,FALSE),""),
IFERROR(VLOOKUP($G424,all_tags[theme],1,FALSE),""),
IFERROR(VLOOKUP($H424,all_tags[theme],1,FALSE),""),
IFERROR(VLOOKUP($I424,all_tags[theme],1,FALSE),""),
IFERROR(VLOOKUP($J424,all_tags[theme],1,FALSE),""),
IFERROR(VLOOKUP($K424,all_tags[theme],1,FALSE),""),
IFERROR(VLOOKUP($L424,all_tags[theme],1,FALSE),""),
IFERROR(VLOOKUP($M424,all_tags[theme],1,FALSE),""),
IFERROR(VLOOKUP($N424,all_tags[theme],1,FALSE),""),
IFERROR(VLOOKUP($O424,all_tags[theme],1,FALSE),"")
)</f>
        <v>data-viz#data-science</v>
      </c>
      <c r="AH424" s="5" t="str">
        <f>_xlfn.TEXTJOIN("#",TRUE,
IFERROR(VLOOKUP($F424,all_tags[topic],1,FALSE),""),
IFERROR(VLOOKUP($G424,all_tags[topic],1,FALSE),""),
IFERROR(VLOOKUP($H424,all_tags[topic],1,FALSE),""),
IFERROR(VLOOKUP($I424,all_tags[topic],1,FALSE),""),
IFERROR(VLOOKUP($J424,all_tags[topic],1,FALSE),""),
IFERROR(VLOOKUP($K424,all_tags[topic],1,FALSE),""),
IFERROR(VLOOKUP($L424,all_tags[topic],1,FALSE),""),
IFERROR(VLOOKUP($M424,all_tags[topic],1,FALSE),""),
IFERROR(VLOOKUP($N424,all_tags[topic],1,FALSE),""),
IFERROR(VLOOKUP($O424,all_tags[topic],1,FALSE),"")
)</f>
        <v>technology</v>
      </c>
      <c r="AI424" s="5" t="str">
        <f>_xlfn.TEXTJOIN("#",TRUE,
IFERROR(VLOOKUP($F424,all_tags[area],1,FALSE),""),
IFERROR(VLOOKUP($G424,all_tags[area],1,FALSE),""),
IFERROR(VLOOKUP($H424,all_tags[area],1,FALSE),""),
IFERROR(VLOOKUP($I424,all_tags[area],1,FALSE),""),
IFERROR(VLOOKUP($J424,all_tags[area],1,FALSE),""),
IFERROR(VLOOKUP($K424,all_tags[area],1,FALSE),""),
IFERROR(VLOOKUP($L424,all_tags[area],1,FALSE),""),
IFERROR(VLOOKUP($M424,all_tags[area],1,FALSE),""),
IFERROR(VLOOKUP($N424,all_tags[area],1,FALSE),""),
IFERROR(VLOOKUP($O424,all_tags[area],1,FALSE),"")
)</f>
        <v>ml#animation</v>
      </c>
      <c r="AJ424" s="5" t="str">
        <f>_xlfn.TEXTJOIN("#",TRUE,
IFERROR(VLOOKUP($F424,all_tags[technology],1,FALSE),""),
IFERROR(VLOOKUP($G424,all_tags[technology],1,FALSE),""),
IFERROR(VLOOKUP($H424,all_tags[technology],1,FALSE),""),
IFERROR(VLOOKUP($I424,all_tags[technology],1,FALSE),""),
IFERROR(VLOOKUP($J424,all_tags[technology],1,FALSE),""),
IFERROR(VLOOKUP($K424,all_tags[technology],1,FALSE),""),
IFERROR(VLOOKUP($L424,all_tags[technology],1,FALSE),""),
IFERROR(VLOOKUP($M424,all_tags[technology],1,FALSE),""),
IFERROR(VLOOKUP($N424,all_tags[technology],1,FALSE),""),
IFERROR(VLOOKUP($O424,all_tags[technology],1,FALSE),"")
)</f>
        <v>rstats#javascript</v>
      </c>
      <c r="AK424" s="5" t="str">
        <f>_xlfn.TEXTJOIN("#",TRUE,
IFERROR(VLOOKUP($F424,all_tags[other],1,FALSE),""),
IFERROR(VLOOKUP($G424,all_tags[other],1,FALSE),""),
IFERROR(VLOOKUP($H424,all_tags[other],1,FALSE),""),
IFERROR(VLOOKUP($I424,all_tags[other],1,FALSE),""),
IFERROR(VLOOKUP($J424,all_tags[other],1,FALSE),""),
IFERROR(VLOOKUP($K424,all_tags[other],1,FALSE),""),
IFERROR(VLOOKUP($L424,all_tags[other],1,FALSE),""),
IFERROR(VLOOKUP($M424,all_tags[other],1,FALSE),""),
IFERROR(VLOOKUP($N424,all_tags[other],1,FALSE),""),
IFERROR(VLOOKUP($O424,all_tags[other],1,FALSE),"")
)</f>
        <v/>
      </c>
      <c r="AL424" t="str">
        <f t="shared" si="6"/>
        <v>blog;data-viz;data-science;technology;ml;animation;rstats;javascript</v>
      </c>
    </row>
    <row r="425" spans="1:38" x14ac:dyDescent="0.25">
      <c r="A425" t="str">
        <f>source_data[[#This Row],[link_id]]</f>
        <v>L00983</v>
      </c>
      <c r="B425" t="str">
        <f>source_data[[#This Row],[link]]</f>
        <v>https://www.coursera.org/learn/data-visualization-tableau</v>
      </c>
      <c r="C425" t="str">
        <f>source_data[[#This Row],[article_title]]</f>
        <v>Fundamentals of Visualization with Tableau</v>
      </c>
      <c r="D425" t="str">
        <f>source_data[[#This Row],[concatenate]]</f>
        <v>course;data-viz;technology;tableau</v>
      </c>
      <c r="E425">
        <f>source_data[[#This Row],[tag_count]]</f>
        <v>4</v>
      </c>
      <c r="F425" t="str" cm="1">
        <f t="array" ref="F425:I425">_xlfn.TEXTSPLIT(Table5[[#This Row],[concatenate]],";")</f>
        <v>course</v>
      </c>
      <c r="G425" t="str">
        <v>data-viz</v>
      </c>
      <c r="H425" t="str">
        <v>technology</v>
      </c>
      <c r="I425" t="str">
        <v>tableau</v>
      </c>
      <c r="Q425">
        <f>IF(ISBLANK(F425),-1,COUNTIF(all_tags[],F425)-COUNTIF(all_tags[category],F425))</f>
        <v>1</v>
      </c>
      <c r="R425">
        <f>IF(ISBLANK(G425),-1,COUNTIF(all_tags[],G425)-COUNTIF(all_tags[category],G425))</f>
        <v>1</v>
      </c>
      <c r="S425">
        <f>IF(ISBLANK(H425),-1,COUNTIF(all_tags[],H425)-COUNTIF(all_tags[category],H425))</f>
        <v>1</v>
      </c>
      <c r="T425">
        <f>IF(ISBLANK(I425),-1,COUNTIF(all_tags[],I425)-COUNTIF(all_tags[category],I425))</f>
        <v>1</v>
      </c>
      <c r="U425">
        <f>IF(ISBLANK(J425),-1,COUNTIF(all_tags[],J425)-COUNTIF(all_tags[category],J425))</f>
        <v>-1</v>
      </c>
      <c r="V425">
        <f>IF(ISBLANK(K425),-1,COUNTIF(all_tags[],K425)-COUNTIF(all_tags[category],K425))</f>
        <v>-1</v>
      </c>
      <c r="W425">
        <f>IF(ISBLANK(L425),-1,COUNTIF(all_tags[],L425)-COUNTIF(all_tags[category],L425))</f>
        <v>-1</v>
      </c>
      <c r="X425">
        <f>IF(ISBLANK(M425),-1,COUNTIF(all_tags[],M425)-COUNTIF(all_tags[category],M425))</f>
        <v>-1</v>
      </c>
      <c r="Y425">
        <f>IF(ISBLANK(N425),-1,COUNTIF(all_tags[],N425)-COUNTIF(all_tags[category],N425))</f>
        <v>-1</v>
      </c>
      <c r="Z425">
        <f>IF(ISBLANK(O425),-1,COUNTIF(all_tags[],O425)-COUNTIF(all_tags[category],O425))</f>
        <v>-1</v>
      </c>
      <c r="AB425" t="str">
        <f>Table5[[#This Row],[link_id]]</f>
        <v>L00983</v>
      </c>
      <c r="AC425" s="5" t="str">
        <f>_xlfn.TEXTJOIN("#",TRUE,
IFERROR(VLOOKUP($F425,all_tags[format],1,FALSE),""),
IFERROR(VLOOKUP($G425,all_tags[format],1,FALSE),""),
IFERROR(VLOOKUP($H425,all_tags[format],1,FALSE),""),
IFERROR(VLOOKUP($I425,all_tags[format],1,FALSE),""),
IFERROR(VLOOKUP($J425,all_tags[format],1,FALSE),""),
IFERROR(VLOOKUP($K425,all_tags[format],1,FALSE),""),
IFERROR(VLOOKUP($L425,all_tags[format],1,FALSE),""),
IFERROR(VLOOKUP($M425,all_tags[format],1,FALSE),""),
IFERROR(VLOOKUP($N425,all_tags[format],1,FALSE),""),
IFERROR(VLOOKUP($O425,all_tags[format],1,FALSE),"")
)</f>
        <v>course</v>
      </c>
      <c r="AD425" s="5" t="str">
        <f>_xlfn.TEXTJOIN("#",TRUE,
IFERROR(VLOOKUP($F425,all_tags[type],1,FALSE),""),
IFERROR(VLOOKUP($G425,all_tags[type],1,FALSE),""),
IFERROR(VLOOKUP($H425,all_tags[type],1,FALSE),""),
IFERROR(VLOOKUP($I425,all_tags[type],1,FALSE),""),
IFERROR(VLOOKUP($J425,all_tags[type],1,FALSE),""),
IFERROR(VLOOKUP($K425,all_tags[type],1,FALSE),""),
IFERROR(VLOOKUP($L425,all_tags[type],1,FALSE),""),
IFERROR(VLOOKUP($M425,all_tags[type],1,FALSE),""),
IFERROR(VLOOKUP($N425,all_tags[type],1,FALSE),""),
IFERROR(VLOOKUP($O425,all_tags[type],1,FALSE),"")
)</f>
        <v/>
      </c>
      <c r="AE425" s="5" t="str">
        <f>_xlfn.TEXTJOIN("#",TRUE,
IFERROR(VLOOKUP($F425,all_tags[level],1,FALSE),""),
IFERROR(VLOOKUP($G425,all_tags[level],1,FALSE),""),
IFERROR(VLOOKUP($H425,all_tags[level],1,FALSE),""),
IFERROR(VLOOKUP($I425,all_tags[level],1,FALSE),""),
IFERROR(VLOOKUP($J425,all_tags[level],1,FALSE),""),
IFERROR(VLOOKUP($K425,all_tags[level],1,FALSE),""),
IFERROR(VLOOKUP($L425,all_tags[level],1,FALSE),""),
IFERROR(VLOOKUP($M425,all_tags[level],1,FALSE),""),
IFERROR(VLOOKUP($N425,all_tags[level],1,FALSE),""),
IFERROR(VLOOKUP($O425,all_tags[level],1,FALSE),"")
)</f>
        <v/>
      </c>
      <c r="AF425" s="5" t="str">
        <f>_xlfn.TEXTJOIN("#",TRUE,
IFERROR(VLOOKUP($F425,all_tags[style],1,FALSE),""),
IFERROR(VLOOKUP($G425,all_tags[style],1,FALSE),""),
IFERROR(VLOOKUP($H425,all_tags[style],1,FALSE),""),
IFERROR(VLOOKUP($I425,all_tags[style],1,FALSE),""),
IFERROR(VLOOKUP($J425,all_tags[style],1,FALSE),""),
IFERROR(VLOOKUP($K425,all_tags[style],1,FALSE),""),
IFERROR(VLOOKUP($L425,all_tags[style],1,FALSE),""),
IFERROR(VLOOKUP($M425,all_tags[style],1,FALSE),""),
IFERROR(VLOOKUP($N425,all_tags[style],1,FALSE),""),
IFERROR(VLOOKUP($O425,all_tags[style],1,FALSE),"")
)</f>
        <v/>
      </c>
      <c r="AG425" s="5" t="str">
        <f>_xlfn.TEXTJOIN("#",TRUE,
IFERROR(VLOOKUP($F425,all_tags[theme],1,FALSE),""),
IFERROR(VLOOKUP($G425,all_tags[theme],1,FALSE),""),
IFERROR(VLOOKUP($H425,all_tags[theme],1,FALSE),""),
IFERROR(VLOOKUP($I425,all_tags[theme],1,FALSE),""),
IFERROR(VLOOKUP($J425,all_tags[theme],1,FALSE),""),
IFERROR(VLOOKUP($K425,all_tags[theme],1,FALSE),""),
IFERROR(VLOOKUP($L425,all_tags[theme],1,FALSE),""),
IFERROR(VLOOKUP($M425,all_tags[theme],1,FALSE),""),
IFERROR(VLOOKUP($N425,all_tags[theme],1,FALSE),""),
IFERROR(VLOOKUP($O425,all_tags[theme],1,FALSE),"")
)</f>
        <v>data-viz</v>
      </c>
      <c r="AH425" s="5" t="str">
        <f>_xlfn.TEXTJOIN("#",TRUE,
IFERROR(VLOOKUP($F425,all_tags[topic],1,FALSE),""),
IFERROR(VLOOKUP($G425,all_tags[topic],1,FALSE),""),
IFERROR(VLOOKUP($H425,all_tags[topic],1,FALSE),""),
IFERROR(VLOOKUP($I425,all_tags[topic],1,FALSE),""),
IFERROR(VLOOKUP($J425,all_tags[topic],1,FALSE),""),
IFERROR(VLOOKUP($K425,all_tags[topic],1,FALSE),""),
IFERROR(VLOOKUP($L425,all_tags[topic],1,FALSE),""),
IFERROR(VLOOKUP($M425,all_tags[topic],1,FALSE),""),
IFERROR(VLOOKUP($N425,all_tags[topic],1,FALSE),""),
IFERROR(VLOOKUP($O425,all_tags[topic],1,FALSE),"")
)</f>
        <v>technology</v>
      </c>
      <c r="AI425" s="5" t="str">
        <f>_xlfn.TEXTJOIN("#",TRUE,
IFERROR(VLOOKUP($F425,all_tags[area],1,FALSE),""),
IFERROR(VLOOKUP($G425,all_tags[area],1,FALSE),""),
IFERROR(VLOOKUP($H425,all_tags[area],1,FALSE),""),
IFERROR(VLOOKUP($I425,all_tags[area],1,FALSE),""),
IFERROR(VLOOKUP($J425,all_tags[area],1,FALSE),""),
IFERROR(VLOOKUP($K425,all_tags[area],1,FALSE),""),
IFERROR(VLOOKUP($L425,all_tags[area],1,FALSE),""),
IFERROR(VLOOKUP($M425,all_tags[area],1,FALSE),""),
IFERROR(VLOOKUP($N425,all_tags[area],1,FALSE),""),
IFERROR(VLOOKUP($O425,all_tags[area],1,FALSE),"")
)</f>
        <v/>
      </c>
      <c r="AJ425" s="5" t="str">
        <f>_xlfn.TEXTJOIN("#",TRUE,
IFERROR(VLOOKUP($F425,all_tags[technology],1,FALSE),""),
IFERROR(VLOOKUP($G425,all_tags[technology],1,FALSE),""),
IFERROR(VLOOKUP($H425,all_tags[technology],1,FALSE),""),
IFERROR(VLOOKUP($I425,all_tags[technology],1,FALSE),""),
IFERROR(VLOOKUP($J425,all_tags[technology],1,FALSE),""),
IFERROR(VLOOKUP($K425,all_tags[technology],1,FALSE),""),
IFERROR(VLOOKUP($L425,all_tags[technology],1,FALSE),""),
IFERROR(VLOOKUP($M425,all_tags[technology],1,FALSE),""),
IFERROR(VLOOKUP($N425,all_tags[technology],1,FALSE),""),
IFERROR(VLOOKUP($O425,all_tags[technology],1,FALSE),"")
)</f>
        <v>tableau</v>
      </c>
      <c r="AK425" s="5" t="str">
        <f>_xlfn.TEXTJOIN("#",TRUE,
IFERROR(VLOOKUP($F425,all_tags[other],1,FALSE),""),
IFERROR(VLOOKUP($G425,all_tags[other],1,FALSE),""),
IFERROR(VLOOKUP($H425,all_tags[other],1,FALSE),""),
IFERROR(VLOOKUP($I425,all_tags[other],1,FALSE),""),
IFERROR(VLOOKUP($J425,all_tags[other],1,FALSE),""),
IFERROR(VLOOKUP($K425,all_tags[other],1,FALSE),""),
IFERROR(VLOOKUP($L425,all_tags[other],1,FALSE),""),
IFERROR(VLOOKUP($M425,all_tags[other],1,FALSE),""),
IFERROR(VLOOKUP($N425,all_tags[other],1,FALSE),""),
IFERROR(VLOOKUP($O425,all_tags[other],1,FALSE),"")
)</f>
        <v/>
      </c>
      <c r="AL425" t="str">
        <f t="shared" si="6"/>
        <v>course;data-viz;technology;tableau</v>
      </c>
    </row>
    <row r="426" spans="1:38" x14ac:dyDescent="0.25">
      <c r="A426" t="str">
        <f>source_data[[#This Row],[link_id]]</f>
        <v>L00984</v>
      </c>
      <c r="B426" t="str">
        <f>source_data[[#This Row],[link]]</f>
        <v>https://policyviz.com/2018/04/26/interactive-waffle-charts-in-excel/</v>
      </c>
      <c r="C426" t="str">
        <f>source_data[[#This Row],[article_title]]</f>
        <v>Interactive Waffle Charts in Excel</v>
      </c>
      <c r="D426" t="str">
        <f>source_data[[#This Row],[concatenate]]</f>
        <v>post;data-viz;technique;technology;chart;excel</v>
      </c>
      <c r="E426">
        <f>source_data[[#This Row],[tag_count]]</f>
        <v>6</v>
      </c>
      <c r="F426" t="str" cm="1">
        <f t="array" ref="F426:K426">_xlfn.TEXTSPLIT(Table5[[#This Row],[concatenate]],";")</f>
        <v>post</v>
      </c>
      <c r="G426" t="str">
        <v>data-viz</v>
      </c>
      <c r="H426" t="str">
        <v>technique</v>
      </c>
      <c r="I426" t="str">
        <v>technology</v>
      </c>
      <c r="J426" t="str">
        <v>chart</v>
      </c>
      <c r="K426" t="str">
        <v>excel</v>
      </c>
      <c r="Q426">
        <f>IF(ISBLANK(F426),-1,COUNTIF(all_tags[],F426)-COUNTIF(all_tags[category],F426))</f>
        <v>1</v>
      </c>
      <c r="R426">
        <f>IF(ISBLANK(G426),-1,COUNTIF(all_tags[],G426)-COUNTIF(all_tags[category],G426))</f>
        <v>1</v>
      </c>
      <c r="S426">
        <f>IF(ISBLANK(H426),-1,COUNTIF(all_tags[],H426)-COUNTIF(all_tags[category],H426))</f>
        <v>1</v>
      </c>
      <c r="T426">
        <f>IF(ISBLANK(I426),-1,COUNTIF(all_tags[],I426)-COUNTIF(all_tags[category],I426))</f>
        <v>1</v>
      </c>
      <c r="U426">
        <f>IF(ISBLANK(J426),-1,COUNTIF(all_tags[],J426)-COUNTIF(all_tags[category],J426))</f>
        <v>1</v>
      </c>
      <c r="V426">
        <f>IF(ISBLANK(K426),-1,COUNTIF(all_tags[],K426)-COUNTIF(all_tags[category],K426))</f>
        <v>1</v>
      </c>
      <c r="W426">
        <f>IF(ISBLANK(L426),-1,COUNTIF(all_tags[],L426)-COUNTIF(all_tags[category],L426))</f>
        <v>-1</v>
      </c>
      <c r="X426">
        <f>IF(ISBLANK(M426),-1,COUNTIF(all_tags[],M426)-COUNTIF(all_tags[category],M426))</f>
        <v>-1</v>
      </c>
      <c r="Y426">
        <f>IF(ISBLANK(N426),-1,COUNTIF(all_tags[],N426)-COUNTIF(all_tags[category],N426))</f>
        <v>-1</v>
      </c>
      <c r="Z426">
        <f>IF(ISBLANK(O426),-1,COUNTIF(all_tags[],O426)-COUNTIF(all_tags[category],O426))</f>
        <v>-1</v>
      </c>
      <c r="AB426" t="str">
        <f>Table5[[#This Row],[link_id]]</f>
        <v>L00984</v>
      </c>
      <c r="AC426" s="5" t="str">
        <f>_xlfn.TEXTJOIN("#",TRUE,
IFERROR(VLOOKUP($F426,all_tags[format],1,FALSE),""),
IFERROR(VLOOKUP($G426,all_tags[format],1,FALSE),""),
IFERROR(VLOOKUP($H426,all_tags[format],1,FALSE),""),
IFERROR(VLOOKUP($I426,all_tags[format],1,FALSE),""),
IFERROR(VLOOKUP($J426,all_tags[format],1,FALSE),""),
IFERROR(VLOOKUP($K426,all_tags[format],1,FALSE),""),
IFERROR(VLOOKUP($L426,all_tags[format],1,FALSE),""),
IFERROR(VLOOKUP($M426,all_tags[format],1,FALSE),""),
IFERROR(VLOOKUP($N426,all_tags[format],1,FALSE),""),
IFERROR(VLOOKUP($O426,all_tags[format],1,FALSE),"")
)</f>
        <v>post</v>
      </c>
      <c r="AD426" s="5" t="str">
        <f>_xlfn.TEXTJOIN("#",TRUE,
IFERROR(VLOOKUP($F426,all_tags[type],1,FALSE),""),
IFERROR(VLOOKUP($G426,all_tags[type],1,FALSE),""),
IFERROR(VLOOKUP($H426,all_tags[type],1,FALSE),""),
IFERROR(VLOOKUP($I426,all_tags[type],1,FALSE),""),
IFERROR(VLOOKUP($J426,all_tags[type],1,FALSE),""),
IFERROR(VLOOKUP($K426,all_tags[type],1,FALSE),""),
IFERROR(VLOOKUP($L426,all_tags[type],1,FALSE),""),
IFERROR(VLOOKUP($M426,all_tags[type],1,FALSE),""),
IFERROR(VLOOKUP($N426,all_tags[type],1,FALSE),""),
IFERROR(VLOOKUP($O426,all_tags[type],1,FALSE),"")
)</f>
        <v/>
      </c>
      <c r="AE426" s="5" t="str">
        <f>_xlfn.TEXTJOIN("#",TRUE,
IFERROR(VLOOKUP($F426,all_tags[level],1,FALSE),""),
IFERROR(VLOOKUP($G426,all_tags[level],1,FALSE),""),
IFERROR(VLOOKUP($H426,all_tags[level],1,FALSE),""),
IFERROR(VLOOKUP($I426,all_tags[level],1,FALSE),""),
IFERROR(VLOOKUP($J426,all_tags[level],1,FALSE),""),
IFERROR(VLOOKUP($K426,all_tags[level],1,FALSE),""),
IFERROR(VLOOKUP($L426,all_tags[level],1,FALSE),""),
IFERROR(VLOOKUP($M426,all_tags[level],1,FALSE),""),
IFERROR(VLOOKUP($N426,all_tags[level],1,FALSE),""),
IFERROR(VLOOKUP($O426,all_tags[level],1,FALSE),"")
)</f>
        <v/>
      </c>
      <c r="AF426" s="5" t="str">
        <f>_xlfn.TEXTJOIN("#",TRUE,
IFERROR(VLOOKUP($F426,all_tags[style],1,FALSE),""),
IFERROR(VLOOKUP($G426,all_tags[style],1,FALSE),""),
IFERROR(VLOOKUP($H426,all_tags[style],1,FALSE),""),
IFERROR(VLOOKUP($I426,all_tags[style],1,FALSE),""),
IFERROR(VLOOKUP($J426,all_tags[style],1,FALSE),""),
IFERROR(VLOOKUP($K426,all_tags[style],1,FALSE),""),
IFERROR(VLOOKUP($L426,all_tags[style],1,FALSE),""),
IFERROR(VLOOKUP($M426,all_tags[style],1,FALSE),""),
IFERROR(VLOOKUP($N426,all_tags[style],1,FALSE),""),
IFERROR(VLOOKUP($O426,all_tags[style],1,FALSE),"")
)</f>
        <v/>
      </c>
      <c r="AG426" s="5" t="str">
        <f>_xlfn.TEXTJOIN("#",TRUE,
IFERROR(VLOOKUP($F426,all_tags[theme],1,FALSE),""),
IFERROR(VLOOKUP($G426,all_tags[theme],1,FALSE),""),
IFERROR(VLOOKUP($H426,all_tags[theme],1,FALSE),""),
IFERROR(VLOOKUP($I426,all_tags[theme],1,FALSE),""),
IFERROR(VLOOKUP($J426,all_tags[theme],1,FALSE),""),
IFERROR(VLOOKUP($K426,all_tags[theme],1,FALSE),""),
IFERROR(VLOOKUP($L426,all_tags[theme],1,FALSE),""),
IFERROR(VLOOKUP($M426,all_tags[theme],1,FALSE),""),
IFERROR(VLOOKUP($N426,all_tags[theme],1,FALSE),""),
IFERROR(VLOOKUP($O426,all_tags[theme],1,FALSE),"")
)</f>
        <v>data-viz</v>
      </c>
      <c r="AH426" s="5" t="str">
        <f>_xlfn.TEXTJOIN("#",TRUE,
IFERROR(VLOOKUP($F426,all_tags[topic],1,FALSE),""),
IFERROR(VLOOKUP($G426,all_tags[topic],1,FALSE),""),
IFERROR(VLOOKUP($H426,all_tags[topic],1,FALSE),""),
IFERROR(VLOOKUP($I426,all_tags[topic],1,FALSE),""),
IFERROR(VLOOKUP($J426,all_tags[topic],1,FALSE),""),
IFERROR(VLOOKUP($K426,all_tags[topic],1,FALSE),""),
IFERROR(VLOOKUP($L426,all_tags[topic],1,FALSE),""),
IFERROR(VLOOKUP($M426,all_tags[topic],1,FALSE),""),
IFERROR(VLOOKUP($N426,all_tags[topic],1,FALSE),""),
IFERROR(VLOOKUP($O426,all_tags[topic],1,FALSE),"")
)</f>
        <v>technique#technology</v>
      </c>
      <c r="AI426" s="5" t="str">
        <f>_xlfn.TEXTJOIN("#",TRUE,
IFERROR(VLOOKUP($F426,all_tags[area],1,FALSE),""),
IFERROR(VLOOKUP($G426,all_tags[area],1,FALSE),""),
IFERROR(VLOOKUP($H426,all_tags[area],1,FALSE),""),
IFERROR(VLOOKUP($I426,all_tags[area],1,FALSE),""),
IFERROR(VLOOKUP($J426,all_tags[area],1,FALSE),""),
IFERROR(VLOOKUP($K426,all_tags[area],1,FALSE),""),
IFERROR(VLOOKUP($L426,all_tags[area],1,FALSE),""),
IFERROR(VLOOKUP($M426,all_tags[area],1,FALSE),""),
IFERROR(VLOOKUP($N426,all_tags[area],1,FALSE),""),
IFERROR(VLOOKUP($O426,all_tags[area],1,FALSE),"")
)</f>
        <v>chart</v>
      </c>
      <c r="AJ426" s="5" t="str">
        <f>_xlfn.TEXTJOIN("#",TRUE,
IFERROR(VLOOKUP($F426,all_tags[technology],1,FALSE),""),
IFERROR(VLOOKUP($G426,all_tags[technology],1,FALSE),""),
IFERROR(VLOOKUP($H426,all_tags[technology],1,FALSE),""),
IFERROR(VLOOKUP($I426,all_tags[technology],1,FALSE),""),
IFERROR(VLOOKUP($J426,all_tags[technology],1,FALSE),""),
IFERROR(VLOOKUP($K426,all_tags[technology],1,FALSE),""),
IFERROR(VLOOKUP($L426,all_tags[technology],1,FALSE),""),
IFERROR(VLOOKUP($M426,all_tags[technology],1,FALSE),""),
IFERROR(VLOOKUP($N426,all_tags[technology],1,FALSE),""),
IFERROR(VLOOKUP($O426,all_tags[technology],1,FALSE),"")
)</f>
        <v>excel</v>
      </c>
      <c r="AK426" s="5" t="str">
        <f>_xlfn.TEXTJOIN("#",TRUE,
IFERROR(VLOOKUP($F426,all_tags[other],1,FALSE),""),
IFERROR(VLOOKUP($G426,all_tags[other],1,FALSE),""),
IFERROR(VLOOKUP($H426,all_tags[other],1,FALSE),""),
IFERROR(VLOOKUP($I426,all_tags[other],1,FALSE),""),
IFERROR(VLOOKUP($J426,all_tags[other],1,FALSE),""),
IFERROR(VLOOKUP($K426,all_tags[other],1,FALSE),""),
IFERROR(VLOOKUP($L426,all_tags[other],1,FALSE),""),
IFERROR(VLOOKUP($M426,all_tags[other],1,FALSE),""),
IFERROR(VLOOKUP($N426,all_tags[other],1,FALSE),""),
IFERROR(VLOOKUP($O426,all_tags[other],1,FALSE),"")
)</f>
        <v/>
      </c>
      <c r="AL426" t="str">
        <f t="shared" si="6"/>
        <v>post;data-viz;technique;technology;chart;excel</v>
      </c>
    </row>
    <row r="427" spans="1:38" ht="30" x14ac:dyDescent="0.25">
      <c r="A427" t="str">
        <f>source_data[[#This Row],[link_id]]</f>
        <v>L00989</v>
      </c>
      <c r="B427" t="str">
        <f>source_data[[#This Row],[link]]</f>
        <v>https://www.r-exercises.com/2018/05/11/create-and-format-a-google-sheet-from-within-r-exercises/</v>
      </c>
      <c r="C427" t="str">
        <f>source_data[[#This Row],[article_title]]</f>
        <v>Create and Format a Google Sheet Within R: Exercises</v>
      </c>
      <c r="D427" t="str">
        <f>source_data[[#This Row],[concatenate]]</f>
        <v>post;exercise;how-to;technology;rstats</v>
      </c>
      <c r="E427">
        <f>source_data[[#This Row],[tag_count]]</f>
        <v>4</v>
      </c>
      <c r="F427" t="str" cm="1">
        <f t="array" ref="F427:J427">_xlfn.TEXTSPLIT(Table5[[#This Row],[concatenate]],";")</f>
        <v>post</v>
      </c>
      <c r="G427" t="str">
        <v>exercise</v>
      </c>
      <c r="H427" t="str">
        <v>how-to</v>
      </c>
      <c r="I427" t="str">
        <v>technology</v>
      </c>
      <c r="J427" t="str">
        <v>rstats</v>
      </c>
      <c r="Q427">
        <f>IF(ISBLANK(F427),-1,COUNTIF(all_tags[],F427)-COUNTIF(all_tags[category],F427))</f>
        <v>1</v>
      </c>
      <c r="R427">
        <f>IF(ISBLANK(G427),-1,COUNTIF(all_tags[],G427)-COUNTIF(all_tags[category],G427))</f>
        <v>1</v>
      </c>
      <c r="S427">
        <f>IF(ISBLANK(H427),-1,COUNTIF(all_tags[],H427)-COUNTIF(all_tags[category],H427))</f>
        <v>1</v>
      </c>
      <c r="T427">
        <f>IF(ISBLANK(I427),-1,COUNTIF(all_tags[],I427)-COUNTIF(all_tags[category],I427))</f>
        <v>1</v>
      </c>
      <c r="U427">
        <f>IF(ISBLANK(J427),-1,COUNTIF(all_tags[],J427)-COUNTIF(all_tags[category],J427))</f>
        <v>1</v>
      </c>
      <c r="V427">
        <f>IF(ISBLANK(K427),-1,COUNTIF(all_tags[],K427)-COUNTIF(all_tags[category],K427))</f>
        <v>-1</v>
      </c>
      <c r="W427">
        <f>IF(ISBLANK(L427),-1,COUNTIF(all_tags[],L427)-COUNTIF(all_tags[category],L427))</f>
        <v>-1</v>
      </c>
      <c r="X427">
        <f>IF(ISBLANK(M427),-1,COUNTIF(all_tags[],M427)-COUNTIF(all_tags[category],M427))</f>
        <v>-1</v>
      </c>
      <c r="Y427">
        <f>IF(ISBLANK(N427),-1,COUNTIF(all_tags[],N427)-COUNTIF(all_tags[category],N427))</f>
        <v>-1</v>
      </c>
      <c r="Z427">
        <f>IF(ISBLANK(O427),-1,COUNTIF(all_tags[],O427)-COUNTIF(all_tags[category],O427))</f>
        <v>-1</v>
      </c>
      <c r="AB427" t="str">
        <f>Table5[[#This Row],[link_id]]</f>
        <v>L00989</v>
      </c>
      <c r="AC427" s="5" t="str">
        <f>_xlfn.TEXTJOIN("#",TRUE,
IFERROR(VLOOKUP($F427,all_tags[format],1,FALSE),""),
IFERROR(VLOOKUP($G427,all_tags[format],1,FALSE),""),
IFERROR(VLOOKUP($H427,all_tags[format],1,FALSE),""),
IFERROR(VLOOKUP($I427,all_tags[format],1,FALSE),""),
IFERROR(VLOOKUP($J427,all_tags[format],1,FALSE),""),
IFERROR(VLOOKUP($K427,all_tags[format],1,FALSE),""),
IFERROR(VLOOKUP($L427,all_tags[format],1,FALSE),""),
IFERROR(VLOOKUP($M427,all_tags[format],1,FALSE),""),
IFERROR(VLOOKUP($N427,all_tags[format],1,FALSE),""),
IFERROR(VLOOKUP($O427,all_tags[format],1,FALSE),"")
)</f>
        <v>post</v>
      </c>
      <c r="AD427" s="5" t="str">
        <f>_xlfn.TEXTJOIN("#",TRUE,
IFERROR(VLOOKUP($F427,all_tags[type],1,FALSE),""),
IFERROR(VLOOKUP($G427,all_tags[type],1,FALSE),""),
IFERROR(VLOOKUP($H427,all_tags[type],1,FALSE),""),
IFERROR(VLOOKUP($I427,all_tags[type],1,FALSE),""),
IFERROR(VLOOKUP($J427,all_tags[type],1,FALSE),""),
IFERROR(VLOOKUP($K427,all_tags[type],1,FALSE),""),
IFERROR(VLOOKUP($L427,all_tags[type],1,FALSE),""),
IFERROR(VLOOKUP($M427,all_tags[type],1,FALSE),""),
IFERROR(VLOOKUP($N427,all_tags[type],1,FALSE),""),
IFERROR(VLOOKUP($O427,all_tags[type],1,FALSE),"")
)</f>
        <v>exercise#how-to</v>
      </c>
      <c r="AE427" s="5" t="str">
        <f>_xlfn.TEXTJOIN("#",TRUE,
IFERROR(VLOOKUP($F427,all_tags[level],1,FALSE),""),
IFERROR(VLOOKUP($G427,all_tags[level],1,FALSE),""),
IFERROR(VLOOKUP($H427,all_tags[level],1,FALSE),""),
IFERROR(VLOOKUP($I427,all_tags[level],1,FALSE),""),
IFERROR(VLOOKUP($J427,all_tags[level],1,FALSE),""),
IFERROR(VLOOKUP($K427,all_tags[level],1,FALSE),""),
IFERROR(VLOOKUP($L427,all_tags[level],1,FALSE),""),
IFERROR(VLOOKUP($M427,all_tags[level],1,FALSE),""),
IFERROR(VLOOKUP($N427,all_tags[level],1,FALSE),""),
IFERROR(VLOOKUP($O427,all_tags[level],1,FALSE),"")
)</f>
        <v/>
      </c>
      <c r="AF427" s="5" t="str">
        <f>_xlfn.TEXTJOIN("#",TRUE,
IFERROR(VLOOKUP($F427,all_tags[style],1,FALSE),""),
IFERROR(VLOOKUP($G427,all_tags[style],1,FALSE),""),
IFERROR(VLOOKUP($H427,all_tags[style],1,FALSE),""),
IFERROR(VLOOKUP($I427,all_tags[style],1,FALSE),""),
IFERROR(VLOOKUP($J427,all_tags[style],1,FALSE),""),
IFERROR(VLOOKUP($K427,all_tags[style],1,FALSE),""),
IFERROR(VLOOKUP($L427,all_tags[style],1,FALSE),""),
IFERROR(VLOOKUP($M427,all_tags[style],1,FALSE),""),
IFERROR(VLOOKUP($N427,all_tags[style],1,FALSE),""),
IFERROR(VLOOKUP($O427,all_tags[style],1,FALSE),"")
)</f>
        <v/>
      </c>
      <c r="AG427" s="5" t="str">
        <f>_xlfn.TEXTJOIN("#",TRUE,
IFERROR(VLOOKUP($F427,all_tags[theme],1,FALSE),""),
IFERROR(VLOOKUP($G427,all_tags[theme],1,FALSE),""),
IFERROR(VLOOKUP($H427,all_tags[theme],1,FALSE),""),
IFERROR(VLOOKUP($I427,all_tags[theme],1,FALSE),""),
IFERROR(VLOOKUP($J427,all_tags[theme],1,FALSE),""),
IFERROR(VLOOKUP($K427,all_tags[theme],1,FALSE),""),
IFERROR(VLOOKUP($L427,all_tags[theme],1,FALSE),""),
IFERROR(VLOOKUP($M427,all_tags[theme],1,FALSE),""),
IFERROR(VLOOKUP($N427,all_tags[theme],1,FALSE),""),
IFERROR(VLOOKUP($O427,all_tags[theme],1,FALSE),"")
)</f>
        <v/>
      </c>
      <c r="AH427" s="5" t="str">
        <f>_xlfn.TEXTJOIN("#",TRUE,
IFERROR(VLOOKUP($F427,all_tags[topic],1,FALSE),""),
IFERROR(VLOOKUP($G427,all_tags[topic],1,FALSE),""),
IFERROR(VLOOKUP($H427,all_tags[topic],1,FALSE),""),
IFERROR(VLOOKUP($I427,all_tags[topic],1,FALSE),""),
IFERROR(VLOOKUP($J427,all_tags[topic],1,FALSE),""),
IFERROR(VLOOKUP($K427,all_tags[topic],1,FALSE),""),
IFERROR(VLOOKUP($L427,all_tags[topic],1,FALSE),""),
IFERROR(VLOOKUP($M427,all_tags[topic],1,FALSE),""),
IFERROR(VLOOKUP($N427,all_tags[topic],1,FALSE),""),
IFERROR(VLOOKUP($O427,all_tags[topic],1,FALSE),"")
)</f>
        <v>technology</v>
      </c>
      <c r="AI427" s="5" t="str">
        <f>_xlfn.TEXTJOIN("#",TRUE,
IFERROR(VLOOKUP($F427,all_tags[area],1,FALSE),""),
IFERROR(VLOOKUP($G427,all_tags[area],1,FALSE),""),
IFERROR(VLOOKUP($H427,all_tags[area],1,FALSE),""),
IFERROR(VLOOKUP($I427,all_tags[area],1,FALSE),""),
IFERROR(VLOOKUP($J427,all_tags[area],1,FALSE),""),
IFERROR(VLOOKUP($K427,all_tags[area],1,FALSE),""),
IFERROR(VLOOKUP($L427,all_tags[area],1,FALSE),""),
IFERROR(VLOOKUP($M427,all_tags[area],1,FALSE),""),
IFERROR(VLOOKUP($N427,all_tags[area],1,FALSE),""),
IFERROR(VLOOKUP($O427,all_tags[area],1,FALSE),"")
)</f>
        <v/>
      </c>
      <c r="AJ427" s="5" t="str">
        <f>_xlfn.TEXTJOIN("#",TRUE,
IFERROR(VLOOKUP($F427,all_tags[technology],1,FALSE),""),
IFERROR(VLOOKUP($G427,all_tags[technology],1,FALSE),""),
IFERROR(VLOOKUP($H427,all_tags[technology],1,FALSE),""),
IFERROR(VLOOKUP($I427,all_tags[technology],1,FALSE),""),
IFERROR(VLOOKUP($J427,all_tags[technology],1,FALSE),""),
IFERROR(VLOOKUP($K427,all_tags[technology],1,FALSE),""),
IFERROR(VLOOKUP($L427,all_tags[technology],1,FALSE),""),
IFERROR(VLOOKUP($M427,all_tags[technology],1,FALSE),""),
IFERROR(VLOOKUP($N427,all_tags[technology],1,FALSE),""),
IFERROR(VLOOKUP($O427,all_tags[technology],1,FALSE),"")
)</f>
        <v>rstats</v>
      </c>
      <c r="AK427" s="5" t="str">
        <f>_xlfn.TEXTJOIN("#",TRUE,
IFERROR(VLOOKUP($F427,all_tags[other],1,FALSE),""),
IFERROR(VLOOKUP($G427,all_tags[other],1,FALSE),""),
IFERROR(VLOOKUP($H427,all_tags[other],1,FALSE),""),
IFERROR(VLOOKUP($I427,all_tags[other],1,FALSE),""),
IFERROR(VLOOKUP($J427,all_tags[other],1,FALSE),""),
IFERROR(VLOOKUP($K427,all_tags[other],1,FALSE),""),
IFERROR(VLOOKUP($L427,all_tags[other],1,FALSE),""),
IFERROR(VLOOKUP($M427,all_tags[other],1,FALSE),""),
IFERROR(VLOOKUP($N427,all_tags[other],1,FALSE),""),
IFERROR(VLOOKUP($O427,all_tags[other],1,FALSE),"")
)</f>
        <v/>
      </c>
      <c r="AL427" t="str">
        <f t="shared" si="6"/>
        <v>post;exercise;how-to;technology;rstats</v>
      </c>
    </row>
    <row r="428" spans="1:38" ht="30" x14ac:dyDescent="0.25">
      <c r="A428" t="str">
        <f>source_data[[#This Row],[link_id]]</f>
        <v>L00990</v>
      </c>
      <c r="B428" t="str">
        <f>source_data[[#This Row],[link]]</f>
        <v>https://twitter.com/NPilakouta/status/995982320585920512/photo/1</v>
      </c>
      <c r="C428" t="str">
        <f>source_data[[#This Row],[article_title]]</f>
        <v>I was recently asked to give a stats talk in my department on how to analyse zero-inflated count data, which is a common problem in ecology (and especially behavioural ecology). I came up with this flowchart and thought I'd share it in case it's useful for any of you #rstats https://t.co/8zhEzQFuIV</v>
      </c>
      <c r="D428" t="str">
        <f>source_data[[#This Row],[concatenate]]</f>
        <v>post;advice;recommendation;data-analysis;zero-inflated;count</v>
      </c>
      <c r="E428">
        <f>source_data[[#This Row],[tag_count]]</f>
        <v>5</v>
      </c>
      <c r="F428" t="str" cm="1">
        <f t="array" ref="F428:K428">_xlfn.TEXTSPLIT(Table5[[#This Row],[concatenate]],";")</f>
        <v>post</v>
      </c>
      <c r="G428" t="str">
        <v>advice</v>
      </c>
      <c r="H428" t="str">
        <v>recommendation</v>
      </c>
      <c r="I428" t="str">
        <v>data-analysis</v>
      </c>
      <c r="J428" t="str">
        <v>zero-inflated</v>
      </c>
      <c r="K428" t="str">
        <v>count</v>
      </c>
      <c r="Q428">
        <f>IF(ISBLANK(F428),-1,COUNTIF(all_tags[],F428)-COUNTIF(all_tags[category],F428))</f>
        <v>1</v>
      </c>
      <c r="R428">
        <f>IF(ISBLANK(G428),-1,COUNTIF(all_tags[],G428)-COUNTIF(all_tags[category],G428))</f>
        <v>1</v>
      </c>
      <c r="S428">
        <f>IF(ISBLANK(H428),-1,COUNTIF(all_tags[],H428)-COUNTIF(all_tags[category],H428))</f>
        <v>1</v>
      </c>
      <c r="T428">
        <f>IF(ISBLANK(I428),-1,COUNTIF(all_tags[],I428)-COUNTIF(all_tags[category],I428))</f>
        <v>1</v>
      </c>
      <c r="U428">
        <f>IF(ISBLANK(J428),-1,COUNTIF(all_tags[],J428)-COUNTIF(all_tags[category],J428))</f>
        <v>1</v>
      </c>
      <c r="V428">
        <f>IF(ISBLANK(K428),-1,COUNTIF(all_tags[],K428)-COUNTIF(all_tags[category],K428))</f>
        <v>1</v>
      </c>
      <c r="W428">
        <f>IF(ISBLANK(L428),-1,COUNTIF(all_tags[],L428)-COUNTIF(all_tags[category],L428))</f>
        <v>-1</v>
      </c>
      <c r="X428">
        <f>IF(ISBLANK(M428),-1,COUNTIF(all_tags[],M428)-COUNTIF(all_tags[category],M428))</f>
        <v>-1</v>
      </c>
      <c r="Y428">
        <f>IF(ISBLANK(N428),-1,COUNTIF(all_tags[],N428)-COUNTIF(all_tags[category],N428))</f>
        <v>-1</v>
      </c>
      <c r="Z428">
        <f>IF(ISBLANK(O428),-1,COUNTIF(all_tags[],O428)-COUNTIF(all_tags[category],O428))</f>
        <v>-1</v>
      </c>
      <c r="AB428" t="str">
        <f>Table5[[#This Row],[link_id]]</f>
        <v>L00990</v>
      </c>
      <c r="AC428" s="5" t="str">
        <f>_xlfn.TEXTJOIN("#",TRUE,
IFERROR(VLOOKUP($F428,all_tags[format],1,FALSE),""),
IFERROR(VLOOKUP($G428,all_tags[format],1,FALSE),""),
IFERROR(VLOOKUP($H428,all_tags[format],1,FALSE),""),
IFERROR(VLOOKUP($I428,all_tags[format],1,FALSE),""),
IFERROR(VLOOKUP($J428,all_tags[format],1,FALSE),""),
IFERROR(VLOOKUP($K428,all_tags[format],1,FALSE),""),
IFERROR(VLOOKUP($L428,all_tags[format],1,FALSE),""),
IFERROR(VLOOKUP($M428,all_tags[format],1,FALSE),""),
IFERROR(VLOOKUP($N428,all_tags[format],1,FALSE),""),
IFERROR(VLOOKUP($O428,all_tags[format],1,FALSE),"")
)</f>
        <v>post</v>
      </c>
      <c r="AD428" s="5" t="str">
        <f>_xlfn.TEXTJOIN("#",TRUE,
IFERROR(VLOOKUP($F428,all_tags[type],1,FALSE),""),
IFERROR(VLOOKUP($G428,all_tags[type],1,FALSE),""),
IFERROR(VLOOKUP($H428,all_tags[type],1,FALSE),""),
IFERROR(VLOOKUP($I428,all_tags[type],1,FALSE),""),
IFERROR(VLOOKUP($J428,all_tags[type],1,FALSE),""),
IFERROR(VLOOKUP($K428,all_tags[type],1,FALSE),""),
IFERROR(VLOOKUP($L428,all_tags[type],1,FALSE),""),
IFERROR(VLOOKUP($M428,all_tags[type],1,FALSE),""),
IFERROR(VLOOKUP($N428,all_tags[type],1,FALSE),""),
IFERROR(VLOOKUP($O428,all_tags[type],1,FALSE),"")
)</f>
        <v>advice#recommendation</v>
      </c>
      <c r="AE428" s="5" t="str">
        <f>_xlfn.TEXTJOIN("#",TRUE,
IFERROR(VLOOKUP($F428,all_tags[level],1,FALSE),""),
IFERROR(VLOOKUP($G428,all_tags[level],1,FALSE),""),
IFERROR(VLOOKUP($H428,all_tags[level],1,FALSE),""),
IFERROR(VLOOKUP($I428,all_tags[level],1,FALSE),""),
IFERROR(VLOOKUP($J428,all_tags[level],1,FALSE),""),
IFERROR(VLOOKUP($K428,all_tags[level],1,FALSE),""),
IFERROR(VLOOKUP($L428,all_tags[level],1,FALSE),""),
IFERROR(VLOOKUP($M428,all_tags[level],1,FALSE),""),
IFERROR(VLOOKUP($N428,all_tags[level],1,FALSE),""),
IFERROR(VLOOKUP($O428,all_tags[level],1,FALSE),"")
)</f>
        <v/>
      </c>
      <c r="AF428" s="5" t="str">
        <f>_xlfn.TEXTJOIN("#",TRUE,
IFERROR(VLOOKUP($F428,all_tags[style],1,FALSE),""),
IFERROR(VLOOKUP($G428,all_tags[style],1,FALSE),""),
IFERROR(VLOOKUP($H428,all_tags[style],1,FALSE),""),
IFERROR(VLOOKUP($I428,all_tags[style],1,FALSE),""),
IFERROR(VLOOKUP($J428,all_tags[style],1,FALSE),""),
IFERROR(VLOOKUP($K428,all_tags[style],1,FALSE),""),
IFERROR(VLOOKUP($L428,all_tags[style],1,FALSE),""),
IFERROR(VLOOKUP($M428,all_tags[style],1,FALSE),""),
IFERROR(VLOOKUP($N428,all_tags[style],1,FALSE),""),
IFERROR(VLOOKUP($O428,all_tags[style],1,FALSE),"")
)</f>
        <v/>
      </c>
      <c r="AG428" s="5" t="str">
        <f>_xlfn.TEXTJOIN("#",TRUE,
IFERROR(VLOOKUP($F428,all_tags[theme],1,FALSE),""),
IFERROR(VLOOKUP($G428,all_tags[theme],1,FALSE),""),
IFERROR(VLOOKUP($H428,all_tags[theme],1,FALSE),""),
IFERROR(VLOOKUP($I428,all_tags[theme],1,FALSE),""),
IFERROR(VLOOKUP($J428,all_tags[theme],1,FALSE),""),
IFERROR(VLOOKUP($K428,all_tags[theme],1,FALSE),""),
IFERROR(VLOOKUP($L428,all_tags[theme],1,FALSE),""),
IFERROR(VLOOKUP($M428,all_tags[theme],1,FALSE),""),
IFERROR(VLOOKUP($N428,all_tags[theme],1,FALSE),""),
IFERROR(VLOOKUP($O428,all_tags[theme],1,FALSE),"")
)</f>
        <v>data-analysis</v>
      </c>
      <c r="AH428" s="5" t="str">
        <f>_xlfn.TEXTJOIN("#",TRUE,
IFERROR(VLOOKUP($F428,all_tags[topic],1,FALSE),""),
IFERROR(VLOOKUP($G428,all_tags[topic],1,FALSE),""),
IFERROR(VLOOKUP($H428,all_tags[topic],1,FALSE),""),
IFERROR(VLOOKUP($I428,all_tags[topic],1,FALSE),""),
IFERROR(VLOOKUP($J428,all_tags[topic],1,FALSE),""),
IFERROR(VLOOKUP($K428,all_tags[topic],1,FALSE),""),
IFERROR(VLOOKUP($L428,all_tags[topic],1,FALSE),""),
IFERROR(VLOOKUP($M428,all_tags[topic],1,FALSE),""),
IFERROR(VLOOKUP($N428,all_tags[topic],1,FALSE),""),
IFERROR(VLOOKUP($O428,all_tags[topic],1,FALSE),"")
)</f>
        <v/>
      </c>
      <c r="AI428" s="5" t="str">
        <f>_xlfn.TEXTJOIN("#",TRUE,
IFERROR(VLOOKUP($F428,all_tags[area],1,FALSE),""),
IFERROR(VLOOKUP($G428,all_tags[area],1,FALSE),""),
IFERROR(VLOOKUP($H428,all_tags[area],1,FALSE),""),
IFERROR(VLOOKUP($I428,all_tags[area],1,FALSE),""),
IFERROR(VLOOKUP($J428,all_tags[area],1,FALSE),""),
IFERROR(VLOOKUP($K428,all_tags[area],1,FALSE),""),
IFERROR(VLOOKUP($L428,all_tags[area],1,FALSE),""),
IFERROR(VLOOKUP($M428,all_tags[area],1,FALSE),""),
IFERROR(VLOOKUP($N428,all_tags[area],1,FALSE),""),
IFERROR(VLOOKUP($O428,all_tags[area],1,FALSE),"")
)</f>
        <v>zero-inflated#count</v>
      </c>
      <c r="AJ428" s="5" t="str">
        <f>_xlfn.TEXTJOIN("#",TRUE,
IFERROR(VLOOKUP($F428,all_tags[technology],1,FALSE),""),
IFERROR(VLOOKUP($G428,all_tags[technology],1,FALSE),""),
IFERROR(VLOOKUP($H428,all_tags[technology],1,FALSE),""),
IFERROR(VLOOKUP($I428,all_tags[technology],1,FALSE),""),
IFERROR(VLOOKUP($J428,all_tags[technology],1,FALSE),""),
IFERROR(VLOOKUP($K428,all_tags[technology],1,FALSE),""),
IFERROR(VLOOKUP($L428,all_tags[technology],1,FALSE),""),
IFERROR(VLOOKUP($M428,all_tags[technology],1,FALSE),""),
IFERROR(VLOOKUP($N428,all_tags[technology],1,FALSE),""),
IFERROR(VLOOKUP($O428,all_tags[technology],1,FALSE),"")
)</f>
        <v/>
      </c>
      <c r="AK428" s="5" t="str">
        <f>_xlfn.TEXTJOIN("#",TRUE,
IFERROR(VLOOKUP($F428,all_tags[other],1,FALSE),""),
IFERROR(VLOOKUP($G428,all_tags[other],1,FALSE),""),
IFERROR(VLOOKUP($H428,all_tags[other],1,FALSE),""),
IFERROR(VLOOKUP($I428,all_tags[other],1,FALSE),""),
IFERROR(VLOOKUP($J428,all_tags[other],1,FALSE),""),
IFERROR(VLOOKUP($K428,all_tags[other],1,FALSE),""),
IFERROR(VLOOKUP($L428,all_tags[other],1,FALSE),""),
IFERROR(VLOOKUP($M428,all_tags[other],1,FALSE),""),
IFERROR(VLOOKUP($N428,all_tags[other],1,FALSE),""),
IFERROR(VLOOKUP($O428,all_tags[other],1,FALSE),"")
)</f>
        <v/>
      </c>
      <c r="AL428" t="str">
        <f t="shared" si="6"/>
        <v>post;advice;recommendation;data-analysis;zero-inflated;count</v>
      </c>
    </row>
    <row r="429" spans="1:38" x14ac:dyDescent="0.25">
      <c r="A429" t="str">
        <f>source_data[[#This Row],[link_id]]</f>
        <v>L00991</v>
      </c>
      <c r="B429" t="str">
        <f>source_data[[#This Row],[link]]</f>
        <v>https://towardsdatascience.com/how-to-build-animated-charts-like-hans-rosling-doing-it-all-in-r-570efc6ba382</v>
      </c>
      <c r="C429" t="str">
        <f>source_data[[#This Row],[article_title]]</f>
        <v>How to build Animated Charts like Hans Rosling — doing it all in R</v>
      </c>
      <c r="D429" t="str">
        <f>source_data[[#This Row],[concatenate]]</f>
        <v>post;package;tutorial;data-viz;technology;animation;rstats</v>
      </c>
      <c r="E429">
        <f>source_data[[#This Row],[tag_count]]</f>
        <v>6</v>
      </c>
      <c r="F429" t="str" cm="1">
        <f t="array" ref="F429:L429">_xlfn.TEXTSPLIT(Table5[[#This Row],[concatenate]],";")</f>
        <v>post</v>
      </c>
      <c r="G429" t="str">
        <v>package</v>
      </c>
      <c r="H429" t="str">
        <v>tutorial</v>
      </c>
      <c r="I429" t="str">
        <v>data-viz</v>
      </c>
      <c r="J429" t="str">
        <v>technology</v>
      </c>
      <c r="K429" t="str">
        <v>animation</v>
      </c>
      <c r="L429" t="str">
        <v>rstats</v>
      </c>
      <c r="Q429">
        <f>IF(ISBLANK(F429),-1,COUNTIF(all_tags[],F429)-COUNTIF(all_tags[category],F429))</f>
        <v>1</v>
      </c>
      <c r="R429">
        <f>IF(ISBLANK(G429),-1,COUNTIF(all_tags[],G429)-COUNTIF(all_tags[category],G429))</f>
        <v>1</v>
      </c>
      <c r="S429">
        <f>IF(ISBLANK(H429),-1,COUNTIF(all_tags[],H429)-COUNTIF(all_tags[category],H429))</f>
        <v>1</v>
      </c>
      <c r="T429">
        <f>IF(ISBLANK(I429),-1,COUNTIF(all_tags[],I429)-COUNTIF(all_tags[category],I429))</f>
        <v>1</v>
      </c>
      <c r="U429">
        <f>IF(ISBLANK(J429),-1,COUNTIF(all_tags[],J429)-COUNTIF(all_tags[category],J429))</f>
        <v>1</v>
      </c>
      <c r="V429">
        <f>IF(ISBLANK(K429),-1,COUNTIF(all_tags[],K429)-COUNTIF(all_tags[category],K429))</f>
        <v>1</v>
      </c>
      <c r="W429">
        <f>IF(ISBLANK(L429),-1,COUNTIF(all_tags[],L429)-COUNTIF(all_tags[category],L429))</f>
        <v>1</v>
      </c>
      <c r="X429">
        <f>IF(ISBLANK(M429),-1,COUNTIF(all_tags[],M429)-COUNTIF(all_tags[category],M429))</f>
        <v>-1</v>
      </c>
      <c r="Y429">
        <f>IF(ISBLANK(N429),-1,COUNTIF(all_tags[],N429)-COUNTIF(all_tags[category],N429))</f>
        <v>-1</v>
      </c>
      <c r="Z429">
        <f>IF(ISBLANK(O429),-1,COUNTIF(all_tags[],O429)-COUNTIF(all_tags[category],O429))</f>
        <v>-1</v>
      </c>
      <c r="AB429" t="str">
        <f>Table5[[#This Row],[link_id]]</f>
        <v>L00991</v>
      </c>
      <c r="AC429" s="5" t="str">
        <f>_xlfn.TEXTJOIN("#",TRUE,
IFERROR(VLOOKUP($F429,all_tags[format],1,FALSE),""),
IFERROR(VLOOKUP($G429,all_tags[format],1,FALSE),""),
IFERROR(VLOOKUP($H429,all_tags[format],1,FALSE),""),
IFERROR(VLOOKUP($I429,all_tags[format],1,FALSE),""),
IFERROR(VLOOKUP($J429,all_tags[format],1,FALSE),""),
IFERROR(VLOOKUP($K429,all_tags[format],1,FALSE),""),
IFERROR(VLOOKUP($L429,all_tags[format],1,FALSE),""),
IFERROR(VLOOKUP($M429,all_tags[format],1,FALSE),""),
IFERROR(VLOOKUP($N429,all_tags[format],1,FALSE),""),
IFERROR(VLOOKUP($O429,all_tags[format],1,FALSE),"")
)</f>
        <v>post#package</v>
      </c>
      <c r="AD429" s="5" t="str">
        <f>_xlfn.TEXTJOIN("#",TRUE,
IFERROR(VLOOKUP($F429,all_tags[type],1,FALSE),""),
IFERROR(VLOOKUP($G429,all_tags[type],1,FALSE),""),
IFERROR(VLOOKUP($H429,all_tags[type],1,FALSE),""),
IFERROR(VLOOKUP($I429,all_tags[type],1,FALSE),""),
IFERROR(VLOOKUP($J429,all_tags[type],1,FALSE),""),
IFERROR(VLOOKUP($K429,all_tags[type],1,FALSE),""),
IFERROR(VLOOKUP($L429,all_tags[type],1,FALSE),""),
IFERROR(VLOOKUP($M429,all_tags[type],1,FALSE),""),
IFERROR(VLOOKUP($N429,all_tags[type],1,FALSE),""),
IFERROR(VLOOKUP($O429,all_tags[type],1,FALSE),"")
)</f>
        <v>tutorial</v>
      </c>
      <c r="AE429" s="5" t="str">
        <f>_xlfn.TEXTJOIN("#",TRUE,
IFERROR(VLOOKUP($F429,all_tags[level],1,FALSE),""),
IFERROR(VLOOKUP($G429,all_tags[level],1,FALSE),""),
IFERROR(VLOOKUP($H429,all_tags[level],1,FALSE),""),
IFERROR(VLOOKUP($I429,all_tags[level],1,FALSE),""),
IFERROR(VLOOKUP($J429,all_tags[level],1,FALSE),""),
IFERROR(VLOOKUP($K429,all_tags[level],1,FALSE),""),
IFERROR(VLOOKUP($L429,all_tags[level],1,FALSE),""),
IFERROR(VLOOKUP($M429,all_tags[level],1,FALSE),""),
IFERROR(VLOOKUP($N429,all_tags[level],1,FALSE),""),
IFERROR(VLOOKUP($O429,all_tags[level],1,FALSE),"")
)</f>
        <v/>
      </c>
      <c r="AF429" s="5" t="str">
        <f>_xlfn.TEXTJOIN("#",TRUE,
IFERROR(VLOOKUP($F429,all_tags[style],1,FALSE),""),
IFERROR(VLOOKUP($G429,all_tags[style],1,FALSE),""),
IFERROR(VLOOKUP($H429,all_tags[style],1,FALSE),""),
IFERROR(VLOOKUP($I429,all_tags[style],1,FALSE),""),
IFERROR(VLOOKUP($J429,all_tags[style],1,FALSE),""),
IFERROR(VLOOKUP($K429,all_tags[style],1,FALSE),""),
IFERROR(VLOOKUP($L429,all_tags[style],1,FALSE),""),
IFERROR(VLOOKUP($M429,all_tags[style],1,FALSE),""),
IFERROR(VLOOKUP($N429,all_tags[style],1,FALSE),""),
IFERROR(VLOOKUP($O429,all_tags[style],1,FALSE),"")
)</f>
        <v/>
      </c>
      <c r="AG429" s="5" t="str">
        <f>_xlfn.TEXTJOIN("#",TRUE,
IFERROR(VLOOKUP($F429,all_tags[theme],1,FALSE),""),
IFERROR(VLOOKUP($G429,all_tags[theme],1,FALSE),""),
IFERROR(VLOOKUP($H429,all_tags[theme],1,FALSE),""),
IFERROR(VLOOKUP($I429,all_tags[theme],1,FALSE),""),
IFERROR(VLOOKUP($J429,all_tags[theme],1,FALSE),""),
IFERROR(VLOOKUP($K429,all_tags[theme],1,FALSE),""),
IFERROR(VLOOKUP($L429,all_tags[theme],1,FALSE),""),
IFERROR(VLOOKUP($M429,all_tags[theme],1,FALSE),""),
IFERROR(VLOOKUP($N429,all_tags[theme],1,FALSE),""),
IFERROR(VLOOKUP($O429,all_tags[theme],1,FALSE),"")
)</f>
        <v>data-viz</v>
      </c>
      <c r="AH429" s="5" t="str">
        <f>_xlfn.TEXTJOIN("#",TRUE,
IFERROR(VLOOKUP($F429,all_tags[topic],1,FALSE),""),
IFERROR(VLOOKUP($G429,all_tags[topic],1,FALSE),""),
IFERROR(VLOOKUP($H429,all_tags[topic],1,FALSE),""),
IFERROR(VLOOKUP($I429,all_tags[topic],1,FALSE),""),
IFERROR(VLOOKUP($J429,all_tags[topic],1,FALSE),""),
IFERROR(VLOOKUP($K429,all_tags[topic],1,FALSE),""),
IFERROR(VLOOKUP($L429,all_tags[topic],1,FALSE),""),
IFERROR(VLOOKUP($M429,all_tags[topic],1,FALSE),""),
IFERROR(VLOOKUP($N429,all_tags[topic],1,FALSE),""),
IFERROR(VLOOKUP($O429,all_tags[topic],1,FALSE),"")
)</f>
        <v>technology</v>
      </c>
      <c r="AI429" s="5" t="str">
        <f>_xlfn.TEXTJOIN("#",TRUE,
IFERROR(VLOOKUP($F429,all_tags[area],1,FALSE),""),
IFERROR(VLOOKUP($G429,all_tags[area],1,FALSE),""),
IFERROR(VLOOKUP($H429,all_tags[area],1,FALSE),""),
IFERROR(VLOOKUP($I429,all_tags[area],1,FALSE),""),
IFERROR(VLOOKUP($J429,all_tags[area],1,FALSE),""),
IFERROR(VLOOKUP($K429,all_tags[area],1,FALSE),""),
IFERROR(VLOOKUP($L429,all_tags[area],1,FALSE),""),
IFERROR(VLOOKUP($M429,all_tags[area],1,FALSE),""),
IFERROR(VLOOKUP($N429,all_tags[area],1,FALSE),""),
IFERROR(VLOOKUP($O429,all_tags[area],1,FALSE),"")
)</f>
        <v>animation</v>
      </c>
      <c r="AJ429" s="5" t="str">
        <f>_xlfn.TEXTJOIN("#",TRUE,
IFERROR(VLOOKUP($F429,all_tags[technology],1,FALSE),""),
IFERROR(VLOOKUP($G429,all_tags[technology],1,FALSE),""),
IFERROR(VLOOKUP($H429,all_tags[technology],1,FALSE),""),
IFERROR(VLOOKUP($I429,all_tags[technology],1,FALSE),""),
IFERROR(VLOOKUP($J429,all_tags[technology],1,FALSE),""),
IFERROR(VLOOKUP($K429,all_tags[technology],1,FALSE),""),
IFERROR(VLOOKUP($L429,all_tags[technology],1,FALSE),""),
IFERROR(VLOOKUP($M429,all_tags[technology],1,FALSE),""),
IFERROR(VLOOKUP($N429,all_tags[technology],1,FALSE),""),
IFERROR(VLOOKUP($O429,all_tags[technology],1,FALSE),"")
)</f>
        <v>rstats</v>
      </c>
      <c r="AK429" s="5" t="str">
        <f>_xlfn.TEXTJOIN("#",TRUE,
IFERROR(VLOOKUP($F429,all_tags[other],1,FALSE),""),
IFERROR(VLOOKUP($G429,all_tags[other],1,FALSE),""),
IFERROR(VLOOKUP($H429,all_tags[other],1,FALSE),""),
IFERROR(VLOOKUP($I429,all_tags[other],1,FALSE),""),
IFERROR(VLOOKUP($J429,all_tags[other],1,FALSE),""),
IFERROR(VLOOKUP($K429,all_tags[other],1,FALSE),""),
IFERROR(VLOOKUP($L429,all_tags[other],1,FALSE),""),
IFERROR(VLOOKUP($M429,all_tags[other],1,FALSE),""),
IFERROR(VLOOKUP($N429,all_tags[other],1,FALSE),""),
IFERROR(VLOOKUP($O429,all_tags[other],1,FALSE),"")
)</f>
        <v/>
      </c>
      <c r="AL429" t="str">
        <f t="shared" si="6"/>
        <v>post;package;tutorial;data-viz;technology;animation;rstats</v>
      </c>
    </row>
    <row r="430" spans="1:38" x14ac:dyDescent="0.25">
      <c r="A430" t="str">
        <f>source_data[[#This Row],[link_id]]</f>
        <v>L00993</v>
      </c>
      <c r="B430" t="str">
        <f>source_data[[#This Row],[link]]</f>
        <v>https://www.tidytextmining.com/</v>
      </c>
      <c r="C430" t="str">
        <f>source_data[[#This Row],[article_title]]</f>
        <v>Text Mining with R:
        A Tidy Approach</v>
      </c>
      <c r="D430" t="str">
        <f>source_data[[#This Row],[concatenate]]</f>
        <v>book;online;technology;text-mining;rstats;tidyverse</v>
      </c>
      <c r="E430">
        <f>source_data[[#This Row],[tag_count]]</f>
        <v>4</v>
      </c>
      <c r="F430" t="str" cm="1">
        <f t="array" ref="F430:K430">_xlfn.TEXTSPLIT(Table5[[#This Row],[concatenate]],";")</f>
        <v>book</v>
      </c>
      <c r="G430" t="str">
        <v>online</v>
      </c>
      <c r="H430" t="str">
        <v>technology</v>
      </c>
      <c r="I430" t="str">
        <v>text-mining</v>
      </c>
      <c r="J430" t="str">
        <v>rstats</v>
      </c>
      <c r="K430" t="str">
        <v>tidyverse</v>
      </c>
      <c r="Q430">
        <f>IF(ISBLANK(F430),-1,COUNTIF(all_tags[],F430)-COUNTIF(all_tags[category],F430))</f>
        <v>1</v>
      </c>
      <c r="R430">
        <f>IF(ISBLANK(G430),-1,COUNTIF(all_tags[],G430)-COUNTIF(all_tags[category],G430))</f>
        <v>1</v>
      </c>
      <c r="S430">
        <f>IF(ISBLANK(H430),-1,COUNTIF(all_tags[],H430)-COUNTIF(all_tags[category],H430))</f>
        <v>1</v>
      </c>
      <c r="T430">
        <f>IF(ISBLANK(I430),-1,COUNTIF(all_tags[],I430)-COUNTIF(all_tags[category],I430))</f>
        <v>1</v>
      </c>
      <c r="U430">
        <f>IF(ISBLANK(J430),-1,COUNTIF(all_tags[],J430)-COUNTIF(all_tags[category],J430))</f>
        <v>1</v>
      </c>
      <c r="V430">
        <f>IF(ISBLANK(K430),-1,COUNTIF(all_tags[],K430)-COUNTIF(all_tags[category],K430))</f>
        <v>1</v>
      </c>
      <c r="W430">
        <f>IF(ISBLANK(L430),-1,COUNTIF(all_tags[],L430)-COUNTIF(all_tags[category],L430))</f>
        <v>-1</v>
      </c>
      <c r="X430">
        <f>IF(ISBLANK(M430),-1,COUNTIF(all_tags[],M430)-COUNTIF(all_tags[category],M430))</f>
        <v>-1</v>
      </c>
      <c r="Y430">
        <f>IF(ISBLANK(N430),-1,COUNTIF(all_tags[],N430)-COUNTIF(all_tags[category],N430))</f>
        <v>-1</v>
      </c>
      <c r="Z430">
        <f>IF(ISBLANK(O430),-1,COUNTIF(all_tags[],O430)-COUNTIF(all_tags[category],O430))</f>
        <v>-1</v>
      </c>
      <c r="AB430" t="str">
        <f>Table5[[#This Row],[link_id]]</f>
        <v>L00993</v>
      </c>
      <c r="AC430" s="5" t="str">
        <f>_xlfn.TEXTJOIN("#",TRUE,
IFERROR(VLOOKUP($F430,all_tags[format],1,FALSE),""),
IFERROR(VLOOKUP($G430,all_tags[format],1,FALSE),""),
IFERROR(VLOOKUP($H430,all_tags[format],1,FALSE),""),
IFERROR(VLOOKUP($I430,all_tags[format],1,FALSE),""),
IFERROR(VLOOKUP($J430,all_tags[format],1,FALSE),""),
IFERROR(VLOOKUP($K430,all_tags[format],1,FALSE),""),
IFERROR(VLOOKUP($L430,all_tags[format],1,FALSE),""),
IFERROR(VLOOKUP($M430,all_tags[format],1,FALSE),""),
IFERROR(VLOOKUP($N430,all_tags[format],1,FALSE),""),
IFERROR(VLOOKUP($O430,all_tags[format],1,FALSE),"")
)</f>
        <v>book#online</v>
      </c>
      <c r="AD430" s="5" t="str">
        <f>_xlfn.TEXTJOIN("#",TRUE,
IFERROR(VLOOKUP($F430,all_tags[type],1,FALSE),""),
IFERROR(VLOOKUP($G430,all_tags[type],1,FALSE),""),
IFERROR(VLOOKUP($H430,all_tags[type],1,FALSE),""),
IFERROR(VLOOKUP($I430,all_tags[type],1,FALSE),""),
IFERROR(VLOOKUP($J430,all_tags[type],1,FALSE),""),
IFERROR(VLOOKUP($K430,all_tags[type],1,FALSE),""),
IFERROR(VLOOKUP($L430,all_tags[type],1,FALSE),""),
IFERROR(VLOOKUP($M430,all_tags[type],1,FALSE),""),
IFERROR(VLOOKUP($N430,all_tags[type],1,FALSE),""),
IFERROR(VLOOKUP($O430,all_tags[type],1,FALSE),"")
)</f>
        <v/>
      </c>
      <c r="AE430" s="5" t="str">
        <f>_xlfn.TEXTJOIN("#",TRUE,
IFERROR(VLOOKUP($F430,all_tags[level],1,FALSE),""),
IFERROR(VLOOKUP($G430,all_tags[level],1,FALSE),""),
IFERROR(VLOOKUP($H430,all_tags[level],1,FALSE),""),
IFERROR(VLOOKUP($I430,all_tags[level],1,FALSE),""),
IFERROR(VLOOKUP($J430,all_tags[level],1,FALSE),""),
IFERROR(VLOOKUP($K430,all_tags[level],1,FALSE),""),
IFERROR(VLOOKUP($L430,all_tags[level],1,FALSE),""),
IFERROR(VLOOKUP($M430,all_tags[level],1,FALSE),""),
IFERROR(VLOOKUP($N430,all_tags[level],1,FALSE),""),
IFERROR(VLOOKUP($O430,all_tags[level],1,FALSE),"")
)</f>
        <v/>
      </c>
      <c r="AF430" s="5" t="str">
        <f>_xlfn.TEXTJOIN("#",TRUE,
IFERROR(VLOOKUP($F430,all_tags[style],1,FALSE),""),
IFERROR(VLOOKUP($G430,all_tags[style],1,FALSE),""),
IFERROR(VLOOKUP($H430,all_tags[style],1,FALSE),""),
IFERROR(VLOOKUP($I430,all_tags[style],1,FALSE),""),
IFERROR(VLOOKUP($J430,all_tags[style],1,FALSE),""),
IFERROR(VLOOKUP($K430,all_tags[style],1,FALSE),""),
IFERROR(VLOOKUP($L430,all_tags[style],1,FALSE),""),
IFERROR(VLOOKUP($M430,all_tags[style],1,FALSE),""),
IFERROR(VLOOKUP($N430,all_tags[style],1,FALSE),""),
IFERROR(VLOOKUP($O430,all_tags[style],1,FALSE),"")
)</f>
        <v/>
      </c>
      <c r="AG430" s="5" t="str">
        <f>_xlfn.TEXTJOIN("#",TRUE,
IFERROR(VLOOKUP($F430,all_tags[theme],1,FALSE),""),
IFERROR(VLOOKUP($G430,all_tags[theme],1,FALSE),""),
IFERROR(VLOOKUP($H430,all_tags[theme],1,FALSE),""),
IFERROR(VLOOKUP($I430,all_tags[theme],1,FALSE),""),
IFERROR(VLOOKUP($J430,all_tags[theme],1,FALSE),""),
IFERROR(VLOOKUP($K430,all_tags[theme],1,FALSE),""),
IFERROR(VLOOKUP($L430,all_tags[theme],1,FALSE),""),
IFERROR(VLOOKUP($M430,all_tags[theme],1,FALSE),""),
IFERROR(VLOOKUP($N430,all_tags[theme],1,FALSE),""),
IFERROR(VLOOKUP($O430,all_tags[theme],1,FALSE),"")
)</f>
        <v/>
      </c>
      <c r="AH430" s="5" t="str">
        <f>_xlfn.TEXTJOIN("#",TRUE,
IFERROR(VLOOKUP($F430,all_tags[topic],1,FALSE),""),
IFERROR(VLOOKUP($G430,all_tags[topic],1,FALSE),""),
IFERROR(VLOOKUP($H430,all_tags[topic],1,FALSE),""),
IFERROR(VLOOKUP($I430,all_tags[topic],1,FALSE),""),
IFERROR(VLOOKUP($J430,all_tags[topic],1,FALSE),""),
IFERROR(VLOOKUP($K430,all_tags[topic],1,FALSE),""),
IFERROR(VLOOKUP($L430,all_tags[topic],1,FALSE),""),
IFERROR(VLOOKUP($M430,all_tags[topic],1,FALSE),""),
IFERROR(VLOOKUP($N430,all_tags[topic],1,FALSE),""),
IFERROR(VLOOKUP($O430,all_tags[topic],1,FALSE),"")
)</f>
        <v>technology</v>
      </c>
      <c r="AI430" s="5" t="str">
        <f>_xlfn.TEXTJOIN("#",TRUE,
IFERROR(VLOOKUP($F430,all_tags[area],1,FALSE),""),
IFERROR(VLOOKUP($G430,all_tags[area],1,FALSE),""),
IFERROR(VLOOKUP($H430,all_tags[area],1,FALSE),""),
IFERROR(VLOOKUP($I430,all_tags[area],1,FALSE),""),
IFERROR(VLOOKUP($J430,all_tags[area],1,FALSE),""),
IFERROR(VLOOKUP($K430,all_tags[area],1,FALSE),""),
IFERROR(VLOOKUP($L430,all_tags[area],1,FALSE),""),
IFERROR(VLOOKUP($M430,all_tags[area],1,FALSE),""),
IFERROR(VLOOKUP($N430,all_tags[area],1,FALSE),""),
IFERROR(VLOOKUP($O430,all_tags[area],1,FALSE),"")
)</f>
        <v>text-mining</v>
      </c>
      <c r="AJ430" s="5" t="str">
        <f>_xlfn.TEXTJOIN("#",TRUE,
IFERROR(VLOOKUP($F430,all_tags[technology],1,FALSE),""),
IFERROR(VLOOKUP($G430,all_tags[technology],1,FALSE),""),
IFERROR(VLOOKUP($H430,all_tags[technology],1,FALSE),""),
IFERROR(VLOOKUP($I430,all_tags[technology],1,FALSE),""),
IFERROR(VLOOKUP($J430,all_tags[technology],1,FALSE),""),
IFERROR(VLOOKUP($K430,all_tags[technology],1,FALSE),""),
IFERROR(VLOOKUP($L430,all_tags[technology],1,FALSE),""),
IFERROR(VLOOKUP($M430,all_tags[technology],1,FALSE),""),
IFERROR(VLOOKUP($N430,all_tags[technology],1,FALSE),""),
IFERROR(VLOOKUP($O430,all_tags[technology],1,FALSE),"")
)</f>
        <v>rstats#tidyverse</v>
      </c>
      <c r="AK430" s="5" t="str">
        <f>_xlfn.TEXTJOIN("#",TRUE,
IFERROR(VLOOKUP($F430,all_tags[other],1,FALSE),""),
IFERROR(VLOOKUP($G430,all_tags[other],1,FALSE),""),
IFERROR(VLOOKUP($H430,all_tags[other],1,FALSE),""),
IFERROR(VLOOKUP($I430,all_tags[other],1,FALSE),""),
IFERROR(VLOOKUP($J430,all_tags[other],1,FALSE),""),
IFERROR(VLOOKUP($K430,all_tags[other],1,FALSE),""),
IFERROR(VLOOKUP($L430,all_tags[other],1,FALSE),""),
IFERROR(VLOOKUP($M430,all_tags[other],1,FALSE),""),
IFERROR(VLOOKUP($N430,all_tags[other],1,FALSE),""),
IFERROR(VLOOKUP($O430,all_tags[other],1,FALSE),"")
)</f>
        <v/>
      </c>
      <c r="AL430" t="str">
        <f t="shared" si="6"/>
        <v>book;online;technology;text-mining;rstats;tidyverse</v>
      </c>
    </row>
    <row r="431" spans="1:38" x14ac:dyDescent="0.25">
      <c r="A431" t="str">
        <f>source_data[[#This Row],[link_id]]</f>
        <v>L01000</v>
      </c>
      <c r="B431" t="str">
        <f>source_data[[#This Row],[link]]</f>
        <v>https://courses.cs.washington.edu/courses/cse512/18sp/</v>
      </c>
      <c r="C431" t="str">
        <f>source_data[[#This Row],[article_title]]</f>
        <v>CSE512 Data Visualization (Spring 2018)</v>
      </c>
      <c r="D431" t="str">
        <f>source_data[[#This Row],[concatenate]]</f>
        <v>course;data-viz</v>
      </c>
      <c r="E431">
        <f>source_data[[#This Row],[tag_count]]</f>
        <v>3</v>
      </c>
      <c r="F431" t="str" cm="1">
        <f t="array" ref="F431:G431">_xlfn.TEXTSPLIT(Table5[[#This Row],[concatenate]],";")</f>
        <v>course</v>
      </c>
      <c r="G431" t="str">
        <v>data-viz</v>
      </c>
      <c r="Q431">
        <f>IF(ISBLANK(F431),-1,COUNTIF(all_tags[],F431)-COUNTIF(all_tags[category],F431))</f>
        <v>1</v>
      </c>
      <c r="R431">
        <f>IF(ISBLANK(G431),-1,COUNTIF(all_tags[],G431)-COUNTIF(all_tags[category],G431))</f>
        <v>1</v>
      </c>
      <c r="S431">
        <f>IF(ISBLANK(H431),-1,COUNTIF(all_tags[],H431)-COUNTIF(all_tags[category],H431))</f>
        <v>-1</v>
      </c>
      <c r="T431">
        <f>IF(ISBLANK(I431),-1,COUNTIF(all_tags[],I431)-COUNTIF(all_tags[category],I431))</f>
        <v>-1</v>
      </c>
      <c r="U431">
        <f>IF(ISBLANK(J431),-1,COUNTIF(all_tags[],J431)-COUNTIF(all_tags[category],J431))</f>
        <v>-1</v>
      </c>
      <c r="V431">
        <f>IF(ISBLANK(K431),-1,COUNTIF(all_tags[],K431)-COUNTIF(all_tags[category],K431))</f>
        <v>-1</v>
      </c>
      <c r="W431">
        <f>IF(ISBLANK(L431),-1,COUNTIF(all_tags[],L431)-COUNTIF(all_tags[category],L431))</f>
        <v>-1</v>
      </c>
      <c r="X431">
        <f>IF(ISBLANK(M431),-1,COUNTIF(all_tags[],M431)-COUNTIF(all_tags[category],M431))</f>
        <v>-1</v>
      </c>
      <c r="Y431">
        <f>IF(ISBLANK(N431),-1,COUNTIF(all_tags[],N431)-COUNTIF(all_tags[category],N431))</f>
        <v>-1</v>
      </c>
      <c r="Z431">
        <f>IF(ISBLANK(O431),-1,COUNTIF(all_tags[],O431)-COUNTIF(all_tags[category],O431))</f>
        <v>-1</v>
      </c>
      <c r="AB431" t="str">
        <f>Table5[[#This Row],[link_id]]</f>
        <v>L01000</v>
      </c>
      <c r="AC431" s="5" t="str">
        <f>_xlfn.TEXTJOIN("#",TRUE,
IFERROR(VLOOKUP($F431,all_tags[format],1,FALSE),""),
IFERROR(VLOOKUP($G431,all_tags[format],1,FALSE),""),
IFERROR(VLOOKUP($H431,all_tags[format],1,FALSE),""),
IFERROR(VLOOKUP($I431,all_tags[format],1,FALSE),""),
IFERROR(VLOOKUP($J431,all_tags[format],1,FALSE),""),
IFERROR(VLOOKUP($K431,all_tags[format],1,FALSE),""),
IFERROR(VLOOKUP($L431,all_tags[format],1,FALSE),""),
IFERROR(VLOOKUP($M431,all_tags[format],1,FALSE),""),
IFERROR(VLOOKUP($N431,all_tags[format],1,FALSE),""),
IFERROR(VLOOKUP($O431,all_tags[format],1,FALSE),"")
)</f>
        <v>course</v>
      </c>
      <c r="AD431" s="5" t="str">
        <f>_xlfn.TEXTJOIN("#",TRUE,
IFERROR(VLOOKUP($F431,all_tags[type],1,FALSE),""),
IFERROR(VLOOKUP($G431,all_tags[type],1,FALSE),""),
IFERROR(VLOOKUP($H431,all_tags[type],1,FALSE),""),
IFERROR(VLOOKUP($I431,all_tags[type],1,FALSE),""),
IFERROR(VLOOKUP($J431,all_tags[type],1,FALSE),""),
IFERROR(VLOOKUP($K431,all_tags[type],1,FALSE),""),
IFERROR(VLOOKUP($L431,all_tags[type],1,FALSE),""),
IFERROR(VLOOKUP($M431,all_tags[type],1,FALSE),""),
IFERROR(VLOOKUP($N431,all_tags[type],1,FALSE),""),
IFERROR(VLOOKUP($O431,all_tags[type],1,FALSE),"")
)</f>
        <v/>
      </c>
      <c r="AE431" s="5" t="str">
        <f>_xlfn.TEXTJOIN("#",TRUE,
IFERROR(VLOOKUP($F431,all_tags[level],1,FALSE),""),
IFERROR(VLOOKUP($G431,all_tags[level],1,FALSE),""),
IFERROR(VLOOKUP($H431,all_tags[level],1,FALSE),""),
IFERROR(VLOOKUP($I431,all_tags[level],1,FALSE),""),
IFERROR(VLOOKUP($J431,all_tags[level],1,FALSE),""),
IFERROR(VLOOKUP($K431,all_tags[level],1,FALSE),""),
IFERROR(VLOOKUP($L431,all_tags[level],1,FALSE),""),
IFERROR(VLOOKUP($M431,all_tags[level],1,FALSE),""),
IFERROR(VLOOKUP($N431,all_tags[level],1,FALSE),""),
IFERROR(VLOOKUP($O431,all_tags[level],1,FALSE),"")
)</f>
        <v/>
      </c>
      <c r="AF431" s="5" t="str">
        <f>_xlfn.TEXTJOIN("#",TRUE,
IFERROR(VLOOKUP($F431,all_tags[style],1,FALSE),""),
IFERROR(VLOOKUP($G431,all_tags[style],1,FALSE),""),
IFERROR(VLOOKUP($H431,all_tags[style],1,FALSE),""),
IFERROR(VLOOKUP($I431,all_tags[style],1,FALSE),""),
IFERROR(VLOOKUP($J431,all_tags[style],1,FALSE),""),
IFERROR(VLOOKUP($K431,all_tags[style],1,FALSE),""),
IFERROR(VLOOKUP($L431,all_tags[style],1,FALSE),""),
IFERROR(VLOOKUP($M431,all_tags[style],1,FALSE),""),
IFERROR(VLOOKUP($N431,all_tags[style],1,FALSE),""),
IFERROR(VLOOKUP($O431,all_tags[style],1,FALSE),"")
)</f>
        <v/>
      </c>
      <c r="AG431" s="5" t="str">
        <f>_xlfn.TEXTJOIN("#",TRUE,
IFERROR(VLOOKUP($F431,all_tags[theme],1,FALSE),""),
IFERROR(VLOOKUP($G431,all_tags[theme],1,FALSE),""),
IFERROR(VLOOKUP($H431,all_tags[theme],1,FALSE),""),
IFERROR(VLOOKUP($I431,all_tags[theme],1,FALSE),""),
IFERROR(VLOOKUP($J431,all_tags[theme],1,FALSE),""),
IFERROR(VLOOKUP($K431,all_tags[theme],1,FALSE),""),
IFERROR(VLOOKUP($L431,all_tags[theme],1,FALSE),""),
IFERROR(VLOOKUP($M431,all_tags[theme],1,FALSE),""),
IFERROR(VLOOKUP($N431,all_tags[theme],1,FALSE),""),
IFERROR(VLOOKUP($O431,all_tags[theme],1,FALSE),"")
)</f>
        <v>data-viz</v>
      </c>
      <c r="AH431" s="5" t="str">
        <f>_xlfn.TEXTJOIN("#",TRUE,
IFERROR(VLOOKUP($F431,all_tags[topic],1,FALSE),""),
IFERROR(VLOOKUP($G431,all_tags[topic],1,FALSE),""),
IFERROR(VLOOKUP($H431,all_tags[topic],1,FALSE),""),
IFERROR(VLOOKUP($I431,all_tags[topic],1,FALSE),""),
IFERROR(VLOOKUP($J431,all_tags[topic],1,FALSE),""),
IFERROR(VLOOKUP($K431,all_tags[topic],1,FALSE),""),
IFERROR(VLOOKUP($L431,all_tags[topic],1,FALSE),""),
IFERROR(VLOOKUP($M431,all_tags[topic],1,FALSE),""),
IFERROR(VLOOKUP($N431,all_tags[topic],1,FALSE),""),
IFERROR(VLOOKUP($O431,all_tags[topic],1,FALSE),"")
)</f>
        <v/>
      </c>
      <c r="AI431" s="5" t="str">
        <f>_xlfn.TEXTJOIN("#",TRUE,
IFERROR(VLOOKUP($F431,all_tags[area],1,FALSE),""),
IFERROR(VLOOKUP($G431,all_tags[area],1,FALSE),""),
IFERROR(VLOOKUP($H431,all_tags[area],1,FALSE),""),
IFERROR(VLOOKUP($I431,all_tags[area],1,FALSE),""),
IFERROR(VLOOKUP($J431,all_tags[area],1,FALSE),""),
IFERROR(VLOOKUP($K431,all_tags[area],1,FALSE),""),
IFERROR(VLOOKUP($L431,all_tags[area],1,FALSE),""),
IFERROR(VLOOKUP($M431,all_tags[area],1,FALSE),""),
IFERROR(VLOOKUP($N431,all_tags[area],1,FALSE),""),
IFERROR(VLOOKUP($O431,all_tags[area],1,FALSE),"")
)</f>
        <v/>
      </c>
      <c r="AJ431" s="5" t="str">
        <f>_xlfn.TEXTJOIN("#",TRUE,
IFERROR(VLOOKUP($F431,all_tags[technology],1,FALSE),""),
IFERROR(VLOOKUP($G431,all_tags[technology],1,FALSE),""),
IFERROR(VLOOKUP($H431,all_tags[technology],1,FALSE),""),
IFERROR(VLOOKUP($I431,all_tags[technology],1,FALSE),""),
IFERROR(VLOOKUP($J431,all_tags[technology],1,FALSE),""),
IFERROR(VLOOKUP($K431,all_tags[technology],1,FALSE),""),
IFERROR(VLOOKUP($L431,all_tags[technology],1,FALSE),""),
IFERROR(VLOOKUP($M431,all_tags[technology],1,FALSE),""),
IFERROR(VLOOKUP($N431,all_tags[technology],1,FALSE),""),
IFERROR(VLOOKUP($O431,all_tags[technology],1,FALSE),"")
)</f>
        <v/>
      </c>
      <c r="AK431" s="5" t="str">
        <f>_xlfn.TEXTJOIN("#",TRUE,
IFERROR(VLOOKUP($F431,all_tags[other],1,FALSE),""),
IFERROR(VLOOKUP($G431,all_tags[other],1,FALSE),""),
IFERROR(VLOOKUP($H431,all_tags[other],1,FALSE),""),
IFERROR(VLOOKUP($I431,all_tags[other],1,FALSE),""),
IFERROR(VLOOKUP($J431,all_tags[other],1,FALSE),""),
IFERROR(VLOOKUP($K431,all_tags[other],1,FALSE),""),
IFERROR(VLOOKUP($L431,all_tags[other],1,FALSE),""),
IFERROR(VLOOKUP($M431,all_tags[other],1,FALSE),""),
IFERROR(VLOOKUP($N431,all_tags[other],1,FALSE),""),
IFERROR(VLOOKUP($O431,all_tags[other],1,FALSE),"")
)</f>
        <v/>
      </c>
      <c r="AL431" t="str">
        <f t="shared" si="6"/>
        <v>course;data-viz</v>
      </c>
    </row>
    <row r="432" spans="1:38" x14ac:dyDescent="0.25">
      <c r="A432" t="str">
        <f>source_data[[#This Row],[link_id]]</f>
        <v>L01001</v>
      </c>
      <c r="B432" t="str">
        <f>source_data[[#This Row],[link]]</f>
        <v>https://twitter.com/polesasunder/status/1001820169537191939/photo/1</v>
      </c>
      <c r="C432" t="str">
        <f>source_data[[#This Row],[article_title]]</f>
        <v>MY GOOD FRIENDS Do you have count data with 0s ? Lol of course you do everyone does. 
Did you know you can plot these data on a log scale by going + coord_trans(y = scales::log1p_trans()) 😱
B/C NOBODY TOLD ME
I JUST LEARNED THAT NOW
#rstats https://t.co/6Ap6CuLhbm</v>
      </c>
      <c r="D432" t="str">
        <f>source_data[[#This Row],[concatenate]]</f>
        <v>post;tip;technique;technology;plot;ggplot2;rstats</v>
      </c>
      <c r="E432">
        <f>source_data[[#This Row],[tag_count]]</f>
        <v>5</v>
      </c>
      <c r="F432" t="str" cm="1">
        <f t="array" ref="F432:L432">_xlfn.TEXTSPLIT(Table5[[#This Row],[concatenate]],";")</f>
        <v>post</v>
      </c>
      <c r="G432" t="str">
        <v>tip</v>
      </c>
      <c r="H432" t="str">
        <v>technique</v>
      </c>
      <c r="I432" t="str">
        <v>technology</v>
      </c>
      <c r="J432" t="str">
        <v>plot</v>
      </c>
      <c r="K432" t="str">
        <v>ggplot2</v>
      </c>
      <c r="L432" t="str">
        <v>rstats</v>
      </c>
      <c r="Q432">
        <f>IF(ISBLANK(F432),-1,COUNTIF(all_tags[],F432)-COUNTIF(all_tags[category],F432))</f>
        <v>1</v>
      </c>
      <c r="R432">
        <f>IF(ISBLANK(G432),-1,COUNTIF(all_tags[],G432)-COUNTIF(all_tags[category],G432))</f>
        <v>1</v>
      </c>
      <c r="S432">
        <f>IF(ISBLANK(H432),-1,COUNTIF(all_tags[],H432)-COUNTIF(all_tags[category],H432))</f>
        <v>1</v>
      </c>
      <c r="T432">
        <f>IF(ISBLANK(I432),-1,COUNTIF(all_tags[],I432)-COUNTIF(all_tags[category],I432))</f>
        <v>1</v>
      </c>
      <c r="U432">
        <f>IF(ISBLANK(J432),-1,COUNTIF(all_tags[],J432)-COUNTIF(all_tags[category],J432))</f>
        <v>1</v>
      </c>
      <c r="V432">
        <f>IF(ISBLANK(K432),-1,COUNTIF(all_tags[],K432)-COUNTIF(all_tags[category],K432))</f>
        <v>1</v>
      </c>
      <c r="W432">
        <f>IF(ISBLANK(L432),-1,COUNTIF(all_tags[],L432)-COUNTIF(all_tags[category],L432))</f>
        <v>1</v>
      </c>
      <c r="X432">
        <f>IF(ISBLANK(M432),-1,COUNTIF(all_tags[],M432)-COUNTIF(all_tags[category],M432))</f>
        <v>-1</v>
      </c>
      <c r="Y432">
        <f>IF(ISBLANK(N432),-1,COUNTIF(all_tags[],N432)-COUNTIF(all_tags[category],N432))</f>
        <v>-1</v>
      </c>
      <c r="Z432">
        <f>IF(ISBLANK(O432),-1,COUNTIF(all_tags[],O432)-COUNTIF(all_tags[category],O432))</f>
        <v>-1</v>
      </c>
      <c r="AB432" t="str">
        <f>Table5[[#This Row],[link_id]]</f>
        <v>L01001</v>
      </c>
      <c r="AC432" s="5" t="str">
        <f>_xlfn.TEXTJOIN("#",TRUE,
IFERROR(VLOOKUP($F432,all_tags[format],1,FALSE),""),
IFERROR(VLOOKUP($G432,all_tags[format],1,FALSE),""),
IFERROR(VLOOKUP($H432,all_tags[format],1,FALSE),""),
IFERROR(VLOOKUP($I432,all_tags[format],1,FALSE),""),
IFERROR(VLOOKUP($J432,all_tags[format],1,FALSE),""),
IFERROR(VLOOKUP($K432,all_tags[format],1,FALSE),""),
IFERROR(VLOOKUP($L432,all_tags[format],1,FALSE),""),
IFERROR(VLOOKUP($M432,all_tags[format],1,FALSE),""),
IFERROR(VLOOKUP($N432,all_tags[format],1,FALSE),""),
IFERROR(VLOOKUP($O432,all_tags[format],1,FALSE),"")
)</f>
        <v>post</v>
      </c>
      <c r="AD432" s="5" t="str">
        <f>_xlfn.TEXTJOIN("#",TRUE,
IFERROR(VLOOKUP($F432,all_tags[type],1,FALSE),""),
IFERROR(VLOOKUP($G432,all_tags[type],1,FALSE),""),
IFERROR(VLOOKUP($H432,all_tags[type],1,FALSE),""),
IFERROR(VLOOKUP($I432,all_tags[type],1,FALSE),""),
IFERROR(VLOOKUP($J432,all_tags[type],1,FALSE),""),
IFERROR(VLOOKUP($K432,all_tags[type],1,FALSE),""),
IFERROR(VLOOKUP($L432,all_tags[type],1,FALSE),""),
IFERROR(VLOOKUP($M432,all_tags[type],1,FALSE),""),
IFERROR(VLOOKUP($N432,all_tags[type],1,FALSE),""),
IFERROR(VLOOKUP($O432,all_tags[type],1,FALSE),"")
)</f>
        <v>tip</v>
      </c>
      <c r="AE432" s="5" t="str">
        <f>_xlfn.TEXTJOIN("#",TRUE,
IFERROR(VLOOKUP($F432,all_tags[level],1,FALSE),""),
IFERROR(VLOOKUP($G432,all_tags[level],1,FALSE),""),
IFERROR(VLOOKUP($H432,all_tags[level],1,FALSE),""),
IFERROR(VLOOKUP($I432,all_tags[level],1,FALSE),""),
IFERROR(VLOOKUP($J432,all_tags[level],1,FALSE),""),
IFERROR(VLOOKUP($K432,all_tags[level],1,FALSE),""),
IFERROR(VLOOKUP($L432,all_tags[level],1,FALSE),""),
IFERROR(VLOOKUP($M432,all_tags[level],1,FALSE),""),
IFERROR(VLOOKUP($N432,all_tags[level],1,FALSE),""),
IFERROR(VLOOKUP($O432,all_tags[level],1,FALSE),"")
)</f>
        <v/>
      </c>
      <c r="AF432" s="5" t="str">
        <f>_xlfn.TEXTJOIN("#",TRUE,
IFERROR(VLOOKUP($F432,all_tags[style],1,FALSE),""),
IFERROR(VLOOKUP($G432,all_tags[style],1,FALSE),""),
IFERROR(VLOOKUP($H432,all_tags[style],1,FALSE),""),
IFERROR(VLOOKUP($I432,all_tags[style],1,FALSE),""),
IFERROR(VLOOKUP($J432,all_tags[style],1,FALSE),""),
IFERROR(VLOOKUP($K432,all_tags[style],1,FALSE),""),
IFERROR(VLOOKUP($L432,all_tags[style],1,FALSE),""),
IFERROR(VLOOKUP($M432,all_tags[style],1,FALSE),""),
IFERROR(VLOOKUP($N432,all_tags[style],1,FALSE),""),
IFERROR(VLOOKUP($O432,all_tags[style],1,FALSE),"")
)</f>
        <v/>
      </c>
      <c r="AG432" s="5" t="str">
        <f>_xlfn.TEXTJOIN("#",TRUE,
IFERROR(VLOOKUP($F432,all_tags[theme],1,FALSE),""),
IFERROR(VLOOKUP($G432,all_tags[theme],1,FALSE),""),
IFERROR(VLOOKUP($H432,all_tags[theme],1,FALSE),""),
IFERROR(VLOOKUP($I432,all_tags[theme],1,FALSE),""),
IFERROR(VLOOKUP($J432,all_tags[theme],1,FALSE),""),
IFERROR(VLOOKUP($K432,all_tags[theme],1,FALSE),""),
IFERROR(VLOOKUP($L432,all_tags[theme],1,FALSE),""),
IFERROR(VLOOKUP($M432,all_tags[theme],1,FALSE),""),
IFERROR(VLOOKUP($N432,all_tags[theme],1,FALSE),""),
IFERROR(VLOOKUP($O432,all_tags[theme],1,FALSE),"")
)</f>
        <v/>
      </c>
      <c r="AH432" s="5" t="str">
        <f>_xlfn.TEXTJOIN("#",TRUE,
IFERROR(VLOOKUP($F432,all_tags[topic],1,FALSE),""),
IFERROR(VLOOKUP($G432,all_tags[topic],1,FALSE),""),
IFERROR(VLOOKUP($H432,all_tags[topic],1,FALSE),""),
IFERROR(VLOOKUP($I432,all_tags[topic],1,FALSE),""),
IFERROR(VLOOKUP($J432,all_tags[topic],1,FALSE),""),
IFERROR(VLOOKUP($K432,all_tags[topic],1,FALSE),""),
IFERROR(VLOOKUP($L432,all_tags[topic],1,FALSE),""),
IFERROR(VLOOKUP($M432,all_tags[topic],1,FALSE),""),
IFERROR(VLOOKUP($N432,all_tags[topic],1,FALSE),""),
IFERROR(VLOOKUP($O432,all_tags[topic],1,FALSE),"")
)</f>
        <v>technique#technology</v>
      </c>
      <c r="AI432" s="5" t="str">
        <f>_xlfn.TEXTJOIN("#",TRUE,
IFERROR(VLOOKUP($F432,all_tags[area],1,FALSE),""),
IFERROR(VLOOKUP($G432,all_tags[area],1,FALSE),""),
IFERROR(VLOOKUP($H432,all_tags[area],1,FALSE),""),
IFERROR(VLOOKUP($I432,all_tags[area],1,FALSE),""),
IFERROR(VLOOKUP($J432,all_tags[area],1,FALSE),""),
IFERROR(VLOOKUP($K432,all_tags[area],1,FALSE),""),
IFERROR(VLOOKUP($L432,all_tags[area],1,FALSE),""),
IFERROR(VLOOKUP($M432,all_tags[area],1,FALSE),""),
IFERROR(VLOOKUP($N432,all_tags[area],1,FALSE),""),
IFERROR(VLOOKUP($O432,all_tags[area],1,FALSE),"")
)</f>
        <v/>
      </c>
      <c r="AJ432" s="5" t="str">
        <f>_xlfn.TEXTJOIN("#",TRUE,
IFERROR(VLOOKUP($F432,all_tags[technology],1,FALSE),""),
IFERROR(VLOOKUP($G432,all_tags[technology],1,FALSE),""),
IFERROR(VLOOKUP($H432,all_tags[technology],1,FALSE),""),
IFERROR(VLOOKUP($I432,all_tags[technology],1,FALSE),""),
IFERROR(VLOOKUP($J432,all_tags[technology],1,FALSE),""),
IFERROR(VLOOKUP($K432,all_tags[technology],1,FALSE),""),
IFERROR(VLOOKUP($L432,all_tags[technology],1,FALSE),""),
IFERROR(VLOOKUP($M432,all_tags[technology],1,FALSE),""),
IFERROR(VLOOKUP($N432,all_tags[technology],1,FALSE),""),
IFERROR(VLOOKUP($O432,all_tags[technology],1,FALSE),"")
)</f>
        <v>plot#ggplot2#rstats</v>
      </c>
      <c r="AK432" s="5" t="str">
        <f>_xlfn.TEXTJOIN("#",TRUE,
IFERROR(VLOOKUP($F432,all_tags[other],1,FALSE),""),
IFERROR(VLOOKUP($G432,all_tags[other],1,FALSE),""),
IFERROR(VLOOKUP($H432,all_tags[other],1,FALSE),""),
IFERROR(VLOOKUP($I432,all_tags[other],1,FALSE),""),
IFERROR(VLOOKUP($J432,all_tags[other],1,FALSE),""),
IFERROR(VLOOKUP($K432,all_tags[other],1,FALSE),""),
IFERROR(VLOOKUP($L432,all_tags[other],1,FALSE),""),
IFERROR(VLOOKUP($M432,all_tags[other],1,FALSE),""),
IFERROR(VLOOKUP($N432,all_tags[other],1,FALSE),""),
IFERROR(VLOOKUP($O432,all_tags[other],1,FALSE),"")
)</f>
        <v/>
      </c>
      <c r="AL432" t="str">
        <f t="shared" si="6"/>
        <v>post;tip;technique;technology;plot;ggplot2;rstats</v>
      </c>
    </row>
    <row r="433" spans="1:38" x14ac:dyDescent="0.25">
      <c r="A433" t="str">
        <f>source_data[[#This Row],[link_id]]</f>
        <v>L01003</v>
      </c>
      <c r="B433" t="str">
        <f>source_data[[#This Row],[link]]</f>
        <v>https://twitter.com/ben_ferns/status/1002167116215214080/video/1</v>
      </c>
      <c r="C433" t="str">
        <f>source_data[[#This Row],[article_title]]</f>
        <v>This tech from @CTRLlabsCo which can read and interpret nerve signals via ML (even when the movement is not made) has a huge amount of potential - no cameras, no trackers, and not limited to what humans can do (note the robot arm can rotate its wrist 360 degrees). Links below vvv https://t.co/9BdjxRcdvo</v>
      </c>
      <c r="D433" t="str">
        <f>source_data[[#This Row],[concatenate]]</f>
        <v>post;demo;ml;brain</v>
      </c>
      <c r="E433">
        <f>source_data[[#This Row],[tag_count]]</f>
        <v>5</v>
      </c>
      <c r="F433" t="str" cm="1">
        <f t="array" ref="F433:I433">_xlfn.TEXTSPLIT(Table5[[#This Row],[concatenate]],";")</f>
        <v>post</v>
      </c>
      <c r="G433" t="str">
        <v>demo</v>
      </c>
      <c r="H433" t="str">
        <v>ml</v>
      </c>
      <c r="I433" t="str">
        <v>brain</v>
      </c>
      <c r="Q433">
        <f>IF(ISBLANK(F433),-1,COUNTIF(all_tags[],F433)-COUNTIF(all_tags[category],F433))</f>
        <v>1</v>
      </c>
      <c r="R433">
        <f>IF(ISBLANK(G433),-1,COUNTIF(all_tags[],G433)-COUNTIF(all_tags[category],G433))</f>
        <v>1</v>
      </c>
      <c r="S433">
        <f>IF(ISBLANK(H433),-1,COUNTIF(all_tags[],H433)-COUNTIF(all_tags[category],H433))</f>
        <v>1</v>
      </c>
      <c r="T433">
        <f>IF(ISBLANK(I433),-1,COUNTIF(all_tags[],I433)-COUNTIF(all_tags[category],I433))</f>
        <v>1</v>
      </c>
      <c r="U433">
        <f>IF(ISBLANK(J433),-1,COUNTIF(all_tags[],J433)-COUNTIF(all_tags[category],J433))</f>
        <v>-1</v>
      </c>
      <c r="V433">
        <f>IF(ISBLANK(K433),-1,COUNTIF(all_tags[],K433)-COUNTIF(all_tags[category],K433))</f>
        <v>-1</v>
      </c>
      <c r="W433">
        <f>IF(ISBLANK(L433),-1,COUNTIF(all_tags[],L433)-COUNTIF(all_tags[category],L433))</f>
        <v>-1</v>
      </c>
      <c r="X433">
        <f>IF(ISBLANK(M433),-1,COUNTIF(all_tags[],M433)-COUNTIF(all_tags[category],M433))</f>
        <v>-1</v>
      </c>
      <c r="Y433">
        <f>IF(ISBLANK(N433),-1,COUNTIF(all_tags[],N433)-COUNTIF(all_tags[category],N433))</f>
        <v>-1</v>
      </c>
      <c r="Z433">
        <f>IF(ISBLANK(O433),-1,COUNTIF(all_tags[],O433)-COUNTIF(all_tags[category],O433))</f>
        <v>-1</v>
      </c>
      <c r="AB433" t="str">
        <f>Table5[[#This Row],[link_id]]</f>
        <v>L01003</v>
      </c>
      <c r="AC433" s="5" t="str">
        <f>_xlfn.TEXTJOIN("#",TRUE,
IFERROR(VLOOKUP($F433,all_tags[format],1,FALSE),""),
IFERROR(VLOOKUP($G433,all_tags[format],1,FALSE),""),
IFERROR(VLOOKUP($H433,all_tags[format],1,FALSE),""),
IFERROR(VLOOKUP($I433,all_tags[format],1,FALSE),""),
IFERROR(VLOOKUP($J433,all_tags[format],1,FALSE),""),
IFERROR(VLOOKUP($K433,all_tags[format],1,FALSE),""),
IFERROR(VLOOKUP($L433,all_tags[format],1,FALSE),""),
IFERROR(VLOOKUP($M433,all_tags[format],1,FALSE),""),
IFERROR(VLOOKUP($N433,all_tags[format],1,FALSE),""),
IFERROR(VLOOKUP($O433,all_tags[format],1,FALSE),"")
)</f>
        <v>post</v>
      </c>
      <c r="AD433" s="5" t="str">
        <f>_xlfn.TEXTJOIN("#",TRUE,
IFERROR(VLOOKUP($F433,all_tags[type],1,FALSE),""),
IFERROR(VLOOKUP($G433,all_tags[type],1,FALSE),""),
IFERROR(VLOOKUP($H433,all_tags[type],1,FALSE),""),
IFERROR(VLOOKUP($I433,all_tags[type],1,FALSE),""),
IFERROR(VLOOKUP($J433,all_tags[type],1,FALSE),""),
IFERROR(VLOOKUP($K433,all_tags[type],1,FALSE),""),
IFERROR(VLOOKUP($L433,all_tags[type],1,FALSE),""),
IFERROR(VLOOKUP($M433,all_tags[type],1,FALSE),""),
IFERROR(VLOOKUP($N433,all_tags[type],1,FALSE),""),
IFERROR(VLOOKUP($O433,all_tags[type],1,FALSE),"")
)</f>
        <v>demo</v>
      </c>
      <c r="AE433" s="5" t="str">
        <f>_xlfn.TEXTJOIN("#",TRUE,
IFERROR(VLOOKUP($F433,all_tags[level],1,FALSE),""),
IFERROR(VLOOKUP($G433,all_tags[level],1,FALSE),""),
IFERROR(VLOOKUP($H433,all_tags[level],1,FALSE),""),
IFERROR(VLOOKUP($I433,all_tags[level],1,FALSE),""),
IFERROR(VLOOKUP($J433,all_tags[level],1,FALSE),""),
IFERROR(VLOOKUP($K433,all_tags[level],1,FALSE),""),
IFERROR(VLOOKUP($L433,all_tags[level],1,FALSE),""),
IFERROR(VLOOKUP($M433,all_tags[level],1,FALSE),""),
IFERROR(VLOOKUP($N433,all_tags[level],1,FALSE),""),
IFERROR(VLOOKUP($O433,all_tags[level],1,FALSE),"")
)</f>
        <v/>
      </c>
      <c r="AF433" s="5" t="str">
        <f>_xlfn.TEXTJOIN("#",TRUE,
IFERROR(VLOOKUP($F433,all_tags[style],1,FALSE),""),
IFERROR(VLOOKUP($G433,all_tags[style],1,FALSE),""),
IFERROR(VLOOKUP($H433,all_tags[style],1,FALSE),""),
IFERROR(VLOOKUP($I433,all_tags[style],1,FALSE),""),
IFERROR(VLOOKUP($J433,all_tags[style],1,FALSE),""),
IFERROR(VLOOKUP($K433,all_tags[style],1,FALSE),""),
IFERROR(VLOOKUP($L433,all_tags[style],1,FALSE),""),
IFERROR(VLOOKUP($M433,all_tags[style],1,FALSE),""),
IFERROR(VLOOKUP($N433,all_tags[style],1,FALSE),""),
IFERROR(VLOOKUP($O433,all_tags[style],1,FALSE),"")
)</f>
        <v/>
      </c>
      <c r="AG433" s="5" t="str">
        <f>_xlfn.TEXTJOIN("#",TRUE,
IFERROR(VLOOKUP($F433,all_tags[theme],1,FALSE),""),
IFERROR(VLOOKUP($G433,all_tags[theme],1,FALSE),""),
IFERROR(VLOOKUP($H433,all_tags[theme],1,FALSE),""),
IFERROR(VLOOKUP($I433,all_tags[theme],1,FALSE),""),
IFERROR(VLOOKUP($J433,all_tags[theme],1,FALSE),""),
IFERROR(VLOOKUP($K433,all_tags[theme],1,FALSE),""),
IFERROR(VLOOKUP($L433,all_tags[theme],1,FALSE),""),
IFERROR(VLOOKUP($M433,all_tags[theme],1,FALSE),""),
IFERROR(VLOOKUP($N433,all_tags[theme],1,FALSE),""),
IFERROR(VLOOKUP($O433,all_tags[theme],1,FALSE),"")
)</f>
        <v/>
      </c>
      <c r="AH433" s="5" t="str">
        <f>_xlfn.TEXTJOIN("#",TRUE,
IFERROR(VLOOKUP($F433,all_tags[topic],1,FALSE),""),
IFERROR(VLOOKUP($G433,all_tags[topic],1,FALSE),""),
IFERROR(VLOOKUP($H433,all_tags[topic],1,FALSE),""),
IFERROR(VLOOKUP($I433,all_tags[topic],1,FALSE),""),
IFERROR(VLOOKUP($J433,all_tags[topic],1,FALSE),""),
IFERROR(VLOOKUP($K433,all_tags[topic],1,FALSE),""),
IFERROR(VLOOKUP($L433,all_tags[topic],1,FALSE),""),
IFERROR(VLOOKUP($M433,all_tags[topic],1,FALSE),""),
IFERROR(VLOOKUP($N433,all_tags[topic],1,FALSE),""),
IFERROR(VLOOKUP($O433,all_tags[topic],1,FALSE),"")
)</f>
        <v/>
      </c>
      <c r="AI433" s="5" t="str">
        <f>_xlfn.TEXTJOIN("#",TRUE,
IFERROR(VLOOKUP($F433,all_tags[area],1,FALSE),""),
IFERROR(VLOOKUP($G433,all_tags[area],1,FALSE),""),
IFERROR(VLOOKUP($H433,all_tags[area],1,FALSE),""),
IFERROR(VLOOKUP($I433,all_tags[area],1,FALSE),""),
IFERROR(VLOOKUP($J433,all_tags[area],1,FALSE),""),
IFERROR(VLOOKUP($K433,all_tags[area],1,FALSE),""),
IFERROR(VLOOKUP($L433,all_tags[area],1,FALSE),""),
IFERROR(VLOOKUP($M433,all_tags[area],1,FALSE),""),
IFERROR(VLOOKUP($N433,all_tags[area],1,FALSE),""),
IFERROR(VLOOKUP($O433,all_tags[area],1,FALSE),"")
)</f>
        <v>ml</v>
      </c>
      <c r="AJ433" s="5" t="str">
        <f>_xlfn.TEXTJOIN("#",TRUE,
IFERROR(VLOOKUP($F433,all_tags[technology],1,FALSE),""),
IFERROR(VLOOKUP($G433,all_tags[technology],1,FALSE),""),
IFERROR(VLOOKUP($H433,all_tags[technology],1,FALSE),""),
IFERROR(VLOOKUP($I433,all_tags[technology],1,FALSE),""),
IFERROR(VLOOKUP($J433,all_tags[technology],1,FALSE),""),
IFERROR(VLOOKUP($K433,all_tags[technology],1,FALSE),""),
IFERROR(VLOOKUP($L433,all_tags[technology],1,FALSE),""),
IFERROR(VLOOKUP($M433,all_tags[technology],1,FALSE),""),
IFERROR(VLOOKUP($N433,all_tags[technology],1,FALSE),""),
IFERROR(VLOOKUP($O433,all_tags[technology],1,FALSE),"")
)</f>
        <v/>
      </c>
      <c r="AK433" s="5" t="str">
        <f>_xlfn.TEXTJOIN("#",TRUE,
IFERROR(VLOOKUP($F433,all_tags[other],1,FALSE),""),
IFERROR(VLOOKUP($G433,all_tags[other],1,FALSE),""),
IFERROR(VLOOKUP($H433,all_tags[other],1,FALSE),""),
IFERROR(VLOOKUP($I433,all_tags[other],1,FALSE),""),
IFERROR(VLOOKUP($J433,all_tags[other],1,FALSE),""),
IFERROR(VLOOKUP($K433,all_tags[other],1,FALSE),""),
IFERROR(VLOOKUP($L433,all_tags[other],1,FALSE),""),
IFERROR(VLOOKUP($M433,all_tags[other],1,FALSE),""),
IFERROR(VLOOKUP($N433,all_tags[other],1,FALSE),""),
IFERROR(VLOOKUP($O433,all_tags[other],1,FALSE),"")
)</f>
        <v>brain</v>
      </c>
      <c r="AL433" t="str">
        <f t="shared" si="6"/>
        <v>post;demo;ml;brain</v>
      </c>
    </row>
    <row r="434" spans="1:38" x14ac:dyDescent="0.25">
      <c r="A434" t="str">
        <f>source_data[[#This Row],[link_id]]</f>
        <v>L01005</v>
      </c>
      <c r="B434" t="str">
        <f>source_data[[#This Row],[link]]</f>
        <v>https://aosmith.rbind.io/2018/06/05/a-closer-look-at-replicate-and-purrr/</v>
      </c>
      <c r="C434" t="str">
        <f>source_data[[#This Row],[article_title]]</f>
        <v>A closer look at replicate() and purrr::map() for simulations</v>
      </c>
      <c r="D434" t="str">
        <f>source_data[[#This Row],[concatenate]]</f>
        <v>post;package;how-to;technique;simulation</v>
      </c>
      <c r="E434">
        <f>source_data[[#This Row],[tag_count]]</f>
        <v>5</v>
      </c>
      <c r="F434" t="str" cm="1">
        <f t="array" ref="F434:J434">_xlfn.TEXTSPLIT(Table5[[#This Row],[concatenate]],";")</f>
        <v>post</v>
      </c>
      <c r="G434" t="str">
        <v>package</v>
      </c>
      <c r="H434" t="str">
        <v>how-to</v>
      </c>
      <c r="I434" t="str">
        <v>technique</v>
      </c>
      <c r="J434" t="str">
        <v>simulation</v>
      </c>
      <c r="Q434">
        <f>IF(ISBLANK(F434),-1,COUNTIF(all_tags[],F434)-COUNTIF(all_tags[category],F434))</f>
        <v>1</v>
      </c>
      <c r="R434">
        <f>IF(ISBLANK(G434),-1,COUNTIF(all_tags[],G434)-COUNTIF(all_tags[category],G434))</f>
        <v>1</v>
      </c>
      <c r="S434">
        <f>IF(ISBLANK(H434),-1,COUNTIF(all_tags[],H434)-COUNTIF(all_tags[category],H434))</f>
        <v>1</v>
      </c>
      <c r="T434">
        <f>IF(ISBLANK(I434),-1,COUNTIF(all_tags[],I434)-COUNTIF(all_tags[category],I434))</f>
        <v>1</v>
      </c>
      <c r="U434">
        <f>IF(ISBLANK(J434),-1,COUNTIF(all_tags[],J434)-COUNTIF(all_tags[category],J434))</f>
        <v>1</v>
      </c>
      <c r="V434">
        <f>IF(ISBLANK(K434),-1,COUNTIF(all_tags[],K434)-COUNTIF(all_tags[category],K434))</f>
        <v>-1</v>
      </c>
      <c r="W434">
        <f>IF(ISBLANK(L434),-1,COUNTIF(all_tags[],L434)-COUNTIF(all_tags[category],L434))</f>
        <v>-1</v>
      </c>
      <c r="X434">
        <f>IF(ISBLANK(M434),-1,COUNTIF(all_tags[],M434)-COUNTIF(all_tags[category],M434))</f>
        <v>-1</v>
      </c>
      <c r="Y434">
        <f>IF(ISBLANK(N434),-1,COUNTIF(all_tags[],N434)-COUNTIF(all_tags[category],N434))</f>
        <v>-1</v>
      </c>
      <c r="Z434">
        <f>IF(ISBLANK(O434),-1,COUNTIF(all_tags[],O434)-COUNTIF(all_tags[category],O434))</f>
        <v>-1</v>
      </c>
      <c r="AB434" t="str">
        <f>Table5[[#This Row],[link_id]]</f>
        <v>L01005</v>
      </c>
      <c r="AC434" s="5" t="str">
        <f>_xlfn.TEXTJOIN("#",TRUE,
IFERROR(VLOOKUP($F434,all_tags[format],1,FALSE),""),
IFERROR(VLOOKUP($G434,all_tags[format],1,FALSE),""),
IFERROR(VLOOKUP($H434,all_tags[format],1,FALSE),""),
IFERROR(VLOOKUP($I434,all_tags[format],1,FALSE),""),
IFERROR(VLOOKUP($J434,all_tags[format],1,FALSE),""),
IFERROR(VLOOKUP($K434,all_tags[format],1,FALSE),""),
IFERROR(VLOOKUP($L434,all_tags[format],1,FALSE),""),
IFERROR(VLOOKUP($M434,all_tags[format],1,FALSE),""),
IFERROR(VLOOKUP($N434,all_tags[format],1,FALSE),""),
IFERROR(VLOOKUP($O434,all_tags[format],1,FALSE),"")
)</f>
        <v>post#package</v>
      </c>
      <c r="AD434" s="5" t="str">
        <f>_xlfn.TEXTJOIN("#",TRUE,
IFERROR(VLOOKUP($F434,all_tags[type],1,FALSE),""),
IFERROR(VLOOKUP($G434,all_tags[type],1,FALSE),""),
IFERROR(VLOOKUP($H434,all_tags[type],1,FALSE),""),
IFERROR(VLOOKUP($I434,all_tags[type],1,FALSE),""),
IFERROR(VLOOKUP($J434,all_tags[type],1,FALSE),""),
IFERROR(VLOOKUP($K434,all_tags[type],1,FALSE),""),
IFERROR(VLOOKUP($L434,all_tags[type],1,FALSE),""),
IFERROR(VLOOKUP($M434,all_tags[type],1,FALSE),""),
IFERROR(VLOOKUP($N434,all_tags[type],1,FALSE),""),
IFERROR(VLOOKUP($O434,all_tags[type],1,FALSE),"")
)</f>
        <v>how-to</v>
      </c>
      <c r="AE434" s="5" t="str">
        <f>_xlfn.TEXTJOIN("#",TRUE,
IFERROR(VLOOKUP($F434,all_tags[level],1,FALSE),""),
IFERROR(VLOOKUP($G434,all_tags[level],1,FALSE),""),
IFERROR(VLOOKUP($H434,all_tags[level],1,FALSE),""),
IFERROR(VLOOKUP($I434,all_tags[level],1,FALSE),""),
IFERROR(VLOOKUP($J434,all_tags[level],1,FALSE),""),
IFERROR(VLOOKUP($K434,all_tags[level],1,FALSE),""),
IFERROR(VLOOKUP($L434,all_tags[level],1,FALSE),""),
IFERROR(VLOOKUP($M434,all_tags[level],1,FALSE),""),
IFERROR(VLOOKUP($N434,all_tags[level],1,FALSE),""),
IFERROR(VLOOKUP($O434,all_tags[level],1,FALSE),"")
)</f>
        <v/>
      </c>
      <c r="AF434" s="5" t="str">
        <f>_xlfn.TEXTJOIN("#",TRUE,
IFERROR(VLOOKUP($F434,all_tags[style],1,FALSE),""),
IFERROR(VLOOKUP($G434,all_tags[style],1,FALSE),""),
IFERROR(VLOOKUP($H434,all_tags[style],1,FALSE),""),
IFERROR(VLOOKUP($I434,all_tags[style],1,FALSE),""),
IFERROR(VLOOKUP($J434,all_tags[style],1,FALSE),""),
IFERROR(VLOOKUP($K434,all_tags[style],1,FALSE),""),
IFERROR(VLOOKUP($L434,all_tags[style],1,FALSE),""),
IFERROR(VLOOKUP($M434,all_tags[style],1,FALSE),""),
IFERROR(VLOOKUP($N434,all_tags[style],1,FALSE),""),
IFERROR(VLOOKUP($O434,all_tags[style],1,FALSE),"")
)</f>
        <v/>
      </c>
      <c r="AG434" s="5" t="str">
        <f>_xlfn.TEXTJOIN("#",TRUE,
IFERROR(VLOOKUP($F434,all_tags[theme],1,FALSE),""),
IFERROR(VLOOKUP($G434,all_tags[theme],1,FALSE),""),
IFERROR(VLOOKUP($H434,all_tags[theme],1,FALSE),""),
IFERROR(VLOOKUP($I434,all_tags[theme],1,FALSE),""),
IFERROR(VLOOKUP($J434,all_tags[theme],1,FALSE),""),
IFERROR(VLOOKUP($K434,all_tags[theme],1,FALSE),""),
IFERROR(VLOOKUP($L434,all_tags[theme],1,FALSE),""),
IFERROR(VLOOKUP($M434,all_tags[theme],1,FALSE),""),
IFERROR(VLOOKUP($N434,all_tags[theme],1,FALSE),""),
IFERROR(VLOOKUP($O434,all_tags[theme],1,FALSE),"")
)</f>
        <v/>
      </c>
      <c r="AH434" s="5" t="str">
        <f>_xlfn.TEXTJOIN("#",TRUE,
IFERROR(VLOOKUP($F434,all_tags[topic],1,FALSE),""),
IFERROR(VLOOKUP($G434,all_tags[topic],1,FALSE),""),
IFERROR(VLOOKUP($H434,all_tags[topic],1,FALSE),""),
IFERROR(VLOOKUP($I434,all_tags[topic],1,FALSE),""),
IFERROR(VLOOKUP($J434,all_tags[topic],1,FALSE),""),
IFERROR(VLOOKUP($K434,all_tags[topic],1,FALSE),""),
IFERROR(VLOOKUP($L434,all_tags[topic],1,FALSE),""),
IFERROR(VLOOKUP($M434,all_tags[topic],1,FALSE),""),
IFERROR(VLOOKUP($N434,all_tags[topic],1,FALSE),""),
IFERROR(VLOOKUP($O434,all_tags[topic],1,FALSE),"")
)</f>
        <v>technique</v>
      </c>
      <c r="AI434" s="5" t="str">
        <f>_xlfn.TEXTJOIN("#",TRUE,
IFERROR(VLOOKUP($F434,all_tags[area],1,FALSE),""),
IFERROR(VLOOKUP($G434,all_tags[area],1,FALSE),""),
IFERROR(VLOOKUP($H434,all_tags[area],1,FALSE),""),
IFERROR(VLOOKUP($I434,all_tags[area],1,FALSE),""),
IFERROR(VLOOKUP($J434,all_tags[area],1,FALSE),""),
IFERROR(VLOOKUP($K434,all_tags[area],1,FALSE),""),
IFERROR(VLOOKUP($L434,all_tags[area],1,FALSE),""),
IFERROR(VLOOKUP($M434,all_tags[area],1,FALSE),""),
IFERROR(VLOOKUP($N434,all_tags[area],1,FALSE),""),
IFERROR(VLOOKUP($O434,all_tags[area],1,FALSE),"")
)</f>
        <v>simulation</v>
      </c>
      <c r="AJ434" s="5" t="str">
        <f>_xlfn.TEXTJOIN("#",TRUE,
IFERROR(VLOOKUP($F434,all_tags[technology],1,FALSE),""),
IFERROR(VLOOKUP($G434,all_tags[technology],1,FALSE),""),
IFERROR(VLOOKUP($H434,all_tags[technology],1,FALSE),""),
IFERROR(VLOOKUP($I434,all_tags[technology],1,FALSE),""),
IFERROR(VLOOKUP($J434,all_tags[technology],1,FALSE),""),
IFERROR(VLOOKUP($K434,all_tags[technology],1,FALSE),""),
IFERROR(VLOOKUP($L434,all_tags[technology],1,FALSE),""),
IFERROR(VLOOKUP($M434,all_tags[technology],1,FALSE),""),
IFERROR(VLOOKUP($N434,all_tags[technology],1,FALSE),""),
IFERROR(VLOOKUP($O434,all_tags[technology],1,FALSE),"")
)</f>
        <v/>
      </c>
      <c r="AK434" s="5" t="str">
        <f>_xlfn.TEXTJOIN("#",TRUE,
IFERROR(VLOOKUP($F434,all_tags[other],1,FALSE),""),
IFERROR(VLOOKUP($G434,all_tags[other],1,FALSE),""),
IFERROR(VLOOKUP($H434,all_tags[other],1,FALSE),""),
IFERROR(VLOOKUP($I434,all_tags[other],1,FALSE),""),
IFERROR(VLOOKUP($J434,all_tags[other],1,FALSE),""),
IFERROR(VLOOKUP($K434,all_tags[other],1,FALSE),""),
IFERROR(VLOOKUP($L434,all_tags[other],1,FALSE),""),
IFERROR(VLOOKUP($M434,all_tags[other],1,FALSE),""),
IFERROR(VLOOKUP($N434,all_tags[other],1,FALSE),""),
IFERROR(VLOOKUP($O434,all_tags[other],1,FALSE),"")
)</f>
        <v/>
      </c>
      <c r="AL434" t="str">
        <f t="shared" si="6"/>
        <v>post;package;how-to;technique;simulation</v>
      </c>
    </row>
    <row r="435" spans="1:38" x14ac:dyDescent="0.25">
      <c r="A435" t="str">
        <f>source_data[[#This Row],[link_id]]</f>
        <v>L01007</v>
      </c>
      <c r="B435" t="str">
        <f>source_data[[#This Row],[link]]</f>
        <v>https://ai.googleblog.com/2018/06/realtime-tsne-visualizations-with.html</v>
      </c>
      <c r="C435" t="str">
        <f>source_data[[#This Row],[article_title]]</f>
        <v>Realtime tSNE Visualizations with TensorFlow.js</v>
      </c>
      <c r="D435" t="str">
        <f>source_data[[#This Row],[concatenate]]</f>
        <v>post;package;explainer;data-viz;technique;technology;ml;t-sne;tensorflow</v>
      </c>
      <c r="E435">
        <f>source_data[[#This Row],[tag_count]]</f>
        <v>7</v>
      </c>
      <c r="F435" t="str" cm="1">
        <f t="array" ref="F435:N435">_xlfn.TEXTSPLIT(Table5[[#This Row],[concatenate]],";")</f>
        <v>post</v>
      </c>
      <c r="G435" t="str">
        <v>package</v>
      </c>
      <c r="H435" t="str">
        <v>explainer</v>
      </c>
      <c r="I435" t="str">
        <v>data-viz</v>
      </c>
      <c r="J435" t="str">
        <v>technique</v>
      </c>
      <c r="K435" t="str">
        <v>technology</v>
      </c>
      <c r="L435" t="str">
        <v>ml</v>
      </c>
      <c r="M435" t="str">
        <v>t-sne</v>
      </c>
      <c r="N435" t="str">
        <v>tensorflow</v>
      </c>
      <c r="Q435">
        <f>IF(ISBLANK(F435),-1,COUNTIF(all_tags[],F435)-COUNTIF(all_tags[category],F435))</f>
        <v>1</v>
      </c>
      <c r="R435">
        <f>IF(ISBLANK(G435),-1,COUNTIF(all_tags[],G435)-COUNTIF(all_tags[category],G435))</f>
        <v>1</v>
      </c>
      <c r="S435">
        <f>IF(ISBLANK(H435),-1,COUNTIF(all_tags[],H435)-COUNTIF(all_tags[category],H435))</f>
        <v>1</v>
      </c>
      <c r="T435">
        <f>IF(ISBLANK(I435),-1,COUNTIF(all_tags[],I435)-COUNTIF(all_tags[category],I435))</f>
        <v>1</v>
      </c>
      <c r="U435">
        <f>IF(ISBLANK(J435),-1,COUNTIF(all_tags[],J435)-COUNTIF(all_tags[category],J435))</f>
        <v>1</v>
      </c>
      <c r="V435">
        <f>IF(ISBLANK(K435),-1,COUNTIF(all_tags[],K435)-COUNTIF(all_tags[category],K435))</f>
        <v>1</v>
      </c>
      <c r="W435">
        <f>IF(ISBLANK(L435),-1,COUNTIF(all_tags[],L435)-COUNTIF(all_tags[category],L435))</f>
        <v>1</v>
      </c>
      <c r="X435">
        <f>IF(ISBLANK(M435),-1,COUNTIF(all_tags[],M435)-COUNTIF(all_tags[category],M435))</f>
        <v>1</v>
      </c>
      <c r="Y435">
        <f>IF(ISBLANK(N435),-1,COUNTIF(all_tags[],N435)-COUNTIF(all_tags[category],N435))</f>
        <v>1</v>
      </c>
      <c r="Z435">
        <f>IF(ISBLANK(O435),-1,COUNTIF(all_tags[],O435)-COUNTIF(all_tags[category],O435))</f>
        <v>-1</v>
      </c>
      <c r="AB435" t="str">
        <f>Table5[[#This Row],[link_id]]</f>
        <v>L01007</v>
      </c>
      <c r="AC435" s="5" t="str">
        <f>_xlfn.TEXTJOIN("#",TRUE,
IFERROR(VLOOKUP($F435,all_tags[format],1,FALSE),""),
IFERROR(VLOOKUP($G435,all_tags[format],1,FALSE),""),
IFERROR(VLOOKUP($H435,all_tags[format],1,FALSE),""),
IFERROR(VLOOKUP($I435,all_tags[format],1,FALSE),""),
IFERROR(VLOOKUP($J435,all_tags[format],1,FALSE),""),
IFERROR(VLOOKUP($K435,all_tags[format],1,FALSE),""),
IFERROR(VLOOKUP($L435,all_tags[format],1,FALSE),""),
IFERROR(VLOOKUP($M435,all_tags[format],1,FALSE),""),
IFERROR(VLOOKUP($N435,all_tags[format],1,FALSE),""),
IFERROR(VLOOKUP($O435,all_tags[format],1,FALSE),"")
)</f>
        <v>post#package</v>
      </c>
      <c r="AD435" s="5" t="str">
        <f>_xlfn.TEXTJOIN("#",TRUE,
IFERROR(VLOOKUP($F435,all_tags[type],1,FALSE),""),
IFERROR(VLOOKUP($G435,all_tags[type],1,FALSE),""),
IFERROR(VLOOKUP($H435,all_tags[type],1,FALSE),""),
IFERROR(VLOOKUP($I435,all_tags[type],1,FALSE),""),
IFERROR(VLOOKUP($J435,all_tags[type],1,FALSE),""),
IFERROR(VLOOKUP($K435,all_tags[type],1,FALSE),""),
IFERROR(VLOOKUP($L435,all_tags[type],1,FALSE),""),
IFERROR(VLOOKUP($M435,all_tags[type],1,FALSE),""),
IFERROR(VLOOKUP($N435,all_tags[type],1,FALSE),""),
IFERROR(VLOOKUP($O435,all_tags[type],1,FALSE),"")
)</f>
        <v/>
      </c>
      <c r="AE435" s="5" t="str">
        <f>_xlfn.TEXTJOIN("#",TRUE,
IFERROR(VLOOKUP($F435,all_tags[level],1,FALSE),""),
IFERROR(VLOOKUP($G435,all_tags[level],1,FALSE),""),
IFERROR(VLOOKUP($H435,all_tags[level],1,FALSE),""),
IFERROR(VLOOKUP($I435,all_tags[level],1,FALSE),""),
IFERROR(VLOOKUP($J435,all_tags[level],1,FALSE),""),
IFERROR(VLOOKUP($K435,all_tags[level],1,FALSE),""),
IFERROR(VLOOKUP($L435,all_tags[level],1,FALSE),""),
IFERROR(VLOOKUP($M435,all_tags[level],1,FALSE),""),
IFERROR(VLOOKUP($N435,all_tags[level],1,FALSE),""),
IFERROR(VLOOKUP($O435,all_tags[level],1,FALSE),"")
)</f>
        <v>explainer</v>
      </c>
      <c r="AF435" s="5" t="str">
        <f>_xlfn.TEXTJOIN("#",TRUE,
IFERROR(VLOOKUP($F435,all_tags[style],1,FALSE),""),
IFERROR(VLOOKUP($G435,all_tags[style],1,FALSE),""),
IFERROR(VLOOKUP($H435,all_tags[style],1,FALSE),""),
IFERROR(VLOOKUP($I435,all_tags[style],1,FALSE),""),
IFERROR(VLOOKUP($J435,all_tags[style],1,FALSE),""),
IFERROR(VLOOKUP($K435,all_tags[style],1,FALSE),""),
IFERROR(VLOOKUP($L435,all_tags[style],1,FALSE),""),
IFERROR(VLOOKUP($M435,all_tags[style],1,FALSE),""),
IFERROR(VLOOKUP($N435,all_tags[style],1,FALSE),""),
IFERROR(VLOOKUP($O435,all_tags[style],1,FALSE),"")
)</f>
        <v/>
      </c>
      <c r="AG435" s="5" t="str">
        <f>_xlfn.TEXTJOIN("#",TRUE,
IFERROR(VLOOKUP($F435,all_tags[theme],1,FALSE),""),
IFERROR(VLOOKUP($G435,all_tags[theme],1,FALSE),""),
IFERROR(VLOOKUP($H435,all_tags[theme],1,FALSE),""),
IFERROR(VLOOKUP($I435,all_tags[theme],1,FALSE),""),
IFERROR(VLOOKUP($J435,all_tags[theme],1,FALSE),""),
IFERROR(VLOOKUP($K435,all_tags[theme],1,FALSE),""),
IFERROR(VLOOKUP($L435,all_tags[theme],1,FALSE),""),
IFERROR(VLOOKUP($M435,all_tags[theme],1,FALSE),""),
IFERROR(VLOOKUP($N435,all_tags[theme],1,FALSE),""),
IFERROR(VLOOKUP($O435,all_tags[theme],1,FALSE),"")
)</f>
        <v>data-viz</v>
      </c>
      <c r="AH435" s="5" t="str">
        <f>_xlfn.TEXTJOIN("#",TRUE,
IFERROR(VLOOKUP($F435,all_tags[topic],1,FALSE),""),
IFERROR(VLOOKUP($G435,all_tags[topic],1,FALSE),""),
IFERROR(VLOOKUP($H435,all_tags[topic],1,FALSE),""),
IFERROR(VLOOKUP($I435,all_tags[topic],1,FALSE),""),
IFERROR(VLOOKUP($J435,all_tags[topic],1,FALSE),""),
IFERROR(VLOOKUP($K435,all_tags[topic],1,FALSE),""),
IFERROR(VLOOKUP($L435,all_tags[topic],1,FALSE),""),
IFERROR(VLOOKUP($M435,all_tags[topic],1,FALSE),""),
IFERROR(VLOOKUP($N435,all_tags[topic],1,FALSE),""),
IFERROR(VLOOKUP($O435,all_tags[topic],1,FALSE),"")
)</f>
        <v>technique#technology</v>
      </c>
      <c r="AI435" s="5" t="str">
        <f>_xlfn.TEXTJOIN("#",TRUE,
IFERROR(VLOOKUP($F435,all_tags[area],1,FALSE),""),
IFERROR(VLOOKUP($G435,all_tags[area],1,FALSE),""),
IFERROR(VLOOKUP($H435,all_tags[area],1,FALSE),""),
IFERROR(VLOOKUP($I435,all_tags[area],1,FALSE),""),
IFERROR(VLOOKUP($J435,all_tags[area],1,FALSE),""),
IFERROR(VLOOKUP($K435,all_tags[area],1,FALSE),""),
IFERROR(VLOOKUP($L435,all_tags[area],1,FALSE),""),
IFERROR(VLOOKUP($M435,all_tags[area],1,FALSE),""),
IFERROR(VLOOKUP($N435,all_tags[area],1,FALSE),""),
IFERROR(VLOOKUP($O435,all_tags[area],1,FALSE),"")
)</f>
        <v>ml</v>
      </c>
      <c r="AJ435" s="5" t="str">
        <f>_xlfn.TEXTJOIN("#",TRUE,
IFERROR(VLOOKUP($F435,all_tags[technology],1,FALSE),""),
IFERROR(VLOOKUP($G435,all_tags[technology],1,FALSE),""),
IFERROR(VLOOKUP($H435,all_tags[technology],1,FALSE),""),
IFERROR(VLOOKUP($I435,all_tags[technology],1,FALSE),""),
IFERROR(VLOOKUP($J435,all_tags[technology],1,FALSE),""),
IFERROR(VLOOKUP($K435,all_tags[technology],1,FALSE),""),
IFERROR(VLOOKUP($L435,all_tags[technology],1,FALSE),""),
IFERROR(VLOOKUP($M435,all_tags[technology],1,FALSE),""),
IFERROR(VLOOKUP($N435,all_tags[technology],1,FALSE),""),
IFERROR(VLOOKUP($O435,all_tags[technology],1,FALSE),"")
)</f>
        <v>t-sne#tensorflow</v>
      </c>
      <c r="AK435" s="5" t="str">
        <f>_xlfn.TEXTJOIN("#",TRUE,
IFERROR(VLOOKUP($F435,all_tags[other],1,FALSE),""),
IFERROR(VLOOKUP($G435,all_tags[other],1,FALSE),""),
IFERROR(VLOOKUP($H435,all_tags[other],1,FALSE),""),
IFERROR(VLOOKUP($I435,all_tags[other],1,FALSE),""),
IFERROR(VLOOKUP($J435,all_tags[other],1,FALSE),""),
IFERROR(VLOOKUP($K435,all_tags[other],1,FALSE),""),
IFERROR(VLOOKUP($L435,all_tags[other],1,FALSE),""),
IFERROR(VLOOKUP($M435,all_tags[other],1,FALSE),""),
IFERROR(VLOOKUP($N435,all_tags[other],1,FALSE),""),
IFERROR(VLOOKUP($O435,all_tags[other],1,FALSE),"")
)</f>
        <v/>
      </c>
      <c r="AL435" t="str">
        <f t="shared" si="6"/>
        <v>post;package;explainer;data-viz;technique;technology;ml;t-sne;tensorflow</v>
      </c>
    </row>
    <row r="436" spans="1:38" x14ac:dyDescent="0.25">
      <c r="A436" t="str">
        <f>source_data[[#This Row],[link_id]]</f>
        <v>L01021</v>
      </c>
      <c r="B436" t="str">
        <f>source_data[[#This Row],[link]]</f>
        <v>https://onepager.togaware.com/index.html</v>
      </c>
      <c r="C436" t="str">
        <f>source_data[[#This Row],[article_title]]</f>
        <v xml:space="preserve"> Data Science Desktop Survival Guide (R Edition)</v>
      </c>
      <c r="D436" t="str">
        <f>source_data[[#This Row],[concatenate]]</f>
        <v>book;online;technology;rstats</v>
      </c>
      <c r="E436">
        <f>source_data[[#This Row],[tag_count]]</f>
        <v>3</v>
      </c>
      <c r="F436" t="str" cm="1">
        <f t="array" ref="F436:I436">_xlfn.TEXTSPLIT(Table5[[#This Row],[concatenate]],";")</f>
        <v>book</v>
      </c>
      <c r="G436" t="str">
        <v>online</v>
      </c>
      <c r="H436" t="str">
        <v>technology</v>
      </c>
      <c r="I436" t="str">
        <v>rstats</v>
      </c>
      <c r="Q436">
        <f>IF(ISBLANK(F436),-1,COUNTIF(all_tags[],F436)-COUNTIF(all_tags[category],F436))</f>
        <v>1</v>
      </c>
      <c r="R436">
        <f>IF(ISBLANK(G436),-1,COUNTIF(all_tags[],G436)-COUNTIF(all_tags[category],G436))</f>
        <v>1</v>
      </c>
      <c r="S436">
        <f>IF(ISBLANK(H436),-1,COUNTIF(all_tags[],H436)-COUNTIF(all_tags[category],H436))</f>
        <v>1</v>
      </c>
      <c r="T436">
        <f>IF(ISBLANK(I436),-1,COUNTIF(all_tags[],I436)-COUNTIF(all_tags[category],I436))</f>
        <v>1</v>
      </c>
      <c r="U436">
        <f>IF(ISBLANK(J436),-1,COUNTIF(all_tags[],J436)-COUNTIF(all_tags[category],J436))</f>
        <v>-1</v>
      </c>
      <c r="V436">
        <f>IF(ISBLANK(K436),-1,COUNTIF(all_tags[],K436)-COUNTIF(all_tags[category],K436))</f>
        <v>-1</v>
      </c>
      <c r="W436">
        <f>IF(ISBLANK(L436),-1,COUNTIF(all_tags[],L436)-COUNTIF(all_tags[category],L436))</f>
        <v>-1</v>
      </c>
      <c r="X436">
        <f>IF(ISBLANK(M436),-1,COUNTIF(all_tags[],M436)-COUNTIF(all_tags[category],M436))</f>
        <v>-1</v>
      </c>
      <c r="Y436">
        <f>IF(ISBLANK(N436),-1,COUNTIF(all_tags[],N436)-COUNTIF(all_tags[category],N436))</f>
        <v>-1</v>
      </c>
      <c r="Z436">
        <f>IF(ISBLANK(O436),-1,COUNTIF(all_tags[],O436)-COUNTIF(all_tags[category],O436))</f>
        <v>-1</v>
      </c>
      <c r="AB436" t="str">
        <f>Table5[[#This Row],[link_id]]</f>
        <v>L01021</v>
      </c>
      <c r="AC436" s="5" t="str">
        <f>_xlfn.TEXTJOIN("#",TRUE,
IFERROR(VLOOKUP($F436,all_tags[format],1,FALSE),""),
IFERROR(VLOOKUP($G436,all_tags[format],1,FALSE),""),
IFERROR(VLOOKUP($H436,all_tags[format],1,FALSE),""),
IFERROR(VLOOKUP($I436,all_tags[format],1,FALSE),""),
IFERROR(VLOOKUP($J436,all_tags[format],1,FALSE),""),
IFERROR(VLOOKUP($K436,all_tags[format],1,FALSE),""),
IFERROR(VLOOKUP($L436,all_tags[format],1,FALSE),""),
IFERROR(VLOOKUP($M436,all_tags[format],1,FALSE),""),
IFERROR(VLOOKUP($N436,all_tags[format],1,FALSE),""),
IFERROR(VLOOKUP($O436,all_tags[format],1,FALSE),"")
)</f>
        <v>book#online</v>
      </c>
      <c r="AD436" s="5" t="str">
        <f>_xlfn.TEXTJOIN("#",TRUE,
IFERROR(VLOOKUP($F436,all_tags[type],1,FALSE),""),
IFERROR(VLOOKUP($G436,all_tags[type],1,FALSE),""),
IFERROR(VLOOKUP($H436,all_tags[type],1,FALSE),""),
IFERROR(VLOOKUP($I436,all_tags[type],1,FALSE),""),
IFERROR(VLOOKUP($J436,all_tags[type],1,FALSE),""),
IFERROR(VLOOKUP($K436,all_tags[type],1,FALSE),""),
IFERROR(VLOOKUP($L436,all_tags[type],1,FALSE),""),
IFERROR(VLOOKUP($M436,all_tags[type],1,FALSE),""),
IFERROR(VLOOKUP($N436,all_tags[type],1,FALSE),""),
IFERROR(VLOOKUP($O436,all_tags[type],1,FALSE),"")
)</f>
        <v/>
      </c>
      <c r="AE436" s="5" t="str">
        <f>_xlfn.TEXTJOIN("#",TRUE,
IFERROR(VLOOKUP($F436,all_tags[level],1,FALSE),""),
IFERROR(VLOOKUP($G436,all_tags[level],1,FALSE),""),
IFERROR(VLOOKUP($H436,all_tags[level],1,FALSE),""),
IFERROR(VLOOKUP($I436,all_tags[level],1,FALSE),""),
IFERROR(VLOOKUP($J436,all_tags[level],1,FALSE),""),
IFERROR(VLOOKUP($K436,all_tags[level],1,FALSE),""),
IFERROR(VLOOKUP($L436,all_tags[level],1,FALSE),""),
IFERROR(VLOOKUP($M436,all_tags[level],1,FALSE),""),
IFERROR(VLOOKUP($N436,all_tags[level],1,FALSE),""),
IFERROR(VLOOKUP($O436,all_tags[level],1,FALSE),"")
)</f>
        <v/>
      </c>
      <c r="AF436" s="5" t="str">
        <f>_xlfn.TEXTJOIN("#",TRUE,
IFERROR(VLOOKUP($F436,all_tags[style],1,FALSE),""),
IFERROR(VLOOKUP($G436,all_tags[style],1,FALSE),""),
IFERROR(VLOOKUP($H436,all_tags[style],1,FALSE),""),
IFERROR(VLOOKUP($I436,all_tags[style],1,FALSE),""),
IFERROR(VLOOKUP($J436,all_tags[style],1,FALSE),""),
IFERROR(VLOOKUP($K436,all_tags[style],1,FALSE),""),
IFERROR(VLOOKUP($L436,all_tags[style],1,FALSE),""),
IFERROR(VLOOKUP($M436,all_tags[style],1,FALSE),""),
IFERROR(VLOOKUP($N436,all_tags[style],1,FALSE),""),
IFERROR(VLOOKUP($O436,all_tags[style],1,FALSE),"")
)</f>
        <v/>
      </c>
      <c r="AG436" s="5" t="str">
        <f>_xlfn.TEXTJOIN("#",TRUE,
IFERROR(VLOOKUP($F436,all_tags[theme],1,FALSE),""),
IFERROR(VLOOKUP($G436,all_tags[theme],1,FALSE),""),
IFERROR(VLOOKUP($H436,all_tags[theme],1,FALSE),""),
IFERROR(VLOOKUP($I436,all_tags[theme],1,FALSE),""),
IFERROR(VLOOKUP($J436,all_tags[theme],1,FALSE),""),
IFERROR(VLOOKUP($K436,all_tags[theme],1,FALSE),""),
IFERROR(VLOOKUP($L436,all_tags[theme],1,FALSE),""),
IFERROR(VLOOKUP($M436,all_tags[theme],1,FALSE),""),
IFERROR(VLOOKUP($N436,all_tags[theme],1,FALSE),""),
IFERROR(VLOOKUP($O436,all_tags[theme],1,FALSE),"")
)</f>
        <v/>
      </c>
      <c r="AH436" s="5" t="str">
        <f>_xlfn.TEXTJOIN("#",TRUE,
IFERROR(VLOOKUP($F436,all_tags[topic],1,FALSE),""),
IFERROR(VLOOKUP($G436,all_tags[topic],1,FALSE),""),
IFERROR(VLOOKUP($H436,all_tags[topic],1,FALSE),""),
IFERROR(VLOOKUP($I436,all_tags[topic],1,FALSE),""),
IFERROR(VLOOKUP($J436,all_tags[topic],1,FALSE),""),
IFERROR(VLOOKUP($K436,all_tags[topic],1,FALSE),""),
IFERROR(VLOOKUP($L436,all_tags[topic],1,FALSE),""),
IFERROR(VLOOKUP($M436,all_tags[topic],1,FALSE),""),
IFERROR(VLOOKUP($N436,all_tags[topic],1,FALSE),""),
IFERROR(VLOOKUP($O436,all_tags[topic],1,FALSE),"")
)</f>
        <v>technology</v>
      </c>
      <c r="AI436" s="5" t="str">
        <f>_xlfn.TEXTJOIN("#",TRUE,
IFERROR(VLOOKUP($F436,all_tags[area],1,FALSE),""),
IFERROR(VLOOKUP($G436,all_tags[area],1,FALSE),""),
IFERROR(VLOOKUP($H436,all_tags[area],1,FALSE),""),
IFERROR(VLOOKUP($I436,all_tags[area],1,FALSE),""),
IFERROR(VLOOKUP($J436,all_tags[area],1,FALSE),""),
IFERROR(VLOOKUP($K436,all_tags[area],1,FALSE),""),
IFERROR(VLOOKUP($L436,all_tags[area],1,FALSE),""),
IFERROR(VLOOKUP($M436,all_tags[area],1,FALSE),""),
IFERROR(VLOOKUP($N436,all_tags[area],1,FALSE),""),
IFERROR(VLOOKUP($O436,all_tags[area],1,FALSE),"")
)</f>
        <v/>
      </c>
      <c r="AJ436" s="5" t="str">
        <f>_xlfn.TEXTJOIN("#",TRUE,
IFERROR(VLOOKUP($F436,all_tags[technology],1,FALSE),""),
IFERROR(VLOOKUP($G436,all_tags[technology],1,FALSE),""),
IFERROR(VLOOKUP($H436,all_tags[technology],1,FALSE),""),
IFERROR(VLOOKUP($I436,all_tags[technology],1,FALSE),""),
IFERROR(VLOOKUP($J436,all_tags[technology],1,FALSE),""),
IFERROR(VLOOKUP($K436,all_tags[technology],1,FALSE),""),
IFERROR(VLOOKUP($L436,all_tags[technology],1,FALSE),""),
IFERROR(VLOOKUP($M436,all_tags[technology],1,FALSE),""),
IFERROR(VLOOKUP($N436,all_tags[technology],1,FALSE),""),
IFERROR(VLOOKUP($O436,all_tags[technology],1,FALSE),"")
)</f>
        <v>rstats</v>
      </c>
      <c r="AK436" s="5" t="str">
        <f>_xlfn.TEXTJOIN("#",TRUE,
IFERROR(VLOOKUP($F436,all_tags[other],1,FALSE),""),
IFERROR(VLOOKUP($G436,all_tags[other],1,FALSE),""),
IFERROR(VLOOKUP($H436,all_tags[other],1,FALSE),""),
IFERROR(VLOOKUP($I436,all_tags[other],1,FALSE),""),
IFERROR(VLOOKUP($J436,all_tags[other],1,FALSE),""),
IFERROR(VLOOKUP($K436,all_tags[other],1,FALSE),""),
IFERROR(VLOOKUP($L436,all_tags[other],1,FALSE),""),
IFERROR(VLOOKUP($M436,all_tags[other],1,FALSE),""),
IFERROR(VLOOKUP($N436,all_tags[other],1,FALSE),""),
IFERROR(VLOOKUP($O436,all_tags[other],1,FALSE),"")
)</f>
        <v/>
      </c>
      <c r="AL436" t="str">
        <f t="shared" si="6"/>
        <v>book;online;technology;rstats</v>
      </c>
    </row>
    <row r="437" spans="1:38" x14ac:dyDescent="0.25">
      <c r="A437" t="str">
        <f>source_data[[#This Row],[link_id]]</f>
        <v>L01025</v>
      </c>
      <c r="B437" t="str">
        <f>source_data[[#This Row],[link]]</f>
        <v>https://news.stanford.edu/2018/05/04/deep-learning-comes-full-circle/</v>
      </c>
      <c r="C437" t="str">
        <f>source_data[[#This Row],[article_title]]</f>
        <v>Deep learning comes full circle</v>
      </c>
      <c r="D437" t="str">
        <f>source_data[[#This Row],[concatenate]]</f>
        <v>post;general;ai;biology</v>
      </c>
      <c r="E437">
        <f>source_data[[#This Row],[tag_count]]</f>
        <v>5</v>
      </c>
      <c r="F437" t="str" cm="1">
        <f t="array" ref="F437:I437">_xlfn.TEXTSPLIT(Table5[[#This Row],[concatenate]],";")</f>
        <v>post</v>
      </c>
      <c r="G437" t="str">
        <v>general</v>
      </c>
      <c r="H437" t="str">
        <v>ai</v>
      </c>
      <c r="I437" t="str">
        <v>biology</v>
      </c>
      <c r="Q437">
        <f>IF(ISBLANK(F437),-1,COUNTIF(all_tags[],F437)-COUNTIF(all_tags[category],F437))</f>
        <v>1</v>
      </c>
      <c r="R437">
        <f>IF(ISBLANK(G437),-1,COUNTIF(all_tags[],G437)-COUNTIF(all_tags[category],G437))</f>
        <v>1</v>
      </c>
      <c r="S437">
        <f>IF(ISBLANK(H437),-1,COUNTIF(all_tags[],H437)-COUNTIF(all_tags[category],H437))</f>
        <v>1</v>
      </c>
      <c r="T437">
        <f>IF(ISBLANK(I437),-1,COUNTIF(all_tags[],I437)-COUNTIF(all_tags[category],I437))</f>
        <v>1</v>
      </c>
      <c r="U437">
        <f>IF(ISBLANK(J437),-1,COUNTIF(all_tags[],J437)-COUNTIF(all_tags[category],J437))</f>
        <v>-1</v>
      </c>
      <c r="V437">
        <f>IF(ISBLANK(K437),-1,COUNTIF(all_tags[],K437)-COUNTIF(all_tags[category],K437))</f>
        <v>-1</v>
      </c>
      <c r="W437">
        <f>IF(ISBLANK(L437),-1,COUNTIF(all_tags[],L437)-COUNTIF(all_tags[category],L437))</f>
        <v>-1</v>
      </c>
      <c r="X437">
        <f>IF(ISBLANK(M437),-1,COUNTIF(all_tags[],M437)-COUNTIF(all_tags[category],M437))</f>
        <v>-1</v>
      </c>
      <c r="Y437">
        <f>IF(ISBLANK(N437),-1,COUNTIF(all_tags[],N437)-COUNTIF(all_tags[category],N437))</f>
        <v>-1</v>
      </c>
      <c r="Z437">
        <f>IF(ISBLANK(O437),-1,COUNTIF(all_tags[],O437)-COUNTIF(all_tags[category],O437))</f>
        <v>-1</v>
      </c>
      <c r="AB437" t="str">
        <f>Table5[[#This Row],[link_id]]</f>
        <v>L01025</v>
      </c>
      <c r="AC437" s="5" t="str">
        <f>_xlfn.TEXTJOIN("#",TRUE,
IFERROR(VLOOKUP($F437,all_tags[format],1,FALSE),""),
IFERROR(VLOOKUP($G437,all_tags[format],1,FALSE),""),
IFERROR(VLOOKUP($H437,all_tags[format],1,FALSE),""),
IFERROR(VLOOKUP($I437,all_tags[format],1,FALSE),""),
IFERROR(VLOOKUP($J437,all_tags[format],1,FALSE),""),
IFERROR(VLOOKUP($K437,all_tags[format],1,FALSE),""),
IFERROR(VLOOKUP($L437,all_tags[format],1,FALSE),""),
IFERROR(VLOOKUP($M437,all_tags[format],1,FALSE),""),
IFERROR(VLOOKUP($N437,all_tags[format],1,FALSE),""),
IFERROR(VLOOKUP($O437,all_tags[format],1,FALSE),"")
)</f>
        <v>post</v>
      </c>
      <c r="AD437" s="5" t="str">
        <f>_xlfn.TEXTJOIN("#",TRUE,
IFERROR(VLOOKUP($F437,all_tags[type],1,FALSE),""),
IFERROR(VLOOKUP($G437,all_tags[type],1,FALSE),""),
IFERROR(VLOOKUP($H437,all_tags[type],1,FALSE),""),
IFERROR(VLOOKUP($I437,all_tags[type],1,FALSE),""),
IFERROR(VLOOKUP($J437,all_tags[type],1,FALSE),""),
IFERROR(VLOOKUP($K437,all_tags[type],1,FALSE),""),
IFERROR(VLOOKUP($L437,all_tags[type],1,FALSE),""),
IFERROR(VLOOKUP($M437,all_tags[type],1,FALSE),""),
IFERROR(VLOOKUP($N437,all_tags[type],1,FALSE),""),
IFERROR(VLOOKUP($O437,all_tags[type],1,FALSE),"")
)</f>
        <v>general</v>
      </c>
      <c r="AE437" s="5" t="str">
        <f>_xlfn.TEXTJOIN("#",TRUE,
IFERROR(VLOOKUP($F437,all_tags[level],1,FALSE),""),
IFERROR(VLOOKUP($G437,all_tags[level],1,FALSE),""),
IFERROR(VLOOKUP($H437,all_tags[level],1,FALSE),""),
IFERROR(VLOOKUP($I437,all_tags[level],1,FALSE),""),
IFERROR(VLOOKUP($J437,all_tags[level],1,FALSE),""),
IFERROR(VLOOKUP($K437,all_tags[level],1,FALSE),""),
IFERROR(VLOOKUP($L437,all_tags[level],1,FALSE),""),
IFERROR(VLOOKUP($M437,all_tags[level],1,FALSE),""),
IFERROR(VLOOKUP($N437,all_tags[level],1,FALSE),""),
IFERROR(VLOOKUP($O437,all_tags[level],1,FALSE),"")
)</f>
        <v/>
      </c>
      <c r="AF437" s="5" t="str">
        <f>_xlfn.TEXTJOIN("#",TRUE,
IFERROR(VLOOKUP($F437,all_tags[style],1,FALSE),""),
IFERROR(VLOOKUP($G437,all_tags[style],1,FALSE),""),
IFERROR(VLOOKUP($H437,all_tags[style],1,FALSE),""),
IFERROR(VLOOKUP($I437,all_tags[style],1,FALSE),""),
IFERROR(VLOOKUP($J437,all_tags[style],1,FALSE),""),
IFERROR(VLOOKUP($K437,all_tags[style],1,FALSE),""),
IFERROR(VLOOKUP($L437,all_tags[style],1,FALSE),""),
IFERROR(VLOOKUP($M437,all_tags[style],1,FALSE),""),
IFERROR(VLOOKUP($N437,all_tags[style],1,FALSE),""),
IFERROR(VLOOKUP($O437,all_tags[style],1,FALSE),"")
)</f>
        <v/>
      </c>
      <c r="AG437" s="5" t="str">
        <f>_xlfn.TEXTJOIN("#",TRUE,
IFERROR(VLOOKUP($F437,all_tags[theme],1,FALSE),""),
IFERROR(VLOOKUP($G437,all_tags[theme],1,FALSE),""),
IFERROR(VLOOKUP($H437,all_tags[theme],1,FALSE),""),
IFERROR(VLOOKUP($I437,all_tags[theme],1,FALSE),""),
IFERROR(VLOOKUP($J437,all_tags[theme],1,FALSE),""),
IFERROR(VLOOKUP($K437,all_tags[theme],1,FALSE),""),
IFERROR(VLOOKUP($L437,all_tags[theme],1,FALSE),""),
IFERROR(VLOOKUP($M437,all_tags[theme],1,FALSE),""),
IFERROR(VLOOKUP($N437,all_tags[theme],1,FALSE),""),
IFERROR(VLOOKUP($O437,all_tags[theme],1,FALSE),"")
)</f>
        <v/>
      </c>
      <c r="AH437" s="5" t="str">
        <f>_xlfn.TEXTJOIN("#",TRUE,
IFERROR(VLOOKUP($F437,all_tags[topic],1,FALSE),""),
IFERROR(VLOOKUP($G437,all_tags[topic],1,FALSE),""),
IFERROR(VLOOKUP($H437,all_tags[topic],1,FALSE),""),
IFERROR(VLOOKUP($I437,all_tags[topic],1,FALSE),""),
IFERROR(VLOOKUP($J437,all_tags[topic],1,FALSE),""),
IFERROR(VLOOKUP($K437,all_tags[topic],1,FALSE),""),
IFERROR(VLOOKUP($L437,all_tags[topic],1,FALSE),""),
IFERROR(VLOOKUP($M437,all_tags[topic],1,FALSE),""),
IFERROR(VLOOKUP($N437,all_tags[topic],1,FALSE),""),
IFERROR(VLOOKUP($O437,all_tags[topic],1,FALSE),"")
)</f>
        <v/>
      </c>
      <c r="AI437" s="5" t="str">
        <f>_xlfn.TEXTJOIN("#",TRUE,
IFERROR(VLOOKUP($F437,all_tags[area],1,FALSE),""),
IFERROR(VLOOKUP($G437,all_tags[area],1,FALSE),""),
IFERROR(VLOOKUP($H437,all_tags[area],1,FALSE),""),
IFERROR(VLOOKUP($I437,all_tags[area],1,FALSE),""),
IFERROR(VLOOKUP($J437,all_tags[area],1,FALSE),""),
IFERROR(VLOOKUP($K437,all_tags[area],1,FALSE),""),
IFERROR(VLOOKUP($L437,all_tags[area],1,FALSE),""),
IFERROR(VLOOKUP($M437,all_tags[area],1,FALSE),""),
IFERROR(VLOOKUP($N437,all_tags[area],1,FALSE),""),
IFERROR(VLOOKUP($O437,all_tags[area],1,FALSE),"")
)</f>
        <v>ai</v>
      </c>
      <c r="AJ437" s="5" t="str">
        <f>_xlfn.TEXTJOIN("#",TRUE,
IFERROR(VLOOKUP($F437,all_tags[technology],1,FALSE),""),
IFERROR(VLOOKUP($G437,all_tags[technology],1,FALSE),""),
IFERROR(VLOOKUP($H437,all_tags[technology],1,FALSE),""),
IFERROR(VLOOKUP($I437,all_tags[technology],1,FALSE),""),
IFERROR(VLOOKUP($J437,all_tags[technology],1,FALSE),""),
IFERROR(VLOOKUP($K437,all_tags[technology],1,FALSE),""),
IFERROR(VLOOKUP($L437,all_tags[technology],1,FALSE),""),
IFERROR(VLOOKUP($M437,all_tags[technology],1,FALSE),""),
IFERROR(VLOOKUP($N437,all_tags[technology],1,FALSE),""),
IFERROR(VLOOKUP($O437,all_tags[technology],1,FALSE),"")
)</f>
        <v/>
      </c>
      <c r="AK437" s="5" t="str">
        <f>_xlfn.TEXTJOIN("#",TRUE,
IFERROR(VLOOKUP($F437,all_tags[other],1,FALSE),""),
IFERROR(VLOOKUP($G437,all_tags[other],1,FALSE),""),
IFERROR(VLOOKUP($H437,all_tags[other],1,FALSE),""),
IFERROR(VLOOKUP($I437,all_tags[other],1,FALSE),""),
IFERROR(VLOOKUP($J437,all_tags[other],1,FALSE),""),
IFERROR(VLOOKUP($K437,all_tags[other],1,FALSE),""),
IFERROR(VLOOKUP($L437,all_tags[other],1,FALSE),""),
IFERROR(VLOOKUP($M437,all_tags[other],1,FALSE),""),
IFERROR(VLOOKUP($N437,all_tags[other],1,FALSE),""),
IFERROR(VLOOKUP($O437,all_tags[other],1,FALSE),"")
)</f>
        <v>biology</v>
      </c>
      <c r="AL437" t="str">
        <f t="shared" si="6"/>
        <v>post;general;ai;biology</v>
      </c>
    </row>
    <row r="438" spans="1:38" x14ac:dyDescent="0.25">
      <c r="A438" t="str">
        <f>source_data[[#This Row],[link_id]]</f>
        <v>L01033</v>
      </c>
      <c r="B438" t="str">
        <f>source_data[[#This Row],[link]]</f>
        <v>https://freedom-to-tinker.com/2018/07/03/teaching-the-craft-ethics-and-politics-of-field-experiments/</v>
      </c>
      <c r="C438" t="str">
        <f>source_data[[#This Row],[article_title]]</f>
        <v>Teaching the Craft, Ethics, and Politics of Field Experiments</v>
      </c>
      <c r="D438" t="str">
        <f>source_data[[#This Row],[concatenate]]</f>
        <v>course;research;ethics</v>
      </c>
      <c r="E438">
        <f>source_data[[#This Row],[tag_count]]</f>
        <v>4</v>
      </c>
      <c r="F438" t="str" cm="1">
        <f t="array" ref="F438:H438">_xlfn.TEXTSPLIT(Table5[[#This Row],[concatenate]],";")</f>
        <v>course</v>
      </c>
      <c r="G438" t="str">
        <v>research</v>
      </c>
      <c r="H438" t="str">
        <v>ethics</v>
      </c>
      <c r="Q438">
        <f>IF(ISBLANK(F438),-1,COUNTIF(all_tags[],F438)-COUNTIF(all_tags[category],F438))</f>
        <v>1</v>
      </c>
      <c r="R438">
        <f>IF(ISBLANK(G438),-1,COUNTIF(all_tags[],G438)-COUNTIF(all_tags[category],G438))</f>
        <v>1</v>
      </c>
      <c r="S438">
        <f>IF(ISBLANK(H438),-1,COUNTIF(all_tags[],H438)-COUNTIF(all_tags[category],H438))</f>
        <v>1</v>
      </c>
      <c r="T438">
        <f>IF(ISBLANK(I438),-1,COUNTIF(all_tags[],I438)-COUNTIF(all_tags[category],I438))</f>
        <v>-1</v>
      </c>
      <c r="U438">
        <f>IF(ISBLANK(J438),-1,COUNTIF(all_tags[],J438)-COUNTIF(all_tags[category],J438))</f>
        <v>-1</v>
      </c>
      <c r="V438">
        <f>IF(ISBLANK(K438),-1,COUNTIF(all_tags[],K438)-COUNTIF(all_tags[category],K438))</f>
        <v>-1</v>
      </c>
      <c r="W438">
        <f>IF(ISBLANK(L438),-1,COUNTIF(all_tags[],L438)-COUNTIF(all_tags[category],L438))</f>
        <v>-1</v>
      </c>
      <c r="X438">
        <f>IF(ISBLANK(M438),-1,COUNTIF(all_tags[],M438)-COUNTIF(all_tags[category],M438))</f>
        <v>-1</v>
      </c>
      <c r="Y438">
        <f>IF(ISBLANK(N438),-1,COUNTIF(all_tags[],N438)-COUNTIF(all_tags[category],N438))</f>
        <v>-1</v>
      </c>
      <c r="Z438">
        <f>IF(ISBLANK(O438),-1,COUNTIF(all_tags[],O438)-COUNTIF(all_tags[category],O438))</f>
        <v>-1</v>
      </c>
      <c r="AB438" t="str">
        <f>Table5[[#This Row],[link_id]]</f>
        <v>L01033</v>
      </c>
      <c r="AC438" s="5" t="str">
        <f>_xlfn.TEXTJOIN("#",TRUE,
IFERROR(VLOOKUP($F438,all_tags[format],1,FALSE),""),
IFERROR(VLOOKUP($G438,all_tags[format],1,FALSE),""),
IFERROR(VLOOKUP($H438,all_tags[format],1,FALSE),""),
IFERROR(VLOOKUP($I438,all_tags[format],1,FALSE),""),
IFERROR(VLOOKUP($J438,all_tags[format],1,FALSE),""),
IFERROR(VLOOKUP($K438,all_tags[format],1,FALSE),""),
IFERROR(VLOOKUP($L438,all_tags[format],1,FALSE),""),
IFERROR(VLOOKUP($M438,all_tags[format],1,FALSE),""),
IFERROR(VLOOKUP($N438,all_tags[format],1,FALSE),""),
IFERROR(VLOOKUP($O438,all_tags[format],1,FALSE),"")
)</f>
        <v>course</v>
      </c>
      <c r="AD438" s="5" t="str">
        <f>_xlfn.TEXTJOIN("#",TRUE,
IFERROR(VLOOKUP($F438,all_tags[type],1,FALSE),""),
IFERROR(VLOOKUP($G438,all_tags[type],1,FALSE),""),
IFERROR(VLOOKUP($H438,all_tags[type],1,FALSE),""),
IFERROR(VLOOKUP($I438,all_tags[type],1,FALSE),""),
IFERROR(VLOOKUP($J438,all_tags[type],1,FALSE),""),
IFERROR(VLOOKUP($K438,all_tags[type],1,FALSE),""),
IFERROR(VLOOKUP($L438,all_tags[type],1,FALSE),""),
IFERROR(VLOOKUP($M438,all_tags[type],1,FALSE),""),
IFERROR(VLOOKUP($N438,all_tags[type],1,FALSE),""),
IFERROR(VLOOKUP($O438,all_tags[type],1,FALSE),"")
)</f>
        <v>research</v>
      </c>
      <c r="AE438" s="5" t="str">
        <f>_xlfn.TEXTJOIN("#",TRUE,
IFERROR(VLOOKUP($F438,all_tags[level],1,FALSE),""),
IFERROR(VLOOKUP($G438,all_tags[level],1,FALSE),""),
IFERROR(VLOOKUP($H438,all_tags[level],1,FALSE),""),
IFERROR(VLOOKUP($I438,all_tags[level],1,FALSE),""),
IFERROR(VLOOKUP($J438,all_tags[level],1,FALSE),""),
IFERROR(VLOOKUP($K438,all_tags[level],1,FALSE),""),
IFERROR(VLOOKUP($L438,all_tags[level],1,FALSE),""),
IFERROR(VLOOKUP($M438,all_tags[level],1,FALSE),""),
IFERROR(VLOOKUP($N438,all_tags[level],1,FALSE),""),
IFERROR(VLOOKUP($O438,all_tags[level],1,FALSE),"")
)</f>
        <v/>
      </c>
      <c r="AF438" s="5" t="str">
        <f>_xlfn.TEXTJOIN("#",TRUE,
IFERROR(VLOOKUP($F438,all_tags[style],1,FALSE),""),
IFERROR(VLOOKUP($G438,all_tags[style],1,FALSE),""),
IFERROR(VLOOKUP($H438,all_tags[style],1,FALSE),""),
IFERROR(VLOOKUP($I438,all_tags[style],1,FALSE),""),
IFERROR(VLOOKUP($J438,all_tags[style],1,FALSE),""),
IFERROR(VLOOKUP($K438,all_tags[style],1,FALSE),""),
IFERROR(VLOOKUP($L438,all_tags[style],1,FALSE),""),
IFERROR(VLOOKUP($M438,all_tags[style],1,FALSE),""),
IFERROR(VLOOKUP($N438,all_tags[style],1,FALSE),""),
IFERROR(VLOOKUP($O438,all_tags[style],1,FALSE),"")
)</f>
        <v/>
      </c>
      <c r="AG438" s="5" t="str">
        <f>_xlfn.TEXTJOIN("#",TRUE,
IFERROR(VLOOKUP($F438,all_tags[theme],1,FALSE),""),
IFERROR(VLOOKUP($G438,all_tags[theme],1,FALSE),""),
IFERROR(VLOOKUP($H438,all_tags[theme],1,FALSE),""),
IFERROR(VLOOKUP($I438,all_tags[theme],1,FALSE),""),
IFERROR(VLOOKUP($J438,all_tags[theme],1,FALSE),""),
IFERROR(VLOOKUP($K438,all_tags[theme],1,FALSE),""),
IFERROR(VLOOKUP($L438,all_tags[theme],1,FALSE),""),
IFERROR(VLOOKUP($M438,all_tags[theme],1,FALSE),""),
IFERROR(VLOOKUP($N438,all_tags[theme],1,FALSE),""),
IFERROR(VLOOKUP($O438,all_tags[theme],1,FALSE),"")
)</f>
        <v/>
      </c>
      <c r="AH438" s="5" t="str">
        <f>_xlfn.TEXTJOIN("#",TRUE,
IFERROR(VLOOKUP($F438,all_tags[topic],1,FALSE),""),
IFERROR(VLOOKUP($G438,all_tags[topic],1,FALSE),""),
IFERROR(VLOOKUP($H438,all_tags[topic],1,FALSE),""),
IFERROR(VLOOKUP($I438,all_tags[topic],1,FALSE),""),
IFERROR(VLOOKUP($J438,all_tags[topic],1,FALSE),""),
IFERROR(VLOOKUP($K438,all_tags[topic],1,FALSE),""),
IFERROR(VLOOKUP($L438,all_tags[topic],1,FALSE),""),
IFERROR(VLOOKUP($M438,all_tags[topic],1,FALSE),""),
IFERROR(VLOOKUP($N438,all_tags[topic],1,FALSE),""),
IFERROR(VLOOKUP($O438,all_tags[topic],1,FALSE),"")
)</f>
        <v/>
      </c>
      <c r="AI438" s="5" t="str">
        <f>_xlfn.TEXTJOIN("#",TRUE,
IFERROR(VLOOKUP($F438,all_tags[area],1,FALSE),""),
IFERROR(VLOOKUP($G438,all_tags[area],1,FALSE),""),
IFERROR(VLOOKUP($H438,all_tags[area],1,FALSE),""),
IFERROR(VLOOKUP($I438,all_tags[area],1,FALSE),""),
IFERROR(VLOOKUP($J438,all_tags[area],1,FALSE),""),
IFERROR(VLOOKUP($K438,all_tags[area],1,FALSE),""),
IFERROR(VLOOKUP($L438,all_tags[area],1,FALSE),""),
IFERROR(VLOOKUP($M438,all_tags[area],1,FALSE),""),
IFERROR(VLOOKUP($N438,all_tags[area],1,FALSE),""),
IFERROR(VLOOKUP($O438,all_tags[area],1,FALSE),"")
)</f>
        <v/>
      </c>
      <c r="AJ438" s="5" t="str">
        <f>_xlfn.TEXTJOIN("#",TRUE,
IFERROR(VLOOKUP($F438,all_tags[technology],1,FALSE),""),
IFERROR(VLOOKUP($G438,all_tags[technology],1,FALSE),""),
IFERROR(VLOOKUP($H438,all_tags[technology],1,FALSE),""),
IFERROR(VLOOKUP($I438,all_tags[technology],1,FALSE),""),
IFERROR(VLOOKUP($J438,all_tags[technology],1,FALSE),""),
IFERROR(VLOOKUP($K438,all_tags[technology],1,FALSE),""),
IFERROR(VLOOKUP($L438,all_tags[technology],1,FALSE),""),
IFERROR(VLOOKUP($M438,all_tags[technology],1,FALSE),""),
IFERROR(VLOOKUP($N438,all_tags[technology],1,FALSE),""),
IFERROR(VLOOKUP($O438,all_tags[technology],1,FALSE),"")
)</f>
        <v/>
      </c>
      <c r="AK438" s="5" t="str">
        <f>_xlfn.TEXTJOIN("#",TRUE,
IFERROR(VLOOKUP($F438,all_tags[other],1,FALSE),""),
IFERROR(VLOOKUP($G438,all_tags[other],1,FALSE),""),
IFERROR(VLOOKUP($H438,all_tags[other],1,FALSE),""),
IFERROR(VLOOKUP($I438,all_tags[other],1,FALSE),""),
IFERROR(VLOOKUP($J438,all_tags[other],1,FALSE),""),
IFERROR(VLOOKUP($K438,all_tags[other],1,FALSE),""),
IFERROR(VLOOKUP($L438,all_tags[other],1,FALSE),""),
IFERROR(VLOOKUP($M438,all_tags[other],1,FALSE),""),
IFERROR(VLOOKUP($N438,all_tags[other],1,FALSE),""),
IFERROR(VLOOKUP($O438,all_tags[other],1,FALSE),"")
)</f>
        <v>ethics</v>
      </c>
      <c r="AL438" t="str">
        <f t="shared" si="6"/>
        <v>course;research;ethics</v>
      </c>
    </row>
    <row r="439" spans="1:38" x14ac:dyDescent="0.25">
      <c r="A439" t="str">
        <f>source_data[[#This Row],[link_id]]</f>
        <v>L01035</v>
      </c>
      <c r="B439" t="str">
        <f>source_data[[#This Row],[link]]</f>
        <v>https://www.r-bloggers.com/data-summary-in-one-go/</v>
      </c>
      <c r="C439" t="str">
        <f>source_data[[#This Row],[article_title]]</f>
        <v>Data Summary in One Go</v>
      </c>
      <c r="D439" t="str">
        <f>source_data[[#This Row],[concatenate]]</f>
        <v>post;basics;data-analysis;technique;technology;rstats</v>
      </c>
      <c r="E439">
        <f>source_data[[#This Row],[tag_count]]</f>
        <v>6</v>
      </c>
      <c r="F439" t="str" cm="1">
        <f t="array" ref="F439:K439">_xlfn.TEXTSPLIT(Table5[[#This Row],[concatenate]],";")</f>
        <v>post</v>
      </c>
      <c r="G439" t="str">
        <v>basics</v>
      </c>
      <c r="H439" t="str">
        <v>data-analysis</v>
      </c>
      <c r="I439" t="str">
        <v>technique</v>
      </c>
      <c r="J439" t="str">
        <v>technology</v>
      </c>
      <c r="K439" t="str">
        <v>rstats</v>
      </c>
      <c r="Q439">
        <f>IF(ISBLANK(F439),-1,COUNTIF(all_tags[],F439)-COUNTIF(all_tags[category],F439))</f>
        <v>1</v>
      </c>
      <c r="R439">
        <f>IF(ISBLANK(G439),-1,COUNTIF(all_tags[],G439)-COUNTIF(all_tags[category],G439))</f>
        <v>1</v>
      </c>
      <c r="S439">
        <f>IF(ISBLANK(H439),-1,COUNTIF(all_tags[],H439)-COUNTIF(all_tags[category],H439))</f>
        <v>1</v>
      </c>
      <c r="T439">
        <f>IF(ISBLANK(I439),-1,COUNTIF(all_tags[],I439)-COUNTIF(all_tags[category],I439))</f>
        <v>1</v>
      </c>
      <c r="U439">
        <f>IF(ISBLANK(J439),-1,COUNTIF(all_tags[],J439)-COUNTIF(all_tags[category],J439))</f>
        <v>1</v>
      </c>
      <c r="V439">
        <f>IF(ISBLANK(K439),-1,COUNTIF(all_tags[],K439)-COUNTIF(all_tags[category],K439))</f>
        <v>1</v>
      </c>
      <c r="W439">
        <f>IF(ISBLANK(L439),-1,COUNTIF(all_tags[],L439)-COUNTIF(all_tags[category],L439))</f>
        <v>-1</v>
      </c>
      <c r="X439">
        <f>IF(ISBLANK(M439),-1,COUNTIF(all_tags[],M439)-COUNTIF(all_tags[category],M439))</f>
        <v>-1</v>
      </c>
      <c r="Y439">
        <f>IF(ISBLANK(N439),-1,COUNTIF(all_tags[],N439)-COUNTIF(all_tags[category],N439))</f>
        <v>-1</v>
      </c>
      <c r="Z439">
        <f>IF(ISBLANK(O439),-1,COUNTIF(all_tags[],O439)-COUNTIF(all_tags[category],O439))</f>
        <v>-1</v>
      </c>
      <c r="AB439" t="str">
        <f>Table5[[#This Row],[link_id]]</f>
        <v>L01035</v>
      </c>
      <c r="AC439" s="5" t="str">
        <f>_xlfn.TEXTJOIN("#",TRUE,
IFERROR(VLOOKUP($F439,all_tags[format],1,FALSE),""),
IFERROR(VLOOKUP($G439,all_tags[format],1,FALSE),""),
IFERROR(VLOOKUP($H439,all_tags[format],1,FALSE),""),
IFERROR(VLOOKUP($I439,all_tags[format],1,FALSE),""),
IFERROR(VLOOKUP($J439,all_tags[format],1,FALSE),""),
IFERROR(VLOOKUP($K439,all_tags[format],1,FALSE),""),
IFERROR(VLOOKUP($L439,all_tags[format],1,FALSE),""),
IFERROR(VLOOKUP($M439,all_tags[format],1,FALSE),""),
IFERROR(VLOOKUP($N439,all_tags[format],1,FALSE),""),
IFERROR(VLOOKUP($O439,all_tags[format],1,FALSE),"")
)</f>
        <v>post</v>
      </c>
      <c r="AD439" s="5" t="str">
        <f>_xlfn.TEXTJOIN("#",TRUE,
IFERROR(VLOOKUP($F439,all_tags[type],1,FALSE),""),
IFERROR(VLOOKUP($G439,all_tags[type],1,FALSE),""),
IFERROR(VLOOKUP($H439,all_tags[type],1,FALSE),""),
IFERROR(VLOOKUP($I439,all_tags[type],1,FALSE),""),
IFERROR(VLOOKUP($J439,all_tags[type],1,FALSE),""),
IFERROR(VLOOKUP($K439,all_tags[type],1,FALSE),""),
IFERROR(VLOOKUP($L439,all_tags[type],1,FALSE),""),
IFERROR(VLOOKUP($M439,all_tags[type],1,FALSE),""),
IFERROR(VLOOKUP($N439,all_tags[type],1,FALSE),""),
IFERROR(VLOOKUP($O439,all_tags[type],1,FALSE),"")
)</f>
        <v/>
      </c>
      <c r="AE439" s="5" t="str">
        <f>_xlfn.TEXTJOIN("#",TRUE,
IFERROR(VLOOKUP($F439,all_tags[level],1,FALSE),""),
IFERROR(VLOOKUP($G439,all_tags[level],1,FALSE),""),
IFERROR(VLOOKUP($H439,all_tags[level],1,FALSE),""),
IFERROR(VLOOKUP($I439,all_tags[level],1,FALSE),""),
IFERROR(VLOOKUP($J439,all_tags[level],1,FALSE),""),
IFERROR(VLOOKUP($K439,all_tags[level],1,FALSE),""),
IFERROR(VLOOKUP($L439,all_tags[level],1,FALSE),""),
IFERROR(VLOOKUP($M439,all_tags[level],1,FALSE),""),
IFERROR(VLOOKUP($N439,all_tags[level],1,FALSE),""),
IFERROR(VLOOKUP($O439,all_tags[level],1,FALSE),"")
)</f>
        <v>basics</v>
      </c>
      <c r="AF439" s="5" t="str">
        <f>_xlfn.TEXTJOIN("#",TRUE,
IFERROR(VLOOKUP($F439,all_tags[style],1,FALSE),""),
IFERROR(VLOOKUP($G439,all_tags[style],1,FALSE),""),
IFERROR(VLOOKUP($H439,all_tags[style],1,FALSE),""),
IFERROR(VLOOKUP($I439,all_tags[style],1,FALSE),""),
IFERROR(VLOOKUP($J439,all_tags[style],1,FALSE),""),
IFERROR(VLOOKUP($K439,all_tags[style],1,FALSE),""),
IFERROR(VLOOKUP($L439,all_tags[style],1,FALSE),""),
IFERROR(VLOOKUP($M439,all_tags[style],1,FALSE),""),
IFERROR(VLOOKUP($N439,all_tags[style],1,FALSE),""),
IFERROR(VLOOKUP($O439,all_tags[style],1,FALSE),"")
)</f>
        <v/>
      </c>
      <c r="AG439" s="5" t="str">
        <f>_xlfn.TEXTJOIN("#",TRUE,
IFERROR(VLOOKUP($F439,all_tags[theme],1,FALSE),""),
IFERROR(VLOOKUP($G439,all_tags[theme],1,FALSE),""),
IFERROR(VLOOKUP($H439,all_tags[theme],1,FALSE),""),
IFERROR(VLOOKUP($I439,all_tags[theme],1,FALSE),""),
IFERROR(VLOOKUP($J439,all_tags[theme],1,FALSE),""),
IFERROR(VLOOKUP($K439,all_tags[theme],1,FALSE),""),
IFERROR(VLOOKUP($L439,all_tags[theme],1,FALSE),""),
IFERROR(VLOOKUP($M439,all_tags[theme],1,FALSE),""),
IFERROR(VLOOKUP($N439,all_tags[theme],1,FALSE),""),
IFERROR(VLOOKUP($O439,all_tags[theme],1,FALSE),"")
)</f>
        <v>data-analysis</v>
      </c>
      <c r="AH439" s="5" t="str">
        <f>_xlfn.TEXTJOIN("#",TRUE,
IFERROR(VLOOKUP($F439,all_tags[topic],1,FALSE),""),
IFERROR(VLOOKUP($G439,all_tags[topic],1,FALSE),""),
IFERROR(VLOOKUP($H439,all_tags[topic],1,FALSE),""),
IFERROR(VLOOKUP($I439,all_tags[topic],1,FALSE),""),
IFERROR(VLOOKUP($J439,all_tags[topic],1,FALSE),""),
IFERROR(VLOOKUP($K439,all_tags[topic],1,FALSE),""),
IFERROR(VLOOKUP($L439,all_tags[topic],1,FALSE),""),
IFERROR(VLOOKUP($M439,all_tags[topic],1,FALSE),""),
IFERROR(VLOOKUP($N439,all_tags[topic],1,FALSE),""),
IFERROR(VLOOKUP($O439,all_tags[topic],1,FALSE),"")
)</f>
        <v>technique#technology</v>
      </c>
      <c r="AI439" s="5" t="str">
        <f>_xlfn.TEXTJOIN("#",TRUE,
IFERROR(VLOOKUP($F439,all_tags[area],1,FALSE),""),
IFERROR(VLOOKUP($G439,all_tags[area],1,FALSE),""),
IFERROR(VLOOKUP($H439,all_tags[area],1,FALSE),""),
IFERROR(VLOOKUP($I439,all_tags[area],1,FALSE),""),
IFERROR(VLOOKUP($J439,all_tags[area],1,FALSE),""),
IFERROR(VLOOKUP($K439,all_tags[area],1,FALSE),""),
IFERROR(VLOOKUP($L439,all_tags[area],1,FALSE),""),
IFERROR(VLOOKUP($M439,all_tags[area],1,FALSE),""),
IFERROR(VLOOKUP($N439,all_tags[area],1,FALSE),""),
IFERROR(VLOOKUP($O439,all_tags[area],1,FALSE),"")
)</f>
        <v/>
      </c>
      <c r="AJ439" s="5" t="str">
        <f>_xlfn.TEXTJOIN("#",TRUE,
IFERROR(VLOOKUP($F439,all_tags[technology],1,FALSE),""),
IFERROR(VLOOKUP($G439,all_tags[technology],1,FALSE),""),
IFERROR(VLOOKUP($H439,all_tags[technology],1,FALSE),""),
IFERROR(VLOOKUP($I439,all_tags[technology],1,FALSE),""),
IFERROR(VLOOKUP($J439,all_tags[technology],1,FALSE),""),
IFERROR(VLOOKUP($K439,all_tags[technology],1,FALSE),""),
IFERROR(VLOOKUP($L439,all_tags[technology],1,FALSE),""),
IFERROR(VLOOKUP($M439,all_tags[technology],1,FALSE),""),
IFERROR(VLOOKUP($N439,all_tags[technology],1,FALSE),""),
IFERROR(VLOOKUP($O439,all_tags[technology],1,FALSE),"")
)</f>
        <v>rstats</v>
      </c>
      <c r="AK439" s="5" t="str">
        <f>_xlfn.TEXTJOIN("#",TRUE,
IFERROR(VLOOKUP($F439,all_tags[other],1,FALSE),""),
IFERROR(VLOOKUP($G439,all_tags[other],1,FALSE),""),
IFERROR(VLOOKUP($H439,all_tags[other],1,FALSE),""),
IFERROR(VLOOKUP($I439,all_tags[other],1,FALSE),""),
IFERROR(VLOOKUP($J439,all_tags[other],1,FALSE),""),
IFERROR(VLOOKUP($K439,all_tags[other],1,FALSE),""),
IFERROR(VLOOKUP($L439,all_tags[other],1,FALSE),""),
IFERROR(VLOOKUP($M439,all_tags[other],1,FALSE),""),
IFERROR(VLOOKUP($N439,all_tags[other],1,FALSE),""),
IFERROR(VLOOKUP($O439,all_tags[other],1,FALSE),"")
)</f>
        <v/>
      </c>
      <c r="AL439" t="str">
        <f t="shared" si="6"/>
        <v>post;basics;data-analysis;technique;technology;rstats</v>
      </c>
    </row>
    <row r="440" spans="1:38" x14ac:dyDescent="0.25">
      <c r="A440" t="str">
        <f>source_data[[#This Row],[link_id]]</f>
        <v>L01037</v>
      </c>
      <c r="B440" t="str">
        <f>source_data[[#This Row],[link]]</f>
        <v>https://webbedfeet.netlify.app/post/tidying-messy-excel-data-tidyxl/</v>
      </c>
      <c r="C440" t="str">
        <f>source_data[[#This Row],[article_title]]</f>
        <v>Tidying messy Excel data (tidyxl)</v>
      </c>
      <c r="D440" t="str">
        <f>source_data[[#This Row],[concatenate]]</f>
        <v>post;package;how-to;technique;data-preparation</v>
      </c>
      <c r="E440">
        <f>source_data[[#This Row],[tag_count]]</f>
        <v>5</v>
      </c>
      <c r="F440" t="str" cm="1">
        <f t="array" ref="F440:J440">_xlfn.TEXTSPLIT(Table5[[#This Row],[concatenate]],";")</f>
        <v>post</v>
      </c>
      <c r="G440" t="str">
        <v>package</v>
      </c>
      <c r="H440" t="str">
        <v>how-to</v>
      </c>
      <c r="I440" t="str">
        <v>technique</v>
      </c>
      <c r="J440" t="str">
        <v>data-preparation</v>
      </c>
      <c r="Q440">
        <f>IF(ISBLANK(F440),-1,COUNTIF(all_tags[],F440)-COUNTIF(all_tags[category],F440))</f>
        <v>1</v>
      </c>
      <c r="R440">
        <f>IF(ISBLANK(G440),-1,COUNTIF(all_tags[],G440)-COUNTIF(all_tags[category],G440))</f>
        <v>1</v>
      </c>
      <c r="S440">
        <f>IF(ISBLANK(H440),-1,COUNTIF(all_tags[],H440)-COUNTIF(all_tags[category],H440))</f>
        <v>1</v>
      </c>
      <c r="T440">
        <f>IF(ISBLANK(I440),-1,COUNTIF(all_tags[],I440)-COUNTIF(all_tags[category],I440))</f>
        <v>1</v>
      </c>
      <c r="U440">
        <f>IF(ISBLANK(J440),-1,COUNTIF(all_tags[],J440)-COUNTIF(all_tags[category],J440))</f>
        <v>1</v>
      </c>
      <c r="V440">
        <f>IF(ISBLANK(K440),-1,COUNTIF(all_tags[],K440)-COUNTIF(all_tags[category],K440))</f>
        <v>-1</v>
      </c>
      <c r="W440">
        <f>IF(ISBLANK(L440),-1,COUNTIF(all_tags[],L440)-COUNTIF(all_tags[category],L440))</f>
        <v>-1</v>
      </c>
      <c r="X440">
        <f>IF(ISBLANK(M440),-1,COUNTIF(all_tags[],M440)-COUNTIF(all_tags[category],M440))</f>
        <v>-1</v>
      </c>
      <c r="Y440">
        <f>IF(ISBLANK(N440),-1,COUNTIF(all_tags[],N440)-COUNTIF(all_tags[category],N440))</f>
        <v>-1</v>
      </c>
      <c r="Z440">
        <f>IF(ISBLANK(O440),-1,COUNTIF(all_tags[],O440)-COUNTIF(all_tags[category],O440))</f>
        <v>-1</v>
      </c>
      <c r="AB440" t="str">
        <f>Table5[[#This Row],[link_id]]</f>
        <v>L01037</v>
      </c>
      <c r="AC440" s="5" t="str">
        <f>_xlfn.TEXTJOIN("#",TRUE,
IFERROR(VLOOKUP($F440,all_tags[format],1,FALSE),""),
IFERROR(VLOOKUP($G440,all_tags[format],1,FALSE),""),
IFERROR(VLOOKUP($H440,all_tags[format],1,FALSE),""),
IFERROR(VLOOKUP($I440,all_tags[format],1,FALSE),""),
IFERROR(VLOOKUP($J440,all_tags[format],1,FALSE),""),
IFERROR(VLOOKUP($K440,all_tags[format],1,FALSE),""),
IFERROR(VLOOKUP($L440,all_tags[format],1,FALSE),""),
IFERROR(VLOOKUP($M440,all_tags[format],1,FALSE),""),
IFERROR(VLOOKUP($N440,all_tags[format],1,FALSE),""),
IFERROR(VLOOKUP($O440,all_tags[format],1,FALSE),"")
)</f>
        <v>post#package</v>
      </c>
      <c r="AD440" s="5" t="str">
        <f>_xlfn.TEXTJOIN("#",TRUE,
IFERROR(VLOOKUP($F440,all_tags[type],1,FALSE),""),
IFERROR(VLOOKUP($G440,all_tags[type],1,FALSE),""),
IFERROR(VLOOKUP($H440,all_tags[type],1,FALSE),""),
IFERROR(VLOOKUP($I440,all_tags[type],1,FALSE),""),
IFERROR(VLOOKUP($J440,all_tags[type],1,FALSE),""),
IFERROR(VLOOKUP($K440,all_tags[type],1,FALSE),""),
IFERROR(VLOOKUP($L440,all_tags[type],1,FALSE),""),
IFERROR(VLOOKUP($M440,all_tags[type],1,FALSE),""),
IFERROR(VLOOKUP($N440,all_tags[type],1,FALSE),""),
IFERROR(VLOOKUP($O440,all_tags[type],1,FALSE),"")
)</f>
        <v>how-to</v>
      </c>
      <c r="AE440" s="5" t="str">
        <f>_xlfn.TEXTJOIN("#",TRUE,
IFERROR(VLOOKUP($F440,all_tags[level],1,FALSE),""),
IFERROR(VLOOKUP($G440,all_tags[level],1,FALSE),""),
IFERROR(VLOOKUP($H440,all_tags[level],1,FALSE),""),
IFERROR(VLOOKUP($I440,all_tags[level],1,FALSE),""),
IFERROR(VLOOKUP($J440,all_tags[level],1,FALSE),""),
IFERROR(VLOOKUP($K440,all_tags[level],1,FALSE),""),
IFERROR(VLOOKUP($L440,all_tags[level],1,FALSE),""),
IFERROR(VLOOKUP($M440,all_tags[level],1,FALSE),""),
IFERROR(VLOOKUP($N440,all_tags[level],1,FALSE),""),
IFERROR(VLOOKUP($O440,all_tags[level],1,FALSE),"")
)</f>
        <v/>
      </c>
      <c r="AF440" s="5" t="str">
        <f>_xlfn.TEXTJOIN("#",TRUE,
IFERROR(VLOOKUP($F440,all_tags[style],1,FALSE),""),
IFERROR(VLOOKUP($G440,all_tags[style],1,FALSE),""),
IFERROR(VLOOKUP($H440,all_tags[style],1,FALSE),""),
IFERROR(VLOOKUP($I440,all_tags[style],1,FALSE),""),
IFERROR(VLOOKUP($J440,all_tags[style],1,FALSE),""),
IFERROR(VLOOKUP($K440,all_tags[style],1,FALSE),""),
IFERROR(VLOOKUP($L440,all_tags[style],1,FALSE),""),
IFERROR(VLOOKUP($M440,all_tags[style],1,FALSE),""),
IFERROR(VLOOKUP($N440,all_tags[style],1,FALSE),""),
IFERROR(VLOOKUP($O440,all_tags[style],1,FALSE),"")
)</f>
        <v/>
      </c>
      <c r="AG440" s="5" t="str">
        <f>_xlfn.TEXTJOIN("#",TRUE,
IFERROR(VLOOKUP($F440,all_tags[theme],1,FALSE),""),
IFERROR(VLOOKUP($G440,all_tags[theme],1,FALSE),""),
IFERROR(VLOOKUP($H440,all_tags[theme],1,FALSE),""),
IFERROR(VLOOKUP($I440,all_tags[theme],1,FALSE),""),
IFERROR(VLOOKUP($J440,all_tags[theme],1,FALSE),""),
IFERROR(VLOOKUP($K440,all_tags[theme],1,FALSE),""),
IFERROR(VLOOKUP($L440,all_tags[theme],1,FALSE),""),
IFERROR(VLOOKUP($M440,all_tags[theme],1,FALSE),""),
IFERROR(VLOOKUP($N440,all_tags[theme],1,FALSE),""),
IFERROR(VLOOKUP($O440,all_tags[theme],1,FALSE),"")
)</f>
        <v/>
      </c>
      <c r="AH440" s="5" t="str">
        <f>_xlfn.TEXTJOIN("#",TRUE,
IFERROR(VLOOKUP($F440,all_tags[topic],1,FALSE),""),
IFERROR(VLOOKUP($G440,all_tags[topic],1,FALSE),""),
IFERROR(VLOOKUP($H440,all_tags[topic],1,FALSE),""),
IFERROR(VLOOKUP($I440,all_tags[topic],1,FALSE),""),
IFERROR(VLOOKUP($J440,all_tags[topic],1,FALSE),""),
IFERROR(VLOOKUP($K440,all_tags[topic],1,FALSE),""),
IFERROR(VLOOKUP($L440,all_tags[topic],1,FALSE),""),
IFERROR(VLOOKUP($M440,all_tags[topic],1,FALSE),""),
IFERROR(VLOOKUP($N440,all_tags[topic],1,FALSE),""),
IFERROR(VLOOKUP($O440,all_tags[topic],1,FALSE),"")
)</f>
        <v>technique</v>
      </c>
      <c r="AI440" s="5" t="str">
        <f>_xlfn.TEXTJOIN("#",TRUE,
IFERROR(VLOOKUP($F440,all_tags[area],1,FALSE),""),
IFERROR(VLOOKUP($G440,all_tags[area],1,FALSE),""),
IFERROR(VLOOKUP($H440,all_tags[area],1,FALSE),""),
IFERROR(VLOOKUP($I440,all_tags[area],1,FALSE),""),
IFERROR(VLOOKUP($J440,all_tags[area],1,FALSE),""),
IFERROR(VLOOKUP($K440,all_tags[area],1,FALSE),""),
IFERROR(VLOOKUP($L440,all_tags[area],1,FALSE),""),
IFERROR(VLOOKUP($M440,all_tags[area],1,FALSE),""),
IFERROR(VLOOKUP($N440,all_tags[area],1,FALSE),""),
IFERROR(VLOOKUP($O440,all_tags[area],1,FALSE),"")
)</f>
        <v>data-preparation</v>
      </c>
      <c r="AJ440" s="5" t="str">
        <f>_xlfn.TEXTJOIN("#",TRUE,
IFERROR(VLOOKUP($F440,all_tags[technology],1,FALSE),""),
IFERROR(VLOOKUP($G440,all_tags[technology],1,FALSE),""),
IFERROR(VLOOKUP($H440,all_tags[technology],1,FALSE),""),
IFERROR(VLOOKUP($I440,all_tags[technology],1,FALSE),""),
IFERROR(VLOOKUP($J440,all_tags[technology],1,FALSE),""),
IFERROR(VLOOKUP($K440,all_tags[technology],1,FALSE),""),
IFERROR(VLOOKUP($L440,all_tags[technology],1,FALSE),""),
IFERROR(VLOOKUP($M440,all_tags[technology],1,FALSE),""),
IFERROR(VLOOKUP($N440,all_tags[technology],1,FALSE),""),
IFERROR(VLOOKUP($O440,all_tags[technology],1,FALSE),"")
)</f>
        <v/>
      </c>
      <c r="AK440" s="5" t="str">
        <f>_xlfn.TEXTJOIN("#",TRUE,
IFERROR(VLOOKUP($F440,all_tags[other],1,FALSE),""),
IFERROR(VLOOKUP($G440,all_tags[other],1,FALSE),""),
IFERROR(VLOOKUP($H440,all_tags[other],1,FALSE),""),
IFERROR(VLOOKUP($I440,all_tags[other],1,FALSE),""),
IFERROR(VLOOKUP($J440,all_tags[other],1,FALSE),""),
IFERROR(VLOOKUP($K440,all_tags[other],1,FALSE),""),
IFERROR(VLOOKUP($L440,all_tags[other],1,FALSE),""),
IFERROR(VLOOKUP($M440,all_tags[other],1,FALSE),""),
IFERROR(VLOOKUP($N440,all_tags[other],1,FALSE),""),
IFERROR(VLOOKUP($O440,all_tags[other],1,FALSE),"")
)</f>
        <v/>
      </c>
      <c r="AL440" t="str">
        <f t="shared" si="6"/>
        <v>post;package;how-to;technique;data-preparation</v>
      </c>
    </row>
    <row r="441" spans="1:38" x14ac:dyDescent="0.25">
      <c r="A441" t="str">
        <f>source_data[[#This Row],[link_id]]</f>
        <v>L01038</v>
      </c>
      <c r="B441" t="str">
        <f>source_data[[#This Row],[link]]</f>
        <v>http://blog.revolutionanalytics.com/2018/06/global-migration-animated-with-r.html</v>
      </c>
      <c r="C441" t="str">
        <f>source_data[[#This Row],[article_title]]</f>
        <v>Global Migration, animated with R</v>
      </c>
      <c r="D441" t="str">
        <f>source_data[[#This Row],[concatenate]]</f>
        <v>post;tutorial;example;data-viz;inspiration;technology;rstats;chord</v>
      </c>
      <c r="E441">
        <f>source_data[[#This Row],[tag_count]]</f>
        <v>6</v>
      </c>
      <c r="F441" t="str" cm="1">
        <f t="array" ref="F441:M441">_xlfn.TEXTSPLIT(Table5[[#This Row],[concatenate]],";")</f>
        <v>post</v>
      </c>
      <c r="G441" t="str">
        <v>tutorial</v>
      </c>
      <c r="H441" t="str">
        <v>example</v>
      </c>
      <c r="I441" t="str">
        <v>data-viz</v>
      </c>
      <c r="J441" t="str">
        <v>inspiration</v>
      </c>
      <c r="K441" t="str">
        <v>technology</v>
      </c>
      <c r="L441" t="str">
        <v>rstats</v>
      </c>
      <c r="M441" t="str">
        <v>chord</v>
      </c>
      <c r="Q441">
        <f>IF(ISBLANK(F441),-1,COUNTIF(all_tags[],F441)-COUNTIF(all_tags[category],F441))</f>
        <v>1</v>
      </c>
      <c r="R441">
        <f>IF(ISBLANK(G441),-1,COUNTIF(all_tags[],G441)-COUNTIF(all_tags[category],G441))</f>
        <v>1</v>
      </c>
      <c r="S441">
        <f>IF(ISBLANK(H441),-1,COUNTIF(all_tags[],H441)-COUNTIF(all_tags[category],H441))</f>
        <v>1</v>
      </c>
      <c r="T441">
        <f>IF(ISBLANK(I441),-1,COUNTIF(all_tags[],I441)-COUNTIF(all_tags[category],I441))</f>
        <v>1</v>
      </c>
      <c r="U441">
        <f>IF(ISBLANK(J441),-1,COUNTIF(all_tags[],J441)-COUNTIF(all_tags[category],J441))</f>
        <v>1</v>
      </c>
      <c r="V441">
        <f>IF(ISBLANK(K441),-1,COUNTIF(all_tags[],K441)-COUNTIF(all_tags[category],K441))</f>
        <v>1</v>
      </c>
      <c r="W441">
        <f>IF(ISBLANK(L441),-1,COUNTIF(all_tags[],L441)-COUNTIF(all_tags[category],L441))</f>
        <v>1</v>
      </c>
      <c r="X441">
        <f>IF(ISBLANK(M441),-1,COUNTIF(all_tags[],M441)-COUNTIF(all_tags[category],M441))</f>
        <v>1</v>
      </c>
      <c r="Y441">
        <f>IF(ISBLANK(N441),-1,COUNTIF(all_tags[],N441)-COUNTIF(all_tags[category],N441))</f>
        <v>-1</v>
      </c>
      <c r="Z441">
        <f>IF(ISBLANK(O441),-1,COUNTIF(all_tags[],O441)-COUNTIF(all_tags[category],O441))</f>
        <v>-1</v>
      </c>
      <c r="AB441" t="str">
        <f>Table5[[#This Row],[link_id]]</f>
        <v>L01038</v>
      </c>
      <c r="AC441" s="5" t="str">
        <f>_xlfn.TEXTJOIN("#",TRUE,
IFERROR(VLOOKUP($F441,all_tags[format],1,FALSE),""),
IFERROR(VLOOKUP($G441,all_tags[format],1,FALSE),""),
IFERROR(VLOOKUP($H441,all_tags[format],1,FALSE),""),
IFERROR(VLOOKUP($I441,all_tags[format],1,FALSE),""),
IFERROR(VLOOKUP($J441,all_tags[format],1,FALSE),""),
IFERROR(VLOOKUP($K441,all_tags[format],1,FALSE),""),
IFERROR(VLOOKUP($L441,all_tags[format],1,FALSE),""),
IFERROR(VLOOKUP($M441,all_tags[format],1,FALSE),""),
IFERROR(VLOOKUP($N441,all_tags[format],1,FALSE),""),
IFERROR(VLOOKUP($O441,all_tags[format],1,FALSE),"")
)</f>
        <v>post</v>
      </c>
      <c r="AD441" s="5" t="str">
        <f>_xlfn.TEXTJOIN("#",TRUE,
IFERROR(VLOOKUP($F441,all_tags[type],1,FALSE),""),
IFERROR(VLOOKUP($G441,all_tags[type],1,FALSE),""),
IFERROR(VLOOKUP($H441,all_tags[type],1,FALSE),""),
IFERROR(VLOOKUP($I441,all_tags[type],1,FALSE),""),
IFERROR(VLOOKUP($J441,all_tags[type],1,FALSE),""),
IFERROR(VLOOKUP($K441,all_tags[type],1,FALSE),""),
IFERROR(VLOOKUP($L441,all_tags[type],1,FALSE),""),
IFERROR(VLOOKUP($M441,all_tags[type],1,FALSE),""),
IFERROR(VLOOKUP($N441,all_tags[type],1,FALSE),""),
IFERROR(VLOOKUP($O441,all_tags[type],1,FALSE),"")
)</f>
        <v>tutorial</v>
      </c>
      <c r="AE441" s="5" t="str">
        <f>_xlfn.TEXTJOIN("#",TRUE,
IFERROR(VLOOKUP($F441,all_tags[level],1,FALSE),""),
IFERROR(VLOOKUP($G441,all_tags[level],1,FALSE),""),
IFERROR(VLOOKUP($H441,all_tags[level],1,FALSE),""),
IFERROR(VLOOKUP($I441,all_tags[level],1,FALSE),""),
IFERROR(VLOOKUP($J441,all_tags[level],1,FALSE),""),
IFERROR(VLOOKUP($K441,all_tags[level],1,FALSE),""),
IFERROR(VLOOKUP($L441,all_tags[level],1,FALSE),""),
IFERROR(VLOOKUP($M441,all_tags[level],1,FALSE),""),
IFERROR(VLOOKUP($N441,all_tags[level],1,FALSE),""),
IFERROR(VLOOKUP($O441,all_tags[level],1,FALSE),"")
)</f>
        <v>example</v>
      </c>
      <c r="AF441" s="5" t="str">
        <f>_xlfn.TEXTJOIN("#",TRUE,
IFERROR(VLOOKUP($F441,all_tags[style],1,FALSE),""),
IFERROR(VLOOKUP($G441,all_tags[style],1,FALSE),""),
IFERROR(VLOOKUP($H441,all_tags[style],1,FALSE),""),
IFERROR(VLOOKUP($I441,all_tags[style],1,FALSE),""),
IFERROR(VLOOKUP($J441,all_tags[style],1,FALSE),""),
IFERROR(VLOOKUP($K441,all_tags[style],1,FALSE),""),
IFERROR(VLOOKUP($L441,all_tags[style],1,FALSE),""),
IFERROR(VLOOKUP($M441,all_tags[style],1,FALSE),""),
IFERROR(VLOOKUP($N441,all_tags[style],1,FALSE),""),
IFERROR(VLOOKUP($O441,all_tags[style],1,FALSE),"")
)</f>
        <v/>
      </c>
      <c r="AG441" s="5" t="str">
        <f>_xlfn.TEXTJOIN("#",TRUE,
IFERROR(VLOOKUP($F441,all_tags[theme],1,FALSE),""),
IFERROR(VLOOKUP($G441,all_tags[theme],1,FALSE),""),
IFERROR(VLOOKUP($H441,all_tags[theme],1,FALSE),""),
IFERROR(VLOOKUP($I441,all_tags[theme],1,FALSE),""),
IFERROR(VLOOKUP($J441,all_tags[theme],1,FALSE),""),
IFERROR(VLOOKUP($K441,all_tags[theme],1,FALSE),""),
IFERROR(VLOOKUP($L441,all_tags[theme],1,FALSE),""),
IFERROR(VLOOKUP($M441,all_tags[theme],1,FALSE),""),
IFERROR(VLOOKUP($N441,all_tags[theme],1,FALSE),""),
IFERROR(VLOOKUP($O441,all_tags[theme],1,FALSE),"")
)</f>
        <v>data-viz</v>
      </c>
      <c r="AH441" s="5" t="str">
        <f>_xlfn.TEXTJOIN("#",TRUE,
IFERROR(VLOOKUP($F441,all_tags[topic],1,FALSE),""),
IFERROR(VLOOKUP($G441,all_tags[topic],1,FALSE),""),
IFERROR(VLOOKUP($H441,all_tags[topic],1,FALSE),""),
IFERROR(VLOOKUP($I441,all_tags[topic],1,FALSE),""),
IFERROR(VLOOKUP($J441,all_tags[topic],1,FALSE),""),
IFERROR(VLOOKUP($K441,all_tags[topic],1,FALSE),""),
IFERROR(VLOOKUP($L441,all_tags[topic],1,FALSE),""),
IFERROR(VLOOKUP($M441,all_tags[topic],1,FALSE),""),
IFERROR(VLOOKUP($N441,all_tags[topic],1,FALSE),""),
IFERROR(VLOOKUP($O441,all_tags[topic],1,FALSE),"")
)</f>
        <v>technology</v>
      </c>
      <c r="AI441" s="5" t="str">
        <f>_xlfn.TEXTJOIN("#",TRUE,
IFERROR(VLOOKUP($F441,all_tags[area],1,FALSE),""),
IFERROR(VLOOKUP($G441,all_tags[area],1,FALSE),""),
IFERROR(VLOOKUP($H441,all_tags[area],1,FALSE),""),
IFERROR(VLOOKUP($I441,all_tags[area],1,FALSE),""),
IFERROR(VLOOKUP($J441,all_tags[area],1,FALSE),""),
IFERROR(VLOOKUP($K441,all_tags[area],1,FALSE),""),
IFERROR(VLOOKUP($L441,all_tags[area],1,FALSE),""),
IFERROR(VLOOKUP($M441,all_tags[area],1,FALSE),""),
IFERROR(VLOOKUP($N441,all_tags[area],1,FALSE),""),
IFERROR(VLOOKUP($O441,all_tags[area],1,FALSE),"")
)</f>
        <v/>
      </c>
      <c r="AJ441" s="5" t="str">
        <f>_xlfn.TEXTJOIN("#",TRUE,
IFERROR(VLOOKUP($F441,all_tags[technology],1,FALSE),""),
IFERROR(VLOOKUP($G441,all_tags[technology],1,FALSE),""),
IFERROR(VLOOKUP($H441,all_tags[technology],1,FALSE),""),
IFERROR(VLOOKUP($I441,all_tags[technology],1,FALSE),""),
IFERROR(VLOOKUP($J441,all_tags[technology],1,FALSE),""),
IFERROR(VLOOKUP($K441,all_tags[technology],1,FALSE),""),
IFERROR(VLOOKUP($L441,all_tags[technology],1,FALSE),""),
IFERROR(VLOOKUP($M441,all_tags[technology],1,FALSE),""),
IFERROR(VLOOKUP($N441,all_tags[technology],1,FALSE),""),
IFERROR(VLOOKUP($O441,all_tags[technology],1,FALSE),"")
)</f>
        <v>rstats#chord</v>
      </c>
      <c r="AK441" s="5" t="str">
        <f>_xlfn.TEXTJOIN("#",TRUE,
IFERROR(VLOOKUP($F441,all_tags[other],1,FALSE),""),
IFERROR(VLOOKUP($G441,all_tags[other],1,FALSE),""),
IFERROR(VLOOKUP($H441,all_tags[other],1,FALSE),""),
IFERROR(VLOOKUP($I441,all_tags[other],1,FALSE),""),
IFERROR(VLOOKUP($J441,all_tags[other],1,FALSE),""),
IFERROR(VLOOKUP($K441,all_tags[other],1,FALSE),""),
IFERROR(VLOOKUP($L441,all_tags[other],1,FALSE),""),
IFERROR(VLOOKUP($M441,all_tags[other],1,FALSE),""),
IFERROR(VLOOKUP($N441,all_tags[other],1,FALSE),""),
IFERROR(VLOOKUP($O441,all_tags[other],1,FALSE),"")
)</f>
        <v>inspiration</v>
      </c>
      <c r="AL441" t="str">
        <f t="shared" si="6"/>
        <v>post;tutorial;example;data-viz;technology;rstats;chord;inspiration</v>
      </c>
    </row>
    <row r="442" spans="1:38" ht="30" x14ac:dyDescent="0.25">
      <c r="A442" t="str">
        <f>source_data[[#This Row],[link_id]]</f>
        <v>L01039</v>
      </c>
      <c r="B442" t="str">
        <f>source_data[[#This Row],[link]]</f>
        <v>https://flowingdata.com/2018/07/09/how-to-visualize-recurring-patterns/</v>
      </c>
      <c r="C442" t="str">
        <f>source_data[[#This Row],[article_title]]</f>
        <v>Visualizing Patterns on Repeat</v>
      </c>
      <c r="D442" t="str">
        <f>source_data[[#This Row],[concatenate]]</f>
        <v>post;guide;general;advice;data-viz;periodic</v>
      </c>
      <c r="E442">
        <f>source_data[[#This Row],[tag_count]]</f>
        <v>5</v>
      </c>
      <c r="F442" t="str" cm="1">
        <f t="array" ref="F442:K442">_xlfn.TEXTSPLIT(Table5[[#This Row],[concatenate]],";")</f>
        <v>post</v>
      </c>
      <c r="G442" t="str">
        <v>guide</v>
      </c>
      <c r="H442" t="str">
        <v>general</v>
      </c>
      <c r="I442" t="str">
        <v>advice</v>
      </c>
      <c r="J442" t="str">
        <v>data-viz</v>
      </c>
      <c r="K442" t="str">
        <v>periodic</v>
      </c>
      <c r="Q442">
        <f>IF(ISBLANK(F442),-1,COUNTIF(all_tags[],F442)-COUNTIF(all_tags[category],F442))</f>
        <v>1</v>
      </c>
      <c r="R442">
        <f>IF(ISBLANK(G442),-1,COUNTIF(all_tags[],G442)-COUNTIF(all_tags[category],G442))</f>
        <v>1</v>
      </c>
      <c r="S442">
        <f>IF(ISBLANK(H442),-1,COUNTIF(all_tags[],H442)-COUNTIF(all_tags[category],H442))</f>
        <v>1</v>
      </c>
      <c r="T442">
        <f>IF(ISBLANK(I442),-1,COUNTIF(all_tags[],I442)-COUNTIF(all_tags[category],I442))</f>
        <v>1</v>
      </c>
      <c r="U442">
        <f>IF(ISBLANK(J442),-1,COUNTIF(all_tags[],J442)-COUNTIF(all_tags[category],J442))</f>
        <v>1</v>
      </c>
      <c r="V442">
        <f>IF(ISBLANK(K442),-1,COUNTIF(all_tags[],K442)-COUNTIF(all_tags[category],K442))</f>
        <v>1</v>
      </c>
      <c r="W442">
        <f>IF(ISBLANK(L442),-1,COUNTIF(all_tags[],L442)-COUNTIF(all_tags[category],L442))</f>
        <v>-1</v>
      </c>
      <c r="X442">
        <f>IF(ISBLANK(M442),-1,COUNTIF(all_tags[],M442)-COUNTIF(all_tags[category],M442))</f>
        <v>-1</v>
      </c>
      <c r="Y442">
        <f>IF(ISBLANK(N442),-1,COUNTIF(all_tags[],N442)-COUNTIF(all_tags[category],N442))</f>
        <v>-1</v>
      </c>
      <c r="Z442">
        <f>IF(ISBLANK(O442),-1,COUNTIF(all_tags[],O442)-COUNTIF(all_tags[category],O442))</f>
        <v>-1</v>
      </c>
      <c r="AB442" t="str">
        <f>Table5[[#This Row],[link_id]]</f>
        <v>L01039</v>
      </c>
      <c r="AC442" s="5" t="str">
        <f>_xlfn.TEXTJOIN("#",TRUE,
IFERROR(VLOOKUP($F442,all_tags[format],1,FALSE),""),
IFERROR(VLOOKUP($G442,all_tags[format],1,FALSE),""),
IFERROR(VLOOKUP($H442,all_tags[format],1,FALSE),""),
IFERROR(VLOOKUP($I442,all_tags[format],1,FALSE),""),
IFERROR(VLOOKUP($J442,all_tags[format],1,FALSE),""),
IFERROR(VLOOKUP($K442,all_tags[format],1,FALSE),""),
IFERROR(VLOOKUP($L442,all_tags[format],1,FALSE),""),
IFERROR(VLOOKUP($M442,all_tags[format],1,FALSE),""),
IFERROR(VLOOKUP($N442,all_tags[format],1,FALSE),""),
IFERROR(VLOOKUP($O442,all_tags[format],1,FALSE),"")
)</f>
        <v>post</v>
      </c>
      <c r="AD442" s="5" t="str">
        <f>_xlfn.TEXTJOIN("#",TRUE,
IFERROR(VLOOKUP($F442,all_tags[type],1,FALSE),""),
IFERROR(VLOOKUP($G442,all_tags[type],1,FALSE),""),
IFERROR(VLOOKUP($H442,all_tags[type],1,FALSE),""),
IFERROR(VLOOKUP($I442,all_tags[type],1,FALSE),""),
IFERROR(VLOOKUP($J442,all_tags[type],1,FALSE),""),
IFERROR(VLOOKUP($K442,all_tags[type],1,FALSE),""),
IFERROR(VLOOKUP($L442,all_tags[type],1,FALSE),""),
IFERROR(VLOOKUP($M442,all_tags[type],1,FALSE),""),
IFERROR(VLOOKUP($N442,all_tags[type],1,FALSE),""),
IFERROR(VLOOKUP($O442,all_tags[type],1,FALSE),"")
)</f>
        <v>guide#general#advice</v>
      </c>
      <c r="AE442" s="5" t="str">
        <f>_xlfn.TEXTJOIN("#",TRUE,
IFERROR(VLOOKUP($F442,all_tags[level],1,FALSE),""),
IFERROR(VLOOKUP($G442,all_tags[level],1,FALSE),""),
IFERROR(VLOOKUP($H442,all_tags[level],1,FALSE),""),
IFERROR(VLOOKUP($I442,all_tags[level],1,FALSE),""),
IFERROR(VLOOKUP($J442,all_tags[level],1,FALSE),""),
IFERROR(VLOOKUP($K442,all_tags[level],1,FALSE),""),
IFERROR(VLOOKUP($L442,all_tags[level],1,FALSE),""),
IFERROR(VLOOKUP($M442,all_tags[level],1,FALSE),""),
IFERROR(VLOOKUP($N442,all_tags[level],1,FALSE),""),
IFERROR(VLOOKUP($O442,all_tags[level],1,FALSE),"")
)</f>
        <v/>
      </c>
      <c r="AF442" s="5" t="str">
        <f>_xlfn.TEXTJOIN("#",TRUE,
IFERROR(VLOOKUP($F442,all_tags[style],1,FALSE),""),
IFERROR(VLOOKUP($G442,all_tags[style],1,FALSE),""),
IFERROR(VLOOKUP($H442,all_tags[style],1,FALSE),""),
IFERROR(VLOOKUP($I442,all_tags[style],1,FALSE),""),
IFERROR(VLOOKUP($J442,all_tags[style],1,FALSE),""),
IFERROR(VLOOKUP($K442,all_tags[style],1,FALSE),""),
IFERROR(VLOOKUP($L442,all_tags[style],1,FALSE),""),
IFERROR(VLOOKUP($M442,all_tags[style],1,FALSE),""),
IFERROR(VLOOKUP($N442,all_tags[style],1,FALSE),""),
IFERROR(VLOOKUP($O442,all_tags[style],1,FALSE),"")
)</f>
        <v/>
      </c>
      <c r="AG442" s="5" t="str">
        <f>_xlfn.TEXTJOIN("#",TRUE,
IFERROR(VLOOKUP($F442,all_tags[theme],1,FALSE),""),
IFERROR(VLOOKUP($G442,all_tags[theme],1,FALSE),""),
IFERROR(VLOOKUP($H442,all_tags[theme],1,FALSE),""),
IFERROR(VLOOKUP($I442,all_tags[theme],1,FALSE),""),
IFERROR(VLOOKUP($J442,all_tags[theme],1,FALSE),""),
IFERROR(VLOOKUP($K442,all_tags[theme],1,FALSE),""),
IFERROR(VLOOKUP($L442,all_tags[theme],1,FALSE),""),
IFERROR(VLOOKUP($M442,all_tags[theme],1,FALSE),""),
IFERROR(VLOOKUP($N442,all_tags[theme],1,FALSE),""),
IFERROR(VLOOKUP($O442,all_tags[theme],1,FALSE),"")
)</f>
        <v>data-viz</v>
      </c>
      <c r="AH442" s="5" t="str">
        <f>_xlfn.TEXTJOIN("#",TRUE,
IFERROR(VLOOKUP($F442,all_tags[topic],1,FALSE),""),
IFERROR(VLOOKUP($G442,all_tags[topic],1,FALSE),""),
IFERROR(VLOOKUP($H442,all_tags[topic],1,FALSE),""),
IFERROR(VLOOKUP($I442,all_tags[topic],1,FALSE),""),
IFERROR(VLOOKUP($J442,all_tags[topic],1,FALSE),""),
IFERROR(VLOOKUP($K442,all_tags[topic],1,FALSE),""),
IFERROR(VLOOKUP($L442,all_tags[topic],1,FALSE),""),
IFERROR(VLOOKUP($M442,all_tags[topic],1,FALSE),""),
IFERROR(VLOOKUP($N442,all_tags[topic],1,FALSE),""),
IFERROR(VLOOKUP($O442,all_tags[topic],1,FALSE),"")
)</f>
        <v/>
      </c>
      <c r="AI442" s="5" t="str">
        <f>_xlfn.TEXTJOIN("#",TRUE,
IFERROR(VLOOKUP($F442,all_tags[area],1,FALSE),""),
IFERROR(VLOOKUP($G442,all_tags[area],1,FALSE),""),
IFERROR(VLOOKUP($H442,all_tags[area],1,FALSE),""),
IFERROR(VLOOKUP($I442,all_tags[area],1,FALSE),""),
IFERROR(VLOOKUP($J442,all_tags[area],1,FALSE),""),
IFERROR(VLOOKUP($K442,all_tags[area],1,FALSE),""),
IFERROR(VLOOKUP($L442,all_tags[area],1,FALSE),""),
IFERROR(VLOOKUP($M442,all_tags[area],1,FALSE),""),
IFERROR(VLOOKUP($N442,all_tags[area],1,FALSE),""),
IFERROR(VLOOKUP($O442,all_tags[area],1,FALSE),"")
)</f>
        <v>periodic</v>
      </c>
      <c r="AJ442" s="5" t="str">
        <f>_xlfn.TEXTJOIN("#",TRUE,
IFERROR(VLOOKUP($F442,all_tags[technology],1,FALSE),""),
IFERROR(VLOOKUP($G442,all_tags[technology],1,FALSE),""),
IFERROR(VLOOKUP($H442,all_tags[technology],1,FALSE),""),
IFERROR(VLOOKUP($I442,all_tags[technology],1,FALSE),""),
IFERROR(VLOOKUP($J442,all_tags[technology],1,FALSE),""),
IFERROR(VLOOKUP($K442,all_tags[technology],1,FALSE),""),
IFERROR(VLOOKUP($L442,all_tags[technology],1,FALSE),""),
IFERROR(VLOOKUP($M442,all_tags[technology],1,FALSE),""),
IFERROR(VLOOKUP($N442,all_tags[technology],1,FALSE),""),
IFERROR(VLOOKUP($O442,all_tags[technology],1,FALSE),"")
)</f>
        <v/>
      </c>
      <c r="AK442" s="5" t="str">
        <f>_xlfn.TEXTJOIN("#",TRUE,
IFERROR(VLOOKUP($F442,all_tags[other],1,FALSE),""),
IFERROR(VLOOKUP($G442,all_tags[other],1,FALSE),""),
IFERROR(VLOOKUP($H442,all_tags[other],1,FALSE),""),
IFERROR(VLOOKUP($I442,all_tags[other],1,FALSE),""),
IFERROR(VLOOKUP($J442,all_tags[other],1,FALSE),""),
IFERROR(VLOOKUP($K442,all_tags[other],1,FALSE),""),
IFERROR(VLOOKUP($L442,all_tags[other],1,FALSE),""),
IFERROR(VLOOKUP($M442,all_tags[other],1,FALSE),""),
IFERROR(VLOOKUP($N442,all_tags[other],1,FALSE),""),
IFERROR(VLOOKUP($O442,all_tags[other],1,FALSE),"")
)</f>
        <v/>
      </c>
      <c r="AL442" t="str">
        <f t="shared" si="6"/>
        <v>post;guide;general;advice;data-viz;periodic</v>
      </c>
    </row>
    <row r="443" spans="1:38" ht="30" x14ac:dyDescent="0.25">
      <c r="A443" t="str">
        <f>source_data[[#This Row],[link_id]]</f>
        <v>L01040</v>
      </c>
      <c r="B443" t="str">
        <f>source_data[[#This Row],[link]]</f>
        <v>https://www.alexirpan.com/2018/02/14/rl-hard.html</v>
      </c>
      <c r="C443" t="str">
        <f>source_data[[#This Row],[article_title]]</f>
        <v>Deep Reinforcement Learning Doesn't Work Yet</v>
      </c>
      <c r="D443" t="str">
        <f>source_data[[#This Row],[concatenate]]</f>
        <v>post;perspective;general;pitfall;drl;dl</v>
      </c>
      <c r="E443">
        <f>source_data[[#This Row],[tag_count]]</f>
        <v>5</v>
      </c>
      <c r="F443" t="str" cm="1">
        <f t="array" ref="F443:K443">_xlfn.TEXTSPLIT(Table5[[#This Row],[concatenate]],";")</f>
        <v>post</v>
      </c>
      <c r="G443" t="str">
        <v>perspective</v>
      </c>
      <c r="H443" t="str">
        <v>general</v>
      </c>
      <c r="I443" t="str">
        <v>pitfall</v>
      </c>
      <c r="J443" t="str">
        <v>drl</v>
      </c>
      <c r="K443" t="str">
        <v>dl</v>
      </c>
      <c r="Q443">
        <f>IF(ISBLANK(F443),-1,COUNTIF(all_tags[],F443)-COUNTIF(all_tags[category],F443))</f>
        <v>1</v>
      </c>
      <c r="R443">
        <f>IF(ISBLANK(G443),-1,COUNTIF(all_tags[],G443)-COUNTIF(all_tags[category],G443))</f>
        <v>1</v>
      </c>
      <c r="S443">
        <f>IF(ISBLANK(H443),-1,COUNTIF(all_tags[],H443)-COUNTIF(all_tags[category],H443))</f>
        <v>1</v>
      </c>
      <c r="T443">
        <f>IF(ISBLANK(I443),-1,COUNTIF(all_tags[],I443)-COUNTIF(all_tags[category],I443))</f>
        <v>1</v>
      </c>
      <c r="U443">
        <f>IF(ISBLANK(J443),-1,COUNTIF(all_tags[],J443)-COUNTIF(all_tags[category],J443))</f>
        <v>1</v>
      </c>
      <c r="V443">
        <f>IF(ISBLANK(K443),-1,COUNTIF(all_tags[],K443)-COUNTIF(all_tags[category],K443))</f>
        <v>1</v>
      </c>
      <c r="W443">
        <f>IF(ISBLANK(L443),-1,COUNTIF(all_tags[],L443)-COUNTIF(all_tags[category],L443))</f>
        <v>-1</v>
      </c>
      <c r="X443">
        <f>IF(ISBLANK(M443),-1,COUNTIF(all_tags[],M443)-COUNTIF(all_tags[category],M443))</f>
        <v>-1</v>
      </c>
      <c r="Y443">
        <f>IF(ISBLANK(N443),-1,COUNTIF(all_tags[],N443)-COUNTIF(all_tags[category],N443))</f>
        <v>-1</v>
      </c>
      <c r="Z443">
        <f>IF(ISBLANK(O443),-1,COUNTIF(all_tags[],O443)-COUNTIF(all_tags[category],O443))</f>
        <v>-1</v>
      </c>
      <c r="AB443" t="str">
        <f>Table5[[#This Row],[link_id]]</f>
        <v>L01040</v>
      </c>
      <c r="AC443" s="5" t="str">
        <f>_xlfn.TEXTJOIN("#",TRUE,
IFERROR(VLOOKUP($F443,all_tags[format],1,FALSE),""),
IFERROR(VLOOKUP($G443,all_tags[format],1,FALSE),""),
IFERROR(VLOOKUP($H443,all_tags[format],1,FALSE),""),
IFERROR(VLOOKUP($I443,all_tags[format],1,FALSE),""),
IFERROR(VLOOKUP($J443,all_tags[format],1,FALSE),""),
IFERROR(VLOOKUP($K443,all_tags[format],1,FALSE),""),
IFERROR(VLOOKUP($L443,all_tags[format],1,FALSE),""),
IFERROR(VLOOKUP($M443,all_tags[format],1,FALSE),""),
IFERROR(VLOOKUP($N443,all_tags[format],1,FALSE),""),
IFERROR(VLOOKUP($O443,all_tags[format],1,FALSE),"")
)</f>
        <v>post</v>
      </c>
      <c r="AD443" s="5" t="str">
        <f>_xlfn.TEXTJOIN("#",TRUE,
IFERROR(VLOOKUP($F443,all_tags[type],1,FALSE),""),
IFERROR(VLOOKUP($G443,all_tags[type],1,FALSE),""),
IFERROR(VLOOKUP($H443,all_tags[type],1,FALSE),""),
IFERROR(VLOOKUP($I443,all_tags[type],1,FALSE),""),
IFERROR(VLOOKUP($J443,all_tags[type],1,FALSE),""),
IFERROR(VLOOKUP($K443,all_tags[type],1,FALSE),""),
IFERROR(VLOOKUP($L443,all_tags[type],1,FALSE),""),
IFERROR(VLOOKUP($M443,all_tags[type],1,FALSE),""),
IFERROR(VLOOKUP($N443,all_tags[type],1,FALSE),""),
IFERROR(VLOOKUP($O443,all_tags[type],1,FALSE),"")
)</f>
        <v>perspective#general</v>
      </c>
      <c r="AE443" s="5" t="str">
        <f>_xlfn.TEXTJOIN("#",TRUE,
IFERROR(VLOOKUP($F443,all_tags[level],1,FALSE),""),
IFERROR(VLOOKUP($G443,all_tags[level],1,FALSE),""),
IFERROR(VLOOKUP($H443,all_tags[level],1,FALSE),""),
IFERROR(VLOOKUP($I443,all_tags[level],1,FALSE),""),
IFERROR(VLOOKUP($J443,all_tags[level],1,FALSE),""),
IFERROR(VLOOKUP($K443,all_tags[level],1,FALSE),""),
IFERROR(VLOOKUP($L443,all_tags[level],1,FALSE),""),
IFERROR(VLOOKUP($M443,all_tags[level],1,FALSE),""),
IFERROR(VLOOKUP($N443,all_tags[level],1,FALSE),""),
IFERROR(VLOOKUP($O443,all_tags[level],1,FALSE),"")
)</f>
        <v/>
      </c>
      <c r="AF443" s="5" t="str">
        <f>_xlfn.TEXTJOIN("#",TRUE,
IFERROR(VLOOKUP($F443,all_tags[style],1,FALSE),""),
IFERROR(VLOOKUP($G443,all_tags[style],1,FALSE),""),
IFERROR(VLOOKUP($H443,all_tags[style],1,FALSE),""),
IFERROR(VLOOKUP($I443,all_tags[style],1,FALSE),""),
IFERROR(VLOOKUP($J443,all_tags[style],1,FALSE),""),
IFERROR(VLOOKUP($K443,all_tags[style],1,FALSE),""),
IFERROR(VLOOKUP($L443,all_tags[style],1,FALSE),""),
IFERROR(VLOOKUP($M443,all_tags[style],1,FALSE),""),
IFERROR(VLOOKUP($N443,all_tags[style],1,FALSE),""),
IFERROR(VLOOKUP($O443,all_tags[style],1,FALSE),"")
)</f>
        <v/>
      </c>
      <c r="AG443" s="5" t="str">
        <f>_xlfn.TEXTJOIN("#",TRUE,
IFERROR(VLOOKUP($F443,all_tags[theme],1,FALSE),""),
IFERROR(VLOOKUP($G443,all_tags[theme],1,FALSE),""),
IFERROR(VLOOKUP($H443,all_tags[theme],1,FALSE),""),
IFERROR(VLOOKUP($I443,all_tags[theme],1,FALSE),""),
IFERROR(VLOOKUP($J443,all_tags[theme],1,FALSE),""),
IFERROR(VLOOKUP($K443,all_tags[theme],1,FALSE),""),
IFERROR(VLOOKUP($L443,all_tags[theme],1,FALSE),""),
IFERROR(VLOOKUP($M443,all_tags[theme],1,FALSE),""),
IFERROR(VLOOKUP($N443,all_tags[theme],1,FALSE),""),
IFERROR(VLOOKUP($O443,all_tags[theme],1,FALSE),"")
)</f>
        <v>pitfall</v>
      </c>
      <c r="AH443" s="5" t="str">
        <f>_xlfn.TEXTJOIN("#",TRUE,
IFERROR(VLOOKUP($F443,all_tags[topic],1,FALSE),""),
IFERROR(VLOOKUP($G443,all_tags[topic],1,FALSE),""),
IFERROR(VLOOKUP($H443,all_tags[topic],1,FALSE),""),
IFERROR(VLOOKUP($I443,all_tags[topic],1,FALSE),""),
IFERROR(VLOOKUP($J443,all_tags[topic],1,FALSE),""),
IFERROR(VLOOKUP($K443,all_tags[topic],1,FALSE),""),
IFERROR(VLOOKUP($L443,all_tags[topic],1,FALSE),""),
IFERROR(VLOOKUP($M443,all_tags[topic],1,FALSE),""),
IFERROR(VLOOKUP($N443,all_tags[topic],1,FALSE),""),
IFERROR(VLOOKUP($O443,all_tags[topic],1,FALSE),"")
)</f>
        <v/>
      </c>
      <c r="AI443" s="5" t="str">
        <f>_xlfn.TEXTJOIN("#",TRUE,
IFERROR(VLOOKUP($F443,all_tags[area],1,FALSE),""),
IFERROR(VLOOKUP($G443,all_tags[area],1,FALSE),""),
IFERROR(VLOOKUP($H443,all_tags[area],1,FALSE),""),
IFERROR(VLOOKUP($I443,all_tags[area],1,FALSE),""),
IFERROR(VLOOKUP($J443,all_tags[area],1,FALSE),""),
IFERROR(VLOOKUP($K443,all_tags[area],1,FALSE),""),
IFERROR(VLOOKUP($L443,all_tags[area],1,FALSE),""),
IFERROR(VLOOKUP($M443,all_tags[area],1,FALSE),""),
IFERROR(VLOOKUP($N443,all_tags[area],1,FALSE),""),
IFERROR(VLOOKUP($O443,all_tags[area],1,FALSE),"")
)</f>
        <v>drl#dl</v>
      </c>
      <c r="AJ443" s="5" t="str">
        <f>_xlfn.TEXTJOIN("#",TRUE,
IFERROR(VLOOKUP($F443,all_tags[technology],1,FALSE),""),
IFERROR(VLOOKUP($G443,all_tags[technology],1,FALSE),""),
IFERROR(VLOOKUP($H443,all_tags[technology],1,FALSE),""),
IFERROR(VLOOKUP($I443,all_tags[technology],1,FALSE),""),
IFERROR(VLOOKUP($J443,all_tags[technology],1,FALSE),""),
IFERROR(VLOOKUP($K443,all_tags[technology],1,FALSE),""),
IFERROR(VLOOKUP($L443,all_tags[technology],1,FALSE),""),
IFERROR(VLOOKUP($M443,all_tags[technology],1,FALSE),""),
IFERROR(VLOOKUP($N443,all_tags[technology],1,FALSE),""),
IFERROR(VLOOKUP($O443,all_tags[technology],1,FALSE),"")
)</f>
        <v/>
      </c>
      <c r="AK443" s="5" t="str">
        <f>_xlfn.TEXTJOIN("#",TRUE,
IFERROR(VLOOKUP($F443,all_tags[other],1,FALSE),""),
IFERROR(VLOOKUP($G443,all_tags[other],1,FALSE),""),
IFERROR(VLOOKUP($H443,all_tags[other],1,FALSE),""),
IFERROR(VLOOKUP($I443,all_tags[other],1,FALSE),""),
IFERROR(VLOOKUP($J443,all_tags[other],1,FALSE),""),
IFERROR(VLOOKUP($K443,all_tags[other],1,FALSE),""),
IFERROR(VLOOKUP($L443,all_tags[other],1,FALSE),""),
IFERROR(VLOOKUP($M443,all_tags[other],1,FALSE),""),
IFERROR(VLOOKUP($N443,all_tags[other],1,FALSE),""),
IFERROR(VLOOKUP($O443,all_tags[other],1,FALSE),"")
)</f>
        <v/>
      </c>
      <c r="AL443" t="str">
        <f t="shared" si="6"/>
        <v>post;perspective;general;pitfall;drl;dl</v>
      </c>
    </row>
    <row r="444" spans="1:38" ht="30" x14ac:dyDescent="0.25">
      <c r="A444" t="str">
        <f>source_data[[#This Row],[link_id]]</f>
        <v>L01043</v>
      </c>
      <c r="B444" t="str">
        <f>source_data[[#This Row],[link]]</f>
        <v>https://blog.datawrapper.de/gendercolor/</v>
      </c>
      <c r="C444" t="str">
        <f>source_data[[#This Row],[article_title]]</f>
        <v>An alternative to pink &amp; blue: Colors for gender data</v>
      </c>
      <c r="D444" t="str">
        <f>source_data[[#This Row],[concatenate]]</f>
        <v>post;opinion;advice;general;data-viz;colour</v>
      </c>
      <c r="E444">
        <f>source_data[[#This Row],[tag_count]]</f>
        <v>5</v>
      </c>
      <c r="F444" t="str" cm="1">
        <f t="array" ref="F444:K444">_xlfn.TEXTSPLIT(Table5[[#This Row],[concatenate]],";")</f>
        <v>post</v>
      </c>
      <c r="G444" t="str">
        <v>opinion</v>
      </c>
      <c r="H444" t="str">
        <v>advice</v>
      </c>
      <c r="I444" t="str">
        <v>general</v>
      </c>
      <c r="J444" t="str">
        <v>data-viz</v>
      </c>
      <c r="K444" t="str">
        <v>colour</v>
      </c>
      <c r="Q444">
        <f>IF(ISBLANK(F444),-1,COUNTIF(all_tags[],F444)-COUNTIF(all_tags[category],F444))</f>
        <v>1</v>
      </c>
      <c r="R444">
        <f>IF(ISBLANK(G444),-1,COUNTIF(all_tags[],G444)-COUNTIF(all_tags[category],G444))</f>
        <v>1</v>
      </c>
      <c r="S444">
        <f>IF(ISBLANK(H444),-1,COUNTIF(all_tags[],H444)-COUNTIF(all_tags[category],H444))</f>
        <v>1</v>
      </c>
      <c r="T444">
        <f>IF(ISBLANK(I444),-1,COUNTIF(all_tags[],I444)-COUNTIF(all_tags[category],I444))</f>
        <v>1</v>
      </c>
      <c r="U444">
        <f>IF(ISBLANK(J444),-1,COUNTIF(all_tags[],J444)-COUNTIF(all_tags[category],J444))</f>
        <v>1</v>
      </c>
      <c r="V444">
        <f>IF(ISBLANK(K444),-1,COUNTIF(all_tags[],K444)-COUNTIF(all_tags[category],K444))</f>
        <v>1</v>
      </c>
      <c r="W444">
        <f>IF(ISBLANK(L444),-1,COUNTIF(all_tags[],L444)-COUNTIF(all_tags[category],L444))</f>
        <v>-1</v>
      </c>
      <c r="X444">
        <f>IF(ISBLANK(M444),-1,COUNTIF(all_tags[],M444)-COUNTIF(all_tags[category],M444))</f>
        <v>-1</v>
      </c>
      <c r="Y444">
        <f>IF(ISBLANK(N444),-1,COUNTIF(all_tags[],N444)-COUNTIF(all_tags[category],N444))</f>
        <v>-1</v>
      </c>
      <c r="Z444">
        <f>IF(ISBLANK(O444),-1,COUNTIF(all_tags[],O444)-COUNTIF(all_tags[category],O444))</f>
        <v>-1</v>
      </c>
      <c r="AB444" t="str">
        <f>Table5[[#This Row],[link_id]]</f>
        <v>L01043</v>
      </c>
      <c r="AC444" s="5" t="str">
        <f>_xlfn.TEXTJOIN("#",TRUE,
IFERROR(VLOOKUP($F444,all_tags[format],1,FALSE),""),
IFERROR(VLOOKUP($G444,all_tags[format],1,FALSE),""),
IFERROR(VLOOKUP($H444,all_tags[format],1,FALSE),""),
IFERROR(VLOOKUP($I444,all_tags[format],1,FALSE),""),
IFERROR(VLOOKUP($J444,all_tags[format],1,FALSE),""),
IFERROR(VLOOKUP($K444,all_tags[format],1,FALSE),""),
IFERROR(VLOOKUP($L444,all_tags[format],1,FALSE),""),
IFERROR(VLOOKUP($M444,all_tags[format],1,FALSE),""),
IFERROR(VLOOKUP($N444,all_tags[format],1,FALSE),""),
IFERROR(VLOOKUP($O444,all_tags[format],1,FALSE),"")
)</f>
        <v>post</v>
      </c>
      <c r="AD444" s="5" t="str">
        <f>_xlfn.TEXTJOIN("#",TRUE,
IFERROR(VLOOKUP($F444,all_tags[type],1,FALSE),""),
IFERROR(VLOOKUP($G444,all_tags[type],1,FALSE),""),
IFERROR(VLOOKUP($H444,all_tags[type],1,FALSE),""),
IFERROR(VLOOKUP($I444,all_tags[type],1,FALSE),""),
IFERROR(VLOOKUP($J444,all_tags[type],1,FALSE),""),
IFERROR(VLOOKUP($K444,all_tags[type],1,FALSE),""),
IFERROR(VLOOKUP($L444,all_tags[type],1,FALSE),""),
IFERROR(VLOOKUP($M444,all_tags[type],1,FALSE),""),
IFERROR(VLOOKUP($N444,all_tags[type],1,FALSE),""),
IFERROR(VLOOKUP($O444,all_tags[type],1,FALSE),"")
)</f>
        <v>opinion#advice#general</v>
      </c>
      <c r="AE444" s="5" t="str">
        <f>_xlfn.TEXTJOIN("#",TRUE,
IFERROR(VLOOKUP($F444,all_tags[level],1,FALSE),""),
IFERROR(VLOOKUP($G444,all_tags[level],1,FALSE),""),
IFERROR(VLOOKUP($H444,all_tags[level],1,FALSE),""),
IFERROR(VLOOKUP($I444,all_tags[level],1,FALSE),""),
IFERROR(VLOOKUP($J444,all_tags[level],1,FALSE),""),
IFERROR(VLOOKUP($K444,all_tags[level],1,FALSE),""),
IFERROR(VLOOKUP($L444,all_tags[level],1,FALSE),""),
IFERROR(VLOOKUP($M444,all_tags[level],1,FALSE),""),
IFERROR(VLOOKUP($N444,all_tags[level],1,FALSE),""),
IFERROR(VLOOKUP($O444,all_tags[level],1,FALSE),"")
)</f>
        <v/>
      </c>
      <c r="AF444" s="5" t="str">
        <f>_xlfn.TEXTJOIN("#",TRUE,
IFERROR(VLOOKUP($F444,all_tags[style],1,FALSE),""),
IFERROR(VLOOKUP($G444,all_tags[style],1,FALSE),""),
IFERROR(VLOOKUP($H444,all_tags[style],1,FALSE),""),
IFERROR(VLOOKUP($I444,all_tags[style],1,FALSE),""),
IFERROR(VLOOKUP($J444,all_tags[style],1,FALSE),""),
IFERROR(VLOOKUP($K444,all_tags[style],1,FALSE),""),
IFERROR(VLOOKUP($L444,all_tags[style],1,FALSE),""),
IFERROR(VLOOKUP($M444,all_tags[style],1,FALSE),""),
IFERROR(VLOOKUP($N444,all_tags[style],1,FALSE),""),
IFERROR(VLOOKUP($O444,all_tags[style],1,FALSE),"")
)</f>
        <v/>
      </c>
      <c r="AG444" s="5" t="str">
        <f>_xlfn.TEXTJOIN("#",TRUE,
IFERROR(VLOOKUP($F444,all_tags[theme],1,FALSE),""),
IFERROR(VLOOKUP($G444,all_tags[theme],1,FALSE),""),
IFERROR(VLOOKUP($H444,all_tags[theme],1,FALSE),""),
IFERROR(VLOOKUP($I444,all_tags[theme],1,FALSE),""),
IFERROR(VLOOKUP($J444,all_tags[theme],1,FALSE),""),
IFERROR(VLOOKUP($K444,all_tags[theme],1,FALSE),""),
IFERROR(VLOOKUP($L444,all_tags[theme],1,FALSE),""),
IFERROR(VLOOKUP($M444,all_tags[theme],1,FALSE),""),
IFERROR(VLOOKUP($N444,all_tags[theme],1,FALSE),""),
IFERROR(VLOOKUP($O444,all_tags[theme],1,FALSE),"")
)</f>
        <v>data-viz</v>
      </c>
      <c r="AH444" s="5" t="str">
        <f>_xlfn.TEXTJOIN("#",TRUE,
IFERROR(VLOOKUP($F444,all_tags[topic],1,FALSE),""),
IFERROR(VLOOKUP($G444,all_tags[topic],1,FALSE),""),
IFERROR(VLOOKUP($H444,all_tags[topic],1,FALSE),""),
IFERROR(VLOOKUP($I444,all_tags[topic],1,FALSE),""),
IFERROR(VLOOKUP($J444,all_tags[topic],1,FALSE),""),
IFERROR(VLOOKUP($K444,all_tags[topic],1,FALSE),""),
IFERROR(VLOOKUP($L444,all_tags[topic],1,FALSE),""),
IFERROR(VLOOKUP($M444,all_tags[topic],1,FALSE),""),
IFERROR(VLOOKUP($N444,all_tags[topic],1,FALSE),""),
IFERROR(VLOOKUP($O444,all_tags[topic],1,FALSE),"")
)</f>
        <v/>
      </c>
      <c r="AI444" s="5" t="str">
        <f>_xlfn.TEXTJOIN("#",TRUE,
IFERROR(VLOOKUP($F444,all_tags[area],1,FALSE),""),
IFERROR(VLOOKUP($G444,all_tags[area],1,FALSE),""),
IFERROR(VLOOKUP($H444,all_tags[area],1,FALSE),""),
IFERROR(VLOOKUP($I444,all_tags[area],1,FALSE),""),
IFERROR(VLOOKUP($J444,all_tags[area],1,FALSE),""),
IFERROR(VLOOKUP($K444,all_tags[area],1,FALSE),""),
IFERROR(VLOOKUP($L444,all_tags[area],1,FALSE),""),
IFERROR(VLOOKUP($M444,all_tags[area],1,FALSE),""),
IFERROR(VLOOKUP($N444,all_tags[area],1,FALSE),""),
IFERROR(VLOOKUP($O444,all_tags[area],1,FALSE),"")
)</f>
        <v>colour</v>
      </c>
      <c r="AJ444" s="5" t="str">
        <f>_xlfn.TEXTJOIN("#",TRUE,
IFERROR(VLOOKUP($F444,all_tags[technology],1,FALSE),""),
IFERROR(VLOOKUP($G444,all_tags[technology],1,FALSE),""),
IFERROR(VLOOKUP($H444,all_tags[technology],1,FALSE),""),
IFERROR(VLOOKUP($I444,all_tags[technology],1,FALSE),""),
IFERROR(VLOOKUP($J444,all_tags[technology],1,FALSE),""),
IFERROR(VLOOKUP($K444,all_tags[technology],1,FALSE),""),
IFERROR(VLOOKUP($L444,all_tags[technology],1,FALSE),""),
IFERROR(VLOOKUP($M444,all_tags[technology],1,FALSE),""),
IFERROR(VLOOKUP($N444,all_tags[technology],1,FALSE),""),
IFERROR(VLOOKUP($O444,all_tags[technology],1,FALSE),"")
)</f>
        <v/>
      </c>
      <c r="AK444" s="5" t="str">
        <f>_xlfn.TEXTJOIN("#",TRUE,
IFERROR(VLOOKUP($F444,all_tags[other],1,FALSE),""),
IFERROR(VLOOKUP($G444,all_tags[other],1,FALSE),""),
IFERROR(VLOOKUP($H444,all_tags[other],1,FALSE),""),
IFERROR(VLOOKUP($I444,all_tags[other],1,FALSE),""),
IFERROR(VLOOKUP($J444,all_tags[other],1,FALSE),""),
IFERROR(VLOOKUP($K444,all_tags[other],1,FALSE),""),
IFERROR(VLOOKUP($L444,all_tags[other],1,FALSE),""),
IFERROR(VLOOKUP($M444,all_tags[other],1,FALSE),""),
IFERROR(VLOOKUP($N444,all_tags[other],1,FALSE),""),
IFERROR(VLOOKUP($O444,all_tags[other],1,FALSE),"")
)</f>
        <v/>
      </c>
      <c r="AL444" t="str">
        <f t="shared" si="6"/>
        <v>post;opinion;advice;general;data-viz;colour</v>
      </c>
    </row>
    <row r="445" spans="1:38" x14ac:dyDescent="0.25">
      <c r="A445" t="str">
        <f>source_data[[#This Row],[link_id]]</f>
        <v>L01044</v>
      </c>
      <c r="B445" t="str">
        <f>source_data[[#This Row],[link]]</f>
        <v>https://www.kdnuggets.com/2018/05/7-useful-suggestions-machine-learning-yearning.html</v>
      </c>
      <c r="C445" t="str">
        <f>source_data[[#This Row],[article_title]]</f>
        <v>7 Useful Suggestions from Andrew Ng “Machine Learning Yearning”</v>
      </c>
      <c r="D445" t="str">
        <f>source_data[[#This Row],[concatenate]]</f>
        <v>post;book;advice;ml;deployment</v>
      </c>
      <c r="E445">
        <f>source_data[[#This Row],[tag_count]]</f>
        <v>4</v>
      </c>
      <c r="F445" t="str" cm="1">
        <f t="array" ref="F445:J445">_xlfn.TEXTSPLIT(Table5[[#This Row],[concatenate]],";")</f>
        <v>post</v>
      </c>
      <c r="G445" t="str">
        <v>book</v>
      </c>
      <c r="H445" t="str">
        <v>advice</v>
      </c>
      <c r="I445" t="str">
        <v>ml</v>
      </c>
      <c r="J445" t="str">
        <v>deployment</v>
      </c>
      <c r="Q445">
        <f>IF(ISBLANK(F445),-1,COUNTIF(all_tags[],F445)-COUNTIF(all_tags[category],F445))</f>
        <v>1</v>
      </c>
      <c r="R445">
        <f>IF(ISBLANK(G445),-1,COUNTIF(all_tags[],G445)-COUNTIF(all_tags[category],G445))</f>
        <v>1</v>
      </c>
      <c r="S445">
        <f>IF(ISBLANK(H445),-1,COUNTIF(all_tags[],H445)-COUNTIF(all_tags[category],H445))</f>
        <v>1</v>
      </c>
      <c r="T445">
        <f>IF(ISBLANK(I445),-1,COUNTIF(all_tags[],I445)-COUNTIF(all_tags[category],I445))</f>
        <v>1</v>
      </c>
      <c r="U445">
        <f>IF(ISBLANK(J445),-1,COUNTIF(all_tags[],J445)-COUNTIF(all_tags[category],J445))</f>
        <v>1</v>
      </c>
      <c r="V445">
        <f>IF(ISBLANK(K445),-1,COUNTIF(all_tags[],K445)-COUNTIF(all_tags[category],K445))</f>
        <v>-1</v>
      </c>
      <c r="W445">
        <f>IF(ISBLANK(L445),-1,COUNTIF(all_tags[],L445)-COUNTIF(all_tags[category],L445))</f>
        <v>-1</v>
      </c>
      <c r="X445">
        <f>IF(ISBLANK(M445),-1,COUNTIF(all_tags[],M445)-COUNTIF(all_tags[category],M445))</f>
        <v>-1</v>
      </c>
      <c r="Y445">
        <f>IF(ISBLANK(N445),-1,COUNTIF(all_tags[],N445)-COUNTIF(all_tags[category],N445))</f>
        <v>-1</v>
      </c>
      <c r="Z445">
        <f>IF(ISBLANK(O445),-1,COUNTIF(all_tags[],O445)-COUNTIF(all_tags[category],O445))</f>
        <v>-1</v>
      </c>
      <c r="AB445" t="str">
        <f>Table5[[#This Row],[link_id]]</f>
        <v>L01044</v>
      </c>
      <c r="AC445" s="5" t="str">
        <f>_xlfn.TEXTJOIN("#",TRUE,
IFERROR(VLOOKUP($F445,all_tags[format],1,FALSE),""),
IFERROR(VLOOKUP($G445,all_tags[format],1,FALSE),""),
IFERROR(VLOOKUP($H445,all_tags[format],1,FALSE),""),
IFERROR(VLOOKUP($I445,all_tags[format],1,FALSE),""),
IFERROR(VLOOKUP($J445,all_tags[format],1,FALSE),""),
IFERROR(VLOOKUP($K445,all_tags[format],1,FALSE),""),
IFERROR(VLOOKUP($L445,all_tags[format],1,FALSE),""),
IFERROR(VLOOKUP($M445,all_tags[format],1,FALSE),""),
IFERROR(VLOOKUP($N445,all_tags[format],1,FALSE),""),
IFERROR(VLOOKUP($O445,all_tags[format],1,FALSE),"")
)</f>
        <v>post#book</v>
      </c>
      <c r="AD445" s="5" t="str">
        <f>_xlfn.TEXTJOIN("#",TRUE,
IFERROR(VLOOKUP($F445,all_tags[type],1,FALSE),""),
IFERROR(VLOOKUP($G445,all_tags[type],1,FALSE),""),
IFERROR(VLOOKUP($H445,all_tags[type],1,FALSE),""),
IFERROR(VLOOKUP($I445,all_tags[type],1,FALSE),""),
IFERROR(VLOOKUP($J445,all_tags[type],1,FALSE),""),
IFERROR(VLOOKUP($K445,all_tags[type],1,FALSE),""),
IFERROR(VLOOKUP($L445,all_tags[type],1,FALSE),""),
IFERROR(VLOOKUP($M445,all_tags[type],1,FALSE),""),
IFERROR(VLOOKUP($N445,all_tags[type],1,FALSE),""),
IFERROR(VLOOKUP($O445,all_tags[type],1,FALSE),"")
)</f>
        <v>advice</v>
      </c>
      <c r="AE445" s="5" t="str">
        <f>_xlfn.TEXTJOIN("#",TRUE,
IFERROR(VLOOKUP($F445,all_tags[level],1,FALSE),""),
IFERROR(VLOOKUP($G445,all_tags[level],1,FALSE),""),
IFERROR(VLOOKUP($H445,all_tags[level],1,FALSE),""),
IFERROR(VLOOKUP($I445,all_tags[level],1,FALSE),""),
IFERROR(VLOOKUP($J445,all_tags[level],1,FALSE),""),
IFERROR(VLOOKUP($K445,all_tags[level],1,FALSE),""),
IFERROR(VLOOKUP($L445,all_tags[level],1,FALSE),""),
IFERROR(VLOOKUP($M445,all_tags[level],1,FALSE),""),
IFERROR(VLOOKUP($N445,all_tags[level],1,FALSE),""),
IFERROR(VLOOKUP($O445,all_tags[level],1,FALSE),"")
)</f>
        <v/>
      </c>
      <c r="AF445" s="5" t="str">
        <f>_xlfn.TEXTJOIN("#",TRUE,
IFERROR(VLOOKUP($F445,all_tags[style],1,FALSE),""),
IFERROR(VLOOKUP($G445,all_tags[style],1,FALSE),""),
IFERROR(VLOOKUP($H445,all_tags[style],1,FALSE),""),
IFERROR(VLOOKUP($I445,all_tags[style],1,FALSE),""),
IFERROR(VLOOKUP($J445,all_tags[style],1,FALSE),""),
IFERROR(VLOOKUP($K445,all_tags[style],1,FALSE),""),
IFERROR(VLOOKUP($L445,all_tags[style],1,FALSE),""),
IFERROR(VLOOKUP($M445,all_tags[style],1,FALSE),""),
IFERROR(VLOOKUP($N445,all_tags[style],1,FALSE),""),
IFERROR(VLOOKUP($O445,all_tags[style],1,FALSE),"")
)</f>
        <v/>
      </c>
      <c r="AG445" s="5" t="str">
        <f>_xlfn.TEXTJOIN("#",TRUE,
IFERROR(VLOOKUP($F445,all_tags[theme],1,FALSE),""),
IFERROR(VLOOKUP($G445,all_tags[theme],1,FALSE),""),
IFERROR(VLOOKUP($H445,all_tags[theme],1,FALSE),""),
IFERROR(VLOOKUP($I445,all_tags[theme],1,FALSE),""),
IFERROR(VLOOKUP($J445,all_tags[theme],1,FALSE),""),
IFERROR(VLOOKUP($K445,all_tags[theme],1,FALSE),""),
IFERROR(VLOOKUP($L445,all_tags[theme],1,FALSE),""),
IFERROR(VLOOKUP($M445,all_tags[theme],1,FALSE),""),
IFERROR(VLOOKUP($N445,all_tags[theme],1,FALSE),""),
IFERROR(VLOOKUP($O445,all_tags[theme],1,FALSE),"")
)</f>
        <v/>
      </c>
      <c r="AH445" s="5" t="str">
        <f>_xlfn.TEXTJOIN("#",TRUE,
IFERROR(VLOOKUP($F445,all_tags[topic],1,FALSE),""),
IFERROR(VLOOKUP($G445,all_tags[topic],1,FALSE),""),
IFERROR(VLOOKUP($H445,all_tags[topic],1,FALSE),""),
IFERROR(VLOOKUP($I445,all_tags[topic],1,FALSE),""),
IFERROR(VLOOKUP($J445,all_tags[topic],1,FALSE),""),
IFERROR(VLOOKUP($K445,all_tags[topic],1,FALSE),""),
IFERROR(VLOOKUP($L445,all_tags[topic],1,FALSE),""),
IFERROR(VLOOKUP($M445,all_tags[topic],1,FALSE),""),
IFERROR(VLOOKUP($N445,all_tags[topic],1,FALSE),""),
IFERROR(VLOOKUP($O445,all_tags[topic],1,FALSE),"")
)</f>
        <v/>
      </c>
      <c r="AI445" s="5" t="str">
        <f>_xlfn.TEXTJOIN("#",TRUE,
IFERROR(VLOOKUP($F445,all_tags[area],1,FALSE),""),
IFERROR(VLOOKUP($G445,all_tags[area],1,FALSE),""),
IFERROR(VLOOKUP($H445,all_tags[area],1,FALSE),""),
IFERROR(VLOOKUP($I445,all_tags[area],1,FALSE),""),
IFERROR(VLOOKUP($J445,all_tags[area],1,FALSE),""),
IFERROR(VLOOKUP($K445,all_tags[area],1,FALSE),""),
IFERROR(VLOOKUP($L445,all_tags[area],1,FALSE),""),
IFERROR(VLOOKUP($M445,all_tags[area],1,FALSE),""),
IFERROR(VLOOKUP($N445,all_tags[area],1,FALSE),""),
IFERROR(VLOOKUP($O445,all_tags[area],1,FALSE),"")
)</f>
        <v>ml#deployment</v>
      </c>
      <c r="AJ445" s="5" t="str">
        <f>_xlfn.TEXTJOIN("#",TRUE,
IFERROR(VLOOKUP($F445,all_tags[technology],1,FALSE),""),
IFERROR(VLOOKUP($G445,all_tags[technology],1,FALSE),""),
IFERROR(VLOOKUP($H445,all_tags[technology],1,FALSE),""),
IFERROR(VLOOKUP($I445,all_tags[technology],1,FALSE),""),
IFERROR(VLOOKUP($J445,all_tags[technology],1,FALSE),""),
IFERROR(VLOOKUP($K445,all_tags[technology],1,FALSE),""),
IFERROR(VLOOKUP($L445,all_tags[technology],1,FALSE),""),
IFERROR(VLOOKUP($M445,all_tags[technology],1,FALSE),""),
IFERROR(VLOOKUP($N445,all_tags[technology],1,FALSE),""),
IFERROR(VLOOKUP($O445,all_tags[technology],1,FALSE),"")
)</f>
        <v/>
      </c>
      <c r="AK445" s="5" t="str">
        <f>_xlfn.TEXTJOIN("#",TRUE,
IFERROR(VLOOKUP($F445,all_tags[other],1,FALSE),""),
IFERROR(VLOOKUP($G445,all_tags[other],1,FALSE),""),
IFERROR(VLOOKUP($H445,all_tags[other],1,FALSE),""),
IFERROR(VLOOKUP($I445,all_tags[other],1,FALSE),""),
IFERROR(VLOOKUP($J445,all_tags[other],1,FALSE),""),
IFERROR(VLOOKUP($K445,all_tags[other],1,FALSE),""),
IFERROR(VLOOKUP($L445,all_tags[other],1,FALSE),""),
IFERROR(VLOOKUP($M445,all_tags[other],1,FALSE),""),
IFERROR(VLOOKUP($N445,all_tags[other],1,FALSE),""),
IFERROR(VLOOKUP($O445,all_tags[other],1,FALSE),"")
)</f>
        <v/>
      </c>
      <c r="AL445" t="str">
        <f t="shared" si="6"/>
        <v>post;book;advice;ml;deployment</v>
      </c>
    </row>
    <row r="446" spans="1:38" x14ac:dyDescent="0.25">
      <c r="A446" t="str">
        <f>source_data[[#This Row],[link_id]]</f>
        <v>L01046</v>
      </c>
      <c r="B446" t="str">
        <f>source_data[[#This Row],[link]]</f>
        <v>https://www.datacamp.com/courses/interactive-maps-with-leaflet-in-r</v>
      </c>
      <c r="C446" t="str">
        <f>source_data[[#This Row],[article_title]]</f>
        <v>Interactive Maps with leaflet in R</v>
      </c>
      <c r="D446" t="str">
        <f>source_data[[#This Row],[concatenate]]</f>
        <v>course;data-analysis;technology;geospatial;rstats;leaflet</v>
      </c>
      <c r="E446">
        <f>source_data[[#This Row],[tag_count]]</f>
        <v>5</v>
      </c>
      <c r="F446" t="str" cm="1">
        <f t="array" ref="F446:K446">_xlfn.TEXTSPLIT(Table5[[#This Row],[concatenate]],";")</f>
        <v>course</v>
      </c>
      <c r="G446" t="str">
        <v>data-analysis</v>
      </c>
      <c r="H446" t="str">
        <v>technology</v>
      </c>
      <c r="I446" t="str">
        <v>geospatial</v>
      </c>
      <c r="J446" t="str">
        <v>rstats</v>
      </c>
      <c r="K446" t="str">
        <v>leaflet</v>
      </c>
      <c r="Q446">
        <f>IF(ISBLANK(F446),-1,COUNTIF(all_tags[],F446)-COUNTIF(all_tags[category],F446))</f>
        <v>1</v>
      </c>
      <c r="R446">
        <f>IF(ISBLANK(G446),-1,COUNTIF(all_tags[],G446)-COUNTIF(all_tags[category],G446))</f>
        <v>1</v>
      </c>
      <c r="S446">
        <f>IF(ISBLANK(H446),-1,COUNTIF(all_tags[],H446)-COUNTIF(all_tags[category],H446))</f>
        <v>1</v>
      </c>
      <c r="T446">
        <f>IF(ISBLANK(I446),-1,COUNTIF(all_tags[],I446)-COUNTIF(all_tags[category],I446))</f>
        <v>1</v>
      </c>
      <c r="U446">
        <f>IF(ISBLANK(J446),-1,COUNTIF(all_tags[],J446)-COUNTIF(all_tags[category],J446))</f>
        <v>1</v>
      </c>
      <c r="V446">
        <f>IF(ISBLANK(K446),-1,COUNTIF(all_tags[],K446)-COUNTIF(all_tags[category],K446))</f>
        <v>1</v>
      </c>
      <c r="W446">
        <f>IF(ISBLANK(L446),-1,COUNTIF(all_tags[],L446)-COUNTIF(all_tags[category],L446))</f>
        <v>-1</v>
      </c>
      <c r="X446">
        <f>IF(ISBLANK(M446),-1,COUNTIF(all_tags[],M446)-COUNTIF(all_tags[category],M446))</f>
        <v>-1</v>
      </c>
      <c r="Y446">
        <f>IF(ISBLANK(N446),-1,COUNTIF(all_tags[],N446)-COUNTIF(all_tags[category],N446))</f>
        <v>-1</v>
      </c>
      <c r="Z446">
        <f>IF(ISBLANK(O446),-1,COUNTIF(all_tags[],O446)-COUNTIF(all_tags[category],O446))</f>
        <v>-1</v>
      </c>
      <c r="AB446" t="str">
        <f>Table5[[#This Row],[link_id]]</f>
        <v>L01046</v>
      </c>
      <c r="AC446" s="5" t="str">
        <f>_xlfn.TEXTJOIN("#",TRUE,
IFERROR(VLOOKUP($F446,all_tags[format],1,FALSE),""),
IFERROR(VLOOKUP($G446,all_tags[format],1,FALSE),""),
IFERROR(VLOOKUP($H446,all_tags[format],1,FALSE),""),
IFERROR(VLOOKUP($I446,all_tags[format],1,FALSE),""),
IFERROR(VLOOKUP($J446,all_tags[format],1,FALSE),""),
IFERROR(VLOOKUP($K446,all_tags[format],1,FALSE),""),
IFERROR(VLOOKUP($L446,all_tags[format],1,FALSE),""),
IFERROR(VLOOKUP($M446,all_tags[format],1,FALSE),""),
IFERROR(VLOOKUP($N446,all_tags[format],1,FALSE),""),
IFERROR(VLOOKUP($O446,all_tags[format],1,FALSE),"")
)</f>
        <v>course</v>
      </c>
      <c r="AD446" s="5" t="str">
        <f>_xlfn.TEXTJOIN("#",TRUE,
IFERROR(VLOOKUP($F446,all_tags[type],1,FALSE),""),
IFERROR(VLOOKUP($G446,all_tags[type],1,FALSE),""),
IFERROR(VLOOKUP($H446,all_tags[type],1,FALSE),""),
IFERROR(VLOOKUP($I446,all_tags[type],1,FALSE),""),
IFERROR(VLOOKUP($J446,all_tags[type],1,FALSE),""),
IFERROR(VLOOKUP($K446,all_tags[type],1,FALSE),""),
IFERROR(VLOOKUP($L446,all_tags[type],1,FALSE),""),
IFERROR(VLOOKUP($M446,all_tags[type],1,FALSE),""),
IFERROR(VLOOKUP($N446,all_tags[type],1,FALSE),""),
IFERROR(VLOOKUP($O446,all_tags[type],1,FALSE),"")
)</f>
        <v/>
      </c>
      <c r="AE446" s="5" t="str">
        <f>_xlfn.TEXTJOIN("#",TRUE,
IFERROR(VLOOKUP($F446,all_tags[level],1,FALSE),""),
IFERROR(VLOOKUP($G446,all_tags[level],1,FALSE),""),
IFERROR(VLOOKUP($H446,all_tags[level],1,FALSE),""),
IFERROR(VLOOKUP($I446,all_tags[level],1,FALSE),""),
IFERROR(VLOOKUP($J446,all_tags[level],1,FALSE),""),
IFERROR(VLOOKUP($K446,all_tags[level],1,FALSE),""),
IFERROR(VLOOKUP($L446,all_tags[level],1,FALSE),""),
IFERROR(VLOOKUP($M446,all_tags[level],1,FALSE),""),
IFERROR(VLOOKUP($N446,all_tags[level],1,FALSE),""),
IFERROR(VLOOKUP($O446,all_tags[level],1,FALSE),"")
)</f>
        <v/>
      </c>
      <c r="AF446" s="5" t="str">
        <f>_xlfn.TEXTJOIN("#",TRUE,
IFERROR(VLOOKUP($F446,all_tags[style],1,FALSE),""),
IFERROR(VLOOKUP($G446,all_tags[style],1,FALSE),""),
IFERROR(VLOOKUP($H446,all_tags[style],1,FALSE),""),
IFERROR(VLOOKUP($I446,all_tags[style],1,FALSE),""),
IFERROR(VLOOKUP($J446,all_tags[style],1,FALSE),""),
IFERROR(VLOOKUP($K446,all_tags[style],1,FALSE),""),
IFERROR(VLOOKUP($L446,all_tags[style],1,FALSE),""),
IFERROR(VLOOKUP($M446,all_tags[style],1,FALSE),""),
IFERROR(VLOOKUP($N446,all_tags[style],1,FALSE),""),
IFERROR(VLOOKUP($O446,all_tags[style],1,FALSE),"")
)</f>
        <v/>
      </c>
      <c r="AG446" s="5" t="str">
        <f>_xlfn.TEXTJOIN("#",TRUE,
IFERROR(VLOOKUP($F446,all_tags[theme],1,FALSE),""),
IFERROR(VLOOKUP($G446,all_tags[theme],1,FALSE),""),
IFERROR(VLOOKUP($H446,all_tags[theme],1,FALSE),""),
IFERROR(VLOOKUP($I446,all_tags[theme],1,FALSE),""),
IFERROR(VLOOKUP($J446,all_tags[theme],1,FALSE),""),
IFERROR(VLOOKUP($K446,all_tags[theme],1,FALSE),""),
IFERROR(VLOOKUP($L446,all_tags[theme],1,FALSE),""),
IFERROR(VLOOKUP($M446,all_tags[theme],1,FALSE),""),
IFERROR(VLOOKUP($N446,all_tags[theme],1,FALSE),""),
IFERROR(VLOOKUP($O446,all_tags[theme],1,FALSE),"")
)</f>
        <v>data-analysis</v>
      </c>
      <c r="AH446" s="5" t="str">
        <f>_xlfn.TEXTJOIN("#",TRUE,
IFERROR(VLOOKUP($F446,all_tags[topic],1,FALSE),""),
IFERROR(VLOOKUP($G446,all_tags[topic],1,FALSE),""),
IFERROR(VLOOKUP($H446,all_tags[topic],1,FALSE),""),
IFERROR(VLOOKUP($I446,all_tags[topic],1,FALSE),""),
IFERROR(VLOOKUP($J446,all_tags[topic],1,FALSE),""),
IFERROR(VLOOKUP($K446,all_tags[topic],1,FALSE),""),
IFERROR(VLOOKUP($L446,all_tags[topic],1,FALSE),""),
IFERROR(VLOOKUP($M446,all_tags[topic],1,FALSE),""),
IFERROR(VLOOKUP($N446,all_tags[topic],1,FALSE),""),
IFERROR(VLOOKUP($O446,all_tags[topic],1,FALSE),"")
)</f>
        <v>technology</v>
      </c>
      <c r="AI446" s="5" t="str">
        <f>_xlfn.TEXTJOIN("#",TRUE,
IFERROR(VLOOKUP($F446,all_tags[area],1,FALSE),""),
IFERROR(VLOOKUP($G446,all_tags[area],1,FALSE),""),
IFERROR(VLOOKUP($H446,all_tags[area],1,FALSE),""),
IFERROR(VLOOKUP($I446,all_tags[area],1,FALSE),""),
IFERROR(VLOOKUP($J446,all_tags[area],1,FALSE),""),
IFERROR(VLOOKUP($K446,all_tags[area],1,FALSE),""),
IFERROR(VLOOKUP($L446,all_tags[area],1,FALSE),""),
IFERROR(VLOOKUP($M446,all_tags[area],1,FALSE),""),
IFERROR(VLOOKUP($N446,all_tags[area],1,FALSE),""),
IFERROR(VLOOKUP($O446,all_tags[area],1,FALSE),"")
)</f>
        <v>geospatial</v>
      </c>
      <c r="AJ446" s="5" t="str">
        <f>_xlfn.TEXTJOIN("#",TRUE,
IFERROR(VLOOKUP($F446,all_tags[technology],1,FALSE),""),
IFERROR(VLOOKUP($G446,all_tags[technology],1,FALSE),""),
IFERROR(VLOOKUP($H446,all_tags[technology],1,FALSE),""),
IFERROR(VLOOKUP($I446,all_tags[technology],1,FALSE),""),
IFERROR(VLOOKUP($J446,all_tags[technology],1,FALSE),""),
IFERROR(VLOOKUP($K446,all_tags[technology],1,FALSE),""),
IFERROR(VLOOKUP($L446,all_tags[technology],1,FALSE),""),
IFERROR(VLOOKUP($M446,all_tags[technology],1,FALSE),""),
IFERROR(VLOOKUP($N446,all_tags[technology],1,FALSE),""),
IFERROR(VLOOKUP($O446,all_tags[technology],1,FALSE),"")
)</f>
        <v>rstats#leaflet</v>
      </c>
      <c r="AK446" s="5" t="str">
        <f>_xlfn.TEXTJOIN("#",TRUE,
IFERROR(VLOOKUP($F446,all_tags[other],1,FALSE),""),
IFERROR(VLOOKUP($G446,all_tags[other],1,FALSE),""),
IFERROR(VLOOKUP($H446,all_tags[other],1,FALSE),""),
IFERROR(VLOOKUP($I446,all_tags[other],1,FALSE),""),
IFERROR(VLOOKUP($J446,all_tags[other],1,FALSE),""),
IFERROR(VLOOKUP($K446,all_tags[other],1,FALSE),""),
IFERROR(VLOOKUP($L446,all_tags[other],1,FALSE),""),
IFERROR(VLOOKUP($M446,all_tags[other],1,FALSE),""),
IFERROR(VLOOKUP($N446,all_tags[other],1,FALSE),""),
IFERROR(VLOOKUP($O446,all_tags[other],1,FALSE),"")
)</f>
        <v/>
      </c>
      <c r="AL446" t="str">
        <f t="shared" si="6"/>
        <v>course;data-analysis;technology;geospatial;rstats;leaflet</v>
      </c>
    </row>
    <row r="447" spans="1:38" x14ac:dyDescent="0.25">
      <c r="A447" t="str">
        <f>source_data[[#This Row],[link_id]]</f>
        <v>L01047</v>
      </c>
      <c r="B447" t="str">
        <f>source_data[[#This Row],[link]]</f>
        <v>https://twitter.com/zoe_meers/status/1017217786957819906/photo/1</v>
      </c>
      <c r="C447" t="str">
        <f>source_data[[#This Row],[article_title]]</f>
        <v>I recreated an NYT graphic (made in D3) in 10 minutes using ggparliament, a #ggplot2 #tidyverse extension in #rstats. H/T to @thosjleeper, @robert_squared, and uhhh... myself for doing a lot of work on ggparliament! https://t.co/Tzs37DJ8zY</v>
      </c>
      <c r="D447" t="str">
        <f>source_data[[#This Row],[concatenate]]</f>
        <v>post;example;data-viz;technology;rstats;ggplot2</v>
      </c>
      <c r="E447">
        <f>source_data[[#This Row],[tag_count]]</f>
        <v>5</v>
      </c>
      <c r="F447" t="str" cm="1">
        <f t="array" ref="F447:K447">_xlfn.TEXTSPLIT(Table5[[#This Row],[concatenate]],";")</f>
        <v>post</v>
      </c>
      <c r="G447" t="str">
        <v>example</v>
      </c>
      <c r="H447" t="str">
        <v>data-viz</v>
      </c>
      <c r="I447" t="str">
        <v>technology</v>
      </c>
      <c r="J447" t="str">
        <v>rstats</v>
      </c>
      <c r="K447" t="str">
        <v>ggplot2</v>
      </c>
      <c r="Q447">
        <f>IF(ISBLANK(F447),-1,COUNTIF(all_tags[],F447)-COUNTIF(all_tags[category],F447))</f>
        <v>1</v>
      </c>
      <c r="R447">
        <f>IF(ISBLANK(G447),-1,COUNTIF(all_tags[],G447)-COUNTIF(all_tags[category],G447))</f>
        <v>1</v>
      </c>
      <c r="S447">
        <f>IF(ISBLANK(H447),-1,COUNTIF(all_tags[],H447)-COUNTIF(all_tags[category],H447))</f>
        <v>1</v>
      </c>
      <c r="T447">
        <f>IF(ISBLANK(I447),-1,COUNTIF(all_tags[],I447)-COUNTIF(all_tags[category],I447))</f>
        <v>1</v>
      </c>
      <c r="U447">
        <f>IF(ISBLANK(J447),-1,COUNTIF(all_tags[],J447)-COUNTIF(all_tags[category],J447))</f>
        <v>1</v>
      </c>
      <c r="V447">
        <f>IF(ISBLANK(K447),-1,COUNTIF(all_tags[],K447)-COUNTIF(all_tags[category],K447))</f>
        <v>1</v>
      </c>
      <c r="W447">
        <f>IF(ISBLANK(L447),-1,COUNTIF(all_tags[],L447)-COUNTIF(all_tags[category],L447))</f>
        <v>-1</v>
      </c>
      <c r="X447">
        <f>IF(ISBLANK(M447),-1,COUNTIF(all_tags[],M447)-COUNTIF(all_tags[category],M447))</f>
        <v>-1</v>
      </c>
      <c r="Y447">
        <f>IF(ISBLANK(N447),-1,COUNTIF(all_tags[],N447)-COUNTIF(all_tags[category],N447))</f>
        <v>-1</v>
      </c>
      <c r="Z447">
        <f>IF(ISBLANK(O447),-1,COUNTIF(all_tags[],O447)-COUNTIF(all_tags[category],O447))</f>
        <v>-1</v>
      </c>
      <c r="AB447" t="str">
        <f>Table5[[#This Row],[link_id]]</f>
        <v>L01047</v>
      </c>
      <c r="AC447" s="5" t="str">
        <f>_xlfn.TEXTJOIN("#",TRUE,
IFERROR(VLOOKUP($F447,all_tags[format],1,FALSE),""),
IFERROR(VLOOKUP($G447,all_tags[format],1,FALSE),""),
IFERROR(VLOOKUP($H447,all_tags[format],1,FALSE),""),
IFERROR(VLOOKUP($I447,all_tags[format],1,FALSE),""),
IFERROR(VLOOKUP($J447,all_tags[format],1,FALSE),""),
IFERROR(VLOOKUP($K447,all_tags[format],1,FALSE),""),
IFERROR(VLOOKUP($L447,all_tags[format],1,FALSE),""),
IFERROR(VLOOKUP($M447,all_tags[format],1,FALSE),""),
IFERROR(VLOOKUP($N447,all_tags[format],1,FALSE),""),
IFERROR(VLOOKUP($O447,all_tags[format],1,FALSE),"")
)</f>
        <v>post</v>
      </c>
      <c r="AD447" s="5" t="str">
        <f>_xlfn.TEXTJOIN("#",TRUE,
IFERROR(VLOOKUP($F447,all_tags[type],1,FALSE),""),
IFERROR(VLOOKUP($G447,all_tags[type],1,FALSE),""),
IFERROR(VLOOKUP($H447,all_tags[type],1,FALSE),""),
IFERROR(VLOOKUP($I447,all_tags[type],1,FALSE),""),
IFERROR(VLOOKUP($J447,all_tags[type],1,FALSE),""),
IFERROR(VLOOKUP($K447,all_tags[type],1,FALSE),""),
IFERROR(VLOOKUP($L447,all_tags[type],1,FALSE),""),
IFERROR(VLOOKUP($M447,all_tags[type],1,FALSE),""),
IFERROR(VLOOKUP($N447,all_tags[type],1,FALSE),""),
IFERROR(VLOOKUP($O447,all_tags[type],1,FALSE),"")
)</f>
        <v/>
      </c>
      <c r="AE447" s="5" t="str">
        <f>_xlfn.TEXTJOIN("#",TRUE,
IFERROR(VLOOKUP($F447,all_tags[level],1,FALSE),""),
IFERROR(VLOOKUP($G447,all_tags[level],1,FALSE),""),
IFERROR(VLOOKUP($H447,all_tags[level],1,FALSE),""),
IFERROR(VLOOKUP($I447,all_tags[level],1,FALSE),""),
IFERROR(VLOOKUP($J447,all_tags[level],1,FALSE),""),
IFERROR(VLOOKUP($K447,all_tags[level],1,FALSE),""),
IFERROR(VLOOKUP($L447,all_tags[level],1,FALSE),""),
IFERROR(VLOOKUP($M447,all_tags[level],1,FALSE),""),
IFERROR(VLOOKUP($N447,all_tags[level],1,FALSE),""),
IFERROR(VLOOKUP($O447,all_tags[level],1,FALSE),"")
)</f>
        <v>example</v>
      </c>
      <c r="AF447" s="5" t="str">
        <f>_xlfn.TEXTJOIN("#",TRUE,
IFERROR(VLOOKUP($F447,all_tags[style],1,FALSE),""),
IFERROR(VLOOKUP($G447,all_tags[style],1,FALSE),""),
IFERROR(VLOOKUP($H447,all_tags[style],1,FALSE),""),
IFERROR(VLOOKUP($I447,all_tags[style],1,FALSE),""),
IFERROR(VLOOKUP($J447,all_tags[style],1,FALSE),""),
IFERROR(VLOOKUP($K447,all_tags[style],1,FALSE),""),
IFERROR(VLOOKUP($L447,all_tags[style],1,FALSE),""),
IFERROR(VLOOKUP($M447,all_tags[style],1,FALSE),""),
IFERROR(VLOOKUP($N447,all_tags[style],1,FALSE),""),
IFERROR(VLOOKUP($O447,all_tags[style],1,FALSE),"")
)</f>
        <v/>
      </c>
      <c r="AG447" s="5" t="str">
        <f>_xlfn.TEXTJOIN("#",TRUE,
IFERROR(VLOOKUP($F447,all_tags[theme],1,FALSE),""),
IFERROR(VLOOKUP($G447,all_tags[theme],1,FALSE),""),
IFERROR(VLOOKUP($H447,all_tags[theme],1,FALSE),""),
IFERROR(VLOOKUP($I447,all_tags[theme],1,FALSE),""),
IFERROR(VLOOKUP($J447,all_tags[theme],1,FALSE),""),
IFERROR(VLOOKUP($K447,all_tags[theme],1,FALSE),""),
IFERROR(VLOOKUP($L447,all_tags[theme],1,FALSE),""),
IFERROR(VLOOKUP($M447,all_tags[theme],1,FALSE),""),
IFERROR(VLOOKUP($N447,all_tags[theme],1,FALSE),""),
IFERROR(VLOOKUP($O447,all_tags[theme],1,FALSE),"")
)</f>
        <v>data-viz</v>
      </c>
      <c r="AH447" s="5" t="str">
        <f>_xlfn.TEXTJOIN("#",TRUE,
IFERROR(VLOOKUP($F447,all_tags[topic],1,FALSE),""),
IFERROR(VLOOKUP($G447,all_tags[topic],1,FALSE),""),
IFERROR(VLOOKUP($H447,all_tags[topic],1,FALSE),""),
IFERROR(VLOOKUP($I447,all_tags[topic],1,FALSE),""),
IFERROR(VLOOKUP($J447,all_tags[topic],1,FALSE),""),
IFERROR(VLOOKUP($K447,all_tags[topic],1,FALSE),""),
IFERROR(VLOOKUP($L447,all_tags[topic],1,FALSE),""),
IFERROR(VLOOKUP($M447,all_tags[topic],1,FALSE),""),
IFERROR(VLOOKUP($N447,all_tags[topic],1,FALSE),""),
IFERROR(VLOOKUP($O447,all_tags[topic],1,FALSE),"")
)</f>
        <v>technology</v>
      </c>
      <c r="AI447" s="5" t="str">
        <f>_xlfn.TEXTJOIN("#",TRUE,
IFERROR(VLOOKUP($F447,all_tags[area],1,FALSE),""),
IFERROR(VLOOKUP($G447,all_tags[area],1,FALSE),""),
IFERROR(VLOOKUP($H447,all_tags[area],1,FALSE),""),
IFERROR(VLOOKUP($I447,all_tags[area],1,FALSE),""),
IFERROR(VLOOKUP($J447,all_tags[area],1,FALSE),""),
IFERROR(VLOOKUP($K447,all_tags[area],1,FALSE),""),
IFERROR(VLOOKUP($L447,all_tags[area],1,FALSE),""),
IFERROR(VLOOKUP($M447,all_tags[area],1,FALSE),""),
IFERROR(VLOOKUP($N447,all_tags[area],1,FALSE),""),
IFERROR(VLOOKUP($O447,all_tags[area],1,FALSE),"")
)</f>
        <v/>
      </c>
      <c r="AJ447" s="5" t="str">
        <f>_xlfn.TEXTJOIN("#",TRUE,
IFERROR(VLOOKUP($F447,all_tags[technology],1,FALSE),""),
IFERROR(VLOOKUP($G447,all_tags[technology],1,FALSE),""),
IFERROR(VLOOKUP($H447,all_tags[technology],1,FALSE),""),
IFERROR(VLOOKUP($I447,all_tags[technology],1,FALSE),""),
IFERROR(VLOOKUP($J447,all_tags[technology],1,FALSE),""),
IFERROR(VLOOKUP($K447,all_tags[technology],1,FALSE),""),
IFERROR(VLOOKUP($L447,all_tags[technology],1,FALSE),""),
IFERROR(VLOOKUP($M447,all_tags[technology],1,FALSE),""),
IFERROR(VLOOKUP($N447,all_tags[technology],1,FALSE),""),
IFERROR(VLOOKUP($O447,all_tags[technology],1,FALSE),"")
)</f>
        <v>rstats#ggplot2</v>
      </c>
      <c r="AK447" s="5" t="str">
        <f>_xlfn.TEXTJOIN("#",TRUE,
IFERROR(VLOOKUP($F447,all_tags[other],1,FALSE),""),
IFERROR(VLOOKUP($G447,all_tags[other],1,FALSE),""),
IFERROR(VLOOKUP($H447,all_tags[other],1,FALSE),""),
IFERROR(VLOOKUP($I447,all_tags[other],1,FALSE),""),
IFERROR(VLOOKUP($J447,all_tags[other],1,FALSE),""),
IFERROR(VLOOKUP($K447,all_tags[other],1,FALSE),""),
IFERROR(VLOOKUP($L447,all_tags[other],1,FALSE),""),
IFERROR(VLOOKUP($M447,all_tags[other],1,FALSE),""),
IFERROR(VLOOKUP($N447,all_tags[other],1,FALSE),""),
IFERROR(VLOOKUP($O447,all_tags[other],1,FALSE),"")
)</f>
        <v/>
      </c>
      <c r="AL447" t="str">
        <f t="shared" si="6"/>
        <v>post;example;data-viz;technology;rstats;ggplot2</v>
      </c>
    </row>
    <row r="448" spans="1:38" x14ac:dyDescent="0.25">
      <c r="A448" t="str">
        <f>source_data[[#This Row],[link_id]]</f>
        <v>L01048</v>
      </c>
      <c r="B448" t="str">
        <f>source_data[[#This Row],[link]]</f>
        <v>https://speakerdeck.com/yutannihilation/introduction-to-gghighlight</v>
      </c>
      <c r="C448" t="str">
        <f>source_data[[#This Row],[article_title]]</f>
        <v>Introduction to gghighlight</v>
      </c>
      <c r="D448" t="str">
        <f>source_data[[#This Row],[concatenate]]</f>
        <v>slides;package;data-viz;technique;technology;rstats;ggplot2</v>
      </c>
      <c r="E448">
        <f>source_data[[#This Row],[tag_count]]</f>
        <v>5</v>
      </c>
      <c r="F448" t="str" cm="1">
        <f t="array" ref="F448:L448">_xlfn.TEXTSPLIT(Table5[[#This Row],[concatenate]],";")</f>
        <v>slides</v>
      </c>
      <c r="G448" t="str">
        <v>package</v>
      </c>
      <c r="H448" t="str">
        <v>data-viz</v>
      </c>
      <c r="I448" t="str">
        <v>technique</v>
      </c>
      <c r="J448" t="str">
        <v>technology</v>
      </c>
      <c r="K448" t="str">
        <v>rstats</v>
      </c>
      <c r="L448" t="str">
        <v>ggplot2</v>
      </c>
      <c r="Q448">
        <f>IF(ISBLANK(F448),-1,COUNTIF(all_tags[],F448)-COUNTIF(all_tags[category],F448))</f>
        <v>1</v>
      </c>
      <c r="R448">
        <f>IF(ISBLANK(G448),-1,COUNTIF(all_tags[],G448)-COUNTIF(all_tags[category],G448))</f>
        <v>1</v>
      </c>
      <c r="S448">
        <f>IF(ISBLANK(H448),-1,COUNTIF(all_tags[],H448)-COUNTIF(all_tags[category],H448))</f>
        <v>1</v>
      </c>
      <c r="T448">
        <f>IF(ISBLANK(I448),-1,COUNTIF(all_tags[],I448)-COUNTIF(all_tags[category],I448))</f>
        <v>1</v>
      </c>
      <c r="U448">
        <f>IF(ISBLANK(J448),-1,COUNTIF(all_tags[],J448)-COUNTIF(all_tags[category],J448))</f>
        <v>1</v>
      </c>
      <c r="V448">
        <f>IF(ISBLANK(K448),-1,COUNTIF(all_tags[],K448)-COUNTIF(all_tags[category],K448))</f>
        <v>1</v>
      </c>
      <c r="W448">
        <f>IF(ISBLANK(L448),-1,COUNTIF(all_tags[],L448)-COUNTIF(all_tags[category],L448))</f>
        <v>1</v>
      </c>
      <c r="X448">
        <f>IF(ISBLANK(M448),-1,COUNTIF(all_tags[],M448)-COUNTIF(all_tags[category],M448))</f>
        <v>-1</v>
      </c>
      <c r="Y448">
        <f>IF(ISBLANK(N448),-1,COUNTIF(all_tags[],N448)-COUNTIF(all_tags[category],N448))</f>
        <v>-1</v>
      </c>
      <c r="Z448">
        <f>IF(ISBLANK(O448),-1,COUNTIF(all_tags[],O448)-COUNTIF(all_tags[category],O448))</f>
        <v>-1</v>
      </c>
      <c r="AB448" t="str">
        <f>Table5[[#This Row],[link_id]]</f>
        <v>L01048</v>
      </c>
      <c r="AC448" s="5" t="str">
        <f>_xlfn.TEXTJOIN("#",TRUE,
IFERROR(VLOOKUP($F448,all_tags[format],1,FALSE),""),
IFERROR(VLOOKUP($G448,all_tags[format],1,FALSE),""),
IFERROR(VLOOKUP($H448,all_tags[format],1,FALSE),""),
IFERROR(VLOOKUP($I448,all_tags[format],1,FALSE),""),
IFERROR(VLOOKUP($J448,all_tags[format],1,FALSE),""),
IFERROR(VLOOKUP($K448,all_tags[format],1,FALSE),""),
IFERROR(VLOOKUP($L448,all_tags[format],1,FALSE),""),
IFERROR(VLOOKUP($M448,all_tags[format],1,FALSE),""),
IFERROR(VLOOKUP($N448,all_tags[format],1,FALSE),""),
IFERROR(VLOOKUP($O448,all_tags[format],1,FALSE),"")
)</f>
        <v>slides#package</v>
      </c>
      <c r="AD448" s="5" t="str">
        <f>_xlfn.TEXTJOIN("#",TRUE,
IFERROR(VLOOKUP($F448,all_tags[type],1,FALSE),""),
IFERROR(VLOOKUP($G448,all_tags[type],1,FALSE),""),
IFERROR(VLOOKUP($H448,all_tags[type],1,FALSE),""),
IFERROR(VLOOKUP($I448,all_tags[type],1,FALSE),""),
IFERROR(VLOOKUP($J448,all_tags[type],1,FALSE),""),
IFERROR(VLOOKUP($K448,all_tags[type],1,FALSE),""),
IFERROR(VLOOKUP($L448,all_tags[type],1,FALSE),""),
IFERROR(VLOOKUP($M448,all_tags[type],1,FALSE),""),
IFERROR(VLOOKUP($N448,all_tags[type],1,FALSE),""),
IFERROR(VLOOKUP($O448,all_tags[type],1,FALSE),"")
)</f>
        <v/>
      </c>
      <c r="AE448" s="5" t="str">
        <f>_xlfn.TEXTJOIN("#",TRUE,
IFERROR(VLOOKUP($F448,all_tags[level],1,FALSE),""),
IFERROR(VLOOKUP($G448,all_tags[level],1,FALSE),""),
IFERROR(VLOOKUP($H448,all_tags[level],1,FALSE),""),
IFERROR(VLOOKUP($I448,all_tags[level],1,FALSE),""),
IFERROR(VLOOKUP($J448,all_tags[level],1,FALSE),""),
IFERROR(VLOOKUP($K448,all_tags[level],1,FALSE),""),
IFERROR(VLOOKUP($L448,all_tags[level],1,FALSE),""),
IFERROR(VLOOKUP($M448,all_tags[level],1,FALSE),""),
IFERROR(VLOOKUP($N448,all_tags[level],1,FALSE),""),
IFERROR(VLOOKUP($O448,all_tags[level],1,FALSE),"")
)</f>
        <v/>
      </c>
      <c r="AF448" s="5" t="str">
        <f>_xlfn.TEXTJOIN("#",TRUE,
IFERROR(VLOOKUP($F448,all_tags[style],1,FALSE),""),
IFERROR(VLOOKUP($G448,all_tags[style],1,FALSE),""),
IFERROR(VLOOKUP($H448,all_tags[style],1,FALSE),""),
IFERROR(VLOOKUP($I448,all_tags[style],1,FALSE),""),
IFERROR(VLOOKUP($J448,all_tags[style],1,FALSE),""),
IFERROR(VLOOKUP($K448,all_tags[style],1,FALSE),""),
IFERROR(VLOOKUP($L448,all_tags[style],1,FALSE),""),
IFERROR(VLOOKUP($M448,all_tags[style],1,FALSE),""),
IFERROR(VLOOKUP($N448,all_tags[style],1,FALSE),""),
IFERROR(VLOOKUP($O448,all_tags[style],1,FALSE),"")
)</f>
        <v/>
      </c>
      <c r="AG448" s="5" t="str">
        <f>_xlfn.TEXTJOIN("#",TRUE,
IFERROR(VLOOKUP($F448,all_tags[theme],1,FALSE),""),
IFERROR(VLOOKUP($G448,all_tags[theme],1,FALSE),""),
IFERROR(VLOOKUP($H448,all_tags[theme],1,FALSE),""),
IFERROR(VLOOKUP($I448,all_tags[theme],1,FALSE),""),
IFERROR(VLOOKUP($J448,all_tags[theme],1,FALSE),""),
IFERROR(VLOOKUP($K448,all_tags[theme],1,FALSE),""),
IFERROR(VLOOKUP($L448,all_tags[theme],1,FALSE),""),
IFERROR(VLOOKUP($M448,all_tags[theme],1,FALSE),""),
IFERROR(VLOOKUP($N448,all_tags[theme],1,FALSE),""),
IFERROR(VLOOKUP($O448,all_tags[theme],1,FALSE),"")
)</f>
        <v>data-viz</v>
      </c>
      <c r="AH448" s="5" t="str">
        <f>_xlfn.TEXTJOIN("#",TRUE,
IFERROR(VLOOKUP($F448,all_tags[topic],1,FALSE),""),
IFERROR(VLOOKUP($G448,all_tags[topic],1,FALSE),""),
IFERROR(VLOOKUP($H448,all_tags[topic],1,FALSE),""),
IFERROR(VLOOKUP($I448,all_tags[topic],1,FALSE),""),
IFERROR(VLOOKUP($J448,all_tags[topic],1,FALSE),""),
IFERROR(VLOOKUP($K448,all_tags[topic],1,FALSE),""),
IFERROR(VLOOKUP($L448,all_tags[topic],1,FALSE),""),
IFERROR(VLOOKUP($M448,all_tags[topic],1,FALSE),""),
IFERROR(VLOOKUP($N448,all_tags[topic],1,FALSE),""),
IFERROR(VLOOKUP($O448,all_tags[topic],1,FALSE),"")
)</f>
        <v>technique#technology</v>
      </c>
      <c r="AI448" s="5" t="str">
        <f>_xlfn.TEXTJOIN("#",TRUE,
IFERROR(VLOOKUP($F448,all_tags[area],1,FALSE),""),
IFERROR(VLOOKUP($G448,all_tags[area],1,FALSE),""),
IFERROR(VLOOKUP($H448,all_tags[area],1,FALSE),""),
IFERROR(VLOOKUP($I448,all_tags[area],1,FALSE),""),
IFERROR(VLOOKUP($J448,all_tags[area],1,FALSE),""),
IFERROR(VLOOKUP($K448,all_tags[area],1,FALSE),""),
IFERROR(VLOOKUP($L448,all_tags[area],1,FALSE),""),
IFERROR(VLOOKUP($M448,all_tags[area],1,FALSE),""),
IFERROR(VLOOKUP($N448,all_tags[area],1,FALSE),""),
IFERROR(VLOOKUP($O448,all_tags[area],1,FALSE),"")
)</f>
        <v/>
      </c>
      <c r="AJ448" s="5" t="str">
        <f>_xlfn.TEXTJOIN("#",TRUE,
IFERROR(VLOOKUP($F448,all_tags[technology],1,FALSE),""),
IFERROR(VLOOKUP($G448,all_tags[technology],1,FALSE),""),
IFERROR(VLOOKUP($H448,all_tags[technology],1,FALSE),""),
IFERROR(VLOOKUP($I448,all_tags[technology],1,FALSE),""),
IFERROR(VLOOKUP($J448,all_tags[technology],1,FALSE),""),
IFERROR(VLOOKUP($K448,all_tags[technology],1,FALSE),""),
IFERROR(VLOOKUP($L448,all_tags[technology],1,FALSE),""),
IFERROR(VLOOKUP($M448,all_tags[technology],1,FALSE),""),
IFERROR(VLOOKUP($N448,all_tags[technology],1,FALSE),""),
IFERROR(VLOOKUP($O448,all_tags[technology],1,FALSE),"")
)</f>
        <v>rstats#ggplot2</v>
      </c>
      <c r="AK448" s="5" t="str">
        <f>_xlfn.TEXTJOIN("#",TRUE,
IFERROR(VLOOKUP($F448,all_tags[other],1,FALSE),""),
IFERROR(VLOOKUP($G448,all_tags[other],1,FALSE),""),
IFERROR(VLOOKUP($H448,all_tags[other],1,FALSE),""),
IFERROR(VLOOKUP($I448,all_tags[other],1,FALSE),""),
IFERROR(VLOOKUP($J448,all_tags[other],1,FALSE),""),
IFERROR(VLOOKUP($K448,all_tags[other],1,FALSE),""),
IFERROR(VLOOKUP($L448,all_tags[other],1,FALSE),""),
IFERROR(VLOOKUP($M448,all_tags[other],1,FALSE),""),
IFERROR(VLOOKUP($N448,all_tags[other],1,FALSE),""),
IFERROR(VLOOKUP($O448,all_tags[other],1,FALSE),"")
)</f>
        <v/>
      </c>
      <c r="AL448" t="str">
        <f t="shared" si="6"/>
        <v>slides;package;data-viz;technique;technology;rstats;ggplot2</v>
      </c>
    </row>
    <row r="449" spans="1:38" x14ac:dyDescent="0.25">
      <c r="A449" t="str">
        <f>source_data[[#This Row],[link_id]]</f>
        <v>L01049</v>
      </c>
      <c r="B449" t="str">
        <f>source_data[[#This Row],[link]]</f>
        <v>https://www.datacamp.com/courses/python-for-r-users</v>
      </c>
      <c r="C449" t="str">
        <f>source_data[[#This Row],[article_title]]</f>
        <v>Python for R Users</v>
      </c>
      <c r="D449" t="str">
        <f>source_data[[#This Row],[concatenate]]</f>
        <v>course;data-analysis;technology;rstats;python</v>
      </c>
      <c r="E449">
        <f>source_data[[#This Row],[tag_count]]</f>
        <v>4</v>
      </c>
      <c r="F449" t="str" cm="1">
        <f t="array" ref="F449:J449">_xlfn.TEXTSPLIT(Table5[[#This Row],[concatenate]],";")</f>
        <v>course</v>
      </c>
      <c r="G449" t="str">
        <v>data-analysis</v>
      </c>
      <c r="H449" t="str">
        <v>technology</v>
      </c>
      <c r="I449" t="str">
        <v>rstats</v>
      </c>
      <c r="J449" t="str">
        <v>python</v>
      </c>
      <c r="Q449">
        <f>IF(ISBLANK(F449),-1,COUNTIF(all_tags[],F449)-COUNTIF(all_tags[category],F449))</f>
        <v>1</v>
      </c>
      <c r="R449">
        <f>IF(ISBLANK(G449),-1,COUNTIF(all_tags[],G449)-COUNTIF(all_tags[category],G449))</f>
        <v>1</v>
      </c>
      <c r="S449">
        <f>IF(ISBLANK(H449),-1,COUNTIF(all_tags[],H449)-COUNTIF(all_tags[category],H449))</f>
        <v>1</v>
      </c>
      <c r="T449">
        <f>IF(ISBLANK(I449),-1,COUNTIF(all_tags[],I449)-COUNTIF(all_tags[category],I449))</f>
        <v>1</v>
      </c>
      <c r="U449">
        <f>IF(ISBLANK(J449),-1,COUNTIF(all_tags[],J449)-COUNTIF(all_tags[category],J449))</f>
        <v>1</v>
      </c>
      <c r="V449">
        <f>IF(ISBLANK(K449),-1,COUNTIF(all_tags[],K449)-COUNTIF(all_tags[category],K449))</f>
        <v>-1</v>
      </c>
      <c r="W449">
        <f>IF(ISBLANK(L449),-1,COUNTIF(all_tags[],L449)-COUNTIF(all_tags[category],L449))</f>
        <v>-1</v>
      </c>
      <c r="X449">
        <f>IF(ISBLANK(M449),-1,COUNTIF(all_tags[],M449)-COUNTIF(all_tags[category],M449))</f>
        <v>-1</v>
      </c>
      <c r="Y449">
        <f>IF(ISBLANK(N449),-1,COUNTIF(all_tags[],N449)-COUNTIF(all_tags[category],N449))</f>
        <v>-1</v>
      </c>
      <c r="Z449">
        <f>IF(ISBLANK(O449),-1,COUNTIF(all_tags[],O449)-COUNTIF(all_tags[category],O449))</f>
        <v>-1</v>
      </c>
      <c r="AB449" t="str">
        <f>Table5[[#This Row],[link_id]]</f>
        <v>L01049</v>
      </c>
      <c r="AC449" s="5" t="str">
        <f>_xlfn.TEXTJOIN("#",TRUE,
IFERROR(VLOOKUP($F449,all_tags[format],1,FALSE),""),
IFERROR(VLOOKUP($G449,all_tags[format],1,FALSE),""),
IFERROR(VLOOKUP($H449,all_tags[format],1,FALSE),""),
IFERROR(VLOOKUP($I449,all_tags[format],1,FALSE),""),
IFERROR(VLOOKUP($J449,all_tags[format],1,FALSE),""),
IFERROR(VLOOKUP($K449,all_tags[format],1,FALSE),""),
IFERROR(VLOOKUP($L449,all_tags[format],1,FALSE),""),
IFERROR(VLOOKUP($M449,all_tags[format],1,FALSE),""),
IFERROR(VLOOKUP($N449,all_tags[format],1,FALSE),""),
IFERROR(VLOOKUP($O449,all_tags[format],1,FALSE),"")
)</f>
        <v>course</v>
      </c>
      <c r="AD449" s="5" t="str">
        <f>_xlfn.TEXTJOIN("#",TRUE,
IFERROR(VLOOKUP($F449,all_tags[type],1,FALSE),""),
IFERROR(VLOOKUP($G449,all_tags[type],1,FALSE),""),
IFERROR(VLOOKUP($H449,all_tags[type],1,FALSE),""),
IFERROR(VLOOKUP($I449,all_tags[type],1,FALSE),""),
IFERROR(VLOOKUP($J449,all_tags[type],1,FALSE),""),
IFERROR(VLOOKUP($K449,all_tags[type],1,FALSE),""),
IFERROR(VLOOKUP($L449,all_tags[type],1,FALSE),""),
IFERROR(VLOOKUP($M449,all_tags[type],1,FALSE),""),
IFERROR(VLOOKUP($N449,all_tags[type],1,FALSE),""),
IFERROR(VLOOKUP($O449,all_tags[type],1,FALSE),"")
)</f>
        <v/>
      </c>
      <c r="AE449" s="5" t="str">
        <f>_xlfn.TEXTJOIN("#",TRUE,
IFERROR(VLOOKUP($F449,all_tags[level],1,FALSE),""),
IFERROR(VLOOKUP($G449,all_tags[level],1,FALSE),""),
IFERROR(VLOOKUP($H449,all_tags[level],1,FALSE),""),
IFERROR(VLOOKUP($I449,all_tags[level],1,FALSE),""),
IFERROR(VLOOKUP($J449,all_tags[level],1,FALSE),""),
IFERROR(VLOOKUP($K449,all_tags[level],1,FALSE),""),
IFERROR(VLOOKUP($L449,all_tags[level],1,FALSE),""),
IFERROR(VLOOKUP($M449,all_tags[level],1,FALSE),""),
IFERROR(VLOOKUP($N449,all_tags[level],1,FALSE),""),
IFERROR(VLOOKUP($O449,all_tags[level],1,FALSE),"")
)</f>
        <v/>
      </c>
      <c r="AF449" s="5" t="str">
        <f>_xlfn.TEXTJOIN("#",TRUE,
IFERROR(VLOOKUP($F449,all_tags[style],1,FALSE),""),
IFERROR(VLOOKUP($G449,all_tags[style],1,FALSE),""),
IFERROR(VLOOKUP($H449,all_tags[style],1,FALSE),""),
IFERROR(VLOOKUP($I449,all_tags[style],1,FALSE),""),
IFERROR(VLOOKUP($J449,all_tags[style],1,FALSE),""),
IFERROR(VLOOKUP($K449,all_tags[style],1,FALSE),""),
IFERROR(VLOOKUP($L449,all_tags[style],1,FALSE),""),
IFERROR(VLOOKUP($M449,all_tags[style],1,FALSE),""),
IFERROR(VLOOKUP($N449,all_tags[style],1,FALSE),""),
IFERROR(VLOOKUP($O449,all_tags[style],1,FALSE),"")
)</f>
        <v/>
      </c>
      <c r="AG449" s="5" t="str">
        <f>_xlfn.TEXTJOIN("#",TRUE,
IFERROR(VLOOKUP($F449,all_tags[theme],1,FALSE),""),
IFERROR(VLOOKUP($G449,all_tags[theme],1,FALSE),""),
IFERROR(VLOOKUP($H449,all_tags[theme],1,FALSE),""),
IFERROR(VLOOKUP($I449,all_tags[theme],1,FALSE),""),
IFERROR(VLOOKUP($J449,all_tags[theme],1,FALSE),""),
IFERROR(VLOOKUP($K449,all_tags[theme],1,FALSE),""),
IFERROR(VLOOKUP($L449,all_tags[theme],1,FALSE),""),
IFERROR(VLOOKUP($M449,all_tags[theme],1,FALSE),""),
IFERROR(VLOOKUP($N449,all_tags[theme],1,FALSE),""),
IFERROR(VLOOKUP($O449,all_tags[theme],1,FALSE),"")
)</f>
        <v>data-analysis</v>
      </c>
      <c r="AH449" s="5" t="str">
        <f>_xlfn.TEXTJOIN("#",TRUE,
IFERROR(VLOOKUP($F449,all_tags[topic],1,FALSE),""),
IFERROR(VLOOKUP($G449,all_tags[topic],1,FALSE),""),
IFERROR(VLOOKUP($H449,all_tags[topic],1,FALSE),""),
IFERROR(VLOOKUP($I449,all_tags[topic],1,FALSE),""),
IFERROR(VLOOKUP($J449,all_tags[topic],1,FALSE),""),
IFERROR(VLOOKUP($K449,all_tags[topic],1,FALSE),""),
IFERROR(VLOOKUP($L449,all_tags[topic],1,FALSE),""),
IFERROR(VLOOKUP($M449,all_tags[topic],1,FALSE),""),
IFERROR(VLOOKUP($N449,all_tags[topic],1,FALSE),""),
IFERROR(VLOOKUP($O449,all_tags[topic],1,FALSE),"")
)</f>
        <v>technology</v>
      </c>
      <c r="AI449" s="5" t="str">
        <f>_xlfn.TEXTJOIN("#",TRUE,
IFERROR(VLOOKUP($F449,all_tags[area],1,FALSE),""),
IFERROR(VLOOKUP($G449,all_tags[area],1,FALSE),""),
IFERROR(VLOOKUP($H449,all_tags[area],1,FALSE),""),
IFERROR(VLOOKUP($I449,all_tags[area],1,FALSE),""),
IFERROR(VLOOKUP($J449,all_tags[area],1,FALSE),""),
IFERROR(VLOOKUP($K449,all_tags[area],1,FALSE),""),
IFERROR(VLOOKUP($L449,all_tags[area],1,FALSE),""),
IFERROR(VLOOKUP($M449,all_tags[area],1,FALSE),""),
IFERROR(VLOOKUP($N449,all_tags[area],1,FALSE),""),
IFERROR(VLOOKUP($O449,all_tags[area],1,FALSE),"")
)</f>
        <v/>
      </c>
      <c r="AJ449" s="5" t="str">
        <f>_xlfn.TEXTJOIN("#",TRUE,
IFERROR(VLOOKUP($F449,all_tags[technology],1,FALSE),""),
IFERROR(VLOOKUP($G449,all_tags[technology],1,FALSE),""),
IFERROR(VLOOKUP($H449,all_tags[technology],1,FALSE),""),
IFERROR(VLOOKUP($I449,all_tags[technology],1,FALSE),""),
IFERROR(VLOOKUP($J449,all_tags[technology],1,FALSE),""),
IFERROR(VLOOKUP($K449,all_tags[technology],1,FALSE),""),
IFERROR(VLOOKUP($L449,all_tags[technology],1,FALSE),""),
IFERROR(VLOOKUP($M449,all_tags[technology],1,FALSE),""),
IFERROR(VLOOKUP($N449,all_tags[technology],1,FALSE),""),
IFERROR(VLOOKUP($O449,all_tags[technology],1,FALSE),"")
)</f>
        <v>rstats#python</v>
      </c>
      <c r="AK449" s="5" t="str">
        <f>_xlfn.TEXTJOIN("#",TRUE,
IFERROR(VLOOKUP($F449,all_tags[other],1,FALSE),""),
IFERROR(VLOOKUP($G449,all_tags[other],1,FALSE),""),
IFERROR(VLOOKUP($H449,all_tags[other],1,FALSE),""),
IFERROR(VLOOKUP($I449,all_tags[other],1,FALSE),""),
IFERROR(VLOOKUP($J449,all_tags[other],1,FALSE),""),
IFERROR(VLOOKUP($K449,all_tags[other],1,FALSE),""),
IFERROR(VLOOKUP($L449,all_tags[other],1,FALSE),""),
IFERROR(VLOOKUP($M449,all_tags[other],1,FALSE),""),
IFERROR(VLOOKUP($N449,all_tags[other],1,FALSE),""),
IFERROR(VLOOKUP($O449,all_tags[other],1,FALSE),"")
)</f>
        <v/>
      </c>
      <c r="AL449" t="str">
        <f t="shared" si="6"/>
        <v>course;data-analysis;technology;rstats;python</v>
      </c>
    </row>
    <row r="450" spans="1:38" x14ac:dyDescent="0.25">
      <c r="A450" t="str">
        <f>source_data[[#This Row],[link_id]]</f>
        <v>L01051</v>
      </c>
      <c r="B450" t="str">
        <f>source_data[[#This Row],[link]]</f>
        <v>http://rpubs.com/Ryo-N7/visualize_world_cup_with_R</v>
      </c>
      <c r="C450" t="str">
        <f>source_data[[#This Row],[article_title]]</f>
        <v>Visualizing the World Cup with R!</v>
      </c>
      <c r="D450" t="str">
        <f>source_data[[#This Row],[concatenate]]</f>
        <v>presentation;how-to;data-viz;data-story</v>
      </c>
      <c r="E450">
        <f>source_data[[#This Row],[tag_count]]</f>
        <v>5</v>
      </c>
      <c r="F450" t="str" cm="1">
        <f t="array" ref="F450:I450">_xlfn.TEXTSPLIT(Table5[[#This Row],[concatenate]],";")</f>
        <v>presentation</v>
      </c>
      <c r="G450" t="str">
        <v>how-to</v>
      </c>
      <c r="H450" t="str">
        <v>data-viz</v>
      </c>
      <c r="I450" t="str">
        <v>data-story</v>
      </c>
      <c r="Q450">
        <f>IF(ISBLANK(F450),-1,COUNTIF(all_tags[],F450)-COUNTIF(all_tags[category],F450))</f>
        <v>1</v>
      </c>
      <c r="R450">
        <f>IF(ISBLANK(G450),-1,COUNTIF(all_tags[],G450)-COUNTIF(all_tags[category],G450))</f>
        <v>1</v>
      </c>
      <c r="S450">
        <f>IF(ISBLANK(H450),-1,COUNTIF(all_tags[],H450)-COUNTIF(all_tags[category],H450))</f>
        <v>1</v>
      </c>
      <c r="T450">
        <f>IF(ISBLANK(I450),-1,COUNTIF(all_tags[],I450)-COUNTIF(all_tags[category],I450))</f>
        <v>1</v>
      </c>
      <c r="U450">
        <f>IF(ISBLANK(J450),-1,COUNTIF(all_tags[],J450)-COUNTIF(all_tags[category],J450))</f>
        <v>-1</v>
      </c>
      <c r="V450">
        <f>IF(ISBLANK(K450),-1,COUNTIF(all_tags[],K450)-COUNTIF(all_tags[category],K450))</f>
        <v>-1</v>
      </c>
      <c r="W450">
        <f>IF(ISBLANK(L450),-1,COUNTIF(all_tags[],L450)-COUNTIF(all_tags[category],L450))</f>
        <v>-1</v>
      </c>
      <c r="X450">
        <f>IF(ISBLANK(M450),-1,COUNTIF(all_tags[],M450)-COUNTIF(all_tags[category],M450))</f>
        <v>-1</v>
      </c>
      <c r="Y450">
        <f>IF(ISBLANK(N450),-1,COUNTIF(all_tags[],N450)-COUNTIF(all_tags[category],N450))</f>
        <v>-1</v>
      </c>
      <c r="Z450">
        <f>IF(ISBLANK(O450),-1,COUNTIF(all_tags[],O450)-COUNTIF(all_tags[category],O450))</f>
        <v>-1</v>
      </c>
      <c r="AB450" t="str">
        <f>Table5[[#This Row],[link_id]]</f>
        <v>L01051</v>
      </c>
      <c r="AC450" s="5" t="str">
        <f>_xlfn.TEXTJOIN("#",TRUE,
IFERROR(VLOOKUP($F450,all_tags[format],1,FALSE),""),
IFERROR(VLOOKUP($G450,all_tags[format],1,FALSE),""),
IFERROR(VLOOKUP($H450,all_tags[format],1,FALSE),""),
IFERROR(VLOOKUP($I450,all_tags[format],1,FALSE),""),
IFERROR(VLOOKUP($J450,all_tags[format],1,FALSE),""),
IFERROR(VLOOKUP($K450,all_tags[format],1,FALSE),""),
IFERROR(VLOOKUP($L450,all_tags[format],1,FALSE),""),
IFERROR(VLOOKUP($M450,all_tags[format],1,FALSE),""),
IFERROR(VLOOKUP($N450,all_tags[format],1,FALSE),""),
IFERROR(VLOOKUP($O450,all_tags[format],1,FALSE),"")
)</f>
        <v>presentation</v>
      </c>
      <c r="AD450" s="5" t="str">
        <f>_xlfn.TEXTJOIN("#",TRUE,
IFERROR(VLOOKUP($F450,all_tags[type],1,FALSE),""),
IFERROR(VLOOKUP($G450,all_tags[type],1,FALSE),""),
IFERROR(VLOOKUP($H450,all_tags[type],1,FALSE),""),
IFERROR(VLOOKUP($I450,all_tags[type],1,FALSE),""),
IFERROR(VLOOKUP($J450,all_tags[type],1,FALSE),""),
IFERROR(VLOOKUP($K450,all_tags[type],1,FALSE),""),
IFERROR(VLOOKUP($L450,all_tags[type],1,FALSE),""),
IFERROR(VLOOKUP($M450,all_tags[type],1,FALSE),""),
IFERROR(VLOOKUP($N450,all_tags[type],1,FALSE),""),
IFERROR(VLOOKUP($O450,all_tags[type],1,FALSE),"")
)</f>
        <v>how-to</v>
      </c>
      <c r="AE450" s="5" t="str">
        <f>_xlfn.TEXTJOIN("#",TRUE,
IFERROR(VLOOKUP($F450,all_tags[level],1,FALSE),""),
IFERROR(VLOOKUP($G450,all_tags[level],1,FALSE),""),
IFERROR(VLOOKUP($H450,all_tags[level],1,FALSE),""),
IFERROR(VLOOKUP($I450,all_tags[level],1,FALSE),""),
IFERROR(VLOOKUP($J450,all_tags[level],1,FALSE),""),
IFERROR(VLOOKUP($K450,all_tags[level],1,FALSE),""),
IFERROR(VLOOKUP($L450,all_tags[level],1,FALSE),""),
IFERROR(VLOOKUP($M450,all_tags[level],1,FALSE),""),
IFERROR(VLOOKUP($N450,all_tags[level],1,FALSE),""),
IFERROR(VLOOKUP($O450,all_tags[level],1,FALSE),"")
)</f>
        <v/>
      </c>
      <c r="AF450" s="5" t="str">
        <f>_xlfn.TEXTJOIN("#",TRUE,
IFERROR(VLOOKUP($F450,all_tags[style],1,FALSE),""),
IFERROR(VLOOKUP($G450,all_tags[style],1,FALSE),""),
IFERROR(VLOOKUP($H450,all_tags[style],1,FALSE),""),
IFERROR(VLOOKUP($I450,all_tags[style],1,FALSE),""),
IFERROR(VLOOKUP($J450,all_tags[style],1,FALSE),""),
IFERROR(VLOOKUP($K450,all_tags[style],1,FALSE),""),
IFERROR(VLOOKUP($L450,all_tags[style],1,FALSE),""),
IFERROR(VLOOKUP($M450,all_tags[style],1,FALSE),""),
IFERROR(VLOOKUP($N450,all_tags[style],1,FALSE),""),
IFERROR(VLOOKUP($O450,all_tags[style],1,FALSE),"")
)</f>
        <v/>
      </c>
      <c r="AG450" s="5" t="str">
        <f>_xlfn.TEXTJOIN("#",TRUE,
IFERROR(VLOOKUP($F450,all_tags[theme],1,FALSE),""),
IFERROR(VLOOKUP($G450,all_tags[theme],1,FALSE),""),
IFERROR(VLOOKUP($H450,all_tags[theme],1,FALSE),""),
IFERROR(VLOOKUP($I450,all_tags[theme],1,FALSE),""),
IFERROR(VLOOKUP($J450,all_tags[theme],1,FALSE),""),
IFERROR(VLOOKUP($K450,all_tags[theme],1,FALSE),""),
IFERROR(VLOOKUP($L450,all_tags[theme],1,FALSE),""),
IFERROR(VLOOKUP($M450,all_tags[theme],1,FALSE),""),
IFERROR(VLOOKUP($N450,all_tags[theme],1,FALSE),""),
IFERROR(VLOOKUP($O450,all_tags[theme],1,FALSE),"")
)</f>
        <v>data-viz</v>
      </c>
      <c r="AH450" s="5" t="str">
        <f>_xlfn.TEXTJOIN("#",TRUE,
IFERROR(VLOOKUP($F450,all_tags[topic],1,FALSE),""),
IFERROR(VLOOKUP($G450,all_tags[topic],1,FALSE),""),
IFERROR(VLOOKUP($H450,all_tags[topic],1,FALSE),""),
IFERROR(VLOOKUP($I450,all_tags[topic],1,FALSE),""),
IFERROR(VLOOKUP($J450,all_tags[topic],1,FALSE),""),
IFERROR(VLOOKUP($K450,all_tags[topic],1,FALSE),""),
IFERROR(VLOOKUP($L450,all_tags[topic],1,FALSE),""),
IFERROR(VLOOKUP($M450,all_tags[topic],1,FALSE),""),
IFERROR(VLOOKUP($N450,all_tags[topic],1,FALSE),""),
IFERROR(VLOOKUP($O450,all_tags[topic],1,FALSE),"")
)</f>
        <v/>
      </c>
      <c r="AI450" s="5" t="str">
        <f>_xlfn.TEXTJOIN("#",TRUE,
IFERROR(VLOOKUP($F450,all_tags[area],1,FALSE),""),
IFERROR(VLOOKUP($G450,all_tags[area],1,FALSE),""),
IFERROR(VLOOKUP($H450,all_tags[area],1,FALSE),""),
IFERROR(VLOOKUP($I450,all_tags[area],1,FALSE),""),
IFERROR(VLOOKUP($J450,all_tags[area],1,FALSE),""),
IFERROR(VLOOKUP($K450,all_tags[area],1,FALSE),""),
IFERROR(VLOOKUP($L450,all_tags[area],1,FALSE),""),
IFERROR(VLOOKUP($M450,all_tags[area],1,FALSE),""),
IFERROR(VLOOKUP($N450,all_tags[area],1,FALSE),""),
IFERROR(VLOOKUP($O450,all_tags[area],1,FALSE),"")
)</f>
        <v>data-story</v>
      </c>
      <c r="AJ450" s="5" t="str">
        <f>_xlfn.TEXTJOIN("#",TRUE,
IFERROR(VLOOKUP($F450,all_tags[technology],1,FALSE),""),
IFERROR(VLOOKUP($G450,all_tags[technology],1,FALSE),""),
IFERROR(VLOOKUP($H450,all_tags[technology],1,FALSE),""),
IFERROR(VLOOKUP($I450,all_tags[technology],1,FALSE),""),
IFERROR(VLOOKUP($J450,all_tags[technology],1,FALSE),""),
IFERROR(VLOOKUP($K450,all_tags[technology],1,FALSE),""),
IFERROR(VLOOKUP($L450,all_tags[technology],1,FALSE),""),
IFERROR(VLOOKUP($M450,all_tags[technology],1,FALSE),""),
IFERROR(VLOOKUP($N450,all_tags[technology],1,FALSE),""),
IFERROR(VLOOKUP($O450,all_tags[technology],1,FALSE),"")
)</f>
        <v/>
      </c>
      <c r="AK450" s="5" t="str">
        <f>_xlfn.TEXTJOIN("#",TRUE,
IFERROR(VLOOKUP($F450,all_tags[other],1,FALSE),""),
IFERROR(VLOOKUP($G450,all_tags[other],1,FALSE),""),
IFERROR(VLOOKUP($H450,all_tags[other],1,FALSE),""),
IFERROR(VLOOKUP($I450,all_tags[other],1,FALSE),""),
IFERROR(VLOOKUP($J450,all_tags[other],1,FALSE),""),
IFERROR(VLOOKUP($K450,all_tags[other],1,FALSE),""),
IFERROR(VLOOKUP($L450,all_tags[other],1,FALSE),""),
IFERROR(VLOOKUP($M450,all_tags[other],1,FALSE),""),
IFERROR(VLOOKUP($N450,all_tags[other],1,FALSE),""),
IFERROR(VLOOKUP($O450,all_tags[other],1,FALSE),"")
)</f>
        <v/>
      </c>
      <c r="AL450" t="str">
        <f t="shared" si="6"/>
        <v>presentation;how-to;data-viz;data-story</v>
      </c>
    </row>
    <row r="451" spans="1:38" ht="30" x14ac:dyDescent="0.25">
      <c r="A451" t="str">
        <f>source_data[[#This Row],[link_id]]</f>
        <v>L01052</v>
      </c>
      <c r="B451" t="str">
        <f>source_data[[#This Row],[link]]</f>
        <v>https://vimeo.com/279923192</v>
      </c>
      <c r="C451" t="str">
        <f>source_data[[#This Row],[article_title]]</f>
        <v>The United States of Arms</v>
      </c>
      <c r="D451" t="str">
        <f>source_data[[#This Row],[concatenate]]</f>
        <v>video;example;data-viz;inspiration;technology;weapons;export</v>
      </c>
      <c r="E451">
        <f>source_data[[#This Row],[tag_count]]</f>
        <v>6</v>
      </c>
      <c r="F451" t="str" cm="1">
        <f t="array" ref="F451:L451">_xlfn.TEXTSPLIT(Table5[[#This Row],[concatenate]],";")</f>
        <v>video</v>
      </c>
      <c r="G451" t="str">
        <v>example</v>
      </c>
      <c r="H451" t="str">
        <v>data-viz</v>
      </c>
      <c r="I451" t="str">
        <v>inspiration</v>
      </c>
      <c r="J451" t="str">
        <v>technology</v>
      </c>
      <c r="K451" t="str">
        <v>weapons</v>
      </c>
      <c r="L451" t="str">
        <v>export</v>
      </c>
      <c r="Q451">
        <f>IF(ISBLANK(F451),-1,COUNTIF(all_tags[],F451)-COUNTIF(all_tags[category],F451))</f>
        <v>1</v>
      </c>
      <c r="R451">
        <f>IF(ISBLANK(G451),-1,COUNTIF(all_tags[],G451)-COUNTIF(all_tags[category],G451))</f>
        <v>1</v>
      </c>
      <c r="S451">
        <f>IF(ISBLANK(H451),-1,COUNTIF(all_tags[],H451)-COUNTIF(all_tags[category],H451))</f>
        <v>1</v>
      </c>
      <c r="T451">
        <f>IF(ISBLANK(I451),-1,COUNTIF(all_tags[],I451)-COUNTIF(all_tags[category],I451))</f>
        <v>1</v>
      </c>
      <c r="U451">
        <f>IF(ISBLANK(J451),-1,COUNTIF(all_tags[],J451)-COUNTIF(all_tags[category],J451))</f>
        <v>1</v>
      </c>
      <c r="V451">
        <f>IF(ISBLANK(K451),-1,COUNTIF(all_tags[],K451)-COUNTIF(all_tags[category],K451))</f>
        <v>1</v>
      </c>
      <c r="W451">
        <f>IF(ISBLANK(L451),-1,COUNTIF(all_tags[],L451)-COUNTIF(all_tags[category],L451))</f>
        <v>1</v>
      </c>
      <c r="X451">
        <f>IF(ISBLANK(M451),-1,COUNTIF(all_tags[],M451)-COUNTIF(all_tags[category],M451))</f>
        <v>-1</v>
      </c>
      <c r="Y451">
        <f>IF(ISBLANK(N451),-1,COUNTIF(all_tags[],N451)-COUNTIF(all_tags[category],N451))</f>
        <v>-1</v>
      </c>
      <c r="Z451">
        <f>IF(ISBLANK(O451),-1,COUNTIF(all_tags[],O451)-COUNTIF(all_tags[category],O451))</f>
        <v>-1</v>
      </c>
      <c r="AB451" t="str">
        <f>Table5[[#This Row],[link_id]]</f>
        <v>L01052</v>
      </c>
      <c r="AC451" s="5" t="str">
        <f>_xlfn.TEXTJOIN("#",TRUE,
IFERROR(VLOOKUP($F451,all_tags[format],1,FALSE),""),
IFERROR(VLOOKUP($G451,all_tags[format],1,FALSE),""),
IFERROR(VLOOKUP($H451,all_tags[format],1,FALSE),""),
IFERROR(VLOOKUP($I451,all_tags[format],1,FALSE),""),
IFERROR(VLOOKUP($J451,all_tags[format],1,FALSE),""),
IFERROR(VLOOKUP($K451,all_tags[format],1,FALSE),""),
IFERROR(VLOOKUP($L451,all_tags[format],1,FALSE),""),
IFERROR(VLOOKUP($M451,all_tags[format],1,FALSE),""),
IFERROR(VLOOKUP($N451,all_tags[format],1,FALSE),""),
IFERROR(VLOOKUP($O451,all_tags[format],1,FALSE),"")
)</f>
        <v>video</v>
      </c>
      <c r="AD451" s="5" t="str">
        <f>_xlfn.TEXTJOIN("#",TRUE,
IFERROR(VLOOKUP($F451,all_tags[type],1,FALSE),""),
IFERROR(VLOOKUP($G451,all_tags[type],1,FALSE),""),
IFERROR(VLOOKUP($H451,all_tags[type],1,FALSE),""),
IFERROR(VLOOKUP($I451,all_tags[type],1,FALSE),""),
IFERROR(VLOOKUP($J451,all_tags[type],1,FALSE),""),
IFERROR(VLOOKUP($K451,all_tags[type],1,FALSE),""),
IFERROR(VLOOKUP($L451,all_tags[type],1,FALSE),""),
IFERROR(VLOOKUP($M451,all_tags[type],1,FALSE),""),
IFERROR(VLOOKUP($N451,all_tags[type],1,FALSE),""),
IFERROR(VLOOKUP($O451,all_tags[type],1,FALSE),"")
)</f>
        <v/>
      </c>
      <c r="AE451" s="5" t="str">
        <f>_xlfn.TEXTJOIN("#",TRUE,
IFERROR(VLOOKUP($F451,all_tags[level],1,FALSE),""),
IFERROR(VLOOKUP($G451,all_tags[level],1,FALSE),""),
IFERROR(VLOOKUP($H451,all_tags[level],1,FALSE),""),
IFERROR(VLOOKUP($I451,all_tags[level],1,FALSE),""),
IFERROR(VLOOKUP($J451,all_tags[level],1,FALSE),""),
IFERROR(VLOOKUP($K451,all_tags[level],1,FALSE),""),
IFERROR(VLOOKUP($L451,all_tags[level],1,FALSE),""),
IFERROR(VLOOKUP($M451,all_tags[level],1,FALSE),""),
IFERROR(VLOOKUP($N451,all_tags[level],1,FALSE),""),
IFERROR(VLOOKUP($O451,all_tags[level],1,FALSE),"")
)</f>
        <v>example</v>
      </c>
      <c r="AF451" s="5" t="str">
        <f>_xlfn.TEXTJOIN("#",TRUE,
IFERROR(VLOOKUP($F451,all_tags[style],1,FALSE),""),
IFERROR(VLOOKUP($G451,all_tags[style],1,FALSE),""),
IFERROR(VLOOKUP($H451,all_tags[style],1,FALSE),""),
IFERROR(VLOOKUP($I451,all_tags[style],1,FALSE),""),
IFERROR(VLOOKUP($J451,all_tags[style],1,FALSE),""),
IFERROR(VLOOKUP($K451,all_tags[style],1,FALSE),""),
IFERROR(VLOOKUP($L451,all_tags[style],1,FALSE),""),
IFERROR(VLOOKUP($M451,all_tags[style],1,FALSE),""),
IFERROR(VLOOKUP($N451,all_tags[style],1,FALSE),""),
IFERROR(VLOOKUP($O451,all_tags[style],1,FALSE),"")
)</f>
        <v/>
      </c>
      <c r="AG451" s="5" t="str">
        <f>_xlfn.TEXTJOIN("#",TRUE,
IFERROR(VLOOKUP($F451,all_tags[theme],1,FALSE),""),
IFERROR(VLOOKUP($G451,all_tags[theme],1,FALSE),""),
IFERROR(VLOOKUP($H451,all_tags[theme],1,FALSE),""),
IFERROR(VLOOKUP($I451,all_tags[theme],1,FALSE),""),
IFERROR(VLOOKUP($J451,all_tags[theme],1,FALSE),""),
IFERROR(VLOOKUP($K451,all_tags[theme],1,FALSE),""),
IFERROR(VLOOKUP($L451,all_tags[theme],1,FALSE),""),
IFERROR(VLOOKUP($M451,all_tags[theme],1,FALSE),""),
IFERROR(VLOOKUP($N451,all_tags[theme],1,FALSE),""),
IFERROR(VLOOKUP($O451,all_tags[theme],1,FALSE),"")
)</f>
        <v>data-viz</v>
      </c>
      <c r="AH451" s="5" t="str">
        <f>_xlfn.TEXTJOIN("#",TRUE,
IFERROR(VLOOKUP($F451,all_tags[topic],1,FALSE),""),
IFERROR(VLOOKUP($G451,all_tags[topic],1,FALSE),""),
IFERROR(VLOOKUP($H451,all_tags[topic],1,FALSE),""),
IFERROR(VLOOKUP($I451,all_tags[topic],1,FALSE),""),
IFERROR(VLOOKUP($J451,all_tags[topic],1,FALSE),""),
IFERROR(VLOOKUP($K451,all_tags[topic],1,FALSE),""),
IFERROR(VLOOKUP($L451,all_tags[topic],1,FALSE),""),
IFERROR(VLOOKUP($M451,all_tags[topic],1,FALSE),""),
IFERROR(VLOOKUP($N451,all_tags[topic],1,FALSE),""),
IFERROR(VLOOKUP($O451,all_tags[topic],1,FALSE),"")
)</f>
        <v>technology</v>
      </c>
      <c r="AI451" s="5" t="str">
        <f>_xlfn.TEXTJOIN("#",TRUE,
IFERROR(VLOOKUP($F451,all_tags[area],1,FALSE),""),
IFERROR(VLOOKUP($G451,all_tags[area],1,FALSE),""),
IFERROR(VLOOKUP($H451,all_tags[area],1,FALSE),""),
IFERROR(VLOOKUP($I451,all_tags[area],1,FALSE),""),
IFERROR(VLOOKUP($J451,all_tags[area],1,FALSE),""),
IFERROR(VLOOKUP($K451,all_tags[area],1,FALSE),""),
IFERROR(VLOOKUP($L451,all_tags[area],1,FALSE),""),
IFERROR(VLOOKUP($M451,all_tags[area],1,FALSE),""),
IFERROR(VLOOKUP($N451,all_tags[area],1,FALSE),""),
IFERROR(VLOOKUP($O451,all_tags[area],1,FALSE),"")
)</f>
        <v/>
      </c>
      <c r="AJ451" s="5" t="str">
        <f>_xlfn.TEXTJOIN("#",TRUE,
IFERROR(VLOOKUP($F451,all_tags[technology],1,FALSE),""),
IFERROR(VLOOKUP($G451,all_tags[technology],1,FALSE),""),
IFERROR(VLOOKUP($H451,all_tags[technology],1,FALSE),""),
IFERROR(VLOOKUP($I451,all_tags[technology],1,FALSE),""),
IFERROR(VLOOKUP($J451,all_tags[technology],1,FALSE),""),
IFERROR(VLOOKUP($K451,all_tags[technology],1,FALSE),""),
IFERROR(VLOOKUP($L451,all_tags[technology],1,FALSE),""),
IFERROR(VLOOKUP($M451,all_tags[technology],1,FALSE),""),
IFERROR(VLOOKUP($N451,all_tags[technology],1,FALSE),""),
IFERROR(VLOOKUP($O451,all_tags[technology],1,FALSE),"")
)</f>
        <v>weapons</v>
      </c>
      <c r="AK451" s="5" t="str">
        <f>_xlfn.TEXTJOIN("#",TRUE,
IFERROR(VLOOKUP($F451,all_tags[other],1,FALSE),""),
IFERROR(VLOOKUP($G451,all_tags[other],1,FALSE),""),
IFERROR(VLOOKUP($H451,all_tags[other],1,FALSE),""),
IFERROR(VLOOKUP($I451,all_tags[other],1,FALSE),""),
IFERROR(VLOOKUP($J451,all_tags[other],1,FALSE),""),
IFERROR(VLOOKUP($K451,all_tags[other],1,FALSE),""),
IFERROR(VLOOKUP($L451,all_tags[other],1,FALSE),""),
IFERROR(VLOOKUP($M451,all_tags[other],1,FALSE),""),
IFERROR(VLOOKUP($N451,all_tags[other],1,FALSE),""),
IFERROR(VLOOKUP($O451,all_tags[other],1,FALSE),"")
)</f>
        <v>inspiration#export</v>
      </c>
      <c r="AL451" t="str">
        <f t="shared" ref="AL451:AL514" si="7">SUBSTITUTE(_xlfn.TEXTJOIN(";",TRUE,AC451:AK451),"#",";")</f>
        <v>video;example;data-viz;technology;weapons;inspiration;export</v>
      </c>
    </row>
    <row r="452" spans="1:38" x14ac:dyDescent="0.25">
      <c r="A452" t="str">
        <f>source_data[[#This Row],[link_id]]</f>
        <v>L01053</v>
      </c>
      <c r="B452" t="str">
        <f>source_data[[#This Row],[link]]</f>
        <v>https://statnmap.com/2018-07-14-introduction-to-mapping-with-sf-and-co/</v>
      </c>
      <c r="C452" t="str">
        <f>source_data[[#This Row],[article_title]]</f>
        <v>Introduction to mapping with {sf} &amp; Co.</v>
      </c>
      <c r="D452" t="str">
        <f>source_data[[#This Row],[concatenate]]</f>
        <v>package;tutorial;how-to;technology;geospatial;rstats</v>
      </c>
      <c r="E452">
        <f>source_data[[#This Row],[tag_count]]</f>
        <v>5</v>
      </c>
      <c r="F452" t="str" cm="1">
        <f t="array" ref="F452:K452">_xlfn.TEXTSPLIT(Table5[[#This Row],[concatenate]],";")</f>
        <v>package</v>
      </c>
      <c r="G452" t="str">
        <v>tutorial</v>
      </c>
      <c r="H452" t="str">
        <v>how-to</v>
      </c>
      <c r="I452" t="str">
        <v>technology</v>
      </c>
      <c r="J452" t="str">
        <v>geospatial</v>
      </c>
      <c r="K452" t="str">
        <v>rstats</v>
      </c>
      <c r="Q452">
        <f>IF(ISBLANK(F452),-1,COUNTIF(all_tags[],F452)-COUNTIF(all_tags[category],F452))</f>
        <v>1</v>
      </c>
      <c r="R452">
        <f>IF(ISBLANK(G452),-1,COUNTIF(all_tags[],G452)-COUNTIF(all_tags[category],G452))</f>
        <v>1</v>
      </c>
      <c r="S452">
        <f>IF(ISBLANK(H452),-1,COUNTIF(all_tags[],H452)-COUNTIF(all_tags[category],H452))</f>
        <v>1</v>
      </c>
      <c r="T452">
        <f>IF(ISBLANK(I452),-1,COUNTIF(all_tags[],I452)-COUNTIF(all_tags[category],I452))</f>
        <v>1</v>
      </c>
      <c r="U452">
        <f>IF(ISBLANK(J452),-1,COUNTIF(all_tags[],J452)-COUNTIF(all_tags[category],J452))</f>
        <v>1</v>
      </c>
      <c r="V452">
        <f>IF(ISBLANK(K452),-1,COUNTIF(all_tags[],K452)-COUNTIF(all_tags[category],K452))</f>
        <v>1</v>
      </c>
      <c r="W452">
        <f>IF(ISBLANK(L452),-1,COUNTIF(all_tags[],L452)-COUNTIF(all_tags[category],L452))</f>
        <v>-1</v>
      </c>
      <c r="X452">
        <f>IF(ISBLANK(M452),-1,COUNTIF(all_tags[],M452)-COUNTIF(all_tags[category],M452))</f>
        <v>-1</v>
      </c>
      <c r="Y452">
        <f>IF(ISBLANK(N452),-1,COUNTIF(all_tags[],N452)-COUNTIF(all_tags[category],N452))</f>
        <v>-1</v>
      </c>
      <c r="Z452">
        <f>IF(ISBLANK(O452),-1,COUNTIF(all_tags[],O452)-COUNTIF(all_tags[category],O452))</f>
        <v>-1</v>
      </c>
      <c r="AB452" t="str">
        <f>Table5[[#This Row],[link_id]]</f>
        <v>L01053</v>
      </c>
      <c r="AC452" s="5" t="str">
        <f>_xlfn.TEXTJOIN("#",TRUE,
IFERROR(VLOOKUP($F452,all_tags[format],1,FALSE),""),
IFERROR(VLOOKUP($G452,all_tags[format],1,FALSE),""),
IFERROR(VLOOKUP($H452,all_tags[format],1,FALSE),""),
IFERROR(VLOOKUP($I452,all_tags[format],1,FALSE),""),
IFERROR(VLOOKUP($J452,all_tags[format],1,FALSE),""),
IFERROR(VLOOKUP($K452,all_tags[format],1,FALSE),""),
IFERROR(VLOOKUP($L452,all_tags[format],1,FALSE),""),
IFERROR(VLOOKUP($M452,all_tags[format],1,FALSE),""),
IFERROR(VLOOKUP($N452,all_tags[format],1,FALSE),""),
IFERROR(VLOOKUP($O452,all_tags[format],1,FALSE),"")
)</f>
        <v>package</v>
      </c>
      <c r="AD452" s="5" t="str">
        <f>_xlfn.TEXTJOIN("#",TRUE,
IFERROR(VLOOKUP($F452,all_tags[type],1,FALSE),""),
IFERROR(VLOOKUP($G452,all_tags[type],1,FALSE),""),
IFERROR(VLOOKUP($H452,all_tags[type],1,FALSE),""),
IFERROR(VLOOKUP($I452,all_tags[type],1,FALSE),""),
IFERROR(VLOOKUP($J452,all_tags[type],1,FALSE),""),
IFERROR(VLOOKUP($K452,all_tags[type],1,FALSE),""),
IFERROR(VLOOKUP($L452,all_tags[type],1,FALSE),""),
IFERROR(VLOOKUP($M452,all_tags[type],1,FALSE),""),
IFERROR(VLOOKUP($N452,all_tags[type],1,FALSE),""),
IFERROR(VLOOKUP($O452,all_tags[type],1,FALSE),"")
)</f>
        <v>tutorial#how-to</v>
      </c>
      <c r="AE452" s="5" t="str">
        <f>_xlfn.TEXTJOIN("#",TRUE,
IFERROR(VLOOKUP($F452,all_tags[level],1,FALSE),""),
IFERROR(VLOOKUP($G452,all_tags[level],1,FALSE),""),
IFERROR(VLOOKUP($H452,all_tags[level],1,FALSE),""),
IFERROR(VLOOKUP($I452,all_tags[level],1,FALSE),""),
IFERROR(VLOOKUP($J452,all_tags[level],1,FALSE),""),
IFERROR(VLOOKUP($K452,all_tags[level],1,FALSE),""),
IFERROR(VLOOKUP($L452,all_tags[level],1,FALSE),""),
IFERROR(VLOOKUP($M452,all_tags[level],1,FALSE),""),
IFERROR(VLOOKUP($N452,all_tags[level],1,FALSE),""),
IFERROR(VLOOKUP($O452,all_tags[level],1,FALSE),"")
)</f>
        <v/>
      </c>
      <c r="AF452" s="5" t="str">
        <f>_xlfn.TEXTJOIN("#",TRUE,
IFERROR(VLOOKUP($F452,all_tags[style],1,FALSE),""),
IFERROR(VLOOKUP($G452,all_tags[style],1,FALSE),""),
IFERROR(VLOOKUP($H452,all_tags[style],1,FALSE),""),
IFERROR(VLOOKUP($I452,all_tags[style],1,FALSE),""),
IFERROR(VLOOKUP($J452,all_tags[style],1,FALSE),""),
IFERROR(VLOOKUP($K452,all_tags[style],1,FALSE),""),
IFERROR(VLOOKUP($L452,all_tags[style],1,FALSE),""),
IFERROR(VLOOKUP($M452,all_tags[style],1,FALSE),""),
IFERROR(VLOOKUP($N452,all_tags[style],1,FALSE),""),
IFERROR(VLOOKUP($O452,all_tags[style],1,FALSE),"")
)</f>
        <v/>
      </c>
      <c r="AG452" s="5" t="str">
        <f>_xlfn.TEXTJOIN("#",TRUE,
IFERROR(VLOOKUP($F452,all_tags[theme],1,FALSE),""),
IFERROR(VLOOKUP($G452,all_tags[theme],1,FALSE),""),
IFERROR(VLOOKUP($H452,all_tags[theme],1,FALSE),""),
IFERROR(VLOOKUP($I452,all_tags[theme],1,FALSE),""),
IFERROR(VLOOKUP($J452,all_tags[theme],1,FALSE),""),
IFERROR(VLOOKUP($K452,all_tags[theme],1,FALSE),""),
IFERROR(VLOOKUP($L452,all_tags[theme],1,FALSE),""),
IFERROR(VLOOKUP($M452,all_tags[theme],1,FALSE),""),
IFERROR(VLOOKUP($N452,all_tags[theme],1,FALSE),""),
IFERROR(VLOOKUP($O452,all_tags[theme],1,FALSE),"")
)</f>
        <v/>
      </c>
      <c r="AH452" s="5" t="str">
        <f>_xlfn.TEXTJOIN("#",TRUE,
IFERROR(VLOOKUP($F452,all_tags[topic],1,FALSE),""),
IFERROR(VLOOKUP($G452,all_tags[topic],1,FALSE),""),
IFERROR(VLOOKUP($H452,all_tags[topic],1,FALSE),""),
IFERROR(VLOOKUP($I452,all_tags[topic],1,FALSE),""),
IFERROR(VLOOKUP($J452,all_tags[topic],1,FALSE),""),
IFERROR(VLOOKUP($K452,all_tags[topic],1,FALSE),""),
IFERROR(VLOOKUP($L452,all_tags[topic],1,FALSE),""),
IFERROR(VLOOKUP($M452,all_tags[topic],1,FALSE),""),
IFERROR(VLOOKUP($N452,all_tags[topic],1,FALSE),""),
IFERROR(VLOOKUP($O452,all_tags[topic],1,FALSE),"")
)</f>
        <v>technology</v>
      </c>
      <c r="AI452" s="5" t="str">
        <f>_xlfn.TEXTJOIN("#",TRUE,
IFERROR(VLOOKUP($F452,all_tags[area],1,FALSE),""),
IFERROR(VLOOKUP($G452,all_tags[area],1,FALSE),""),
IFERROR(VLOOKUP($H452,all_tags[area],1,FALSE),""),
IFERROR(VLOOKUP($I452,all_tags[area],1,FALSE),""),
IFERROR(VLOOKUP($J452,all_tags[area],1,FALSE),""),
IFERROR(VLOOKUP($K452,all_tags[area],1,FALSE),""),
IFERROR(VLOOKUP($L452,all_tags[area],1,FALSE),""),
IFERROR(VLOOKUP($M452,all_tags[area],1,FALSE),""),
IFERROR(VLOOKUP($N452,all_tags[area],1,FALSE),""),
IFERROR(VLOOKUP($O452,all_tags[area],1,FALSE),"")
)</f>
        <v>geospatial</v>
      </c>
      <c r="AJ452" s="5" t="str">
        <f>_xlfn.TEXTJOIN("#",TRUE,
IFERROR(VLOOKUP($F452,all_tags[technology],1,FALSE),""),
IFERROR(VLOOKUP($G452,all_tags[technology],1,FALSE),""),
IFERROR(VLOOKUP($H452,all_tags[technology],1,FALSE),""),
IFERROR(VLOOKUP($I452,all_tags[technology],1,FALSE),""),
IFERROR(VLOOKUP($J452,all_tags[technology],1,FALSE),""),
IFERROR(VLOOKUP($K452,all_tags[technology],1,FALSE),""),
IFERROR(VLOOKUP($L452,all_tags[technology],1,FALSE),""),
IFERROR(VLOOKUP($M452,all_tags[technology],1,FALSE),""),
IFERROR(VLOOKUP($N452,all_tags[technology],1,FALSE),""),
IFERROR(VLOOKUP($O452,all_tags[technology],1,FALSE),"")
)</f>
        <v>rstats</v>
      </c>
      <c r="AK452" s="5" t="str">
        <f>_xlfn.TEXTJOIN("#",TRUE,
IFERROR(VLOOKUP($F452,all_tags[other],1,FALSE),""),
IFERROR(VLOOKUP($G452,all_tags[other],1,FALSE),""),
IFERROR(VLOOKUP($H452,all_tags[other],1,FALSE),""),
IFERROR(VLOOKUP($I452,all_tags[other],1,FALSE),""),
IFERROR(VLOOKUP($J452,all_tags[other],1,FALSE),""),
IFERROR(VLOOKUP($K452,all_tags[other],1,FALSE),""),
IFERROR(VLOOKUP($L452,all_tags[other],1,FALSE),""),
IFERROR(VLOOKUP($M452,all_tags[other],1,FALSE),""),
IFERROR(VLOOKUP($N452,all_tags[other],1,FALSE),""),
IFERROR(VLOOKUP($O452,all_tags[other],1,FALSE),"")
)</f>
        <v/>
      </c>
      <c r="AL452" t="str">
        <f t="shared" si="7"/>
        <v>package;tutorial;how-to;technology;geospatial;rstats</v>
      </c>
    </row>
    <row r="453" spans="1:38" x14ac:dyDescent="0.25">
      <c r="A453" t="str">
        <f>source_data[[#This Row],[link_id]]</f>
        <v>L01054</v>
      </c>
      <c r="B453" t="str">
        <f>source_data[[#This Row],[link]]</f>
        <v>https://twitter.com/Fisher85M/status/1019222968344481793/photo/1</v>
      </c>
      <c r="C453" t="str">
        <f>source_data[[#This Row],[article_title]]</f>
        <v>What are some interesting #career paths in #BigData? https://t.co/vHb7evZjd9</v>
      </c>
      <c r="D453" t="str">
        <f>source_data[[#This Row],[concatenate]]</f>
        <v>post;infographic;dubious</v>
      </c>
      <c r="E453">
        <f>source_data[[#This Row],[tag_count]]</f>
        <v>4</v>
      </c>
      <c r="F453" t="str" cm="1">
        <f t="array" ref="F453:H453">_xlfn.TEXTSPLIT(Table5[[#This Row],[concatenate]],";")</f>
        <v>post</v>
      </c>
      <c r="G453" t="str">
        <v>infographic</v>
      </c>
      <c r="H453" t="str">
        <v>dubious</v>
      </c>
      <c r="Q453">
        <f>IF(ISBLANK(F453),-1,COUNTIF(all_tags[],F453)-COUNTIF(all_tags[category],F453))</f>
        <v>1</v>
      </c>
      <c r="R453">
        <f>IF(ISBLANK(G453),-1,COUNTIF(all_tags[],G453)-COUNTIF(all_tags[category],G453))</f>
        <v>1</v>
      </c>
      <c r="S453">
        <f>IF(ISBLANK(H453),-1,COUNTIF(all_tags[],H453)-COUNTIF(all_tags[category],H453))</f>
        <v>1</v>
      </c>
      <c r="T453">
        <f>IF(ISBLANK(I453),-1,COUNTIF(all_tags[],I453)-COUNTIF(all_tags[category],I453))</f>
        <v>-1</v>
      </c>
      <c r="U453">
        <f>IF(ISBLANK(J453),-1,COUNTIF(all_tags[],J453)-COUNTIF(all_tags[category],J453))</f>
        <v>-1</v>
      </c>
      <c r="V453">
        <f>IF(ISBLANK(K453),-1,COUNTIF(all_tags[],K453)-COUNTIF(all_tags[category],K453))</f>
        <v>-1</v>
      </c>
      <c r="W453">
        <f>IF(ISBLANK(L453),-1,COUNTIF(all_tags[],L453)-COUNTIF(all_tags[category],L453))</f>
        <v>-1</v>
      </c>
      <c r="X453">
        <f>IF(ISBLANK(M453),-1,COUNTIF(all_tags[],M453)-COUNTIF(all_tags[category],M453))</f>
        <v>-1</v>
      </c>
      <c r="Y453">
        <f>IF(ISBLANK(N453),-1,COUNTIF(all_tags[],N453)-COUNTIF(all_tags[category],N453))</f>
        <v>-1</v>
      </c>
      <c r="Z453">
        <f>IF(ISBLANK(O453),-1,COUNTIF(all_tags[],O453)-COUNTIF(all_tags[category],O453))</f>
        <v>-1</v>
      </c>
      <c r="AB453" t="str">
        <f>Table5[[#This Row],[link_id]]</f>
        <v>L01054</v>
      </c>
      <c r="AC453" s="5" t="str">
        <f>_xlfn.TEXTJOIN("#",TRUE,
IFERROR(VLOOKUP($F453,all_tags[format],1,FALSE),""),
IFERROR(VLOOKUP($G453,all_tags[format],1,FALSE),""),
IFERROR(VLOOKUP($H453,all_tags[format],1,FALSE),""),
IFERROR(VLOOKUP($I453,all_tags[format],1,FALSE),""),
IFERROR(VLOOKUP($J453,all_tags[format],1,FALSE),""),
IFERROR(VLOOKUP($K453,all_tags[format],1,FALSE),""),
IFERROR(VLOOKUP($L453,all_tags[format],1,FALSE),""),
IFERROR(VLOOKUP($M453,all_tags[format],1,FALSE),""),
IFERROR(VLOOKUP($N453,all_tags[format],1,FALSE),""),
IFERROR(VLOOKUP($O453,all_tags[format],1,FALSE),"")
)</f>
        <v>post</v>
      </c>
      <c r="AD453" s="5" t="str">
        <f>_xlfn.TEXTJOIN("#",TRUE,
IFERROR(VLOOKUP($F453,all_tags[type],1,FALSE),""),
IFERROR(VLOOKUP($G453,all_tags[type],1,FALSE),""),
IFERROR(VLOOKUP($H453,all_tags[type],1,FALSE),""),
IFERROR(VLOOKUP($I453,all_tags[type],1,FALSE),""),
IFERROR(VLOOKUP($J453,all_tags[type],1,FALSE),""),
IFERROR(VLOOKUP($K453,all_tags[type],1,FALSE),""),
IFERROR(VLOOKUP($L453,all_tags[type],1,FALSE),""),
IFERROR(VLOOKUP($M453,all_tags[type],1,FALSE),""),
IFERROR(VLOOKUP($N453,all_tags[type],1,FALSE),""),
IFERROR(VLOOKUP($O453,all_tags[type],1,FALSE),"")
)</f>
        <v>infographic</v>
      </c>
      <c r="AE453" s="5" t="str">
        <f>_xlfn.TEXTJOIN("#",TRUE,
IFERROR(VLOOKUP($F453,all_tags[level],1,FALSE),""),
IFERROR(VLOOKUP($G453,all_tags[level],1,FALSE),""),
IFERROR(VLOOKUP($H453,all_tags[level],1,FALSE),""),
IFERROR(VLOOKUP($I453,all_tags[level],1,FALSE),""),
IFERROR(VLOOKUP($J453,all_tags[level],1,FALSE),""),
IFERROR(VLOOKUP($K453,all_tags[level],1,FALSE),""),
IFERROR(VLOOKUP($L453,all_tags[level],1,FALSE),""),
IFERROR(VLOOKUP($M453,all_tags[level],1,FALSE),""),
IFERROR(VLOOKUP($N453,all_tags[level],1,FALSE),""),
IFERROR(VLOOKUP($O453,all_tags[level],1,FALSE),"")
)</f>
        <v/>
      </c>
      <c r="AF453" s="5" t="str">
        <f>_xlfn.TEXTJOIN("#",TRUE,
IFERROR(VLOOKUP($F453,all_tags[style],1,FALSE),""),
IFERROR(VLOOKUP($G453,all_tags[style],1,FALSE),""),
IFERROR(VLOOKUP($H453,all_tags[style],1,FALSE),""),
IFERROR(VLOOKUP($I453,all_tags[style],1,FALSE),""),
IFERROR(VLOOKUP($J453,all_tags[style],1,FALSE),""),
IFERROR(VLOOKUP($K453,all_tags[style],1,FALSE),""),
IFERROR(VLOOKUP($L453,all_tags[style],1,FALSE),""),
IFERROR(VLOOKUP($M453,all_tags[style],1,FALSE),""),
IFERROR(VLOOKUP($N453,all_tags[style],1,FALSE),""),
IFERROR(VLOOKUP($O453,all_tags[style],1,FALSE),"")
)</f>
        <v>dubious</v>
      </c>
      <c r="AG453" s="5" t="str">
        <f>_xlfn.TEXTJOIN("#",TRUE,
IFERROR(VLOOKUP($F453,all_tags[theme],1,FALSE),""),
IFERROR(VLOOKUP($G453,all_tags[theme],1,FALSE),""),
IFERROR(VLOOKUP($H453,all_tags[theme],1,FALSE),""),
IFERROR(VLOOKUP($I453,all_tags[theme],1,FALSE),""),
IFERROR(VLOOKUP($J453,all_tags[theme],1,FALSE),""),
IFERROR(VLOOKUP($K453,all_tags[theme],1,FALSE),""),
IFERROR(VLOOKUP($L453,all_tags[theme],1,FALSE),""),
IFERROR(VLOOKUP($M453,all_tags[theme],1,FALSE),""),
IFERROR(VLOOKUP($N453,all_tags[theme],1,FALSE),""),
IFERROR(VLOOKUP($O453,all_tags[theme],1,FALSE),"")
)</f>
        <v/>
      </c>
      <c r="AH453" s="5" t="str">
        <f>_xlfn.TEXTJOIN("#",TRUE,
IFERROR(VLOOKUP($F453,all_tags[topic],1,FALSE),""),
IFERROR(VLOOKUP($G453,all_tags[topic],1,FALSE),""),
IFERROR(VLOOKUP($H453,all_tags[topic],1,FALSE),""),
IFERROR(VLOOKUP($I453,all_tags[topic],1,FALSE),""),
IFERROR(VLOOKUP($J453,all_tags[topic],1,FALSE),""),
IFERROR(VLOOKUP($K453,all_tags[topic],1,FALSE),""),
IFERROR(VLOOKUP($L453,all_tags[topic],1,FALSE),""),
IFERROR(VLOOKUP($M453,all_tags[topic],1,FALSE),""),
IFERROR(VLOOKUP($N453,all_tags[topic],1,FALSE),""),
IFERROR(VLOOKUP($O453,all_tags[topic],1,FALSE),"")
)</f>
        <v/>
      </c>
      <c r="AI453" s="5" t="str">
        <f>_xlfn.TEXTJOIN("#",TRUE,
IFERROR(VLOOKUP($F453,all_tags[area],1,FALSE),""),
IFERROR(VLOOKUP($G453,all_tags[area],1,FALSE),""),
IFERROR(VLOOKUP($H453,all_tags[area],1,FALSE),""),
IFERROR(VLOOKUP($I453,all_tags[area],1,FALSE),""),
IFERROR(VLOOKUP($J453,all_tags[area],1,FALSE),""),
IFERROR(VLOOKUP($K453,all_tags[area],1,FALSE),""),
IFERROR(VLOOKUP($L453,all_tags[area],1,FALSE),""),
IFERROR(VLOOKUP($M453,all_tags[area],1,FALSE),""),
IFERROR(VLOOKUP($N453,all_tags[area],1,FALSE),""),
IFERROR(VLOOKUP($O453,all_tags[area],1,FALSE),"")
)</f>
        <v/>
      </c>
      <c r="AJ453" s="5" t="str">
        <f>_xlfn.TEXTJOIN("#",TRUE,
IFERROR(VLOOKUP($F453,all_tags[technology],1,FALSE),""),
IFERROR(VLOOKUP($G453,all_tags[technology],1,FALSE),""),
IFERROR(VLOOKUP($H453,all_tags[technology],1,FALSE),""),
IFERROR(VLOOKUP($I453,all_tags[technology],1,FALSE),""),
IFERROR(VLOOKUP($J453,all_tags[technology],1,FALSE),""),
IFERROR(VLOOKUP($K453,all_tags[technology],1,FALSE),""),
IFERROR(VLOOKUP($L453,all_tags[technology],1,FALSE),""),
IFERROR(VLOOKUP($M453,all_tags[technology],1,FALSE),""),
IFERROR(VLOOKUP($N453,all_tags[technology],1,FALSE),""),
IFERROR(VLOOKUP($O453,all_tags[technology],1,FALSE),"")
)</f>
        <v/>
      </c>
      <c r="AK453" s="5" t="str">
        <f>_xlfn.TEXTJOIN("#",TRUE,
IFERROR(VLOOKUP($F453,all_tags[other],1,FALSE),""),
IFERROR(VLOOKUP($G453,all_tags[other],1,FALSE),""),
IFERROR(VLOOKUP($H453,all_tags[other],1,FALSE),""),
IFERROR(VLOOKUP($I453,all_tags[other],1,FALSE),""),
IFERROR(VLOOKUP($J453,all_tags[other],1,FALSE),""),
IFERROR(VLOOKUP($K453,all_tags[other],1,FALSE),""),
IFERROR(VLOOKUP($L453,all_tags[other],1,FALSE),""),
IFERROR(VLOOKUP($M453,all_tags[other],1,FALSE),""),
IFERROR(VLOOKUP($N453,all_tags[other],1,FALSE),""),
IFERROR(VLOOKUP($O453,all_tags[other],1,FALSE),"")
)</f>
        <v/>
      </c>
      <c r="AL453" t="str">
        <f t="shared" si="7"/>
        <v>post;infographic;dubious</v>
      </c>
    </row>
    <row r="454" spans="1:38" x14ac:dyDescent="0.25">
      <c r="A454" t="str">
        <f>source_data[[#This Row],[link_id]]</f>
        <v>L01056</v>
      </c>
      <c r="B454" t="str">
        <f>source_data[[#This Row],[link]]</f>
        <v>https://tomaztsql.wordpress.com/2018/07/23/real-time-data-visualization-using-r-and-data-extracting-from-sql-server/</v>
      </c>
      <c r="C454" t="str">
        <f>source_data[[#This Row],[article_title]]</f>
        <v>Real-time data visualization using R and data extracting from SQL Server</v>
      </c>
      <c r="D454" t="str">
        <f>source_data[[#This Row],[concatenate]]</f>
        <v>post;how-to;data-viz;technology;real-time;database;rstats</v>
      </c>
      <c r="E454">
        <f>source_data[[#This Row],[tag_count]]</f>
        <v>6</v>
      </c>
      <c r="F454" t="str" cm="1">
        <f t="array" ref="F454:L454">_xlfn.TEXTSPLIT(Table5[[#This Row],[concatenate]],";")</f>
        <v>post</v>
      </c>
      <c r="G454" t="str">
        <v>how-to</v>
      </c>
      <c r="H454" t="str">
        <v>data-viz</v>
      </c>
      <c r="I454" t="str">
        <v>technology</v>
      </c>
      <c r="J454" t="str">
        <v>real-time</v>
      </c>
      <c r="K454" t="str">
        <v>database</v>
      </c>
      <c r="L454" t="str">
        <v>rstats</v>
      </c>
      <c r="Q454">
        <f>IF(ISBLANK(F454),-1,COUNTIF(all_tags[],F454)-COUNTIF(all_tags[category],F454))</f>
        <v>1</v>
      </c>
      <c r="R454">
        <f>IF(ISBLANK(G454),-1,COUNTIF(all_tags[],G454)-COUNTIF(all_tags[category],G454))</f>
        <v>1</v>
      </c>
      <c r="S454">
        <f>IF(ISBLANK(H454),-1,COUNTIF(all_tags[],H454)-COUNTIF(all_tags[category],H454))</f>
        <v>1</v>
      </c>
      <c r="T454">
        <f>IF(ISBLANK(I454),-1,COUNTIF(all_tags[],I454)-COUNTIF(all_tags[category],I454))</f>
        <v>1</v>
      </c>
      <c r="U454">
        <f>IF(ISBLANK(J454),-1,COUNTIF(all_tags[],J454)-COUNTIF(all_tags[category],J454))</f>
        <v>1</v>
      </c>
      <c r="V454">
        <f>IF(ISBLANK(K454),-1,COUNTIF(all_tags[],K454)-COUNTIF(all_tags[category],K454))</f>
        <v>1</v>
      </c>
      <c r="W454">
        <f>IF(ISBLANK(L454),-1,COUNTIF(all_tags[],L454)-COUNTIF(all_tags[category],L454))</f>
        <v>1</v>
      </c>
      <c r="X454">
        <f>IF(ISBLANK(M454),-1,COUNTIF(all_tags[],M454)-COUNTIF(all_tags[category],M454))</f>
        <v>-1</v>
      </c>
      <c r="Y454">
        <f>IF(ISBLANK(N454),-1,COUNTIF(all_tags[],N454)-COUNTIF(all_tags[category],N454))</f>
        <v>-1</v>
      </c>
      <c r="Z454">
        <f>IF(ISBLANK(O454),-1,COUNTIF(all_tags[],O454)-COUNTIF(all_tags[category],O454))</f>
        <v>-1</v>
      </c>
      <c r="AB454" t="str">
        <f>Table5[[#This Row],[link_id]]</f>
        <v>L01056</v>
      </c>
      <c r="AC454" s="5" t="str">
        <f>_xlfn.TEXTJOIN("#",TRUE,
IFERROR(VLOOKUP($F454,all_tags[format],1,FALSE),""),
IFERROR(VLOOKUP($G454,all_tags[format],1,FALSE),""),
IFERROR(VLOOKUP($H454,all_tags[format],1,FALSE),""),
IFERROR(VLOOKUP($I454,all_tags[format],1,FALSE),""),
IFERROR(VLOOKUP($J454,all_tags[format],1,FALSE),""),
IFERROR(VLOOKUP($K454,all_tags[format],1,FALSE),""),
IFERROR(VLOOKUP($L454,all_tags[format],1,FALSE),""),
IFERROR(VLOOKUP($M454,all_tags[format],1,FALSE),""),
IFERROR(VLOOKUP($N454,all_tags[format],1,FALSE),""),
IFERROR(VLOOKUP($O454,all_tags[format],1,FALSE),"")
)</f>
        <v>post</v>
      </c>
      <c r="AD454" s="5" t="str">
        <f>_xlfn.TEXTJOIN("#",TRUE,
IFERROR(VLOOKUP($F454,all_tags[type],1,FALSE),""),
IFERROR(VLOOKUP($G454,all_tags[type],1,FALSE),""),
IFERROR(VLOOKUP($H454,all_tags[type],1,FALSE),""),
IFERROR(VLOOKUP($I454,all_tags[type],1,FALSE),""),
IFERROR(VLOOKUP($J454,all_tags[type],1,FALSE),""),
IFERROR(VLOOKUP($K454,all_tags[type],1,FALSE),""),
IFERROR(VLOOKUP($L454,all_tags[type],1,FALSE),""),
IFERROR(VLOOKUP($M454,all_tags[type],1,FALSE),""),
IFERROR(VLOOKUP($N454,all_tags[type],1,FALSE),""),
IFERROR(VLOOKUP($O454,all_tags[type],1,FALSE),"")
)</f>
        <v>how-to</v>
      </c>
      <c r="AE454" s="5" t="str">
        <f>_xlfn.TEXTJOIN("#",TRUE,
IFERROR(VLOOKUP($F454,all_tags[level],1,FALSE),""),
IFERROR(VLOOKUP($G454,all_tags[level],1,FALSE),""),
IFERROR(VLOOKUP($H454,all_tags[level],1,FALSE),""),
IFERROR(VLOOKUP($I454,all_tags[level],1,FALSE),""),
IFERROR(VLOOKUP($J454,all_tags[level],1,FALSE),""),
IFERROR(VLOOKUP($K454,all_tags[level],1,FALSE),""),
IFERROR(VLOOKUP($L454,all_tags[level],1,FALSE),""),
IFERROR(VLOOKUP($M454,all_tags[level],1,FALSE),""),
IFERROR(VLOOKUP($N454,all_tags[level],1,FALSE),""),
IFERROR(VLOOKUP($O454,all_tags[level],1,FALSE),"")
)</f>
        <v/>
      </c>
      <c r="AF454" s="5" t="str">
        <f>_xlfn.TEXTJOIN("#",TRUE,
IFERROR(VLOOKUP($F454,all_tags[style],1,FALSE),""),
IFERROR(VLOOKUP($G454,all_tags[style],1,FALSE),""),
IFERROR(VLOOKUP($H454,all_tags[style],1,FALSE),""),
IFERROR(VLOOKUP($I454,all_tags[style],1,FALSE),""),
IFERROR(VLOOKUP($J454,all_tags[style],1,FALSE),""),
IFERROR(VLOOKUP($K454,all_tags[style],1,FALSE),""),
IFERROR(VLOOKUP($L454,all_tags[style],1,FALSE),""),
IFERROR(VLOOKUP($M454,all_tags[style],1,FALSE),""),
IFERROR(VLOOKUP($N454,all_tags[style],1,FALSE),""),
IFERROR(VLOOKUP($O454,all_tags[style],1,FALSE),"")
)</f>
        <v/>
      </c>
      <c r="AG454" s="5" t="str">
        <f>_xlfn.TEXTJOIN("#",TRUE,
IFERROR(VLOOKUP($F454,all_tags[theme],1,FALSE),""),
IFERROR(VLOOKUP($G454,all_tags[theme],1,FALSE),""),
IFERROR(VLOOKUP($H454,all_tags[theme],1,FALSE),""),
IFERROR(VLOOKUP($I454,all_tags[theme],1,FALSE),""),
IFERROR(VLOOKUP($J454,all_tags[theme],1,FALSE),""),
IFERROR(VLOOKUP($K454,all_tags[theme],1,FALSE),""),
IFERROR(VLOOKUP($L454,all_tags[theme],1,FALSE),""),
IFERROR(VLOOKUP($M454,all_tags[theme],1,FALSE),""),
IFERROR(VLOOKUP($N454,all_tags[theme],1,FALSE),""),
IFERROR(VLOOKUP($O454,all_tags[theme],1,FALSE),"")
)</f>
        <v>data-viz</v>
      </c>
      <c r="AH454" s="5" t="str">
        <f>_xlfn.TEXTJOIN("#",TRUE,
IFERROR(VLOOKUP($F454,all_tags[topic],1,FALSE),""),
IFERROR(VLOOKUP($G454,all_tags[topic],1,FALSE),""),
IFERROR(VLOOKUP($H454,all_tags[topic],1,FALSE),""),
IFERROR(VLOOKUP($I454,all_tags[topic],1,FALSE),""),
IFERROR(VLOOKUP($J454,all_tags[topic],1,FALSE),""),
IFERROR(VLOOKUP($K454,all_tags[topic],1,FALSE),""),
IFERROR(VLOOKUP($L454,all_tags[topic],1,FALSE),""),
IFERROR(VLOOKUP($M454,all_tags[topic],1,FALSE),""),
IFERROR(VLOOKUP($N454,all_tags[topic],1,FALSE),""),
IFERROR(VLOOKUP($O454,all_tags[topic],1,FALSE),"")
)</f>
        <v>technology</v>
      </c>
      <c r="AI454" s="5" t="str">
        <f>_xlfn.TEXTJOIN("#",TRUE,
IFERROR(VLOOKUP($F454,all_tags[area],1,FALSE),""),
IFERROR(VLOOKUP($G454,all_tags[area],1,FALSE),""),
IFERROR(VLOOKUP($H454,all_tags[area],1,FALSE),""),
IFERROR(VLOOKUP($I454,all_tags[area],1,FALSE),""),
IFERROR(VLOOKUP($J454,all_tags[area],1,FALSE),""),
IFERROR(VLOOKUP($K454,all_tags[area],1,FALSE),""),
IFERROR(VLOOKUP($L454,all_tags[area],1,FALSE),""),
IFERROR(VLOOKUP($M454,all_tags[area],1,FALSE),""),
IFERROR(VLOOKUP($N454,all_tags[area],1,FALSE),""),
IFERROR(VLOOKUP($O454,all_tags[area],1,FALSE),"")
)</f>
        <v>real-time#database</v>
      </c>
      <c r="AJ454" s="5" t="str">
        <f>_xlfn.TEXTJOIN("#",TRUE,
IFERROR(VLOOKUP($F454,all_tags[technology],1,FALSE),""),
IFERROR(VLOOKUP($G454,all_tags[technology],1,FALSE),""),
IFERROR(VLOOKUP($H454,all_tags[technology],1,FALSE),""),
IFERROR(VLOOKUP($I454,all_tags[technology],1,FALSE),""),
IFERROR(VLOOKUP($J454,all_tags[technology],1,FALSE),""),
IFERROR(VLOOKUP($K454,all_tags[technology],1,FALSE),""),
IFERROR(VLOOKUP($L454,all_tags[technology],1,FALSE),""),
IFERROR(VLOOKUP($M454,all_tags[technology],1,FALSE),""),
IFERROR(VLOOKUP($N454,all_tags[technology],1,FALSE),""),
IFERROR(VLOOKUP($O454,all_tags[technology],1,FALSE),"")
)</f>
        <v>rstats</v>
      </c>
      <c r="AK454" s="5" t="str">
        <f>_xlfn.TEXTJOIN("#",TRUE,
IFERROR(VLOOKUP($F454,all_tags[other],1,FALSE),""),
IFERROR(VLOOKUP($G454,all_tags[other],1,FALSE),""),
IFERROR(VLOOKUP($H454,all_tags[other],1,FALSE),""),
IFERROR(VLOOKUP($I454,all_tags[other],1,FALSE),""),
IFERROR(VLOOKUP($J454,all_tags[other],1,FALSE),""),
IFERROR(VLOOKUP($K454,all_tags[other],1,FALSE),""),
IFERROR(VLOOKUP($L454,all_tags[other],1,FALSE),""),
IFERROR(VLOOKUP($M454,all_tags[other],1,FALSE),""),
IFERROR(VLOOKUP($N454,all_tags[other],1,FALSE),""),
IFERROR(VLOOKUP($O454,all_tags[other],1,FALSE),"")
)</f>
        <v/>
      </c>
      <c r="AL454" t="str">
        <f t="shared" si="7"/>
        <v>post;how-to;data-viz;technology;real-time;database;rstats</v>
      </c>
    </row>
    <row r="455" spans="1:38" x14ac:dyDescent="0.25">
      <c r="A455" t="str">
        <f>source_data[[#This Row],[link_id]]</f>
        <v>L01057</v>
      </c>
      <c r="B455" t="str">
        <f>source_data[[#This Row],[link]]</f>
        <v>https://jozef.io/r104-unit-testing-coverage/</v>
      </c>
      <c r="C455" t="str">
        <f>source_data[[#This Row],[article_title]]</f>
        <v>RStudio:addins part 4 - Unit testing coverage investigation and improvement, made easy</v>
      </c>
      <c r="D455" t="str">
        <f>source_data[[#This Row],[concatenate]]</f>
        <v>post;package;how-to;overview;technology;unit-test;rstats</v>
      </c>
      <c r="E455">
        <f>source_data[[#This Row],[tag_count]]</f>
        <v>6</v>
      </c>
      <c r="F455" t="str" cm="1">
        <f t="array" ref="F455:L455">_xlfn.TEXTSPLIT(Table5[[#This Row],[concatenate]],";")</f>
        <v>post</v>
      </c>
      <c r="G455" t="str">
        <v>package</v>
      </c>
      <c r="H455" t="str">
        <v>how-to</v>
      </c>
      <c r="I455" t="str">
        <v>overview</v>
      </c>
      <c r="J455" t="str">
        <v>technology</v>
      </c>
      <c r="K455" t="str">
        <v>unit-test</v>
      </c>
      <c r="L455" t="str">
        <v>rstats</v>
      </c>
      <c r="Q455">
        <f>IF(ISBLANK(F455),-1,COUNTIF(all_tags[],F455)-COUNTIF(all_tags[category],F455))</f>
        <v>1</v>
      </c>
      <c r="R455">
        <f>IF(ISBLANK(G455),-1,COUNTIF(all_tags[],G455)-COUNTIF(all_tags[category],G455))</f>
        <v>1</v>
      </c>
      <c r="S455">
        <f>IF(ISBLANK(H455),-1,COUNTIF(all_tags[],H455)-COUNTIF(all_tags[category],H455))</f>
        <v>1</v>
      </c>
      <c r="T455">
        <f>IF(ISBLANK(I455),-1,COUNTIF(all_tags[],I455)-COUNTIF(all_tags[category],I455))</f>
        <v>1</v>
      </c>
      <c r="U455">
        <f>IF(ISBLANK(J455),-1,COUNTIF(all_tags[],J455)-COUNTIF(all_tags[category],J455))</f>
        <v>1</v>
      </c>
      <c r="V455">
        <f>IF(ISBLANK(K455),-1,COUNTIF(all_tags[],K455)-COUNTIF(all_tags[category],K455))</f>
        <v>1</v>
      </c>
      <c r="W455">
        <f>IF(ISBLANK(L455),-1,COUNTIF(all_tags[],L455)-COUNTIF(all_tags[category],L455))</f>
        <v>1</v>
      </c>
      <c r="X455">
        <f>IF(ISBLANK(M455),-1,COUNTIF(all_tags[],M455)-COUNTIF(all_tags[category],M455))</f>
        <v>-1</v>
      </c>
      <c r="Y455">
        <f>IF(ISBLANK(N455),-1,COUNTIF(all_tags[],N455)-COUNTIF(all_tags[category],N455))</f>
        <v>-1</v>
      </c>
      <c r="Z455">
        <f>IF(ISBLANK(O455),-1,COUNTIF(all_tags[],O455)-COUNTIF(all_tags[category],O455))</f>
        <v>-1</v>
      </c>
      <c r="AB455" t="str">
        <f>Table5[[#This Row],[link_id]]</f>
        <v>L01057</v>
      </c>
      <c r="AC455" s="5" t="str">
        <f>_xlfn.TEXTJOIN("#",TRUE,
IFERROR(VLOOKUP($F455,all_tags[format],1,FALSE),""),
IFERROR(VLOOKUP($G455,all_tags[format],1,FALSE),""),
IFERROR(VLOOKUP($H455,all_tags[format],1,FALSE),""),
IFERROR(VLOOKUP($I455,all_tags[format],1,FALSE),""),
IFERROR(VLOOKUP($J455,all_tags[format],1,FALSE),""),
IFERROR(VLOOKUP($K455,all_tags[format],1,FALSE),""),
IFERROR(VLOOKUP($L455,all_tags[format],1,FALSE),""),
IFERROR(VLOOKUP($M455,all_tags[format],1,FALSE),""),
IFERROR(VLOOKUP($N455,all_tags[format],1,FALSE),""),
IFERROR(VLOOKUP($O455,all_tags[format],1,FALSE),"")
)</f>
        <v>post#package</v>
      </c>
      <c r="AD455" s="5" t="str">
        <f>_xlfn.TEXTJOIN("#",TRUE,
IFERROR(VLOOKUP($F455,all_tags[type],1,FALSE),""),
IFERROR(VLOOKUP($G455,all_tags[type],1,FALSE),""),
IFERROR(VLOOKUP($H455,all_tags[type],1,FALSE),""),
IFERROR(VLOOKUP($I455,all_tags[type],1,FALSE),""),
IFERROR(VLOOKUP($J455,all_tags[type],1,FALSE),""),
IFERROR(VLOOKUP($K455,all_tags[type],1,FALSE),""),
IFERROR(VLOOKUP($L455,all_tags[type],1,FALSE),""),
IFERROR(VLOOKUP($M455,all_tags[type],1,FALSE),""),
IFERROR(VLOOKUP($N455,all_tags[type],1,FALSE),""),
IFERROR(VLOOKUP($O455,all_tags[type],1,FALSE),"")
)</f>
        <v>how-to</v>
      </c>
      <c r="AE455" s="5" t="str">
        <f>_xlfn.TEXTJOIN("#",TRUE,
IFERROR(VLOOKUP($F455,all_tags[level],1,FALSE),""),
IFERROR(VLOOKUP($G455,all_tags[level],1,FALSE),""),
IFERROR(VLOOKUP($H455,all_tags[level],1,FALSE),""),
IFERROR(VLOOKUP($I455,all_tags[level],1,FALSE),""),
IFERROR(VLOOKUP($J455,all_tags[level],1,FALSE),""),
IFERROR(VLOOKUP($K455,all_tags[level],1,FALSE),""),
IFERROR(VLOOKUP($L455,all_tags[level],1,FALSE),""),
IFERROR(VLOOKUP($M455,all_tags[level],1,FALSE),""),
IFERROR(VLOOKUP($N455,all_tags[level],1,FALSE),""),
IFERROR(VLOOKUP($O455,all_tags[level],1,FALSE),"")
)</f>
        <v>overview</v>
      </c>
      <c r="AF455" s="5" t="str">
        <f>_xlfn.TEXTJOIN("#",TRUE,
IFERROR(VLOOKUP($F455,all_tags[style],1,FALSE),""),
IFERROR(VLOOKUP($G455,all_tags[style],1,FALSE),""),
IFERROR(VLOOKUP($H455,all_tags[style],1,FALSE),""),
IFERROR(VLOOKUP($I455,all_tags[style],1,FALSE),""),
IFERROR(VLOOKUP($J455,all_tags[style],1,FALSE),""),
IFERROR(VLOOKUP($K455,all_tags[style],1,FALSE),""),
IFERROR(VLOOKUP($L455,all_tags[style],1,FALSE),""),
IFERROR(VLOOKUP($M455,all_tags[style],1,FALSE),""),
IFERROR(VLOOKUP($N455,all_tags[style],1,FALSE),""),
IFERROR(VLOOKUP($O455,all_tags[style],1,FALSE),"")
)</f>
        <v/>
      </c>
      <c r="AG455" s="5" t="str">
        <f>_xlfn.TEXTJOIN("#",TRUE,
IFERROR(VLOOKUP($F455,all_tags[theme],1,FALSE),""),
IFERROR(VLOOKUP($G455,all_tags[theme],1,FALSE),""),
IFERROR(VLOOKUP($H455,all_tags[theme],1,FALSE),""),
IFERROR(VLOOKUP($I455,all_tags[theme],1,FALSE),""),
IFERROR(VLOOKUP($J455,all_tags[theme],1,FALSE),""),
IFERROR(VLOOKUP($K455,all_tags[theme],1,FALSE),""),
IFERROR(VLOOKUP($L455,all_tags[theme],1,FALSE),""),
IFERROR(VLOOKUP($M455,all_tags[theme],1,FALSE),""),
IFERROR(VLOOKUP($N455,all_tags[theme],1,FALSE),""),
IFERROR(VLOOKUP($O455,all_tags[theme],1,FALSE),"")
)</f>
        <v/>
      </c>
      <c r="AH455" s="5" t="str">
        <f>_xlfn.TEXTJOIN("#",TRUE,
IFERROR(VLOOKUP($F455,all_tags[topic],1,FALSE),""),
IFERROR(VLOOKUP($G455,all_tags[topic],1,FALSE),""),
IFERROR(VLOOKUP($H455,all_tags[topic],1,FALSE),""),
IFERROR(VLOOKUP($I455,all_tags[topic],1,FALSE),""),
IFERROR(VLOOKUP($J455,all_tags[topic],1,FALSE),""),
IFERROR(VLOOKUP($K455,all_tags[topic],1,FALSE),""),
IFERROR(VLOOKUP($L455,all_tags[topic],1,FALSE),""),
IFERROR(VLOOKUP($M455,all_tags[topic],1,FALSE),""),
IFERROR(VLOOKUP($N455,all_tags[topic],1,FALSE),""),
IFERROR(VLOOKUP($O455,all_tags[topic],1,FALSE),"")
)</f>
        <v>technology</v>
      </c>
      <c r="AI455" s="5" t="str">
        <f>_xlfn.TEXTJOIN("#",TRUE,
IFERROR(VLOOKUP($F455,all_tags[area],1,FALSE),""),
IFERROR(VLOOKUP($G455,all_tags[area],1,FALSE),""),
IFERROR(VLOOKUP($H455,all_tags[area],1,FALSE),""),
IFERROR(VLOOKUP($I455,all_tags[area],1,FALSE),""),
IFERROR(VLOOKUP($J455,all_tags[area],1,FALSE),""),
IFERROR(VLOOKUP($K455,all_tags[area],1,FALSE),""),
IFERROR(VLOOKUP($L455,all_tags[area],1,FALSE),""),
IFERROR(VLOOKUP($M455,all_tags[area],1,FALSE),""),
IFERROR(VLOOKUP($N455,all_tags[area],1,FALSE),""),
IFERROR(VLOOKUP($O455,all_tags[area],1,FALSE),"")
)</f>
        <v>unit-test</v>
      </c>
      <c r="AJ455" s="5" t="str">
        <f>_xlfn.TEXTJOIN("#",TRUE,
IFERROR(VLOOKUP($F455,all_tags[technology],1,FALSE),""),
IFERROR(VLOOKUP($G455,all_tags[technology],1,FALSE),""),
IFERROR(VLOOKUP($H455,all_tags[technology],1,FALSE),""),
IFERROR(VLOOKUP($I455,all_tags[technology],1,FALSE),""),
IFERROR(VLOOKUP($J455,all_tags[technology],1,FALSE),""),
IFERROR(VLOOKUP($K455,all_tags[technology],1,FALSE),""),
IFERROR(VLOOKUP($L455,all_tags[technology],1,FALSE),""),
IFERROR(VLOOKUP($M455,all_tags[technology],1,FALSE),""),
IFERROR(VLOOKUP($N455,all_tags[technology],1,FALSE),""),
IFERROR(VLOOKUP($O455,all_tags[technology],1,FALSE),"")
)</f>
        <v>rstats</v>
      </c>
      <c r="AK455" s="5" t="str">
        <f>_xlfn.TEXTJOIN("#",TRUE,
IFERROR(VLOOKUP($F455,all_tags[other],1,FALSE),""),
IFERROR(VLOOKUP($G455,all_tags[other],1,FALSE),""),
IFERROR(VLOOKUP($H455,all_tags[other],1,FALSE),""),
IFERROR(VLOOKUP($I455,all_tags[other],1,FALSE),""),
IFERROR(VLOOKUP($J455,all_tags[other],1,FALSE),""),
IFERROR(VLOOKUP($K455,all_tags[other],1,FALSE),""),
IFERROR(VLOOKUP($L455,all_tags[other],1,FALSE),""),
IFERROR(VLOOKUP($M455,all_tags[other],1,FALSE),""),
IFERROR(VLOOKUP($N455,all_tags[other],1,FALSE),""),
IFERROR(VLOOKUP($O455,all_tags[other],1,FALSE),"")
)</f>
        <v/>
      </c>
      <c r="AL455" t="str">
        <f t="shared" si="7"/>
        <v>post;package;how-to;overview;technology;unit-test;rstats</v>
      </c>
    </row>
    <row r="456" spans="1:38" x14ac:dyDescent="0.25">
      <c r="A456" t="str">
        <f>source_data[[#This Row],[link_id]]</f>
        <v>L01059</v>
      </c>
      <c r="B456" t="str">
        <f>source_data[[#This Row],[link]]</f>
        <v>http://www.datasketch.es/may/code/nadieh/</v>
      </c>
      <c r="C456" t="str">
        <f>source_data[[#This Row],[article_title]]</f>
        <v>Figures in the Sky</v>
      </c>
      <c r="D456" t="str">
        <f>source_data[[#This Row],[concatenate]]</f>
        <v>post;example;data-viz;inspiration;data-story</v>
      </c>
      <c r="E456">
        <f>source_data[[#This Row],[tag_count]]</f>
        <v>5</v>
      </c>
      <c r="F456" t="str" cm="1">
        <f t="array" ref="F456:J456">_xlfn.TEXTSPLIT(Table5[[#This Row],[concatenate]],";")</f>
        <v>post</v>
      </c>
      <c r="G456" t="str">
        <v>example</v>
      </c>
      <c r="H456" t="str">
        <v>data-viz</v>
      </c>
      <c r="I456" t="str">
        <v>inspiration</v>
      </c>
      <c r="J456" t="str">
        <v>data-story</v>
      </c>
      <c r="Q456">
        <f>IF(ISBLANK(F456),-1,COUNTIF(all_tags[],F456)-COUNTIF(all_tags[category],F456))</f>
        <v>1</v>
      </c>
      <c r="R456">
        <f>IF(ISBLANK(G456),-1,COUNTIF(all_tags[],G456)-COUNTIF(all_tags[category],G456))</f>
        <v>1</v>
      </c>
      <c r="S456">
        <f>IF(ISBLANK(H456),-1,COUNTIF(all_tags[],H456)-COUNTIF(all_tags[category],H456))</f>
        <v>1</v>
      </c>
      <c r="T456">
        <f>IF(ISBLANK(I456),-1,COUNTIF(all_tags[],I456)-COUNTIF(all_tags[category],I456))</f>
        <v>1</v>
      </c>
      <c r="U456">
        <f>IF(ISBLANK(J456),-1,COUNTIF(all_tags[],J456)-COUNTIF(all_tags[category],J456))</f>
        <v>1</v>
      </c>
      <c r="V456">
        <f>IF(ISBLANK(K456),-1,COUNTIF(all_tags[],K456)-COUNTIF(all_tags[category],K456))</f>
        <v>-1</v>
      </c>
      <c r="W456">
        <f>IF(ISBLANK(L456),-1,COUNTIF(all_tags[],L456)-COUNTIF(all_tags[category],L456))</f>
        <v>-1</v>
      </c>
      <c r="X456">
        <f>IF(ISBLANK(M456),-1,COUNTIF(all_tags[],M456)-COUNTIF(all_tags[category],M456))</f>
        <v>-1</v>
      </c>
      <c r="Y456">
        <f>IF(ISBLANK(N456),-1,COUNTIF(all_tags[],N456)-COUNTIF(all_tags[category],N456))</f>
        <v>-1</v>
      </c>
      <c r="Z456">
        <f>IF(ISBLANK(O456),-1,COUNTIF(all_tags[],O456)-COUNTIF(all_tags[category],O456))</f>
        <v>-1</v>
      </c>
      <c r="AB456" t="str">
        <f>Table5[[#This Row],[link_id]]</f>
        <v>L01059</v>
      </c>
      <c r="AC456" s="5" t="str">
        <f>_xlfn.TEXTJOIN("#",TRUE,
IFERROR(VLOOKUP($F456,all_tags[format],1,FALSE),""),
IFERROR(VLOOKUP($G456,all_tags[format],1,FALSE),""),
IFERROR(VLOOKUP($H456,all_tags[format],1,FALSE),""),
IFERROR(VLOOKUP($I456,all_tags[format],1,FALSE),""),
IFERROR(VLOOKUP($J456,all_tags[format],1,FALSE),""),
IFERROR(VLOOKUP($K456,all_tags[format],1,FALSE),""),
IFERROR(VLOOKUP($L456,all_tags[format],1,FALSE),""),
IFERROR(VLOOKUP($M456,all_tags[format],1,FALSE),""),
IFERROR(VLOOKUP($N456,all_tags[format],1,FALSE),""),
IFERROR(VLOOKUP($O456,all_tags[format],1,FALSE),"")
)</f>
        <v>post</v>
      </c>
      <c r="AD456" s="5" t="str">
        <f>_xlfn.TEXTJOIN("#",TRUE,
IFERROR(VLOOKUP($F456,all_tags[type],1,FALSE),""),
IFERROR(VLOOKUP($G456,all_tags[type],1,FALSE),""),
IFERROR(VLOOKUP($H456,all_tags[type],1,FALSE),""),
IFERROR(VLOOKUP($I456,all_tags[type],1,FALSE),""),
IFERROR(VLOOKUP($J456,all_tags[type],1,FALSE),""),
IFERROR(VLOOKUP($K456,all_tags[type],1,FALSE),""),
IFERROR(VLOOKUP($L456,all_tags[type],1,FALSE),""),
IFERROR(VLOOKUP($M456,all_tags[type],1,FALSE),""),
IFERROR(VLOOKUP($N456,all_tags[type],1,FALSE),""),
IFERROR(VLOOKUP($O456,all_tags[type],1,FALSE),"")
)</f>
        <v/>
      </c>
      <c r="AE456" s="5" t="str">
        <f>_xlfn.TEXTJOIN("#",TRUE,
IFERROR(VLOOKUP($F456,all_tags[level],1,FALSE),""),
IFERROR(VLOOKUP($G456,all_tags[level],1,FALSE),""),
IFERROR(VLOOKUP($H456,all_tags[level],1,FALSE),""),
IFERROR(VLOOKUP($I456,all_tags[level],1,FALSE),""),
IFERROR(VLOOKUP($J456,all_tags[level],1,FALSE),""),
IFERROR(VLOOKUP($K456,all_tags[level],1,FALSE),""),
IFERROR(VLOOKUP($L456,all_tags[level],1,FALSE),""),
IFERROR(VLOOKUP($M456,all_tags[level],1,FALSE),""),
IFERROR(VLOOKUP($N456,all_tags[level],1,FALSE),""),
IFERROR(VLOOKUP($O456,all_tags[level],1,FALSE),"")
)</f>
        <v>example</v>
      </c>
      <c r="AF456" s="5" t="str">
        <f>_xlfn.TEXTJOIN("#",TRUE,
IFERROR(VLOOKUP($F456,all_tags[style],1,FALSE),""),
IFERROR(VLOOKUP($G456,all_tags[style],1,FALSE),""),
IFERROR(VLOOKUP($H456,all_tags[style],1,FALSE),""),
IFERROR(VLOOKUP($I456,all_tags[style],1,FALSE),""),
IFERROR(VLOOKUP($J456,all_tags[style],1,FALSE),""),
IFERROR(VLOOKUP($K456,all_tags[style],1,FALSE),""),
IFERROR(VLOOKUP($L456,all_tags[style],1,FALSE),""),
IFERROR(VLOOKUP($M456,all_tags[style],1,FALSE),""),
IFERROR(VLOOKUP($N456,all_tags[style],1,FALSE),""),
IFERROR(VLOOKUP($O456,all_tags[style],1,FALSE),"")
)</f>
        <v/>
      </c>
      <c r="AG456" s="5" t="str">
        <f>_xlfn.TEXTJOIN("#",TRUE,
IFERROR(VLOOKUP($F456,all_tags[theme],1,FALSE),""),
IFERROR(VLOOKUP($G456,all_tags[theme],1,FALSE),""),
IFERROR(VLOOKUP($H456,all_tags[theme],1,FALSE),""),
IFERROR(VLOOKUP($I456,all_tags[theme],1,FALSE),""),
IFERROR(VLOOKUP($J456,all_tags[theme],1,FALSE),""),
IFERROR(VLOOKUP($K456,all_tags[theme],1,FALSE),""),
IFERROR(VLOOKUP($L456,all_tags[theme],1,FALSE),""),
IFERROR(VLOOKUP($M456,all_tags[theme],1,FALSE),""),
IFERROR(VLOOKUP($N456,all_tags[theme],1,FALSE),""),
IFERROR(VLOOKUP($O456,all_tags[theme],1,FALSE),"")
)</f>
        <v>data-viz</v>
      </c>
      <c r="AH456" s="5" t="str">
        <f>_xlfn.TEXTJOIN("#",TRUE,
IFERROR(VLOOKUP($F456,all_tags[topic],1,FALSE),""),
IFERROR(VLOOKUP($G456,all_tags[topic],1,FALSE),""),
IFERROR(VLOOKUP($H456,all_tags[topic],1,FALSE),""),
IFERROR(VLOOKUP($I456,all_tags[topic],1,FALSE),""),
IFERROR(VLOOKUP($J456,all_tags[topic],1,FALSE),""),
IFERROR(VLOOKUP($K456,all_tags[topic],1,FALSE),""),
IFERROR(VLOOKUP($L456,all_tags[topic],1,FALSE),""),
IFERROR(VLOOKUP($M456,all_tags[topic],1,FALSE),""),
IFERROR(VLOOKUP($N456,all_tags[topic],1,FALSE),""),
IFERROR(VLOOKUP($O456,all_tags[topic],1,FALSE),"")
)</f>
        <v/>
      </c>
      <c r="AI456" s="5" t="str">
        <f>_xlfn.TEXTJOIN("#",TRUE,
IFERROR(VLOOKUP($F456,all_tags[area],1,FALSE),""),
IFERROR(VLOOKUP($G456,all_tags[area],1,FALSE),""),
IFERROR(VLOOKUP($H456,all_tags[area],1,FALSE),""),
IFERROR(VLOOKUP($I456,all_tags[area],1,FALSE),""),
IFERROR(VLOOKUP($J456,all_tags[area],1,FALSE),""),
IFERROR(VLOOKUP($K456,all_tags[area],1,FALSE),""),
IFERROR(VLOOKUP($L456,all_tags[area],1,FALSE),""),
IFERROR(VLOOKUP($M456,all_tags[area],1,FALSE),""),
IFERROR(VLOOKUP($N456,all_tags[area],1,FALSE),""),
IFERROR(VLOOKUP($O456,all_tags[area],1,FALSE),"")
)</f>
        <v>data-story</v>
      </c>
      <c r="AJ456" s="5" t="str">
        <f>_xlfn.TEXTJOIN("#",TRUE,
IFERROR(VLOOKUP($F456,all_tags[technology],1,FALSE),""),
IFERROR(VLOOKUP($G456,all_tags[technology],1,FALSE),""),
IFERROR(VLOOKUP($H456,all_tags[technology],1,FALSE),""),
IFERROR(VLOOKUP($I456,all_tags[technology],1,FALSE),""),
IFERROR(VLOOKUP($J456,all_tags[technology],1,FALSE),""),
IFERROR(VLOOKUP($K456,all_tags[technology],1,FALSE),""),
IFERROR(VLOOKUP($L456,all_tags[technology],1,FALSE),""),
IFERROR(VLOOKUP($M456,all_tags[technology],1,FALSE),""),
IFERROR(VLOOKUP($N456,all_tags[technology],1,FALSE),""),
IFERROR(VLOOKUP($O456,all_tags[technology],1,FALSE),"")
)</f>
        <v/>
      </c>
      <c r="AK456" s="5" t="str">
        <f>_xlfn.TEXTJOIN("#",TRUE,
IFERROR(VLOOKUP($F456,all_tags[other],1,FALSE),""),
IFERROR(VLOOKUP($G456,all_tags[other],1,FALSE),""),
IFERROR(VLOOKUP($H456,all_tags[other],1,FALSE),""),
IFERROR(VLOOKUP($I456,all_tags[other],1,FALSE),""),
IFERROR(VLOOKUP($J456,all_tags[other],1,FALSE),""),
IFERROR(VLOOKUP($K456,all_tags[other],1,FALSE),""),
IFERROR(VLOOKUP($L456,all_tags[other],1,FALSE),""),
IFERROR(VLOOKUP($M456,all_tags[other],1,FALSE),""),
IFERROR(VLOOKUP($N456,all_tags[other],1,FALSE),""),
IFERROR(VLOOKUP($O456,all_tags[other],1,FALSE),"")
)</f>
        <v>inspiration</v>
      </c>
      <c r="AL456" t="str">
        <f t="shared" si="7"/>
        <v>post;example;data-viz;data-story;inspiration</v>
      </c>
    </row>
    <row r="457" spans="1:38" ht="30" x14ac:dyDescent="0.25">
      <c r="A457" t="str">
        <f>source_data[[#This Row],[link_id]]</f>
        <v>L01062</v>
      </c>
      <c r="B457" t="str">
        <f>source_data[[#This Row],[link]]</f>
        <v>http://www.unece.org/stats/documents/writing/</v>
      </c>
      <c r="C457" t="str">
        <f>source_data[[#This Row],[article_title]]</f>
        <v>Making Data Meaningful</v>
      </c>
      <c r="D457" t="str">
        <f>source_data[[#This Row],[concatenate]]</f>
        <v>book;guide;data-story;statistics;storytelling;communication</v>
      </c>
      <c r="E457">
        <f>source_data[[#This Row],[tag_count]]</f>
        <v>5</v>
      </c>
      <c r="F457" t="str" cm="1">
        <f t="array" ref="F457:K457">_xlfn.TEXTSPLIT(Table5[[#This Row],[concatenate]],";")</f>
        <v>book</v>
      </c>
      <c r="G457" t="str">
        <v>guide</v>
      </c>
      <c r="H457" t="str">
        <v>data-story</v>
      </c>
      <c r="I457" t="str">
        <v>statistics</v>
      </c>
      <c r="J457" t="str">
        <v>storytelling</v>
      </c>
      <c r="K457" t="str">
        <v>communication</v>
      </c>
      <c r="Q457">
        <f>IF(ISBLANK(F457),-1,COUNTIF(all_tags[],F457)-COUNTIF(all_tags[category],F457))</f>
        <v>1</v>
      </c>
      <c r="R457">
        <f>IF(ISBLANK(G457),-1,COUNTIF(all_tags[],G457)-COUNTIF(all_tags[category],G457))</f>
        <v>1</v>
      </c>
      <c r="S457">
        <f>IF(ISBLANK(H457),-1,COUNTIF(all_tags[],H457)-COUNTIF(all_tags[category],H457))</f>
        <v>1</v>
      </c>
      <c r="T457">
        <f>IF(ISBLANK(I457),-1,COUNTIF(all_tags[],I457)-COUNTIF(all_tags[category],I457))</f>
        <v>1</v>
      </c>
      <c r="U457">
        <f>IF(ISBLANK(J457),-1,COUNTIF(all_tags[],J457)-COUNTIF(all_tags[category],J457))</f>
        <v>1</v>
      </c>
      <c r="V457">
        <f>IF(ISBLANK(K457),-1,COUNTIF(all_tags[],K457)-COUNTIF(all_tags[category],K457))</f>
        <v>1</v>
      </c>
      <c r="W457">
        <f>IF(ISBLANK(L457),-1,COUNTIF(all_tags[],L457)-COUNTIF(all_tags[category],L457))</f>
        <v>-1</v>
      </c>
      <c r="X457">
        <f>IF(ISBLANK(M457),-1,COUNTIF(all_tags[],M457)-COUNTIF(all_tags[category],M457))</f>
        <v>-1</v>
      </c>
      <c r="Y457">
        <f>IF(ISBLANK(N457),-1,COUNTIF(all_tags[],N457)-COUNTIF(all_tags[category],N457))</f>
        <v>-1</v>
      </c>
      <c r="Z457">
        <f>IF(ISBLANK(O457),-1,COUNTIF(all_tags[],O457)-COUNTIF(all_tags[category],O457))</f>
        <v>-1</v>
      </c>
      <c r="AB457" t="str">
        <f>Table5[[#This Row],[link_id]]</f>
        <v>L01062</v>
      </c>
      <c r="AC457" s="5" t="str">
        <f>_xlfn.TEXTJOIN("#",TRUE,
IFERROR(VLOOKUP($F457,all_tags[format],1,FALSE),""),
IFERROR(VLOOKUP($G457,all_tags[format],1,FALSE),""),
IFERROR(VLOOKUP($H457,all_tags[format],1,FALSE),""),
IFERROR(VLOOKUP($I457,all_tags[format],1,FALSE),""),
IFERROR(VLOOKUP($J457,all_tags[format],1,FALSE),""),
IFERROR(VLOOKUP($K457,all_tags[format],1,FALSE),""),
IFERROR(VLOOKUP($L457,all_tags[format],1,FALSE),""),
IFERROR(VLOOKUP($M457,all_tags[format],1,FALSE),""),
IFERROR(VLOOKUP($N457,all_tags[format],1,FALSE),""),
IFERROR(VLOOKUP($O457,all_tags[format],1,FALSE),"")
)</f>
        <v>book</v>
      </c>
      <c r="AD457" s="5" t="str">
        <f>_xlfn.TEXTJOIN("#",TRUE,
IFERROR(VLOOKUP($F457,all_tags[type],1,FALSE),""),
IFERROR(VLOOKUP($G457,all_tags[type],1,FALSE),""),
IFERROR(VLOOKUP($H457,all_tags[type],1,FALSE),""),
IFERROR(VLOOKUP($I457,all_tags[type],1,FALSE),""),
IFERROR(VLOOKUP($J457,all_tags[type],1,FALSE),""),
IFERROR(VLOOKUP($K457,all_tags[type],1,FALSE),""),
IFERROR(VLOOKUP($L457,all_tags[type],1,FALSE),""),
IFERROR(VLOOKUP($M457,all_tags[type],1,FALSE),""),
IFERROR(VLOOKUP($N457,all_tags[type],1,FALSE),""),
IFERROR(VLOOKUP($O457,all_tags[type],1,FALSE),"")
)</f>
        <v>guide</v>
      </c>
      <c r="AE457" s="5" t="str">
        <f>_xlfn.TEXTJOIN("#",TRUE,
IFERROR(VLOOKUP($F457,all_tags[level],1,FALSE),""),
IFERROR(VLOOKUP($G457,all_tags[level],1,FALSE),""),
IFERROR(VLOOKUP($H457,all_tags[level],1,FALSE),""),
IFERROR(VLOOKUP($I457,all_tags[level],1,FALSE),""),
IFERROR(VLOOKUP($J457,all_tags[level],1,FALSE),""),
IFERROR(VLOOKUP($K457,all_tags[level],1,FALSE),""),
IFERROR(VLOOKUP($L457,all_tags[level],1,FALSE),""),
IFERROR(VLOOKUP($M457,all_tags[level],1,FALSE),""),
IFERROR(VLOOKUP($N457,all_tags[level],1,FALSE),""),
IFERROR(VLOOKUP($O457,all_tags[level],1,FALSE),"")
)</f>
        <v/>
      </c>
      <c r="AF457" s="5" t="str">
        <f>_xlfn.TEXTJOIN("#",TRUE,
IFERROR(VLOOKUP($F457,all_tags[style],1,FALSE),""),
IFERROR(VLOOKUP($G457,all_tags[style],1,FALSE),""),
IFERROR(VLOOKUP($H457,all_tags[style],1,FALSE),""),
IFERROR(VLOOKUP($I457,all_tags[style],1,FALSE),""),
IFERROR(VLOOKUP($J457,all_tags[style],1,FALSE),""),
IFERROR(VLOOKUP($K457,all_tags[style],1,FALSE),""),
IFERROR(VLOOKUP($L457,all_tags[style],1,FALSE),""),
IFERROR(VLOOKUP($M457,all_tags[style],1,FALSE),""),
IFERROR(VLOOKUP($N457,all_tags[style],1,FALSE),""),
IFERROR(VLOOKUP($O457,all_tags[style],1,FALSE),"")
)</f>
        <v/>
      </c>
      <c r="AG457" s="5" t="str">
        <f>_xlfn.TEXTJOIN("#",TRUE,
IFERROR(VLOOKUP($F457,all_tags[theme],1,FALSE),""),
IFERROR(VLOOKUP($G457,all_tags[theme],1,FALSE),""),
IFERROR(VLOOKUP($H457,all_tags[theme],1,FALSE),""),
IFERROR(VLOOKUP($I457,all_tags[theme],1,FALSE),""),
IFERROR(VLOOKUP($J457,all_tags[theme],1,FALSE),""),
IFERROR(VLOOKUP($K457,all_tags[theme],1,FALSE),""),
IFERROR(VLOOKUP($L457,all_tags[theme],1,FALSE),""),
IFERROR(VLOOKUP($M457,all_tags[theme],1,FALSE),""),
IFERROR(VLOOKUP($N457,all_tags[theme],1,FALSE),""),
IFERROR(VLOOKUP($O457,all_tags[theme],1,FALSE),"")
)</f>
        <v/>
      </c>
      <c r="AH457" s="5" t="str">
        <f>_xlfn.TEXTJOIN("#",TRUE,
IFERROR(VLOOKUP($F457,all_tags[topic],1,FALSE),""),
IFERROR(VLOOKUP($G457,all_tags[topic],1,FALSE),""),
IFERROR(VLOOKUP($H457,all_tags[topic],1,FALSE),""),
IFERROR(VLOOKUP($I457,all_tags[topic],1,FALSE),""),
IFERROR(VLOOKUP($J457,all_tags[topic],1,FALSE),""),
IFERROR(VLOOKUP($K457,all_tags[topic],1,FALSE),""),
IFERROR(VLOOKUP($L457,all_tags[topic],1,FALSE),""),
IFERROR(VLOOKUP($M457,all_tags[topic],1,FALSE),""),
IFERROR(VLOOKUP($N457,all_tags[topic],1,FALSE),""),
IFERROR(VLOOKUP($O457,all_tags[topic],1,FALSE),"")
)</f>
        <v/>
      </c>
      <c r="AI457" s="5" t="str">
        <f>_xlfn.TEXTJOIN("#",TRUE,
IFERROR(VLOOKUP($F457,all_tags[area],1,FALSE),""),
IFERROR(VLOOKUP($G457,all_tags[area],1,FALSE),""),
IFERROR(VLOOKUP($H457,all_tags[area],1,FALSE),""),
IFERROR(VLOOKUP($I457,all_tags[area],1,FALSE),""),
IFERROR(VLOOKUP($J457,all_tags[area],1,FALSE),""),
IFERROR(VLOOKUP($K457,all_tags[area],1,FALSE),""),
IFERROR(VLOOKUP($L457,all_tags[area],1,FALSE),""),
IFERROR(VLOOKUP($M457,all_tags[area],1,FALSE),""),
IFERROR(VLOOKUP($N457,all_tags[area],1,FALSE),""),
IFERROR(VLOOKUP($O457,all_tags[area],1,FALSE),"")
)</f>
        <v>data-story#statistics</v>
      </c>
      <c r="AJ457" s="5" t="str">
        <f>_xlfn.TEXTJOIN("#",TRUE,
IFERROR(VLOOKUP($F457,all_tags[technology],1,FALSE),""),
IFERROR(VLOOKUP($G457,all_tags[technology],1,FALSE),""),
IFERROR(VLOOKUP($H457,all_tags[technology],1,FALSE),""),
IFERROR(VLOOKUP($I457,all_tags[technology],1,FALSE),""),
IFERROR(VLOOKUP($J457,all_tags[technology],1,FALSE),""),
IFERROR(VLOOKUP($K457,all_tags[technology],1,FALSE),""),
IFERROR(VLOOKUP($L457,all_tags[technology],1,FALSE),""),
IFERROR(VLOOKUP($M457,all_tags[technology],1,FALSE),""),
IFERROR(VLOOKUP($N457,all_tags[technology],1,FALSE),""),
IFERROR(VLOOKUP($O457,all_tags[technology],1,FALSE),"")
)</f>
        <v/>
      </c>
      <c r="AK457" s="5" t="str">
        <f>_xlfn.TEXTJOIN("#",TRUE,
IFERROR(VLOOKUP($F457,all_tags[other],1,FALSE),""),
IFERROR(VLOOKUP($G457,all_tags[other],1,FALSE),""),
IFERROR(VLOOKUP($H457,all_tags[other],1,FALSE),""),
IFERROR(VLOOKUP($I457,all_tags[other],1,FALSE),""),
IFERROR(VLOOKUP($J457,all_tags[other],1,FALSE),""),
IFERROR(VLOOKUP($K457,all_tags[other],1,FALSE),""),
IFERROR(VLOOKUP($L457,all_tags[other],1,FALSE),""),
IFERROR(VLOOKUP($M457,all_tags[other],1,FALSE),""),
IFERROR(VLOOKUP($N457,all_tags[other],1,FALSE),""),
IFERROR(VLOOKUP($O457,all_tags[other],1,FALSE),"")
)</f>
        <v>storytelling#communication</v>
      </c>
      <c r="AL457" t="str">
        <f t="shared" si="7"/>
        <v>book;guide;data-story;statistics;storytelling;communication</v>
      </c>
    </row>
    <row r="458" spans="1:38" x14ac:dyDescent="0.25">
      <c r="A458" t="str">
        <f>source_data[[#This Row],[link_id]]</f>
        <v>L01065</v>
      </c>
      <c r="B458" t="str">
        <f>source_data[[#This Row],[link]]</f>
        <v>https://twitter.com/evankirstel/status/1019809181640085507/photo/1</v>
      </c>
      <c r="C458" t="str">
        <f>source_data[[#This Row],[article_title]]</f>
        <v>Visualizing The World's 20 Largest Tech Giants.
https://t.co/q83w1nrnkg</v>
      </c>
      <c r="D458" t="str">
        <f>source_data[[#This Row],[concatenate]]</f>
        <v>post;infographic;dubious</v>
      </c>
      <c r="E458">
        <f>source_data[[#This Row],[tag_count]]</f>
        <v>4</v>
      </c>
      <c r="F458" t="str" cm="1">
        <f t="array" ref="F458:H458">_xlfn.TEXTSPLIT(Table5[[#This Row],[concatenate]],";")</f>
        <v>post</v>
      </c>
      <c r="G458" t="str">
        <v>infographic</v>
      </c>
      <c r="H458" t="str">
        <v>dubious</v>
      </c>
      <c r="Q458">
        <f>IF(ISBLANK(F458),-1,COUNTIF(all_tags[],F458)-COUNTIF(all_tags[category],F458))</f>
        <v>1</v>
      </c>
      <c r="R458">
        <f>IF(ISBLANK(G458),-1,COUNTIF(all_tags[],G458)-COUNTIF(all_tags[category],G458))</f>
        <v>1</v>
      </c>
      <c r="S458">
        <f>IF(ISBLANK(H458),-1,COUNTIF(all_tags[],H458)-COUNTIF(all_tags[category],H458))</f>
        <v>1</v>
      </c>
      <c r="T458">
        <f>IF(ISBLANK(I458),-1,COUNTIF(all_tags[],I458)-COUNTIF(all_tags[category],I458))</f>
        <v>-1</v>
      </c>
      <c r="U458">
        <f>IF(ISBLANK(J458),-1,COUNTIF(all_tags[],J458)-COUNTIF(all_tags[category],J458))</f>
        <v>-1</v>
      </c>
      <c r="V458">
        <f>IF(ISBLANK(K458),-1,COUNTIF(all_tags[],K458)-COUNTIF(all_tags[category],K458))</f>
        <v>-1</v>
      </c>
      <c r="W458">
        <f>IF(ISBLANK(L458),-1,COUNTIF(all_tags[],L458)-COUNTIF(all_tags[category],L458))</f>
        <v>-1</v>
      </c>
      <c r="X458">
        <f>IF(ISBLANK(M458),-1,COUNTIF(all_tags[],M458)-COUNTIF(all_tags[category],M458))</f>
        <v>-1</v>
      </c>
      <c r="Y458">
        <f>IF(ISBLANK(N458),-1,COUNTIF(all_tags[],N458)-COUNTIF(all_tags[category],N458))</f>
        <v>-1</v>
      </c>
      <c r="Z458">
        <f>IF(ISBLANK(O458),-1,COUNTIF(all_tags[],O458)-COUNTIF(all_tags[category],O458))</f>
        <v>-1</v>
      </c>
      <c r="AB458" t="str">
        <f>Table5[[#This Row],[link_id]]</f>
        <v>L01065</v>
      </c>
      <c r="AC458" s="5" t="str">
        <f>_xlfn.TEXTJOIN("#",TRUE,
IFERROR(VLOOKUP($F458,all_tags[format],1,FALSE),""),
IFERROR(VLOOKUP($G458,all_tags[format],1,FALSE),""),
IFERROR(VLOOKUP($H458,all_tags[format],1,FALSE),""),
IFERROR(VLOOKUP($I458,all_tags[format],1,FALSE),""),
IFERROR(VLOOKUP($J458,all_tags[format],1,FALSE),""),
IFERROR(VLOOKUP($K458,all_tags[format],1,FALSE),""),
IFERROR(VLOOKUP($L458,all_tags[format],1,FALSE),""),
IFERROR(VLOOKUP($M458,all_tags[format],1,FALSE),""),
IFERROR(VLOOKUP($N458,all_tags[format],1,FALSE),""),
IFERROR(VLOOKUP($O458,all_tags[format],1,FALSE),"")
)</f>
        <v>post</v>
      </c>
      <c r="AD458" s="5" t="str">
        <f>_xlfn.TEXTJOIN("#",TRUE,
IFERROR(VLOOKUP($F458,all_tags[type],1,FALSE),""),
IFERROR(VLOOKUP($G458,all_tags[type],1,FALSE),""),
IFERROR(VLOOKUP($H458,all_tags[type],1,FALSE),""),
IFERROR(VLOOKUP($I458,all_tags[type],1,FALSE),""),
IFERROR(VLOOKUP($J458,all_tags[type],1,FALSE),""),
IFERROR(VLOOKUP($K458,all_tags[type],1,FALSE),""),
IFERROR(VLOOKUP($L458,all_tags[type],1,FALSE),""),
IFERROR(VLOOKUP($M458,all_tags[type],1,FALSE),""),
IFERROR(VLOOKUP($N458,all_tags[type],1,FALSE),""),
IFERROR(VLOOKUP($O458,all_tags[type],1,FALSE),"")
)</f>
        <v>infographic</v>
      </c>
      <c r="AE458" s="5" t="str">
        <f>_xlfn.TEXTJOIN("#",TRUE,
IFERROR(VLOOKUP($F458,all_tags[level],1,FALSE),""),
IFERROR(VLOOKUP($G458,all_tags[level],1,FALSE),""),
IFERROR(VLOOKUP($H458,all_tags[level],1,FALSE),""),
IFERROR(VLOOKUP($I458,all_tags[level],1,FALSE),""),
IFERROR(VLOOKUP($J458,all_tags[level],1,FALSE),""),
IFERROR(VLOOKUP($K458,all_tags[level],1,FALSE),""),
IFERROR(VLOOKUP($L458,all_tags[level],1,FALSE),""),
IFERROR(VLOOKUP($M458,all_tags[level],1,FALSE),""),
IFERROR(VLOOKUP($N458,all_tags[level],1,FALSE),""),
IFERROR(VLOOKUP($O458,all_tags[level],1,FALSE),"")
)</f>
        <v/>
      </c>
      <c r="AF458" s="5" t="str">
        <f>_xlfn.TEXTJOIN("#",TRUE,
IFERROR(VLOOKUP($F458,all_tags[style],1,FALSE),""),
IFERROR(VLOOKUP($G458,all_tags[style],1,FALSE),""),
IFERROR(VLOOKUP($H458,all_tags[style],1,FALSE),""),
IFERROR(VLOOKUP($I458,all_tags[style],1,FALSE),""),
IFERROR(VLOOKUP($J458,all_tags[style],1,FALSE),""),
IFERROR(VLOOKUP($K458,all_tags[style],1,FALSE),""),
IFERROR(VLOOKUP($L458,all_tags[style],1,FALSE),""),
IFERROR(VLOOKUP($M458,all_tags[style],1,FALSE),""),
IFERROR(VLOOKUP($N458,all_tags[style],1,FALSE),""),
IFERROR(VLOOKUP($O458,all_tags[style],1,FALSE),"")
)</f>
        <v>dubious</v>
      </c>
      <c r="AG458" s="5" t="str">
        <f>_xlfn.TEXTJOIN("#",TRUE,
IFERROR(VLOOKUP($F458,all_tags[theme],1,FALSE),""),
IFERROR(VLOOKUP($G458,all_tags[theme],1,FALSE),""),
IFERROR(VLOOKUP($H458,all_tags[theme],1,FALSE),""),
IFERROR(VLOOKUP($I458,all_tags[theme],1,FALSE),""),
IFERROR(VLOOKUP($J458,all_tags[theme],1,FALSE),""),
IFERROR(VLOOKUP($K458,all_tags[theme],1,FALSE),""),
IFERROR(VLOOKUP($L458,all_tags[theme],1,FALSE),""),
IFERROR(VLOOKUP($M458,all_tags[theme],1,FALSE),""),
IFERROR(VLOOKUP($N458,all_tags[theme],1,FALSE),""),
IFERROR(VLOOKUP($O458,all_tags[theme],1,FALSE),"")
)</f>
        <v/>
      </c>
      <c r="AH458" s="5" t="str">
        <f>_xlfn.TEXTJOIN("#",TRUE,
IFERROR(VLOOKUP($F458,all_tags[topic],1,FALSE),""),
IFERROR(VLOOKUP($G458,all_tags[topic],1,FALSE),""),
IFERROR(VLOOKUP($H458,all_tags[topic],1,FALSE),""),
IFERROR(VLOOKUP($I458,all_tags[topic],1,FALSE),""),
IFERROR(VLOOKUP($J458,all_tags[topic],1,FALSE),""),
IFERROR(VLOOKUP($K458,all_tags[topic],1,FALSE),""),
IFERROR(VLOOKUP($L458,all_tags[topic],1,FALSE),""),
IFERROR(VLOOKUP($M458,all_tags[topic],1,FALSE),""),
IFERROR(VLOOKUP($N458,all_tags[topic],1,FALSE),""),
IFERROR(VLOOKUP($O458,all_tags[topic],1,FALSE),"")
)</f>
        <v/>
      </c>
      <c r="AI458" s="5" t="str">
        <f>_xlfn.TEXTJOIN("#",TRUE,
IFERROR(VLOOKUP($F458,all_tags[area],1,FALSE),""),
IFERROR(VLOOKUP($G458,all_tags[area],1,FALSE),""),
IFERROR(VLOOKUP($H458,all_tags[area],1,FALSE),""),
IFERROR(VLOOKUP($I458,all_tags[area],1,FALSE),""),
IFERROR(VLOOKUP($J458,all_tags[area],1,FALSE),""),
IFERROR(VLOOKUP($K458,all_tags[area],1,FALSE),""),
IFERROR(VLOOKUP($L458,all_tags[area],1,FALSE),""),
IFERROR(VLOOKUP($M458,all_tags[area],1,FALSE),""),
IFERROR(VLOOKUP($N458,all_tags[area],1,FALSE),""),
IFERROR(VLOOKUP($O458,all_tags[area],1,FALSE),"")
)</f>
        <v/>
      </c>
      <c r="AJ458" s="5" t="str">
        <f>_xlfn.TEXTJOIN("#",TRUE,
IFERROR(VLOOKUP($F458,all_tags[technology],1,FALSE),""),
IFERROR(VLOOKUP($G458,all_tags[technology],1,FALSE),""),
IFERROR(VLOOKUP($H458,all_tags[technology],1,FALSE),""),
IFERROR(VLOOKUP($I458,all_tags[technology],1,FALSE),""),
IFERROR(VLOOKUP($J458,all_tags[technology],1,FALSE),""),
IFERROR(VLOOKUP($K458,all_tags[technology],1,FALSE),""),
IFERROR(VLOOKUP($L458,all_tags[technology],1,FALSE),""),
IFERROR(VLOOKUP($M458,all_tags[technology],1,FALSE),""),
IFERROR(VLOOKUP($N458,all_tags[technology],1,FALSE),""),
IFERROR(VLOOKUP($O458,all_tags[technology],1,FALSE),"")
)</f>
        <v/>
      </c>
      <c r="AK458" s="5" t="str">
        <f>_xlfn.TEXTJOIN("#",TRUE,
IFERROR(VLOOKUP($F458,all_tags[other],1,FALSE),""),
IFERROR(VLOOKUP($G458,all_tags[other],1,FALSE),""),
IFERROR(VLOOKUP($H458,all_tags[other],1,FALSE),""),
IFERROR(VLOOKUP($I458,all_tags[other],1,FALSE),""),
IFERROR(VLOOKUP($J458,all_tags[other],1,FALSE),""),
IFERROR(VLOOKUP($K458,all_tags[other],1,FALSE),""),
IFERROR(VLOOKUP($L458,all_tags[other],1,FALSE),""),
IFERROR(VLOOKUP($M458,all_tags[other],1,FALSE),""),
IFERROR(VLOOKUP($N458,all_tags[other],1,FALSE),""),
IFERROR(VLOOKUP($O458,all_tags[other],1,FALSE),"")
)</f>
        <v/>
      </c>
      <c r="AL458" t="str">
        <f t="shared" si="7"/>
        <v>post;infographic;dubious</v>
      </c>
    </row>
    <row r="459" spans="1:38" x14ac:dyDescent="0.25">
      <c r="A459" t="str">
        <f>source_data[[#This Row],[link_id]]</f>
        <v>L01068</v>
      </c>
      <c r="B459" t="str">
        <f>source_data[[#This Row],[link]]</f>
        <v>https://www.independent.co.uk/voices/tommy-hilfiger-data-smart-clothing-jeans-xplore-a8470221.html</v>
      </c>
      <c r="C459" t="str">
        <f>source_data[[#This Row],[article_title]]</f>
        <v>With Tommy Hilfiger’s ‘smart’ clothing range, data collection has reached dystopian levels</v>
      </c>
      <c r="D459" t="str">
        <f>source_data[[#This Row],[concatenate]]</f>
        <v>article;general;dystopian;pitfall;data;ml</v>
      </c>
      <c r="E459">
        <f>source_data[[#This Row],[tag_count]]</f>
        <v>7</v>
      </c>
      <c r="F459" t="str" cm="1">
        <f t="array" ref="F459:K459">_xlfn.TEXTSPLIT(Table5[[#This Row],[concatenate]],";")</f>
        <v>article</v>
      </c>
      <c r="G459" t="str">
        <v>general</v>
      </c>
      <c r="H459" t="str">
        <v>dystopian</v>
      </c>
      <c r="I459" t="str">
        <v>pitfall</v>
      </c>
      <c r="J459" t="str">
        <v>data</v>
      </c>
      <c r="K459" t="str">
        <v>ml</v>
      </c>
      <c r="Q459">
        <f>IF(ISBLANK(F459),-1,COUNTIF(all_tags[],F459)-COUNTIF(all_tags[category],F459))</f>
        <v>1</v>
      </c>
      <c r="R459">
        <f>IF(ISBLANK(G459),-1,COUNTIF(all_tags[],G459)-COUNTIF(all_tags[category],G459))</f>
        <v>1</v>
      </c>
      <c r="S459">
        <f>IF(ISBLANK(H459),-1,COUNTIF(all_tags[],H459)-COUNTIF(all_tags[category],H459))</f>
        <v>1</v>
      </c>
      <c r="T459">
        <f>IF(ISBLANK(I459),-1,COUNTIF(all_tags[],I459)-COUNTIF(all_tags[category],I459))</f>
        <v>1</v>
      </c>
      <c r="U459">
        <f>IF(ISBLANK(J459),-1,COUNTIF(all_tags[],J459)-COUNTIF(all_tags[category],J459))</f>
        <v>1</v>
      </c>
      <c r="V459">
        <f>IF(ISBLANK(K459),-1,COUNTIF(all_tags[],K459)-COUNTIF(all_tags[category],K459))</f>
        <v>1</v>
      </c>
      <c r="W459">
        <f>IF(ISBLANK(L459),-1,COUNTIF(all_tags[],L459)-COUNTIF(all_tags[category],L459))</f>
        <v>-1</v>
      </c>
      <c r="X459">
        <f>IF(ISBLANK(M459),-1,COUNTIF(all_tags[],M459)-COUNTIF(all_tags[category],M459))</f>
        <v>-1</v>
      </c>
      <c r="Y459">
        <f>IF(ISBLANK(N459),-1,COUNTIF(all_tags[],N459)-COUNTIF(all_tags[category],N459))</f>
        <v>-1</v>
      </c>
      <c r="Z459">
        <f>IF(ISBLANK(O459),-1,COUNTIF(all_tags[],O459)-COUNTIF(all_tags[category],O459))</f>
        <v>-1</v>
      </c>
      <c r="AB459" t="str">
        <f>Table5[[#This Row],[link_id]]</f>
        <v>L01068</v>
      </c>
      <c r="AC459" s="5" t="str">
        <f>_xlfn.TEXTJOIN("#",TRUE,
IFERROR(VLOOKUP($F459,all_tags[format],1,FALSE),""),
IFERROR(VLOOKUP($G459,all_tags[format],1,FALSE),""),
IFERROR(VLOOKUP($H459,all_tags[format],1,FALSE),""),
IFERROR(VLOOKUP($I459,all_tags[format],1,FALSE),""),
IFERROR(VLOOKUP($J459,all_tags[format],1,FALSE),""),
IFERROR(VLOOKUP($K459,all_tags[format],1,FALSE),""),
IFERROR(VLOOKUP($L459,all_tags[format],1,FALSE),""),
IFERROR(VLOOKUP($M459,all_tags[format],1,FALSE),""),
IFERROR(VLOOKUP($N459,all_tags[format],1,FALSE),""),
IFERROR(VLOOKUP($O459,all_tags[format],1,FALSE),"")
)</f>
        <v>article</v>
      </c>
      <c r="AD459" s="5" t="str">
        <f>_xlfn.TEXTJOIN("#",TRUE,
IFERROR(VLOOKUP($F459,all_tags[type],1,FALSE),""),
IFERROR(VLOOKUP($G459,all_tags[type],1,FALSE),""),
IFERROR(VLOOKUP($H459,all_tags[type],1,FALSE),""),
IFERROR(VLOOKUP($I459,all_tags[type],1,FALSE),""),
IFERROR(VLOOKUP($J459,all_tags[type],1,FALSE),""),
IFERROR(VLOOKUP($K459,all_tags[type],1,FALSE),""),
IFERROR(VLOOKUP($L459,all_tags[type],1,FALSE),""),
IFERROR(VLOOKUP($M459,all_tags[type],1,FALSE),""),
IFERROR(VLOOKUP($N459,all_tags[type],1,FALSE),""),
IFERROR(VLOOKUP($O459,all_tags[type],1,FALSE),"")
)</f>
        <v>general</v>
      </c>
      <c r="AE459" s="5" t="str">
        <f>_xlfn.TEXTJOIN("#",TRUE,
IFERROR(VLOOKUP($F459,all_tags[level],1,FALSE),""),
IFERROR(VLOOKUP($G459,all_tags[level],1,FALSE),""),
IFERROR(VLOOKUP($H459,all_tags[level],1,FALSE),""),
IFERROR(VLOOKUP($I459,all_tags[level],1,FALSE),""),
IFERROR(VLOOKUP($J459,all_tags[level],1,FALSE),""),
IFERROR(VLOOKUP($K459,all_tags[level],1,FALSE),""),
IFERROR(VLOOKUP($L459,all_tags[level],1,FALSE),""),
IFERROR(VLOOKUP($M459,all_tags[level],1,FALSE),""),
IFERROR(VLOOKUP($N459,all_tags[level],1,FALSE),""),
IFERROR(VLOOKUP($O459,all_tags[level],1,FALSE),"")
)</f>
        <v/>
      </c>
      <c r="AF459" s="5" t="str">
        <f>_xlfn.TEXTJOIN("#",TRUE,
IFERROR(VLOOKUP($F459,all_tags[style],1,FALSE),""),
IFERROR(VLOOKUP($G459,all_tags[style],1,FALSE),""),
IFERROR(VLOOKUP($H459,all_tags[style],1,FALSE),""),
IFERROR(VLOOKUP($I459,all_tags[style],1,FALSE),""),
IFERROR(VLOOKUP($J459,all_tags[style],1,FALSE),""),
IFERROR(VLOOKUP($K459,all_tags[style],1,FALSE),""),
IFERROR(VLOOKUP($L459,all_tags[style],1,FALSE),""),
IFERROR(VLOOKUP($M459,all_tags[style],1,FALSE),""),
IFERROR(VLOOKUP($N459,all_tags[style],1,FALSE),""),
IFERROR(VLOOKUP($O459,all_tags[style],1,FALSE),"")
)</f>
        <v>dystopian</v>
      </c>
      <c r="AG459" s="5" t="str">
        <f>_xlfn.TEXTJOIN("#",TRUE,
IFERROR(VLOOKUP($F459,all_tags[theme],1,FALSE),""),
IFERROR(VLOOKUP($G459,all_tags[theme],1,FALSE),""),
IFERROR(VLOOKUP($H459,all_tags[theme],1,FALSE),""),
IFERROR(VLOOKUP($I459,all_tags[theme],1,FALSE),""),
IFERROR(VLOOKUP($J459,all_tags[theme],1,FALSE),""),
IFERROR(VLOOKUP($K459,all_tags[theme],1,FALSE),""),
IFERROR(VLOOKUP($L459,all_tags[theme],1,FALSE),""),
IFERROR(VLOOKUP($M459,all_tags[theme],1,FALSE),""),
IFERROR(VLOOKUP($N459,all_tags[theme],1,FALSE),""),
IFERROR(VLOOKUP($O459,all_tags[theme],1,FALSE),"")
)</f>
        <v>pitfall</v>
      </c>
      <c r="AH459" s="5" t="str">
        <f>_xlfn.TEXTJOIN("#",TRUE,
IFERROR(VLOOKUP($F459,all_tags[topic],1,FALSE),""),
IFERROR(VLOOKUP($G459,all_tags[topic],1,FALSE),""),
IFERROR(VLOOKUP($H459,all_tags[topic],1,FALSE),""),
IFERROR(VLOOKUP($I459,all_tags[topic],1,FALSE),""),
IFERROR(VLOOKUP($J459,all_tags[topic],1,FALSE),""),
IFERROR(VLOOKUP($K459,all_tags[topic],1,FALSE),""),
IFERROR(VLOOKUP($L459,all_tags[topic],1,FALSE),""),
IFERROR(VLOOKUP($M459,all_tags[topic],1,FALSE),""),
IFERROR(VLOOKUP($N459,all_tags[topic],1,FALSE),""),
IFERROR(VLOOKUP($O459,all_tags[topic],1,FALSE),"")
)</f>
        <v>data</v>
      </c>
      <c r="AI459" s="5" t="str">
        <f>_xlfn.TEXTJOIN("#",TRUE,
IFERROR(VLOOKUP($F459,all_tags[area],1,FALSE),""),
IFERROR(VLOOKUP($G459,all_tags[area],1,FALSE),""),
IFERROR(VLOOKUP($H459,all_tags[area],1,FALSE),""),
IFERROR(VLOOKUP($I459,all_tags[area],1,FALSE),""),
IFERROR(VLOOKUP($J459,all_tags[area],1,FALSE),""),
IFERROR(VLOOKUP($K459,all_tags[area],1,FALSE),""),
IFERROR(VLOOKUP($L459,all_tags[area],1,FALSE),""),
IFERROR(VLOOKUP($M459,all_tags[area],1,FALSE),""),
IFERROR(VLOOKUP($N459,all_tags[area],1,FALSE),""),
IFERROR(VLOOKUP($O459,all_tags[area],1,FALSE),"")
)</f>
        <v>ml</v>
      </c>
      <c r="AJ459" s="5" t="str">
        <f>_xlfn.TEXTJOIN("#",TRUE,
IFERROR(VLOOKUP($F459,all_tags[technology],1,FALSE),""),
IFERROR(VLOOKUP($G459,all_tags[technology],1,FALSE),""),
IFERROR(VLOOKUP($H459,all_tags[technology],1,FALSE),""),
IFERROR(VLOOKUP($I459,all_tags[technology],1,FALSE),""),
IFERROR(VLOOKUP($J459,all_tags[technology],1,FALSE),""),
IFERROR(VLOOKUP($K459,all_tags[technology],1,FALSE),""),
IFERROR(VLOOKUP($L459,all_tags[technology],1,FALSE),""),
IFERROR(VLOOKUP($M459,all_tags[technology],1,FALSE),""),
IFERROR(VLOOKUP($N459,all_tags[technology],1,FALSE),""),
IFERROR(VLOOKUP($O459,all_tags[technology],1,FALSE),"")
)</f>
        <v/>
      </c>
      <c r="AK459" s="5" t="str">
        <f>_xlfn.TEXTJOIN("#",TRUE,
IFERROR(VLOOKUP($F459,all_tags[other],1,FALSE),""),
IFERROR(VLOOKUP($G459,all_tags[other],1,FALSE),""),
IFERROR(VLOOKUP($H459,all_tags[other],1,FALSE),""),
IFERROR(VLOOKUP($I459,all_tags[other],1,FALSE),""),
IFERROR(VLOOKUP($J459,all_tags[other],1,FALSE),""),
IFERROR(VLOOKUP($K459,all_tags[other],1,FALSE),""),
IFERROR(VLOOKUP($L459,all_tags[other],1,FALSE),""),
IFERROR(VLOOKUP($M459,all_tags[other],1,FALSE),""),
IFERROR(VLOOKUP($N459,all_tags[other],1,FALSE),""),
IFERROR(VLOOKUP($O459,all_tags[other],1,FALSE),"")
)</f>
        <v/>
      </c>
      <c r="AL459" t="str">
        <f t="shared" si="7"/>
        <v>article;general;dystopian;pitfall;data;ml</v>
      </c>
    </row>
    <row r="460" spans="1:38" ht="30" x14ac:dyDescent="0.25">
      <c r="A460" t="str">
        <f>source_data[[#This Row],[link_id]]</f>
        <v>L01069</v>
      </c>
      <c r="B460" t="str">
        <f>source_data[[#This Row],[link]]</f>
        <v>https://www.pyimagesearch.com/2018/07/30/opencv-object-tracking/</v>
      </c>
      <c r="C460" t="str">
        <f>source_data[[#This Row],[article_title]]</f>
        <v>OpenCV Object Tracking</v>
      </c>
      <c r="D460" t="str">
        <f>source_data[[#This Row],[concatenate]]</f>
        <v>post;how-to;basics;getting-started;technique;ml;vision</v>
      </c>
      <c r="E460">
        <f>source_data[[#This Row],[tag_count]]</f>
        <v>6</v>
      </c>
      <c r="F460" t="str" cm="1">
        <f t="array" ref="F460:L460">_xlfn.TEXTSPLIT(Table5[[#This Row],[concatenate]],";")</f>
        <v>post</v>
      </c>
      <c r="G460" t="str">
        <v>how-to</v>
      </c>
      <c r="H460" t="str">
        <v>basics</v>
      </c>
      <c r="I460" t="str">
        <v>getting-started</v>
      </c>
      <c r="J460" t="str">
        <v>technique</v>
      </c>
      <c r="K460" t="str">
        <v>ml</v>
      </c>
      <c r="L460" t="str">
        <v>vision</v>
      </c>
      <c r="Q460">
        <f>IF(ISBLANK(F460),-1,COUNTIF(all_tags[],F460)-COUNTIF(all_tags[category],F460))</f>
        <v>1</v>
      </c>
      <c r="R460">
        <f>IF(ISBLANK(G460),-1,COUNTIF(all_tags[],G460)-COUNTIF(all_tags[category],G460))</f>
        <v>1</v>
      </c>
      <c r="S460">
        <f>IF(ISBLANK(H460),-1,COUNTIF(all_tags[],H460)-COUNTIF(all_tags[category],H460))</f>
        <v>1</v>
      </c>
      <c r="T460">
        <f>IF(ISBLANK(I460),-1,COUNTIF(all_tags[],I460)-COUNTIF(all_tags[category],I460))</f>
        <v>1</v>
      </c>
      <c r="U460">
        <f>IF(ISBLANK(J460),-1,COUNTIF(all_tags[],J460)-COUNTIF(all_tags[category],J460))</f>
        <v>1</v>
      </c>
      <c r="V460">
        <f>IF(ISBLANK(K460),-1,COUNTIF(all_tags[],K460)-COUNTIF(all_tags[category],K460))</f>
        <v>1</v>
      </c>
      <c r="W460">
        <f>IF(ISBLANK(L460),-1,COUNTIF(all_tags[],L460)-COUNTIF(all_tags[category],L460))</f>
        <v>1</v>
      </c>
      <c r="X460">
        <f>IF(ISBLANK(M460),-1,COUNTIF(all_tags[],M460)-COUNTIF(all_tags[category],M460))</f>
        <v>-1</v>
      </c>
      <c r="Y460">
        <f>IF(ISBLANK(N460),-1,COUNTIF(all_tags[],N460)-COUNTIF(all_tags[category],N460))</f>
        <v>-1</v>
      </c>
      <c r="Z460">
        <f>IF(ISBLANK(O460),-1,COUNTIF(all_tags[],O460)-COUNTIF(all_tags[category],O460))</f>
        <v>-1</v>
      </c>
      <c r="AB460" t="str">
        <f>Table5[[#This Row],[link_id]]</f>
        <v>L01069</v>
      </c>
      <c r="AC460" s="5" t="str">
        <f>_xlfn.TEXTJOIN("#",TRUE,
IFERROR(VLOOKUP($F460,all_tags[format],1,FALSE),""),
IFERROR(VLOOKUP($G460,all_tags[format],1,FALSE),""),
IFERROR(VLOOKUP($H460,all_tags[format],1,FALSE),""),
IFERROR(VLOOKUP($I460,all_tags[format],1,FALSE),""),
IFERROR(VLOOKUP($J460,all_tags[format],1,FALSE),""),
IFERROR(VLOOKUP($K460,all_tags[format],1,FALSE),""),
IFERROR(VLOOKUP($L460,all_tags[format],1,FALSE),""),
IFERROR(VLOOKUP($M460,all_tags[format],1,FALSE),""),
IFERROR(VLOOKUP($N460,all_tags[format],1,FALSE),""),
IFERROR(VLOOKUP($O460,all_tags[format],1,FALSE),"")
)</f>
        <v>post</v>
      </c>
      <c r="AD460" s="5" t="str">
        <f>_xlfn.TEXTJOIN("#",TRUE,
IFERROR(VLOOKUP($F460,all_tags[type],1,FALSE),""),
IFERROR(VLOOKUP($G460,all_tags[type],1,FALSE),""),
IFERROR(VLOOKUP($H460,all_tags[type],1,FALSE),""),
IFERROR(VLOOKUP($I460,all_tags[type],1,FALSE),""),
IFERROR(VLOOKUP($J460,all_tags[type],1,FALSE),""),
IFERROR(VLOOKUP($K460,all_tags[type],1,FALSE),""),
IFERROR(VLOOKUP($L460,all_tags[type],1,FALSE),""),
IFERROR(VLOOKUP($M460,all_tags[type],1,FALSE),""),
IFERROR(VLOOKUP($N460,all_tags[type],1,FALSE),""),
IFERROR(VLOOKUP($O460,all_tags[type],1,FALSE),"")
)</f>
        <v>how-to</v>
      </c>
      <c r="AE460" s="5" t="str">
        <f>_xlfn.TEXTJOIN("#",TRUE,
IFERROR(VLOOKUP($F460,all_tags[level],1,FALSE),""),
IFERROR(VLOOKUP($G460,all_tags[level],1,FALSE),""),
IFERROR(VLOOKUP($H460,all_tags[level],1,FALSE),""),
IFERROR(VLOOKUP($I460,all_tags[level],1,FALSE),""),
IFERROR(VLOOKUP($J460,all_tags[level],1,FALSE),""),
IFERROR(VLOOKUP($K460,all_tags[level],1,FALSE),""),
IFERROR(VLOOKUP($L460,all_tags[level],1,FALSE),""),
IFERROR(VLOOKUP($M460,all_tags[level],1,FALSE),""),
IFERROR(VLOOKUP($N460,all_tags[level],1,FALSE),""),
IFERROR(VLOOKUP($O460,all_tags[level],1,FALSE),"")
)</f>
        <v>basics#getting-started</v>
      </c>
      <c r="AF460" s="5" t="str">
        <f>_xlfn.TEXTJOIN("#",TRUE,
IFERROR(VLOOKUP($F460,all_tags[style],1,FALSE),""),
IFERROR(VLOOKUP($G460,all_tags[style],1,FALSE),""),
IFERROR(VLOOKUP($H460,all_tags[style],1,FALSE),""),
IFERROR(VLOOKUP($I460,all_tags[style],1,FALSE),""),
IFERROR(VLOOKUP($J460,all_tags[style],1,FALSE),""),
IFERROR(VLOOKUP($K460,all_tags[style],1,FALSE),""),
IFERROR(VLOOKUP($L460,all_tags[style],1,FALSE),""),
IFERROR(VLOOKUP($M460,all_tags[style],1,FALSE),""),
IFERROR(VLOOKUP($N460,all_tags[style],1,FALSE),""),
IFERROR(VLOOKUP($O460,all_tags[style],1,FALSE),"")
)</f>
        <v/>
      </c>
      <c r="AG460" s="5" t="str">
        <f>_xlfn.TEXTJOIN("#",TRUE,
IFERROR(VLOOKUP($F460,all_tags[theme],1,FALSE),""),
IFERROR(VLOOKUP($G460,all_tags[theme],1,FALSE),""),
IFERROR(VLOOKUP($H460,all_tags[theme],1,FALSE),""),
IFERROR(VLOOKUP($I460,all_tags[theme],1,FALSE),""),
IFERROR(VLOOKUP($J460,all_tags[theme],1,FALSE),""),
IFERROR(VLOOKUP($K460,all_tags[theme],1,FALSE),""),
IFERROR(VLOOKUP($L460,all_tags[theme],1,FALSE),""),
IFERROR(VLOOKUP($M460,all_tags[theme],1,FALSE),""),
IFERROR(VLOOKUP($N460,all_tags[theme],1,FALSE),""),
IFERROR(VLOOKUP($O460,all_tags[theme],1,FALSE),"")
)</f>
        <v/>
      </c>
      <c r="AH460" s="5" t="str">
        <f>_xlfn.TEXTJOIN("#",TRUE,
IFERROR(VLOOKUP($F460,all_tags[topic],1,FALSE),""),
IFERROR(VLOOKUP($G460,all_tags[topic],1,FALSE),""),
IFERROR(VLOOKUP($H460,all_tags[topic],1,FALSE),""),
IFERROR(VLOOKUP($I460,all_tags[topic],1,FALSE),""),
IFERROR(VLOOKUP($J460,all_tags[topic],1,FALSE),""),
IFERROR(VLOOKUP($K460,all_tags[topic],1,FALSE),""),
IFERROR(VLOOKUP($L460,all_tags[topic],1,FALSE),""),
IFERROR(VLOOKUP($M460,all_tags[topic],1,FALSE),""),
IFERROR(VLOOKUP($N460,all_tags[topic],1,FALSE),""),
IFERROR(VLOOKUP($O460,all_tags[topic],1,FALSE),"")
)</f>
        <v>technique</v>
      </c>
      <c r="AI460" s="5" t="str">
        <f>_xlfn.TEXTJOIN("#",TRUE,
IFERROR(VLOOKUP($F460,all_tags[area],1,FALSE),""),
IFERROR(VLOOKUP($G460,all_tags[area],1,FALSE),""),
IFERROR(VLOOKUP($H460,all_tags[area],1,FALSE),""),
IFERROR(VLOOKUP($I460,all_tags[area],1,FALSE),""),
IFERROR(VLOOKUP($J460,all_tags[area],1,FALSE),""),
IFERROR(VLOOKUP($K460,all_tags[area],1,FALSE),""),
IFERROR(VLOOKUP($L460,all_tags[area],1,FALSE),""),
IFERROR(VLOOKUP($M460,all_tags[area],1,FALSE),""),
IFERROR(VLOOKUP($N460,all_tags[area],1,FALSE),""),
IFERROR(VLOOKUP($O460,all_tags[area],1,FALSE),"")
)</f>
        <v>ml#vision</v>
      </c>
      <c r="AJ460" s="5" t="str">
        <f>_xlfn.TEXTJOIN("#",TRUE,
IFERROR(VLOOKUP($F460,all_tags[technology],1,FALSE),""),
IFERROR(VLOOKUP($G460,all_tags[technology],1,FALSE),""),
IFERROR(VLOOKUP($H460,all_tags[technology],1,FALSE),""),
IFERROR(VLOOKUP($I460,all_tags[technology],1,FALSE),""),
IFERROR(VLOOKUP($J460,all_tags[technology],1,FALSE),""),
IFERROR(VLOOKUP($K460,all_tags[technology],1,FALSE),""),
IFERROR(VLOOKUP($L460,all_tags[technology],1,FALSE),""),
IFERROR(VLOOKUP($M460,all_tags[technology],1,FALSE),""),
IFERROR(VLOOKUP($N460,all_tags[technology],1,FALSE),""),
IFERROR(VLOOKUP($O460,all_tags[technology],1,FALSE),"")
)</f>
        <v/>
      </c>
      <c r="AK460" s="5" t="str">
        <f>_xlfn.TEXTJOIN("#",TRUE,
IFERROR(VLOOKUP($F460,all_tags[other],1,FALSE),""),
IFERROR(VLOOKUP($G460,all_tags[other],1,FALSE),""),
IFERROR(VLOOKUP($H460,all_tags[other],1,FALSE),""),
IFERROR(VLOOKUP($I460,all_tags[other],1,FALSE),""),
IFERROR(VLOOKUP($J460,all_tags[other],1,FALSE),""),
IFERROR(VLOOKUP($K460,all_tags[other],1,FALSE),""),
IFERROR(VLOOKUP($L460,all_tags[other],1,FALSE),""),
IFERROR(VLOOKUP($M460,all_tags[other],1,FALSE),""),
IFERROR(VLOOKUP($N460,all_tags[other],1,FALSE),""),
IFERROR(VLOOKUP($O460,all_tags[other],1,FALSE),"")
)</f>
        <v/>
      </c>
      <c r="AL460" t="str">
        <f t="shared" si="7"/>
        <v>post;how-to;basics;getting-started;technique;ml;vision</v>
      </c>
    </row>
    <row r="461" spans="1:38" x14ac:dyDescent="0.25">
      <c r="A461" t="str">
        <f>source_data[[#This Row],[link_id]]</f>
        <v>L01072</v>
      </c>
      <c r="B461" t="str">
        <f>source_data[[#This Row],[link]]</f>
        <v>https://blog.coursera.org/10-new-specializations-and-courses-in-cutting-edge-topics/</v>
      </c>
      <c r="C461" t="str">
        <f>source_data[[#This Row],[article_title]]</f>
        <v>10 New Specializations and Courses in Cutting-Edge Topics</v>
      </c>
      <c r="D461" t="str">
        <f>source_data[[#This Row],[concatenate]]</f>
        <v>course;list;ml</v>
      </c>
      <c r="E461">
        <f>source_data[[#This Row],[tag_count]]</f>
        <v>4</v>
      </c>
      <c r="F461" t="str" cm="1">
        <f t="array" ref="F461:H461">_xlfn.TEXTSPLIT(Table5[[#This Row],[concatenate]],";")</f>
        <v>course</v>
      </c>
      <c r="G461" t="str">
        <v>list</v>
      </c>
      <c r="H461" t="str">
        <v>ml</v>
      </c>
      <c r="Q461">
        <f>IF(ISBLANK(F461),-1,COUNTIF(all_tags[],F461)-COUNTIF(all_tags[category],F461))</f>
        <v>1</v>
      </c>
      <c r="R461">
        <f>IF(ISBLANK(G461),-1,COUNTIF(all_tags[],G461)-COUNTIF(all_tags[category],G461))</f>
        <v>1</v>
      </c>
      <c r="S461">
        <f>IF(ISBLANK(H461),-1,COUNTIF(all_tags[],H461)-COUNTIF(all_tags[category],H461))</f>
        <v>1</v>
      </c>
      <c r="T461">
        <f>IF(ISBLANK(I461),-1,COUNTIF(all_tags[],I461)-COUNTIF(all_tags[category],I461))</f>
        <v>-1</v>
      </c>
      <c r="U461">
        <f>IF(ISBLANK(J461),-1,COUNTIF(all_tags[],J461)-COUNTIF(all_tags[category],J461))</f>
        <v>-1</v>
      </c>
      <c r="V461">
        <f>IF(ISBLANK(K461),-1,COUNTIF(all_tags[],K461)-COUNTIF(all_tags[category],K461))</f>
        <v>-1</v>
      </c>
      <c r="W461">
        <f>IF(ISBLANK(L461),-1,COUNTIF(all_tags[],L461)-COUNTIF(all_tags[category],L461))</f>
        <v>-1</v>
      </c>
      <c r="X461">
        <f>IF(ISBLANK(M461),-1,COUNTIF(all_tags[],M461)-COUNTIF(all_tags[category],M461))</f>
        <v>-1</v>
      </c>
      <c r="Y461">
        <f>IF(ISBLANK(N461),-1,COUNTIF(all_tags[],N461)-COUNTIF(all_tags[category],N461))</f>
        <v>-1</v>
      </c>
      <c r="Z461">
        <f>IF(ISBLANK(O461),-1,COUNTIF(all_tags[],O461)-COUNTIF(all_tags[category],O461))</f>
        <v>-1</v>
      </c>
      <c r="AB461" t="str">
        <f>Table5[[#This Row],[link_id]]</f>
        <v>L01072</v>
      </c>
      <c r="AC461" s="5" t="str">
        <f>_xlfn.TEXTJOIN("#",TRUE,
IFERROR(VLOOKUP($F461,all_tags[format],1,FALSE),""),
IFERROR(VLOOKUP($G461,all_tags[format],1,FALSE),""),
IFERROR(VLOOKUP($H461,all_tags[format],1,FALSE),""),
IFERROR(VLOOKUP($I461,all_tags[format],1,FALSE),""),
IFERROR(VLOOKUP($J461,all_tags[format],1,FALSE),""),
IFERROR(VLOOKUP($K461,all_tags[format],1,FALSE),""),
IFERROR(VLOOKUP($L461,all_tags[format],1,FALSE),""),
IFERROR(VLOOKUP($M461,all_tags[format],1,FALSE),""),
IFERROR(VLOOKUP($N461,all_tags[format],1,FALSE),""),
IFERROR(VLOOKUP($O461,all_tags[format],1,FALSE),"")
)</f>
        <v>course</v>
      </c>
      <c r="AD461" s="5" t="str">
        <f>_xlfn.TEXTJOIN("#",TRUE,
IFERROR(VLOOKUP($F461,all_tags[type],1,FALSE),""),
IFERROR(VLOOKUP($G461,all_tags[type],1,FALSE),""),
IFERROR(VLOOKUP($H461,all_tags[type],1,FALSE),""),
IFERROR(VLOOKUP($I461,all_tags[type],1,FALSE),""),
IFERROR(VLOOKUP($J461,all_tags[type],1,FALSE),""),
IFERROR(VLOOKUP($K461,all_tags[type],1,FALSE),""),
IFERROR(VLOOKUP($L461,all_tags[type],1,FALSE),""),
IFERROR(VLOOKUP($M461,all_tags[type],1,FALSE),""),
IFERROR(VLOOKUP($N461,all_tags[type],1,FALSE),""),
IFERROR(VLOOKUP($O461,all_tags[type],1,FALSE),"")
)</f>
        <v>list</v>
      </c>
      <c r="AE461" s="5" t="str">
        <f>_xlfn.TEXTJOIN("#",TRUE,
IFERROR(VLOOKUP($F461,all_tags[level],1,FALSE),""),
IFERROR(VLOOKUP($G461,all_tags[level],1,FALSE),""),
IFERROR(VLOOKUP($H461,all_tags[level],1,FALSE),""),
IFERROR(VLOOKUP($I461,all_tags[level],1,FALSE),""),
IFERROR(VLOOKUP($J461,all_tags[level],1,FALSE),""),
IFERROR(VLOOKUP($K461,all_tags[level],1,FALSE),""),
IFERROR(VLOOKUP($L461,all_tags[level],1,FALSE),""),
IFERROR(VLOOKUP($M461,all_tags[level],1,FALSE),""),
IFERROR(VLOOKUP($N461,all_tags[level],1,FALSE),""),
IFERROR(VLOOKUP($O461,all_tags[level],1,FALSE),"")
)</f>
        <v/>
      </c>
      <c r="AF461" s="5" t="str">
        <f>_xlfn.TEXTJOIN("#",TRUE,
IFERROR(VLOOKUP($F461,all_tags[style],1,FALSE),""),
IFERROR(VLOOKUP($G461,all_tags[style],1,FALSE),""),
IFERROR(VLOOKUP($H461,all_tags[style],1,FALSE),""),
IFERROR(VLOOKUP($I461,all_tags[style],1,FALSE),""),
IFERROR(VLOOKUP($J461,all_tags[style],1,FALSE),""),
IFERROR(VLOOKUP($K461,all_tags[style],1,FALSE),""),
IFERROR(VLOOKUP($L461,all_tags[style],1,FALSE),""),
IFERROR(VLOOKUP($M461,all_tags[style],1,FALSE),""),
IFERROR(VLOOKUP($N461,all_tags[style],1,FALSE),""),
IFERROR(VLOOKUP($O461,all_tags[style],1,FALSE),"")
)</f>
        <v/>
      </c>
      <c r="AG461" s="5" t="str">
        <f>_xlfn.TEXTJOIN("#",TRUE,
IFERROR(VLOOKUP($F461,all_tags[theme],1,FALSE),""),
IFERROR(VLOOKUP($G461,all_tags[theme],1,FALSE),""),
IFERROR(VLOOKUP($H461,all_tags[theme],1,FALSE),""),
IFERROR(VLOOKUP($I461,all_tags[theme],1,FALSE),""),
IFERROR(VLOOKUP($J461,all_tags[theme],1,FALSE),""),
IFERROR(VLOOKUP($K461,all_tags[theme],1,FALSE),""),
IFERROR(VLOOKUP($L461,all_tags[theme],1,FALSE),""),
IFERROR(VLOOKUP($M461,all_tags[theme],1,FALSE),""),
IFERROR(VLOOKUP($N461,all_tags[theme],1,FALSE),""),
IFERROR(VLOOKUP($O461,all_tags[theme],1,FALSE),"")
)</f>
        <v/>
      </c>
      <c r="AH461" s="5" t="str">
        <f>_xlfn.TEXTJOIN("#",TRUE,
IFERROR(VLOOKUP($F461,all_tags[topic],1,FALSE),""),
IFERROR(VLOOKUP($G461,all_tags[topic],1,FALSE),""),
IFERROR(VLOOKUP($H461,all_tags[topic],1,FALSE),""),
IFERROR(VLOOKUP($I461,all_tags[topic],1,FALSE),""),
IFERROR(VLOOKUP($J461,all_tags[topic],1,FALSE),""),
IFERROR(VLOOKUP($K461,all_tags[topic],1,FALSE),""),
IFERROR(VLOOKUP($L461,all_tags[topic],1,FALSE),""),
IFERROR(VLOOKUP($M461,all_tags[topic],1,FALSE),""),
IFERROR(VLOOKUP($N461,all_tags[topic],1,FALSE),""),
IFERROR(VLOOKUP($O461,all_tags[topic],1,FALSE),"")
)</f>
        <v/>
      </c>
      <c r="AI461" s="5" t="str">
        <f>_xlfn.TEXTJOIN("#",TRUE,
IFERROR(VLOOKUP($F461,all_tags[area],1,FALSE),""),
IFERROR(VLOOKUP($G461,all_tags[area],1,FALSE),""),
IFERROR(VLOOKUP($H461,all_tags[area],1,FALSE),""),
IFERROR(VLOOKUP($I461,all_tags[area],1,FALSE),""),
IFERROR(VLOOKUP($J461,all_tags[area],1,FALSE),""),
IFERROR(VLOOKUP($K461,all_tags[area],1,FALSE),""),
IFERROR(VLOOKUP($L461,all_tags[area],1,FALSE),""),
IFERROR(VLOOKUP($M461,all_tags[area],1,FALSE),""),
IFERROR(VLOOKUP($N461,all_tags[area],1,FALSE),""),
IFERROR(VLOOKUP($O461,all_tags[area],1,FALSE),"")
)</f>
        <v>ml</v>
      </c>
      <c r="AJ461" s="5" t="str">
        <f>_xlfn.TEXTJOIN("#",TRUE,
IFERROR(VLOOKUP($F461,all_tags[technology],1,FALSE),""),
IFERROR(VLOOKUP($G461,all_tags[technology],1,FALSE),""),
IFERROR(VLOOKUP($H461,all_tags[technology],1,FALSE),""),
IFERROR(VLOOKUP($I461,all_tags[technology],1,FALSE),""),
IFERROR(VLOOKUP($J461,all_tags[technology],1,FALSE),""),
IFERROR(VLOOKUP($K461,all_tags[technology],1,FALSE),""),
IFERROR(VLOOKUP($L461,all_tags[technology],1,FALSE),""),
IFERROR(VLOOKUP($M461,all_tags[technology],1,FALSE),""),
IFERROR(VLOOKUP($N461,all_tags[technology],1,FALSE),""),
IFERROR(VLOOKUP($O461,all_tags[technology],1,FALSE),"")
)</f>
        <v/>
      </c>
      <c r="AK461" s="5" t="str">
        <f>_xlfn.TEXTJOIN("#",TRUE,
IFERROR(VLOOKUP($F461,all_tags[other],1,FALSE),""),
IFERROR(VLOOKUP($G461,all_tags[other],1,FALSE),""),
IFERROR(VLOOKUP($H461,all_tags[other],1,FALSE),""),
IFERROR(VLOOKUP($I461,all_tags[other],1,FALSE),""),
IFERROR(VLOOKUP($J461,all_tags[other],1,FALSE),""),
IFERROR(VLOOKUP($K461,all_tags[other],1,FALSE),""),
IFERROR(VLOOKUP($L461,all_tags[other],1,FALSE),""),
IFERROR(VLOOKUP($M461,all_tags[other],1,FALSE),""),
IFERROR(VLOOKUP($N461,all_tags[other],1,FALSE),""),
IFERROR(VLOOKUP($O461,all_tags[other],1,FALSE),"")
)</f>
        <v/>
      </c>
      <c r="AL461" t="str">
        <f t="shared" si="7"/>
        <v>course;list;ml</v>
      </c>
    </row>
    <row r="462" spans="1:38" x14ac:dyDescent="0.25">
      <c r="A462" t="str">
        <f>source_data[[#This Row],[link_id]]</f>
        <v>L01074</v>
      </c>
      <c r="B462" t="str">
        <f>source_data[[#This Row],[link]]</f>
        <v>https://developers.google.com/machine-learning/crash-course/</v>
      </c>
      <c r="C462" t="str">
        <f>source_data[[#This Row],[article_title]]</f>
        <v>Machine Learning</v>
      </c>
      <c r="D462" t="str">
        <f>source_data[[#This Row],[concatenate]]</f>
        <v>course;technology;ml;tensorflow</v>
      </c>
      <c r="E462">
        <f>source_data[[#This Row],[tag_count]]</f>
        <v>4</v>
      </c>
      <c r="F462" t="str" cm="1">
        <f t="array" ref="F462:I462">_xlfn.TEXTSPLIT(Table5[[#This Row],[concatenate]],";")</f>
        <v>course</v>
      </c>
      <c r="G462" t="str">
        <v>technology</v>
      </c>
      <c r="H462" t="str">
        <v>ml</v>
      </c>
      <c r="I462" t="str">
        <v>tensorflow</v>
      </c>
      <c r="Q462">
        <f>IF(ISBLANK(F462),-1,COUNTIF(all_tags[],F462)-COUNTIF(all_tags[category],F462))</f>
        <v>1</v>
      </c>
      <c r="R462">
        <f>IF(ISBLANK(G462),-1,COUNTIF(all_tags[],G462)-COUNTIF(all_tags[category],G462))</f>
        <v>1</v>
      </c>
      <c r="S462">
        <f>IF(ISBLANK(H462),-1,COUNTIF(all_tags[],H462)-COUNTIF(all_tags[category],H462))</f>
        <v>1</v>
      </c>
      <c r="T462">
        <f>IF(ISBLANK(I462),-1,COUNTIF(all_tags[],I462)-COUNTIF(all_tags[category],I462))</f>
        <v>1</v>
      </c>
      <c r="U462">
        <f>IF(ISBLANK(J462),-1,COUNTIF(all_tags[],J462)-COUNTIF(all_tags[category],J462))</f>
        <v>-1</v>
      </c>
      <c r="V462">
        <f>IF(ISBLANK(K462),-1,COUNTIF(all_tags[],K462)-COUNTIF(all_tags[category],K462))</f>
        <v>-1</v>
      </c>
      <c r="W462">
        <f>IF(ISBLANK(L462),-1,COUNTIF(all_tags[],L462)-COUNTIF(all_tags[category],L462))</f>
        <v>-1</v>
      </c>
      <c r="X462">
        <f>IF(ISBLANK(M462),-1,COUNTIF(all_tags[],M462)-COUNTIF(all_tags[category],M462))</f>
        <v>-1</v>
      </c>
      <c r="Y462">
        <f>IF(ISBLANK(N462),-1,COUNTIF(all_tags[],N462)-COUNTIF(all_tags[category],N462))</f>
        <v>-1</v>
      </c>
      <c r="Z462">
        <f>IF(ISBLANK(O462),-1,COUNTIF(all_tags[],O462)-COUNTIF(all_tags[category],O462))</f>
        <v>-1</v>
      </c>
      <c r="AB462" t="str">
        <f>Table5[[#This Row],[link_id]]</f>
        <v>L01074</v>
      </c>
      <c r="AC462" s="5" t="str">
        <f>_xlfn.TEXTJOIN("#",TRUE,
IFERROR(VLOOKUP($F462,all_tags[format],1,FALSE),""),
IFERROR(VLOOKUP($G462,all_tags[format],1,FALSE),""),
IFERROR(VLOOKUP($H462,all_tags[format],1,FALSE),""),
IFERROR(VLOOKUP($I462,all_tags[format],1,FALSE),""),
IFERROR(VLOOKUP($J462,all_tags[format],1,FALSE),""),
IFERROR(VLOOKUP($K462,all_tags[format],1,FALSE),""),
IFERROR(VLOOKUP($L462,all_tags[format],1,FALSE),""),
IFERROR(VLOOKUP($M462,all_tags[format],1,FALSE),""),
IFERROR(VLOOKUP($N462,all_tags[format],1,FALSE),""),
IFERROR(VLOOKUP($O462,all_tags[format],1,FALSE),"")
)</f>
        <v>course</v>
      </c>
      <c r="AD462" s="5" t="str">
        <f>_xlfn.TEXTJOIN("#",TRUE,
IFERROR(VLOOKUP($F462,all_tags[type],1,FALSE),""),
IFERROR(VLOOKUP($G462,all_tags[type],1,FALSE),""),
IFERROR(VLOOKUP($H462,all_tags[type],1,FALSE),""),
IFERROR(VLOOKUP($I462,all_tags[type],1,FALSE),""),
IFERROR(VLOOKUP($J462,all_tags[type],1,FALSE),""),
IFERROR(VLOOKUP($K462,all_tags[type],1,FALSE),""),
IFERROR(VLOOKUP($L462,all_tags[type],1,FALSE),""),
IFERROR(VLOOKUP($M462,all_tags[type],1,FALSE),""),
IFERROR(VLOOKUP($N462,all_tags[type],1,FALSE),""),
IFERROR(VLOOKUP($O462,all_tags[type],1,FALSE),"")
)</f>
        <v/>
      </c>
      <c r="AE462" s="5" t="str">
        <f>_xlfn.TEXTJOIN("#",TRUE,
IFERROR(VLOOKUP($F462,all_tags[level],1,FALSE),""),
IFERROR(VLOOKUP($G462,all_tags[level],1,FALSE),""),
IFERROR(VLOOKUP($H462,all_tags[level],1,FALSE),""),
IFERROR(VLOOKUP($I462,all_tags[level],1,FALSE),""),
IFERROR(VLOOKUP($J462,all_tags[level],1,FALSE),""),
IFERROR(VLOOKUP($K462,all_tags[level],1,FALSE),""),
IFERROR(VLOOKUP($L462,all_tags[level],1,FALSE),""),
IFERROR(VLOOKUP($M462,all_tags[level],1,FALSE),""),
IFERROR(VLOOKUP($N462,all_tags[level],1,FALSE),""),
IFERROR(VLOOKUP($O462,all_tags[level],1,FALSE),"")
)</f>
        <v/>
      </c>
      <c r="AF462" s="5" t="str">
        <f>_xlfn.TEXTJOIN("#",TRUE,
IFERROR(VLOOKUP($F462,all_tags[style],1,FALSE),""),
IFERROR(VLOOKUP($G462,all_tags[style],1,FALSE),""),
IFERROR(VLOOKUP($H462,all_tags[style],1,FALSE),""),
IFERROR(VLOOKUP($I462,all_tags[style],1,FALSE),""),
IFERROR(VLOOKUP($J462,all_tags[style],1,FALSE),""),
IFERROR(VLOOKUP($K462,all_tags[style],1,FALSE),""),
IFERROR(VLOOKUP($L462,all_tags[style],1,FALSE),""),
IFERROR(VLOOKUP($M462,all_tags[style],1,FALSE),""),
IFERROR(VLOOKUP($N462,all_tags[style],1,FALSE),""),
IFERROR(VLOOKUP($O462,all_tags[style],1,FALSE),"")
)</f>
        <v/>
      </c>
      <c r="AG462" s="5" t="str">
        <f>_xlfn.TEXTJOIN("#",TRUE,
IFERROR(VLOOKUP($F462,all_tags[theme],1,FALSE),""),
IFERROR(VLOOKUP($G462,all_tags[theme],1,FALSE),""),
IFERROR(VLOOKUP($H462,all_tags[theme],1,FALSE),""),
IFERROR(VLOOKUP($I462,all_tags[theme],1,FALSE),""),
IFERROR(VLOOKUP($J462,all_tags[theme],1,FALSE),""),
IFERROR(VLOOKUP($K462,all_tags[theme],1,FALSE),""),
IFERROR(VLOOKUP($L462,all_tags[theme],1,FALSE),""),
IFERROR(VLOOKUP($M462,all_tags[theme],1,FALSE),""),
IFERROR(VLOOKUP($N462,all_tags[theme],1,FALSE),""),
IFERROR(VLOOKUP($O462,all_tags[theme],1,FALSE),"")
)</f>
        <v/>
      </c>
      <c r="AH462" s="5" t="str">
        <f>_xlfn.TEXTJOIN("#",TRUE,
IFERROR(VLOOKUP($F462,all_tags[topic],1,FALSE),""),
IFERROR(VLOOKUP($G462,all_tags[topic],1,FALSE),""),
IFERROR(VLOOKUP($H462,all_tags[topic],1,FALSE),""),
IFERROR(VLOOKUP($I462,all_tags[topic],1,FALSE),""),
IFERROR(VLOOKUP($J462,all_tags[topic],1,FALSE),""),
IFERROR(VLOOKUP($K462,all_tags[topic],1,FALSE),""),
IFERROR(VLOOKUP($L462,all_tags[topic],1,FALSE),""),
IFERROR(VLOOKUP($M462,all_tags[topic],1,FALSE),""),
IFERROR(VLOOKUP($N462,all_tags[topic],1,FALSE),""),
IFERROR(VLOOKUP($O462,all_tags[topic],1,FALSE),"")
)</f>
        <v>technology</v>
      </c>
      <c r="AI462" s="5" t="str">
        <f>_xlfn.TEXTJOIN("#",TRUE,
IFERROR(VLOOKUP($F462,all_tags[area],1,FALSE),""),
IFERROR(VLOOKUP($G462,all_tags[area],1,FALSE),""),
IFERROR(VLOOKUP($H462,all_tags[area],1,FALSE),""),
IFERROR(VLOOKUP($I462,all_tags[area],1,FALSE),""),
IFERROR(VLOOKUP($J462,all_tags[area],1,FALSE),""),
IFERROR(VLOOKUP($K462,all_tags[area],1,FALSE),""),
IFERROR(VLOOKUP($L462,all_tags[area],1,FALSE),""),
IFERROR(VLOOKUP($M462,all_tags[area],1,FALSE),""),
IFERROR(VLOOKUP($N462,all_tags[area],1,FALSE),""),
IFERROR(VLOOKUP($O462,all_tags[area],1,FALSE),"")
)</f>
        <v>ml</v>
      </c>
      <c r="AJ462" s="5" t="str">
        <f>_xlfn.TEXTJOIN("#",TRUE,
IFERROR(VLOOKUP($F462,all_tags[technology],1,FALSE),""),
IFERROR(VLOOKUP($G462,all_tags[technology],1,FALSE),""),
IFERROR(VLOOKUP($H462,all_tags[technology],1,FALSE),""),
IFERROR(VLOOKUP($I462,all_tags[technology],1,FALSE),""),
IFERROR(VLOOKUP($J462,all_tags[technology],1,FALSE),""),
IFERROR(VLOOKUP($K462,all_tags[technology],1,FALSE),""),
IFERROR(VLOOKUP($L462,all_tags[technology],1,FALSE),""),
IFERROR(VLOOKUP($M462,all_tags[technology],1,FALSE),""),
IFERROR(VLOOKUP($N462,all_tags[technology],1,FALSE),""),
IFERROR(VLOOKUP($O462,all_tags[technology],1,FALSE),"")
)</f>
        <v>tensorflow</v>
      </c>
      <c r="AK462" s="5" t="str">
        <f>_xlfn.TEXTJOIN("#",TRUE,
IFERROR(VLOOKUP($F462,all_tags[other],1,FALSE),""),
IFERROR(VLOOKUP($G462,all_tags[other],1,FALSE),""),
IFERROR(VLOOKUP($H462,all_tags[other],1,FALSE),""),
IFERROR(VLOOKUP($I462,all_tags[other],1,FALSE),""),
IFERROR(VLOOKUP($J462,all_tags[other],1,FALSE),""),
IFERROR(VLOOKUP($K462,all_tags[other],1,FALSE),""),
IFERROR(VLOOKUP($L462,all_tags[other],1,FALSE),""),
IFERROR(VLOOKUP($M462,all_tags[other],1,FALSE),""),
IFERROR(VLOOKUP($N462,all_tags[other],1,FALSE),""),
IFERROR(VLOOKUP($O462,all_tags[other],1,FALSE),"")
)</f>
        <v/>
      </c>
      <c r="AL462" t="str">
        <f t="shared" si="7"/>
        <v>course;technology;ml;tensorflow</v>
      </c>
    </row>
    <row r="463" spans="1:38" x14ac:dyDescent="0.25">
      <c r="A463" t="str">
        <f>source_data[[#This Row],[link_id]]</f>
        <v>L01077</v>
      </c>
      <c r="B463" t="str">
        <f>source_data[[#This Row],[link]]</f>
        <v>http://bair.berkeley.edu/blog/2018/08/06/recurrent/</v>
      </c>
      <c r="C463" t="str">
        <f>source_data[[#This Row],[article_title]]</f>
        <v>When Recurrent Models Don't Need to be Recurrent</v>
      </c>
      <c r="D463" t="str">
        <f>source_data[[#This Row],[concatenate]]</f>
        <v>post;explainer;theory;technique;ml</v>
      </c>
      <c r="E463">
        <f>source_data[[#This Row],[tag_count]]</f>
        <v>5</v>
      </c>
      <c r="F463" t="str" cm="1">
        <f t="array" ref="F463:J463">_xlfn.TEXTSPLIT(Table5[[#This Row],[concatenate]],";")</f>
        <v>post</v>
      </c>
      <c r="G463" t="str">
        <v>explainer</v>
      </c>
      <c r="H463" t="str">
        <v>theory</v>
      </c>
      <c r="I463" t="str">
        <v>technique</v>
      </c>
      <c r="J463" t="str">
        <v>ml</v>
      </c>
      <c r="Q463">
        <f>IF(ISBLANK(F463),-1,COUNTIF(all_tags[],F463)-COUNTIF(all_tags[category],F463))</f>
        <v>1</v>
      </c>
      <c r="R463">
        <f>IF(ISBLANK(G463),-1,COUNTIF(all_tags[],G463)-COUNTIF(all_tags[category],G463))</f>
        <v>1</v>
      </c>
      <c r="S463">
        <f>IF(ISBLANK(H463),-1,COUNTIF(all_tags[],H463)-COUNTIF(all_tags[category],H463))</f>
        <v>1</v>
      </c>
      <c r="T463">
        <f>IF(ISBLANK(I463),-1,COUNTIF(all_tags[],I463)-COUNTIF(all_tags[category],I463))</f>
        <v>1</v>
      </c>
      <c r="U463">
        <f>IF(ISBLANK(J463),-1,COUNTIF(all_tags[],J463)-COUNTIF(all_tags[category],J463))</f>
        <v>1</v>
      </c>
      <c r="V463">
        <f>IF(ISBLANK(K463),-1,COUNTIF(all_tags[],K463)-COUNTIF(all_tags[category],K463))</f>
        <v>-1</v>
      </c>
      <c r="W463">
        <f>IF(ISBLANK(L463),-1,COUNTIF(all_tags[],L463)-COUNTIF(all_tags[category],L463))</f>
        <v>-1</v>
      </c>
      <c r="X463">
        <f>IF(ISBLANK(M463),-1,COUNTIF(all_tags[],M463)-COUNTIF(all_tags[category],M463))</f>
        <v>-1</v>
      </c>
      <c r="Y463">
        <f>IF(ISBLANK(N463),-1,COUNTIF(all_tags[],N463)-COUNTIF(all_tags[category],N463))</f>
        <v>-1</v>
      </c>
      <c r="Z463">
        <f>IF(ISBLANK(O463),-1,COUNTIF(all_tags[],O463)-COUNTIF(all_tags[category],O463))</f>
        <v>-1</v>
      </c>
      <c r="AB463" t="str">
        <f>Table5[[#This Row],[link_id]]</f>
        <v>L01077</v>
      </c>
      <c r="AC463" s="5" t="str">
        <f>_xlfn.TEXTJOIN("#",TRUE,
IFERROR(VLOOKUP($F463,all_tags[format],1,FALSE),""),
IFERROR(VLOOKUP($G463,all_tags[format],1,FALSE),""),
IFERROR(VLOOKUP($H463,all_tags[format],1,FALSE),""),
IFERROR(VLOOKUP($I463,all_tags[format],1,FALSE),""),
IFERROR(VLOOKUP($J463,all_tags[format],1,FALSE),""),
IFERROR(VLOOKUP($K463,all_tags[format],1,FALSE),""),
IFERROR(VLOOKUP($L463,all_tags[format],1,FALSE),""),
IFERROR(VLOOKUP($M463,all_tags[format],1,FALSE),""),
IFERROR(VLOOKUP($N463,all_tags[format],1,FALSE),""),
IFERROR(VLOOKUP($O463,all_tags[format],1,FALSE),"")
)</f>
        <v>post</v>
      </c>
      <c r="AD463" s="5" t="str">
        <f>_xlfn.TEXTJOIN("#",TRUE,
IFERROR(VLOOKUP($F463,all_tags[type],1,FALSE),""),
IFERROR(VLOOKUP($G463,all_tags[type],1,FALSE),""),
IFERROR(VLOOKUP($H463,all_tags[type],1,FALSE),""),
IFERROR(VLOOKUP($I463,all_tags[type],1,FALSE),""),
IFERROR(VLOOKUP($J463,all_tags[type],1,FALSE),""),
IFERROR(VLOOKUP($K463,all_tags[type],1,FALSE),""),
IFERROR(VLOOKUP($L463,all_tags[type],1,FALSE),""),
IFERROR(VLOOKUP($M463,all_tags[type],1,FALSE),""),
IFERROR(VLOOKUP($N463,all_tags[type],1,FALSE),""),
IFERROR(VLOOKUP($O463,all_tags[type],1,FALSE),"")
)</f>
        <v/>
      </c>
      <c r="AE463" s="5" t="str">
        <f>_xlfn.TEXTJOIN("#",TRUE,
IFERROR(VLOOKUP($F463,all_tags[level],1,FALSE),""),
IFERROR(VLOOKUP($G463,all_tags[level],1,FALSE),""),
IFERROR(VLOOKUP($H463,all_tags[level],1,FALSE),""),
IFERROR(VLOOKUP($I463,all_tags[level],1,FALSE),""),
IFERROR(VLOOKUP($J463,all_tags[level],1,FALSE),""),
IFERROR(VLOOKUP($K463,all_tags[level],1,FALSE),""),
IFERROR(VLOOKUP($L463,all_tags[level],1,FALSE),""),
IFERROR(VLOOKUP($M463,all_tags[level],1,FALSE),""),
IFERROR(VLOOKUP($N463,all_tags[level],1,FALSE),""),
IFERROR(VLOOKUP($O463,all_tags[level],1,FALSE),"")
)</f>
        <v>explainer</v>
      </c>
      <c r="AF463" s="5" t="str">
        <f>_xlfn.TEXTJOIN("#",TRUE,
IFERROR(VLOOKUP($F463,all_tags[style],1,FALSE),""),
IFERROR(VLOOKUP($G463,all_tags[style],1,FALSE),""),
IFERROR(VLOOKUP($H463,all_tags[style],1,FALSE),""),
IFERROR(VLOOKUP($I463,all_tags[style],1,FALSE),""),
IFERROR(VLOOKUP($J463,all_tags[style],1,FALSE),""),
IFERROR(VLOOKUP($K463,all_tags[style],1,FALSE),""),
IFERROR(VLOOKUP($L463,all_tags[style],1,FALSE),""),
IFERROR(VLOOKUP($M463,all_tags[style],1,FALSE),""),
IFERROR(VLOOKUP($N463,all_tags[style],1,FALSE),""),
IFERROR(VLOOKUP($O463,all_tags[style],1,FALSE),"")
)</f>
        <v/>
      </c>
      <c r="AG463" s="5" t="str">
        <f>_xlfn.TEXTJOIN("#",TRUE,
IFERROR(VLOOKUP($F463,all_tags[theme],1,FALSE),""),
IFERROR(VLOOKUP($G463,all_tags[theme],1,FALSE),""),
IFERROR(VLOOKUP($H463,all_tags[theme],1,FALSE),""),
IFERROR(VLOOKUP($I463,all_tags[theme],1,FALSE),""),
IFERROR(VLOOKUP($J463,all_tags[theme],1,FALSE),""),
IFERROR(VLOOKUP($K463,all_tags[theme],1,FALSE),""),
IFERROR(VLOOKUP($L463,all_tags[theme],1,FALSE),""),
IFERROR(VLOOKUP($M463,all_tags[theme],1,FALSE),""),
IFERROR(VLOOKUP($N463,all_tags[theme],1,FALSE),""),
IFERROR(VLOOKUP($O463,all_tags[theme],1,FALSE),"")
)</f>
        <v/>
      </c>
      <c r="AH463" s="5" t="str">
        <f>_xlfn.TEXTJOIN("#",TRUE,
IFERROR(VLOOKUP($F463,all_tags[topic],1,FALSE),""),
IFERROR(VLOOKUP($G463,all_tags[topic],1,FALSE),""),
IFERROR(VLOOKUP($H463,all_tags[topic],1,FALSE),""),
IFERROR(VLOOKUP($I463,all_tags[topic],1,FALSE),""),
IFERROR(VLOOKUP($J463,all_tags[topic],1,FALSE),""),
IFERROR(VLOOKUP($K463,all_tags[topic],1,FALSE),""),
IFERROR(VLOOKUP($L463,all_tags[topic],1,FALSE),""),
IFERROR(VLOOKUP($M463,all_tags[topic],1,FALSE),""),
IFERROR(VLOOKUP($N463,all_tags[topic],1,FALSE),""),
IFERROR(VLOOKUP($O463,all_tags[topic],1,FALSE),"")
)</f>
        <v>theory#technique</v>
      </c>
      <c r="AI463" s="5" t="str">
        <f>_xlfn.TEXTJOIN("#",TRUE,
IFERROR(VLOOKUP($F463,all_tags[area],1,FALSE),""),
IFERROR(VLOOKUP($G463,all_tags[area],1,FALSE),""),
IFERROR(VLOOKUP($H463,all_tags[area],1,FALSE),""),
IFERROR(VLOOKUP($I463,all_tags[area],1,FALSE),""),
IFERROR(VLOOKUP($J463,all_tags[area],1,FALSE),""),
IFERROR(VLOOKUP($K463,all_tags[area],1,FALSE),""),
IFERROR(VLOOKUP($L463,all_tags[area],1,FALSE),""),
IFERROR(VLOOKUP($M463,all_tags[area],1,FALSE),""),
IFERROR(VLOOKUP($N463,all_tags[area],1,FALSE),""),
IFERROR(VLOOKUP($O463,all_tags[area],1,FALSE),"")
)</f>
        <v>ml</v>
      </c>
      <c r="AJ463" s="5" t="str">
        <f>_xlfn.TEXTJOIN("#",TRUE,
IFERROR(VLOOKUP($F463,all_tags[technology],1,FALSE),""),
IFERROR(VLOOKUP($G463,all_tags[technology],1,FALSE),""),
IFERROR(VLOOKUP($H463,all_tags[technology],1,FALSE),""),
IFERROR(VLOOKUP($I463,all_tags[technology],1,FALSE),""),
IFERROR(VLOOKUP($J463,all_tags[technology],1,FALSE),""),
IFERROR(VLOOKUP($K463,all_tags[technology],1,FALSE),""),
IFERROR(VLOOKUP($L463,all_tags[technology],1,FALSE),""),
IFERROR(VLOOKUP($M463,all_tags[technology],1,FALSE),""),
IFERROR(VLOOKUP($N463,all_tags[technology],1,FALSE),""),
IFERROR(VLOOKUP($O463,all_tags[technology],1,FALSE),"")
)</f>
        <v/>
      </c>
      <c r="AK463" s="5" t="str">
        <f>_xlfn.TEXTJOIN("#",TRUE,
IFERROR(VLOOKUP($F463,all_tags[other],1,FALSE),""),
IFERROR(VLOOKUP($G463,all_tags[other],1,FALSE),""),
IFERROR(VLOOKUP($H463,all_tags[other],1,FALSE),""),
IFERROR(VLOOKUP($I463,all_tags[other],1,FALSE),""),
IFERROR(VLOOKUP($J463,all_tags[other],1,FALSE),""),
IFERROR(VLOOKUP($K463,all_tags[other],1,FALSE),""),
IFERROR(VLOOKUP($L463,all_tags[other],1,FALSE),""),
IFERROR(VLOOKUP($M463,all_tags[other],1,FALSE),""),
IFERROR(VLOOKUP($N463,all_tags[other],1,FALSE),""),
IFERROR(VLOOKUP($O463,all_tags[other],1,FALSE),"")
)</f>
        <v/>
      </c>
      <c r="AL463" t="str">
        <f t="shared" si="7"/>
        <v>post;explainer;theory;technique;ml</v>
      </c>
    </row>
    <row r="464" spans="1:38" x14ac:dyDescent="0.25">
      <c r="A464" t="str">
        <f>source_data[[#This Row],[link_id]]</f>
        <v>L01083</v>
      </c>
      <c r="B464" t="str">
        <f>source_data[[#This Row],[link]]</f>
        <v>https://ai.googleblog.com/2018/07/machine-learning-in-google-bigquery.html</v>
      </c>
      <c r="C464" t="str">
        <f>source_data[[#This Row],[article_title]]</f>
        <v>Machine Learning in Google BigQuery</v>
      </c>
      <c r="D464" t="str">
        <f>source_data[[#This Row],[concatenate]]</f>
        <v>post;package;overview;technology;ml;google</v>
      </c>
      <c r="E464">
        <f>source_data[[#This Row],[tag_count]]</f>
        <v>5</v>
      </c>
      <c r="F464" t="str" cm="1">
        <f t="array" ref="F464:K464">_xlfn.TEXTSPLIT(Table5[[#This Row],[concatenate]],";")</f>
        <v>post</v>
      </c>
      <c r="G464" t="str">
        <v>package</v>
      </c>
      <c r="H464" t="str">
        <v>overview</v>
      </c>
      <c r="I464" t="str">
        <v>technology</v>
      </c>
      <c r="J464" t="str">
        <v>ml</v>
      </c>
      <c r="K464" t="str">
        <v>google</v>
      </c>
      <c r="Q464">
        <f>IF(ISBLANK(F464),-1,COUNTIF(all_tags[],F464)-COUNTIF(all_tags[category],F464))</f>
        <v>1</v>
      </c>
      <c r="R464">
        <f>IF(ISBLANK(G464),-1,COUNTIF(all_tags[],G464)-COUNTIF(all_tags[category],G464))</f>
        <v>1</v>
      </c>
      <c r="S464">
        <f>IF(ISBLANK(H464),-1,COUNTIF(all_tags[],H464)-COUNTIF(all_tags[category],H464))</f>
        <v>1</v>
      </c>
      <c r="T464">
        <f>IF(ISBLANK(I464),-1,COUNTIF(all_tags[],I464)-COUNTIF(all_tags[category],I464))</f>
        <v>1</v>
      </c>
      <c r="U464">
        <f>IF(ISBLANK(J464),-1,COUNTIF(all_tags[],J464)-COUNTIF(all_tags[category],J464))</f>
        <v>1</v>
      </c>
      <c r="V464">
        <f>IF(ISBLANK(K464),-1,COUNTIF(all_tags[],K464)-COUNTIF(all_tags[category],K464))</f>
        <v>1</v>
      </c>
      <c r="W464">
        <f>IF(ISBLANK(L464),-1,COUNTIF(all_tags[],L464)-COUNTIF(all_tags[category],L464))</f>
        <v>-1</v>
      </c>
      <c r="X464">
        <f>IF(ISBLANK(M464),-1,COUNTIF(all_tags[],M464)-COUNTIF(all_tags[category],M464))</f>
        <v>-1</v>
      </c>
      <c r="Y464">
        <f>IF(ISBLANK(N464),-1,COUNTIF(all_tags[],N464)-COUNTIF(all_tags[category],N464))</f>
        <v>-1</v>
      </c>
      <c r="Z464">
        <f>IF(ISBLANK(O464),-1,COUNTIF(all_tags[],O464)-COUNTIF(all_tags[category],O464))</f>
        <v>-1</v>
      </c>
      <c r="AB464" t="str">
        <f>Table5[[#This Row],[link_id]]</f>
        <v>L01083</v>
      </c>
      <c r="AC464" s="5" t="str">
        <f>_xlfn.TEXTJOIN("#",TRUE,
IFERROR(VLOOKUP($F464,all_tags[format],1,FALSE),""),
IFERROR(VLOOKUP($G464,all_tags[format],1,FALSE),""),
IFERROR(VLOOKUP($H464,all_tags[format],1,FALSE),""),
IFERROR(VLOOKUP($I464,all_tags[format],1,FALSE),""),
IFERROR(VLOOKUP($J464,all_tags[format],1,FALSE),""),
IFERROR(VLOOKUP($K464,all_tags[format],1,FALSE),""),
IFERROR(VLOOKUP($L464,all_tags[format],1,FALSE),""),
IFERROR(VLOOKUP($M464,all_tags[format],1,FALSE),""),
IFERROR(VLOOKUP($N464,all_tags[format],1,FALSE),""),
IFERROR(VLOOKUP($O464,all_tags[format],1,FALSE),"")
)</f>
        <v>post#package</v>
      </c>
      <c r="AD464" s="5" t="str">
        <f>_xlfn.TEXTJOIN("#",TRUE,
IFERROR(VLOOKUP($F464,all_tags[type],1,FALSE),""),
IFERROR(VLOOKUP($G464,all_tags[type],1,FALSE),""),
IFERROR(VLOOKUP($H464,all_tags[type],1,FALSE),""),
IFERROR(VLOOKUP($I464,all_tags[type],1,FALSE),""),
IFERROR(VLOOKUP($J464,all_tags[type],1,FALSE),""),
IFERROR(VLOOKUP($K464,all_tags[type],1,FALSE),""),
IFERROR(VLOOKUP($L464,all_tags[type],1,FALSE),""),
IFERROR(VLOOKUP($M464,all_tags[type],1,FALSE),""),
IFERROR(VLOOKUP($N464,all_tags[type],1,FALSE),""),
IFERROR(VLOOKUP($O464,all_tags[type],1,FALSE),"")
)</f>
        <v/>
      </c>
      <c r="AE464" s="5" t="str">
        <f>_xlfn.TEXTJOIN("#",TRUE,
IFERROR(VLOOKUP($F464,all_tags[level],1,FALSE),""),
IFERROR(VLOOKUP($G464,all_tags[level],1,FALSE),""),
IFERROR(VLOOKUP($H464,all_tags[level],1,FALSE),""),
IFERROR(VLOOKUP($I464,all_tags[level],1,FALSE),""),
IFERROR(VLOOKUP($J464,all_tags[level],1,FALSE),""),
IFERROR(VLOOKUP($K464,all_tags[level],1,FALSE),""),
IFERROR(VLOOKUP($L464,all_tags[level],1,FALSE),""),
IFERROR(VLOOKUP($M464,all_tags[level],1,FALSE),""),
IFERROR(VLOOKUP($N464,all_tags[level],1,FALSE),""),
IFERROR(VLOOKUP($O464,all_tags[level],1,FALSE),"")
)</f>
        <v>overview</v>
      </c>
      <c r="AF464" s="5" t="str">
        <f>_xlfn.TEXTJOIN("#",TRUE,
IFERROR(VLOOKUP($F464,all_tags[style],1,FALSE),""),
IFERROR(VLOOKUP($G464,all_tags[style],1,FALSE),""),
IFERROR(VLOOKUP($H464,all_tags[style],1,FALSE),""),
IFERROR(VLOOKUP($I464,all_tags[style],1,FALSE),""),
IFERROR(VLOOKUP($J464,all_tags[style],1,FALSE),""),
IFERROR(VLOOKUP($K464,all_tags[style],1,FALSE),""),
IFERROR(VLOOKUP($L464,all_tags[style],1,FALSE),""),
IFERROR(VLOOKUP($M464,all_tags[style],1,FALSE),""),
IFERROR(VLOOKUP($N464,all_tags[style],1,FALSE),""),
IFERROR(VLOOKUP($O464,all_tags[style],1,FALSE),"")
)</f>
        <v/>
      </c>
      <c r="AG464" s="5" t="str">
        <f>_xlfn.TEXTJOIN("#",TRUE,
IFERROR(VLOOKUP($F464,all_tags[theme],1,FALSE),""),
IFERROR(VLOOKUP($G464,all_tags[theme],1,FALSE),""),
IFERROR(VLOOKUP($H464,all_tags[theme],1,FALSE),""),
IFERROR(VLOOKUP($I464,all_tags[theme],1,FALSE),""),
IFERROR(VLOOKUP($J464,all_tags[theme],1,FALSE),""),
IFERROR(VLOOKUP($K464,all_tags[theme],1,FALSE),""),
IFERROR(VLOOKUP($L464,all_tags[theme],1,FALSE),""),
IFERROR(VLOOKUP($M464,all_tags[theme],1,FALSE),""),
IFERROR(VLOOKUP($N464,all_tags[theme],1,FALSE),""),
IFERROR(VLOOKUP($O464,all_tags[theme],1,FALSE),"")
)</f>
        <v/>
      </c>
      <c r="AH464" s="5" t="str">
        <f>_xlfn.TEXTJOIN("#",TRUE,
IFERROR(VLOOKUP($F464,all_tags[topic],1,FALSE),""),
IFERROR(VLOOKUP($G464,all_tags[topic],1,FALSE),""),
IFERROR(VLOOKUP($H464,all_tags[topic],1,FALSE),""),
IFERROR(VLOOKUP($I464,all_tags[topic],1,FALSE),""),
IFERROR(VLOOKUP($J464,all_tags[topic],1,FALSE),""),
IFERROR(VLOOKUP($K464,all_tags[topic],1,FALSE),""),
IFERROR(VLOOKUP($L464,all_tags[topic],1,FALSE),""),
IFERROR(VLOOKUP($M464,all_tags[topic],1,FALSE),""),
IFERROR(VLOOKUP($N464,all_tags[topic],1,FALSE),""),
IFERROR(VLOOKUP($O464,all_tags[topic],1,FALSE),"")
)</f>
        <v>technology</v>
      </c>
      <c r="AI464" s="5" t="str">
        <f>_xlfn.TEXTJOIN("#",TRUE,
IFERROR(VLOOKUP($F464,all_tags[area],1,FALSE),""),
IFERROR(VLOOKUP($G464,all_tags[area],1,FALSE),""),
IFERROR(VLOOKUP($H464,all_tags[area],1,FALSE),""),
IFERROR(VLOOKUP($I464,all_tags[area],1,FALSE),""),
IFERROR(VLOOKUP($J464,all_tags[area],1,FALSE),""),
IFERROR(VLOOKUP($K464,all_tags[area],1,FALSE),""),
IFERROR(VLOOKUP($L464,all_tags[area],1,FALSE),""),
IFERROR(VLOOKUP($M464,all_tags[area],1,FALSE),""),
IFERROR(VLOOKUP($N464,all_tags[area],1,FALSE),""),
IFERROR(VLOOKUP($O464,all_tags[area],1,FALSE),"")
)</f>
        <v>ml</v>
      </c>
      <c r="AJ464" s="5" t="str">
        <f>_xlfn.TEXTJOIN("#",TRUE,
IFERROR(VLOOKUP($F464,all_tags[technology],1,FALSE),""),
IFERROR(VLOOKUP($G464,all_tags[technology],1,FALSE),""),
IFERROR(VLOOKUP($H464,all_tags[technology],1,FALSE),""),
IFERROR(VLOOKUP($I464,all_tags[technology],1,FALSE),""),
IFERROR(VLOOKUP($J464,all_tags[technology],1,FALSE),""),
IFERROR(VLOOKUP($K464,all_tags[technology],1,FALSE),""),
IFERROR(VLOOKUP($L464,all_tags[technology],1,FALSE),""),
IFERROR(VLOOKUP($M464,all_tags[technology],1,FALSE),""),
IFERROR(VLOOKUP($N464,all_tags[technology],1,FALSE),""),
IFERROR(VLOOKUP($O464,all_tags[technology],1,FALSE),"")
)</f>
        <v>google</v>
      </c>
      <c r="AK464" s="5" t="str">
        <f>_xlfn.TEXTJOIN("#",TRUE,
IFERROR(VLOOKUP($F464,all_tags[other],1,FALSE),""),
IFERROR(VLOOKUP($G464,all_tags[other],1,FALSE),""),
IFERROR(VLOOKUP($H464,all_tags[other],1,FALSE),""),
IFERROR(VLOOKUP($I464,all_tags[other],1,FALSE),""),
IFERROR(VLOOKUP($J464,all_tags[other],1,FALSE),""),
IFERROR(VLOOKUP($K464,all_tags[other],1,FALSE),""),
IFERROR(VLOOKUP($L464,all_tags[other],1,FALSE),""),
IFERROR(VLOOKUP($M464,all_tags[other],1,FALSE),""),
IFERROR(VLOOKUP($N464,all_tags[other],1,FALSE),""),
IFERROR(VLOOKUP($O464,all_tags[other],1,FALSE),"")
)</f>
        <v/>
      </c>
      <c r="AL464" t="str">
        <f t="shared" si="7"/>
        <v>post;package;overview;technology;ml;google</v>
      </c>
    </row>
    <row r="465" spans="1:38" x14ac:dyDescent="0.25">
      <c r="A465" t="str">
        <f>source_data[[#This Row],[link_id]]</f>
        <v>L01084</v>
      </c>
      <c r="B465" t="str">
        <f>source_data[[#This Row],[link]]</f>
        <v>http://www.francescobailo.net/2018/08/how-to-quickly-enrich-a-map-with-natural-and-anthropic-details/</v>
      </c>
      <c r="C465" t="str">
        <f>source_data[[#This Row],[article_title]]</f>
        <v>How to (quickly) enrich a map with natural and anthropic details</v>
      </c>
      <c r="D465" t="str">
        <f>source_data[[#This Row],[concatenate]]</f>
        <v>post;tutorial;technology;geospatial;rstats;ggplot2</v>
      </c>
      <c r="E465">
        <f>source_data[[#This Row],[tag_count]]</f>
        <v>5</v>
      </c>
      <c r="F465" t="str" cm="1">
        <f t="array" ref="F465:K465">_xlfn.TEXTSPLIT(Table5[[#This Row],[concatenate]],";")</f>
        <v>post</v>
      </c>
      <c r="G465" t="str">
        <v>tutorial</v>
      </c>
      <c r="H465" t="str">
        <v>technology</v>
      </c>
      <c r="I465" t="str">
        <v>geospatial</v>
      </c>
      <c r="J465" t="str">
        <v>rstats</v>
      </c>
      <c r="K465" t="str">
        <v>ggplot2</v>
      </c>
      <c r="Q465">
        <f>IF(ISBLANK(F465),-1,COUNTIF(all_tags[],F465)-COUNTIF(all_tags[category],F465))</f>
        <v>1</v>
      </c>
      <c r="R465">
        <f>IF(ISBLANK(G465),-1,COUNTIF(all_tags[],G465)-COUNTIF(all_tags[category],G465))</f>
        <v>1</v>
      </c>
      <c r="S465">
        <f>IF(ISBLANK(H465),-1,COUNTIF(all_tags[],H465)-COUNTIF(all_tags[category],H465))</f>
        <v>1</v>
      </c>
      <c r="T465">
        <f>IF(ISBLANK(I465),-1,COUNTIF(all_tags[],I465)-COUNTIF(all_tags[category],I465))</f>
        <v>1</v>
      </c>
      <c r="U465">
        <f>IF(ISBLANK(J465),-1,COUNTIF(all_tags[],J465)-COUNTIF(all_tags[category],J465))</f>
        <v>1</v>
      </c>
      <c r="V465">
        <f>IF(ISBLANK(K465),-1,COUNTIF(all_tags[],K465)-COUNTIF(all_tags[category],K465))</f>
        <v>1</v>
      </c>
      <c r="W465">
        <f>IF(ISBLANK(L465),-1,COUNTIF(all_tags[],L465)-COUNTIF(all_tags[category],L465))</f>
        <v>-1</v>
      </c>
      <c r="X465">
        <f>IF(ISBLANK(M465),-1,COUNTIF(all_tags[],M465)-COUNTIF(all_tags[category],M465))</f>
        <v>-1</v>
      </c>
      <c r="Y465">
        <f>IF(ISBLANK(N465),-1,COUNTIF(all_tags[],N465)-COUNTIF(all_tags[category],N465))</f>
        <v>-1</v>
      </c>
      <c r="Z465">
        <f>IF(ISBLANK(O465),-1,COUNTIF(all_tags[],O465)-COUNTIF(all_tags[category],O465))</f>
        <v>-1</v>
      </c>
      <c r="AB465" t="str">
        <f>Table5[[#This Row],[link_id]]</f>
        <v>L01084</v>
      </c>
      <c r="AC465" s="5" t="str">
        <f>_xlfn.TEXTJOIN("#",TRUE,
IFERROR(VLOOKUP($F465,all_tags[format],1,FALSE),""),
IFERROR(VLOOKUP($G465,all_tags[format],1,FALSE),""),
IFERROR(VLOOKUP($H465,all_tags[format],1,FALSE),""),
IFERROR(VLOOKUP($I465,all_tags[format],1,FALSE),""),
IFERROR(VLOOKUP($J465,all_tags[format],1,FALSE),""),
IFERROR(VLOOKUP($K465,all_tags[format],1,FALSE),""),
IFERROR(VLOOKUP($L465,all_tags[format],1,FALSE),""),
IFERROR(VLOOKUP($M465,all_tags[format],1,FALSE),""),
IFERROR(VLOOKUP($N465,all_tags[format],1,FALSE),""),
IFERROR(VLOOKUP($O465,all_tags[format],1,FALSE),"")
)</f>
        <v>post</v>
      </c>
      <c r="AD465" s="5" t="str">
        <f>_xlfn.TEXTJOIN("#",TRUE,
IFERROR(VLOOKUP($F465,all_tags[type],1,FALSE),""),
IFERROR(VLOOKUP($G465,all_tags[type],1,FALSE),""),
IFERROR(VLOOKUP($H465,all_tags[type],1,FALSE),""),
IFERROR(VLOOKUP($I465,all_tags[type],1,FALSE),""),
IFERROR(VLOOKUP($J465,all_tags[type],1,FALSE),""),
IFERROR(VLOOKUP($K465,all_tags[type],1,FALSE),""),
IFERROR(VLOOKUP($L465,all_tags[type],1,FALSE),""),
IFERROR(VLOOKUP($M465,all_tags[type],1,FALSE),""),
IFERROR(VLOOKUP($N465,all_tags[type],1,FALSE),""),
IFERROR(VLOOKUP($O465,all_tags[type],1,FALSE),"")
)</f>
        <v>tutorial</v>
      </c>
      <c r="AE465" s="5" t="str">
        <f>_xlfn.TEXTJOIN("#",TRUE,
IFERROR(VLOOKUP($F465,all_tags[level],1,FALSE),""),
IFERROR(VLOOKUP($G465,all_tags[level],1,FALSE),""),
IFERROR(VLOOKUP($H465,all_tags[level],1,FALSE),""),
IFERROR(VLOOKUP($I465,all_tags[level],1,FALSE),""),
IFERROR(VLOOKUP($J465,all_tags[level],1,FALSE),""),
IFERROR(VLOOKUP($K465,all_tags[level],1,FALSE),""),
IFERROR(VLOOKUP($L465,all_tags[level],1,FALSE),""),
IFERROR(VLOOKUP($M465,all_tags[level],1,FALSE),""),
IFERROR(VLOOKUP($N465,all_tags[level],1,FALSE),""),
IFERROR(VLOOKUP($O465,all_tags[level],1,FALSE),"")
)</f>
        <v/>
      </c>
      <c r="AF465" s="5" t="str">
        <f>_xlfn.TEXTJOIN("#",TRUE,
IFERROR(VLOOKUP($F465,all_tags[style],1,FALSE),""),
IFERROR(VLOOKUP($G465,all_tags[style],1,FALSE),""),
IFERROR(VLOOKUP($H465,all_tags[style],1,FALSE),""),
IFERROR(VLOOKUP($I465,all_tags[style],1,FALSE),""),
IFERROR(VLOOKUP($J465,all_tags[style],1,FALSE),""),
IFERROR(VLOOKUP($K465,all_tags[style],1,FALSE),""),
IFERROR(VLOOKUP($L465,all_tags[style],1,FALSE),""),
IFERROR(VLOOKUP($M465,all_tags[style],1,FALSE),""),
IFERROR(VLOOKUP($N465,all_tags[style],1,FALSE),""),
IFERROR(VLOOKUP($O465,all_tags[style],1,FALSE),"")
)</f>
        <v/>
      </c>
      <c r="AG465" s="5" t="str">
        <f>_xlfn.TEXTJOIN("#",TRUE,
IFERROR(VLOOKUP($F465,all_tags[theme],1,FALSE),""),
IFERROR(VLOOKUP($G465,all_tags[theme],1,FALSE),""),
IFERROR(VLOOKUP($H465,all_tags[theme],1,FALSE),""),
IFERROR(VLOOKUP($I465,all_tags[theme],1,FALSE),""),
IFERROR(VLOOKUP($J465,all_tags[theme],1,FALSE),""),
IFERROR(VLOOKUP($K465,all_tags[theme],1,FALSE),""),
IFERROR(VLOOKUP($L465,all_tags[theme],1,FALSE),""),
IFERROR(VLOOKUP($M465,all_tags[theme],1,FALSE),""),
IFERROR(VLOOKUP($N465,all_tags[theme],1,FALSE),""),
IFERROR(VLOOKUP($O465,all_tags[theme],1,FALSE),"")
)</f>
        <v/>
      </c>
      <c r="AH465" s="5" t="str">
        <f>_xlfn.TEXTJOIN("#",TRUE,
IFERROR(VLOOKUP($F465,all_tags[topic],1,FALSE),""),
IFERROR(VLOOKUP($G465,all_tags[topic],1,FALSE),""),
IFERROR(VLOOKUP($H465,all_tags[topic],1,FALSE),""),
IFERROR(VLOOKUP($I465,all_tags[topic],1,FALSE),""),
IFERROR(VLOOKUP($J465,all_tags[topic],1,FALSE),""),
IFERROR(VLOOKUP($K465,all_tags[topic],1,FALSE),""),
IFERROR(VLOOKUP($L465,all_tags[topic],1,FALSE),""),
IFERROR(VLOOKUP($M465,all_tags[topic],1,FALSE),""),
IFERROR(VLOOKUP($N465,all_tags[topic],1,FALSE),""),
IFERROR(VLOOKUP($O465,all_tags[topic],1,FALSE),"")
)</f>
        <v>technology</v>
      </c>
      <c r="AI465" s="5" t="str">
        <f>_xlfn.TEXTJOIN("#",TRUE,
IFERROR(VLOOKUP($F465,all_tags[area],1,FALSE),""),
IFERROR(VLOOKUP($G465,all_tags[area],1,FALSE),""),
IFERROR(VLOOKUP($H465,all_tags[area],1,FALSE),""),
IFERROR(VLOOKUP($I465,all_tags[area],1,FALSE),""),
IFERROR(VLOOKUP($J465,all_tags[area],1,FALSE),""),
IFERROR(VLOOKUP($K465,all_tags[area],1,FALSE),""),
IFERROR(VLOOKUP($L465,all_tags[area],1,FALSE),""),
IFERROR(VLOOKUP($M465,all_tags[area],1,FALSE),""),
IFERROR(VLOOKUP($N465,all_tags[area],1,FALSE),""),
IFERROR(VLOOKUP($O465,all_tags[area],1,FALSE),"")
)</f>
        <v>geospatial</v>
      </c>
      <c r="AJ465" s="5" t="str">
        <f>_xlfn.TEXTJOIN("#",TRUE,
IFERROR(VLOOKUP($F465,all_tags[technology],1,FALSE),""),
IFERROR(VLOOKUP($G465,all_tags[technology],1,FALSE),""),
IFERROR(VLOOKUP($H465,all_tags[technology],1,FALSE),""),
IFERROR(VLOOKUP($I465,all_tags[technology],1,FALSE),""),
IFERROR(VLOOKUP($J465,all_tags[technology],1,FALSE),""),
IFERROR(VLOOKUP($K465,all_tags[technology],1,FALSE),""),
IFERROR(VLOOKUP($L465,all_tags[technology],1,FALSE),""),
IFERROR(VLOOKUP($M465,all_tags[technology],1,FALSE),""),
IFERROR(VLOOKUP($N465,all_tags[technology],1,FALSE),""),
IFERROR(VLOOKUP($O465,all_tags[technology],1,FALSE),"")
)</f>
        <v>rstats#ggplot2</v>
      </c>
      <c r="AK465" s="5" t="str">
        <f>_xlfn.TEXTJOIN("#",TRUE,
IFERROR(VLOOKUP($F465,all_tags[other],1,FALSE),""),
IFERROR(VLOOKUP($G465,all_tags[other],1,FALSE),""),
IFERROR(VLOOKUP($H465,all_tags[other],1,FALSE),""),
IFERROR(VLOOKUP($I465,all_tags[other],1,FALSE),""),
IFERROR(VLOOKUP($J465,all_tags[other],1,FALSE),""),
IFERROR(VLOOKUP($K465,all_tags[other],1,FALSE),""),
IFERROR(VLOOKUP($L465,all_tags[other],1,FALSE),""),
IFERROR(VLOOKUP($M465,all_tags[other],1,FALSE),""),
IFERROR(VLOOKUP($N465,all_tags[other],1,FALSE),""),
IFERROR(VLOOKUP($O465,all_tags[other],1,FALSE),"")
)</f>
        <v/>
      </c>
      <c r="AL465" t="str">
        <f t="shared" si="7"/>
        <v>post;tutorial;technology;geospatial;rstats;ggplot2</v>
      </c>
    </row>
    <row r="466" spans="1:38" x14ac:dyDescent="0.25">
      <c r="A466" t="str">
        <f>source_data[[#This Row],[link_id]]</f>
        <v>L01093</v>
      </c>
      <c r="B466" t="str">
        <f>source_data[[#This Row],[link]]</f>
        <v>http://news.mit.edu/2018/mit-developed-julia-programming-language-debuts-juliacon-0827</v>
      </c>
      <c r="C466" t="str">
        <f>source_data[[#This Row],[article_title]]</f>
        <v>MIT-created programming language Julia 1.0 debuts</v>
      </c>
      <c r="D466" t="str">
        <f>source_data[[#This Row],[concatenate]]</f>
        <v>post;general</v>
      </c>
      <c r="E466">
        <f>source_data[[#This Row],[tag_count]]</f>
        <v>3</v>
      </c>
      <c r="F466" t="str" cm="1">
        <f t="array" ref="F466:G466">_xlfn.TEXTSPLIT(Table5[[#This Row],[concatenate]],";")</f>
        <v>post</v>
      </c>
      <c r="G466" t="str">
        <v>general</v>
      </c>
      <c r="Q466">
        <f>IF(ISBLANK(F466),-1,COUNTIF(all_tags[],F466)-COUNTIF(all_tags[category],F466))</f>
        <v>1</v>
      </c>
      <c r="R466">
        <f>IF(ISBLANK(G466),-1,COUNTIF(all_tags[],G466)-COUNTIF(all_tags[category],G466))</f>
        <v>1</v>
      </c>
      <c r="S466">
        <f>IF(ISBLANK(H466),-1,COUNTIF(all_tags[],H466)-COUNTIF(all_tags[category],H466))</f>
        <v>-1</v>
      </c>
      <c r="T466">
        <f>IF(ISBLANK(I466),-1,COUNTIF(all_tags[],I466)-COUNTIF(all_tags[category],I466))</f>
        <v>-1</v>
      </c>
      <c r="U466">
        <f>IF(ISBLANK(J466),-1,COUNTIF(all_tags[],J466)-COUNTIF(all_tags[category],J466))</f>
        <v>-1</v>
      </c>
      <c r="V466">
        <f>IF(ISBLANK(K466),-1,COUNTIF(all_tags[],K466)-COUNTIF(all_tags[category],K466))</f>
        <v>-1</v>
      </c>
      <c r="W466">
        <f>IF(ISBLANK(L466),-1,COUNTIF(all_tags[],L466)-COUNTIF(all_tags[category],L466))</f>
        <v>-1</v>
      </c>
      <c r="X466">
        <f>IF(ISBLANK(M466),-1,COUNTIF(all_tags[],M466)-COUNTIF(all_tags[category],M466))</f>
        <v>-1</v>
      </c>
      <c r="Y466">
        <f>IF(ISBLANK(N466),-1,COUNTIF(all_tags[],N466)-COUNTIF(all_tags[category],N466))</f>
        <v>-1</v>
      </c>
      <c r="Z466">
        <f>IF(ISBLANK(O466),-1,COUNTIF(all_tags[],O466)-COUNTIF(all_tags[category],O466))</f>
        <v>-1</v>
      </c>
      <c r="AB466" t="str">
        <f>Table5[[#This Row],[link_id]]</f>
        <v>L01093</v>
      </c>
      <c r="AC466" s="5" t="str">
        <f>_xlfn.TEXTJOIN("#",TRUE,
IFERROR(VLOOKUP($F466,all_tags[format],1,FALSE),""),
IFERROR(VLOOKUP($G466,all_tags[format],1,FALSE),""),
IFERROR(VLOOKUP($H466,all_tags[format],1,FALSE),""),
IFERROR(VLOOKUP($I466,all_tags[format],1,FALSE),""),
IFERROR(VLOOKUP($J466,all_tags[format],1,FALSE),""),
IFERROR(VLOOKUP($K466,all_tags[format],1,FALSE),""),
IFERROR(VLOOKUP($L466,all_tags[format],1,FALSE),""),
IFERROR(VLOOKUP($M466,all_tags[format],1,FALSE),""),
IFERROR(VLOOKUP($N466,all_tags[format],1,FALSE),""),
IFERROR(VLOOKUP($O466,all_tags[format],1,FALSE),"")
)</f>
        <v>post</v>
      </c>
      <c r="AD466" s="5" t="str">
        <f>_xlfn.TEXTJOIN("#",TRUE,
IFERROR(VLOOKUP($F466,all_tags[type],1,FALSE),""),
IFERROR(VLOOKUP($G466,all_tags[type],1,FALSE),""),
IFERROR(VLOOKUP($H466,all_tags[type],1,FALSE),""),
IFERROR(VLOOKUP($I466,all_tags[type],1,FALSE),""),
IFERROR(VLOOKUP($J466,all_tags[type],1,FALSE),""),
IFERROR(VLOOKUP($K466,all_tags[type],1,FALSE),""),
IFERROR(VLOOKUP($L466,all_tags[type],1,FALSE),""),
IFERROR(VLOOKUP($M466,all_tags[type],1,FALSE),""),
IFERROR(VLOOKUP($N466,all_tags[type],1,FALSE),""),
IFERROR(VLOOKUP($O466,all_tags[type],1,FALSE),"")
)</f>
        <v>general</v>
      </c>
      <c r="AE466" s="5" t="str">
        <f>_xlfn.TEXTJOIN("#",TRUE,
IFERROR(VLOOKUP($F466,all_tags[level],1,FALSE),""),
IFERROR(VLOOKUP($G466,all_tags[level],1,FALSE),""),
IFERROR(VLOOKUP($H466,all_tags[level],1,FALSE),""),
IFERROR(VLOOKUP($I466,all_tags[level],1,FALSE),""),
IFERROR(VLOOKUP($J466,all_tags[level],1,FALSE),""),
IFERROR(VLOOKUP($K466,all_tags[level],1,FALSE),""),
IFERROR(VLOOKUP($L466,all_tags[level],1,FALSE),""),
IFERROR(VLOOKUP($M466,all_tags[level],1,FALSE),""),
IFERROR(VLOOKUP($N466,all_tags[level],1,FALSE),""),
IFERROR(VLOOKUP($O466,all_tags[level],1,FALSE),"")
)</f>
        <v/>
      </c>
      <c r="AF466" s="5" t="str">
        <f>_xlfn.TEXTJOIN("#",TRUE,
IFERROR(VLOOKUP($F466,all_tags[style],1,FALSE),""),
IFERROR(VLOOKUP($G466,all_tags[style],1,FALSE),""),
IFERROR(VLOOKUP($H466,all_tags[style],1,FALSE),""),
IFERROR(VLOOKUP($I466,all_tags[style],1,FALSE),""),
IFERROR(VLOOKUP($J466,all_tags[style],1,FALSE),""),
IFERROR(VLOOKUP($K466,all_tags[style],1,FALSE),""),
IFERROR(VLOOKUP($L466,all_tags[style],1,FALSE),""),
IFERROR(VLOOKUP($M466,all_tags[style],1,FALSE),""),
IFERROR(VLOOKUP($N466,all_tags[style],1,FALSE),""),
IFERROR(VLOOKUP($O466,all_tags[style],1,FALSE),"")
)</f>
        <v/>
      </c>
      <c r="AG466" s="5" t="str">
        <f>_xlfn.TEXTJOIN("#",TRUE,
IFERROR(VLOOKUP($F466,all_tags[theme],1,FALSE),""),
IFERROR(VLOOKUP($G466,all_tags[theme],1,FALSE),""),
IFERROR(VLOOKUP($H466,all_tags[theme],1,FALSE),""),
IFERROR(VLOOKUP($I466,all_tags[theme],1,FALSE),""),
IFERROR(VLOOKUP($J466,all_tags[theme],1,FALSE),""),
IFERROR(VLOOKUP($K466,all_tags[theme],1,FALSE),""),
IFERROR(VLOOKUP($L466,all_tags[theme],1,FALSE),""),
IFERROR(VLOOKUP($M466,all_tags[theme],1,FALSE),""),
IFERROR(VLOOKUP($N466,all_tags[theme],1,FALSE),""),
IFERROR(VLOOKUP($O466,all_tags[theme],1,FALSE),"")
)</f>
        <v/>
      </c>
      <c r="AH466" s="5" t="str">
        <f>_xlfn.TEXTJOIN("#",TRUE,
IFERROR(VLOOKUP($F466,all_tags[topic],1,FALSE),""),
IFERROR(VLOOKUP($G466,all_tags[topic],1,FALSE),""),
IFERROR(VLOOKUP($H466,all_tags[topic],1,FALSE),""),
IFERROR(VLOOKUP($I466,all_tags[topic],1,FALSE),""),
IFERROR(VLOOKUP($J466,all_tags[topic],1,FALSE),""),
IFERROR(VLOOKUP($K466,all_tags[topic],1,FALSE),""),
IFERROR(VLOOKUP($L466,all_tags[topic],1,FALSE),""),
IFERROR(VLOOKUP($M466,all_tags[topic],1,FALSE),""),
IFERROR(VLOOKUP($N466,all_tags[topic],1,FALSE),""),
IFERROR(VLOOKUP($O466,all_tags[topic],1,FALSE),"")
)</f>
        <v/>
      </c>
      <c r="AI466" s="5" t="str">
        <f>_xlfn.TEXTJOIN("#",TRUE,
IFERROR(VLOOKUP($F466,all_tags[area],1,FALSE),""),
IFERROR(VLOOKUP($G466,all_tags[area],1,FALSE),""),
IFERROR(VLOOKUP($H466,all_tags[area],1,FALSE),""),
IFERROR(VLOOKUP($I466,all_tags[area],1,FALSE),""),
IFERROR(VLOOKUP($J466,all_tags[area],1,FALSE),""),
IFERROR(VLOOKUP($K466,all_tags[area],1,FALSE),""),
IFERROR(VLOOKUP($L466,all_tags[area],1,FALSE),""),
IFERROR(VLOOKUP($M466,all_tags[area],1,FALSE),""),
IFERROR(VLOOKUP($N466,all_tags[area],1,FALSE),""),
IFERROR(VLOOKUP($O466,all_tags[area],1,FALSE),"")
)</f>
        <v/>
      </c>
      <c r="AJ466" s="5" t="str">
        <f>_xlfn.TEXTJOIN("#",TRUE,
IFERROR(VLOOKUP($F466,all_tags[technology],1,FALSE),""),
IFERROR(VLOOKUP($G466,all_tags[technology],1,FALSE),""),
IFERROR(VLOOKUP($H466,all_tags[technology],1,FALSE),""),
IFERROR(VLOOKUP($I466,all_tags[technology],1,FALSE),""),
IFERROR(VLOOKUP($J466,all_tags[technology],1,FALSE),""),
IFERROR(VLOOKUP($K466,all_tags[technology],1,FALSE),""),
IFERROR(VLOOKUP($L466,all_tags[technology],1,FALSE),""),
IFERROR(VLOOKUP($M466,all_tags[technology],1,FALSE),""),
IFERROR(VLOOKUP($N466,all_tags[technology],1,FALSE),""),
IFERROR(VLOOKUP($O466,all_tags[technology],1,FALSE),"")
)</f>
        <v/>
      </c>
      <c r="AK466" s="5" t="str">
        <f>_xlfn.TEXTJOIN("#",TRUE,
IFERROR(VLOOKUP($F466,all_tags[other],1,FALSE),""),
IFERROR(VLOOKUP($G466,all_tags[other],1,FALSE),""),
IFERROR(VLOOKUP($H466,all_tags[other],1,FALSE),""),
IFERROR(VLOOKUP($I466,all_tags[other],1,FALSE),""),
IFERROR(VLOOKUP($J466,all_tags[other],1,FALSE),""),
IFERROR(VLOOKUP($K466,all_tags[other],1,FALSE),""),
IFERROR(VLOOKUP($L466,all_tags[other],1,FALSE),""),
IFERROR(VLOOKUP($M466,all_tags[other],1,FALSE),""),
IFERROR(VLOOKUP($N466,all_tags[other],1,FALSE),""),
IFERROR(VLOOKUP($O466,all_tags[other],1,FALSE),"")
)</f>
        <v/>
      </c>
      <c r="AL466" t="str">
        <f t="shared" si="7"/>
        <v>post;general</v>
      </c>
    </row>
    <row r="467" spans="1:38" x14ac:dyDescent="0.25">
      <c r="A467" t="str">
        <f>source_data[[#This Row],[link_id]]</f>
        <v>L01095</v>
      </c>
      <c r="B467" t="str">
        <f>source_data[[#This Row],[link]]</f>
        <v>https://roh.engineering/post/animating-a-monte-carlo-simulation/</v>
      </c>
      <c r="C467" t="str">
        <f>source_data[[#This Row],[article_title]]</f>
        <v>Animating a Monte Carlo Simulation</v>
      </c>
      <c r="D467" t="str">
        <f>source_data[[#This Row],[concatenate]]</f>
        <v>post;data-viz;technique;technology;animation;rstats</v>
      </c>
      <c r="E467">
        <f>source_data[[#This Row],[tag_count]]</f>
        <v>6</v>
      </c>
      <c r="F467" t="str" cm="1">
        <f t="array" ref="F467:K467">_xlfn.TEXTSPLIT(Table5[[#This Row],[concatenate]],";")</f>
        <v>post</v>
      </c>
      <c r="G467" t="str">
        <v>data-viz</v>
      </c>
      <c r="H467" t="str">
        <v>technique</v>
      </c>
      <c r="I467" t="str">
        <v>technology</v>
      </c>
      <c r="J467" t="str">
        <v>animation</v>
      </c>
      <c r="K467" t="str">
        <v>rstats</v>
      </c>
      <c r="Q467">
        <f>IF(ISBLANK(F467),-1,COUNTIF(all_tags[],F467)-COUNTIF(all_tags[category],F467))</f>
        <v>1</v>
      </c>
      <c r="R467">
        <f>IF(ISBLANK(G467),-1,COUNTIF(all_tags[],G467)-COUNTIF(all_tags[category],G467))</f>
        <v>1</v>
      </c>
      <c r="S467">
        <f>IF(ISBLANK(H467),-1,COUNTIF(all_tags[],H467)-COUNTIF(all_tags[category],H467))</f>
        <v>1</v>
      </c>
      <c r="T467">
        <f>IF(ISBLANK(I467),-1,COUNTIF(all_tags[],I467)-COUNTIF(all_tags[category],I467))</f>
        <v>1</v>
      </c>
      <c r="U467">
        <f>IF(ISBLANK(J467),-1,COUNTIF(all_tags[],J467)-COUNTIF(all_tags[category],J467))</f>
        <v>1</v>
      </c>
      <c r="V467">
        <f>IF(ISBLANK(K467),-1,COUNTIF(all_tags[],K467)-COUNTIF(all_tags[category],K467))</f>
        <v>1</v>
      </c>
      <c r="W467">
        <f>IF(ISBLANK(L467),-1,COUNTIF(all_tags[],L467)-COUNTIF(all_tags[category],L467))</f>
        <v>-1</v>
      </c>
      <c r="X467">
        <f>IF(ISBLANK(M467),-1,COUNTIF(all_tags[],M467)-COUNTIF(all_tags[category],M467))</f>
        <v>-1</v>
      </c>
      <c r="Y467">
        <f>IF(ISBLANK(N467),-1,COUNTIF(all_tags[],N467)-COUNTIF(all_tags[category],N467))</f>
        <v>-1</v>
      </c>
      <c r="Z467">
        <f>IF(ISBLANK(O467),-1,COUNTIF(all_tags[],O467)-COUNTIF(all_tags[category],O467))</f>
        <v>-1</v>
      </c>
      <c r="AB467" t="str">
        <f>Table5[[#This Row],[link_id]]</f>
        <v>L01095</v>
      </c>
      <c r="AC467" s="5" t="str">
        <f>_xlfn.TEXTJOIN("#",TRUE,
IFERROR(VLOOKUP($F467,all_tags[format],1,FALSE),""),
IFERROR(VLOOKUP($G467,all_tags[format],1,FALSE),""),
IFERROR(VLOOKUP($H467,all_tags[format],1,FALSE),""),
IFERROR(VLOOKUP($I467,all_tags[format],1,FALSE),""),
IFERROR(VLOOKUP($J467,all_tags[format],1,FALSE),""),
IFERROR(VLOOKUP($K467,all_tags[format],1,FALSE),""),
IFERROR(VLOOKUP($L467,all_tags[format],1,FALSE),""),
IFERROR(VLOOKUP($M467,all_tags[format],1,FALSE),""),
IFERROR(VLOOKUP($N467,all_tags[format],1,FALSE),""),
IFERROR(VLOOKUP($O467,all_tags[format],1,FALSE),"")
)</f>
        <v>post</v>
      </c>
      <c r="AD467" s="5" t="str">
        <f>_xlfn.TEXTJOIN("#",TRUE,
IFERROR(VLOOKUP($F467,all_tags[type],1,FALSE),""),
IFERROR(VLOOKUP($G467,all_tags[type],1,FALSE),""),
IFERROR(VLOOKUP($H467,all_tags[type],1,FALSE),""),
IFERROR(VLOOKUP($I467,all_tags[type],1,FALSE),""),
IFERROR(VLOOKUP($J467,all_tags[type],1,FALSE),""),
IFERROR(VLOOKUP($K467,all_tags[type],1,FALSE),""),
IFERROR(VLOOKUP($L467,all_tags[type],1,FALSE),""),
IFERROR(VLOOKUP($M467,all_tags[type],1,FALSE),""),
IFERROR(VLOOKUP($N467,all_tags[type],1,FALSE),""),
IFERROR(VLOOKUP($O467,all_tags[type],1,FALSE),"")
)</f>
        <v/>
      </c>
      <c r="AE467" s="5" t="str">
        <f>_xlfn.TEXTJOIN("#",TRUE,
IFERROR(VLOOKUP($F467,all_tags[level],1,FALSE),""),
IFERROR(VLOOKUP($G467,all_tags[level],1,FALSE),""),
IFERROR(VLOOKUP($H467,all_tags[level],1,FALSE),""),
IFERROR(VLOOKUP($I467,all_tags[level],1,FALSE),""),
IFERROR(VLOOKUP($J467,all_tags[level],1,FALSE),""),
IFERROR(VLOOKUP($K467,all_tags[level],1,FALSE),""),
IFERROR(VLOOKUP($L467,all_tags[level],1,FALSE),""),
IFERROR(VLOOKUP($M467,all_tags[level],1,FALSE),""),
IFERROR(VLOOKUP($N467,all_tags[level],1,FALSE),""),
IFERROR(VLOOKUP($O467,all_tags[level],1,FALSE),"")
)</f>
        <v/>
      </c>
      <c r="AF467" s="5" t="str">
        <f>_xlfn.TEXTJOIN("#",TRUE,
IFERROR(VLOOKUP($F467,all_tags[style],1,FALSE),""),
IFERROR(VLOOKUP($G467,all_tags[style],1,FALSE),""),
IFERROR(VLOOKUP($H467,all_tags[style],1,FALSE),""),
IFERROR(VLOOKUP($I467,all_tags[style],1,FALSE),""),
IFERROR(VLOOKUP($J467,all_tags[style],1,FALSE),""),
IFERROR(VLOOKUP($K467,all_tags[style],1,FALSE),""),
IFERROR(VLOOKUP($L467,all_tags[style],1,FALSE),""),
IFERROR(VLOOKUP($M467,all_tags[style],1,FALSE),""),
IFERROR(VLOOKUP($N467,all_tags[style],1,FALSE),""),
IFERROR(VLOOKUP($O467,all_tags[style],1,FALSE),"")
)</f>
        <v/>
      </c>
      <c r="AG467" s="5" t="str">
        <f>_xlfn.TEXTJOIN("#",TRUE,
IFERROR(VLOOKUP($F467,all_tags[theme],1,FALSE),""),
IFERROR(VLOOKUP($G467,all_tags[theme],1,FALSE),""),
IFERROR(VLOOKUP($H467,all_tags[theme],1,FALSE),""),
IFERROR(VLOOKUP($I467,all_tags[theme],1,FALSE),""),
IFERROR(VLOOKUP($J467,all_tags[theme],1,FALSE),""),
IFERROR(VLOOKUP($K467,all_tags[theme],1,FALSE),""),
IFERROR(VLOOKUP($L467,all_tags[theme],1,FALSE),""),
IFERROR(VLOOKUP($M467,all_tags[theme],1,FALSE),""),
IFERROR(VLOOKUP($N467,all_tags[theme],1,FALSE),""),
IFERROR(VLOOKUP($O467,all_tags[theme],1,FALSE),"")
)</f>
        <v>data-viz</v>
      </c>
      <c r="AH467" s="5" t="str">
        <f>_xlfn.TEXTJOIN("#",TRUE,
IFERROR(VLOOKUP($F467,all_tags[topic],1,FALSE),""),
IFERROR(VLOOKUP($G467,all_tags[topic],1,FALSE),""),
IFERROR(VLOOKUP($H467,all_tags[topic],1,FALSE),""),
IFERROR(VLOOKUP($I467,all_tags[topic],1,FALSE),""),
IFERROR(VLOOKUP($J467,all_tags[topic],1,FALSE),""),
IFERROR(VLOOKUP($K467,all_tags[topic],1,FALSE),""),
IFERROR(VLOOKUP($L467,all_tags[topic],1,FALSE),""),
IFERROR(VLOOKUP($M467,all_tags[topic],1,FALSE),""),
IFERROR(VLOOKUP($N467,all_tags[topic],1,FALSE),""),
IFERROR(VLOOKUP($O467,all_tags[topic],1,FALSE),"")
)</f>
        <v>technique#technology</v>
      </c>
      <c r="AI467" s="5" t="str">
        <f>_xlfn.TEXTJOIN("#",TRUE,
IFERROR(VLOOKUP($F467,all_tags[area],1,FALSE),""),
IFERROR(VLOOKUP($G467,all_tags[area],1,FALSE),""),
IFERROR(VLOOKUP($H467,all_tags[area],1,FALSE),""),
IFERROR(VLOOKUP($I467,all_tags[area],1,FALSE),""),
IFERROR(VLOOKUP($J467,all_tags[area],1,FALSE),""),
IFERROR(VLOOKUP($K467,all_tags[area],1,FALSE),""),
IFERROR(VLOOKUP($L467,all_tags[area],1,FALSE),""),
IFERROR(VLOOKUP($M467,all_tags[area],1,FALSE),""),
IFERROR(VLOOKUP($N467,all_tags[area],1,FALSE),""),
IFERROR(VLOOKUP($O467,all_tags[area],1,FALSE),"")
)</f>
        <v>animation</v>
      </c>
      <c r="AJ467" s="5" t="str">
        <f>_xlfn.TEXTJOIN("#",TRUE,
IFERROR(VLOOKUP($F467,all_tags[technology],1,FALSE),""),
IFERROR(VLOOKUP($G467,all_tags[technology],1,FALSE),""),
IFERROR(VLOOKUP($H467,all_tags[technology],1,FALSE),""),
IFERROR(VLOOKUP($I467,all_tags[technology],1,FALSE),""),
IFERROR(VLOOKUP($J467,all_tags[technology],1,FALSE),""),
IFERROR(VLOOKUP($K467,all_tags[technology],1,FALSE),""),
IFERROR(VLOOKUP($L467,all_tags[technology],1,FALSE),""),
IFERROR(VLOOKUP($M467,all_tags[technology],1,FALSE),""),
IFERROR(VLOOKUP($N467,all_tags[technology],1,FALSE),""),
IFERROR(VLOOKUP($O467,all_tags[technology],1,FALSE),"")
)</f>
        <v>rstats</v>
      </c>
      <c r="AK467" s="5" t="str">
        <f>_xlfn.TEXTJOIN("#",TRUE,
IFERROR(VLOOKUP($F467,all_tags[other],1,FALSE),""),
IFERROR(VLOOKUP($G467,all_tags[other],1,FALSE),""),
IFERROR(VLOOKUP($H467,all_tags[other],1,FALSE),""),
IFERROR(VLOOKUP($I467,all_tags[other],1,FALSE),""),
IFERROR(VLOOKUP($J467,all_tags[other],1,FALSE),""),
IFERROR(VLOOKUP($K467,all_tags[other],1,FALSE),""),
IFERROR(VLOOKUP($L467,all_tags[other],1,FALSE),""),
IFERROR(VLOOKUP($M467,all_tags[other],1,FALSE),""),
IFERROR(VLOOKUP($N467,all_tags[other],1,FALSE),""),
IFERROR(VLOOKUP($O467,all_tags[other],1,FALSE),"")
)</f>
        <v/>
      </c>
      <c r="AL467" t="str">
        <f t="shared" si="7"/>
        <v>post;data-viz;technique;technology;animation;rstats</v>
      </c>
    </row>
    <row r="468" spans="1:38" x14ac:dyDescent="0.25">
      <c r="A468" t="str">
        <f>source_data[[#This Row],[link_id]]</f>
        <v>L01099</v>
      </c>
      <c r="B468" t="str">
        <f>source_data[[#This Row],[link]]</f>
        <v>https://informationisbeautiful.net/visualizations/trillions-what-is-a-trillion-dollars/</v>
      </c>
      <c r="C468" t="str">
        <f>source_data[[#This Row],[article_title]]</f>
        <v>Trillions – What is a trillion dollars?</v>
      </c>
      <c r="D468" t="str">
        <f>source_data[[#This Row],[concatenate]]</f>
        <v>visual;data-viz;inspiration</v>
      </c>
      <c r="E468">
        <f>source_data[[#This Row],[tag_count]]</f>
        <v>3</v>
      </c>
      <c r="F468" t="str" cm="1">
        <f t="array" ref="F468:H468">_xlfn.TEXTSPLIT(Table5[[#This Row],[concatenate]],";")</f>
        <v>visual</v>
      </c>
      <c r="G468" t="str">
        <v>data-viz</v>
      </c>
      <c r="H468" t="str">
        <v>inspiration</v>
      </c>
      <c r="Q468">
        <f>IF(ISBLANK(F468),-1,COUNTIF(all_tags[],F468)-COUNTIF(all_tags[category],F468))</f>
        <v>1</v>
      </c>
      <c r="R468">
        <f>IF(ISBLANK(G468),-1,COUNTIF(all_tags[],G468)-COUNTIF(all_tags[category],G468))</f>
        <v>1</v>
      </c>
      <c r="S468">
        <f>IF(ISBLANK(H468),-1,COUNTIF(all_tags[],H468)-COUNTIF(all_tags[category],H468))</f>
        <v>1</v>
      </c>
      <c r="T468">
        <f>IF(ISBLANK(I468),-1,COUNTIF(all_tags[],I468)-COUNTIF(all_tags[category],I468))</f>
        <v>-1</v>
      </c>
      <c r="U468">
        <f>IF(ISBLANK(J468),-1,COUNTIF(all_tags[],J468)-COUNTIF(all_tags[category],J468))</f>
        <v>-1</v>
      </c>
      <c r="V468">
        <f>IF(ISBLANK(K468),-1,COUNTIF(all_tags[],K468)-COUNTIF(all_tags[category],K468))</f>
        <v>-1</v>
      </c>
      <c r="W468">
        <f>IF(ISBLANK(L468),-1,COUNTIF(all_tags[],L468)-COUNTIF(all_tags[category],L468))</f>
        <v>-1</v>
      </c>
      <c r="X468">
        <f>IF(ISBLANK(M468),-1,COUNTIF(all_tags[],M468)-COUNTIF(all_tags[category],M468))</f>
        <v>-1</v>
      </c>
      <c r="Y468">
        <f>IF(ISBLANK(N468),-1,COUNTIF(all_tags[],N468)-COUNTIF(all_tags[category],N468))</f>
        <v>-1</v>
      </c>
      <c r="Z468">
        <f>IF(ISBLANK(O468),-1,COUNTIF(all_tags[],O468)-COUNTIF(all_tags[category],O468))</f>
        <v>-1</v>
      </c>
      <c r="AB468" t="str">
        <f>Table5[[#This Row],[link_id]]</f>
        <v>L01099</v>
      </c>
      <c r="AC468" s="5" t="str">
        <f>_xlfn.TEXTJOIN("#",TRUE,
IFERROR(VLOOKUP($F468,all_tags[format],1,FALSE),""),
IFERROR(VLOOKUP($G468,all_tags[format],1,FALSE),""),
IFERROR(VLOOKUP($H468,all_tags[format],1,FALSE),""),
IFERROR(VLOOKUP($I468,all_tags[format],1,FALSE),""),
IFERROR(VLOOKUP($J468,all_tags[format],1,FALSE),""),
IFERROR(VLOOKUP($K468,all_tags[format],1,FALSE),""),
IFERROR(VLOOKUP($L468,all_tags[format],1,FALSE),""),
IFERROR(VLOOKUP($M468,all_tags[format],1,FALSE),""),
IFERROR(VLOOKUP($N468,all_tags[format],1,FALSE),""),
IFERROR(VLOOKUP($O468,all_tags[format],1,FALSE),"")
)</f>
        <v/>
      </c>
      <c r="AD468" s="5" t="str">
        <f>_xlfn.TEXTJOIN("#",TRUE,
IFERROR(VLOOKUP($F468,all_tags[type],1,FALSE),""),
IFERROR(VLOOKUP($G468,all_tags[type],1,FALSE),""),
IFERROR(VLOOKUP($H468,all_tags[type],1,FALSE),""),
IFERROR(VLOOKUP($I468,all_tags[type],1,FALSE),""),
IFERROR(VLOOKUP($J468,all_tags[type],1,FALSE),""),
IFERROR(VLOOKUP($K468,all_tags[type],1,FALSE),""),
IFERROR(VLOOKUP($L468,all_tags[type],1,FALSE),""),
IFERROR(VLOOKUP($M468,all_tags[type],1,FALSE),""),
IFERROR(VLOOKUP($N468,all_tags[type],1,FALSE),""),
IFERROR(VLOOKUP($O468,all_tags[type],1,FALSE),"")
)</f>
        <v>visual</v>
      </c>
      <c r="AE468" s="5" t="str">
        <f>_xlfn.TEXTJOIN("#",TRUE,
IFERROR(VLOOKUP($F468,all_tags[level],1,FALSE),""),
IFERROR(VLOOKUP($G468,all_tags[level],1,FALSE),""),
IFERROR(VLOOKUP($H468,all_tags[level],1,FALSE),""),
IFERROR(VLOOKUP($I468,all_tags[level],1,FALSE),""),
IFERROR(VLOOKUP($J468,all_tags[level],1,FALSE),""),
IFERROR(VLOOKUP($K468,all_tags[level],1,FALSE),""),
IFERROR(VLOOKUP($L468,all_tags[level],1,FALSE),""),
IFERROR(VLOOKUP($M468,all_tags[level],1,FALSE),""),
IFERROR(VLOOKUP($N468,all_tags[level],1,FALSE),""),
IFERROR(VLOOKUP($O468,all_tags[level],1,FALSE),"")
)</f>
        <v/>
      </c>
      <c r="AF468" s="5" t="str">
        <f>_xlfn.TEXTJOIN("#",TRUE,
IFERROR(VLOOKUP($F468,all_tags[style],1,FALSE),""),
IFERROR(VLOOKUP($G468,all_tags[style],1,FALSE),""),
IFERROR(VLOOKUP($H468,all_tags[style],1,FALSE),""),
IFERROR(VLOOKUP($I468,all_tags[style],1,FALSE),""),
IFERROR(VLOOKUP($J468,all_tags[style],1,FALSE),""),
IFERROR(VLOOKUP($K468,all_tags[style],1,FALSE),""),
IFERROR(VLOOKUP($L468,all_tags[style],1,FALSE),""),
IFERROR(VLOOKUP($M468,all_tags[style],1,FALSE),""),
IFERROR(VLOOKUP($N468,all_tags[style],1,FALSE),""),
IFERROR(VLOOKUP($O468,all_tags[style],1,FALSE),"")
)</f>
        <v/>
      </c>
      <c r="AG468" s="5" t="str">
        <f>_xlfn.TEXTJOIN("#",TRUE,
IFERROR(VLOOKUP($F468,all_tags[theme],1,FALSE),""),
IFERROR(VLOOKUP($G468,all_tags[theme],1,FALSE),""),
IFERROR(VLOOKUP($H468,all_tags[theme],1,FALSE),""),
IFERROR(VLOOKUP($I468,all_tags[theme],1,FALSE),""),
IFERROR(VLOOKUP($J468,all_tags[theme],1,FALSE),""),
IFERROR(VLOOKUP($K468,all_tags[theme],1,FALSE),""),
IFERROR(VLOOKUP($L468,all_tags[theme],1,FALSE),""),
IFERROR(VLOOKUP($M468,all_tags[theme],1,FALSE),""),
IFERROR(VLOOKUP($N468,all_tags[theme],1,FALSE),""),
IFERROR(VLOOKUP($O468,all_tags[theme],1,FALSE),"")
)</f>
        <v>data-viz</v>
      </c>
      <c r="AH468" s="5" t="str">
        <f>_xlfn.TEXTJOIN("#",TRUE,
IFERROR(VLOOKUP($F468,all_tags[topic],1,FALSE),""),
IFERROR(VLOOKUP($G468,all_tags[topic],1,FALSE),""),
IFERROR(VLOOKUP($H468,all_tags[topic],1,FALSE),""),
IFERROR(VLOOKUP($I468,all_tags[topic],1,FALSE),""),
IFERROR(VLOOKUP($J468,all_tags[topic],1,FALSE),""),
IFERROR(VLOOKUP($K468,all_tags[topic],1,FALSE),""),
IFERROR(VLOOKUP($L468,all_tags[topic],1,FALSE),""),
IFERROR(VLOOKUP($M468,all_tags[topic],1,FALSE),""),
IFERROR(VLOOKUP($N468,all_tags[topic],1,FALSE),""),
IFERROR(VLOOKUP($O468,all_tags[topic],1,FALSE),"")
)</f>
        <v/>
      </c>
      <c r="AI468" s="5" t="str">
        <f>_xlfn.TEXTJOIN("#",TRUE,
IFERROR(VLOOKUP($F468,all_tags[area],1,FALSE),""),
IFERROR(VLOOKUP($G468,all_tags[area],1,FALSE),""),
IFERROR(VLOOKUP($H468,all_tags[area],1,FALSE),""),
IFERROR(VLOOKUP($I468,all_tags[area],1,FALSE),""),
IFERROR(VLOOKUP($J468,all_tags[area],1,FALSE),""),
IFERROR(VLOOKUP($K468,all_tags[area],1,FALSE),""),
IFERROR(VLOOKUP($L468,all_tags[area],1,FALSE),""),
IFERROR(VLOOKUP($M468,all_tags[area],1,FALSE),""),
IFERROR(VLOOKUP($N468,all_tags[area],1,FALSE),""),
IFERROR(VLOOKUP($O468,all_tags[area],1,FALSE),"")
)</f>
        <v/>
      </c>
      <c r="AJ468" s="5" t="str">
        <f>_xlfn.TEXTJOIN("#",TRUE,
IFERROR(VLOOKUP($F468,all_tags[technology],1,FALSE),""),
IFERROR(VLOOKUP($G468,all_tags[technology],1,FALSE),""),
IFERROR(VLOOKUP($H468,all_tags[technology],1,FALSE),""),
IFERROR(VLOOKUP($I468,all_tags[technology],1,FALSE),""),
IFERROR(VLOOKUP($J468,all_tags[technology],1,FALSE),""),
IFERROR(VLOOKUP($K468,all_tags[technology],1,FALSE),""),
IFERROR(VLOOKUP($L468,all_tags[technology],1,FALSE),""),
IFERROR(VLOOKUP($M468,all_tags[technology],1,FALSE),""),
IFERROR(VLOOKUP($N468,all_tags[technology],1,FALSE),""),
IFERROR(VLOOKUP($O468,all_tags[technology],1,FALSE),"")
)</f>
        <v/>
      </c>
      <c r="AK468" s="5" t="str">
        <f>_xlfn.TEXTJOIN("#",TRUE,
IFERROR(VLOOKUP($F468,all_tags[other],1,FALSE),""),
IFERROR(VLOOKUP($G468,all_tags[other],1,FALSE),""),
IFERROR(VLOOKUP($H468,all_tags[other],1,FALSE),""),
IFERROR(VLOOKUP($I468,all_tags[other],1,FALSE),""),
IFERROR(VLOOKUP($J468,all_tags[other],1,FALSE),""),
IFERROR(VLOOKUP($K468,all_tags[other],1,FALSE),""),
IFERROR(VLOOKUP($L468,all_tags[other],1,FALSE),""),
IFERROR(VLOOKUP($M468,all_tags[other],1,FALSE),""),
IFERROR(VLOOKUP($N468,all_tags[other],1,FALSE),""),
IFERROR(VLOOKUP($O468,all_tags[other],1,FALSE),"")
)</f>
        <v>inspiration</v>
      </c>
      <c r="AL468" t="str">
        <f t="shared" si="7"/>
        <v>visual;data-viz;inspiration</v>
      </c>
    </row>
    <row r="469" spans="1:38" x14ac:dyDescent="0.25">
      <c r="A469" t="str">
        <f>source_data[[#This Row],[link_id]]</f>
        <v>L01101</v>
      </c>
      <c r="B469" t="str">
        <f>source_data[[#This Row],[link]]</f>
        <v>https://www.safaribooksonline.com/library/view/d3js-cutting-edge-data/9781787281776/</v>
      </c>
      <c r="C469" t="str">
        <f>source_data[[#This Row],[article_title]]</f>
        <v>D3.js: Cutting-edge Data Visualization</v>
      </c>
      <c r="D469" t="str">
        <f>source_data[[#This Row],[concatenate]]</f>
        <v>book;data-viz;technology;d3js</v>
      </c>
      <c r="E469">
        <f>source_data[[#This Row],[tag_count]]</f>
        <v>4</v>
      </c>
      <c r="F469" t="str" cm="1">
        <f t="array" ref="F469:I469">_xlfn.TEXTSPLIT(Table5[[#This Row],[concatenate]],";")</f>
        <v>book</v>
      </c>
      <c r="G469" t="str">
        <v>data-viz</v>
      </c>
      <c r="H469" t="str">
        <v>technology</v>
      </c>
      <c r="I469" t="str">
        <v>d3js</v>
      </c>
      <c r="Q469">
        <f>IF(ISBLANK(F469),-1,COUNTIF(all_tags[],F469)-COUNTIF(all_tags[category],F469))</f>
        <v>1</v>
      </c>
      <c r="R469">
        <f>IF(ISBLANK(G469),-1,COUNTIF(all_tags[],G469)-COUNTIF(all_tags[category],G469))</f>
        <v>1</v>
      </c>
      <c r="S469">
        <f>IF(ISBLANK(H469),-1,COUNTIF(all_tags[],H469)-COUNTIF(all_tags[category],H469))</f>
        <v>1</v>
      </c>
      <c r="T469">
        <f>IF(ISBLANK(I469),-1,COUNTIF(all_tags[],I469)-COUNTIF(all_tags[category],I469))</f>
        <v>1</v>
      </c>
      <c r="U469">
        <f>IF(ISBLANK(J469),-1,COUNTIF(all_tags[],J469)-COUNTIF(all_tags[category],J469))</f>
        <v>-1</v>
      </c>
      <c r="V469">
        <f>IF(ISBLANK(K469),-1,COUNTIF(all_tags[],K469)-COUNTIF(all_tags[category],K469))</f>
        <v>-1</v>
      </c>
      <c r="W469">
        <f>IF(ISBLANK(L469),-1,COUNTIF(all_tags[],L469)-COUNTIF(all_tags[category],L469))</f>
        <v>-1</v>
      </c>
      <c r="X469">
        <f>IF(ISBLANK(M469),-1,COUNTIF(all_tags[],M469)-COUNTIF(all_tags[category],M469))</f>
        <v>-1</v>
      </c>
      <c r="Y469">
        <f>IF(ISBLANK(N469),-1,COUNTIF(all_tags[],N469)-COUNTIF(all_tags[category],N469))</f>
        <v>-1</v>
      </c>
      <c r="Z469">
        <f>IF(ISBLANK(O469),-1,COUNTIF(all_tags[],O469)-COUNTIF(all_tags[category],O469))</f>
        <v>-1</v>
      </c>
      <c r="AB469" t="str">
        <f>Table5[[#This Row],[link_id]]</f>
        <v>L01101</v>
      </c>
      <c r="AC469" s="5" t="str">
        <f>_xlfn.TEXTJOIN("#",TRUE,
IFERROR(VLOOKUP($F469,all_tags[format],1,FALSE),""),
IFERROR(VLOOKUP($G469,all_tags[format],1,FALSE),""),
IFERROR(VLOOKUP($H469,all_tags[format],1,FALSE),""),
IFERROR(VLOOKUP($I469,all_tags[format],1,FALSE),""),
IFERROR(VLOOKUP($J469,all_tags[format],1,FALSE),""),
IFERROR(VLOOKUP($K469,all_tags[format],1,FALSE),""),
IFERROR(VLOOKUP($L469,all_tags[format],1,FALSE),""),
IFERROR(VLOOKUP($M469,all_tags[format],1,FALSE),""),
IFERROR(VLOOKUP($N469,all_tags[format],1,FALSE),""),
IFERROR(VLOOKUP($O469,all_tags[format],1,FALSE),"")
)</f>
        <v>book</v>
      </c>
      <c r="AD469" s="5" t="str">
        <f>_xlfn.TEXTJOIN("#",TRUE,
IFERROR(VLOOKUP($F469,all_tags[type],1,FALSE),""),
IFERROR(VLOOKUP($G469,all_tags[type],1,FALSE),""),
IFERROR(VLOOKUP($H469,all_tags[type],1,FALSE),""),
IFERROR(VLOOKUP($I469,all_tags[type],1,FALSE),""),
IFERROR(VLOOKUP($J469,all_tags[type],1,FALSE),""),
IFERROR(VLOOKUP($K469,all_tags[type],1,FALSE),""),
IFERROR(VLOOKUP($L469,all_tags[type],1,FALSE),""),
IFERROR(VLOOKUP($M469,all_tags[type],1,FALSE),""),
IFERROR(VLOOKUP($N469,all_tags[type],1,FALSE),""),
IFERROR(VLOOKUP($O469,all_tags[type],1,FALSE),"")
)</f>
        <v/>
      </c>
      <c r="AE469" s="5" t="str">
        <f>_xlfn.TEXTJOIN("#",TRUE,
IFERROR(VLOOKUP($F469,all_tags[level],1,FALSE),""),
IFERROR(VLOOKUP($G469,all_tags[level],1,FALSE),""),
IFERROR(VLOOKUP($H469,all_tags[level],1,FALSE),""),
IFERROR(VLOOKUP($I469,all_tags[level],1,FALSE),""),
IFERROR(VLOOKUP($J469,all_tags[level],1,FALSE),""),
IFERROR(VLOOKUP($K469,all_tags[level],1,FALSE),""),
IFERROR(VLOOKUP($L469,all_tags[level],1,FALSE),""),
IFERROR(VLOOKUP($M469,all_tags[level],1,FALSE),""),
IFERROR(VLOOKUP($N469,all_tags[level],1,FALSE),""),
IFERROR(VLOOKUP($O469,all_tags[level],1,FALSE),"")
)</f>
        <v/>
      </c>
      <c r="AF469" s="5" t="str">
        <f>_xlfn.TEXTJOIN("#",TRUE,
IFERROR(VLOOKUP($F469,all_tags[style],1,FALSE),""),
IFERROR(VLOOKUP($G469,all_tags[style],1,FALSE),""),
IFERROR(VLOOKUP($H469,all_tags[style],1,FALSE),""),
IFERROR(VLOOKUP($I469,all_tags[style],1,FALSE),""),
IFERROR(VLOOKUP($J469,all_tags[style],1,FALSE),""),
IFERROR(VLOOKUP($K469,all_tags[style],1,FALSE),""),
IFERROR(VLOOKUP($L469,all_tags[style],1,FALSE),""),
IFERROR(VLOOKUP($M469,all_tags[style],1,FALSE),""),
IFERROR(VLOOKUP($N469,all_tags[style],1,FALSE),""),
IFERROR(VLOOKUP($O469,all_tags[style],1,FALSE),"")
)</f>
        <v/>
      </c>
      <c r="AG469" s="5" t="str">
        <f>_xlfn.TEXTJOIN("#",TRUE,
IFERROR(VLOOKUP($F469,all_tags[theme],1,FALSE),""),
IFERROR(VLOOKUP($G469,all_tags[theme],1,FALSE),""),
IFERROR(VLOOKUP($H469,all_tags[theme],1,FALSE),""),
IFERROR(VLOOKUP($I469,all_tags[theme],1,FALSE),""),
IFERROR(VLOOKUP($J469,all_tags[theme],1,FALSE),""),
IFERROR(VLOOKUP($K469,all_tags[theme],1,FALSE),""),
IFERROR(VLOOKUP($L469,all_tags[theme],1,FALSE),""),
IFERROR(VLOOKUP($M469,all_tags[theme],1,FALSE),""),
IFERROR(VLOOKUP($N469,all_tags[theme],1,FALSE),""),
IFERROR(VLOOKUP($O469,all_tags[theme],1,FALSE),"")
)</f>
        <v>data-viz</v>
      </c>
      <c r="AH469" s="5" t="str">
        <f>_xlfn.TEXTJOIN("#",TRUE,
IFERROR(VLOOKUP($F469,all_tags[topic],1,FALSE),""),
IFERROR(VLOOKUP($G469,all_tags[topic],1,FALSE),""),
IFERROR(VLOOKUP($H469,all_tags[topic],1,FALSE),""),
IFERROR(VLOOKUP($I469,all_tags[topic],1,FALSE),""),
IFERROR(VLOOKUP($J469,all_tags[topic],1,FALSE),""),
IFERROR(VLOOKUP($K469,all_tags[topic],1,FALSE),""),
IFERROR(VLOOKUP($L469,all_tags[topic],1,FALSE),""),
IFERROR(VLOOKUP($M469,all_tags[topic],1,FALSE),""),
IFERROR(VLOOKUP($N469,all_tags[topic],1,FALSE),""),
IFERROR(VLOOKUP($O469,all_tags[topic],1,FALSE),"")
)</f>
        <v>technology</v>
      </c>
      <c r="AI469" s="5" t="str">
        <f>_xlfn.TEXTJOIN("#",TRUE,
IFERROR(VLOOKUP($F469,all_tags[area],1,FALSE),""),
IFERROR(VLOOKUP($G469,all_tags[area],1,FALSE),""),
IFERROR(VLOOKUP($H469,all_tags[area],1,FALSE),""),
IFERROR(VLOOKUP($I469,all_tags[area],1,FALSE),""),
IFERROR(VLOOKUP($J469,all_tags[area],1,FALSE),""),
IFERROR(VLOOKUP($K469,all_tags[area],1,FALSE),""),
IFERROR(VLOOKUP($L469,all_tags[area],1,FALSE),""),
IFERROR(VLOOKUP($M469,all_tags[area],1,FALSE),""),
IFERROR(VLOOKUP($N469,all_tags[area],1,FALSE),""),
IFERROR(VLOOKUP($O469,all_tags[area],1,FALSE),"")
)</f>
        <v/>
      </c>
      <c r="AJ469" s="5" t="str">
        <f>_xlfn.TEXTJOIN("#",TRUE,
IFERROR(VLOOKUP($F469,all_tags[technology],1,FALSE),""),
IFERROR(VLOOKUP($G469,all_tags[technology],1,FALSE),""),
IFERROR(VLOOKUP($H469,all_tags[technology],1,FALSE),""),
IFERROR(VLOOKUP($I469,all_tags[technology],1,FALSE),""),
IFERROR(VLOOKUP($J469,all_tags[technology],1,FALSE),""),
IFERROR(VLOOKUP($K469,all_tags[technology],1,FALSE),""),
IFERROR(VLOOKUP($L469,all_tags[technology],1,FALSE),""),
IFERROR(VLOOKUP($M469,all_tags[technology],1,FALSE),""),
IFERROR(VLOOKUP($N469,all_tags[technology],1,FALSE),""),
IFERROR(VLOOKUP($O469,all_tags[technology],1,FALSE),"")
)</f>
        <v>d3js</v>
      </c>
      <c r="AK469" s="5" t="str">
        <f>_xlfn.TEXTJOIN("#",TRUE,
IFERROR(VLOOKUP($F469,all_tags[other],1,FALSE),""),
IFERROR(VLOOKUP($G469,all_tags[other],1,FALSE),""),
IFERROR(VLOOKUP($H469,all_tags[other],1,FALSE),""),
IFERROR(VLOOKUP($I469,all_tags[other],1,FALSE),""),
IFERROR(VLOOKUP($J469,all_tags[other],1,FALSE),""),
IFERROR(VLOOKUP($K469,all_tags[other],1,FALSE),""),
IFERROR(VLOOKUP($L469,all_tags[other],1,FALSE),""),
IFERROR(VLOOKUP($M469,all_tags[other],1,FALSE),""),
IFERROR(VLOOKUP($N469,all_tags[other],1,FALSE),""),
IFERROR(VLOOKUP($O469,all_tags[other],1,FALSE),"")
)</f>
        <v/>
      </c>
      <c r="AL469" t="str">
        <f t="shared" si="7"/>
        <v>book;data-viz;technology;d3js</v>
      </c>
    </row>
    <row r="470" spans="1:38" x14ac:dyDescent="0.25">
      <c r="A470" t="str">
        <f>source_data[[#This Row],[link_id]]</f>
        <v>L01104</v>
      </c>
      <c r="B470" t="str">
        <f>source_data[[#This Row],[link]]</f>
        <v>https://source.opennews.org/articles/how-we-made-our-broadband-map-using-mapbox/</v>
      </c>
      <c r="C470" t="str">
        <f>source_data[[#This Row],[article_title]]</f>
        <v>How We Mapped 1.3m Data Points Using Mapbox</v>
      </c>
      <c r="D470" t="str">
        <f>source_data[[#This Row],[concatenate]]</f>
        <v>post;guide;data-viz;technique;geospatial</v>
      </c>
      <c r="E470">
        <f>source_data[[#This Row],[tag_count]]</f>
        <v>6</v>
      </c>
      <c r="F470" t="str" cm="1">
        <f t="array" ref="F470:J470">_xlfn.TEXTSPLIT(Table5[[#This Row],[concatenate]],";")</f>
        <v>post</v>
      </c>
      <c r="G470" t="str">
        <v>guide</v>
      </c>
      <c r="H470" t="str">
        <v>data-viz</v>
      </c>
      <c r="I470" t="str">
        <v>technique</v>
      </c>
      <c r="J470" t="str">
        <v>geospatial</v>
      </c>
      <c r="Q470">
        <f>IF(ISBLANK(F470),-1,COUNTIF(all_tags[],F470)-COUNTIF(all_tags[category],F470))</f>
        <v>1</v>
      </c>
      <c r="R470">
        <f>IF(ISBLANK(G470),-1,COUNTIF(all_tags[],G470)-COUNTIF(all_tags[category],G470))</f>
        <v>1</v>
      </c>
      <c r="S470">
        <f>IF(ISBLANK(H470),-1,COUNTIF(all_tags[],H470)-COUNTIF(all_tags[category],H470))</f>
        <v>1</v>
      </c>
      <c r="T470">
        <f>IF(ISBLANK(I470),-1,COUNTIF(all_tags[],I470)-COUNTIF(all_tags[category],I470))</f>
        <v>1</v>
      </c>
      <c r="U470">
        <f>IF(ISBLANK(J470),-1,COUNTIF(all_tags[],J470)-COUNTIF(all_tags[category],J470))</f>
        <v>1</v>
      </c>
      <c r="V470">
        <f>IF(ISBLANK(K470),-1,COUNTIF(all_tags[],K470)-COUNTIF(all_tags[category],K470))</f>
        <v>-1</v>
      </c>
      <c r="W470">
        <f>IF(ISBLANK(L470),-1,COUNTIF(all_tags[],L470)-COUNTIF(all_tags[category],L470))</f>
        <v>-1</v>
      </c>
      <c r="X470">
        <f>IF(ISBLANK(M470),-1,COUNTIF(all_tags[],M470)-COUNTIF(all_tags[category],M470))</f>
        <v>-1</v>
      </c>
      <c r="Y470">
        <f>IF(ISBLANK(N470),-1,COUNTIF(all_tags[],N470)-COUNTIF(all_tags[category],N470))</f>
        <v>-1</v>
      </c>
      <c r="Z470">
        <f>IF(ISBLANK(O470),-1,COUNTIF(all_tags[],O470)-COUNTIF(all_tags[category],O470))</f>
        <v>-1</v>
      </c>
      <c r="AB470" t="str">
        <f>Table5[[#This Row],[link_id]]</f>
        <v>L01104</v>
      </c>
      <c r="AC470" s="5" t="str">
        <f>_xlfn.TEXTJOIN("#",TRUE,
IFERROR(VLOOKUP($F470,all_tags[format],1,FALSE),""),
IFERROR(VLOOKUP($G470,all_tags[format],1,FALSE),""),
IFERROR(VLOOKUP($H470,all_tags[format],1,FALSE),""),
IFERROR(VLOOKUP($I470,all_tags[format],1,FALSE),""),
IFERROR(VLOOKUP($J470,all_tags[format],1,FALSE),""),
IFERROR(VLOOKUP($K470,all_tags[format],1,FALSE),""),
IFERROR(VLOOKUP($L470,all_tags[format],1,FALSE),""),
IFERROR(VLOOKUP($M470,all_tags[format],1,FALSE),""),
IFERROR(VLOOKUP($N470,all_tags[format],1,FALSE),""),
IFERROR(VLOOKUP($O470,all_tags[format],1,FALSE),"")
)</f>
        <v>post</v>
      </c>
      <c r="AD470" s="5" t="str">
        <f>_xlfn.TEXTJOIN("#",TRUE,
IFERROR(VLOOKUP($F470,all_tags[type],1,FALSE),""),
IFERROR(VLOOKUP($G470,all_tags[type],1,FALSE),""),
IFERROR(VLOOKUP($H470,all_tags[type],1,FALSE),""),
IFERROR(VLOOKUP($I470,all_tags[type],1,FALSE),""),
IFERROR(VLOOKUP($J470,all_tags[type],1,FALSE),""),
IFERROR(VLOOKUP($K470,all_tags[type],1,FALSE),""),
IFERROR(VLOOKUP($L470,all_tags[type],1,FALSE),""),
IFERROR(VLOOKUP($M470,all_tags[type],1,FALSE),""),
IFERROR(VLOOKUP($N470,all_tags[type],1,FALSE),""),
IFERROR(VLOOKUP($O470,all_tags[type],1,FALSE),"")
)</f>
        <v>guide</v>
      </c>
      <c r="AE470" s="5" t="str">
        <f>_xlfn.TEXTJOIN("#",TRUE,
IFERROR(VLOOKUP($F470,all_tags[level],1,FALSE),""),
IFERROR(VLOOKUP($G470,all_tags[level],1,FALSE),""),
IFERROR(VLOOKUP($H470,all_tags[level],1,FALSE),""),
IFERROR(VLOOKUP($I470,all_tags[level],1,FALSE),""),
IFERROR(VLOOKUP($J470,all_tags[level],1,FALSE),""),
IFERROR(VLOOKUP($K470,all_tags[level],1,FALSE),""),
IFERROR(VLOOKUP($L470,all_tags[level],1,FALSE),""),
IFERROR(VLOOKUP($M470,all_tags[level],1,FALSE),""),
IFERROR(VLOOKUP($N470,all_tags[level],1,FALSE),""),
IFERROR(VLOOKUP($O470,all_tags[level],1,FALSE),"")
)</f>
        <v/>
      </c>
      <c r="AF470" s="5" t="str">
        <f>_xlfn.TEXTJOIN("#",TRUE,
IFERROR(VLOOKUP($F470,all_tags[style],1,FALSE),""),
IFERROR(VLOOKUP($G470,all_tags[style],1,FALSE),""),
IFERROR(VLOOKUP($H470,all_tags[style],1,FALSE),""),
IFERROR(VLOOKUP($I470,all_tags[style],1,FALSE),""),
IFERROR(VLOOKUP($J470,all_tags[style],1,FALSE),""),
IFERROR(VLOOKUP($K470,all_tags[style],1,FALSE),""),
IFERROR(VLOOKUP($L470,all_tags[style],1,FALSE),""),
IFERROR(VLOOKUP($M470,all_tags[style],1,FALSE),""),
IFERROR(VLOOKUP($N470,all_tags[style],1,FALSE),""),
IFERROR(VLOOKUP($O470,all_tags[style],1,FALSE),"")
)</f>
        <v/>
      </c>
      <c r="AG470" s="5" t="str">
        <f>_xlfn.TEXTJOIN("#",TRUE,
IFERROR(VLOOKUP($F470,all_tags[theme],1,FALSE),""),
IFERROR(VLOOKUP($G470,all_tags[theme],1,FALSE),""),
IFERROR(VLOOKUP($H470,all_tags[theme],1,FALSE),""),
IFERROR(VLOOKUP($I470,all_tags[theme],1,FALSE),""),
IFERROR(VLOOKUP($J470,all_tags[theme],1,FALSE),""),
IFERROR(VLOOKUP($K470,all_tags[theme],1,FALSE),""),
IFERROR(VLOOKUP($L470,all_tags[theme],1,FALSE),""),
IFERROR(VLOOKUP($M470,all_tags[theme],1,FALSE),""),
IFERROR(VLOOKUP($N470,all_tags[theme],1,FALSE),""),
IFERROR(VLOOKUP($O470,all_tags[theme],1,FALSE),"")
)</f>
        <v>data-viz</v>
      </c>
      <c r="AH470" s="5" t="str">
        <f>_xlfn.TEXTJOIN("#",TRUE,
IFERROR(VLOOKUP($F470,all_tags[topic],1,FALSE),""),
IFERROR(VLOOKUP($G470,all_tags[topic],1,FALSE),""),
IFERROR(VLOOKUP($H470,all_tags[topic],1,FALSE),""),
IFERROR(VLOOKUP($I470,all_tags[topic],1,FALSE),""),
IFERROR(VLOOKUP($J470,all_tags[topic],1,FALSE),""),
IFERROR(VLOOKUP($K470,all_tags[topic],1,FALSE),""),
IFERROR(VLOOKUP($L470,all_tags[topic],1,FALSE),""),
IFERROR(VLOOKUP($M470,all_tags[topic],1,FALSE),""),
IFERROR(VLOOKUP($N470,all_tags[topic],1,FALSE),""),
IFERROR(VLOOKUP($O470,all_tags[topic],1,FALSE),"")
)</f>
        <v>technique</v>
      </c>
      <c r="AI470" s="5" t="str">
        <f>_xlfn.TEXTJOIN("#",TRUE,
IFERROR(VLOOKUP($F470,all_tags[area],1,FALSE),""),
IFERROR(VLOOKUP($G470,all_tags[area],1,FALSE),""),
IFERROR(VLOOKUP($H470,all_tags[area],1,FALSE),""),
IFERROR(VLOOKUP($I470,all_tags[area],1,FALSE),""),
IFERROR(VLOOKUP($J470,all_tags[area],1,FALSE),""),
IFERROR(VLOOKUP($K470,all_tags[area],1,FALSE),""),
IFERROR(VLOOKUP($L470,all_tags[area],1,FALSE),""),
IFERROR(VLOOKUP($M470,all_tags[area],1,FALSE),""),
IFERROR(VLOOKUP($N470,all_tags[area],1,FALSE),""),
IFERROR(VLOOKUP($O470,all_tags[area],1,FALSE),"")
)</f>
        <v>geospatial</v>
      </c>
      <c r="AJ470" s="5" t="str">
        <f>_xlfn.TEXTJOIN("#",TRUE,
IFERROR(VLOOKUP($F470,all_tags[technology],1,FALSE),""),
IFERROR(VLOOKUP($G470,all_tags[technology],1,FALSE),""),
IFERROR(VLOOKUP($H470,all_tags[technology],1,FALSE),""),
IFERROR(VLOOKUP($I470,all_tags[technology],1,FALSE),""),
IFERROR(VLOOKUP($J470,all_tags[technology],1,FALSE),""),
IFERROR(VLOOKUP($K470,all_tags[technology],1,FALSE),""),
IFERROR(VLOOKUP($L470,all_tags[technology],1,FALSE),""),
IFERROR(VLOOKUP($M470,all_tags[technology],1,FALSE),""),
IFERROR(VLOOKUP($N470,all_tags[technology],1,FALSE),""),
IFERROR(VLOOKUP($O470,all_tags[technology],1,FALSE),"")
)</f>
        <v/>
      </c>
      <c r="AK470" s="5" t="str">
        <f>_xlfn.TEXTJOIN("#",TRUE,
IFERROR(VLOOKUP($F470,all_tags[other],1,FALSE),""),
IFERROR(VLOOKUP($G470,all_tags[other],1,FALSE),""),
IFERROR(VLOOKUP($H470,all_tags[other],1,FALSE),""),
IFERROR(VLOOKUP($I470,all_tags[other],1,FALSE),""),
IFERROR(VLOOKUP($J470,all_tags[other],1,FALSE),""),
IFERROR(VLOOKUP($K470,all_tags[other],1,FALSE),""),
IFERROR(VLOOKUP($L470,all_tags[other],1,FALSE),""),
IFERROR(VLOOKUP($M470,all_tags[other],1,FALSE),""),
IFERROR(VLOOKUP($N470,all_tags[other],1,FALSE),""),
IFERROR(VLOOKUP($O470,all_tags[other],1,FALSE),"")
)</f>
        <v/>
      </c>
      <c r="AL470" t="str">
        <f t="shared" si="7"/>
        <v>post;guide;data-viz;technique;geospatial</v>
      </c>
    </row>
    <row r="471" spans="1:38" x14ac:dyDescent="0.25">
      <c r="A471" t="str">
        <f>source_data[[#This Row],[link_id]]</f>
        <v>L01105</v>
      </c>
      <c r="B471" t="str">
        <f>source_data[[#This Row],[link]]</f>
        <v>https://towardsdatascience.com/combining-d3-with-kedion-graduating-from-toy-visuals-to-real-applications-92bf7c3cc713</v>
      </c>
      <c r="C471" t="str">
        <f>source_data[[#This Row],[article_title]]</f>
        <v>Graduating from Toy Visuals to Real Applications with D3.js</v>
      </c>
      <c r="D471" t="str">
        <f>source_data[[#This Row],[concatenate]]</f>
        <v>post;tutorial;technology;development;d3js</v>
      </c>
      <c r="E471">
        <f>source_data[[#This Row],[tag_count]]</f>
        <v>5</v>
      </c>
      <c r="F471" t="str" cm="1">
        <f t="array" ref="F471:J471">_xlfn.TEXTSPLIT(Table5[[#This Row],[concatenate]],";")</f>
        <v>post</v>
      </c>
      <c r="G471" t="str">
        <v>tutorial</v>
      </c>
      <c r="H471" t="str">
        <v>technology</v>
      </c>
      <c r="I471" t="str">
        <v>development</v>
      </c>
      <c r="J471" t="str">
        <v>d3js</v>
      </c>
      <c r="Q471">
        <f>IF(ISBLANK(F471),-1,COUNTIF(all_tags[],F471)-COUNTIF(all_tags[category],F471))</f>
        <v>1</v>
      </c>
      <c r="R471">
        <f>IF(ISBLANK(G471),-1,COUNTIF(all_tags[],G471)-COUNTIF(all_tags[category],G471))</f>
        <v>1</v>
      </c>
      <c r="S471">
        <f>IF(ISBLANK(H471),-1,COUNTIF(all_tags[],H471)-COUNTIF(all_tags[category],H471))</f>
        <v>1</v>
      </c>
      <c r="T471">
        <f>IF(ISBLANK(I471),-1,COUNTIF(all_tags[],I471)-COUNTIF(all_tags[category],I471))</f>
        <v>1</v>
      </c>
      <c r="U471">
        <f>IF(ISBLANK(J471),-1,COUNTIF(all_tags[],J471)-COUNTIF(all_tags[category],J471))</f>
        <v>1</v>
      </c>
      <c r="V471">
        <f>IF(ISBLANK(K471),-1,COUNTIF(all_tags[],K471)-COUNTIF(all_tags[category],K471))</f>
        <v>-1</v>
      </c>
      <c r="W471">
        <f>IF(ISBLANK(L471),-1,COUNTIF(all_tags[],L471)-COUNTIF(all_tags[category],L471))</f>
        <v>-1</v>
      </c>
      <c r="X471">
        <f>IF(ISBLANK(M471),-1,COUNTIF(all_tags[],M471)-COUNTIF(all_tags[category],M471))</f>
        <v>-1</v>
      </c>
      <c r="Y471">
        <f>IF(ISBLANK(N471),-1,COUNTIF(all_tags[],N471)-COUNTIF(all_tags[category],N471))</f>
        <v>-1</v>
      </c>
      <c r="Z471">
        <f>IF(ISBLANK(O471),-1,COUNTIF(all_tags[],O471)-COUNTIF(all_tags[category],O471))</f>
        <v>-1</v>
      </c>
      <c r="AB471" t="str">
        <f>Table5[[#This Row],[link_id]]</f>
        <v>L01105</v>
      </c>
      <c r="AC471" s="5" t="str">
        <f>_xlfn.TEXTJOIN("#",TRUE,
IFERROR(VLOOKUP($F471,all_tags[format],1,FALSE),""),
IFERROR(VLOOKUP($G471,all_tags[format],1,FALSE),""),
IFERROR(VLOOKUP($H471,all_tags[format],1,FALSE),""),
IFERROR(VLOOKUP($I471,all_tags[format],1,FALSE),""),
IFERROR(VLOOKUP($J471,all_tags[format],1,FALSE),""),
IFERROR(VLOOKUP($K471,all_tags[format],1,FALSE),""),
IFERROR(VLOOKUP($L471,all_tags[format],1,FALSE),""),
IFERROR(VLOOKUP($M471,all_tags[format],1,FALSE),""),
IFERROR(VLOOKUP($N471,all_tags[format],1,FALSE),""),
IFERROR(VLOOKUP($O471,all_tags[format],1,FALSE),"")
)</f>
        <v>post</v>
      </c>
      <c r="AD471" s="5" t="str">
        <f>_xlfn.TEXTJOIN("#",TRUE,
IFERROR(VLOOKUP($F471,all_tags[type],1,FALSE),""),
IFERROR(VLOOKUP($G471,all_tags[type],1,FALSE),""),
IFERROR(VLOOKUP($H471,all_tags[type],1,FALSE),""),
IFERROR(VLOOKUP($I471,all_tags[type],1,FALSE),""),
IFERROR(VLOOKUP($J471,all_tags[type],1,FALSE),""),
IFERROR(VLOOKUP($K471,all_tags[type],1,FALSE),""),
IFERROR(VLOOKUP($L471,all_tags[type],1,FALSE),""),
IFERROR(VLOOKUP($M471,all_tags[type],1,FALSE),""),
IFERROR(VLOOKUP($N471,all_tags[type],1,FALSE),""),
IFERROR(VLOOKUP($O471,all_tags[type],1,FALSE),"")
)</f>
        <v>tutorial</v>
      </c>
      <c r="AE471" s="5" t="str">
        <f>_xlfn.TEXTJOIN("#",TRUE,
IFERROR(VLOOKUP($F471,all_tags[level],1,FALSE),""),
IFERROR(VLOOKUP($G471,all_tags[level],1,FALSE),""),
IFERROR(VLOOKUP($H471,all_tags[level],1,FALSE),""),
IFERROR(VLOOKUP($I471,all_tags[level],1,FALSE),""),
IFERROR(VLOOKUP($J471,all_tags[level],1,FALSE),""),
IFERROR(VLOOKUP($K471,all_tags[level],1,FALSE),""),
IFERROR(VLOOKUP($L471,all_tags[level],1,FALSE),""),
IFERROR(VLOOKUP($M471,all_tags[level],1,FALSE),""),
IFERROR(VLOOKUP($N471,all_tags[level],1,FALSE),""),
IFERROR(VLOOKUP($O471,all_tags[level],1,FALSE),"")
)</f>
        <v/>
      </c>
      <c r="AF471" s="5" t="str">
        <f>_xlfn.TEXTJOIN("#",TRUE,
IFERROR(VLOOKUP($F471,all_tags[style],1,FALSE),""),
IFERROR(VLOOKUP($G471,all_tags[style],1,FALSE),""),
IFERROR(VLOOKUP($H471,all_tags[style],1,FALSE),""),
IFERROR(VLOOKUP($I471,all_tags[style],1,FALSE),""),
IFERROR(VLOOKUP($J471,all_tags[style],1,FALSE),""),
IFERROR(VLOOKUP($K471,all_tags[style],1,FALSE),""),
IFERROR(VLOOKUP($L471,all_tags[style],1,FALSE),""),
IFERROR(VLOOKUP($M471,all_tags[style],1,FALSE),""),
IFERROR(VLOOKUP($N471,all_tags[style],1,FALSE),""),
IFERROR(VLOOKUP($O471,all_tags[style],1,FALSE),"")
)</f>
        <v/>
      </c>
      <c r="AG471" s="5" t="str">
        <f>_xlfn.TEXTJOIN("#",TRUE,
IFERROR(VLOOKUP($F471,all_tags[theme],1,FALSE),""),
IFERROR(VLOOKUP($G471,all_tags[theme],1,FALSE),""),
IFERROR(VLOOKUP($H471,all_tags[theme],1,FALSE),""),
IFERROR(VLOOKUP($I471,all_tags[theme],1,FALSE),""),
IFERROR(VLOOKUP($J471,all_tags[theme],1,FALSE),""),
IFERROR(VLOOKUP($K471,all_tags[theme],1,FALSE),""),
IFERROR(VLOOKUP($L471,all_tags[theme],1,FALSE),""),
IFERROR(VLOOKUP($M471,all_tags[theme],1,FALSE),""),
IFERROR(VLOOKUP($N471,all_tags[theme],1,FALSE),""),
IFERROR(VLOOKUP($O471,all_tags[theme],1,FALSE),"")
)</f>
        <v/>
      </c>
      <c r="AH471" s="5" t="str">
        <f>_xlfn.TEXTJOIN("#",TRUE,
IFERROR(VLOOKUP($F471,all_tags[topic],1,FALSE),""),
IFERROR(VLOOKUP($G471,all_tags[topic],1,FALSE),""),
IFERROR(VLOOKUP($H471,all_tags[topic],1,FALSE),""),
IFERROR(VLOOKUP($I471,all_tags[topic],1,FALSE),""),
IFERROR(VLOOKUP($J471,all_tags[topic],1,FALSE),""),
IFERROR(VLOOKUP($K471,all_tags[topic],1,FALSE),""),
IFERROR(VLOOKUP($L471,all_tags[topic],1,FALSE),""),
IFERROR(VLOOKUP($M471,all_tags[topic],1,FALSE),""),
IFERROR(VLOOKUP($N471,all_tags[topic],1,FALSE),""),
IFERROR(VLOOKUP($O471,all_tags[topic],1,FALSE),"")
)</f>
        <v>technology</v>
      </c>
      <c r="AI471" s="5" t="str">
        <f>_xlfn.TEXTJOIN("#",TRUE,
IFERROR(VLOOKUP($F471,all_tags[area],1,FALSE),""),
IFERROR(VLOOKUP($G471,all_tags[area],1,FALSE),""),
IFERROR(VLOOKUP($H471,all_tags[area],1,FALSE),""),
IFERROR(VLOOKUP($I471,all_tags[area],1,FALSE),""),
IFERROR(VLOOKUP($J471,all_tags[area],1,FALSE),""),
IFERROR(VLOOKUP($K471,all_tags[area],1,FALSE),""),
IFERROR(VLOOKUP($L471,all_tags[area],1,FALSE),""),
IFERROR(VLOOKUP($M471,all_tags[area],1,FALSE),""),
IFERROR(VLOOKUP($N471,all_tags[area],1,FALSE),""),
IFERROR(VLOOKUP($O471,all_tags[area],1,FALSE),"")
)</f>
        <v>development</v>
      </c>
      <c r="AJ471" s="5" t="str">
        <f>_xlfn.TEXTJOIN("#",TRUE,
IFERROR(VLOOKUP($F471,all_tags[technology],1,FALSE),""),
IFERROR(VLOOKUP($G471,all_tags[technology],1,FALSE),""),
IFERROR(VLOOKUP($H471,all_tags[technology],1,FALSE),""),
IFERROR(VLOOKUP($I471,all_tags[technology],1,FALSE),""),
IFERROR(VLOOKUP($J471,all_tags[technology],1,FALSE),""),
IFERROR(VLOOKUP($K471,all_tags[technology],1,FALSE),""),
IFERROR(VLOOKUP($L471,all_tags[technology],1,FALSE),""),
IFERROR(VLOOKUP($M471,all_tags[technology],1,FALSE),""),
IFERROR(VLOOKUP($N471,all_tags[technology],1,FALSE),""),
IFERROR(VLOOKUP($O471,all_tags[technology],1,FALSE),"")
)</f>
        <v>d3js</v>
      </c>
      <c r="AK471" s="5" t="str">
        <f>_xlfn.TEXTJOIN("#",TRUE,
IFERROR(VLOOKUP($F471,all_tags[other],1,FALSE),""),
IFERROR(VLOOKUP($G471,all_tags[other],1,FALSE),""),
IFERROR(VLOOKUP($H471,all_tags[other],1,FALSE),""),
IFERROR(VLOOKUP($I471,all_tags[other],1,FALSE),""),
IFERROR(VLOOKUP($J471,all_tags[other],1,FALSE),""),
IFERROR(VLOOKUP($K471,all_tags[other],1,FALSE),""),
IFERROR(VLOOKUP($L471,all_tags[other],1,FALSE),""),
IFERROR(VLOOKUP($M471,all_tags[other],1,FALSE),""),
IFERROR(VLOOKUP($N471,all_tags[other],1,FALSE),""),
IFERROR(VLOOKUP($O471,all_tags[other],1,FALSE),"")
)</f>
        <v/>
      </c>
      <c r="AL471" t="str">
        <f t="shared" si="7"/>
        <v>post;tutorial;technology;development;d3js</v>
      </c>
    </row>
    <row r="472" spans="1:38" x14ac:dyDescent="0.25">
      <c r="A472" t="str">
        <f>source_data[[#This Row],[link_id]]</f>
        <v>L01110</v>
      </c>
      <c r="B472" t="str">
        <f>source_data[[#This Row],[link]]</f>
        <v>https://chewett.co.uk/blog/1485/drawing-shapes-in-d3-js-version-5/</v>
      </c>
      <c r="C472" t="str">
        <f>source_data[[#This Row],[article_title]]</f>
        <v>Drawing shapes in D3.js Version 5</v>
      </c>
      <c r="D472" t="str">
        <f>source_data[[#This Row],[concatenate]]</f>
        <v>post;how-to;basics;technology;d3js</v>
      </c>
      <c r="E472">
        <f>source_data[[#This Row],[tag_count]]</f>
        <v>5</v>
      </c>
      <c r="F472" t="str" cm="1">
        <f t="array" ref="F472:J472">_xlfn.TEXTSPLIT(Table5[[#This Row],[concatenate]],";")</f>
        <v>post</v>
      </c>
      <c r="G472" t="str">
        <v>how-to</v>
      </c>
      <c r="H472" t="str">
        <v>basics</v>
      </c>
      <c r="I472" t="str">
        <v>technology</v>
      </c>
      <c r="J472" t="str">
        <v>d3js</v>
      </c>
      <c r="Q472">
        <f>IF(ISBLANK(F472),-1,COUNTIF(all_tags[],F472)-COUNTIF(all_tags[category],F472))</f>
        <v>1</v>
      </c>
      <c r="R472">
        <f>IF(ISBLANK(G472),-1,COUNTIF(all_tags[],G472)-COUNTIF(all_tags[category],G472))</f>
        <v>1</v>
      </c>
      <c r="S472">
        <f>IF(ISBLANK(H472),-1,COUNTIF(all_tags[],H472)-COUNTIF(all_tags[category],H472))</f>
        <v>1</v>
      </c>
      <c r="T472">
        <f>IF(ISBLANK(I472),-1,COUNTIF(all_tags[],I472)-COUNTIF(all_tags[category],I472))</f>
        <v>1</v>
      </c>
      <c r="U472">
        <f>IF(ISBLANK(J472),-1,COUNTIF(all_tags[],J472)-COUNTIF(all_tags[category],J472))</f>
        <v>1</v>
      </c>
      <c r="V472">
        <f>IF(ISBLANK(K472),-1,COUNTIF(all_tags[],K472)-COUNTIF(all_tags[category],K472))</f>
        <v>-1</v>
      </c>
      <c r="W472">
        <f>IF(ISBLANK(L472),-1,COUNTIF(all_tags[],L472)-COUNTIF(all_tags[category],L472))</f>
        <v>-1</v>
      </c>
      <c r="X472">
        <f>IF(ISBLANK(M472),-1,COUNTIF(all_tags[],M472)-COUNTIF(all_tags[category],M472))</f>
        <v>-1</v>
      </c>
      <c r="Y472">
        <f>IF(ISBLANK(N472),-1,COUNTIF(all_tags[],N472)-COUNTIF(all_tags[category],N472))</f>
        <v>-1</v>
      </c>
      <c r="Z472">
        <f>IF(ISBLANK(O472),-1,COUNTIF(all_tags[],O472)-COUNTIF(all_tags[category],O472))</f>
        <v>-1</v>
      </c>
      <c r="AB472" t="str">
        <f>Table5[[#This Row],[link_id]]</f>
        <v>L01110</v>
      </c>
      <c r="AC472" s="5" t="str">
        <f>_xlfn.TEXTJOIN("#",TRUE,
IFERROR(VLOOKUP($F472,all_tags[format],1,FALSE),""),
IFERROR(VLOOKUP($G472,all_tags[format],1,FALSE),""),
IFERROR(VLOOKUP($H472,all_tags[format],1,FALSE),""),
IFERROR(VLOOKUP($I472,all_tags[format],1,FALSE),""),
IFERROR(VLOOKUP($J472,all_tags[format],1,FALSE),""),
IFERROR(VLOOKUP($K472,all_tags[format],1,FALSE),""),
IFERROR(VLOOKUP($L472,all_tags[format],1,FALSE),""),
IFERROR(VLOOKUP($M472,all_tags[format],1,FALSE),""),
IFERROR(VLOOKUP($N472,all_tags[format],1,FALSE),""),
IFERROR(VLOOKUP($O472,all_tags[format],1,FALSE),"")
)</f>
        <v>post</v>
      </c>
      <c r="AD472" s="5" t="str">
        <f>_xlfn.TEXTJOIN("#",TRUE,
IFERROR(VLOOKUP($F472,all_tags[type],1,FALSE),""),
IFERROR(VLOOKUP($G472,all_tags[type],1,FALSE),""),
IFERROR(VLOOKUP($H472,all_tags[type],1,FALSE),""),
IFERROR(VLOOKUP($I472,all_tags[type],1,FALSE),""),
IFERROR(VLOOKUP($J472,all_tags[type],1,FALSE),""),
IFERROR(VLOOKUP($K472,all_tags[type],1,FALSE),""),
IFERROR(VLOOKUP($L472,all_tags[type],1,FALSE),""),
IFERROR(VLOOKUP($M472,all_tags[type],1,FALSE),""),
IFERROR(VLOOKUP($N472,all_tags[type],1,FALSE),""),
IFERROR(VLOOKUP($O472,all_tags[type],1,FALSE),"")
)</f>
        <v>how-to</v>
      </c>
      <c r="AE472" s="5" t="str">
        <f>_xlfn.TEXTJOIN("#",TRUE,
IFERROR(VLOOKUP($F472,all_tags[level],1,FALSE),""),
IFERROR(VLOOKUP($G472,all_tags[level],1,FALSE),""),
IFERROR(VLOOKUP($H472,all_tags[level],1,FALSE),""),
IFERROR(VLOOKUP($I472,all_tags[level],1,FALSE),""),
IFERROR(VLOOKUP($J472,all_tags[level],1,FALSE),""),
IFERROR(VLOOKUP($K472,all_tags[level],1,FALSE),""),
IFERROR(VLOOKUP($L472,all_tags[level],1,FALSE),""),
IFERROR(VLOOKUP($M472,all_tags[level],1,FALSE),""),
IFERROR(VLOOKUP($N472,all_tags[level],1,FALSE),""),
IFERROR(VLOOKUP($O472,all_tags[level],1,FALSE),"")
)</f>
        <v>basics</v>
      </c>
      <c r="AF472" s="5" t="str">
        <f>_xlfn.TEXTJOIN("#",TRUE,
IFERROR(VLOOKUP($F472,all_tags[style],1,FALSE),""),
IFERROR(VLOOKUP($G472,all_tags[style],1,FALSE),""),
IFERROR(VLOOKUP($H472,all_tags[style],1,FALSE),""),
IFERROR(VLOOKUP($I472,all_tags[style],1,FALSE),""),
IFERROR(VLOOKUP($J472,all_tags[style],1,FALSE),""),
IFERROR(VLOOKUP($K472,all_tags[style],1,FALSE),""),
IFERROR(VLOOKUP($L472,all_tags[style],1,FALSE),""),
IFERROR(VLOOKUP($M472,all_tags[style],1,FALSE),""),
IFERROR(VLOOKUP($N472,all_tags[style],1,FALSE),""),
IFERROR(VLOOKUP($O472,all_tags[style],1,FALSE),"")
)</f>
        <v/>
      </c>
      <c r="AG472" s="5" t="str">
        <f>_xlfn.TEXTJOIN("#",TRUE,
IFERROR(VLOOKUP($F472,all_tags[theme],1,FALSE),""),
IFERROR(VLOOKUP($G472,all_tags[theme],1,FALSE),""),
IFERROR(VLOOKUP($H472,all_tags[theme],1,FALSE),""),
IFERROR(VLOOKUP($I472,all_tags[theme],1,FALSE),""),
IFERROR(VLOOKUP($J472,all_tags[theme],1,FALSE),""),
IFERROR(VLOOKUP($K472,all_tags[theme],1,FALSE),""),
IFERROR(VLOOKUP($L472,all_tags[theme],1,FALSE),""),
IFERROR(VLOOKUP($M472,all_tags[theme],1,FALSE),""),
IFERROR(VLOOKUP($N472,all_tags[theme],1,FALSE),""),
IFERROR(VLOOKUP($O472,all_tags[theme],1,FALSE),"")
)</f>
        <v/>
      </c>
      <c r="AH472" s="5" t="str">
        <f>_xlfn.TEXTJOIN("#",TRUE,
IFERROR(VLOOKUP($F472,all_tags[topic],1,FALSE),""),
IFERROR(VLOOKUP($G472,all_tags[topic],1,FALSE),""),
IFERROR(VLOOKUP($H472,all_tags[topic],1,FALSE),""),
IFERROR(VLOOKUP($I472,all_tags[topic],1,FALSE),""),
IFERROR(VLOOKUP($J472,all_tags[topic],1,FALSE),""),
IFERROR(VLOOKUP($K472,all_tags[topic],1,FALSE),""),
IFERROR(VLOOKUP($L472,all_tags[topic],1,FALSE),""),
IFERROR(VLOOKUP($M472,all_tags[topic],1,FALSE),""),
IFERROR(VLOOKUP($N472,all_tags[topic],1,FALSE),""),
IFERROR(VLOOKUP($O472,all_tags[topic],1,FALSE),"")
)</f>
        <v>technology</v>
      </c>
      <c r="AI472" s="5" t="str">
        <f>_xlfn.TEXTJOIN("#",TRUE,
IFERROR(VLOOKUP($F472,all_tags[area],1,FALSE),""),
IFERROR(VLOOKUP($G472,all_tags[area],1,FALSE),""),
IFERROR(VLOOKUP($H472,all_tags[area],1,FALSE),""),
IFERROR(VLOOKUP($I472,all_tags[area],1,FALSE),""),
IFERROR(VLOOKUP($J472,all_tags[area],1,FALSE),""),
IFERROR(VLOOKUP($K472,all_tags[area],1,FALSE),""),
IFERROR(VLOOKUP($L472,all_tags[area],1,FALSE),""),
IFERROR(VLOOKUP($M472,all_tags[area],1,FALSE),""),
IFERROR(VLOOKUP($N472,all_tags[area],1,FALSE),""),
IFERROR(VLOOKUP($O472,all_tags[area],1,FALSE),"")
)</f>
        <v/>
      </c>
      <c r="AJ472" s="5" t="str">
        <f>_xlfn.TEXTJOIN("#",TRUE,
IFERROR(VLOOKUP($F472,all_tags[technology],1,FALSE),""),
IFERROR(VLOOKUP($G472,all_tags[technology],1,FALSE),""),
IFERROR(VLOOKUP($H472,all_tags[technology],1,FALSE),""),
IFERROR(VLOOKUP($I472,all_tags[technology],1,FALSE),""),
IFERROR(VLOOKUP($J472,all_tags[technology],1,FALSE),""),
IFERROR(VLOOKUP($K472,all_tags[technology],1,FALSE),""),
IFERROR(VLOOKUP($L472,all_tags[technology],1,FALSE),""),
IFERROR(VLOOKUP($M472,all_tags[technology],1,FALSE),""),
IFERROR(VLOOKUP($N472,all_tags[technology],1,FALSE),""),
IFERROR(VLOOKUP($O472,all_tags[technology],1,FALSE),"")
)</f>
        <v>d3js</v>
      </c>
      <c r="AK472" s="5" t="str">
        <f>_xlfn.TEXTJOIN("#",TRUE,
IFERROR(VLOOKUP($F472,all_tags[other],1,FALSE),""),
IFERROR(VLOOKUP($G472,all_tags[other],1,FALSE),""),
IFERROR(VLOOKUP($H472,all_tags[other],1,FALSE),""),
IFERROR(VLOOKUP($I472,all_tags[other],1,FALSE),""),
IFERROR(VLOOKUP($J472,all_tags[other],1,FALSE),""),
IFERROR(VLOOKUP($K472,all_tags[other],1,FALSE),""),
IFERROR(VLOOKUP($L472,all_tags[other],1,FALSE),""),
IFERROR(VLOOKUP($M472,all_tags[other],1,FALSE),""),
IFERROR(VLOOKUP($N472,all_tags[other],1,FALSE),""),
IFERROR(VLOOKUP($O472,all_tags[other],1,FALSE),"")
)</f>
        <v/>
      </c>
      <c r="AL472" t="str">
        <f t="shared" si="7"/>
        <v>post;how-to;basics;technology;d3js</v>
      </c>
    </row>
    <row r="473" spans="1:38" x14ac:dyDescent="0.25">
      <c r="A473" t="str">
        <f>source_data[[#This Row],[link_id]]</f>
        <v>L01113</v>
      </c>
      <c r="B473" t="str">
        <f>source_data[[#This Row],[link]]</f>
        <v>https://ai.googleblog.com/2018/09/the-what-if-tool-code-free-probing-of.html</v>
      </c>
      <c r="C473" t="str">
        <f>source_data[[#This Row],[article_title]]</f>
        <v>The What-If Tool: Code-Free Probing of Machine Learning Models</v>
      </c>
      <c r="D473" t="str">
        <f>source_data[[#This Row],[concatenate]]</f>
        <v>post;tool;mlops;ml</v>
      </c>
      <c r="E473">
        <f>source_data[[#This Row],[tag_count]]</f>
        <v>4</v>
      </c>
      <c r="F473" t="str" cm="1">
        <f t="array" ref="F473:I473">_xlfn.TEXTSPLIT(Table5[[#This Row],[concatenate]],";")</f>
        <v>post</v>
      </c>
      <c r="G473" t="str">
        <v>tool</v>
      </c>
      <c r="H473" t="str">
        <v>mlops</v>
      </c>
      <c r="I473" t="str">
        <v>ml</v>
      </c>
      <c r="Q473">
        <f>IF(ISBLANK(F473),-1,COUNTIF(all_tags[],F473)-COUNTIF(all_tags[category],F473))</f>
        <v>1</v>
      </c>
      <c r="R473">
        <f>IF(ISBLANK(G473),-1,COUNTIF(all_tags[],G473)-COUNTIF(all_tags[category],G473))</f>
        <v>1</v>
      </c>
      <c r="S473">
        <f>IF(ISBLANK(H473),-1,COUNTIF(all_tags[],H473)-COUNTIF(all_tags[category],H473))</f>
        <v>1</v>
      </c>
      <c r="T473">
        <f>IF(ISBLANK(I473),-1,COUNTIF(all_tags[],I473)-COUNTIF(all_tags[category],I473))</f>
        <v>1</v>
      </c>
      <c r="U473">
        <f>IF(ISBLANK(J473),-1,COUNTIF(all_tags[],J473)-COUNTIF(all_tags[category],J473))</f>
        <v>-1</v>
      </c>
      <c r="V473">
        <f>IF(ISBLANK(K473),-1,COUNTIF(all_tags[],K473)-COUNTIF(all_tags[category],K473))</f>
        <v>-1</v>
      </c>
      <c r="W473">
        <f>IF(ISBLANK(L473),-1,COUNTIF(all_tags[],L473)-COUNTIF(all_tags[category],L473))</f>
        <v>-1</v>
      </c>
      <c r="X473">
        <f>IF(ISBLANK(M473),-1,COUNTIF(all_tags[],M473)-COUNTIF(all_tags[category],M473))</f>
        <v>-1</v>
      </c>
      <c r="Y473">
        <f>IF(ISBLANK(N473),-1,COUNTIF(all_tags[],N473)-COUNTIF(all_tags[category],N473))</f>
        <v>-1</v>
      </c>
      <c r="Z473">
        <f>IF(ISBLANK(O473),-1,COUNTIF(all_tags[],O473)-COUNTIF(all_tags[category],O473))</f>
        <v>-1</v>
      </c>
      <c r="AB473" t="str">
        <f>Table5[[#This Row],[link_id]]</f>
        <v>L01113</v>
      </c>
      <c r="AC473" s="5" t="str">
        <f>_xlfn.TEXTJOIN("#",TRUE,
IFERROR(VLOOKUP($F473,all_tags[format],1,FALSE),""),
IFERROR(VLOOKUP($G473,all_tags[format],1,FALSE),""),
IFERROR(VLOOKUP($H473,all_tags[format],1,FALSE),""),
IFERROR(VLOOKUP($I473,all_tags[format],1,FALSE),""),
IFERROR(VLOOKUP($J473,all_tags[format],1,FALSE),""),
IFERROR(VLOOKUP($K473,all_tags[format],1,FALSE),""),
IFERROR(VLOOKUP($L473,all_tags[format],1,FALSE),""),
IFERROR(VLOOKUP($M473,all_tags[format],1,FALSE),""),
IFERROR(VLOOKUP($N473,all_tags[format],1,FALSE),""),
IFERROR(VLOOKUP($O473,all_tags[format],1,FALSE),"")
)</f>
        <v>post</v>
      </c>
      <c r="AD473" s="5" t="str">
        <f>_xlfn.TEXTJOIN("#",TRUE,
IFERROR(VLOOKUP($F473,all_tags[type],1,FALSE),""),
IFERROR(VLOOKUP($G473,all_tags[type],1,FALSE),""),
IFERROR(VLOOKUP($H473,all_tags[type],1,FALSE),""),
IFERROR(VLOOKUP($I473,all_tags[type],1,FALSE),""),
IFERROR(VLOOKUP($J473,all_tags[type],1,FALSE),""),
IFERROR(VLOOKUP($K473,all_tags[type],1,FALSE),""),
IFERROR(VLOOKUP($L473,all_tags[type],1,FALSE),""),
IFERROR(VLOOKUP($M473,all_tags[type],1,FALSE),""),
IFERROR(VLOOKUP($N473,all_tags[type],1,FALSE),""),
IFERROR(VLOOKUP($O473,all_tags[type],1,FALSE),"")
)</f>
        <v/>
      </c>
      <c r="AE473" s="5" t="str">
        <f>_xlfn.TEXTJOIN("#",TRUE,
IFERROR(VLOOKUP($F473,all_tags[level],1,FALSE),""),
IFERROR(VLOOKUP($G473,all_tags[level],1,FALSE),""),
IFERROR(VLOOKUP($H473,all_tags[level],1,FALSE),""),
IFERROR(VLOOKUP($I473,all_tags[level],1,FALSE),""),
IFERROR(VLOOKUP($J473,all_tags[level],1,FALSE),""),
IFERROR(VLOOKUP($K473,all_tags[level],1,FALSE),""),
IFERROR(VLOOKUP($L473,all_tags[level],1,FALSE),""),
IFERROR(VLOOKUP($M473,all_tags[level],1,FALSE),""),
IFERROR(VLOOKUP($N473,all_tags[level],1,FALSE),""),
IFERROR(VLOOKUP($O473,all_tags[level],1,FALSE),"")
)</f>
        <v/>
      </c>
      <c r="AF473" s="5" t="str">
        <f>_xlfn.TEXTJOIN("#",TRUE,
IFERROR(VLOOKUP($F473,all_tags[style],1,FALSE),""),
IFERROR(VLOOKUP($G473,all_tags[style],1,FALSE),""),
IFERROR(VLOOKUP($H473,all_tags[style],1,FALSE),""),
IFERROR(VLOOKUP($I473,all_tags[style],1,FALSE),""),
IFERROR(VLOOKUP($J473,all_tags[style],1,FALSE),""),
IFERROR(VLOOKUP($K473,all_tags[style],1,FALSE),""),
IFERROR(VLOOKUP($L473,all_tags[style],1,FALSE),""),
IFERROR(VLOOKUP($M473,all_tags[style],1,FALSE),""),
IFERROR(VLOOKUP($N473,all_tags[style],1,FALSE),""),
IFERROR(VLOOKUP($O473,all_tags[style],1,FALSE),"")
)</f>
        <v/>
      </c>
      <c r="AG473" s="5" t="str">
        <f>_xlfn.TEXTJOIN("#",TRUE,
IFERROR(VLOOKUP($F473,all_tags[theme],1,FALSE),""),
IFERROR(VLOOKUP($G473,all_tags[theme],1,FALSE),""),
IFERROR(VLOOKUP($H473,all_tags[theme],1,FALSE),""),
IFERROR(VLOOKUP($I473,all_tags[theme],1,FALSE),""),
IFERROR(VLOOKUP($J473,all_tags[theme],1,FALSE),""),
IFERROR(VLOOKUP($K473,all_tags[theme],1,FALSE),""),
IFERROR(VLOOKUP($L473,all_tags[theme],1,FALSE),""),
IFERROR(VLOOKUP($M473,all_tags[theme],1,FALSE),""),
IFERROR(VLOOKUP($N473,all_tags[theme],1,FALSE),""),
IFERROR(VLOOKUP($O473,all_tags[theme],1,FALSE),"")
)</f>
        <v/>
      </c>
      <c r="AH473" s="5" t="str">
        <f>_xlfn.TEXTJOIN("#",TRUE,
IFERROR(VLOOKUP($F473,all_tags[topic],1,FALSE),""),
IFERROR(VLOOKUP($G473,all_tags[topic],1,FALSE),""),
IFERROR(VLOOKUP($H473,all_tags[topic],1,FALSE),""),
IFERROR(VLOOKUP($I473,all_tags[topic],1,FALSE),""),
IFERROR(VLOOKUP($J473,all_tags[topic],1,FALSE),""),
IFERROR(VLOOKUP($K473,all_tags[topic],1,FALSE),""),
IFERROR(VLOOKUP($L473,all_tags[topic],1,FALSE),""),
IFERROR(VLOOKUP($M473,all_tags[topic],1,FALSE),""),
IFERROR(VLOOKUP($N473,all_tags[topic],1,FALSE),""),
IFERROR(VLOOKUP($O473,all_tags[topic],1,FALSE),"")
)</f>
        <v>tool</v>
      </c>
      <c r="AI473" s="5" t="str">
        <f>_xlfn.TEXTJOIN("#",TRUE,
IFERROR(VLOOKUP($F473,all_tags[area],1,FALSE),""),
IFERROR(VLOOKUP($G473,all_tags[area],1,FALSE),""),
IFERROR(VLOOKUP($H473,all_tags[area],1,FALSE),""),
IFERROR(VLOOKUP($I473,all_tags[area],1,FALSE),""),
IFERROR(VLOOKUP($J473,all_tags[area],1,FALSE),""),
IFERROR(VLOOKUP($K473,all_tags[area],1,FALSE),""),
IFERROR(VLOOKUP($L473,all_tags[area],1,FALSE),""),
IFERROR(VLOOKUP($M473,all_tags[area],1,FALSE),""),
IFERROR(VLOOKUP($N473,all_tags[area],1,FALSE),""),
IFERROR(VLOOKUP($O473,all_tags[area],1,FALSE),"")
)</f>
        <v>mlops#ml</v>
      </c>
      <c r="AJ473" s="5" t="str">
        <f>_xlfn.TEXTJOIN("#",TRUE,
IFERROR(VLOOKUP($F473,all_tags[technology],1,FALSE),""),
IFERROR(VLOOKUP($G473,all_tags[technology],1,FALSE),""),
IFERROR(VLOOKUP($H473,all_tags[technology],1,FALSE),""),
IFERROR(VLOOKUP($I473,all_tags[technology],1,FALSE),""),
IFERROR(VLOOKUP($J473,all_tags[technology],1,FALSE),""),
IFERROR(VLOOKUP($K473,all_tags[technology],1,FALSE),""),
IFERROR(VLOOKUP($L473,all_tags[technology],1,FALSE),""),
IFERROR(VLOOKUP($M473,all_tags[technology],1,FALSE),""),
IFERROR(VLOOKUP($N473,all_tags[technology],1,FALSE),""),
IFERROR(VLOOKUP($O473,all_tags[technology],1,FALSE),"")
)</f>
        <v/>
      </c>
      <c r="AK473" s="5" t="str">
        <f>_xlfn.TEXTJOIN("#",TRUE,
IFERROR(VLOOKUP($F473,all_tags[other],1,FALSE),""),
IFERROR(VLOOKUP($G473,all_tags[other],1,FALSE),""),
IFERROR(VLOOKUP($H473,all_tags[other],1,FALSE),""),
IFERROR(VLOOKUP($I473,all_tags[other],1,FALSE),""),
IFERROR(VLOOKUP($J473,all_tags[other],1,FALSE),""),
IFERROR(VLOOKUP($K473,all_tags[other],1,FALSE),""),
IFERROR(VLOOKUP($L473,all_tags[other],1,FALSE),""),
IFERROR(VLOOKUP($M473,all_tags[other],1,FALSE),""),
IFERROR(VLOOKUP($N473,all_tags[other],1,FALSE),""),
IFERROR(VLOOKUP($O473,all_tags[other],1,FALSE),"")
)</f>
        <v/>
      </c>
      <c r="AL473" t="str">
        <f t="shared" si="7"/>
        <v>post;tool;mlops;ml</v>
      </c>
    </row>
    <row r="474" spans="1:38" x14ac:dyDescent="0.25">
      <c r="A474" t="str">
        <f>source_data[[#This Row],[link_id]]</f>
        <v>L01114</v>
      </c>
      <c r="B474" t="str">
        <f>source_data[[#This Row],[link]]</f>
        <v>https://boingboing.net/2018/09/20/12-ways-to-curve-fit-a-bunch-o.html</v>
      </c>
      <c r="C474" t="str">
        <f>source_data[[#This Row],[article_title]]</f>
        <v>12 ways to curve fit a bunch of random points</v>
      </c>
      <c r="D474" t="str">
        <f>source_data[[#This Row],[concatenate]]</f>
        <v>post;general;regression;humour</v>
      </c>
      <c r="E474">
        <f>source_data[[#This Row],[tag_count]]</f>
        <v>5</v>
      </c>
      <c r="F474" t="str" cm="1">
        <f t="array" ref="F474:I474">_xlfn.TEXTSPLIT(Table5[[#This Row],[concatenate]],";")</f>
        <v>post</v>
      </c>
      <c r="G474" t="str">
        <v>general</v>
      </c>
      <c r="H474" t="str">
        <v>regression</v>
      </c>
      <c r="I474" t="str">
        <v>humour</v>
      </c>
      <c r="Q474">
        <f>IF(ISBLANK(F474),-1,COUNTIF(all_tags[],F474)-COUNTIF(all_tags[category],F474))</f>
        <v>1</v>
      </c>
      <c r="R474">
        <f>IF(ISBLANK(G474),-1,COUNTIF(all_tags[],G474)-COUNTIF(all_tags[category],G474))</f>
        <v>1</v>
      </c>
      <c r="S474">
        <f>IF(ISBLANK(H474),-1,COUNTIF(all_tags[],H474)-COUNTIF(all_tags[category],H474))</f>
        <v>1</v>
      </c>
      <c r="T474">
        <f>IF(ISBLANK(I474),-1,COUNTIF(all_tags[],I474)-COUNTIF(all_tags[category],I474))</f>
        <v>1</v>
      </c>
      <c r="U474">
        <f>IF(ISBLANK(J474),-1,COUNTIF(all_tags[],J474)-COUNTIF(all_tags[category],J474))</f>
        <v>-1</v>
      </c>
      <c r="V474">
        <f>IF(ISBLANK(K474),-1,COUNTIF(all_tags[],K474)-COUNTIF(all_tags[category],K474))</f>
        <v>-1</v>
      </c>
      <c r="W474">
        <f>IF(ISBLANK(L474),-1,COUNTIF(all_tags[],L474)-COUNTIF(all_tags[category],L474))</f>
        <v>-1</v>
      </c>
      <c r="X474">
        <f>IF(ISBLANK(M474),-1,COUNTIF(all_tags[],M474)-COUNTIF(all_tags[category],M474))</f>
        <v>-1</v>
      </c>
      <c r="Y474">
        <f>IF(ISBLANK(N474),-1,COUNTIF(all_tags[],N474)-COUNTIF(all_tags[category],N474))</f>
        <v>-1</v>
      </c>
      <c r="Z474">
        <f>IF(ISBLANK(O474),-1,COUNTIF(all_tags[],O474)-COUNTIF(all_tags[category],O474))</f>
        <v>-1</v>
      </c>
      <c r="AB474" t="str">
        <f>Table5[[#This Row],[link_id]]</f>
        <v>L01114</v>
      </c>
      <c r="AC474" s="5" t="str">
        <f>_xlfn.TEXTJOIN("#",TRUE,
IFERROR(VLOOKUP($F474,all_tags[format],1,FALSE),""),
IFERROR(VLOOKUP($G474,all_tags[format],1,FALSE),""),
IFERROR(VLOOKUP($H474,all_tags[format],1,FALSE),""),
IFERROR(VLOOKUP($I474,all_tags[format],1,FALSE),""),
IFERROR(VLOOKUP($J474,all_tags[format],1,FALSE),""),
IFERROR(VLOOKUP($K474,all_tags[format],1,FALSE),""),
IFERROR(VLOOKUP($L474,all_tags[format],1,FALSE),""),
IFERROR(VLOOKUP($M474,all_tags[format],1,FALSE),""),
IFERROR(VLOOKUP($N474,all_tags[format],1,FALSE),""),
IFERROR(VLOOKUP($O474,all_tags[format],1,FALSE),"")
)</f>
        <v>post</v>
      </c>
      <c r="AD474" s="5" t="str">
        <f>_xlfn.TEXTJOIN("#",TRUE,
IFERROR(VLOOKUP($F474,all_tags[type],1,FALSE),""),
IFERROR(VLOOKUP($G474,all_tags[type],1,FALSE),""),
IFERROR(VLOOKUP($H474,all_tags[type],1,FALSE),""),
IFERROR(VLOOKUP($I474,all_tags[type],1,FALSE),""),
IFERROR(VLOOKUP($J474,all_tags[type],1,FALSE),""),
IFERROR(VLOOKUP($K474,all_tags[type],1,FALSE),""),
IFERROR(VLOOKUP($L474,all_tags[type],1,FALSE),""),
IFERROR(VLOOKUP($M474,all_tags[type],1,FALSE),""),
IFERROR(VLOOKUP($N474,all_tags[type],1,FALSE),""),
IFERROR(VLOOKUP($O474,all_tags[type],1,FALSE),"")
)</f>
        <v>general</v>
      </c>
      <c r="AE474" s="5" t="str">
        <f>_xlfn.TEXTJOIN("#",TRUE,
IFERROR(VLOOKUP($F474,all_tags[level],1,FALSE),""),
IFERROR(VLOOKUP($G474,all_tags[level],1,FALSE),""),
IFERROR(VLOOKUP($H474,all_tags[level],1,FALSE),""),
IFERROR(VLOOKUP($I474,all_tags[level],1,FALSE),""),
IFERROR(VLOOKUP($J474,all_tags[level],1,FALSE),""),
IFERROR(VLOOKUP($K474,all_tags[level],1,FALSE),""),
IFERROR(VLOOKUP($L474,all_tags[level],1,FALSE),""),
IFERROR(VLOOKUP($M474,all_tags[level],1,FALSE),""),
IFERROR(VLOOKUP($N474,all_tags[level],1,FALSE),""),
IFERROR(VLOOKUP($O474,all_tags[level],1,FALSE),"")
)</f>
        <v/>
      </c>
      <c r="AF474" s="5" t="str">
        <f>_xlfn.TEXTJOIN("#",TRUE,
IFERROR(VLOOKUP($F474,all_tags[style],1,FALSE),""),
IFERROR(VLOOKUP($G474,all_tags[style],1,FALSE),""),
IFERROR(VLOOKUP($H474,all_tags[style],1,FALSE),""),
IFERROR(VLOOKUP($I474,all_tags[style],1,FALSE),""),
IFERROR(VLOOKUP($J474,all_tags[style],1,FALSE),""),
IFERROR(VLOOKUP($K474,all_tags[style],1,FALSE),""),
IFERROR(VLOOKUP($L474,all_tags[style],1,FALSE),""),
IFERROR(VLOOKUP($M474,all_tags[style],1,FALSE),""),
IFERROR(VLOOKUP($N474,all_tags[style],1,FALSE),""),
IFERROR(VLOOKUP($O474,all_tags[style],1,FALSE),"")
)</f>
        <v/>
      </c>
      <c r="AG474" s="5" t="str">
        <f>_xlfn.TEXTJOIN("#",TRUE,
IFERROR(VLOOKUP($F474,all_tags[theme],1,FALSE),""),
IFERROR(VLOOKUP($G474,all_tags[theme],1,FALSE),""),
IFERROR(VLOOKUP($H474,all_tags[theme],1,FALSE),""),
IFERROR(VLOOKUP($I474,all_tags[theme],1,FALSE),""),
IFERROR(VLOOKUP($J474,all_tags[theme],1,FALSE),""),
IFERROR(VLOOKUP($K474,all_tags[theme],1,FALSE),""),
IFERROR(VLOOKUP($L474,all_tags[theme],1,FALSE),""),
IFERROR(VLOOKUP($M474,all_tags[theme],1,FALSE),""),
IFERROR(VLOOKUP($N474,all_tags[theme],1,FALSE),""),
IFERROR(VLOOKUP($O474,all_tags[theme],1,FALSE),"")
)</f>
        <v/>
      </c>
      <c r="AH474" s="5" t="str">
        <f>_xlfn.TEXTJOIN("#",TRUE,
IFERROR(VLOOKUP($F474,all_tags[topic],1,FALSE),""),
IFERROR(VLOOKUP($G474,all_tags[topic],1,FALSE),""),
IFERROR(VLOOKUP($H474,all_tags[topic],1,FALSE),""),
IFERROR(VLOOKUP($I474,all_tags[topic],1,FALSE),""),
IFERROR(VLOOKUP($J474,all_tags[topic],1,FALSE),""),
IFERROR(VLOOKUP($K474,all_tags[topic],1,FALSE),""),
IFERROR(VLOOKUP($L474,all_tags[topic],1,FALSE),""),
IFERROR(VLOOKUP($M474,all_tags[topic],1,FALSE),""),
IFERROR(VLOOKUP($N474,all_tags[topic],1,FALSE),""),
IFERROR(VLOOKUP($O474,all_tags[topic],1,FALSE),"")
)</f>
        <v/>
      </c>
      <c r="AI474" s="5" t="str">
        <f>_xlfn.TEXTJOIN("#",TRUE,
IFERROR(VLOOKUP($F474,all_tags[area],1,FALSE),""),
IFERROR(VLOOKUP($G474,all_tags[area],1,FALSE),""),
IFERROR(VLOOKUP($H474,all_tags[area],1,FALSE),""),
IFERROR(VLOOKUP($I474,all_tags[area],1,FALSE),""),
IFERROR(VLOOKUP($J474,all_tags[area],1,FALSE),""),
IFERROR(VLOOKUP($K474,all_tags[area],1,FALSE),""),
IFERROR(VLOOKUP($L474,all_tags[area],1,FALSE),""),
IFERROR(VLOOKUP($M474,all_tags[area],1,FALSE),""),
IFERROR(VLOOKUP($N474,all_tags[area],1,FALSE),""),
IFERROR(VLOOKUP($O474,all_tags[area],1,FALSE),"")
)</f>
        <v>regression</v>
      </c>
      <c r="AJ474" s="5" t="str">
        <f>_xlfn.TEXTJOIN("#",TRUE,
IFERROR(VLOOKUP($F474,all_tags[technology],1,FALSE),""),
IFERROR(VLOOKUP($G474,all_tags[technology],1,FALSE),""),
IFERROR(VLOOKUP($H474,all_tags[technology],1,FALSE),""),
IFERROR(VLOOKUP($I474,all_tags[technology],1,FALSE),""),
IFERROR(VLOOKUP($J474,all_tags[technology],1,FALSE),""),
IFERROR(VLOOKUP($K474,all_tags[technology],1,FALSE),""),
IFERROR(VLOOKUP($L474,all_tags[technology],1,FALSE),""),
IFERROR(VLOOKUP($M474,all_tags[technology],1,FALSE),""),
IFERROR(VLOOKUP($N474,all_tags[technology],1,FALSE),""),
IFERROR(VLOOKUP($O474,all_tags[technology],1,FALSE),"")
)</f>
        <v/>
      </c>
      <c r="AK474" s="5" t="str">
        <f>_xlfn.TEXTJOIN("#",TRUE,
IFERROR(VLOOKUP($F474,all_tags[other],1,FALSE),""),
IFERROR(VLOOKUP($G474,all_tags[other],1,FALSE),""),
IFERROR(VLOOKUP($H474,all_tags[other],1,FALSE),""),
IFERROR(VLOOKUP($I474,all_tags[other],1,FALSE),""),
IFERROR(VLOOKUP($J474,all_tags[other],1,FALSE),""),
IFERROR(VLOOKUP($K474,all_tags[other],1,FALSE),""),
IFERROR(VLOOKUP($L474,all_tags[other],1,FALSE),""),
IFERROR(VLOOKUP($M474,all_tags[other],1,FALSE),""),
IFERROR(VLOOKUP($N474,all_tags[other],1,FALSE),""),
IFERROR(VLOOKUP($O474,all_tags[other],1,FALSE),"")
)</f>
        <v>humour</v>
      </c>
      <c r="AL474" t="str">
        <f t="shared" si="7"/>
        <v>post;general;regression;humour</v>
      </c>
    </row>
    <row r="475" spans="1:38" x14ac:dyDescent="0.25">
      <c r="A475" t="str">
        <f>source_data[[#This Row],[link_id]]</f>
        <v>L01119</v>
      </c>
      <c r="B475" t="str">
        <f>source_data[[#This Row],[link]]</f>
        <v>https://www.datacamp.com/courses/ab-testing-in-r</v>
      </c>
      <c r="C475" t="str">
        <f>source_data[[#This Row],[article_title]]</f>
        <v>A/B Testing in R</v>
      </c>
      <c r="D475" t="str">
        <f>source_data[[#This Row],[concatenate]]</f>
        <v>course;technology;ab-testing;rstats</v>
      </c>
      <c r="E475">
        <f>source_data[[#This Row],[tag_count]]</f>
        <v>4</v>
      </c>
      <c r="F475" t="str" cm="1">
        <f t="array" ref="F475:I475">_xlfn.TEXTSPLIT(Table5[[#This Row],[concatenate]],";")</f>
        <v>course</v>
      </c>
      <c r="G475" t="str">
        <v>technology</v>
      </c>
      <c r="H475" t="str">
        <v>ab-testing</v>
      </c>
      <c r="I475" t="str">
        <v>rstats</v>
      </c>
      <c r="Q475">
        <f>IF(ISBLANK(F475),-1,COUNTIF(all_tags[],F475)-COUNTIF(all_tags[category],F475))</f>
        <v>1</v>
      </c>
      <c r="R475">
        <f>IF(ISBLANK(G475),-1,COUNTIF(all_tags[],G475)-COUNTIF(all_tags[category],G475))</f>
        <v>1</v>
      </c>
      <c r="S475">
        <f>IF(ISBLANK(H475),-1,COUNTIF(all_tags[],H475)-COUNTIF(all_tags[category],H475))</f>
        <v>1</v>
      </c>
      <c r="T475">
        <f>IF(ISBLANK(I475),-1,COUNTIF(all_tags[],I475)-COUNTIF(all_tags[category],I475))</f>
        <v>1</v>
      </c>
      <c r="U475">
        <f>IF(ISBLANK(J475),-1,COUNTIF(all_tags[],J475)-COUNTIF(all_tags[category],J475))</f>
        <v>-1</v>
      </c>
      <c r="V475">
        <f>IF(ISBLANK(K475),-1,COUNTIF(all_tags[],K475)-COUNTIF(all_tags[category],K475))</f>
        <v>-1</v>
      </c>
      <c r="W475">
        <f>IF(ISBLANK(L475),-1,COUNTIF(all_tags[],L475)-COUNTIF(all_tags[category],L475))</f>
        <v>-1</v>
      </c>
      <c r="X475">
        <f>IF(ISBLANK(M475),-1,COUNTIF(all_tags[],M475)-COUNTIF(all_tags[category],M475))</f>
        <v>-1</v>
      </c>
      <c r="Y475">
        <f>IF(ISBLANK(N475),-1,COUNTIF(all_tags[],N475)-COUNTIF(all_tags[category],N475))</f>
        <v>-1</v>
      </c>
      <c r="Z475">
        <f>IF(ISBLANK(O475),-1,COUNTIF(all_tags[],O475)-COUNTIF(all_tags[category],O475))</f>
        <v>-1</v>
      </c>
      <c r="AB475" t="str">
        <f>Table5[[#This Row],[link_id]]</f>
        <v>L01119</v>
      </c>
      <c r="AC475" s="5" t="str">
        <f>_xlfn.TEXTJOIN("#",TRUE,
IFERROR(VLOOKUP($F475,all_tags[format],1,FALSE),""),
IFERROR(VLOOKUP($G475,all_tags[format],1,FALSE),""),
IFERROR(VLOOKUP($H475,all_tags[format],1,FALSE),""),
IFERROR(VLOOKUP($I475,all_tags[format],1,FALSE),""),
IFERROR(VLOOKUP($J475,all_tags[format],1,FALSE),""),
IFERROR(VLOOKUP($K475,all_tags[format],1,FALSE),""),
IFERROR(VLOOKUP($L475,all_tags[format],1,FALSE),""),
IFERROR(VLOOKUP($M475,all_tags[format],1,FALSE),""),
IFERROR(VLOOKUP($N475,all_tags[format],1,FALSE),""),
IFERROR(VLOOKUP($O475,all_tags[format],1,FALSE),"")
)</f>
        <v>course</v>
      </c>
      <c r="AD475" s="5" t="str">
        <f>_xlfn.TEXTJOIN("#",TRUE,
IFERROR(VLOOKUP($F475,all_tags[type],1,FALSE),""),
IFERROR(VLOOKUP($G475,all_tags[type],1,FALSE),""),
IFERROR(VLOOKUP($H475,all_tags[type],1,FALSE),""),
IFERROR(VLOOKUP($I475,all_tags[type],1,FALSE),""),
IFERROR(VLOOKUP($J475,all_tags[type],1,FALSE),""),
IFERROR(VLOOKUP($K475,all_tags[type],1,FALSE),""),
IFERROR(VLOOKUP($L475,all_tags[type],1,FALSE),""),
IFERROR(VLOOKUP($M475,all_tags[type],1,FALSE),""),
IFERROR(VLOOKUP($N475,all_tags[type],1,FALSE),""),
IFERROR(VLOOKUP($O475,all_tags[type],1,FALSE),"")
)</f>
        <v/>
      </c>
      <c r="AE475" s="5" t="str">
        <f>_xlfn.TEXTJOIN("#",TRUE,
IFERROR(VLOOKUP($F475,all_tags[level],1,FALSE),""),
IFERROR(VLOOKUP($G475,all_tags[level],1,FALSE),""),
IFERROR(VLOOKUP($H475,all_tags[level],1,FALSE),""),
IFERROR(VLOOKUP($I475,all_tags[level],1,FALSE),""),
IFERROR(VLOOKUP($J475,all_tags[level],1,FALSE),""),
IFERROR(VLOOKUP($K475,all_tags[level],1,FALSE),""),
IFERROR(VLOOKUP($L475,all_tags[level],1,FALSE),""),
IFERROR(VLOOKUP($M475,all_tags[level],1,FALSE),""),
IFERROR(VLOOKUP($N475,all_tags[level],1,FALSE),""),
IFERROR(VLOOKUP($O475,all_tags[level],1,FALSE),"")
)</f>
        <v/>
      </c>
      <c r="AF475" s="5" t="str">
        <f>_xlfn.TEXTJOIN("#",TRUE,
IFERROR(VLOOKUP($F475,all_tags[style],1,FALSE),""),
IFERROR(VLOOKUP($G475,all_tags[style],1,FALSE),""),
IFERROR(VLOOKUP($H475,all_tags[style],1,FALSE),""),
IFERROR(VLOOKUP($I475,all_tags[style],1,FALSE),""),
IFERROR(VLOOKUP($J475,all_tags[style],1,FALSE),""),
IFERROR(VLOOKUP($K475,all_tags[style],1,FALSE),""),
IFERROR(VLOOKUP($L475,all_tags[style],1,FALSE),""),
IFERROR(VLOOKUP($M475,all_tags[style],1,FALSE),""),
IFERROR(VLOOKUP($N475,all_tags[style],1,FALSE),""),
IFERROR(VLOOKUP($O475,all_tags[style],1,FALSE),"")
)</f>
        <v/>
      </c>
      <c r="AG475" s="5" t="str">
        <f>_xlfn.TEXTJOIN("#",TRUE,
IFERROR(VLOOKUP($F475,all_tags[theme],1,FALSE),""),
IFERROR(VLOOKUP($G475,all_tags[theme],1,FALSE),""),
IFERROR(VLOOKUP($H475,all_tags[theme],1,FALSE),""),
IFERROR(VLOOKUP($I475,all_tags[theme],1,FALSE),""),
IFERROR(VLOOKUP($J475,all_tags[theme],1,FALSE),""),
IFERROR(VLOOKUP($K475,all_tags[theme],1,FALSE),""),
IFERROR(VLOOKUP($L475,all_tags[theme],1,FALSE),""),
IFERROR(VLOOKUP($M475,all_tags[theme],1,FALSE),""),
IFERROR(VLOOKUP($N475,all_tags[theme],1,FALSE),""),
IFERROR(VLOOKUP($O475,all_tags[theme],1,FALSE),"")
)</f>
        <v/>
      </c>
      <c r="AH475" s="5" t="str">
        <f>_xlfn.TEXTJOIN("#",TRUE,
IFERROR(VLOOKUP($F475,all_tags[topic],1,FALSE),""),
IFERROR(VLOOKUP($G475,all_tags[topic],1,FALSE),""),
IFERROR(VLOOKUP($H475,all_tags[topic],1,FALSE),""),
IFERROR(VLOOKUP($I475,all_tags[topic],1,FALSE),""),
IFERROR(VLOOKUP($J475,all_tags[topic],1,FALSE),""),
IFERROR(VLOOKUP($K475,all_tags[topic],1,FALSE),""),
IFERROR(VLOOKUP($L475,all_tags[topic],1,FALSE),""),
IFERROR(VLOOKUP($M475,all_tags[topic],1,FALSE),""),
IFERROR(VLOOKUP($N475,all_tags[topic],1,FALSE),""),
IFERROR(VLOOKUP($O475,all_tags[topic],1,FALSE),"")
)</f>
        <v>technology</v>
      </c>
      <c r="AI475" s="5" t="str">
        <f>_xlfn.TEXTJOIN("#",TRUE,
IFERROR(VLOOKUP($F475,all_tags[area],1,FALSE),""),
IFERROR(VLOOKUP($G475,all_tags[area],1,FALSE),""),
IFERROR(VLOOKUP($H475,all_tags[area],1,FALSE),""),
IFERROR(VLOOKUP($I475,all_tags[area],1,FALSE),""),
IFERROR(VLOOKUP($J475,all_tags[area],1,FALSE),""),
IFERROR(VLOOKUP($K475,all_tags[area],1,FALSE),""),
IFERROR(VLOOKUP($L475,all_tags[area],1,FALSE),""),
IFERROR(VLOOKUP($M475,all_tags[area],1,FALSE),""),
IFERROR(VLOOKUP($N475,all_tags[area],1,FALSE),""),
IFERROR(VLOOKUP($O475,all_tags[area],1,FALSE),"")
)</f>
        <v>ab-testing</v>
      </c>
      <c r="AJ475" s="5" t="str">
        <f>_xlfn.TEXTJOIN("#",TRUE,
IFERROR(VLOOKUP($F475,all_tags[technology],1,FALSE),""),
IFERROR(VLOOKUP($G475,all_tags[technology],1,FALSE),""),
IFERROR(VLOOKUP($H475,all_tags[technology],1,FALSE),""),
IFERROR(VLOOKUP($I475,all_tags[technology],1,FALSE),""),
IFERROR(VLOOKUP($J475,all_tags[technology],1,FALSE),""),
IFERROR(VLOOKUP($K475,all_tags[technology],1,FALSE),""),
IFERROR(VLOOKUP($L475,all_tags[technology],1,FALSE),""),
IFERROR(VLOOKUP($M475,all_tags[technology],1,FALSE),""),
IFERROR(VLOOKUP($N475,all_tags[technology],1,FALSE),""),
IFERROR(VLOOKUP($O475,all_tags[technology],1,FALSE),"")
)</f>
        <v>rstats</v>
      </c>
      <c r="AK475" s="5" t="str">
        <f>_xlfn.TEXTJOIN("#",TRUE,
IFERROR(VLOOKUP($F475,all_tags[other],1,FALSE),""),
IFERROR(VLOOKUP($G475,all_tags[other],1,FALSE),""),
IFERROR(VLOOKUP($H475,all_tags[other],1,FALSE),""),
IFERROR(VLOOKUP($I475,all_tags[other],1,FALSE),""),
IFERROR(VLOOKUP($J475,all_tags[other],1,FALSE),""),
IFERROR(VLOOKUP($K475,all_tags[other],1,FALSE),""),
IFERROR(VLOOKUP($L475,all_tags[other],1,FALSE),""),
IFERROR(VLOOKUP($M475,all_tags[other],1,FALSE),""),
IFERROR(VLOOKUP($N475,all_tags[other],1,FALSE),""),
IFERROR(VLOOKUP($O475,all_tags[other],1,FALSE),"")
)</f>
        <v/>
      </c>
      <c r="AL475" t="str">
        <f t="shared" si="7"/>
        <v>course;technology;ab-testing;rstats</v>
      </c>
    </row>
    <row r="476" spans="1:38" x14ac:dyDescent="0.25">
      <c r="A476" t="str">
        <f>source_data[[#This Row],[link_id]]</f>
        <v>L01121</v>
      </c>
      <c r="B476" t="str">
        <f>source_data[[#This Row],[link]]</f>
        <v>https://datascienceplus.com/analysis-of-los-angeles-crime-with-r/</v>
      </c>
      <c r="C476" t="str">
        <f>source_data[[#This Row],[article_title]]</f>
        <v>Analysis of Los Angeles Crime with R</v>
      </c>
      <c r="D476" t="str">
        <f>source_data[[#This Row],[concatenate]]</f>
        <v>post;example;data-analysis;technology;rstats</v>
      </c>
      <c r="E476">
        <f>source_data[[#This Row],[tag_count]]</f>
        <v>5</v>
      </c>
      <c r="F476" t="str" cm="1">
        <f t="array" ref="F476:J476">_xlfn.TEXTSPLIT(Table5[[#This Row],[concatenate]],";")</f>
        <v>post</v>
      </c>
      <c r="G476" t="str">
        <v>example</v>
      </c>
      <c r="H476" t="str">
        <v>data-analysis</v>
      </c>
      <c r="I476" t="str">
        <v>technology</v>
      </c>
      <c r="J476" t="str">
        <v>rstats</v>
      </c>
      <c r="Q476">
        <f>IF(ISBLANK(F476),-1,COUNTIF(all_tags[],F476)-COUNTIF(all_tags[category],F476))</f>
        <v>1</v>
      </c>
      <c r="R476">
        <f>IF(ISBLANK(G476),-1,COUNTIF(all_tags[],G476)-COUNTIF(all_tags[category],G476))</f>
        <v>1</v>
      </c>
      <c r="S476">
        <f>IF(ISBLANK(H476),-1,COUNTIF(all_tags[],H476)-COUNTIF(all_tags[category],H476))</f>
        <v>1</v>
      </c>
      <c r="T476">
        <f>IF(ISBLANK(I476),-1,COUNTIF(all_tags[],I476)-COUNTIF(all_tags[category],I476))</f>
        <v>1</v>
      </c>
      <c r="U476">
        <f>IF(ISBLANK(J476),-1,COUNTIF(all_tags[],J476)-COUNTIF(all_tags[category],J476))</f>
        <v>1</v>
      </c>
      <c r="V476">
        <f>IF(ISBLANK(K476),-1,COUNTIF(all_tags[],K476)-COUNTIF(all_tags[category],K476))</f>
        <v>-1</v>
      </c>
      <c r="W476">
        <f>IF(ISBLANK(L476),-1,COUNTIF(all_tags[],L476)-COUNTIF(all_tags[category],L476))</f>
        <v>-1</v>
      </c>
      <c r="X476">
        <f>IF(ISBLANK(M476),-1,COUNTIF(all_tags[],M476)-COUNTIF(all_tags[category],M476))</f>
        <v>-1</v>
      </c>
      <c r="Y476">
        <f>IF(ISBLANK(N476),-1,COUNTIF(all_tags[],N476)-COUNTIF(all_tags[category],N476))</f>
        <v>-1</v>
      </c>
      <c r="Z476">
        <f>IF(ISBLANK(O476),-1,COUNTIF(all_tags[],O476)-COUNTIF(all_tags[category],O476))</f>
        <v>-1</v>
      </c>
      <c r="AB476" t="str">
        <f>Table5[[#This Row],[link_id]]</f>
        <v>L01121</v>
      </c>
      <c r="AC476" s="5" t="str">
        <f>_xlfn.TEXTJOIN("#",TRUE,
IFERROR(VLOOKUP($F476,all_tags[format],1,FALSE),""),
IFERROR(VLOOKUP($G476,all_tags[format],1,FALSE),""),
IFERROR(VLOOKUP($H476,all_tags[format],1,FALSE),""),
IFERROR(VLOOKUP($I476,all_tags[format],1,FALSE),""),
IFERROR(VLOOKUP($J476,all_tags[format],1,FALSE),""),
IFERROR(VLOOKUP($K476,all_tags[format],1,FALSE),""),
IFERROR(VLOOKUP($L476,all_tags[format],1,FALSE),""),
IFERROR(VLOOKUP($M476,all_tags[format],1,FALSE),""),
IFERROR(VLOOKUP($N476,all_tags[format],1,FALSE),""),
IFERROR(VLOOKUP($O476,all_tags[format],1,FALSE),"")
)</f>
        <v>post</v>
      </c>
      <c r="AD476" s="5" t="str">
        <f>_xlfn.TEXTJOIN("#",TRUE,
IFERROR(VLOOKUP($F476,all_tags[type],1,FALSE),""),
IFERROR(VLOOKUP($G476,all_tags[type],1,FALSE),""),
IFERROR(VLOOKUP($H476,all_tags[type],1,FALSE),""),
IFERROR(VLOOKUP($I476,all_tags[type],1,FALSE),""),
IFERROR(VLOOKUP($J476,all_tags[type],1,FALSE),""),
IFERROR(VLOOKUP($K476,all_tags[type],1,FALSE),""),
IFERROR(VLOOKUP($L476,all_tags[type],1,FALSE),""),
IFERROR(VLOOKUP($M476,all_tags[type],1,FALSE),""),
IFERROR(VLOOKUP($N476,all_tags[type],1,FALSE),""),
IFERROR(VLOOKUP($O476,all_tags[type],1,FALSE),"")
)</f>
        <v/>
      </c>
      <c r="AE476" s="5" t="str">
        <f>_xlfn.TEXTJOIN("#",TRUE,
IFERROR(VLOOKUP($F476,all_tags[level],1,FALSE),""),
IFERROR(VLOOKUP($G476,all_tags[level],1,FALSE),""),
IFERROR(VLOOKUP($H476,all_tags[level],1,FALSE),""),
IFERROR(VLOOKUP($I476,all_tags[level],1,FALSE),""),
IFERROR(VLOOKUP($J476,all_tags[level],1,FALSE),""),
IFERROR(VLOOKUP($K476,all_tags[level],1,FALSE),""),
IFERROR(VLOOKUP($L476,all_tags[level],1,FALSE),""),
IFERROR(VLOOKUP($M476,all_tags[level],1,FALSE),""),
IFERROR(VLOOKUP($N476,all_tags[level],1,FALSE),""),
IFERROR(VLOOKUP($O476,all_tags[level],1,FALSE),"")
)</f>
        <v>example</v>
      </c>
      <c r="AF476" s="5" t="str">
        <f>_xlfn.TEXTJOIN("#",TRUE,
IFERROR(VLOOKUP($F476,all_tags[style],1,FALSE),""),
IFERROR(VLOOKUP($G476,all_tags[style],1,FALSE),""),
IFERROR(VLOOKUP($H476,all_tags[style],1,FALSE),""),
IFERROR(VLOOKUP($I476,all_tags[style],1,FALSE),""),
IFERROR(VLOOKUP($J476,all_tags[style],1,FALSE),""),
IFERROR(VLOOKUP($K476,all_tags[style],1,FALSE),""),
IFERROR(VLOOKUP($L476,all_tags[style],1,FALSE),""),
IFERROR(VLOOKUP($M476,all_tags[style],1,FALSE),""),
IFERROR(VLOOKUP($N476,all_tags[style],1,FALSE),""),
IFERROR(VLOOKUP($O476,all_tags[style],1,FALSE),"")
)</f>
        <v/>
      </c>
      <c r="AG476" s="5" t="str">
        <f>_xlfn.TEXTJOIN("#",TRUE,
IFERROR(VLOOKUP($F476,all_tags[theme],1,FALSE),""),
IFERROR(VLOOKUP($G476,all_tags[theme],1,FALSE),""),
IFERROR(VLOOKUP($H476,all_tags[theme],1,FALSE),""),
IFERROR(VLOOKUP($I476,all_tags[theme],1,FALSE),""),
IFERROR(VLOOKUP($J476,all_tags[theme],1,FALSE),""),
IFERROR(VLOOKUP($K476,all_tags[theme],1,FALSE),""),
IFERROR(VLOOKUP($L476,all_tags[theme],1,FALSE),""),
IFERROR(VLOOKUP($M476,all_tags[theme],1,FALSE),""),
IFERROR(VLOOKUP($N476,all_tags[theme],1,FALSE),""),
IFERROR(VLOOKUP($O476,all_tags[theme],1,FALSE),"")
)</f>
        <v>data-analysis</v>
      </c>
      <c r="AH476" s="5" t="str">
        <f>_xlfn.TEXTJOIN("#",TRUE,
IFERROR(VLOOKUP($F476,all_tags[topic],1,FALSE),""),
IFERROR(VLOOKUP($G476,all_tags[topic],1,FALSE),""),
IFERROR(VLOOKUP($H476,all_tags[topic],1,FALSE),""),
IFERROR(VLOOKUP($I476,all_tags[topic],1,FALSE),""),
IFERROR(VLOOKUP($J476,all_tags[topic],1,FALSE),""),
IFERROR(VLOOKUP($K476,all_tags[topic],1,FALSE),""),
IFERROR(VLOOKUP($L476,all_tags[topic],1,FALSE),""),
IFERROR(VLOOKUP($M476,all_tags[topic],1,FALSE),""),
IFERROR(VLOOKUP($N476,all_tags[topic],1,FALSE),""),
IFERROR(VLOOKUP($O476,all_tags[topic],1,FALSE),"")
)</f>
        <v>technology</v>
      </c>
      <c r="AI476" s="5" t="str">
        <f>_xlfn.TEXTJOIN("#",TRUE,
IFERROR(VLOOKUP($F476,all_tags[area],1,FALSE),""),
IFERROR(VLOOKUP($G476,all_tags[area],1,FALSE),""),
IFERROR(VLOOKUP($H476,all_tags[area],1,FALSE),""),
IFERROR(VLOOKUP($I476,all_tags[area],1,FALSE),""),
IFERROR(VLOOKUP($J476,all_tags[area],1,FALSE),""),
IFERROR(VLOOKUP($K476,all_tags[area],1,FALSE),""),
IFERROR(VLOOKUP($L476,all_tags[area],1,FALSE),""),
IFERROR(VLOOKUP($M476,all_tags[area],1,FALSE),""),
IFERROR(VLOOKUP($N476,all_tags[area],1,FALSE),""),
IFERROR(VLOOKUP($O476,all_tags[area],1,FALSE),"")
)</f>
        <v/>
      </c>
      <c r="AJ476" s="5" t="str">
        <f>_xlfn.TEXTJOIN("#",TRUE,
IFERROR(VLOOKUP($F476,all_tags[technology],1,FALSE),""),
IFERROR(VLOOKUP($G476,all_tags[technology],1,FALSE),""),
IFERROR(VLOOKUP($H476,all_tags[technology],1,FALSE),""),
IFERROR(VLOOKUP($I476,all_tags[technology],1,FALSE),""),
IFERROR(VLOOKUP($J476,all_tags[technology],1,FALSE),""),
IFERROR(VLOOKUP($K476,all_tags[technology],1,FALSE),""),
IFERROR(VLOOKUP($L476,all_tags[technology],1,FALSE),""),
IFERROR(VLOOKUP($M476,all_tags[technology],1,FALSE),""),
IFERROR(VLOOKUP($N476,all_tags[technology],1,FALSE),""),
IFERROR(VLOOKUP($O476,all_tags[technology],1,FALSE),"")
)</f>
        <v>rstats</v>
      </c>
      <c r="AK476" s="5" t="str">
        <f>_xlfn.TEXTJOIN("#",TRUE,
IFERROR(VLOOKUP($F476,all_tags[other],1,FALSE),""),
IFERROR(VLOOKUP($G476,all_tags[other],1,FALSE),""),
IFERROR(VLOOKUP($H476,all_tags[other],1,FALSE),""),
IFERROR(VLOOKUP($I476,all_tags[other],1,FALSE),""),
IFERROR(VLOOKUP($J476,all_tags[other],1,FALSE),""),
IFERROR(VLOOKUP($K476,all_tags[other],1,FALSE),""),
IFERROR(VLOOKUP($L476,all_tags[other],1,FALSE),""),
IFERROR(VLOOKUP($M476,all_tags[other],1,FALSE),""),
IFERROR(VLOOKUP($N476,all_tags[other],1,FALSE),""),
IFERROR(VLOOKUP($O476,all_tags[other],1,FALSE),"")
)</f>
        <v/>
      </c>
      <c r="AL476" t="str">
        <f t="shared" si="7"/>
        <v>post;example;data-analysis;technology;rstats</v>
      </c>
    </row>
    <row r="477" spans="1:38" x14ac:dyDescent="0.25">
      <c r="A477" t="str">
        <f>source_data[[#This Row],[link_id]]</f>
        <v>L01122</v>
      </c>
      <c r="B477" t="str">
        <f>source_data[[#This Row],[link]]</f>
        <v>https://ntguardian.wordpress.com/2018/08/20/materials-for-teaching-applied-statistics/</v>
      </c>
      <c r="C477" t="str">
        <f>source_data[[#This Row],[article_title]]</f>
        <v>Materials for Teaching Applied Statistics</v>
      </c>
      <c r="D477" t="str">
        <f>source_data[[#This Row],[concatenate]]</f>
        <v>course;post;statistics</v>
      </c>
      <c r="E477">
        <f>source_data[[#This Row],[tag_count]]</f>
        <v>3</v>
      </c>
      <c r="F477" t="str" cm="1">
        <f t="array" ref="F477:H477">_xlfn.TEXTSPLIT(Table5[[#This Row],[concatenate]],";")</f>
        <v>course</v>
      </c>
      <c r="G477" t="str">
        <v>post</v>
      </c>
      <c r="H477" t="str">
        <v>statistics</v>
      </c>
      <c r="Q477">
        <f>IF(ISBLANK(F477),-1,COUNTIF(all_tags[],F477)-COUNTIF(all_tags[category],F477))</f>
        <v>1</v>
      </c>
      <c r="R477">
        <f>IF(ISBLANK(G477),-1,COUNTIF(all_tags[],G477)-COUNTIF(all_tags[category],G477))</f>
        <v>1</v>
      </c>
      <c r="S477">
        <f>IF(ISBLANK(H477),-1,COUNTIF(all_tags[],H477)-COUNTIF(all_tags[category],H477))</f>
        <v>1</v>
      </c>
      <c r="T477">
        <f>IF(ISBLANK(I477),-1,COUNTIF(all_tags[],I477)-COUNTIF(all_tags[category],I477))</f>
        <v>-1</v>
      </c>
      <c r="U477">
        <f>IF(ISBLANK(J477),-1,COUNTIF(all_tags[],J477)-COUNTIF(all_tags[category],J477))</f>
        <v>-1</v>
      </c>
      <c r="V477">
        <f>IF(ISBLANK(K477),-1,COUNTIF(all_tags[],K477)-COUNTIF(all_tags[category],K477))</f>
        <v>-1</v>
      </c>
      <c r="W477">
        <f>IF(ISBLANK(L477),-1,COUNTIF(all_tags[],L477)-COUNTIF(all_tags[category],L477))</f>
        <v>-1</v>
      </c>
      <c r="X477">
        <f>IF(ISBLANK(M477),-1,COUNTIF(all_tags[],M477)-COUNTIF(all_tags[category],M477))</f>
        <v>-1</v>
      </c>
      <c r="Y477">
        <f>IF(ISBLANK(N477),-1,COUNTIF(all_tags[],N477)-COUNTIF(all_tags[category],N477))</f>
        <v>-1</v>
      </c>
      <c r="Z477">
        <f>IF(ISBLANK(O477),-1,COUNTIF(all_tags[],O477)-COUNTIF(all_tags[category],O477))</f>
        <v>-1</v>
      </c>
      <c r="AB477" t="str">
        <f>Table5[[#This Row],[link_id]]</f>
        <v>L01122</v>
      </c>
      <c r="AC477" s="5" t="str">
        <f>_xlfn.TEXTJOIN("#",TRUE,
IFERROR(VLOOKUP($F477,all_tags[format],1,FALSE),""),
IFERROR(VLOOKUP($G477,all_tags[format],1,FALSE),""),
IFERROR(VLOOKUP($H477,all_tags[format],1,FALSE),""),
IFERROR(VLOOKUP($I477,all_tags[format],1,FALSE),""),
IFERROR(VLOOKUP($J477,all_tags[format],1,FALSE),""),
IFERROR(VLOOKUP($K477,all_tags[format],1,FALSE),""),
IFERROR(VLOOKUP($L477,all_tags[format],1,FALSE),""),
IFERROR(VLOOKUP($M477,all_tags[format],1,FALSE),""),
IFERROR(VLOOKUP($N477,all_tags[format],1,FALSE),""),
IFERROR(VLOOKUP($O477,all_tags[format],1,FALSE),"")
)</f>
        <v>course#post</v>
      </c>
      <c r="AD477" s="5" t="str">
        <f>_xlfn.TEXTJOIN("#",TRUE,
IFERROR(VLOOKUP($F477,all_tags[type],1,FALSE),""),
IFERROR(VLOOKUP($G477,all_tags[type],1,FALSE),""),
IFERROR(VLOOKUP($H477,all_tags[type],1,FALSE),""),
IFERROR(VLOOKUP($I477,all_tags[type],1,FALSE),""),
IFERROR(VLOOKUP($J477,all_tags[type],1,FALSE),""),
IFERROR(VLOOKUP($K477,all_tags[type],1,FALSE),""),
IFERROR(VLOOKUP($L477,all_tags[type],1,FALSE),""),
IFERROR(VLOOKUP($M477,all_tags[type],1,FALSE),""),
IFERROR(VLOOKUP($N477,all_tags[type],1,FALSE),""),
IFERROR(VLOOKUP($O477,all_tags[type],1,FALSE),"")
)</f>
        <v/>
      </c>
      <c r="AE477" s="5" t="str">
        <f>_xlfn.TEXTJOIN("#",TRUE,
IFERROR(VLOOKUP($F477,all_tags[level],1,FALSE),""),
IFERROR(VLOOKUP($G477,all_tags[level],1,FALSE),""),
IFERROR(VLOOKUP($H477,all_tags[level],1,FALSE),""),
IFERROR(VLOOKUP($I477,all_tags[level],1,FALSE),""),
IFERROR(VLOOKUP($J477,all_tags[level],1,FALSE),""),
IFERROR(VLOOKUP($K477,all_tags[level],1,FALSE),""),
IFERROR(VLOOKUP($L477,all_tags[level],1,FALSE),""),
IFERROR(VLOOKUP($M477,all_tags[level],1,FALSE),""),
IFERROR(VLOOKUP($N477,all_tags[level],1,FALSE),""),
IFERROR(VLOOKUP($O477,all_tags[level],1,FALSE),"")
)</f>
        <v/>
      </c>
      <c r="AF477" s="5" t="str">
        <f>_xlfn.TEXTJOIN("#",TRUE,
IFERROR(VLOOKUP($F477,all_tags[style],1,FALSE),""),
IFERROR(VLOOKUP($G477,all_tags[style],1,FALSE),""),
IFERROR(VLOOKUP($H477,all_tags[style],1,FALSE),""),
IFERROR(VLOOKUP($I477,all_tags[style],1,FALSE),""),
IFERROR(VLOOKUP($J477,all_tags[style],1,FALSE),""),
IFERROR(VLOOKUP($K477,all_tags[style],1,FALSE),""),
IFERROR(VLOOKUP($L477,all_tags[style],1,FALSE),""),
IFERROR(VLOOKUP($M477,all_tags[style],1,FALSE),""),
IFERROR(VLOOKUP($N477,all_tags[style],1,FALSE),""),
IFERROR(VLOOKUP($O477,all_tags[style],1,FALSE),"")
)</f>
        <v/>
      </c>
      <c r="AG477" s="5" t="str">
        <f>_xlfn.TEXTJOIN("#",TRUE,
IFERROR(VLOOKUP($F477,all_tags[theme],1,FALSE),""),
IFERROR(VLOOKUP($G477,all_tags[theme],1,FALSE),""),
IFERROR(VLOOKUP($H477,all_tags[theme],1,FALSE),""),
IFERROR(VLOOKUP($I477,all_tags[theme],1,FALSE),""),
IFERROR(VLOOKUP($J477,all_tags[theme],1,FALSE),""),
IFERROR(VLOOKUP($K477,all_tags[theme],1,FALSE),""),
IFERROR(VLOOKUP($L477,all_tags[theme],1,FALSE),""),
IFERROR(VLOOKUP($M477,all_tags[theme],1,FALSE),""),
IFERROR(VLOOKUP($N477,all_tags[theme],1,FALSE),""),
IFERROR(VLOOKUP($O477,all_tags[theme],1,FALSE),"")
)</f>
        <v/>
      </c>
      <c r="AH477" s="5" t="str">
        <f>_xlfn.TEXTJOIN("#",TRUE,
IFERROR(VLOOKUP($F477,all_tags[topic],1,FALSE),""),
IFERROR(VLOOKUP($G477,all_tags[topic],1,FALSE),""),
IFERROR(VLOOKUP($H477,all_tags[topic],1,FALSE),""),
IFERROR(VLOOKUP($I477,all_tags[topic],1,FALSE),""),
IFERROR(VLOOKUP($J477,all_tags[topic],1,FALSE),""),
IFERROR(VLOOKUP($K477,all_tags[topic],1,FALSE),""),
IFERROR(VLOOKUP($L477,all_tags[topic],1,FALSE),""),
IFERROR(VLOOKUP($M477,all_tags[topic],1,FALSE),""),
IFERROR(VLOOKUP($N477,all_tags[topic],1,FALSE),""),
IFERROR(VLOOKUP($O477,all_tags[topic],1,FALSE),"")
)</f>
        <v/>
      </c>
      <c r="AI477" s="5" t="str">
        <f>_xlfn.TEXTJOIN("#",TRUE,
IFERROR(VLOOKUP($F477,all_tags[area],1,FALSE),""),
IFERROR(VLOOKUP($G477,all_tags[area],1,FALSE),""),
IFERROR(VLOOKUP($H477,all_tags[area],1,FALSE),""),
IFERROR(VLOOKUP($I477,all_tags[area],1,FALSE),""),
IFERROR(VLOOKUP($J477,all_tags[area],1,FALSE),""),
IFERROR(VLOOKUP($K477,all_tags[area],1,FALSE),""),
IFERROR(VLOOKUP($L477,all_tags[area],1,FALSE),""),
IFERROR(VLOOKUP($M477,all_tags[area],1,FALSE),""),
IFERROR(VLOOKUP($N477,all_tags[area],1,FALSE),""),
IFERROR(VLOOKUP($O477,all_tags[area],1,FALSE),"")
)</f>
        <v>statistics</v>
      </c>
      <c r="AJ477" s="5" t="str">
        <f>_xlfn.TEXTJOIN("#",TRUE,
IFERROR(VLOOKUP($F477,all_tags[technology],1,FALSE),""),
IFERROR(VLOOKUP($G477,all_tags[technology],1,FALSE),""),
IFERROR(VLOOKUP($H477,all_tags[technology],1,FALSE),""),
IFERROR(VLOOKUP($I477,all_tags[technology],1,FALSE),""),
IFERROR(VLOOKUP($J477,all_tags[technology],1,FALSE),""),
IFERROR(VLOOKUP($K477,all_tags[technology],1,FALSE),""),
IFERROR(VLOOKUP($L477,all_tags[technology],1,FALSE),""),
IFERROR(VLOOKUP($M477,all_tags[technology],1,FALSE),""),
IFERROR(VLOOKUP($N477,all_tags[technology],1,FALSE),""),
IFERROR(VLOOKUP($O477,all_tags[technology],1,FALSE),"")
)</f>
        <v/>
      </c>
      <c r="AK477" s="5" t="str">
        <f>_xlfn.TEXTJOIN("#",TRUE,
IFERROR(VLOOKUP($F477,all_tags[other],1,FALSE),""),
IFERROR(VLOOKUP($G477,all_tags[other],1,FALSE),""),
IFERROR(VLOOKUP($H477,all_tags[other],1,FALSE),""),
IFERROR(VLOOKUP($I477,all_tags[other],1,FALSE),""),
IFERROR(VLOOKUP($J477,all_tags[other],1,FALSE),""),
IFERROR(VLOOKUP($K477,all_tags[other],1,FALSE),""),
IFERROR(VLOOKUP($L477,all_tags[other],1,FALSE),""),
IFERROR(VLOOKUP($M477,all_tags[other],1,FALSE),""),
IFERROR(VLOOKUP($N477,all_tags[other],1,FALSE),""),
IFERROR(VLOOKUP($O477,all_tags[other],1,FALSE),"")
)</f>
        <v/>
      </c>
      <c r="AL477" t="str">
        <f t="shared" si="7"/>
        <v>course;post;statistics</v>
      </c>
    </row>
    <row r="478" spans="1:38" x14ac:dyDescent="0.25">
      <c r="A478" t="str">
        <f>source_data[[#This Row],[link_id]]</f>
        <v>L01123</v>
      </c>
      <c r="B478" t="str">
        <f>source_data[[#This Row],[link]]</f>
        <v>https://www.r-exercises.com/2018/08/16/basic-generalized-linear-modelling-part-3-exercises/</v>
      </c>
      <c r="C478" t="str">
        <f>source_data[[#This Row],[article_title]]</f>
        <v>Basic Generalized Linear Modeling – Part 3: Exercises</v>
      </c>
      <c r="D478" t="str">
        <f>source_data[[#This Row],[concatenate]]</f>
        <v>post;exercise;technology;glm;rstats</v>
      </c>
      <c r="E478">
        <f>source_data[[#This Row],[tag_count]]</f>
        <v>5</v>
      </c>
      <c r="F478" t="str" cm="1">
        <f t="array" ref="F478:J478">_xlfn.TEXTSPLIT(Table5[[#This Row],[concatenate]],";")</f>
        <v>post</v>
      </c>
      <c r="G478" t="str">
        <v>exercise</v>
      </c>
      <c r="H478" t="str">
        <v>technology</v>
      </c>
      <c r="I478" t="str">
        <v>glm</v>
      </c>
      <c r="J478" t="str">
        <v>rstats</v>
      </c>
      <c r="Q478">
        <f>IF(ISBLANK(F478),-1,COUNTIF(all_tags[],F478)-COUNTIF(all_tags[category],F478))</f>
        <v>1</v>
      </c>
      <c r="R478">
        <f>IF(ISBLANK(G478),-1,COUNTIF(all_tags[],G478)-COUNTIF(all_tags[category],G478))</f>
        <v>1</v>
      </c>
      <c r="S478">
        <f>IF(ISBLANK(H478),-1,COUNTIF(all_tags[],H478)-COUNTIF(all_tags[category],H478))</f>
        <v>1</v>
      </c>
      <c r="T478">
        <f>IF(ISBLANK(I478),-1,COUNTIF(all_tags[],I478)-COUNTIF(all_tags[category],I478))</f>
        <v>1</v>
      </c>
      <c r="U478">
        <f>IF(ISBLANK(J478),-1,COUNTIF(all_tags[],J478)-COUNTIF(all_tags[category],J478))</f>
        <v>1</v>
      </c>
      <c r="V478">
        <f>IF(ISBLANK(K478),-1,COUNTIF(all_tags[],K478)-COUNTIF(all_tags[category],K478))</f>
        <v>-1</v>
      </c>
      <c r="W478">
        <f>IF(ISBLANK(L478),-1,COUNTIF(all_tags[],L478)-COUNTIF(all_tags[category],L478))</f>
        <v>-1</v>
      </c>
      <c r="X478">
        <f>IF(ISBLANK(M478),-1,COUNTIF(all_tags[],M478)-COUNTIF(all_tags[category],M478))</f>
        <v>-1</v>
      </c>
      <c r="Y478">
        <f>IF(ISBLANK(N478),-1,COUNTIF(all_tags[],N478)-COUNTIF(all_tags[category],N478))</f>
        <v>-1</v>
      </c>
      <c r="Z478">
        <f>IF(ISBLANK(O478),-1,COUNTIF(all_tags[],O478)-COUNTIF(all_tags[category],O478))</f>
        <v>-1</v>
      </c>
      <c r="AB478" t="str">
        <f>Table5[[#This Row],[link_id]]</f>
        <v>L01123</v>
      </c>
      <c r="AC478" s="5" t="str">
        <f>_xlfn.TEXTJOIN("#",TRUE,
IFERROR(VLOOKUP($F478,all_tags[format],1,FALSE),""),
IFERROR(VLOOKUP($G478,all_tags[format],1,FALSE),""),
IFERROR(VLOOKUP($H478,all_tags[format],1,FALSE),""),
IFERROR(VLOOKUP($I478,all_tags[format],1,FALSE),""),
IFERROR(VLOOKUP($J478,all_tags[format],1,FALSE),""),
IFERROR(VLOOKUP($K478,all_tags[format],1,FALSE),""),
IFERROR(VLOOKUP($L478,all_tags[format],1,FALSE),""),
IFERROR(VLOOKUP($M478,all_tags[format],1,FALSE),""),
IFERROR(VLOOKUP($N478,all_tags[format],1,FALSE),""),
IFERROR(VLOOKUP($O478,all_tags[format],1,FALSE),"")
)</f>
        <v>post</v>
      </c>
      <c r="AD478" s="5" t="str">
        <f>_xlfn.TEXTJOIN("#",TRUE,
IFERROR(VLOOKUP($F478,all_tags[type],1,FALSE),""),
IFERROR(VLOOKUP($G478,all_tags[type],1,FALSE),""),
IFERROR(VLOOKUP($H478,all_tags[type],1,FALSE),""),
IFERROR(VLOOKUP($I478,all_tags[type],1,FALSE),""),
IFERROR(VLOOKUP($J478,all_tags[type],1,FALSE),""),
IFERROR(VLOOKUP($K478,all_tags[type],1,FALSE),""),
IFERROR(VLOOKUP($L478,all_tags[type],1,FALSE),""),
IFERROR(VLOOKUP($M478,all_tags[type],1,FALSE),""),
IFERROR(VLOOKUP($N478,all_tags[type],1,FALSE),""),
IFERROR(VLOOKUP($O478,all_tags[type],1,FALSE),"")
)</f>
        <v>exercise</v>
      </c>
      <c r="AE478" s="5" t="str">
        <f>_xlfn.TEXTJOIN("#",TRUE,
IFERROR(VLOOKUP($F478,all_tags[level],1,FALSE),""),
IFERROR(VLOOKUP($G478,all_tags[level],1,FALSE),""),
IFERROR(VLOOKUP($H478,all_tags[level],1,FALSE),""),
IFERROR(VLOOKUP($I478,all_tags[level],1,FALSE),""),
IFERROR(VLOOKUP($J478,all_tags[level],1,FALSE),""),
IFERROR(VLOOKUP($K478,all_tags[level],1,FALSE),""),
IFERROR(VLOOKUP($L478,all_tags[level],1,FALSE),""),
IFERROR(VLOOKUP($M478,all_tags[level],1,FALSE),""),
IFERROR(VLOOKUP($N478,all_tags[level],1,FALSE),""),
IFERROR(VLOOKUP($O478,all_tags[level],1,FALSE),"")
)</f>
        <v/>
      </c>
      <c r="AF478" s="5" t="str">
        <f>_xlfn.TEXTJOIN("#",TRUE,
IFERROR(VLOOKUP($F478,all_tags[style],1,FALSE),""),
IFERROR(VLOOKUP($G478,all_tags[style],1,FALSE),""),
IFERROR(VLOOKUP($H478,all_tags[style],1,FALSE),""),
IFERROR(VLOOKUP($I478,all_tags[style],1,FALSE),""),
IFERROR(VLOOKUP($J478,all_tags[style],1,FALSE),""),
IFERROR(VLOOKUP($K478,all_tags[style],1,FALSE),""),
IFERROR(VLOOKUP($L478,all_tags[style],1,FALSE),""),
IFERROR(VLOOKUP($M478,all_tags[style],1,FALSE),""),
IFERROR(VLOOKUP($N478,all_tags[style],1,FALSE),""),
IFERROR(VLOOKUP($O478,all_tags[style],1,FALSE),"")
)</f>
        <v/>
      </c>
      <c r="AG478" s="5" t="str">
        <f>_xlfn.TEXTJOIN("#",TRUE,
IFERROR(VLOOKUP($F478,all_tags[theme],1,FALSE),""),
IFERROR(VLOOKUP($G478,all_tags[theme],1,FALSE),""),
IFERROR(VLOOKUP($H478,all_tags[theme],1,FALSE),""),
IFERROR(VLOOKUP($I478,all_tags[theme],1,FALSE),""),
IFERROR(VLOOKUP($J478,all_tags[theme],1,FALSE),""),
IFERROR(VLOOKUP($K478,all_tags[theme],1,FALSE),""),
IFERROR(VLOOKUP($L478,all_tags[theme],1,FALSE),""),
IFERROR(VLOOKUP($M478,all_tags[theme],1,FALSE),""),
IFERROR(VLOOKUP($N478,all_tags[theme],1,FALSE),""),
IFERROR(VLOOKUP($O478,all_tags[theme],1,FALSE),"")
)</f>
        <v/>
      </c>
      <c r="AH478" s="5" t="str">
        <f>_xlfn.TEXTJOIN("#",TRUE,
IFERROR(VLOOKUP($F478,all_tags[topic],1,FALSE),""),
IFERROR(VLOOKUP($G478,all_tags[topic],1,FALSE),""),
IFERROR(VLOOKUP($H478,all_tags[topic],1,FALSE),""),
IFERROR(VLOOKUP($I478,all_tags[topic],1,FALSE),""),
IFERROR(VLOOKUP($J478,all_tags[topic],1,FALSE),""),
IFERROR(VLOOKUP($K478,all_tags[topic],1,FALSE),""),
IFERROR(VLOOKUP($L478,all_tags[topic],1,FALSE),""),
IFERROR(VLOOKUP($M478,all_tags[topic],1,FALSE),""),
IFERROR(VLOOKUP($N478,all_tags[topic],1,FALSE),""),
IFERROR(VLOOKUP($O478,all_tags[topic],1,FALSE),"")
)</f>
        <v>technology</v>
      </c>
      <c r="AI478" s="5" t="str">
        <f>_xlfn.TEXTJOIN("#",TRUE,
IFERROR(VLOOKUP($F478,all_tags[area],1,FALSE),""),
IFERROR(VLOOKUP($G478,all_tags[area],1,FALSE),""),
IFERROR(VLOOKUP($H478,all_tags[area],1,FALSE),""),
IFERROR(VLOOKUP($I478,all_tags[area],1,FALSE),""),
IFERROR(VLOOKUP($J478,all_tags[area],1,FALSE),""),
IFERROR(VLOOKUP($K478,all_tags[area],1,FALSE),""),
IFERROR(VLOOKUP($L478,all_tags[area],1,FALSE),""),
IFERROR(VLOOKUP($M478,all_tags[area],1,FALSE),""),
IFERROR(VLOOKUP($N478,all_tags[area],1,FALSE),""),
IFERROR(VLOOKUP($O478,all_tags[area],1,FALSE),"")
)</f>
        <v>glm</v>
      </c>
      <c r="AJ478" s="5" t="str">
        <f>_xlfn.TEXTJOIN("#",TRUE,
IFERROR(VLOOKUP($F478,all_tags[technology],1,FALSE),""),
IFERROR(VLOOKUP($G478,all_tags[technology],1,FALSE),""),
IFERROR(VLOOKUP($H478,all_tags[technology],1,FALSE),""),
IFERROR(VLOOKUP($I478,all_tags[technology],1,FALSE),""),
IFERROR(VLOOKUP($J478,all_tags[technology],1,FALSE),""),
IFERROR(VLOOKUP($K478,all_tags[technology],1,FALSE),""),
IFERROR(VLOOKUP($L478,all_tags[technology],1,FALSE),""),
IFERROR(VLOOKUP($M478,all_tags[technology],1,FALSE),""),
IFERROR(VLOOKUP($N478,all_tags[technology],1,FALSE),""),
IFERROR(VLOOKUP($O478,all_tags[technology],1,FALSE),"")
)</f>
        <v>rstats</v>
      </c>
      <c r="AK478" s="5" t="str">
        <f>_xlfn.TEXTJOIN("#",TRUE,
IFERROR(VLOOKUP($F478,all_tags[other],1,FALSE),""),
IFERROR(VLOOKUP($G478,all_tags[other],1,FALSE),""),
IFERROR(VLOOKUP($H478,all_tags[other],1,FALSE),""),
IFERROR(VLOOKUP($I478,all_tags[other],1,FALSE),""),
IFERROR(VLOOKUP($J478,all_tags[other],1,FALSE),""),
IFERROR(VLOOKUP($K478,all_tags[other],1,FALSE),""),
IFERROR(VLOOKUP($L478,all_tags[other],1,FALSE),""),
IFERROR(VLOOKUP($M478,all_tags[other],1,FALSE),""),
IFERROR(VLOOKUP($N478,all_tags[other],1,FALSE),""),
IFERROR(VLOOKUP($O478,all_tags[other],1,FALSE),"")
)</f>
        <v/>
      </c>
      <c r="AL478" t="str">
        <f t="shared" si="7"/>
        <v>post;exercise;technology;glm;rstats</v>
      </c>
    </row>
    <row r="479" spans="1:38" x14ac:dyDescent="0.25">
      <c r="A479" t="str">
        <f>source_data[[#This Row],[link_id]]</f>
        <v>L01124</v>
      </c>
      <c r="B479" t="str">
        <f>source_data[[#This Row],[link]]</f>
        <v>https://waterdata.usgs.gov/blog/beyond-basic-mapping/</v>
      </c>
      <c r="C479" t="str">
        <f>source_data[[#This Row],[article_title]]</f>
        <v>Beyond Basic R - Mapping</v>
      </c>
      <c r="D479" t="str">
        <f>source_data[[#This Row],[concatenate]]</f>
        <v>post;package;how-to;basics;technology;geospatial;rstats</v>
      </c>
      <c r="E479">
        <f>source_data[[#This Row],[tag_count]]</f>
        <v>6</v>
      </c>
      <c r="F479" t="str" cm="1">
        <f t="array" ref="F479:L479">_xlfn.TEXTSPLIT(Table5[[#This Row],[concatenate]],";")</f>
        <v>post</v>
      </c>
      <c r="G479" t="str">
        <v>package</v>
      </c>
      <c r="H479" t="str">
        <v>how-to</v>
      </c>
      <c r="I479" t="str">
        <v>basics</v>
      </c>
      <c r="J479" t="str">
        <v>technology</v>
      </c>
      <c r="K479" t="str">
        <v>geospatial</v>
      </c>
      <c r="L479" t="str">
        <v>rstats</v>
      </c>
      <c r="Q479">
        <f>IF(ISBLANK(F479),-1,COUNTIF(all_tags[],F479)-COUNTIF(all_tags[category],F479))</f>
        <v>1</v>
      </c>
      <c r="R479">
        <f>IF(ISBLANK(G479),-1,COUNTIF(all_tags[],G479)-COUNTIF(all_tags[category],G479))</f>
        <v>1</v>
      </c>
      <c r="S479">
        <f>IF(ISBLANK(H479),-1,COUNTIF(all_tags[],H479)-COUNTIF(all_tags[category],H479))</f>
        <v>1</v>
      </c>
      <c r="T479">
        <f>IF(ISBLANK(I479),-1,COUNTIF(all_tags[],I479)-COUNTIF(all_tags[category],I479))</f>
        <v>1</v>
      </c>
      <c r="U479">
        <f>IF(ISBLANK(J479),-1,COUNTIF(all_tags[],J479)-COUNTIF(all_tags[category],J479))</f>
        <v>1</v>
      </c>
      <c r="V479">
        <f>IF(ISBLANK(K479),-1,COUNTIF(all_tags[],K479)-COUNTIF(all_tags[category],K479))</f>
        <v>1</v>
      </c>
      <c r="W479">
        <f>IF(ISBLANK(L479),-1,COUNTIF(all_tags[],L479)-COUNTIF(all_tags[category],L479))</f>
        <v>1</v>
      </c>
      <c r="X479">
        <f>IF(ISBLANK(M479),-1,COUNTIF(all_tags[],M479)-COUNTIF(all_tags[category],M479))</f>
        <v>-1</v>
      </c>
      <c r="Y479">
        <f>IF(ISBLANK(N479),-1,COUNTIF(all_tags[],N479)-COUNTIF(all_tags[category],N479))</f>
        <v>-1</v>
      </c>
      <c r="Z479">
        <f>IF(ISBLANK(O479),-1,COUNTIF(all_tags[],O479)-COUNTIF(all_tags[category],O479))</f>
        <v>-1</v>
      </c>
      <c r="AB479" t="str">
        <f>Table5[[#This Row],[link_id]]</f>
        <v>L01124</v>
      </c>
      <c r="AC479" s="5" t="str">
        <f>_xlfn.TEXTJOIN("#",TRUE,
IFERROR(VLOOKUP($F479,all_tags[format],1,FALSE),""),
IFERROR(VLOOKUP($G479,all_tags[format],1,FALSE),""),
IFERROR(VLOOKUP($H479,all_tags[format],1,FALSE),""),
IFERROR(VLOOKUP($I479,all_tags[format],1,FALSE),""),
IFERROR(VLOOKUP($J479,all_tags[format],1,FALSE),""),
IFERROR(VLOOKUP($K479,all_tags[format],1,FALSE),""),
IFERROR(VLOOKUP($L479,all_tags[format],1,FALSE),""),
IFERROR(VLOOKUP($M479,all_tags[format],1,FALSE),""),
IFERROR(VLOOKUP($N479,all_tags[format],1,FALSE),""),
IFERROR(VLOOKUP($O479,all_tags[format],1,FALSE),"")
)</f>
        <v>post#package</v>
      </c>
      <c r="AD479" s="5" t="str">
        <f>_xlfn.TEXTJOIN("#",TRUE,
IFERROR(VLOOKUP($F479,all_tags[type],1,FALSE),""),
IFERROR(VLOOKUP($G479,all_tags[type],1,FALSE),""),
IFERROR(VLOOKUP($H479,all_tags[type],1,FALSE),""),
IFERROR(VLOOKUP($I479,all_tags[type],1,FALSE),""),
IFERROR(VLOOKUP($J479,all_tags[type],1,FALSE),""),
IFERROR(VLOOKUP($K479,all_tags[type],1,FALSE),""),
IFERROR(VLOOKUP($L479,all_tags[type],1,FALSE),""),
IFERROR(VLOOKUP($M479,all_tags[type],1,FALSE),""),
IFERROR(VLOOKUP($N479,all_tags[type],1,FALSE),""),
IFERROR(VLOOKUP($O479,all_tags[type],1,FALSE),"")
)</f>
        <v>how-to</v>
      </c>
      <c r="AE479" s="5" t="str">
        <f>_xlfn.TEXTJOIN("#",TRUE,
IFERROR(VLOOKUP($F479,all_tags[level],1,FALSE),""),
IFERROR(VLOOKUP($G479,all_tags[level],1,FALSE),""),
IFERROR(VLOOKUP($H479,all_tags[level],1,FALSE),""),
IFERROR(VLOOKUP($I479,all_tags[level],1,FALSE),""),
IFERROR(VLOOKUP($J479,all_tags[level],1,FALSE),""),
IFERROR(VLOOKUP($K479,all_tags[level],1,FALSE),""),
IFERROR(VLOOKUP($L479,all_tags[level],1,FALSE),""),
IFERROR(VLOOKUP($M479,all_tags[level],1,FALSE),""),
IFERROR(VLOOKUP($N479,all_tags[level],1,FALSE),""),
IFERROR(VLOOKUP($O479,all_tags[level],1,FALSE),"")
)</f>
        <v>basics</v>
      </c>
      <c r="AF479" s="5" t="str">
        <f>_xlfn.TEXTJOIN("#",TRUE,
IFERROR(VLOOKUP($F479,all_tags[style],1,FALSE),""),
IFERROR(VLOOKUP($G479,all_tags[style],1,FALSE),""),
IFERROR(VLOOKUP($H479,all_tags[style],1,FALSE),""),
IFERROR(VLOOKUP($I479,all_tags[style],1,FALSE),""),
IFERROR(VLOOKUP($J479,all_tags[style],1,FALSE),""),
IFERROR(VLOOKUP($K479,all_tags[style],1,FALSE),""),
IFERROR(VLOOKUP($L479,all_tags[style],1,FALSE),""),
IFERROR(VLOOKUP($M479,all_tags[style],1,FALSE),""),
IFERROR(VLOOKUP($N479,all_tags[style],1,FALSE),""),
IFERROR(VLOOKUP($O479,all_tags[style],1,FALSE),"")
)</f>
        <v/>
      </c>
      <c r="AG479" s="5" t="str">
        <f>_xlfn.TEXTJOIN("#",TRUE,
IFERROR(VLOOKUP($F479,all_tags[theme],1,FALSE),""),
IFERROR(VLOOKUP($G479,all_tags[theme],1,FALSE),""),
IFERROR(VLOOKUP($H479,all_tags[theme],1,FALSE),""),
IFERROR(VLOOKUP($I479,all_tags[theme],1,FALSE),""),
IFERROR(VLOOKUP($J479,all_tags[theme],1,FALSE),""),
IFERROR(VLOOKUP($K479,all_tags[theme],1,FALSE),""),
IFERROR(VLOOKUP($L479,all_tags[theme],1,FALSE),""),
IFERROR(VLOOKUP($M479,all_tags[theme],1,FALSE),""),
IFERROR(VLOOKUP($N479,all_tags[theme],1,FALSE),""),
IFERROR(VLOOKUP($O479,all_tags[theme],1,FALSE),"")
)</f>
        <v/>
      </c>
      <c r="AH479" s="5" t="str">
        <f>_xlfn.TEXTJOIN("#",TRUE,
IFERROR(VLOOKUP($F479,all_tags[topic],1,FALSE),""),
IFERROR(VLOOKUP($G479,all_tags[topic],1,FALSE),""),
IFERROR(VLOOKUP($H479,all_tags[topic],1,FALSE),""),
IFERROR(VLOOKUP($I479,all_tags[topic],1,FALSE),""),
IFERROR(VLOOKUP($J479,all_tags[topic],1,FALSE),""),
IFERROR(VLOOKUP($K479,all_tags[topic],1,FALSE),""),
IFERROR(VLOOKUP($L479,all_tags[topic],1,FALSE),""),
IFERROR(VLOOKUP($M479,all_tags[topic],1,FALSE),""),
IFERROR(VLOOKUP($N479,all_tags[topic],1,FALSE),""),
IFERROR(VLOOKUP($O479,all_tags[topic],1,FALSE),"")
)</f>
        <v>technology</v>
      </c>
      <c r="AI479" s="5" t="str">
        <f>_xlfn.TEXTJOIN("#",TRUE,
IFERROR(VLOOKUP($F479,all_tags[area],1,FALSE),""),
IFERROR(VLOOKUP($G479,all_tags[area],1,FALSE),""),
IFERROR(VLOOKUP($H479,all_tags[area],1,FALSE),""),
IFERROR(VLOOKUP($I479,all_tags[area],1,FALSE),""),
IFERROR(VLOOKUP($J479,all_tags[area],1,FALSE),""),
IFERROR(VLOOKUP($K479,all_tags[area],1,FALSE),""),
IFERROR(VLOOKUP($L479,all_tags[area],1,FALSE),""),
IFERROR(VLOOKUP($M479,all_tags[area],1,FALSE),""),
IFERROR(VLOOKUP($N479,all_tags[area],1,FALSE),""),
IFERROR(VLOOKUP($O479,all_tags[area],1,FALSE),"")
)</f>
        <v>geospatial</v>
      </c>
      <c r="AJ479" s="5" t="str">
        <f>_xlfn.TEXTJOIN("#",TRUE,
IFERROR(VLOOKUP($F479,all_tags[technology],1,FALSE),""),
IFERROR(VLOOKUP($G479,all_tags[technology],1,FALSE),""),
IFERROR(VLOOKUP($H479,all_tags[technology],1,FALSE),""),
IFERROR(VLOOKUP($I479,all_tags[technology],1,FALSE),""),
IFERROR(VLOOKUP($J479,all_tags[technology],1,FALSE),""),
IFERROR(VLOOKUP($K479,all_tags[technology],1,FALSE),""),
IFERROR(VLOOKUP($L479,all_tags[technology],1,FALSE),""),
IFERROR(VLOOKUP($M479,all_tags[technology],1,FALSE),""),
IFERROR(VLOOKUP($N479,all_tags[technology],1,FALSE),""),
IFERROR(VLOOKUP($O479,all_tags[technology],1,FALSE),"")
)</f>
        <v>rstats</v>
      </c>
      <c r="AK479" s="5" t="str">
        <f>_xlfn.TEXTJOIN("#",TRUE,
IFERROR(VLOOKUP($F479,all_tags[other],1,FALSE),""),
IFERROR(VLOOKUP($G479,all_tags[other],1,FALSE),""),
IFERROR(VLOOKUP($H479,all_tags[other],1,FALSE),""),
IFERROR(VLOOKUP($I479,all_tags[other],1,FALSE),""),
IFERROR(VLOOKUP($J479,all_tags[other],1,FALSE),""),
IFERROR(VLOOKUP($K479,all_tags[other],1,FALSE),""),
IFERROR(VLOOKUP($L479,all_tags[other],1,FALSE),""),
IFERROR(VLOOKUP($M479,all_tags[other],1,FALSE),""),
IFERROR(VLOOKUP($N479,all_tags[other],1,FALSE),""),
IFERROR(VLOOKUP($O479,all_tags[other],1,FALSE),"")
)</f>
        <v/>
      </c>
      <c r="AL479" t="str">
        <f t="shared" si="7"/>
        <v>post;package;how-to;basics;technology;geospatial;rstats</v>
      </c>
    </row>
    <row r="480" spans="1:38" x14ac:dyDescent="0.25">
      <c r="A480" t="str">
        <f>source_data[[#This Row],[link_id]]</f>
        <v>L01126</v>
      </c>
      <c r="B480" t="str">
        <f>source_data[[#This Row],[link]]</f>
        <v>https://datascienceplus.com/weight-loss-in-the-u-s-an-analysis-of-nhanes-data-with-tidyverse/</v>
      </c>
      <c r="C480" t="str">
        <f>source_data[[#This Row],[article_title]]</f>
        <v>Weight loss in the U.S. – An analysis of NHANES data with tidyverse</v>
      </c>
      <c r="D480" t="str">
        <f>source_data[[#This Row],[concatenate]]</f>
        <v>post;example;data-analysis;technology;rstats;tidyverse</v>
      </c>
      <c r="E480">
        <f>source_data[[#This Row],[tag_count]]</f>
        <v>5</v>
      </c>
      <c r="F480" t="str" cm="1">
        <f t="array" ref="F480:K480">_xlfn.TEXTSPLIT(Table5[[#This Row],[concatenate]],";")</f>
        <v>post</v>
      </c>
      <c r="G480" t="str">
        <v>example</v>
      </c>
      <c r="H480" t="str">
        <v>data-analysis</v>
      </c>
      <c r="I480" t="str">
        <v>technology</v>
      </c>
      <c r="J480" t="str">
        <v>rstats</v>
      </c>
      <c r="K480" t="str">
        <v>tidyverse</v>
      </c>
      <c r="Q480">
        <f>IF(ISBLANK(F480),-1,COUNTIF(all_tags[],F480)-COUNTIF(all_tags[category],F480))</f>
        <v>1</v>
      </c>
      <c r="R480">
        <f>IF(ISBLANK(G480),-1,COUNTIF(all_tags[],G480)-COUNTIF(all_tags[category],G480))</f>
        <v>1</v>
      </c>
      <c r="S480">
        <f>IF(ISBLANK(H480),-1,COUNTIF(all_tags[],H480)-COUNTIF(all_tags[category],H480))</f>
        <v>1</v>
      </c>
      <c r="T480">
        <f>IF(ISBLANK(I480),-1,COUNTIF(all_tags[],I480)-COUNTIF(all_tags[category],I480))</f>
        <v>1</v>
      </c>
      <c r="U480">
        <f>IF(ISBLANK(J480),-1,COUNTIF(all_tags[],J480)-COUNTIF(all_tags[category],J480))</f>
        <v>1</v>
      </c>
      <c r="V480">
        <f>IF(ISBLANK(K480),-1,COUNTIF(all_tags[],K480)-COUNTIF(all_tags[category],K480))</f>
        <v>1</v>
      </c>
      <c r="W480">
        <f>IF(ISBLANK(L480),-1,COUNTIF(all_tags[],L480)-COUNTIF(all_tags[category],L480))</f>
        <v>-1</v>
      </c>
      <c r="X480">
        <f>IF(ISBLANK(M480),-1,COUNTIF(all_tags[],M480)-COUNTIF(all_tags[category],M480))</f>
        <v>-1</v>
      </c>
      <c r="Y480">
        <f>IF(ISBLANK(N480),-1,COUNTIF(all_tags[],N480)-COUNTIF(all_tags[category],N480))</f>
        <v>-1</v>
      </c>
      <c r="Z480">
        <f>IF(ISBLANK(O480),-1,COUNTIF(all_tags[],O480)-COUNTIF(all_tags[category],O480))</f>
        <v>-1</v>
      </c>
      <c r="AB480" t="str">
        <f>Table5[[#This Row],[link_id]]</f>
        <v>L01126</v>
      </c>
      <c r="AC480" s="5" t="str">
        <f>_xlfn.TEXTJOIN("#",TRUE,
IFERROR(VLOOKUP($F480,all_tags[format],1,FALSE),""),
IFERROR(VLOOKUP($G480,all_tags[format],1,FALSE),""),
IFERROR(VLOOKUP($H480,all_tags[format],1,FALSE),""),
IFERROR(VLOOKUP($I480,all_tags[format],1,FALSE),""),
IFERROR(VLOOKUP($J480,all_tags[format],1,FALSE),""),
IFERROR(VLOOKUP($K480,all_tags[format],1,FALSE),""),
IFERROR(VLOOKUP($L480,all_tags[format],1,FALSE),""),
IFERROR(VLOOKUP($M480,all_tags[format],1,FALSE),""),
IFERROR(VLOOKUP($N480,all_tags[format],1,FALSE),""),
IFERROR(VLOOKUP($O480,all_tags[format],1,FALSE),"")
)</f>
        <v>post</v>
      </c>
      <c r="AD480" s="5" t="str">
        <f>_xlfn.TEXTJOIN("#",TRUE,
IFERROR(VLOOKUP($F480,all_tags[type],1,FALSE),""),
IFERROR(VLOOKUP($G480,all_tags[type],1,FALSE),""),
IFERROR(VLOOKUP($H480,all_tags[type],1,FALSE),""),
IFERROR(VLOOKUP($I480,all_tags[type],1,FALSE),""),
IFERROR(VLOOKUP($J480,all_tags[type],1,FALSE),""),
IFERROR(VLOOKUP($K480,all_tags[type],1,FALSE),""),
IFERROR(VLOOKUP($L480,all_tags[type],1,FALSE),""),
IFERROR(VLOOKUP($M480,all_tags[type],1,FALSE),""),
IFERROR(VLOOKUP($N480,all_tags[type],1,FALSE),""),
IFERROR(VLOOKUP($O480,all_tags[type],1,FALSE),"")
)</f>
        <v/>
      </c>
      <c r="AE480" s="5" t="str">
        <f>_xlfn.TEXTJOIN("#",TRUE,
IFERROR(VLOOKUP($F480,all_tags[level],1,FALSE),""),
IFERROR(VLOOKUP($G480,all_tags[level],1,FALSE),""),
IFERROR(VLOOKUP($H480,all_tags[level],1,FALSE),""),
IFERROR(VLOOKUP($I480,all_tags[level],1,FALSE),""),
IFERROR(VLOOKUP($J480,all_tags[level],1,FALSE),""),
IFERROR(VLOOKUP($K480,all_tags[level],1,FALSE),""),
IFERROR(VLOOKUP($L480,all_tags[level],1,FALSE),""),
IFERROR(VLOOKUP($M480,all_tags[level],1,FALSE),""),
IFERROR(VLOOKUP($N480,all_tags[level],1,FALSE),""),
IFERROR(VLOOKUP($O480,all_tags[level],1,FALSE),"")
)</f>
        <v>example</v>
      </c>
      <c r="AF480" s="5" t="str">
        <f>_xlfn.TEXTJOIN("#",TRUE,
IFERROR(VLOOKUP($F480,all_tags[style],1,FALSE),""),
IFERROR(VLOOKUP($G480,all_tags[style],1,FALSE),""),
IFERROR(VLOOKUP($H480,all_tags[style],1,FALSE),""),
IFERROR(VLOOKUP($I480,all_tags[style],1,FALSE),""),
IFERROR(VLOOKUP($J480,all_tags[style],1,FALSE),""),
IFERROR(VLOOKUP($K480,all_tags[style],1,FALSE),""),
IFERROR(VLOOKUP($L480,all_tags[style],1,FALSE),""),
IFERROR(VLOOKUP($M480,all_tags[style],1,FALSE),""),
IFERROR(VLOOKUP($N480,all_tags[style],1,FALSE),""),
IFERROR(VLOOKUP($O480,all_tags[style],1,FALSE),"")
)</f>
        <v/>
      </c>
      <c r="AG480" s="5" t="str">
        <f>_xlfn.TEXTJOIN("#",TRUE,
IFERROR(VLOOKUP($F480,all_tags[theme],1,FALSE),""),
IFERROR(VLOOKUP($G480,all_tags[theme],1,FALSE),""),
IFERROR(VLOOKUP($H480,all_tags[theme],1,FALSE),""),
IFERROR(VLOOKUP($I480,all_tags[theme],1,FALSE),""),
IFERROR(VLOOKUP($J480,all_tags[theme],1,FALSE),""),
IFERROR(VLOOKUP($K480,all_tags[theme],1,FALSE),""),
IFERROR(VLOOKUP($L480,all_tags[theme],1,FALSE),""),
IFERROR(VLOOKUP($M480,all_tags[theme],1,FALSE),""),
IFERROR(VLOOKUP($N480,all_tags[theme],1,FALSE),""),
IFERROR(VLOOKUP($O480,all_tags[theme],1,FALSE),"")
)</f>
        <v>data-analysis</v>
      </c>
      <c r="AH480" s="5" t="str">
        <f>_xlfn.TEXTJOIN("#",TRUE,
IFERROR(VLOOKUP($F480,all_tags[topic],1,FALSE),""),
IFERROR(VLOOKUP($G480,all_tags[topic],1,FALSE),""),
IFERROR(VLOOKUP($H480,all_tags[topic],1,FALSE),""),
IFERROR(VLOOKUP($I480,all_tags[topic],1,FALSE),""),
IFERROR(VLOOKUP($J480,all_tags[topic],1,FALSE),""),
IFERROR(VLOOKUP($K480,all_tags[topic],1,FALSE),""),
IFERROR(VLOOKUP($L480,all_tags[topic],1,FALSE),""),
IFERROR(VLOOKUP($M480,all_tags[topic],1,FALSE),""),
IFERROR(VLOOKUP($N480,all_tags[topic],1,FALSE),""),
IFERROR(VLOOKUP($O480,all_tags[topic],1,FALSE),"")
)</f>
        <v>technology</v>
      </c>
      <c r="AI480" s="5" t="str">
        <f>_xlfn.TEXTJOIN("#",TRUE,
IFERROR(VLOOKUP($F480,all_tags[area],1,FALSE),""),
IFERROR(VLOOKUP($G480,all_tags[area],1,FALSE),""),
IFERROR(VLOOKUP($H480,all_tags[area],1,FALSE),""),
IFERROR(VLOOKUP($I480,all_tags[area],1,FALSE),""),
IFERROR(VLOOKUP($J480,all_tags[area],1,FALSE),""),
IFERROR(VLOOKUP($K480,all_tags[area],1,FALSE),""),
IFERROR(VLOOKUP($L480,all_tags[area],1,FALSE),""),
IFERROR(VLOOKUP($M480,all_tags[area],1,FALSE),""),
IFERROR(VLOOKUP($N480,all_tags[area],1,FALSE),""),
IFERROR(VLOOKUP($O480,all_tags[area],1,FALSE),"")
)</f>
        <v/>
      </c>
      <c r="AJ480" s="5" t="str">
        <f>_xlfn.TEXTJOIN("#",TRUE,
IFERROR(VLOOKUP($F480,all_tags[technology],1,FALSE),""),
IFERROR(VLOOKUP($G480,all_tags[technology],1,FALSE),""),
IFERROR(VLOOKUP($H480,all_tags[technology],1,FALSE),""),
IFERROR(VLOOKUP($I480,all_tags[technology],1,FALSE),""),
IFERROR(VLOOKUP($J480,all_tags[technology],1,FALSE),""),
IFERROR(VLOOKUP($K480,all_tags[technology],1,FALSE),""),
IFERROR(VLOOKUP($L480,all_tags[technology],1,FALSE),""),
IFERROR(VLOOKUP($M480,all_tags[technology],1,FALSE),""),
IFERROR(VLOOKUP($N480,all_tags[technology],1,FALSE),""),
IFERROR(VLOOKUP($O480,all_tags[technology],1,FALSE),"")
)</f>
        <v>rstats#tidyverse</v>
      </c>
      <c r="AK480" s="5" t="str">
        <f>_xlfn.TEXTJOIN("#",TRUE,
IFERROR(VLOOKUP($F480,all_tags[other],1,FALSE),""),
IFERROR(VLOOKUP($G480,all_tags[other],1,FALSE),""),
IFERROR(VLOOKUP($H480,all_tags[other],1,FALSE),""),
IFERROR(VLOOKUP($I480,all_tags[other],1,FALSE),""),
IFERROR(VLOOKUP($J480,all_tags[other],1,FALSE),""),
IFERROR(VLOOKUP($K480,all_tags[other],1,FALSE),""),
IFERROR(VLOOKUP($L480,all_tags[other],1,FALSE),""),
IFERROR(VLOOKUP($M480,all_tags[other],1,FALSE),""),
IFERROR(VLOOKUP($N480,all_tags[other],1,FALSE),""),
IFERROR(VLOOKUP($O480,all_tags[other],1,FALSE),"")
)</f>
        <v/>
      </c>
      <c r="AL480" t="str">
        <f t="shared" si="7"/>
        <v>post;example;data-analysis;technology;rstats;tidyverse</v>
      </c>
    </row>
    <row r="481" spans="1:38" ht="45" x14ac:dyDescent="0.25">
      <c r="A481" t="str">
        <f>source_data[[#This Row],[link_id]]</f>
        <v>L01127</v>
      </c>
      <c r="B481" t="str">
        <f>source_data[[#This Row],[link]]</f>
        <v>https://www.displayr.com/smoothing-time-series-data/?utm_medium=Feed&amp;utm_source=Syndication</v>
      </c>
      <c r="C481" t="str">
        <f>source_data[[#This Row],[article_title]]</f>
        <v>Smoothing Time Series Data</v>
      </c>
      <c r="D481" t="str">
        <f>source_data[[#This Row],[concatenate]]</f>
        <v>post;how-to;data-science;data-analysis;technique;timeseries</v>
      </c>
      <c r="E481">
        <f>source_data[[#This Row],[tag_count]]</f>
        <v>6</v>
      </c>
      <c r="F481" t="str" cm="1">
        <f t="array" ref="F481:K481">_xlfn.TEXTSPLIT(Table5[[#This Row],[concatenate]],";")</f>
        <v>post</v>
      </c>
      <c r="G481" t="str">
        <v>how-to</v>
      </c>
      <c r="H481" t="str">
        <v>data-science</v>
      </c>
      <c r="I481" t="str">
        <v>data-analysis</v>
      </c>
      <c r="J481" t="str">
        <v>technique</v>
      </c>
      <c r="K481" t="str">
        <v>timeseries</v>
      </c>
      <c r="Q481">
        <f>IF(ISBLANK(F481),-1,COUNTIF(all_tags[],F481)-COUNTIF(all_tags[category],F481))</f>
        <v>1</v>
      </c>
      <c r="R481">
        <f>IF(ISBLANK(G481),-1,COUNTIF(all_tags[],G481)-COUNTIF(all_tags[category],G481))</f>
        <v>1</v>
      </c>
      <c r="S481">
        <f>IF(ISBLANK(H481),-1,COUNTIF(all_tags[],H481)-COUNTIF(all_tags[category],H481))</f>
        <v>1</v>
      </c>
      <c r="T481">
        <f>IF(ISBLANK(I481),-1,COUNTIF(all_tags[],I481)-COUNTIF(all_tags[category],I481))</f>
        <v>1</v>
      </c>
      <c r="U481">
        <f>IF(ISBLANK(J481),-1,COUNTIF(all_tags[],J481)-COUNTIF(all_tags[category],J481))</f>
        <v>1</v>
      </c>
      <c r="V481">
        <f>IF(ISBLANK(K481),-1,COUNTIF(all_tags[],K481)-COUNTIF(all_tags[category],K481))</f>
        <v>1</v>
      </c>
      <c r="W481">
        <f>IF(ISBLANK(L481),-1,COUNTIF(all_tags[],L481)-COUNTIF(all_tags[category],L481))</f>
        <v>-1</v>
      </c>
      <c r="X481">
        <f>IF(ISBLANK(M481),-1,COUNTIF(all_tags[],M481)-COUNTIF(all_tags[category],M481))</f>
        <v>-1</v>
      </c>
      <c r="Y481">
        <f>IF(ISBLANK(N481),-1,COUNTIF(all_tags[],N481)-COUNTIF(all_tags[category],N481))</f>
        <v>-1</v>
      </c>
      <c r="Z481">
        <f>IF(ISBLANK(O481),-1,COUNTIF(all_tags[],O481)-COUNTIF(all_tags[category],O481))</f>
        <v>-1</v>
      </c>
      <c r="AB481" t="str">
        <f>Table5[[#This Row],[link_id]]</f>
        <v>L01127</v>
      </c>
      <c r="AC481" s="5" t="str">
        <f>_xlfn.TEXTJOIN("#",TRUE,
IFERROR(VLOOKUP($F481,all_tags[format],1,FALSE),""),
IFERROR(VLOOKUP($G481,all_tags[format],1,FALSE),""),
IFERROR(VLOOKUP($H481,all_tags[format],1,FALSE),""),
IFERROR(VLOOKUP($I481,all_tags[format],1,FALSE),""),
IFERROR(VLOOKUP($J481,all_tags[format],1,FALSE),""),
IFERROR(VLOOKUP($K481,all_tags[format],1,FALSE),""),
IFERROR(VLOOKUP($L481,all_tags[format],1,FALSE),""),
IFERROR(VLOOKUP($M481,all_tags[format],1,FALSE),""),
IFERROR(VLOOKUP($N481,all_tags[format],1,FALSE),""),
IFERROR(VLOOKUP($O481,all_tags[format],1,FALSE),"")
)</f>
        <v>post</v>
      </c>
      <c r="AD481" s="5" t="str">
        <f>_xlfn.TEXTJOIN("#",TRUE,
IFERROR(VLOOKUP($F481,all_tags[type],1,FALSE),""),
IFERROR(VLOOKUP($G481,all_tags[type],1,FALSE),""),
IFERROR(VLOOKUP($H481,all_tags[type],1,FALSE),""),
IFERROR(VLOOKUP($I481,all_tags[type],1,FALSE),""),
IFERROR(VLOOKUP($J481,all_tags[type],1,FALSE),""),
IFERROR(VLOOKUP($K481,all_tags[type],1,FALSE),""),
IFERROR(VLOOKUP($L481,all_tags[type],1,FALSE),""),
IFERROR(VLOOKUP($M481,all_tags[type],1,FALSE),""),
IFERROR(VLOOKUP($N481,all_tags[type],1,FALSE),""),
IFERROR(VLOOKUP($O481,all_tags[type],1,FALSE),"")
)</f>
        <v>how-to</v>
      </c>
      <c r="AE481" s="5" t="str">
        <f>_xlfn.TEXTJOIN("#",TRUE,
IFERROR(VLOOKUP($F481,all_tags[level],1,FALSE),""),
IFERROR(VLOOKUP($G481,all_tags[level],1,FALSE),""),
IFERROR(VLOOKUP($H481,all_tags[level],1,FALSE),""),
IFERROR(VLOOKUP($I481,all_tags[level],1,FALSE),""),
IFERROR(VLOOKUP($J481,all_tags[level],1,FALSE),""),
IFERROR(VLOOKUP($K481,all_tags[level],1,FALSE),""),
IFERROR(VLOOKUP($L481,all_tags[level],1,FALSE),""),
IFERROR(VLOOKUP($M481,all_tags[level],1,FALSE),""),
IFERROR(VLOOKUP($N481,all_tags[level],1,FALSE),""),
IFERROR(VLOOKUP($O481,all_tags[level],1,FALSE),"")
)</f>
        <v/>
      </c>
      <c r="AF481" s="5" t="str">
        <f>_xlfn.TEXTJOIN("#",TRUE,
IFERROR(VLOOKUP($F481,all_tags[style],1,FALSE),""),
IFERROR(VLOOKUP($G481,all_tags[style],1,FALSE),""),
IFERROR(VLOOKUP($H481,all_tags[style],1,FALSE),""),
IFERROR(VLOOKUP($I481,all_tags[style],1,FALSE),""),
IFERROR(VLOOKUP($J481,all_tags[style],1,FALSE),""),
IFERROR(VLOOKUP($K481,all_tags[style],1,FALSE),""),
IFERROR(VLOOKUP($L481,all_tags[style],1,FALSE),""),
IFERROR(VLOOKUP($M481,all_tags[style],1,FALSE),""),
IFERROR(VLOOKUP($N481,all_tags[style],1,FALSE),""),
IFERROR(VLOOKUP($O481,all_tags[style],1,FALSE),"")
)</f>
        <v/>
      </c>
      <c r="AG481" s="5" t="str">
        <f>_xlfn.TEXTJOIN("#",TRUE,
IFERROR(VLOOKUP($F481,all_tags[theme],1,FALSE),""),
IFERROR(VLOOKUP($G481,all_tags[theme],1,FALSE),""),
IFERROR(VLOOKUP($H481,all_tags[theme],1,FALSE),""),
IFERROR(VLOOKUP($I481,all_tags[theme],1,FALSE),""),
IFERROR(VLOOKUP($J481,all_tags[theme],1,FALSE),""),
IFERROR(VLOOKUP($K481,all_tags[theme],1,FALSE),""),
IFERROR(VLOOKUP($L481,all_tags[theme],1,FALSE),""),
IFERROR(VLOOKUP($M481,all_tags[theme],1,FALSE),""),
IFERROR(VLOOKUP($N481,all_tags[theme],1,FALSE),""),
IFERROR(VLOOKUP($O481,all_tags[theme],1,FALSE),"")
)</f>
        <v>data-science#data-analysis</v>
      </c>
      <c r="AH481" s="5" t="str">
        <f>_xlfn.TEXTJOIN("#",TRUE,
IFERROR(VLOOKUP($F481,all_tags[topic],1,FALSE),""),
IFERROR(VLOOKUP($G481,all_tags[topic],1,FALSE),""),
IFERROR(VLOOKUP($H481,all_tags[topic],1,FALSE),""),
IFERROR(VLOOKUP($I481,all_tags[topic],1,FALSE),""),
IFERROR(VLOOKUP($J481,all_tags[topic],1,FALSE),""),
IFERROR(VLOOKUP($K481,all_tags[topic],1,FALSE),""),
IFERROR(VLOOKUP($L481,all_tags[topic],1,FALSE),""),
IFERROR(VLOOKUP($M481,all_tags[topic],1,FALSE),""),
IFERROR(VLOOKUP($N481,all_tags[topic],1,FALSE),""),
IFERROR(VLOOKUP($O481,all_tags[topic],1,FALSE),"")
)</f>
        <v>technique</v>
      </c>
      <c r="AI481" s="5" t="str">
        <f>_xlfn.TEXTJOIN("#",TRUE,
IFERROR(VLOOKUP($F481,all_tags[area],1,FALSE),""),
IFERROR(VLOOKUP($G481,all_tags[area],1,FALSE),""),
IFERROR(VLOOKUP($H481,all_tags[area],1,FALSE),""),
IFERROR(VLOOKUP($I481,all_tags[area],1,FALSE),""),
IFERROR(VLOOKUP($J481,all_tags[area],1,FALSE),""),
IFERROR(VLOOKUP($K481,all_tags[area],1,FALSE),""),
IFERROR(VLOOKUP($L481,all_tags[area],1,FALSE),""),
IFERROR(VLOOKUP($M481,all_tags[area],1,FALSE),""),
IFERROR(VLOOKUP($N481,all_tags[area],1,FALSE),""),
IFERROR(VLOOKUP($O481,all_tags[area],1,FALSE),"")
)</f>
        <v>timeseries</v>
      </c>
      <c r="AJ481" s="5" t="str">
        <f>_xlfn.TEXTJOIN("#",TRUE,
IFERROR(VLOOKUP($F481,all_tags[technology],1,FALSE),""),
IFERROR(VLOOKUP($G481,all_tags[technology],1,FALSE),""),
IFERROR(VLOOKUP($H481,all_tags[technology],1,FALSE),""),
IFERROR(VLOOKUP($I481,all_tags[technology],1,FALSE),""),
IFERROR(VLOOKUP($J481,all_tags[technology],1,FALSE),""),
IFERROR(VLOOKUP($K481,all_tags[technology],1,FALSE),""),
IFERROR(VLOOKUP($L481,all_tags[technology],1,FALSE),""),
IFERROR(VLOOKUP($M481,all_tags[technology],1,FALSE),""),
IFERROR(VLOOKUP($N481,all_tags[technology],1,FALSE),""),
IFERROR(VLOOKUP($O481,all_tags[technology],1,FALSE),"")
)</f>
        <v/>
      </c>
      <c r="AK481" s="5" t="str">
        <f>_xlfn.TEXTJOIN("#",TRUE,
IFERROR(VLOOKUP($F481,all_tags[other],1,FALSE),""),
IFERROR(VLOOKUP($G481,all_tags[other],1,FALSE),""),
IFERROR(VLOOKUP($H481,all_tags[other],1,FALSE),""),
IFERROR(VLOOKUP($I481,all_tags[other],1,FALSE),""),
IFERROR(VLOOKUP($J481,all_tags[other],1,FALSE),""),
IFERROR(VLOOKUP($K481,all_tags[other],1,FALSE),""),
IFERROR(VLOOKUP($L481,all_tags[other],1,FALSE),""),
IFERROR(VLOOKUP($M481,all_tags[other],1,FALSE),""),
IFERROR(VLOOKUP($N481,all_tags[other],1,FALSE),""),
IFERROR(VLOOKUP($O481,all_tags[other],1,FALSE),"")
)</f>
        <v/>
      </c>
      <c r="AL481" t="str">
        <f t="shared" si="7"/>
        <v>post;how-to;data-science;data-analysis;technique;timeseries</v>
      </c>
    </row>
    <row r="482" spans="1:38" ht="30" x14ac:dyDescent="0.25">
      <c r="A482" t="str">
        <f>source_data[[#This Row],[link_id]]</f>
        <v>L01128</v>
      </c>
      <c r="B482" t="str">
        <f>source_data[[#This Row],[link]]</f>
        <v>https://rtask.thinkr.fr/the-ten-commandments-for-a-well-formatted-database/</v>
      </c>
      <c r="C482" t="str">
        <f>source_data[[#This Row],[article_title]]</f>
        <v>The Ten Commandments for a well-formatted database</v>
      </c>
      <c r="D482" t="str">
        <f>source_data[[#This Row],[concatenate]]</f>
        <v>post;advice;recommendation;data-analysis;database</v>
      </c>
      <c r="E482">
        <f>source_data[[#This Row],[tag_count]]</f>
        <v>5</v>
      </c>
      <c r="F482" t="str" cm="1">
        <f t="array" ref="F482:J482">_xlfn.TEXTSPLIT(Table5[[#This Row],[concatenate]],";")</f>
        <v>post</v>
      </c>
      <c r="G482" t="str">
        <v>advice</v>
      </c>
      <c r="H482" t="str">
        <v>recommendation</v>
      </c>
      <c r="I482" t="str">
        <v>data-analysis</v>
      </c>
      <c r="J482" t="str">
        <v>database</v>
      </c>
      <c r="Q482">
        <f>IF(ISBLANK(F482),-1,COUNTIF(all_tags[],F482)-COUNTIF(all_tags[category],F482))</f>
        <v>1</v>
      </c>
      <c r="R482">
        <f>IF(ISBLANK(G482),-1,COUNTIF(all_tags[],G482)-COUNTIF(all_tags[category],G482))</f>
        <v>1</v>
      </c>
      <c r="S482">
        <f>IF(ISBLANK(H482),-1,COUNTIF(all_tags[],H482)-COUNTIF(all_tags[category],H482))</f>
        <v>1</v>
      </c>
      <c r="T482">
        <f>IF(ISBLANK(I482),-1,COUNTIF(all_tags[],I482)-COUNTIF(all_tags[category],I482))</f>
        <v>1</v>
      </c>
      <c r="U482">
        <f>IF(ISBLANK(J482),-1,COUNTIF(all_tags[],J482)-COUNTIF(all_tags[category],J482))</f>
        <v>1</v>
      </c>
      <c r="V482">
        <f>IF(ISBLANK(K482),-1,COUNTIF(all_tags[],K482)-COUNTIF(all_tags[category],K482))</f>
        <v>-1</v>
      </c>
      <c r="W482">
        <f>IF(ISBLANK(L482),-1,COUNTIF(all_tags[],L482)-COUNTIF(all_tags[category],L482))</f>
        <v>-1</v>
      </c>
      <c r="X482">
        <f>IF(ISBLANK(M482),-1,COUNTIF(all_tags[],M482)-COUNTIF(all_tags[category],M482))</f>
        <v>-1</v>
      </c>
      <c r="Y482">
        <f>IF(ISBLANK(N482),-1,COUNTIF(all_tags[],N482)-COUNTIF(all_tags[category],N482))</f>
        <v>-1</v>
      </c>
      <c r="Z482">
        <f>IF(ISBLANK(O482),-1,COUNTIF(all_tags[],O482)-COUNTIF(all_tags[category],O482))</f>
        <v>-1</v>
      </c>
      <c r="AB482" t="str">
        <f>Table5[[#This Row],[link_id]]</f>
        <v>L01128</v>
      </c>
      <c r="AC482" s="5" t="str">
        <f>_xlfn.TEXTJOIN("#",TRUE,
IFERROR(VLOOKUP($F482,all_tags[format],1,FALSE),""),
IFERROR(VLOOKUP($G482,all_tags[format],1,FALSE),""),
IFERROR(VLOOKUP($H482,all_tags[format],1,FALSE),""),
IFERROR(VLOOKUP($I482,all_tags[format],1,FALSE),""),
IFERROR(VLOOKUP($J482,all_tags[format],1,FALSE),""),
IFERROR(VLOOKUP($K482,all_tags[format],1,FALSE),""),
IFERROR(VLOOKUP($L482,all_tags[format],1,FALSE),""),
IFERROR(VLOOKUP($M482,all_tags[format],1,FALSE),""),
IFERROR(VLOOKUP($N482,all_tags[format],1,FALSE),""),
IFERROR(VLOOKUP($O482,all_tags[format],1,FALSE),"")
)</f>
        <v>post</v>
      </c>
      <c r="AD482" s="5" t="str">
        <f>_xlfn.TEXTJOIN("#",TRUE,
IFERROR(VLOOKUP($F482,all_tags[type],1,FALSE),""),
IFERROR(VLOOKUP($G482,all_tags[type],1,FALSE),""),
IFERROR(VLOOKUP($H482,all_tags[type],1,FALSE),""),
IFERROR(VLOOKUP($I482,all_tags[type],1,FALSE),""),
IFERROR(VLOOKUP($J482,all_tags[type],1,FALSE),""),
IFERROR(VLOOKUP($K482,all_tags[type],1,FALSE),""),
IFERROR(VLOOKUP($L482,all_tags[type],1,FALSE),""),
IFERROR(VLOOKUP($M482,all_tags[type],1,FALSE),""),
IFERROR(VLOOKUP($N482,all_tags[type],1,FALSE),""),
IFERROR(VLOOKUP($O482,all_tags[type],1,FALSE),"")
)</f>
        <v>advice#recommendation</v>
      </c>
      <c r="AE482" s="5" t="str">
        <f>_xlfn.TEXTJOIN("#",TRUE,
IFERROR(VLOOKUP($F482,all_tags[level],1,FALSE),""),
IFERROR(VLOOKUP($G482,all_tags[level],1,FALSE),""),
IFERROR(VLOOKUP($H482,all_tags[level],1,FALSE),""),
IFERROR(VLOOKUP($I482,all_tags[level],1,FALSE),""),
IFERROR(VLOOKUP($J482,all_tags[level],1,FALSE),""),
IFERROR(VLOOKUP($K482,all_tags[level],1,FALSE),""),
IFERROR(VLOOKUP($L482,all_tags[level],1,FALSE),""),
IFERROR(VLOOKUP($M482,all_tags[level],1,FALSE),""),
IFERROR(VLOOKUP($N482,all_tags[level],1,FALSE),""),
IFERROR(VLOOKUP($O482,all_tags[level],1,FALSE),"")
)</f>
        <v/>
      </c>
      <c r="AF482" s="5" t="str">
        <f>_xlfn.TEXTJOIN("#",TRUE,
IFERROR(VLOOKUP($F482,all_tags[style],1,FALSE),""),
IFERROR(VLOOKUP($G482,all_tags[style],1,FALSE),""),
IFERROR(VLOOKUP($H482,all_tags[style],1,FALSE),""),
IFERROR(VLOOKUP($I482,all_tags[style],1,FALSE),""),
IFERROR(VLOOKUP($J482,all_tags[style],1,FALSE),""),
IFERROR(VLOOKUP($K482,all_tags[style],1,FALSE),""),
IFERROR(VLOOKUP($L482,all_tags[style],1,FALSE),""),
IFERROR(VLOOKUP($M482,all_tags[style],1,FALSE),""),
IFERROR(VLOOKUP($N482,all_tags[style],1,FALSE),""),
IFERROR(VLOOKUP($O482,all_tags[style],1,FALSE),"")
)</f>
        <v/>
      </c>
      <c r="AG482" s="5" t="str">
        <f>_xlfn.TEXTJOIN("#",TRUE,
IFERROR(VLOOKUP($F482,all_tags[theme],1,FALSE),""),
IFERROR(VLOOKUP($G482,all_tags[theme],1,FALSE),""),
IFERROR(VLOOKUP($H482,all_tags[theme],1,FALSE),""),
IFERROR(VLOOKUP($I482,all_tags[theme],1,FALSE),""),
IFERROR(VLOOKUP($J482,all_tags[theme],1,FALSE),""),
IFERROR(VLOOKUP($K482,all_tags[theme],1,FALSE),""),
IFERROR(VLOOKUP($L482,all_tags[theme],1,FALSE),""),
IFERROR(VLOOKUP($M482,all_tags[theme],1,FALSE),""),
IFERROR(VLOOKUP($N482,all_tags[theme],1,FALSE),""),
IFERROR(VLOOKUP($O482,all_tags[theme],1,FALSE),"")
)</f>
        <v>data-analysis</v>
      </c>
      <c r="AH482" s="5" t="str">
        <f>_xlfn.TEXTJOIN("#",TRUE,
IFERROR(VLOOKUP($F482,all_tags[topic],1,FALSE),""),
IFERROR(VLOOKUP($G482,all_tags[topic],1,FALSE),""),
IFERROR(VLOOKUP($H482,all_tags[topic],1,FALSE),""),
IFERROR(VLOOKUP($I482,all_tags[topic],1,FALSE),""),
IFERROR(VLOOKUP($J482,all_tags[topic],1,FALSE),""),
IFERROR(VLOOKUP($K482,all_tags[topic],1,FALSE),""),
IFERROR(VLOOKUP($L482,all_tags[topic],1,FALSE),""),
IFERROR(VLOOKUP($M482,all_tags[topic],1,FALSE),""),
IFERROR(VLOOKUP($N482,all_tags[topic],1,FALSE),""),
IFERROR(VLOOKUP($O482,all_tags[topic],1,FALSE),"")
)</f>
        <v/>
      </c>
      <c r="AI482" s="5" t="str">
        <f>_xlfn.TEXTJOIN("#",TRUE,
IFERROR(VLOOKUP($F482,all_tags[area],1,FALSE),""),
IFERROR(VLOOKUP($G482,all_tags[area],1,FALSE),""),
IFERROR(VLOOKUP($H482,all_tags[area],1,FALSE),""),
IFERROR(VLOOKUP($I482,all_tags[area],1,FALSE),""),
IFERROR(VLOOKUP($J482,all_tags[area],1,FALSE),""),
IFERROR(VLOOKUP($K482,all_tags[area],1,FALSE),""),
IFERROR(VLOOKUP($L482,all_tags[area],1,FALSE),""),
IFERROR(VLOOKUP($M482,all_tags[area],1,FALSE),""),
IFERROR(VLOOKUP($N482,all_tags[area],1,FALSE),""),
IFERROR(VLOOKUP($O482,all_tags[area],1,FALSE),"")
)</f>
        <v>database</v>
      </c>
      <c r="AJ482" s="5" t="str">
        <f>_xlfn.TEXTJOIN("#",TRUE,
IFERROR(VLOOKUP($F482,all_tags[technology],1,FALSE),""),
IFERROR(VLOOKUP($G482,all_tags[technology],1,FALSE),""),
IFERROR(VLOOKUP($H482,all_tags[technology],1,FALSE),""),
IFERROR(VLOOKUP($I482,all_tags[technology],1,FALSE),""),
IFERROR(VLOOKUP($J482,all_tags[technology],1,FALSE),""),
IFERROR(VLOOKUP($K482,all_tags[technology],1,FALSE),""),
IFERROR(VLOOKUP($L482,all_tags[technology],1,FALSE),""),
IFERROR(VLOOKUP($M482,all_tags[technology],1,FALSE),""),
IFERROR(VLOOKUP($N482,all_tags[technology],1,FALSE),""),
IFERROR(VLOOKUP($O482,all_tags[technology],1,FALSE),"")
)</f>
        <v/>
      </c>
      <c r="AK482" s="5" t="str">
        <f>_xlfn.TEXTJOIN("#",TRUE,
IFERROR(VLOOKUP($F482,all_tags[other],1,FALSE),""),
IFERROR(VLOOKUP($G482,all_tags[other],1,FALSE),""),
IFERROR(VLOOKUP($H482,all_tags[other],1,FALSE),""),
IFERROR(VLOOKUP($I482,all_tags[other],1,FALSE),""),
IFERROR(VLOOKUP($J482,all_tags[other],1,FALSE),""),
IFERROR(VLOOKUP($K482,all_tags[other],1,FALSE),""),
IFERROR(VLOOKUP($L482,all_tags[other],1,FALSE),""),
IFERROR(VLOOKUP($M482,all_tags[other],1,FALSE),""),
IFERROR(VLOOKUP($N482,all_tags[other],1,FALSE),""),
IFERROR(VLOOKUP($O482,all_tags[other],1,FALSE),"")
)</f>
        <v/>
      </c>
      <c r="AL482" t="str">
        <f t="shared" si="7"/>
        <v>post;advice;recommendation;data-analysis;database</v>
      </c>
    </row>
    <row r="483" spans="1:38" x14ac:dyDescent="0.25">
      <c r="A483" t="str">
        <f>source_data[[#This Row],[link_id]]</f>
        <v>L01129</v>
      </c>
      <c r="B483" t="str">
        <f>source_data[[#This Row],[link]]</f>
        <v>https://staff.math.su.se/hoehle/blog/2018/07/02/factfulness.html</v>
      </c>
      <c r="C483" t="str">
        <f>source_data[[#This Row],[article_title]]</f>
        <v>Factfulness: Building Gapminder Income Mountains</v>
      </c>
      <c r="D483" t="str">
        <f>source_data[[#This Row],[concatenate]]</f>
        <v>post;how-to;data-viz;technique;technology;tidyverse;rstats</v>
      </c>
      <c r="E483">
        <f>source_data[[#This Row],[tag_count]]</f>
        <v>6</v>
      </c>
      <c r="F483" t="str" cm="1">
        <f t="array" ref="F483:L483">_xlfn.TEXTSPLIT(Table5[[#This Row],[concatenate]],";")</f>
        <v>post</v>
      </c>
      <c r="G483" t="str">
        <v>how-to</v>
      </c>
      <c r="H483" t="str">
        <v>data-viz</v>
      </c>
      <c r="I483" t="str">
        <v>technique</v>
      </c>
      <c r="J483" t="str">
        <v>technology</v>
      </c>
      <c r="K483" t="str">
        <v>tidyverse</v>
      </c>
      <c r="L483" t="str">
        <v>rstats</v>
      </c>
      <c r="Q483">
        <f>IF(ISBLANK(F483),-1,COUNTIF(all_tags[],F483)-COUNTIF(all_tags[category],F483))</f>
        <v>1</v>
      </c>
      <c r="R483">
        <f>IF(ISBLANK(G483),-1,COUNTIF(all_tags[],G483)-COUNTIF(all_tags[category],G483))</f>
        <v>1</v>
      </c>
      <c r="S483">
        <f>IF(ISBLANK(H483),-1,COUNTIF(all_tags[],H483)-COUNTIF(all_tags[category],H483))</f>
        <v>1</v>
      </c>
      <c r="T483">
        <f>IF(ISBLANK(I483),-1,COUNTIF(all_tags[],I483)-COUNTIF(all_tags[category],I483))</f>
        <v>1</v>
      </c>
      <c r="U483">
        <f>IF(ISBLANK(J483),-1,COUNTIF(all_tags[],J483)-COUNTIF(all_tags[category],J483))</f>
        <v>1</v>
      </c>
      <c r="V483">
        <f>IF(ISBLANK(K483),-1,COUNTIF(all_tags[],K483)-COUNTIF(all_tags[category],K483))</f>
        <v>1</v>
      </c>
      <c r="W483">
        <f>IF(ISBLANK(L483),-1,COUNTIF(all_tags[],L483)-COUNTIF(all_tags[category],L483))</f>
        <v>1</v>
      </c>
      <c r="X483">
        <f>IF(ISBLANK(M483),-1,COUNTIF(all_tags[],M483)-COUNTIF(all_tags[category],M483))</f>
        <v>-1</v>
      </c>
      <c r="Y483">
        <f>IF(ISBLANK(N483),-1,COUNTIF(all_tags[],N483)-COUNTIF(all_tags[category],N483))</f>
        <v>-1</v>
      </c>
      <c r="Z483">
        <f>IF(ISBLANK(O483),-1,COUNTIF(all_tags[],O483)-COUNTIF(all_tags[category],O483))</f>
        <v>-1</v>
      </c>
      <c r="AB483" t="str">
        <f>Table5[[#This Row],[link_id]]</f>
        <v>L01129</v>
      </c>
      <c r="AC483" s="5" t="str">
        <f>_xlfn.TEXTJOIN("#",TRUE,
IFERROR(VLOOKUP($F483,all_tags[format],1,FALSE),""),
IFERROR(VLOOKUP($G483,all_tags[format],1,FALSE),""),
IFERROR(VLOOKUP($H483,all_tags[format],1,FALSE),""),
IFERROR(VLOOKUP($I483,all_tags[format],1,FALSE),""),
IFERROR(VLOOKUP($J483,all_tags[format],1,FALSE),""),
IFERROR(VLOOKUP($K483,all_tags[format],1,FALSE),""),
IFERROR(VLOOKUP($L483,all_tags[format],1,FALSE),""),
IFERROR(VLOOKUP($M483,all_tags[format],1,FALSE),""),
IFERROR(VLOOKUP($N483,all_tags[format],1,FALSE),""),
IFERROR(VLOOKUP($O483,all_tags[format],1,FALSE),"")
)</f>
        <v>post</v>
      </c>
      <c r="AD483" s="5" t="str">
        <f>_xlfn.TEXTJOIN("#",TRUE,
IFERROR(VLOOKUP($F483,all_tags[type],1,FALSE),""),
IFERROR(VLOOKUP($G483,all_tags[type],1,FALSE),""),
IFERROR(VLOOKUP($H483,all_tags[type],1,FALSE),""),
IFERROR(VLOOKUP($I483,all_tags[type],1,FALSE),""),
IFERROR(VLOOKUP($J483,all_tags[type],1,FALSE),""),
IFERROR(VLOOKUP($K483,all_tags[type],1,FALSE),""),
IFERROR(VLOOKUP($L483,all_tags[type],1,FALSE),""),
IFERROR(VLOOKUP($M483,all_tags[type],1,FALSE),""),
IFERROR(VLOOKUP($N483,all_tags[type],1,FALSE),""),
IFERROR(VLOOKUP($O483,all_tags[type],1,FALSE),"")
)</f>
        <v>how-to</v>
      </c>
      <c r="AE483" s="5" t="str">
        <f>_xlfn.TEXTJOIN("#",TRUE,
IFERROR(VLOOKUP($F483,all_tags[level],1,FALSE),""),
IFERROR(VLOOKUP($G483,all_tags[level],1,FALSE),""),
IFERROR(VLOOKUP($H483,all_tags[level],1,FALSE),""),
IFERROR(VLOOKUP($I483,all_tags[level],1,FALSE),""),
IFERROR(VLOOKUP($J483,all_tags[level],1,FALSE),""),
IFERROR(VLOOKUP($K483,all_tags[level],1,FALSE),""),
IFERROR(VLOOKUP($L483,all_tags[level],1,FALSE),""),
IFERROR(VLOOKUP($M483,all_tags[level],1,FALSE),""),
IFERROR(VLOOKUP($N483,all_tags[level],1,FALSE),""),
IFERROR(VLOOKUP($O483,all_tags[level],1,FALSE),"")
)</f>
        <v/>
      </c>
      <c r="AF483" s="5" t="str">
        <f>_xlfn.TEXTJOIN("#",TRUE,
IFERROR(VLOOKUP($F483,all_tags[style],1,FALSE),""),
IFERROR(VLOOKUP($G483,all_tags[style],1,FALSE),""),
IFERROR(VLOOKUP($H483,all_tags[style],1,FALSE),""),
IFERROR(VLOOKUP($I483,all_tags[style],1,FALSE),""),
IFERROR(VLOOKUP($J483,all_tags[style],1,FALSE),""),
IFERROR(VLOOKUP($K483,all_tags[style],1,FALSE),""),
IFERROR(VLOOKUP($L483,all_tags[style],1,FALSE),""),
IFERROR(VLOOKUP($M483,all_tags[style],1,FALSE),""),
IFERROR(VLOOKUP($N483,all_tags[style],1,FALSE),""),
IFERROR(VLOOKUP($O483,all_tags[style],1,FALSE),"")
)</f>
        <v/>
      </c>
      <c r="AG483" s="5" t="str">
        <f>_xlfn.TEXTJOIN("#",TRUE,
IFERROR(VLOOKUP($F483,all_tags[theme],1,FALSE),""),
IFERROR(VLOOKUP($G483,all_tags[theme],1,FALSE),""),
IFERROR(VLOOKUP($H483,all_tags[theme],1,FALSE),""),
IFERROR(VLOOKUP($I483,all_tags[theme],1,FALSE),""),
IFERROR(VLOOKUP($J483,all_tags[theme],1,FALSE),""),
IFERROR(VLOOKUP($K483,all_tags[theme],1,FALSE),""),
IFERROR(VLOOKUP($L483,all_tags[theme],1,FALSE),""),
IFERROR(VLOOKUP($M483,all_tags[theme],1,FALSE),""),
IFERROR(VLOOKUP($N483,all_tags[theme],1,FALSE),""),
IFERROR(VLOOKUP($O483,all_tags[theme],1,FALSE),"")
)</f>
        <v>data-viz</v>
      </c>
      <c r="AH483" s="5" t="str">
        <f>_xlfn.TEXTJOIN("#",TRUE,
IFERROR(VLOOKUP($F483,all_tags[topic],1,FALSE),""),
IFERROR(VLOOKUP($G483,all_tags[topic],1,FALSE),""),
IFERROR(VLOOKUP($H483,all_tags[topic],1,FALSE),""),
IFERROR(VLOOKUP($I483,all_tags[topic],1,FALSE),""),
IFERROR(VLOOKUP($J483,all_tags[topic],1,FALSE),""),
IFERROR(VLOOKUP($K483,all_tags[topic],1,FALSE),""),
IFERROR(VLOOKUP($L483,all_tags[topic],1,FALSE),""),
IFERROR(VLOOKUP($M483,all_tags[topic],1,FALSE),""),
IFERROR(VLOOKUP($N483,all_tags[topic],1,FALSE),""),
IFERROR(VLOOKUP($O483,all_tags[topic],1,FALSE),"")
)</f>
        <v>technique#technology</v>
      </c>
      <c r="AI483" s="5" t="str">
        <f>_xlfn.TEXTJOIN("#",TRUE,
IFERROR(VLOOKUP($F483,all_tags[area],1,FALSE),""),
IFERROR(VLOOKUP($G483,all_tags[area],1,FALSE),""),
IFERROR(VLOOKUP($H483,all_tags[area],1,FALSE),""),
IFERROR(VLOOKUP($I483,all_tags[area],1,FALSE),""),
IFERROR(VLOOKUP($J483,all_tags[area],1,FALSE),""),
IFERROR(VLOOKUP($K483,all_tags[area],1,FALSE),""),
IFERROR(VLOOKUP($L483,all_tags[area],1,FALSE),""),
IFERROR(VLOOKUP($M483,all_tags[area],1,FALSE),""),
IFERROR(VLOOKUP($N483,all_tags[area],1,FALSE),""),
IFERROR(VLOOKUP($O483,all_tags[area],1,FALSE),"")
)</f>
        <v/>
      </c>
      <c r="AJ483" s="5" t="str">
        <f>_xlfn.TEXTJOIN("#",TRUE,
IFERROR(VLOOKUP($F483,all_tags[technology],1,FALSE),""),
IFERROR(VLOOKUP($G483,all_tags[technology],1,FALSE),""),
IFERROR(VLOOKUP($H483,all_tags[technology],1,FALSE),""),
IFERROR(VLOOKUP($I483,all_tags[technology],1,FALSE),""),
IFERROR(VLOOKUP($J483,all_tags[technology],1,FALSE),""),
IFERROR(VLOOKUP($K483,all_tags[technology],1,FALSE),""),
IFERROR(VLOOKUP($L483,all_tags[technology],1,FALSE),""),
IFERROR(VLOOKUP($M483,all_tags[technology],1,FALSE),""),
IFERROR(VLOOKUP($N483,all_tags[technology],1,FALSE),""),
IFERROR(VLOOKUP($O483,all_tags[technology],1,FALSE),"")
)</f>
        <v>tidyverse#rstats</v>
      </c>
      <c r="AK483" s="5" t="str">
        <f>_xlfn.TEXTJOIN("#",TRUE,
IFERROR(VLOOKUP($F483,all_tags[other],1,FALSE),""),
IFERROR(VLOOKUP($G483,all_tags[other],1,FALSE),""),
IFERROR(VLOOKUP($H483,all_tags[other],1,FALSE),""),
IFERROR(VLOOKUP($I483,all_tags[other],1,FALSE),""),
IFERROR(VLOOKUP($J483,all_tags[other],1,FALSE),""),
IFERROR(VLOOKUP($K483,all_tags[other],1,FALSE),""),
IFERROR(VLOOKUP($L483,all_tags[other],1,FALSE),""),
IFERROR(VLOOKUP($M483,all_tags[other],1,FALSE),""),
IFERROR(VLOOKUP($N483,all_tags[other],1,FALSE),""),
IFERROR(VLOOKUP($O483,all_tags[other],1,FALSE),"")
)</f>
        <v/>
      </c>
      <c r="AL483" t="str">
        <f t="shared" si="7"/>
        <v>post;how-to;data-viz;technique;technology;tidyverse;rstats</v>
      </c>
    </row>
    <row r="484" spans="1:38" x14ac:dyDescent="0.25">
      <c r="A484" t="str">
        <f>source_data[[#This Row],[link_id]]</f>
        <v>L01130</v>
      </c>
      <c r="B484" t="str">
        <f>source_data[[#This Row],[link]]</f>
        <v>http://staff.math.su.se/hoehle/blog/2016/08/21/gapMedal.html</v>
      </c>
      <c r="C484" t="str">
        <f>source_data[[#This Row],[article_title]]</f>
        <v>The Olympic Medal Table Visualized Gapminder Style</v>
      </c>
      <c r="D484" t="str">
        <f>source_data[[#This Row],[concatenate]]</f>
        <v>post;tutorial;data-viz;technology;animation;rstats</v>
      </c>
      <c r="E484">
        <f>source_data[[#This Row],[tag_count]]</f>
        <v>6</v>
      </c>
      <c r="F484" t="str" cm="1">
        <f t="array" ref="F484:K484">_xlfn.TEXTSPLIT(Table5[[#This Row],[concatenate]],";")</f>
        <v>post</v>
      </c>
      <c r="G484" t="str">
        <v>tutorial</v>
      </c>
      <c r="H484" t="str">
        <v>data-viz</v>
      </c>
      <c r="I484" t="str">
        <v>technology</v>
      </c>
      <c r="J484" t="str">
        <v>animation</v>
      </c>
      <c r="K484" t="str">
        <v>rstats</v>
      </c>
      <c r="Q484">
        <f>IF(ISBLANK(F484),-1,COUNTIF(all_tags[],F484)-COUNTIF(all_tags[category],F484))</f>
        <v>1</v>
      </c>
      <c r="R484">
        <f>IF(ISBLANK(G484),-1,COUNTIF(all_tags[],G484)-COUNTIF(all_tags[category],G484))</f>
        <v>1</v>
      </c>
      <c r="S484">
        <f>IF(ISBLANK(H484),-1,COUNTIF(all_tags[],H484)-COUNTIF(all_tags[category],H484))</f>
        <v>1</v>
      </c>
      <c r="T484">
        <f>IF(ISBLANK(I484),-1,COUNTIF(all_tags[],I484)-COUNTIF(all_tags[category],I484))</f>
        <v>1</v>
      </c>
      <c r="U484">
        <f>IF(ISBLANK(J484),-1,COUNTIF(all_tags[],J484)-COUNTIF(all_tags[category],J484))</f>
        <v>1</v>
      </c>
      <c r="V484">
        <f>IF(ISBLANK(K484),-1,COUNTIF(all_tags[],K484)-COUNTIF(all_tags[category],K484))</f>
        <v>1</v>
      </c>
      <c r="W484">
        <f>IF(ISBLANK(L484),-1,COUNTIF(all_tags[],L484)-COUNTIF(all_tags[category],L484))</f>
        <v>-1</v>
      </c>
      <c r="X484">
        <f>IF(ISBLANK(M484),-1,COUNTIF(all_tags[],M484)-COUNTIF(all_tags[category],M484))</f>
        <v>-1</v>
      </c>
      <c r="Y484">
        <f>IF(ISBLANK(N484),-1,COUNTIF(all_tags[],N484)-COUNTIF(all_tags[category],N484))</f>
        <v>-1</v>
      </c>
      <c r="Z484">
        <f>IF(ISBLANK(O484),-1,COUNTIF(all_tags[],O484)-COUNTIF(all_tags[category],O484))</f>
        <v>-1</v>
      </c>
      <c r="AB484" t="str">
        <f>Table5[[#This Row],[link_id]]</f>
        <v>L01130</v>
      </c>
      <c r="AC484" s="5" t="str">
        <f>_xlfn.TEXTJOIN("#",TRUE,
IFERROR(VLOOKUP($F484,all_tags[format],1,FALSE),""),
IFERROR(VLOOKUP($G484,all_tags[format],1,FALSE),""),
IFERROR(VLOOKUP($H484,all_tags[format],1,FALSE),""),
IFERROR(VLOOKUP($I484,all_tags[format],1,FALSE),""),
IFERROR(VLOOKUP($J484,all_tags[format],1,FALSE),""),
IFERROR(VLOOKUP($K484,all_tags[format],1,FALSE),""),
IFERROR(VLOOKUP($L484,all_tags[format],1,FALSE),""),
IFERROR(VLOOKUP($M484,all_tags[format],1,FALSE),""),
IFERROR(VLOOKUP($N484,all_tags[format],1,FALSE),""),
IFERROR(VLOOKUP($O484,all_tags[format],1,FALSE),"")
)</f>
        <v>post</v>
      </c>
      <c r="AD484" s="5" t="str">
        <f>_xlfn.TEXTJOIN("#",TRUE,
IFERROR(VLOOKUP($F484,all_tags[type],1,FALSE),""),
IFERROR(VLOOKUP($G484,all_tags[type],1,FALSE),""),
IFERROR(VLOOKUP($H484,all_tags[type],1,FALSE),""),
IFERROR(VLOOKUP($I484,all_tags[type],1,FALSE),""),
IFERROR(VLOOKUP($J484,all_tags[type],1,FALSE),""),
IFERROR(VLOOKUP($K484,all_tags[type],1,FALSE),""),
IFERROR(VLOOKUP($L484,all_tags[type],1,FALSE),""),
IFERROR(VLOOKUP($M484,all_tags[type],1,FALSE),""),
IFERROR(VLOOKUP($N484,all_tags[type],1,FALSE),""),
IFERROR(VLOOKUP($O484,all_tags[type],1,FALSE),"")
)</f>
        <v>tutorial</v>
      </c>
      <c r="AE484" s="5" t="str">
        <f>_xlfn.TEXTJOIN("#",TRUE,
IFERROR(VLOOKUP($F484,all_tags[level],1,FALSE),""),
IFERROR(VLOOKUP($G484,all_tags[level],1,FALSE),""),
IFERROR(VLOOKUP($H484,all_tags[level],1,FALSE),""),
IFERROR(VLOOKUP($I484,all_tags[level],1,FALSE),""),
IFERROR(VLOOKUP($J484,all_tags[level],1,FALSE),""),
IFERROR(VLOOKUP($K484,all_tags[level],1,FALSE),""),
IFERROR(VLOOKUP($L484,all_tags[level],1,FALSE),""),
IFERROR(VLOOKUP($M484,all_tags[level],1,FALSE),""),
IFERROR(VLOOKUP($N484,all_tags[level],1,FALSE),""),
IFERROR(VLOOKUP($O484,all_tags[level],1,FALSE),"")
)</f>
        <v/>
      </c>
      <c r="AF484" s="5" t="str">
        <f>_xlfn.TEXTJOIN("#",TRUE,
IFERROR(VLOOKUP($F484,all_tags[style],1,FALSE),""),
IFERROR(VLOOKUP($G484,all_tags[style],1,FALSE),""),
IFERROR(VLOOKUP($H484,all_tags[style],1,FALSE),""),
IFERROR(VLOOKUP($I484,all_tags[style],1,FALSE),""),
IFERROR(VLOOKUP($J484,all_tags[style],1,FALSE),""),
IFERROR(VLOOKUP($K484,all_tags[style],1,FALSE),""),
IFERROR(VLOOKUP($L484,all_tags[style],1,FALSE),""),
IFERROR(VLOOKUP($M484,all_tags[style],1,FALSE),""),
IFERROR(VLOOKUP($N484,all_tags[style],1,FALSE),""),
IFERROR(VLOOKUP($O484,all_tags[style],1,FALSE),"")
)</f>
        <v/>
      </c>
      <c r="AG484" s="5" t="str">
        <f>_xlfn.TEXTJOIN("#",TRUE,
IFERROR(VLOOKUP($F484,all_tags[theme],1,FALSE),""),
IFERROR(VLOOKUP($G484,all_tags[theme],1,FALSE),""),
IFERROR(VLOOKUP($H484,all_tags[theme],1,FALSE),""),
IFERROR(VLOOKUP($I484,all_tags[theme],1,FALSE),""),
IFERROR(VLOOKUP($J484,all_tags[theme],1,FALSE),""),
IFERROR(VLOOKUP($K484,all_tags[theme],1,FALSE),""),
IFERROR(VLOOKUP($L484,all_tags[theme],1,FALSE),""),
IFERROR(VLOOKUP($M484,all_tags[theme],1,FALSE),""),
IFERROR(VLOOKUP($N484,all_tags[theme],1,FALSE),""),
IFERROR(VLOOKUP($O484,all_tags[theme],1,FALSE),"")
)</f>
        <v>data-viz</v>
      </c>
      <c r="AH484" s="5" t="str">
        <f>_xlfn.TEXTJOIN("#",TRUE,
IFERROR(VLOOKUP($F484,all_tags[topic],1,FALSE),""),
IFERROR(VLOOKUP($G484,all_tags[topic],1,FALSE),""),
IFERROR(VLOOKUP($H484,all_tags[topic],1,FALSE),""),
IFERROR(VLOOKUP($I484,all_tags[topic],1,FALSE),""),
IFERROR(VLOOKUP($J484,all_tags[topic],1,FALSE),""),
IFERROR(VLOOKUP($K484,all_tags[topic],1,FALSE),""),
IFERROR(VLOOKUP($L484,all_tags[topic],1,FALSE),""),
IFERROR(VLOOKUP($M484,all_tags[topic],1,FALSE),""),
IFERROR(VLOOKUP($N484,all_tags[topic],1,FALSE),""),
IFERROR(VLOOKUP($O484,all_tags[topic],1,FALSE),"")
)</f>
        <v>technology</v>
      </c>
      <c r="AI484" s="5" t="str">
        <f>_xlfn.TEXTJOIN("#",TRUE,
IFERROR(VLOOKUP($F484,all_tags[area],1,FALSE),""),
IFERROR(VLOOKUP($G484,all_tags[area],1,FALSE),""),
IFERROR(VLOOKUP($H484,all_tags[area],1,FALSE),""),
IFERROR(VLOOKUP($I484,all_tags[area],1,FALSE),""),
IFERROR(VLOOKUP($J484,all_tags[area],1,FALSE),""),
IFERROR(VLOOKUP($K484,all_tags[area],1,FALSE),""),
IFERROR(VLOOKUP($L484,all_tags[area],1,FALSE),""),
IFERROR(VLOOKUP($M484,all_tags[area],1,FALSE),""),
IFERROR(VLOOKUP($N484,all_tags[area],1,FALSE),""),
IFERROR(VLOOKUP($O484,all_tags[area],1,FALSE),"")
)</f>
        <v>animation</v>
      </c>
      <c r="AJ484" s="5" t="str">
        <f>_xlfn.TEXTJOIN("#",TRUE,
IFERROR(VLOOKUP($F484,all_tags[technology],1,FALSE),""),
IFERROR(VLOOKUP($G484,all_tags[technology],1,FALSE),""),
IFERROR(VLOOKUP($H484,all_tags[technology],1,FALSE),""),
IFERROR(VLOOKUP($I484,all_tags[technology],1,FALSE),""),
IFERROR(VLOOKUP($J484,all_tags[technology],1,FALSE),""),
IFERROR(VLOOKUP($K484,all_tags[technology],1,FALSE),""),
IFERROR(VLOOKUP($L484,all_tags[technology],1,FALSE),""),
IFERROR(VLOOKUP($M484,all_tags[technology],1,FALSE),""),
IFERROR(VLOOKUP($N484,all_tags[technology],1,FALSE),""),
IFERROR(VLOOKUP($O484,all_tags[technology],1,FALSE),"")
)</f>
        <v>rstats</v>
      </c>
      <c r="AK484" s="5" t="str">
        <f>_xlfn.TEXTJOIN("#",TRUE,
IFERROR(VLOOKUP($F484,all_tags[other],1,FALSE),""),
IFERROR(VLOOKUP($G484,all_tags[other],1,FALSE),""),
IFERROR(VLOOKUP($H484,all_tags[other],1,FALSE),""),
IFERROR(VLOOKUP($I484,all_tags[other],1,FALSE),""),
IFERROR(VLOOKUP($J484,all_tags[other],1,FALSE),""),
IFERROR(VLOOKUP($K484,all_tags[other],1,FALSE),""),
IFERROR(VLOOKUP($L484,all_tags[other],1,FALSE),""),
IFERROR(VLOOKUP($M484,all_tags[other],1,FALSE),""),
IFERROR(VLOOKUP($N484,all_tags[other],1,FALSE),""),
IFERROR(VLOOKUP($O484,all_tags[other],1,FALSE),"")
)</f>
        <v/>
      </c>
      <c r="AL484" t="str">
        <f t="shared" si="7"/>
        <v>post;tutorial;data-viz;technology;animation;rstats</v>
      </c>
    </row>
    <row r="485" spans="1:38" x14ac:dyDescent="0.25">
      <c r="A485" t="str">
        <f>source_data[[#This Row],[link_id]]</f>
        <v>L01132</v>
      </c>
      <c r="B485" t="str">
        <f>source_data[[#This Row],[link]]</f>
        <v>https://neogeografia.wordpress.com/2018/09/26/flourish-data-visualization-and-storytelling-no-coding-required/</v>
      </c>
      <c r="C485" t="str">
        <f>source_data[[#This Row],[article_title]]</f>
        <v>Flourish: Data Visualization and storytelling, No coding required</v>
      </c>
      <c r="D485" t="str">
        <f>source_data[[#This Row],[concatenate]]</f>
        <v>post;overview;data-viz;tool;paid</v>
      </c>
      <c r="E485">
        <f>source_data[[#This Row],[tag_count]]</f>
        <v>6</v>
      </c>
      <c r="F485" t="str" cm="1">
        <f t="array" ref="F485:J485">_xlfn.TEXTSPLIT(Table5[[#This Row],[concatenate]],";")</f>
        <v>post</v>
      </c>
      <c r="G485" t="str">
        <v>overview</v>
      </c>
      <c r="H485" t="str">
        <v>data-viz</v>
      </c>
      <c r="I485" t="str">
        <v>tool</v>
      </c>
      <c r="J485" t="str">
        <v>paid</v>
      </c>
      <c r="Q485">
        <f>IF(ISBLANK(F485),-1,COUNTIF(all_tags[],F485)-COUNTIF(all_tags[category],F485))</f>
        <v>1</v>
      </c>
      <c r="R485">
        <f>IF(ISBLANK(G485),-1,COUNTIF(all_tags[],G485)-COUNTIF(all_tags[category],G485))</f>
        <v>1</v>
      </c>
      <c r="S485">
        <f>IF(ISBLANK(H485),-1,COUNTIF(all_tags[],H485)-COUNTIF(all_tags[category],H485))</f>
        <v>1</v>
      </c>
      <c r="T485">
        <f>IF(ISBLANK(I485),-1,COUNTIF(all_tags[],I485)-COUNTIF(all_tags[category],I485))</f>
        <v>1</v>
      </c>
      <c r="U485">
        <f>IF(ISBLANK(J485),-1,COUNTIF(all_tags[],J485)-COUNTIF(all_tags[category],J485))</f>
        <v>1</v>
      </c>
      <c r="V485">
        <f>IF(ISBLANK(K485),-1,COUNTIF(all_tags[],K485)-COUNTIF(all_tags[category],K485))</f>
        <v>-1</v>
      </c>
      <c r="W485">
        <f>IF(ISBLANK(L485),-1,COUNTIF(all_tags[],L485)-COUNTIF(all_tags[category],L485))</f>
        <v>-1</v>
      </c>
      <c r="X485">
        <f>IF(ISBLANK(M485),-1,COUNTIF(all_tags[],M485)-COUNTIF(all_tags[category],M485))</f>
        <v>-1</v>
      </c>
      <c r="Y485">
        <f>IF(ISBLANK(N485),-1,COUNTIF(all_tags[],N485)-COUNTIF(all_tags[category],N485))</f>
        <v>-1</v>
      </c>
      <c r="Z485">
        <f>IF(ISBLANK(O485),-1,COUNTIF(all_tags[],O485)-COUNTIF(all_tags[category],O485))</f>
        <v>-1</v>
      </c>
      <c r="AB485" t="str">
        <f>Table5[[#This Row],[link_id]]</f>
        <v>L01132</v>
      </c>
      <c r="AC485" s="5" t="str">
        <f>_xlfn.TEXTJOIN("#",TRUE,
IFERROR(VLOOKUP($F485,all_tags[format],1,FALSE),""),
IFERROR(VLOOKUP($G485,all_tags[format],1,FALSE),""),
IFERROR(VLOOKUP($H485,all_tags[format],1,FALSE),""),
IFERROR(VLOOKUP($I485,all_tags[format],1,FALSE),""),
IFERROR(VLOOKUP($J485,all_tags[format],1,FALSE),""),
IFERROR(VLOOKUP($K485,all_tags[format],1,FALSE),""),
IFERROR(VLOOKUP($L485,all_tags[format],1,FALSE),""),
IFERROR(VLOOKUP($M485,all_tags[format],1,FALSE),""),
IFERROR(VLOOKUP($N485,all_tags[format],1,FALSE),""),
IFERROR(VLOOKUP($O485,all_tags[format],1,FALSE),"")
)</f>
        <v>post</v>
      </c>
      <c r="AD485" s="5" t="str">
        <f>_xlfn.TEXTJOIN("#",TRUE,
IFERROR(VLOOKUP($F485,all_tags[type],1,FALSE),""),
IFERROR(VLOOKUP($G485,all_tags[type],1,FALSE),""),
IFERROR(VLOOKUP($H485,all_tags[type],1,FALSE),""),
IFERROR(VLOOKUP($I485,all_tags[type],1,FALSE),""),
IFERROR(VLOOKUP($J485,all_tags[type],1,FALSE),""),
IFERROR(VLOOKUP($K485,all_tags[type],1,FALSE),""),
IFERROR(VLOOKUP($L485,all_tags[type],1,FALSE),""),
IFERROR(VLOOKUP($M485,all_tags[type],1,FALSE),""),
IFERROR(VLOOKUP($N485,all_tags[type],1,FALSE),""),
IFERROR(VLOOKUP($O485,all_tags[type],1,FALSE),"")
)</f>
        <v/>
      </c>
      <c r="AE485" s="5" t="str">
        <f>_xlfn.TEXTJOIN("#",TRUE,
IFERROR(VLOOKUP($F485,all_tags[level],1,FALSE),""),
IFERROR(VLOOKUP($G485,all_tags[level],1,FALSE),""),
IFERROR(VLOOKUP($H485,all_tags[level],1,FALSE),""),
IFERROR(VLOOKUP($I485,all_tags[level],1,FALSE),""),
IFERROR(VLOOKUP($J485,all_tags[level],1,FALSE),""),
IFERROR(VLOOKUP($K485,all_tags[level],1,FALSE),""),
IFERROR(VLOOKUP($L485,all_tags[level],1,FALSE),""),
IFERROR(VLOOKUP($M485,all_tags[level],1,FALSE),""),
IFERROR(VLOOKUP($N485,all_tags[level],1,FALSE),""),
IFERROR(VLOOKUP($O485,all_tags[level],1,FALSE),"")
)</f>
        <v>overview</v>
      </c>
      <c r="AF485" s="5" t="str">
        <f>_xlfn.TEXTJOIN("#",TRUE,
IFERROR(VLOOKUP($F485,all_tags[style],1,FALSE),""),
IFERROR(VLOOKUP($G485,all_tags[style],1,FALSE),""),
IFERROR(VLOOKUP($H485,all_tags[style],1,FALSE),""),
IFERROR(VLOOKUP($I485,all_tags[style],1,FALSE),""),
IFERROR(VLOOKUP($J485,all_tags[style],1,FALSE),""),
IFERROR(VLOOKUP($K485,all_tags[style],1,FALSE),""),
IFERROR(VLOOKUP($L485,all_tags[style],1,FALSE),""),
IFERROR(VLOOKUP($M485,all_tags[style],1,FALSE),""),
IFERROR(VLOOKUP($N485,all_tags[style],1,FALSE),""),
IFERROR(VLOOKUP($O485,all_tags[style],1,FALSE),"")
)</f>
        <v/>
      </c>
      <c r="AG485" s="5" t="str">
        <f>_xlfn.TEXTJOIN("#",TRUE,
IFERROR(VLOOKUP($F485,all_tags[theme],1,FALSE),""),
IFERROR(VLOOKUP($G485,all_tags[theme],1,FALSE),""),
IFERROR(VLOOKUP($H485,all_tags[theme],1,FALSE),""),
IFERROR(VLOOKUP($I485,all_tags[theme],1,FALSE),""),
IFERROR(VLOOKUP($J485,all_tags[theme],1,FALSE),""),
IFERROR(VLOOKUP($K485,all_tags[theme],1,FALSE),""),
IFERROR(VLOOKUP($L485,all_tags[theme],1,FALSE),""),
IFERROR(VLOOKUP($M485,all_tags[theme],1,FALSE),""),
IFERROR(VLOOKUP($N485,all_tags[theme],1,FALSE),""),
IFERROR(VLOOKUP($O485,all_tags[theme],1,FALSE),"")
)</f>
        <v>data-viz</v>
      </c>
      <c r="AH485" s="5" t="str">
        <f>_xlfn.TEXTJOIN("#",TRUE,
IFERROR(VLOOKUP($F485,all_tags[topic],1,FALSE),""),
IFERROR(VLOOKUP($G485,all_tags[topic],1,FALSE),""),
IFERROR(VLOOKUP($H485,all_tags[topic],1,FALSE),""),
IFERROR(VLOOKUP($I485,all_tags[topic],1,FALSE),""),
IFERROR(VLOOKUP($J485,all_tags[topic],1,FALSE),""),
IFERROR(VLOOKUP($K485,all_tags[topic],1,FALSE),""),
IFERROR(VLOOKUP($L485,all_tags[topic],1,FALSE),""),
IFERROR(VLOOKUP($M485,all_tags[topic],1,FALSE),""),
IFERROR(VLOOKUP($N485,all_tags[topic],1,FALSE),""),
IFERROR(VLOOKUP($O485,all_tags[topic],1,FALSE),"")
)</f>
        <v>tool</v>
      </c>
      <c r="AI485" s="5" t="str">
        <f>_xlfn.TEXTJOIN("#",TRUE,
IFERROR(VLOOKUP($F485,all_tags[area],1,FALSE),""),
IFERROR(VLOOKUP($G485,all_tags[area],1,FALSE),""),
IFERROR(VLOOKUP($H485,all_tags[area],1,FALSE),""),
IFERROR(VLOOKUP($I485,all_tags[area],1,FALSE),""),
IFERROR(VLOOKUP($J485,all_tags[area],1,FALSE),""),
IFERROR(VLOOKUP($K485,all_tags[area],1,FALSE),""),
IFERROR(VLOOKUP($L485,all_tags[area],1,FALSE),""),
IFERROR(VLOOKUP($M485,all_tags[area],1,FALSE),""),
IFERROR(VLOOKUP($N485,all_tags[area],1,FALSE),""),
IFERROR(VLOOKUP($O485,all_tags[area],1,FALSE),"")
)</f>
        <v/>
      </c>
      <c r="AJ485" s="5" t="str">
        <f>_xlfn.TEXTJOIN("#",TRUE,
IFERROR(VLOOKUP($F485,all_tags[technology],1,FALSE),""),
IFERROR(VLOOKUP($G485,all_tags[technology],1,FALSE),""),
IFERROR(VLOOKUP($H485,all_tags[technology],1,FALSE),""),
IFERROR(VLOOKUP($I485,all_tags[technology],1,FALSE),""),
IFERROR(VLOOKUP($J485,all_tags[technology],1,FALSE),""),
IFERROR(VLOOKUP($K485,all_tags[technology],1,FALSE),""),
IFERROR(VLOOKUP($L485,all_tags[technology],1,FALSE),""),
IFERROR(VLOOKUP($M485,all_tags[technology],1,FALSE),""),
IFERROR(VLOOKUP($N485,all_tags[technology],1,FALSE),""),
IFERROR(VLOOKUP($O485,all_tags[technology],1,FALSE),"")
)</f>
        <v/>
      </c>
      <c r="AK485" s="5" t="str">
        <f>_xlfn.TEXTJOIN("#",TRUE,
IFERROR(VLOOKUP($F485,all_tags[other],1,FALSE),""),
IFERROR(VLOOKUP($G485,all_tags[other],1,FALSE),""),
IFERROR(VLOOKUP($H485,all_tags[other],1,FALSE),""),
IFERROR(VLOOKUP($I485,all_tags[other],1,FALSE),""),
IFERROR(VLOOKUP($J485,all_tags[other],1,FALSE),""),
IFERROR(VLOOKUP($K485,all_tags[other],1,FALSE),""),
IFERROR(VLOOKUP($L485,all_tags[other],1,FALSE),""),
IFERROR(VLOOKUP($M485,all_tags[other],1,FALSE),""),
IFERROR(VLOOKUP($N485,all_tags[other],1,FALSE),""),
IFERROR(VLOOKUP($O485,all_tags[other],1,FALSE),"")
)</f>
        <v>paid</v>
      </c>
      <c r="AL485" t="str">
        <f t="shared" si="7"/>
        <v>post;overview;data-viz;tool;paid</v>
      </c>
    </row>
    <row r="486" spans="1:38" x14ac:dyDescent="0.25">
      <c r="A486" t="str">
        <f>source_data[[#This Row],[link_id]]</f>
        <v>L01133</v>
      </c>
      <c r="B486" t="str">
        <f>source_data[[#This Row],[link]]</f>
        <v>https://blog.revolutionanalytics.com/2018/09/r-developers-guide-to-azure.html</v>
      </c>
      <c r="C486" t="str">
        <f>source_data[[#This Row],[article_title]]</f>
        <v>R developer's guide to Azure</v>
      </c>
      <c r="D486" t="str">
        <f>source_data[[#This Row],[concatenate]]</f>
        <v>post;how-to;infrastructure;technology;rstats;azure</v>
      </c>
      <c r="E486">
        <f>source_data[[#This Row],[tag_count]]</f>
        <v>5</v>
      </c>
      <c r="F486" t="str" cm="1">
        <f t="array" ref="F486:K486">_xlfn.TEXTSPLIT(Table5[[#This Row],[concatenate]],";")</f>
        <v>post</v>
      </c>
      <c r="G486" t="str">
        <v>how-to</v>
      </c>
      <c r="H486" t="str">
        <v>infrastructure</v>
      </c>
      <c r="I486" t="str">
        <v>technology</v>
      </c>
      <c r="J486" t="str">
        <v>rstats</v>
      </c>
      <c r="K486" t="str">
        <v>azure</v>
      </c>
      <c r="Q486">
        <f>IF(ISBLANK(F486),-1,COUNTIF(all_tags[],F486)-COUNTIF(all_tags[category],F486))</f>
        <v>1</v>
      </c>
      <c r="R486">
        <f>IF(ISBLANK(G486),-1,COUNTIF(all_tags[],G486)-COUNTIF(all_tags[category],G486))</f>
        <v>1</v>
      </c>
      <c r="S486">
        <f>IF(ISBLANK(H486),-1,COUNTIF(all_tags[],H486)-COUNTIF(all_tags[category],H486))</f>
        <v>1</v>
      </c>
      <c r="T486">
        <f>IF(ISBLANK(I486),-1,COUNTIF(all_tags[],I486)-COUNTIF(all_tags[category],I486))</f>
        <v>1</v>
      </c>
      <c r="U486">
        <f>IF(ISBLANK(J486),-1,COUNTIF(all_tags[],J486)-COUNTIF(all_tags[category],J486))</f>
        <v>1</v>
      </c>
      <c r="V486">
        <f>IF(ISBLANK(K486),-1,COUNTIF(all_tags[],K486)-COUNTIF(all_tags[category],K486))</f>
        <v>1</v>
      </c>
      <c r="W486">
        <f>IF(ISBLANK(L486),-1,COUNTIF(all_tags[],L486)-COUNTIF(all_tags[category],L486))</f>
        <v>-1</v>
      </c>
      <c r="X486">
        <f>IF(ISBLANK(M486),-1,COUNTIF(all_tags[],M486)-COUNTIF(all_tags[category],M486))</f>
        <v>-1</v>
      </c>
      <c r="Y486">
        <f>IF(ISBLANK(N486),-1,COUNTIF(all_tags[],N486)-COUNTIF(all_tags[category],N486))</f>
        <v>-1</v>
      </c>
      <c r="Z486">
        <f>IF(ISBLANK(O486),-1,COUNTIF(all_tags[],O486)-COUNTIF(all_tags[category],O486))</f>
        <v>-1</v>
      </c>
      <c r="AB486" t="str">
        <f>Table5[[#This Row],[link_id]]</f>
        <v>L01133</v>
      </c>
      <c r="AC486" s="5" t="str">
        <f>_xlfn.TEXTJOIN("#",TRUE,
IFERROR(VLOOKUP($F486,all_tags[format],1,FALSE),""),
IFERROR(VLOOKUP($G486,all_tags[format],1,FALSE),""),
IFERROR(VLOOKUP($H486,all_tags[format],1,FALSE),""),
IFERROR(VLOOKUP($I486,all_tags[format],1,FALSE),""),
IFERROR(VLOOKUP($J486,all_tags[format],1,FALSE),""),
IFERROR(VLOOKUP($K486,all_tags[format],1,FALSE),""),
IFERROR(VLOOKUP($L486,all_tags[format],1,FALSE),""),
IFERROR(VLOOKUP($M486,all_tags[format],1,FALSE),""),
IFERROR(VLOOKUP($N486,all_tags[format],1,FALSE),""),
IFERROR(VLOOKUP($O486,all_tags[format],1,FALSE),"")
)</f>
        <v>post</v>
      </c>
      <c r="AD486" s="5" t="str">
        <f>_xlfn.TEXTJOIN("#",TRUE,
IFERROR(VLOOKUP($F486,all_tags[type],1,FALSE),""),
IFERROR(VLOOKUP($G486,all_tags[type],1,FALSE),""),
IFERROR(VLOOKUP($H486,all_tags[type],1,FALSE),""),
IFERROR(VLOOKUP($I486,all_tags[type],1,FALSE),""),
IFERROR(VLOOKUP($J486,all_tags[type],1,FALSE),""),
IFERROR(VLOOKUP($K486,all_tags[type],1,FALSE),""),
IFERROR(VLOOKUP($L486,all_tags[type],1,FALSE),""),
IFERROR(VLOOKUP($M486,all_tags[type],1,FALSE),""),
IFERROR(VLOOKUP($N486,all_tags[type],1,FALSE),""),
IFERROR(VLOOKUP($O486,all_tags[type],1,FALSE),"")
)</f>
        <v>how-to</v>
      </c>
      <c r="AE486" s="5" t="str">
        <f>_xlfn.TEXTJOIN("#",TRUE,
IFERROR(VLOOKUP($F486,all_tags[level],1,FALSE),""),
IFERROR(VLOOKUP($G486,all_tags[level],1,FALSE),""),
IFERROR(VLOOKUP($H486,all_tags[level],1,FALSE),""),
IFERROR(VLOOKUP($I486,all_tags[level],1,FALSE),""),
IFERROR(VLOOKUP($J486,all_tags[level],1,FALSE),""),
IFERROR(VLOOKUP($K486,all_tags[level],1,FALSE),""),
IFERROR(VLOOKUP($L486,all_tags[level],1,FALSE),""),
IFERROR(VLOOKUP($M486,all_tags[level],1,FALSE),""),
IFERROR(VLOOKUP($N486,all_tags[level],1,FALSE),""),
IFERROR(VLOOKUP($O486,all_tags[level],1,FALSE),"")
)</f>
        <v/>
      </c>
      <c r="AF486" s="5" t="str">
        <f>_xlfn.TEXTJOIN("#",TRUE,
IFERROR(VLOOKUP($F486,all_tags[style],1,FALSE),""),
IFERROR(VLOOKUP($G486,all_tags[style],1,FALSE),""),
IFERROR(VLOOKUP($H486,all_tags[style],1,FALSE),""),
IFERROR(VLOOKUP($I486,all_tags[style],1,FALSE),""),
IFERROR(VLOOKUP($J486,all_tags[style],1,FALSE),""),
IFERROR(VLOOKUP($K486,all_tags[style],1,FALSE),""),
IFERROR(VLOOKUP($L486,all_tags[style],1,FALSE),""),
IFERROR(VLOOKUP($M486,all_tags[style],1,FALSE),""),
IFERROR(VLOOKUP($N486,all_tags[style],1,FALSE),""),
IFERROR(VLOOKUP($O486,all_tags[style],1,FALSE),"")
)</f>
        <v/>
      </c>
      <c r="AG486" s="5" t="str">
        <f>_xlfn.TEXTJOIN("#",TRUE,
IFERROR(VLOOKUP($F486,all_tags[theme],1,FALSE),""),
IFERROR(VLOOKUP($G486,all_tags[theme],1,FALSE),""),
IFERROR(VLOOKUP($H486,all_tags[theme],1,FALSE),""),
IFERROR(VLOOKUP($I486,all_tags[theme],1,FALSE),""),
IFERROR(VLOOKUP($J486,all_tags[theme],1,FALSE),""),
IFERROR(VLOOKUP($K486,all_tags[theme],1,FALSE),""),
IFERROR(VLOOKUP($L486,all_tags[theme],1,FALSE),""),
IFERROR(VLOOKUP($M486,all_tags[theme],1,FALSE),""),
IFERROR(VLOOKUP($N486,all_tags[theme],1,FALSE),""),
IFERROR(VLOOKUP($O486,all_tags[theme],1,FALSE),"")
)</f>
        <v/>
      </c>
      <c r="AH486" s="5" t="str">
        <f>_xlfn.TEXTJOIN("#",TRUE,
IFERROR(VLOOKUP($F486,all_tags[topic],1,FALSE),""),
IFERROR(VLOOKUP($G486,all_tags[topic],1,FALSE),""),
IFERROR(VLOOKUP($H486,all_tags[topic],1,FALSE),""),
IFERROR(VLOOKUP($I486,all_tags[topic],1,FALSE),""),
IFERROR(VLOOKUP($J486,all_tags[topic],1,FALSE),""),
IFERROR(VLOOKUP($K486,all_tags[topic],1,FALSE),""),
IFERROR(VLOOKUP($L486,all_tags[topic],1,FALSE),""),
IFERROR(VLOOKUP($M486,all_tags[topic],1,FALSE),""),
IFERROR(VLOOKUP($N486,all_tags[topic],1,FALSE),""),
IFERROR(VLOOKUP($O486,all_tags[topic],1,FALSE),"")
)</f>
        <v>infrastructure#technology</v>
      </c>
      <c r="AI486" s="5" t="str">
        <f>_xlfn.TEXTJOIN("#",TRUE,
IFERROR(VLOOKUP($F486,all_tags[area],1,FALSE),""),
IFERROR(VLOOKUP($G486,all_tags[area],1,FALSE),""),
IFERROR(VLOOKUP($H486,all_tags[area],1,FALSE),""),
IFERROR(VLOOKUP($I486,all_tags[area],1,FALSE),""),
IFERROR(VLOOKUP($J486,all_tags[area],1,FALSE),""),
IFERROR(VLOOKUP($K486,all_tags[area],1,FALSE),""),
IFERROR(VLOOKUP($L486,all_tags[area],1,FALSE),""),
IFERROR(VLOOKUP($M486,all_tags[area],1,FALSE),""),
IFERROR(VLOOKUP($N486,all_tags[area],1,FALSE),""),
IFERROR(VLOOKUP($O486,all_tags[area],1,FALSE),"")
)</f>
        <v/>
      </c>
      <c r="AJ486" s="5" t="str">
        <f>_xlfn.TEXTJOIN("#",TRUE,
IFERROR(VLOOKUP($F486,all_tags[technology],1,FALSE),""),
IFERROR(VLOOKUP($G486,all_tags[technology],1,FALSE),""),
IFERROR(VLOOKUP($H486,all_tags[technology],1,FALSE),""),
IFERROR(VLOOKUP($I486,all_tags[technology],1,FALSE),""),
IFERROR(VLOOKUP($J486,all_tags[technology],1,FALSE),""),
IFERROR(VLOOKUP($K486,all_tags[technology],1,FALSE),""),
IFERROR(VLOOKUP($L486,all_tags[technology],1,FALSE),""),
IFERROR(VLOOKUP($M486,all_tags[technology],1,FALSE),""),
IFERROR(VLOOKUP($N486,all_tags[technology],1,FALSE),""),
IFERROR(VLOOKUP($O486,all_tags[technology],1,FALSE),"")
)</f>
        <v>rstats#azure</v>
      </c>
      <c r="AK486" s="5" t="str">
        <f>_xlfn.TEXTJOIN("#",TRUE,
IFERROR(VLOOKUP($F486,all_tags[other],1,FALSE),""),
IFERROR(VLOOKUP($G486,all_tags[other],1,FALSE),""),
IFERROR(VLOOKUP($H486,all_tags[other],1,FALSE),""),
IFERROR(VLOOKUP($I486,all_tags[other],1,FALSE),""),
IFERROR(VLOOKUP($J486,all_tags[other],1,FALSE),""),
IFERROR(VLOOKUP($K486,all_tags[other],1,FALSE),""),
IFERROR(VLOOKUP($L486,all_tags[other],1,FALSE),""),
IFERROR(VLOOKUP($M486,all_tags[other],1,FALSE),""),
IFERROR(VLOOKUP($N486,all_tags[other],1,FALSE),""),
IFERROR(VLOOKUP($O486,all_tags[other],1,FALSE),"")
)</f>
        <v/>
      </c>
      <c r="AL486" t="str">
        <f t="shared" si="7"/>
        <v>post;how-to;infrastructure;technology;rstats;azure</v>
      </c>
    </row>
    <row r="487" spans="1:38" x14ac:dyDescent="0.25">
      <c r="A487" t="str">
        <f>source_data[[#This Row],[link_id]]</f>
        <v>L01134</v>
      </c>
      <c r="B487" t="str">
        <f>source_data[[#This Row],[link]]</f>
        <v>https://www.r-bloggers.com/time-series-deep-learning-part-2-predicting-sunspot-frequency-with-keras-lstm-in-r/</v>
      </c>
      <c r="C487" t="str">
        <f>source_data[[#This Row],[article_title]]</f>
        <v>Time Series Deep Learning, Part 2: Predicting Sunspot Frequency with Keras LSTM In R</v>
      </c>
      <c r="D487" t="str">
        <f>source_data[[#This Row],[concatenate]]</f>
        <v>post;tutorial;technique;technology;dl;timeseries;rstats</v>
      </c>
      <c r="E487">
        <f>source_data[[#This Row],[tag_count]]</f>
        <v>6</v>
      </c>
      <c r="F487" t="str" cm="1">
        <f t="array" ref="F487:L487">_xlfn.TEXTSPLIT(Table5[[#This Row],[concatenate]],";")</f>
        <v>post</v>
      </c>
      <c r="G487" t="str">
        <v>tutorial</v>
      </c>
      <c r="H487" t="str">
        <v>technique</v>
      </c>
      <c r="I487" t="str">
        <v>technology</v>
      </c>
      <c r="J487" t="str">
        <v>dl</v>
      </c>
      <c r="K487" t="str">
        <v>timeseries</v>
      </c>
      <c r="L487" t="str">
        <v>rstats</v>
      </c>
      <c r="Q487">
        <f>IF(ISBLANK(F487),-1,COUNTIF(all_tags[],F487)-COUNTIF(all_tags[category],F487))</f>
        <v>1</v>
      </c>
      <c r="R487">
        <f>IF(ISBLANK(G487),-1,COUNTIF(all_tags[],G487)-COUNTIF(all_tags[category],G487))</f>
        <v>1</v>
      </c>
      <c r="S487">
        <f>IF(ISBLANK(H487),-1,COUNTIF(all_tags[],H487)-COUNTIF(all_tags[category],H487))</f>
        <v>1</v>
      </c>
      <c r="T487">
        <f>IF(ISBLANK(I487),-1,COUNTIF(all_tags[],I487)-COUNTIF(all_tags[category],I487))</f>
        <v>1</v>
      </c>
      <c r="U487">
        <f>IF(ISBLANK(J487),-1,COUNTIF(all_tags[],J487)-COUNTIF(all_tags[category],J487))</f>
        <v>1</v>
      </c>
      <c r="V487">
        <f>IF(ISBLANK(K487),-1,COUNTIF(all_tags[],K487)-COUNTIF(all_tags[category],K487))</f>
        <v>1</v>
      </c>
      <c r="W487">
        <f>IF(ISBLANK(L487),-1,COUNTIF(all_tags[],L487)-COUNTIF(all_tags[category],L487))</f>
        <v>1</v>
      </c>
      <c r="X487">
        <f>IF(ISBLANK(M487),-1,COUNTIF(all_tags[],M487)-COUNTIF(all_tags[category],M487))</f>
        <v>-1</v>
      </c>
      <c r="Y487">
        <f>IF(ISBLANK(N487),-1,COUNTIF(all_tags[],N487)-COUNTIF(all_tags[category],N487))</f>
        <v>-1</v>
      </c>
      <c r="Z487">
        <f>IF(ISBLANK(O487),-1,COUNTIF(all_tags[],O487)-COUNTIF(all_tags[category],O487))</f>
        <v>-1</v>
      </c>
      <c r="AB487" t="str">
        <f>Table5[[#This Row],[link_id]]</f>
        <v>L01134</v>
      </c>
      <c r="AC487" s="5" t="str">
        <f>_xlfn.TEXTJOIN("#",TRUE,
IFERROR(VLOOKUP($F487,all_tags[format],1,FALSE),""),
IFERROR(VLOOKUP($G487,all_tags[format],1,FALSE),""),
IFERROR(VLOOKUP($H487,all_tags[format],1,FALSE),""),
IFERROR(VLOOKUP($I487,all_tags[format],1,FALSE),""),
IFERROR(VLOOKUP($J487,all_tags[format],1,FALSE),""),
IFERROR(VLOOKUP($K487,all_tags[format],1,FALSE),""),
IFERROR(VLOOKUP($L487,all_tags[format],1,FALSE),""),
IFERROR(VLOOKUP($M487,all_tags[format],1,FALSE),""),
IFERROR(VLOOKUP($N487,all_tags[format],1,FALSE),""),
IFERROR(VLOOKUP($O487,all_tags[format],1,FALSE),"")
)</f>
        <v>post</v>
      </c>
      <c r="AD487" s="5" t="str">
        <f>_xlfn.TEXTJOIN("#",TRUE,
IFERROR(VLOOKUP($F487,all_tags[type],1,FALSE),""),
IFERROR(VLOOKUP($G487,all_tags[type],1,FALSE),""),
IFERROR(VLOOKUP($H487,all_tags[type],1,FALSE),""),
IFERROR(VLOOKUP($I487,all_tags[type],1,FALSE),""),
IFERROR(VLOOKUP($J487,all_tags[type],1,FALSE),""),
IFERROR(VLOOKUP($K487,all_tags[type],1,FALSE),""),
IFERROR(VLOOKUP($L487,all_tags[type],1,FALSE),""),
IFERROR(VLOOKUP($M487,all_tags[type],1,FALSE),""),
IFERROR(VLOOKUP($N487,all_tags[type],1,FALSE),""),
IFERROR(VLOOKUP($O487,all_tags[type],1,FALSE),"")
)</f>
        <v>tutorial</v>
      </c>
      <c r="AE487" s="5" t="str">
        <f>_xlfn.TEXTJOIN("#",TRUE,
IFERROR(VLOOKUP($F487,all_tags[level],1,FALSE),""),
IFERROR(VLOOKUP($G487,all_tags[level],1,FALSE),""),
IFERROR(VLOOKUP($H487,all_tags[level],1,FALSE),""),
IFERROR(VLOOKUP($I487,all_tags[level],1,FALSE),""),
IFERROR(VLOOKUP($J487,all_tags[level],1,FALSE),""),
IFERROR(VLOOKUP($K487,all_tags[level],1,FALSE),""),
IFERROR(VLOOKUP($L487,all_tags[level],1,FALSE),""),
IFERROR(VLOOKUP($M487,all_tags[level],1,FALSE),""),
IFERROR(VLOOKUP($N487,all_tags[level],1,FALSE),""),
IFERROR(VLOOKUP($O487,all_tags[level],1,FALSE),"")
)</f>
        <v/>
      </c>
      <c r="AF487" s="5" t="str">
        <f>_xlfn.TEXTJOIN("#",TRUE,
IFERROR(VLOOKUP($F487,all_tags[style],1,FALSE),""),
IFERROR(VLOOKUP($G487,all_tags[style],1,FALSE),""),
IFERROR(VLOOKUP($H487,all_tags[style],1,FALSE),""),
IFERROR(VLOOKUP($I487,all_tags[style],1,FALSE),""),
IFERROR(VLOOKUP($J487,all_tags[style],1,FALSE),""),
IFERROR(VLOOKUP($K487,all_tags[style],1,FALSE),""),
IFERROR(VLOOKUP($L487,all_tags[style],1,FALSE),""),
IFERROR(VLOOKUP($M487,all_tags[style],1,FALSE),""),
IFERROR(VLOOKUP($N487,all_tags[style],1,FALSE),""),
IFERROR(VLOOKUP($O487,all_tags[style],1,FALSE),"")
)</f>
        <v/>
      </c>
      <c r="AG487" s="5" t="str">
        <f>_xlfn.TEXTJOIN("#",TRUE,
IFERROR(VLOOKUP($F487,all_tags[theme],1,FALSE),""),
IFERROR(VLOOKUP($G487,all_tags[theme],1,FALSE),""),
IFERROR(VLOOKUP($H487,all_tags[theme],1,FALSE),""),
IFERROR(VLOOKUP($I487,all_tags[theme],1,FALSE),""),
IFERROR(VLOOKUP($J487,all_tags[theme],1,FALSE),""),
IFERROR(VLOOKUP($K487,all_tags[theme],1,FALSE),""),
IFERROR(VLOOKUP($L487,all_tags[theme],1,FALSE),""),
IFERROR(VLOOKUP($M487,all_tags[theme],1,FALSE),""),
IFERROR(VLOOKUP($N487,all_tags[theme],1,FALSE),""),
IFERROR(VLOOKUP($O487,all_tags[theme],1,FALSE),"")
)</f>
        <v/>
      </c>
      <c r="AH487" s="5" t="str">
        <f>_xlfn.TEXTJOIN("#",TRUE,
IFERROR(VLOOKUP($F487,all_tags[topic],1,FALSE),""),
IFERROR(VLOOKUP($G487,all_tags[topic],1,FALSE),""),
IFERROR(VLOOKUP($H487,all_tags[topic],1,FALSE),""),
IFERROR(VLOOKUP($I487,all_tags[topic],1,FALSE),""),
IFERROR(VLOOKUP($J487,all_tags[topic],1,FALSE),""),
IFERROR(VLOOKUP($K487,all_tags[topic],1,FALSE),""),
IFERROR(VLOOKUP($L487,all_tags[topic],1,FALSE),""),
IFERROR(VLOOKUP($M487,all_tags[topic],1,FALSE),""),
IFERROR(VLOOKUP($N487,all_tags[topic],1,FALSE),""),
IFERROR(VLOOKUP($O487,all_tags[topic],1,FALSE),"")
)</f>
        <v>technique#technology</v>
      </c>
      <c r="AI487" s="5" t="str">
        <f>_xlfn.TEXTJOIN("#",TRUE,
IFERROR(VLOOKUP($F487,all_tags[area],1,FALSE),""),
IFERROR(VLOOKUP($G487,all_tags[area],1,FALSE),""),
IFERROR(VLOOKUP($H487,all_tags[area],1,FALSE),""),
IFERROR(VLOOKUP($I487,all_tags[area],1,FALSE),""),
IFERROR(VLOOKUP($J487,all_tags[area],1,FALSE),""),
IFERROR(VLOOKUP($K487,all_tags[area],1,FALSE),""),
IFERROR(VLOOKUP($L487,all_tags[area],1,FALSE),""),
IFERROR(VLOOKUP($M487,all_tags[area],1,FALSE),""),
IFERROR(VLOOKUP($N487,all_tags[area],1,FALSE),""),
IFERROR(VLOOKUP($O487,all_tags[area],1,FALSE),"")
)</f>
        <v>dl#timeseries</v>
      </c>
      <c r="AJ487" s="5" t="str">
        <f>_xlfn.TEXTJOIN("#",TRUE,
IFERROR(VLOOKUP($F487,all_tags[technology],1,FALSE),""),
IFERROR(VLOOKUP($G487,all_tags[technology],1,FALSE),""),
IFERROR(VLOOKUP($H487,all_tags[technology],1,FALSE),""),
IFERROR(VLOOKUP($I487,all_tags[technology],1,FALSE),""),
IFERROR(VLOOKUP($J487,all_tags[technology],1,FALSE),""),
IFERROR(VLOOKUP($K487,all_tags[technology],1,FALSE),""),
IFERROR(VLOOKUP($L487,all_tags[technology],1,FALSE),""),
IFERROR(VLOOKUP($M487,all_tags[technology],1,FALSE),""),
IFERROR(VLOOKUP($N487,all_tags[technology],1,FALSE),""),
IFERROR(VLOOKUP($O487,all_tags[technology],1,FALSE),"")
)</f>
        <v>rstats</v>
      </c>
      <c r="AK487" s="5" t="str">
        <f>_xlfn.TEXTJOIN("#",TRUE,
IFERROR(VLOOKUP($F487,all_tags[other],1,FALSE),""),
IFERROR(VLOOKUP($G487,all_tags[other],1,FALSE),""),
IFERROR(VLOOKUP($H487,all_tags[other],1,FALSE),""),
IFERROR(VLOOKUP($I487,all_tags[other],1,FALSE),""),
IFERROR(VLOOKUP($J487,all_tags[other],1,FALSE),""),
IFERROR(VLOOKUP($K487,all_tags[other],1,FALSE),""),
IFERROR(VLOOKUP($L487,all_tags[other],1,FALSE),""),
IFERROR(VLOOKUP($M487,all_tags[other],1,FALSE),""),
IFERROR(VLOOKUP($N487,all_tags[other],1,FALSE),""),
IFERROR(VLOOKUP($O487,all_tags[other],1,FALSE),"")
)</f>
        <v/>
      </c>
      <c r="AL487" t="str">
        <f t="shared" si="7"/>
        <v>post;tutorial;technique;technology;dl;timeseries;rstats</v>
      </c>
    </row>
    <row r="488" spans="1:38" ht="45" x14ac:dyDescent="0.25">
      <c r="A488" t="str">
        <f>source_data[[#This Row],[link_id]]</f>
        <v>L01135</v>
      </c>
      <c r="B488" t="str">
        <f>source_data[[#This Row],[link]]</f>
        <v>https://www.brodrigues.co/blog/2018-07-01-tidy_ive/</v>
      </c>
      <c r="C488" t="str">
        <f>source_data[[#This Row],[article_title]]</f>
        <v>Missing data imputation and instrumental variables regression: the tidy approach</v>
      </c>
      <c r="D488" t="str">
        <f>source_data[[#This Row],[concatenate]]</f>
        <v>post;how-to;data-analysis;data-science;technique;imputation</v>
      </c>
      <c r="E488">
        <f>source_data[[#This Row],[tag_count]]</f>
        <v>6</v>
      </c>
      <c r="F488" t="str" cm="1">
        <f t="array" ref="F488:K488">_xlfn.TEXTSPLIT(Table5[[#This Row],[concatenate]],";")</f>
        <v>post</v>
      </c>
      <c r="G488" t="str">
        <v>how-to</v>
      </c>
      <c r="H488" t="str">
        <v>data-analysis</v>
      </c>
      <c r="I488" t="str">
        <v>data-science</v>
      </c>
      <c r="J488" t="str">
        <v>technique</v>
      </c>
      <c r="K488" t="str">
        <v>imputation</v>
      </c>
      <c r="Q488">
        <f>IF(ISBLANK(F488),-1,COUNTIF(all_tags[],F488)-COUNTIF(all_tags[category],F488))</f>
        <v>1</v>
      </c>
      <c r="R488">
        <f>IF(ISBLANK(G488),-1,COUNTIF(all_tags[],G488)-COUNTIF(all_tags[category],G488))</f>
        <v>1</v>
      </c>
      <c r="S488">
        <f>IF(ISBLANK(H488),-1,COUNTIF(all_tags[],H488)-COUNTIF(all_tags[category],H488))</f>
        <v>1</v>
      </c>
      <c r="T488">
        <f>IF(ISBLANK(I488),-1,COUNTIF(all_tags[],I488)-COUNTIF(all_tags[category],I488))</f>
        <v>1</v>
      </c>
      <c r="U488">
        <f>IF(ISBLANK(J488),-1,COUNTIF(all_tags[],J488)-COUNTIF(all_tags[category],J488))</f>
        <v>1</v>
      </c>
      <c r="V488">
        <f>IF(ISBLANK(K488),-1,COUNTIF(all_tags[],K488)-COUNTIF(all_tags[category],K488))</f>
        <v>1</v>
      </c>
      <c r="W488">
        <f>IF(ISBLANK(L488),-1,COUNTIF(all_tags[],L488)-COUNTIF(all_tags[category],L488))</f>
        <v>-1</v>
      </c>
      <c r="X488">
        <f>IF(ISBLANK(M488),-1,COUNTIF(all_tags[],M488)-COUNTIF(all_tags[category],M488))</f>
        <v>-1</v>
      </c>
      <c r="Y488">
        <f>IF(ISBLANK(N488),-1,COUNTIF(all_tags[],N488)-COUNTIF(all_tags[category],N488))</f>
        <v>-1</v>
      </c>
      <c r="Z488">
        <f>IF(ISBLANK(O488),-1,COUNTIF(all_tags[],O488)-COUNTIF(all_tags[category],O488))</f>
        <v>-1</v>
      </c>
      <c r="AB488" t="str">
        <f>Table5[[#This Row],[link_id]]</f>
        <v>L01135</v>
      </c>
      <c r="AC488" s="5" t="str">
        <f>_xlfn.TEXTJOIN("#",TRUE,
IFERROR(VLOOKUP($F488,all_tags[format],1,FALSE),""),
IFERROR(VLOOKUP($G488,all_tags[format],1,FALSE),""),
IFERROR(VLOOKUP($H488,all_tags[format],1,FALSE),""),
IFERROR(VLOOKUP($I488,all_tags[format],1,FALSE),""),
IFERROR(VLOOKUP($J488,all_tags[format],1,FALSE),""),
IFERROR(VLOOKUP($K488,all_tags[format],1,FALSE),""),
IFERROR(VLOOKUP($L488,all_tags[format],1,FALSE),""),
IFERROR(VLOOKUP($M488,all_tags[format],1,FALSE),""),
IFERROR(VLOOKUP($N488,all_tags[format],1,FALSE),""),
IFERROR(VLOOKUP($O488,all_tags[format],1,FALSE),"")
)</f>
        <v>post</v>
      </c>
      <c r="AD488" s="5" t="str">
        <f>_xlfn.TEXTJOIN("#",TRUE,
IFERROR(VLOOKUP($F488,all_tags[type],1,FALSE),""),
IFERROR(VLOOKUP($G488,all_tags[type],1,FALSE),""),
IFERROR(VLOOKUP($H488,all_tags[type],1,FALSE),""),
IFERROR(VLOOKUP($I488,all_tags[type],1,FALSE),""),
IFERROR(VLOOKUP($J488,all_tags[type],1,FALSE),""),
IFERROR(VLOOKUP($K488,all_tags[type],1,FALSE),""),
IFERROR(VLOOKUP($L488,all_tags[type],1,FALSE),""),
IFERROR(VLOOKUP($M488,all_tags[type],1,FALSE),""),
IFERROR(VLOOKUP($N488,all_tags[type],1,FALSE),""),
IFERROR(VLOOKUP($O488,all_tags[type],1,FALSE),"")
)</f>
        <v>how-to</v>
      </c>
      <c r="AE488" s="5" t="str">
        <f>_xlfn.TEXTJOIN("#",TRUE,
IFERROR(VLOOKUP($F488,all_tags[level],1,FALSE),""),
IFERROR(VLOOKUP($G488,all_tags[level],1,FALSE),""),
IFERROR(VLOOKUP($H488,all_tags[level],1,FALSE),""),
IFERROR(VLOOKUP($I488,all_tags[level],1,FALSE),""),
IFERROR(VLOOKUP($J488,all_tags[level],1,FALSE),""),
IFERROR(VLOOKUP($K488,all_tags[level],1,FALSE),""),
IFERROR(VLOOKUP($L488,all_tags[level],1,FALSE),""),
IFERROR(VLOOKUP($M488,all_tags[level],1,FALSE),""),
IFERROR(VLOOKUP($N488,all_tags[level],1,FALSE),""),
IFERROR(VLOOKUP($O488,all_tags[level],1,FALSE),"")
)</f>
        <v/>
      </c>
      <c r="AF488" s="5" t="str">
        <f>_xlfn.TEXTJOIN("#",TRUE,
IFERROR(VLOOKUP($F488,all_tags[style],1,FALSE),""),
IFERROR(VLOOKUP($G488,all_tags[style],1,FALSE),""),
IFERROR(VLOOKUP($H488,all_tags[style],1,FALSE),""),
IFERROR(VLOOKUP($I488,all_tags[style],1,FALSE),""),
IFERROR(VLOOKUP($J488,all_tags[style],1,FALSE),""),
IFERROR(VLOOKUP($K488,all_tags[style],1,FALSE),""),
IFERROR(VLOOKUP($L488,all_tags[style],1,FALSE),""),
IFERROR(VLOOKUP($M488,all_tags[style],1,FALSE),""),
IFERROR(VLOOKUP($N488,all_tags[style],1,FALSE),""),
IFERROR(VLOOKUP($O488,all_tags[style],1,FALSE),"")
)</f>
        <v/>
      </c>
      <c r="AG488" s="5" t="str">
        <f>_xlfn.TEXTJOIN("#",TRUE,
IFERROR(VLOOKUP($F488,all_tags[theme],1,FALSE),""),
IFERROR(VLOOKUP($G488,all_tags[theme],1,FALSE),""),
IFERROR(VLOOKUP($H488,all_tags[theme],1,FALSE),""),
IFERROR(VLOOKUP($I488,all_tags[theme],1,FALSE),""),
IFERROR(VLOOKUP($J488,all_tags[theme],1,FALSE),""),
IFERROR(VLOOKUP($K488,all_tags[theme],1,FALSE),""),
IFERROR(VLOOKUP($L488,all_tags[theme],1,FALSE),""),
IFERROR(VLOOKUP($M488,all_tags[theme],1,FALSE),""),
IFERROR(VLOOKUP($N488,all_tags[theme],1,FALSE),""),
IFERROR(VLOOKUP($O488,all_tags[theme],1,FALSE),"")
)</f>
        <v>data-analysis#data-science</v>
      </c>
      <c r="AH488" s="5" t="str">
        <f>_xlfn.TEXTJOIN("#",TRUE,
IFERROR(VLOOKUP($F488,all_tags[topic],1,FALSE),""),
IFERROR(VLOOKUP($G488,all_tags[topic],1,FALSE),""),
IFERROR(VLOOKUP($H488,all_tags[topic],1,FALSE),""),
IFERROR(VLOOKUP($I488,all_tags[topic],1,FALSE),""),
IFERROR(VLOOKUP($J488,all_tags[topic],1,FALSE),""),
IFERROR(VLOOKUP($K488,all_tags[topic],1,FALSE),""),
IFERROR(VLOOKUP($L488,all_tags[topic],1,FALSE),""),
IFERROR(VLOOKUP($M488,all_tags[topic],1,FALSE),""),
IFERROR(VLOOKUP($N488,all_tags[topic],1,FALSE),""),
IFERROR(VLOOKUP($O488,all_tags[topic],1,FALSE),"")
)</f>
        <v>technique</v>
      </c>
      <c r="AI488" s="5" t="str">
        <f>_xlfn.TEXTJOIN("#",TRUE,
IFERROR(VLOOKUP($F488,all_tags[area],1,FALSE),""),
IFERROR(VLOOKUP($G488,all_tags[area],1,FALSE),""),
IFERROR(VLOOKUP($H488,all_tags[area],1,FALSE),""),
IFERROR(VLOOKUP($I488,all_tags[area],1,FALSE),""),
IFERROR(VLOOKUP($J488,all_tags[area],1,FALSE),""),
IFERROR(VLOOKUP($K488,all_tags[area],1,FALSE),""),
IFERROR(VLOOKUP($L488,all_tags[area],1,FALSE),""),
IFERROR(VLOOKUP($M488,all_tags[area],1,FALSE),""),
IFERROR(VLOOKUP($N488,all_tags[area],1,FALSE),""),
IFERROR(VLOOKUP($O488,all_tags[area],1,FALSE),"")
)</f>
        <v>imputation</v>
      </c>
      <c r="AJ488" s="5" t="str">
        <f>_xlfn.TEXTJOIN("#",TRUE,
IFERROR(VLOOKUP($F488,all_tags[technology],1,FALSE),""),
IFERROR(VLOOKUP($G488,all_tags[technology],1,FALSE),""),
IFERROR(VLOOKUP($H488,all_tags[technology],1,FALSE),""),
IFERROR(VLOOKUP($I488,all_tags[technology],1,FALSE),""),
IFERROR(VLOOKUP($J488,all_tags[technology],1,FALSE),""),
IFERROR(VLOOKUP($K488,all_tags[technology],1,FALSE),""),
IFERROR(VLOOKUP($L488,all_tags[technology],1,FALSE),""),
IFERROR(VLOOKUP($M488,all_tags[technology],1,FALSE),""),
IFERROR(VLOOKUP($N488,all_tags[technology],1,FALSE),""),
IFERROR(VLOOKUP($O488,all_tags[technology],1,FALSE),"")
)</f>
        <v/>
      </c>
      <c r="AK488" s="5" t="str">
        <f>_xlfn.TEXTJOIN("#",TRUE,
IFERROR(VLOOKUP($F488,all_tags[other],1,FALSE),""),
IFERROR(VLOOKUP($G488,all_tags[other],1,FALSE),""),
IFERROR(VLOOKUP($H488,all_tags[other],1,FALSE),""),
IFERROR(VLOOKUP($I488,all_tags[other],1,FALSE),""),
IFERROR(VLOOKUP($J488,all_tags[other],1,FALSE),""),
IFERROR(VLOOKUP($K488,all_tags[other],1,FALSE),""),
IFERROR(VLOOKUP($L488,all_tags[other],1,FALSE),""),
IFERROR(VLOOKUP($M488,all_tags[other],1,FALSE),""),
IFERROR(VLOOKUP($N488,all_tags[other],1,FALSE),""),
IFERROR(VLOOKUP($O488,all_tags[other],1,FALSE),"")
)</f>
        <v/>
      </c>
      <c r="AL488" t="str">
        <f t="shared" si="7"/>
        <v>post;how-to;data-analysis;data-science;technique;imputation</v>
      </c>
    </row>
    <row r="489" spans="1:38" x14ac:dyDescent="0.25">
      <c r="A489" t="str">
        <f>source_data[[#This Row],[link_id]]</f>
        <v>L01136</v>
      </c>
      <c r="B489" t="str">
        <f>source_data[[#This Row],[link]]</f>
        <v>https://shirinsplayground.netlify.app/2018/06/intro_to_ml_workshop_heidelberg/</v>
      </c>
      <c r="C489" t="str">
        <f>source_data[[#This Row],[article_title]]</f>
        <v>Code for Workshop: Introduction to Machine Learning with R</v>
      </c>
      <c r="D489" t="str">
        <f>source_data[[#This Row],[concatenate]]</f>
        <v>code;introduction;technology;ml;rstats</v>
      </c>
      <c r="E489">
        <f>source_data[[#This Row],[tag_count]]</f>
        <v>5</v>
      </c>
      <c r="F489" t="str" cm="1">
        <f t="array" ref="F489:J489">_xlfn.TEXTSPLIT(Table5[[#This Row],[concatenate]],";")</f>
        <v>code</v>
      </c>
      <c r="G489" t="str">
        <v>introduction</v>
      </c>
      <c r="H489" t="str">
        <v>technology</v>
      </c>
      <c r="I489" t="str">
        <v>ml</v>
      </c>
      <c r="J489" t="str">
        <v>rstats</v>
      </c>
      <c r="Q489">
        <f>IF(ISBLANK(F489),-1,COUNTIF(all_tags[],F489)-COUNTIF(all_tags[category],F489))</f>
        <v>1</v>
      </c>
      <c r="R489">
        <f>IF(ISBLANK(G489),-1,COUNTIF(all_tags[],G489)-COUNTIF(all_tags[category],G489))</f>
        <v>1</v>
      </c>
      <c r="S489">
        <f>IF(ISBLANK(H489),-1,COUNTIF(all_tags[],H489)-COUNTIF(all_tags[category],H489))</f>
        <v>1</v>
      </c>
      <c r="T489">
        <f>IF(ISBLANK(I489),-1,COUNTIF(all_tags[],I489)-COUNTIF(all_tags[category],I489))</f>
        <v>1</v>
      </c>
      <c r="U489">
        <f>IF(ISBLANK(J489),-1,COUNTIF(all_tags[],J489)-COUNTIF(all_tags[category],J489))</f>
        <v>1</v>
      </c>
      <c r="V489">
        <f>IF(ISBLANK(K489),-1,COUNTIF(all_tags[],K489)-COUNTIF(all_tags[category],K489))</f>
        <v>-1</v>
      </c>
      <c r="W489">
        <f>IF(ISBLANK(L489),-1,COUNTIF(all_tags[],L489)-COUNTIF(all_tags[category],L489))</f>
        <v>-1</v>
      </c>
      <c r="X489">
        <f>IF(ISBLANK(M489),-1,COUNTIF(all_tags[],M489)-COUNTIF(all_tags[category],M489))</f>
        <v>-1</v>
      </c>
      <c r="Y489">
        <f>IF(ISBLANK(N489),-1,COUNTIF(all_tags[],N489)-COUNTIF(all_tags[category],N489))</f>
        <v>-1</v>
      </c>
      <c r="Z489">
        <f>IF(ISBLANK(O489),-1,COUNTIF(all_tags[],O489)-COUNTIF(all_tags[category],O489))</f>
        <v>-1</v>
      </c>
      <c r="AB489" t="str">
        <f>Table5[[#This Row],[link_id]]</f>
        <v>L01136</v>
      </c>
      <c r="AC489" s="5" t="str">
        <f>_xlfn.TEXTJOIN("#",TRUE,
IFERROR(VLOOKUP($F489,all_tags[format],1,FALSE),""),
IFERROR(VLOOKUP($G489,all_tags[format],1,FALSE),""),
IFERROR(VLOOKUP($H489,all_tags[format],1,FALSE),""),
IFERROR(VLOOKUP($I489,all_tags[format],1,FALSE),""),
IFERROR(VLOOKUP($J489,all_tags[format],1,FALSE),""),
IFERROR(VLOOKUP($K489,all_tags[format],1,FALSE),""),
IFERROR(VLOOKUP($L489,all_tags[format],1,FALSE),""),
IFERROR(VLOOKUP($M489,all_tags[format],1,FALSE),""),
IFERROR(VLOOKUP($N489,all_tags[format],1,FALSE),""),
IFERROR(VLOOKUP($O489,all_tags[format],1,FALSE),"")
)</f>
        <v/>
      </c>
      <c r="AD489" s="5" t="str">
        <f>_xlfn.TEXTJOIN("#",TRUE,
IFERROR(VLOOKUP($F489,all_tags[type],1,FALSE),""),
IFERROR(VLOOKUP($G489,all_tags[type],1,FALSE),""),
IFERROR(VLOOKUP($H489,all_tags[type],1,FALSE),""),
IFERROR(VLOOKUP($I489,all_tags[type],1,FALSE),""),
IFERROR(VLOOKUP($J489,all_tags[type],1,FALSE),""),
IFERROR(VLOOKUP($K489,all_tags[type],1,FALSE),""),
IFERROR(VLOOKUP($L489,all_tags[type],1,FALSE),""),
IFERROR(VLOOKUP($M489,all_tags[type],1,FALSE),""),
IFERROR(VLOOKUP($N489,all_tags[type],1,FALSE),""),
IFERROR(VLOOKUP($O489,all_tags[type],1,FALSE),"")
)</f>
        <v>code</v>
      </c>
      <c r="AE489" s="5" t="str">
        <f>_xlfn.TEXTJOIN("#",TRUE,
IFERROR(VLOOKUP($F489,all_tags[level],1,FALSE),""),
IFERROR(VLOOKUP($G489,all_tags[level],1,FALSE),""),
IFERROR(VLOOKUP($H489,all_tags[level],1,FALSE),""),
IFERROR(VLOOKUP($I489,all_tags[level],1,FALSE),""),
IFERROR(VLOOKUP($J489,all_tags[level],1,FALSE),""),
IFERROR(VLOOKUP($K489,all_tags[level],1,FALSE),""),
IFERROR(VLOOKUP($L489,all_tags[level],1,FALSE),""),
IFERROR(VLOOKUP($M489,all_tags[level],1,FALSE),""),
IFERROR(VLOOKUP($N489,all_tags[level],1,FALSE),""),
IFERROR(VLOOKUP($O489,all_tags[level],1,FALSE),"")
)</f>
        <v>introduction</v>
      </c>
      <c r="AF489" s="5" t="str">
        <f>_xlfn.TEXTJOIN("#",TRUE,
IFERROR(VLOOKUP($F489,all_tags[style],1,FALSE),""),
IFERROR(VLOOKUP($G489,all_tags[style],1,FALSE),""),
IFERROR(VLOOKUP($H489,all_tags[style],1,FALSE),""),
IFERROR(VLOOKUP($I489,all_tags[style],1,FALSE),""),
IFERROR(VLOOKUP($J489,all_tags[style],1,FALSE),""),
IFERROR(VLOOKUP($K489,all_tags[style],1,FALSE),""),
IFERROR(VLOOKUP($L489,all_tags[style],1,FALSE),""),
IFERROR(VLOOKUP($M489,all_tags[style],1,FALSE),""),
IFERROR(VLOOKUP($N489,all_tags[style],1,FALSE),""),
IFERROR(VLOOKUP($O489,all_tags[style],1,FALSE),"")
)</f>
        <v/>
      </c>
      <c r="AG489" s="5" t="str">
        <f>_xlfn.TEXTJOIN("#",TRUE,
IFERROR(VLOOKUP($F489,all_tags[theme],1,FALSE),""),
IFERROR(VLOOKUP($G489,all_tags[theme],1,FALSE),""),
IFERROR(VLOOKUP($H489,all_tags[theme],1,FALSE),""),
IFERROR(VLOOKUP($I489,all_tags[theme],1,FALSE),""),
IFERROR(VLOOKUP($J489,all_tags[theme],1,FALSE),""),
IFERROR(VLOOKUP($K489,all_tags[theme],1,FALSE),""),
IFERROR(VLOOKUP($L489,all_tags[theme],1,FALSE),""),
IFERROR(VLOOKUP($M489,all_tags[theme],1,FALSE),""),
IFERROR(VLOOKUP($N489,all_tags[theme],1,FALSE),""),
IFERROR(VLOOKUP($O489,all_tags[theme],1,FALSE),"")
)</f>
        <v/>
      </c>
      <c r="AH489" s="5" t="str">
        <f>_xlfn.TEXTJOIN("#",TRUE,
IFERROR(VLOOKUP($F489,all_tags[topic],1,FALSE),""),
IFERROR(VLOOKUP($G489,all_tags[topic],1,FALSE),""),
IFERROR(VLOOKUP($H489,all_tags[topic],1,FALSE),""),
IFERROR(VLOOKUP($I489,all_tags[topic],1,FALSE),""),
IFERROR(VLOOKUP($J489,all_tags[topic],1,FALSE),""),
IFERROR(VLOOKUP($K489,all_tags[topic],1,FALSE),""),
IFERROR(VLOOKUP($L489,all_tags[topic],1,FALSE),""),
IFERROR(VLOOKUP($M489,all_tags[topic],1,FALSE),""),
IFERROR(VLOOKUP($N489,all_tags[topic],1,FALSE),""),
IFERROR(VLOOKUP($O489,all_tags[topic],1,FALSE),"")
)</f>
        <v>technology</v>
      </c>
      <c r="AI489" s="5" t="str">
        <f>_xlfn.TEXTJOIN("#",TRUE,
IFERROR(VLOOKUP($F489,all_tags[area],1,FALSE),""),
IFERROR(VLOOKUP($G489,all_tags[area],1,FALSE),""),
IFERROR(VLOOKUP($H489,all_tags[area],1,FALSE),""),
IFERROR(VLOOKUP($I489,all_tags[area],1,FALSE),""),
IFERROR(VLOOKUP($J489,all_tags[area],1,FALSE),""),
IFERROR(VLOOKUP($K489,all_tags[area],1,FALSE),""),
IFERROR(VLOOKUP($L489,all_tags[area],1,FALSE),""),
IFERROR(VLOOKUP($M489,all_tags[area],1,FALSE),""),
IFERROR(VLOOKUP($N489,all_tags[area],1,FALSE),""),
IFERROR(VLOOKUP($O489,all_tags[area],1,FALSE),"")
)</f>
        <v>ml</v>
      </c>
      <c r="AJ489" s="5" t="str">
        <f>_xlfn.TEXTJOIN("#",TRUE,
IFERROR(VLOOKUP($F489,all_tags[technology],1,FALSE),""),
IFERROR(VLOOKUP($G489,all_tags[technology],1,FALSE),""),
IFERROR(VLOOKUP($H489,all_tags[technology],1,FALSE),""),
IFERROR(VLOOKUP($I489,all_tags[technology],1,FALSE),""),
IFERROR(VLOOKUP($J489,all_tags[technology],1,FALSE),""),
IFERROR(VLOOKUP($K489,all_tags[technology],1,FALSE),""),
IFERROR(VLOOKUP($L489,all_tags[technology],1,FALSE),""),
IFERROR(VLOOKUP($M489,all_tags[technology],1,FALSE),""),
IFERROR(VLOOKUP($N489,all_tags[technology],1,FALSE),""),
IFERROR(VLOOKUP($O489,all_tags[technology],1,FALSE),"")
)</f>
        <v>rstats</v>
      </c>
      <c r="AK489" s="5" t="str">
        <f>_xlfn.TEXTJOIN("#",TRUE,
IFERROR(VLOOKUP($F489,all_tags[other],1,FALSE),""),
IFERROR(VLOOKUP($G489,all_tags[other],1,FALSE),""),
IFERROR(VLOOKUP($H489,all_tags[other],1,FALSE),""),
IFERROR(VLOOKUP($I489,all_tags[other],1,FALSE),""),
IFERROR(VLOOKUP($J489,all_tags[other],1,FALSE),""),
IFERROR(VLOOKUP($K489,all_tags[other],1,FALSE),""),
IFERROR(VLOOKUP($L489,all_tags[other],1,FALSE),""),
IFERROR(VLOOKUP($M489,all_tags[other],1,FALSE),""),
IFERROR(VLOOKUP($N489,all_tags[other],1,FALSE),""),
IFERROR(VLOOKUP($O489,all_tags[other],1,FALSE),"")
)</f>
        <v/>
      </c>
      <c r="AL489" t="str">
        <f t="shared" si="7"/>
        <v>code;introduction;technology;ml;rstats</v>
      </c>
    </row>
    <row r="490" spans="1:38" x14ac:dyDescent="0.25">
      <c r="A490" t="str">
        <f>source_data[[#This Row],[link_id]]</f>
        <v>L01137</v>
      </c>
      <c r="B490" t="str">
        <f>source_data[[#This Row],[link]]</f>
        <v>https://blog.revolutionanalytics.com/2018/06/ft-bbc-uses-r.html</v>
      </c>
      <c r="C490" t="str">
        <f>source_data[[#This Row],[article_title]]</f>
        <v>The Financial Times and BBC use R for publication graphics</v>
      </c>
      <c r="D490" t="str">
        <f>source_data[[#This Row],[concatenate]]</f>
        <v>post;example;data-viz;inspiration;technology;rstats</v>
      </c>
      <c r="E490">
        <f>source_data[[#This Row],[tag_count]]</f>
        <v>5</v>
      </c>
      <c r="F490" t="str" cm="1">
        <f t="array" ref="F490:K490">_xlfn.TEXTSPLIT(Table5[[#This Row],[concatenate]],";")</f>
        <v>post</v>
      </c>
      <c r="G490" t="str">
        <v>example</v>
      </c>
      <c r="H490" t="str">
        <v>data-viz</v>
      </c>
      <c r="I490" t="str">
        <v>inspiration</v>
      </c>
      <c r="J490" t="str">
        <v>technology</v>
      </c>
      <c r="K490" t="str">
        <v>rstats</v>
      </c>
      <c r="Q490">
        <f>IF(ISBLANK(F490),-1,COUNTIF(all_tags[],F490)-COUNTIF(all_tags[category],F490))</f>
        <v>1</v>
      </c>
      <c r="R490">
        <f>IF(ISBLANK(G490),-1,COUNTIF(all_tags[],G490)-COUNTIF(all_tags[category],G490))</f>
        <v>1</v>
      </c>
      <c r="S490">
        <f>IF(ISBLANK(H490),-1,COUNTIF(all_tags[],H490)-COUNTIF(all_tags[category],H490))</f>
        <v>1</v>
      </c>
      <c r="T490">
        <f>IF(ISBLANK(I490),-1,COUNTIF(all_tags[],I490)-COUNTIF(all_tags[category],I490))</f>
        <v>1</v>
      </c>
      <c r="U490">
        <f>IF(ISBLANK(J490),-1,COUNTIF(all_tags[],J490)-COUNTIF(all_tags[category],J490))</f>
        <v>1</v>
      </c>
      <c r="V490">
        <f>IF(ISBLANK(K490),-1,COUNTIF(all_tags[],K490)-COUNTIF(all_tags[category],K490))</f>
        <v>1</v>
      </c>
      <c r="W490">
        <f>IF(ISBLANK(L490),-1,COUNTIF(all_tags[],L490)-COUNTIF(all_tags[category],L490))</f>
        <v>-1</v>
      </c>
      <c r="X490">
        <f>IF(ISBLANK(M490),-1,COUNTIF(all_tags[],M490)-COUNTIF(all_tags[category],M490))</f>
        <v>-1</v>
      </c>
      <c r="Y490">
        <f>IF(ISBLANK(N490),-1,COUNTIF(all_tags[],N490)-COUNTIF(all_tags[category],N490))</f>
        <v>-1</v>
      </c>
      <c r="Z490">
        <f>IF(ISBLANK(O490),-1,COUNTIF(all_tags[],O490)-COUNTIF(all_tags[category],O490))</f>
        <v>-1</v>
      </c>
      <c r="AB490" t="str">
        <f>Table5[[#This Row],[link_id]]</f>
        <v>L01137</v>
      </c>
      <c r="AC490" s="5" t="str">
        <f>_xlfn.TEXTJOIN("#",TRUE,
IFERROR(VLOOKUP($F490,all_tags[format],1,FALSE),""),
IFERROR(VLOOKUP($G490,all_tags[format],1,FALSE),""),
IFERROR(VLOOKUP($H490,all_tags[format],1,FALSE),""),
IFERROR(VLOOKUP($I490,all_tags[format],1,FALSE),""),
IFERROR(VLOOKUP($J490,all_tags[format],1,FALSE),""),
IFERROR(VLOOKUP($K490,all_tags[format],1,FALSE),""),
IFERROR(VLOOKUP($L490,all_tags[format],1,FALSE),""),
IFERROR(VLOOKUP($M490,all_tags[format],1,FALSE),""),
IFERROR(VLOOKUP($N490,all_tags[format],1,FALSE),""),
IFERROR(VLOOKUP($O490,all_tags[format],1,FALSE),"")
)</f>
        <v>post</v>
      </c>
      <c r="AD490" s="5" t="str">
        <f>_xlfn.TEXTJOIN("#",TRUE,
IFERROR(VLOOKUP($F490,all_tags[type],1,FALSE),""),
IFERROR(VLOOKUP($G490,all_tags[type],1,FALSE),""),
IFERROR(VLOOKUP($H490,all_tags[type],1,FALSE),""),
IFERROR(VLOOKUP($I490,all_tags[type],1,FALSE),""),
IFERROR(VLOOKUP($J490,all_tags[type],1,FALSE),""),
IFERROR(VLOOKUP($K490,all_tags[type],1,FALSE),""),
IFERROR(VLOOKUP($L490,all_tags[type],1,FALSE),""),
IFERROR(VLOOKUP($M490,all_tags[type],1,FALSE),""),
IFERROR(VLOOKUP($N490,all_tags[type],1,FALSE),""),
IFERROR(VLOOKUP($O490,all_tags[type],1,FALSE),"")
)</f>
        <v/>
      </c>
      <c r="AE490" s="5" t="str">
        <f>_xlfn.TEXTJOIN("#",TRUE,
IFERROR(VLOOKUP($F490,all_tags[level],1,FALSE),""),
IFERROR(VLOOKUP($G490,all_tags[level],1,FALSE),""),
IFERROR(VLOOKUP($H490,all_tags[level],1,FALSE),""),
IFERROR(VLOOKUP($I490,all_tags[level],1,FALSE),""),
IFERROR(VLOOKUP($J490,all_tags[level],1,FALSE),""),
IFERROR(VLOOKUP($K490,all_tags[level],1,FALSE),""),
IFERROR(VLOOKUP($L490,all_tags[level],1,FALSE),""),
IFERROR(VLOOKUP($M490,all_tags[level],1,FALSE),""),
IFERROR(VLOOKUP($N490,all_tags[level],1,FALSE),""),
IFERROR(VLOOKUP($O490,all_tags[level],1,FALSE),"")
)</f>
        <v>example</v>
      </c>
      <c r="AF490" s="5" t="str">
        <f>_xlfn.TEXTJOIN("#",TRUE,
IFERROR(VLOOKUP($F490,all_tags[style],1,FALSE),""),
IFERROR(VLOOKUP($G490,all_tags[style],1,FALSE),""),
IFERROR(VLOOKUP($H490,all_tags[style],1,FALSE),""),
IFERROR(VLOOKUP($I490,all_tags[style],1,FALSE),""),
IFERROR(VLOOKUP($J490,all_tags[style],1,FALSE),""),
IFERROR(VLOOKUP($K490,all_tags[style],1,FALSE),""),
IFERROR(VLOOKUP($L490,all_tags[style],1,FALSE),""),
IFERROR(VLOOKUP($M490,all_tags[style],1,FALSE),""),
IFERROR(VLOOKUP($N490,all_tags[style],1,FALSE),""),
IFERROR(VLOOKUP($O490,all_tags[style],1,FALSE),"")
)</f>
        <v/>
      </c>
      <c r="AG490" s="5" t="str">
        <f>_xlfn.TEXTJOIN("#",TRUE,
IFERROR(VLOOKUP($F490,all_tags[theme],1,FALSE),""),
IFERROR(VLOOKUP($G490,all_tags[theme],1,FALSE),""),
IFERROR(VLOOKUP($H490,all_tags[theme],1,FALSE),""),
IFERROR(VLOOKUP($I490,all_tags[theme],1,FALSE),""),
IFERROR(VLOOKUP($J490,all_tags[theme],1,FALSE),""),
IFERROR(VLOOKUP($K490,all_tags[theme],1,FALSE),""),
IFERROR(VLOOKUP($L490,all_tags[theme],1,FALSE),""),
IFERROR(VLOOKUP($M490,all_tags[theme],1,FALSE),""),
IFERROR(VLOOKUP($N490,all_tags[theme],1,FALSE),""),
IFERROR(VLOOKUP($O490,all_tags[theme],1,FALSE),"")
)</f>
        <v>data-viz</v>
      </c>
      <c r="AH490" s="5" t="str">
        <f>_xlfn.TEXTJOIN("#",TRUE,
IFERROR(VLOOKUP($F490,all_tags[topic],1,FALSE),""),
IFERROR(VLOOKUP($G490,all_tags[topic],1,FALSE),""),
IFERROR(VLOOKUP($H490,all_tags[topic],1,FALSE),""),
IFERROR(VLOOKUP($I490,all_tags[topic],1,FALSE),""),
IFERROR(VLOOKUP($J490,all_tags[topic],1,FALSE),""),
IFERROR(VLOOKUP($K490,all_tags[topic],1,FALSE),""),
IFERROR(VLOOKUP($L490,all_tags[topic],1,FALSE),""),
IFERROR(VLOOKUP($M490,all_tags[topic],1,FALSE),""),
IFERROR(VLOOKUP($N490,all_tags[topic],1,FALSE),""),
IFERROR(VLOOKUP($O490,all_tags[topic],1,FALSE),"")
)</f>
        <v>technology</v>
      </c>
      <c r="AI490" s="5" t="str">
        <f>_xlfn.TEXTJOIN("#",TRUE,
IFERROR(VLOOKUP($F490,all_tags[area],1,FALSE),""),
IFERROR(VLOOKUP($G490,all_tags[area],1,FALSE),""),
IFERROR(VLOOKUP($H490,all_tags[area],1,FALSE),""),
IFERROR(VLOOKUP($I490,all_tags[area],1,FALSE),""),
IFERROR(VLOOKUP($J490,all_tags[area],1,FALSE),""),
IFERROR(VLOOKUP($K490,all_tags[area],1,FALSE),""),
IFERROR(VLOOKUP($L490,all_tags[area],1,FALSE),""),
IFERROR(VLOOKUP($M490,all_tags[area],1,FALSE),""),
IFERROR(VLOOKUP($N490,all_tags[area],1,FALSE),""),
IFERROR(VLOOKUP($O490,all_tags[area],1,FALSE),"")
)</f>
        <v/>
      </c>
      <c r="AJ490" s="5" t="str">
        <f>_xlfn.TEXTJOIN("#",TRUE,
IFERROR(VLOOKUP($F490,all_tags[technology],1,FALSE),""),
IFERROR(VLOOKUP($G490,all_tags[technology],1,FALSE),""),
IFERROR(VLOOKUP($H490,all_tags[technology],1,FALSE),""),
IFERROR(VLOOKUP($I490,all_tags[technology],1,FALSE),""),
IFERROR(VLOOKUP($J490,all_tags[technology],1,FALSE),""),
IFERROR(VLOOKUP($K490,all_tags[technology],1,FALSE),""),
IFERROR(VLOOKUP($L490,all_tags[technology],1,FALSE),""),
IFERROR(VLOOKUP($M490,all_tags[technology],1,FALSE),""),
IFERROR(VLOOKUP($N490,all_tags[technology],1,FALSE),""),
IFERROR(VLOOKUP($O490,all_tags[technology],1,FALSE),"")
)</f>
        <v>rstats</v>
      </c>
      <c r="AK490" s="5" t="str">
        <f>_xlfn.TEXTJOIN("#",TRUE,
IFERROR(VLOOKUP($F490,all_tags[other],1,FALSE),""),
IFERROR(VLOOKUP($G490,all_tags[other],1,FALSE),""),
IFERROR(VLOOKUP($H490,all_tags[other],1,FALSE),""),
IFERROR(VLOOKUP($I490,all_tags[other],1,FALSE),""),
IFERROR(VLOOKUP($J490,all_tags[other],1,FALSE),""),
IFERROR(VLOOKUP($K490,all_tags[other],1,FALSE),""),
IFERROR(VLOOKUP($L490,all_tags[other],1,FALSE),""),
IFERROR(VLOOKUP($M490,all_tags[other],1,FALSE),""),
IFERROR(VLOOKUP($N490,all_tags[other],1,FALSE),""),
IFERROR(VLOOKUP($O490,all_tags[other],1,FALSE),"")
)</f>
        <v>inspiration</v>
      </c>
      <c r="AL490" t="str">
        <f t="shared" si="7"/>
        <v>post;example;data-viz;technology;rstats;inspiration</v>
      </c>
    </row>
    <row r="491" spans="1:38" x14ac:dyDescent="0.25">
      <c r="A491" t="str">
        <f>source_data[[#This Row],[link_id]]</f>
        <v>L01138</v>
      </c>
      <c r="B491" t="str">
        <f>source_data[[#This Row],[link]]</f>
        <v>https://datascienceplus.com/creating-slopegraphs-with-r/</v>
      </c>
      <c r="C491" t="str">
        <f>source_data[[#This Row],[article_title]]</f>
        <v>Creating Slopegraphs with R</v>
      </c>
      <c r="D491" t="str">
        <f>source_data[[#This Row],[concatenate]]</f>
        <v>post;how-to;data-viz;technique;technology;slopegraph</v>
      </c>
      <c r="E491">
        <f>source_data[[#This Row],[tag_count]]</f>
        <v>6</v>
      </c>
      <c r="F491" t="str" cm="1">
        <f t="array" ref="F491:K491">_xlfn.TEXTSPLIT(Table5[[#This Row],[concatenate]],";")</f>
        <v>post</v>
      </c>
      <c r="G491" t="str">
        <v>how-to</v>
      </c>
      <c r="H491" t="str">
        <v>data-viz</v>
      </c>
      <c r="I491" t="str">
        <v>technique</v>
      </c>
      <c r="J491" t="str">
        <v>technology</v>
      </c>
      <c r="K491" t="str">
        <v>slopegraph</v>
      </c>
      <c r="Q491">
        <f>IF(ISBLANK(F491),-1,COUNTIF(all_tags[],F491)-COUNTIF(all_tags[category],F491))</f>
        <v>1</v>
      </c>
      <c r="R491">
        <f>IF(ISBLANK(G491),-1,COUNTIF(all_tags[],G491)-COUNTIF(all_tags[category],G491))</f>
        <v>1</v>
      </c>
      <c r="S491">
        <f>IF(ISBLANK(H491),-1,COUNTIF(all_tags[],H491)-COUNTIF(all_tags[category],H491))</f>
        <v>1</v>
      </c>
      <c r="T491">
        <f>IF(ISBLANK(I491),-1,COUNTIF(all_tags[],I491)-COUNTIF(all_tags[category],I491))</f>
        <v>1</v>
      </c>
      <c r="U491">
        <f>IF(ISBLANK(J491),-1,COUNTIF(all_tags[],J491)-COUNTIF(all_tags[category],J491))</f>
        <v>1</v>
      </c>
      <c r="V491">
        <f>IF(ISBLANK(K491),-1,COUNTIF(all_tags[],K491)-COUNTIF(all_tags[category],K491))</f>
        <v>1</v>
      </c>
      <c r="W491">
        <f>IF(ISBLANK(L491),-1,COUNTIF(all_tags[],L491)-COUNTIF(all_tags[category],L491))</f>
        <v>-1</v>
      </c>
      <c r="X491">
        <f>IF(ISBLANK(M491),-1,COUNTIF(all_tags[],M491)-COUNTIF(all_tags[category],M491))</f>
        <v>-1</v>
      </c>
      <c r="Y491">
        <f>IF(ISBLANK(N491),-1,COUNTIF(all_tags[],N491)-COUNTIF(all_tags[category],N491))</f>
        <v>-1</v>
      </c>
      <c r="Z491">
        <f>IF(ISBLANK(O491),-1,COUNTIF(all_tags[],O491)-COUNTIF(all_tags[category],O491))</f>
        <v>-1</v>
      </c>
      <c r="AB491" t="str">
        <f>Table5[[#This Row],[link_id]]</f>
        <v>L01138</v>
      </c>
      <c r="AC491" s="5" t="str">
        <f>_xlfn.TEXTJOIN("#",TRUE,
IFERROR(VLOOKUP($F491,all_tags[format],1,FALSE),""),
IFERROR(VLOOKUP($G491,all_tags[format],1,FALSE),""),
IFERROR(VLOOKUP($H491,all_tags[format],1,FALSE),""),
IFERROR(VLOOKUP($I491,all_tags[format],1,FALSE),""),
IFERROR(VLOOKUP($J491,all_tags[format],1,FALSE),""),
IFERROR(VLOOKUP($K491,all_tags[format],1,FALSE),""),
IFERROR(VLOOKUP($L491,all_tags[format],1,FALSE),""),
IFERROR(VLOOKUP($M491,all_tags[format],1,FALSE),""),
IFERROR(VLOOKUP($N491,all_tags[format],1,FALSE),""),
IFERROR(VLOOKUP($O491,all_tags[format],1,FALSE),"")
)</f>
        <v>post</v>
      </c>
      <c r="AD491" s="5" t="str">
        <f>_xlfn.TEXTJOIN("#",TRUE,
IFERROR(VLOOKUP($F491,all_tags[type],1,FALSE),""),
IFERROR(VLOOKUP($G491,all_tags[type],1,FALSE),""),
IFERROR(VLOOKUP($H491,all_tags[type],1,FALSE),""),
IFERROR(VLOOKUP($I491,all_tags[type],1,FALSE),""),
IFERROR(VLOOKUP($J491,all_tags[type],1,FALSE),""),
IFERROR(VLOOKUP($K491,all_tags[type],1,FALSE),""),
IFERROR(VLOOKUP($L491,all_tags[type],1,FALSE),""),
IFERROR(VLOOKUP($M491,all_tags[type],1,FALSE),""),
IFERROR(VLOOKUP($N491,all_tags[type],1,FALSE),""),
IFERROR(VLOOKUP($O491,all_tags[type],1,FALSE),"")
)</f>
        <v>how-to</v>
      </c>
      <c r="AE491" s="5" t="str">
        <f>_xlfn.TEXTJOIN("#",TRUE,
IFERROR(VLOOKUP($F491,all_tags[level],1,FALSE),""),
IFERROR(VLOOKUP($G491,all_tags[level],1,FALSE),""),
IFERROR(VLOOKUP($H491,all_tags[level],1,FALSE),""),
IFERROR(VLOOKUP($I491,all_tags[level],1,FALSE),""),
IFERROR(VLOOKUP($J491,all_tags[level],1,FALSE),""),
IFERROR(VLOOKUP($K491,all_tags[level],1,FALSE),""),
IFERROR(VLOOKUP($L491,all_tags[level],1,FALSE),""),
IFERROR(VLOOKUP($M491,all_tags[level],1,FALSE),""),
IFERROR(VLOOKUP($N491,all_tags[level],1,FALSE),""),
IFERROR(VLOOKUP($O491,all_tags[level],1,FALSE),"")
)</f>
        <v/>
      </c>
      <c r="AF491" s="5" t="str">
        <f>_xlfn.TEXTJOIN("#",TRUE,
IFERROR(VLOOKUP($F491,all_tags[style],1,FALSE),""),
IFERROR(VLOOKUP($G491,all_tags[style],1,FALSE),""),
IFERROR(VLOOKUP($H491,all_tags[style],1,FALSE),""),
IFERROR(VLOOKUP($I491,all_tags[style],1,FALSE),""),
IFERROR(VLOOKUP($J491,all_tags[style],1,FALSE),""),
IFERROR(VLOOKUP($K491,all_tags[style],1,FALSE),""),
IFERROR(VLOOKUP($L491,all_tags[style],1,FALSE),""),
IFERROR(VLOOKUP($M491,all_tags[style],1,FALSE),""),
IFERROR(VLOOKUP($N491,all_tags[style],1,FALSE),""),
IFERROR(VLOOKUP($O491,all_tags[style],1,FALSE),"")
)</f>
        <v/>
      </c>
      <c r="AG491" s="5" t="str">
        <f>_xlfn.TEXTJOIN("#",TRUE,
IFERROR(VLOOKUP($F491,all_tags[theme],1,FALSE),""),
IFERROR(VLOOKUP($G491,all_tags[theme],1,FALSE),""),
IFERROR(VLOOKUP($H491,all_tags[theme],1,FALSE),""),
IFERROR(VLOOKUP($I491,all_tags[theme],1,FALSE),""),
IFERROR(VLOOKUP($J491,all_tags[theme],1,FALSE),""),
IFERROR(VLOOKUP($K491,all_tags[theme],1,FALSE),""),
IFERROR(VLOOKUP($L491,all_tags[theme],1,FALSE),""),
IFERROR(VLOOKUP($M491,all_tags[theme],1,FALSE),""),
IFERROR(VLOOKUP($N491,all_tags[theme],1,FALSE),""),
IFERROR(VLOOKUP($O491,all_tags[theme],1,FALSE),"")
)</f>
        <v>data-viz</v>
      </c>
      <c r="AH491" s="5" t="str">
        <f>_xlfn.TEXTJOIN("#",TRUE,
IFERROR(VLOOKUP($F491,all_tags[topic],1,FALSE),""),
IFERROR(VLOOKUP($G491,all_tags[topic],1,FALSE),""),
IFERROR(VLOOKUP($H491,all_tags[topic],1,FALSE),""),
IFERROR(VLOOKUP($I491,all_tags[topic],1,FALSE),""),
IFERROR(VLOOKUP($J491,all_tags[topic],1,FALSE),""),
IFERROR(VLOOKUP($K491,all_tags[topic],1,FALSE),""),
IFERROR(VLOOKUP($L491,all_tags[topic],1,FALSE),""),
IFERROR(VLOOKUP($M491,all_tags[topic],1,FALSE),""),
IFERROR(VLOOKUP($N491,all_tags[topic],1,FALSE),""),
IFERROR(VLOOKUP($O491,all_tags[topic],1,FALSE),"")
)</f>
        <v>technique#technology</v>
      </c>
      <c r="AI491" s="5" t="str">
        <f>_xlfn.TEXTJOIN("#",TRUE,
IFERROR(VLOOKUP($F491,all_tags[area],1,FALSE),""),
IFERROR(VLOOKUP($G491,all_tags[area],1,FALSE),""),
IFERROR(VLOOKUP($H491,all_tags[area],1,FALSE),""),
IFERROR(VLOOKUP($I491,all_tags[area],1,FALSE),""),
IFERROR(VLOOKUP($J491,all_tags[area],1,FALSE),""),
IFERROR(VLOOKUP($K491,all_tags[area],1,FALSE),""),
IFERROR(VLOOKUP($L491,all_tags[area],1,FALSE),""),
IFERROR(VLOOKUP($M491,all_tags[area],1,FALSE),""),
IFERROR(VLOOKUP($N491,all_tags[area],1,FALSE),""),
IFERROR(VLOOKUP($O491,all_tags[area],1,FALSE),"")
)</f>
        <v/>
      </c>
      <c r="AJ491" s="5" t="str">
        <f>_xlfn.TEXTJOIN("#",TRUE,
IFERROR(VLOOKUP($F491,all_tags[technology],1,FALSE),""),
IFERROR(VLOOKUP($G491,all_tags[technology],1,FALSE),""),
IFERROR(VLOOKUP($H491,all_tags[technology],1,FALSE),""),
IFERROR(VLOOKUP($I491,all_tags[technology],1,FALSE),""),
IFERROR(VLOOKUP($J491,all_tags[technology],1,FALSE),""),
IFERROR(VLOOKUP($K491,all_tags[technology],1,FALSE),""),
IFERROR(VLOOKUP($L491,all_tags[technology],1,FALSE),""),
IFERROR(VLOOKUP($M491,all_tags[technology],1,FALSE),""),
IFERROR(VLOOKUP($N491,all_tags[technology],1,FALSE),""),
IFERROR(VLOOKUP($O491,all_tags[technology],1,FALSE),"")
)</f>
        <v>slopegraph</v>
      </c>
      <c r="AK491" s="5" t="str">
        <f>_xlfn.TEXTJOIN("#",TRUE,
IFERROR(VLOOKUP($F491,all_tags[other],1,FALSE),""),
IFERROR(VLOOKUP($G491,all_tags[other],1,FALSE),""),
IFERROR(VLOOKUP($H491,all_tags[other],1,FALSE),""),
IFERROR(VLOOKUP($I491,all_tags[other],1,FALSE),""),
IFERROR(VLOOKUP($J491,all_tags[other],1,FALSE),""),
IFERROR(VLOOKUP($K491,all_tags[other],1,FALSE),""),
IFERROR(VLOOKUP($L491,all_tags[other],1,FALSE),""),
IFERROR(VLOOKUP($M491,all_tags[other],1,FALSE),""),
IFERROR(VLOOKUP($N491,all_tags[other],1,FALSE),""),
IFERROR(VLOOKUP($O491,all_tags[other],1,FALSE),"")
)</f>
        <v/>
      </c>
      <c r="AL491" t="str">
        <f t="shared" si="7"/>
        <v>post;how-to;data-viz;technique;technology;slopegraph</v>
      </c>
    </row>
    <row r="492" spans="1:38" x14ac:dyDescent="0.25">
      <c r="A492" t="str">
        <f>source_data[[#This Row],[link_id]]</f>
        <v>L01139</v>
      </c>
      <c r="B492" t="str">
        <f>source_data[[#This Row],[link]]</f>
        <v>https://blog.revolutionanalytics.com/2018/06/handling-strings-with-r.html</v>
      </c>
      <c r="C492" t="str">
        <f>source_data[[#This Row],[article_title]]</f>
        <v>A guide to working with character data in R</v>
      </c>
      <c r="D492" t="str">
        <f>source_data[[#This Row],[concatenate]]</f>
        <v>post;book;description;data-analysis;text-mining</v>
      </c>
      <c r="E492">
        <f>source_data[[#This Row],[tag_count]]</f>
        <v>5</v>
      </c>
      <c r="F492" t="str" cm="1">
        <f t="array" ref="F492:J492">_xlfn.TEXTSPLIT(Table5[[#This Row],[concatenate]],";")</f>
        <v>post</v>
      </c>
      <c r="G492" t="str">
        <v>book</v>
      </c>
      <c r="H492" t="str">
        <v>description</v>
      </c>
      <c r="I492" t="str">
        <v>data-analysis</v>
      </c>
      <c r="J492" t="str">
        <v>text-mining</v>
      </c>
      <c r="Q492">
        <f>IF(ISBLANK(F492),-1,COUNTIF(all_tags[],F492)-COUNTIF(all_tags[category],F492))</f>
        <v>1</v>
      </c>
      <c r="R492">
        <f>IF(ISBLANK(G492),-1,COUNTIF(all_tags[],G492)-COUNTIF(all_tags[category],G492))</f>
        <v>1</v>
      </c>
      <c r="S492">
        <f>IF(ISBLANK(H492),-1,COUNTIF(all_tags[],H492)-COUNTIF(all_tags[category],H492))</f>
        <v>1</v>
      </c>
      <c r="T492">
        <f>IF(ISBLANK(I492),-1,COUNTIF(all_tags[],I492)-COUNTIF(all_tags[category],I492))</f>
        <v>1</v>
      </c>
      <c r="U492">
        <f>IF(ISBLANK(J492),-1,COUNTIF(all_tags[],J492)-COUNTIF(all_tags[category],J492))</f>
        <v>1</v>
      </c>
      <c r="V492">
        <f>IF(ISBLANK(K492),-1,COUNTIF(all_tags[],K492)-COUNTIF(all_tags[category],K492))</f>
        <v>-1</v>
      </c>
      <c r="W492">
        <f>IF(ISBLANK(L492),-1,COUNTIF(all_tags[],L492)-COUNTIF(all_tags[category],L492))</f>
        <v>-1</v>
      </c>
      <c r="X492">
        <f>IF(ISBLANK(M492),-1,COUNTIF(all_tags[],M492)-COUNTIF(all_tags[category],M492))</f>
        <v>-1</v>
      </c>
      <c r="Y492">
        <f>IF(ISBLANK(N492),-1,COUNTIF(all_tags[],N492)-COUNTIF(all_tags[category],N492))</f>
        <v>-1</v>
      </c>
      <c r="Z492">
        <f>IF(ISBLANK(O492),-1,COUNTIF(all_tags[],O492)-COUNTIF(all_tags[category],O492))</f>
        <v>-1</v>
      </c>
      <c r="AB492" t="str">
        <f>Table5[[#This Row],[link_id]]</f>
        <v>L01139</v>
      </c>
      <c r="AC492" s="5" t="str">
        <f>_xlfn.TEXTJOIN("#",TRUE,
IFERROR(VLOOKUP($F492,all_tags[format],1,FALSE),""),
IFERROR(VLOOKUP($G492,all_tags[format],1,FALSE),""),
IFERROR(VLOOKUP($H492,all_tags[format],1,FALSE),""),
IFERROR(VLOOKUP($I492,all_tags[format],1,FALSE),""),
IFERROR(VLOOKUP($J492,all_tags[format],1,FALSE),""),
IFERROR(VLOOKUP($K492,all_tags[format],1,FALSE),""),
IFERROR(VLOOKUP($L492,all_tags[format],1,FALSE),""),
IFERROR(VLOOKUP($M492,all_tags[format],1,FALSE),""),
IFERROR(VLOOKUP($N492,all_tags[format],1,FALSE),""),
IFERROR(VLOOKUP($O492,all_tags[format],1,FALSE),"")
)</f>
        <v>post#book</v>
      </c>
      <c r="AD492" s="5" t="str">
        <f>_xlfn.TEXTJOIN("#",TRUE,
IFERROR(VLOOKUP($F492,all_tags[type],1,FALSE),""),
IFERROR(VLOOKUP($G492,all_tags[type],1,FALSE),""),
IFERROR(VLOOKUP($H492,all_tags[type],1,FALSE),""),
IFERROR(VLOOKUP($I492,all_tags[type],1,FALSE),""),
IFERROR(VLOOKUP($J492,all_tags[type],1,FALSE),""),
IFERROR(VLOOKUP($K492,all_tags[type],1,FALSE),""),
IFERROR(VLOOKUP($L492,all_tags[type],1,FALSE),""),
IFERROR(VLOOKUP($M492,all_tags[type],1,FALSE),""),
IFERROR(VLOOKUP($N492,all_tags[type],1,FALSE),""),
IFERROR(VLOOKUP($O492,all_tags[type],1,FALSE),"")
)</f>
        <v>description</v>
      </c>
      <c r="AE492" s="5" t="str">
        <f>_xlfn.TEXTJOIN("#",TRUE,
IFERROR(VLOOKUP($F492,all_tags[level],1,FALSE),""),
IFERROR(VLOOKUP($G492,all_tags[level],1,FALSE),""),
IFERROR(VLOOKUP($H492,all_tags[level],1,FALSE),""),
IFERROR(VLOOKUP($I492,all_tags[level],1,FALSE),""),
IFERROR(VLOOKUP($J492,all_tags[level],1,FALSE),""),
IFERROR(VLOOKUP($K492,all_tags[level],1,FALSE),""),
IFERROR(VLOOKUP($L492,all_tags[level],1,FALSE),""),
IFERROR(VLOOKUP($M492,all_tags[level],1,FALSE),""),
IFERROR(VLOOKUP($N492,all_tags[level],1,FALSE),""),
IFERROR(VLOOKUP($O492,all_tags[level],1,FALSE),"")
)</f>
        <v/>
      </c>
      <c r="AF492" s="5" t="str">
        <f>_xlfn.TEXTJOIN("#",TRUE,
IFERROR(VLOOKUP($F492,all_tags[style],1,FALSE),""),
IFERROR(VLOOKUP($G492,all_tags[style],1,FALSE),""),
IFERROR(VLOOKUP($H492,all_tags[style],1,FALSE),""),
IFERROR(VLOOKUP($I492,all_tags[style],1,FALSE),""),
IFERROR(VLOOKUP($J492,all_tags[style],1,FALSE),""),
IFERROR(VLOOKUP($K492,all_tags[style],1,FALSE),""),
IFERROR(VLOOKUP($L492,all_tags[style],1,FALSE),""),
IFERROR(VLOOKUP($M492,all_tags[style],1,FALSE),""),
IFERROR(VLOOKUP($N492,all_tags[style],1,FALSE),""),
IFERROR(VLOOKUP($O492,all_tags[style],1,FALSE),"")
)</f>
        <v/>
      </c>
      <c r="AG492" s="5" t="str">
        <f>_xlfn.TEXTJOIN("#",TRUE,
IFERROR(VLOOKUP($F492,all_tags[theme],1,FALSE),""),
IFERROR(VLOOKUP($G492,all_tags[theme],1,FALSE),""),
IFERROR(VLOOKUP($H492,all_tags[theme],1,FALSE),""),
IFERROR(VLOOKUP($I492,all_tags[theme],1,FALSE),""),
IFERROR(VLOOKUP($J492,all_tags[theme],1,FALSE),""),
IFERROR(VLOOKUP($K492,all_tags[theme],1,FALSE),""),
IFERROR(VLOOKUP($L492,all_tags[theme],1,FALSE),""),
IFERROR(VLOOKUP($M492,all_tags[theme],1,FALSE),""),
IFERROR(VLOOKUP($N492,all_tags[theme],1,FALSE),""),
IFERROR(VLOOKUP($O492,all_tags[theme],1,FALSE),"")
)</f>
        <v>data-analysis</v>
      </c>
      <c r="AH492" s="5" t="str">
        <f>_xlfn.TEXTJOIN("#",TRUE,
IFERROR(VLOOKUP($F492,all_tags[topic],1,FALSE),""),
IFERROR(VLOOKUP($G492,all_tags[topic],1,FALSE),""),
IFERROR(VLOOKUP($H492,all_tags[topic],1,FALSE),""),
IFERROR(VLOOKUP($I492,all_tags[topic],1,FALSE),""),
IFERROR(VLOOKUP($J492,all_tags[topic],1,FALSE),""),
IFERROR(VLOOKUP($K492,all_tags[topic],1,FALSE),""),
IFERROR(VLOOKUP($L492,all_tags[topic],1,FALSE),""),
IFERROR(VLOOKUP($M492,all_tags[topic],1,FALSE),""),
IFERROR(VLOOKUP($N492,all_tags[topic],1,FALSE),""),
IFERROR(VLOOKUP($O492,all_tags[topic],1,FALSE),"")
)</f>
        <v/>
      </c>
      <c r="AI492" s="5" t="str">
        <f>_xlfn.TEXTJOIN("#",TRUE,
IFERROR(VLOOKUP($F492,all_tags[area],1,FALSE),""),
IFERROR(VLOOKUP($G492,all_tags[area],1,FALSE),""),
IFERROR(VLOOKUP($H492,all_tags[area],1,FALSE),""),
IFERROR(VLOOKUP($I492,all_tags[area],1,FALSE),""),
IFERROR(VLOOKUP($J492,all_tags[area],1,FALSE),""),
IFERROR(VLOOKUP($K492,all_tags[area],1,FALSE),""),
IFERROR(VLOOKUP($L492,all_tags[area],1,FALSE),""),
IFERROR(VLOOKUP($M492,all_tags[area],1,FALSE),""),
IFERROR(VLOOKUP($N492,all_tags[area],1,FALSE),""),
IFERROR(VLOOKUP($O492,all_tags[area],1,FALSE),"")
)</f>
        <v>text-mining</v>
      </c>
      <c r="AJ492" s="5" t="str">
        <f>_xlfn.TEXTJOIN("#",TRUE,
IFERROR(VLOOKUP($F492,all_tags[technology],1,FALSE),""),
IFERROR(VLOOKUP($G492,all_tags[technology],1,FALSE),""),
IFERROR(VLOOKUP($H492,all_tags[technology],1,FALSE),""),
IFERROR(VLOOKUP($I492,all_tags[technology],1,FALSE),""),
IFERROR(VLOOKUP($J492,all_tags[technology],1,FALSE),""),
IFERROR(VLOOKUP($K492,all_tags[technology],1,FALSE),""),
IFERROR(VLOOKUP($L492,all_tags[technology],1,FALSE),""),
IFERROR(VLOOKUP($M492,all_tags[technology],1,FALSE),""),
IFERROR(VLOOKUP($N492,all_tags[technology],1,FALSE),""),
IFERROR(VLOOKUP($O492,all_tags[technology],1,FALSE),"")
)</f>
        <v/>
      </c>
      <c r="AK492" s="5" t="str">
        <f>_xlfn.TEXTJOIN("#",TRUE,
IFERROR(VLOOKUP($F492,all_tags[other],1,FALSE),""),
IFERROR(VLOOKUP($G492,all_tags[other],1,FALSE),""),
IFERROR(VLOOKUP($H492,all_tags[other],1,FALSE),""),
IFERROR(VLOOKUP($I492,all_tags[other],1,FALSE),""),
IFERROR(VLOOKUP($J492,all_tags[other],1,FALSE),""),
IFERROR(VLOOKUP($K492,all_tags[other],1,FALSE),""),
IFERROR(VLOOKUP($L492,all_tags[other],1,FALSE),""),
IFERROR(VLOOKUP($M492,all_tags[other],1,FALSE),""),
IFERROR(VLOOKUP($N492,all_tags[other],1,FALSE),""),
IFERROR(VLOOKUP($O492,all_tags[other],1,FALSE),"")
)</f>
        <v/>
      </c>
      <c r="AL492" t="str">
        <f t="shared" si="7"/>
        <v>post;book;description;data-analysis;text-mining</v>
      </c>
    </row>
    <row r="493" spans="1:38" x14ac:dyDescent="0.25">
      <c r="A493" t="str">
        <f>source_data[[#This Row],[link_id]]</f>
        <v>L01140</v>
      </c>
      <c r="B493" t="str">
        <f>source_data[[#This Row],[link]]</f>
        <v>https://www.r-exercises.com/2018/06/20/intro-to-time-series-analysis-part-2-exercises/</v>
      </c>
      <c r="C493" t="str">
        <f>source_data[[#This Row],[article_title]]</f>
        <v>Intro To Time Series Analysis – Part 2: Exercises</v>
      </c>
      <c r="D493" t="str">
        <f>source_data[[#This Row],[concatenate]]</f>
        <v>post;exercise;data-analysis;technology;timeseries;rstats</v>
      </c>
      <c r="E493">
        <f>source_data[[#This Row],[tag_count]]</f>
        <v>6</v>
      </c>
      <c r="F493" t="str" cm="1">
        <f t="array" ref="F493:K493">_xlfn.TEXTSPLIT(Table5[[#This Row],[concatenate]],";")</f>
        <v>post</v>
      </c>
      <c r="G493" t="str">
        <v>exercise</v>
      </c>
      <c r="H493" t="str">
        <v>data-analysis</v>
      </c>
      <c r="I493" t="str">
        <v>technology</v>
      </c>
      <c r="J493" t="str">
        <v>timeseries</v>
      </c>
      <c r="K493" t="str">
        <v>rstats</v>
      </c>
      <c r="Q493">
        <f>IF(ISBLANK(F493),-1,COUNTIF(all_tags[],F493)-COUNTIF(all_tags[category],F493))</f>
        <v>1</v>
      </c>
      <c r="R493">
        <f>IF(ISBLANK(G493),-1,COUNTIF(all_tags[],G493)-COUNTIF(all_tags[category],G493))</f>
        <v>1</v>
      </c>
      <c r="S493">
        <f>IF(ISBLANK(H493),-1,COUNTIF(all_tags[],H493)-COUNTIF(all_tags[category],H493))</f>
        <v>1</v>
      </c>
      <c r="T493">
        <f>IF(ISBLANK(I493),-1,COUNTIF(all_tags[],I493)-COUNTIF(all_tags[category],I493))</f>
        <v>1</v>
      </c>
      <c r="U493">
        <f>IF(ISBLANK(J493),-1,COUNTIF(all_tags[],J493)-COUNTIF(all_tags[category],J493))</f>
        <v>1</v>
      </c>
      <c r="V493">
        <f>IF(ISBLANK(K493),-1,COUNTIF(all_tags[],K493)-COUNTIF(all_tags[category],K493))</f>
        <v>1</v>
      </c>
      <c r="W493">
        <f>IF(ISBLANK(L493),-1,COUNTIF(all_tags[],L493)-COUNTIF(all_tags[category],L493))</f>
        <v>-1</v>
      </c>
      <c r="X493">
        <f>IF(ISBLANK(M493),-1,COUNTIF(all_tags[],M493)-COUNTIF(all_tags[category],M493))</f>
        <v>-1</v>
      </c>
      <c r="Y493">
        <f>IF(ISBLANK(N493),-1,COUNTIF(all_tags[],N493)-COUNTIF(all_tags[category],N493))</f>
        <v>-1</v>
      </c>
      <c r="Z493">
        <f>IF(ISBLANK(O493),-1,COUNTIF(all_tags[],O493)-COUNTIF(all_tags[category],O493))</f>
        <v>-1</v>
      </c>
      <c r="AB493" t="str">
        <f>Table5[[#This Row],[link_id]]</f>
        <v>L01140</v>
      </c>
      <c r="AC493" s="5" t="str">
        <f>_xlfn.TEXTJOIN("#",TRUE,
IFERROR(VLOOKUP($F493,all_tags[format],1,FALSE),""),
IFERROR(VLOOKUP($G493,all_tags[format],1,FALSE),""),
IFERROR(VLOOKUP($H493,all_tags[format],1,FALSE),""),
IFERROR(VLOOKUP($I493,all_tags[format],1,FALSE),""),
IFERROR(VLOOKUP($J493,all_tags[format],1,FALSE),""),
IFERROR(VLOOKUP($K493,all_tags[format],1,FALSE),""),
IFERROR(VLOOKUP($L493,all_tags[format],1,FALSE),""),
IFERROR(VLOOKUP($M493,all_tags[format],1,FALSE),""),
IFERROR(VLOOKUP($N493,all_tags[format],1,FALSE),""),
IFERROR(VLOOKUP($O493,all_tags[format],1,FALSE),"")
)</f>
        <v>post</v>
      </c>
      <c r="AD493" s="5" t="str">
        <f>_xlfn.TEXTJOIN("#",TRUE,
IFERROR(VLOOKUP($F493,all_tags[type],1,FALSE),""),
IFERROR(VLOOKUP($G493,all_tags[type],1,FALSE),""),
IFERROR(VLOOKUP($H493,all_tags[type],1,FALSE),""),
IFERROR(VLOOKUP($I493,all_tags[type],1,FALSE),""),
IFERROR(VLOOKUP($J493,all_tags[type],1,FALSE),""),
IFERROR(VLOOKUP($K493,all_tags[type],1,FALSE),""),
IFERROR(VLOOKUP($L493,all_tags[type],1,FALSE),""),
IFERROR(VLOOKUP($M493,all_tags[type],1,FALSE),""),
IFERROR(VLOOKUP($N493,all_tags[type],1,FALSE),""),
IFERROR(VLOOKUP($O493,all_tags[type],1,FALSE),"")
)</f>
        <v>exercise</v>
      </c>
      <c r="AE493" s="5" t="str">
        <f>_xlfn.TEXTJOIN("#",TRUE,
IFERROR(VLOOKUP($F493,all_tags[level],1,FALSE),""),
IFERROR(VLOOKUP($G493,all_tags[level],1,FALSE),""),
IFERROR(VLOOKUP($H493,all_tags[level],1,FALSE),""),
IFERROR(VLOOKUP($I493,all_tags[level],1,FALSE),""),
IFERROR(VLOOKUP($J493,all_tags[level],1,FALSE),""),
IFERROR(VLOOKUP($K493,all_tags[level],1,FALSE),""),
IFERROR(VLOOKUP($L493,all_tags[level],1,FALSE),""),
IFERROR(VLOOKUP($M493,all_tags[level],1,FALSE),""),
IFERROR(VLOOKUP($N493,all_tags[level],1,FALSE),""),
IFERROR(VLOOKUP($O493,all_tags[level],1,FALSE),"")
)</f>
        <v/>
      </c>
      <c r="AF493" s="5" t="str">
        <f>_xlfn.TEXTJOIN("#",TRUE,
IFERROR(VLOOKUP($F493,all_tags[style],1,FALSE),""),
IFERROR(VLOOKUP($G493,all_tags[style],1,FALSE),""),
IFERROR(VLOOKUP($H493,all_tags[style],1,FALSE),""),
IFERROR(VLOOKUP($I493,all_tags[style],1,FALSE),""),
IFERROR(VLOOKUP($J493,all_tags[style],1,FALSE),""),
IFERROR(VLOOKUP($K493,all_tags[style],1,FALSE),""),
IFERROR(VLOOKUP($L493,all_tags[style],1,FALSE),""),
IFERROR(VLOOKUP($M493,all_tags[style],1,FALSE),""),
IFERROR(VLOOKUP($N493,all_tags[style],1,FALSE),""),
IFERROR(VLOOKUP($O493,all_tags[style],1,FALSE),"")
)</f>
        <v/>
      </c>
      <c r="AG493" s="5" t="str">
        <f>_xlfn.TEXTJOIN("#",TRUE,
IFERROR(VLOOKUP($F493,all_tags[theme],1,FALSE),""),
IFERROR(VLOOKUP($G493,all_tags[theme],1,FALSE),""),
IFERROR(VLOOKUP($H493,all_tags[theme],1,FALSE),""),
IFERROR(VLOOKUP($I493,all_tags[theme],1,FALSE),""),
IFERROR(VLOOKUP($J493,all_tags[theme],1,FALSE),""),
IFERROR(VLOOKUP($K493,all_tags[theme],1,FALSE),""),
IFERROR(VLOOKUP($L493,all_tags[theme],1,FALSE),""),
IFERROR(VLOOKUP($M493,all_tags[theme],1,FALSE),""),
IFERROR(VLOOKUP($N493,all_tags[theme],1,FALSE),""),
IFERROR(VLOOKUP($O493,all_tags[theme],1,FALSE),"")
)</f>
        <v>data-analysis</v>
      </c>
      <c r="AH493" s="5" t="str">
        <f>_xlfn.TEXTJOIN("#",TRUE,
IFERROR(VLOOKUP($F493,all_tags[topic],1,FALSE),""),
IFERROR(VLOOKUP($G493,all_tags[topic],1,FALSE),""),
IFERROR(VLOOKUP($H493,all_tags[topic],1,FALSE),""),
IFERROR(VLOOKUP($I493,all_tags[topic],1,FALSE),""),
IFERROR(VLOOKUP($J493,all_tags[topic],1,FALSE),""),
IFERROR(VLOOKUP($K493,all_tags[topic],1,FALSE),""),
IFERROR(VLOOKUP($L493,all_tags[topic],1,FALSE),""),
IFERROR(VLOOKUP($M493,all_tags[topic],1,FALSE),""),
IFERROR(VLOOKUP($N493,all_tags[topic],1,FALSE),""),
IFERROR(VLOOKUP($O493,all_tags[topic],1,FALSE),"")
)</f>
        <v>technology</v>
      </c>
      <c r="AI493" s="5" t="str">
        <f>_xlfn.TEXTJOIN("#",TRUE,
IFERROR(VLOOKUP($F493,all_tags[area],1,FALSE),""),
IFERROR(VLOOKUP($G493,all_tags[area],1,FALSE),""),
IFERROR(VLOOKUP($H493,all_tags[area],1,FALSE),""),
IFERROR(VLOOKUP($I493,all_tags[area],1,FALSE),""),
IFERROR(VLOOKUP($J493,all_tags[area],1,FALSE),""),
IFERROR(VLOOKUP($K493,all_tags[area],1,FALSE),""),
IFERROR(VLOOKUP($L493,all_tags[area],1,FALSE),""),
IFERROR(VLOOKUP($M493,all_tags[area],1,FALSE),""),
IFERROR(VLOOKUP($N493,all_tags[area],1,FALSE),""),
IFERROR(VLOOKUP($O493,all_tags[area],1,FALSE),"")
)</f>
        <v>timeseries</v>
      </c>
      <c r="AJ493" s="5" t="str">
        <f>_xlfn.TEXTJOIN("#",TRUE,
IFERROR(VLOOKUP($F493,all_tags[technology],1,FALSE),""),
IFERROR(VLOOKUP($G493,all_tags[technology],1,FALSE),""),
IFERROR(VLOOKUP($H493,all_tags[technology],1,FALSE),""),
IFERROR(VLOOKUP($I493,all_tags[technology],1,FALSE),""),
IFERROR(VLOOKUP($J493,all_tags[technology],1,FALSE),""),
IFERROR(VLOOKUP($K493,all_tags[technology],1,FALSE),""),
IFERROR(VLOOKUP($L493,all_tags[technology],1,FALSE),""),
IFERROR(VLOOKUP($M493,all_tags[technology],1,FALSE),""),
IFERROR(VLOOKUP($N493,all_tags[technology],1,FALSE),""),
IFERROR(VLOOKUP($O493,all_tags[technology],1,FALSE),"")
)</f>
        <v>rstats</v>
      </c>
      <c r="AK493" s="5" t="str">
        <f>_xlfn.TEXTJOIN("#",TRUE,
IFERROR(VLOOKUP($F493,all_tags[other],1,FALSE),""),
IFERROR(VLOOKUP($G493,all_tags[other],1,FALSE),""),
IFERROR(VLOOKUP($H493,all_tags[other],1,FALSE),""),
IFERROR(VLOOKUP($I493,all_tags[other],1,FALSE),""),
IFERROR(VLOOKUP($J493,all_tags[other],1,FALSE),""),
IFERROR(VLOOKUP($K493,all_tags[other],1,FALSE),""),
IFERROR(VLOOKUP($L493,all_tags[other],1,FALSE),""),
IFERROR(VLOOKUP($M493,all_tags[other],1,FALSE),""),
IFERROR(VLOOKUP($N493,all_tags[other],1,FALSE),""),
IFERROR(VLOOKUP($O493,all_tags[other],1,FALSE),"")
)</f>
        <v/>
      </c>
      <c r="AL493" t="str">
        <f t="shared" si="7"/>
        <v>post;exercise;data-analysis;technology;timeseries;rstats</v>
      </c>
    </row>
    <row r="494" spans="1:38" ht="30" x14ac:dyDescent="0.25">
      <c r="A494" t="str">
        <f>source_data[[#This Row],[link_id]]</f>
        <v>L01141</v>
      </c>
      <c r="B494" t="str">
        <f>source_data[[#This Row],[link]]</f>
        <v>https://ropensci.org/blog/2018/06/14/essurvey/</v>
      </c>
      <c r="C494" t="str">
        <f>source_data[[#This Row],[article_title]]</f>
        <v>Exploring European attitudes and behaviours using the European Social Survey</v>
      </c>
      <c r="D494" t="str">
        <f>source_data[[#This Row],[concatenate]]</f>
        <v>post;package;description;how-to;data-analysis</v>
      </c>
      <c r="E494">
        <f>source_data[[#This Row],[tag_count]]</f>
        <v>4</v>
      </c>
      <c r="F494" t="str" cm="1">
        <f t="array" ref="F494:J494">_xlfn.TEXTSPLIT(Table5[[#This Row],[concatenate]],";")</f>
        <v>post</v>
      </c>
      <c r="G494" t="str">
        <v>package</v>
      </c>
      <c r="H494" t="str">
        <v>description</v>
      </c>
      <c r="I494" t="str">
        <v>how-to</v>
      </c>
      <c r="J494" t="str">
        <v>data-analysis</v>
      </c>
      <c r="Q494">
        <f>IF(ISBLANK(F494),-1,COUNTIF(all_tags[],F494)-COUNTIF(all_tags[category],F494))</f>
        <v>1</v>
      </c>
      <c r="R494">
        <f>IF(ISBLANK(G494),-1,COUNTIF(all_tags[],G494)-COUNTIF(all_tags[category],G494))</f>
        <v>1</v>
      </c>
      <c r="S494">
        <f>IF(ISBLANK(H494),-1,COUNTIF(all_tags[],H494)-COUNTIF(all_tags[category],H494))</f>
        <v>1</v>
      </c>
      <c r="T494">
        <f>IF(ISBLANK(I494),-1,COUNTIF(all_tags[],I494)-COUNTIF(all_tags[category],I494))</f>
        <v>1</v>
      </c>
      <c r="U494">
        <f>IF(ISBLANK(J494),-1,COUNTIF(all_tags[],J494)-COUNTIF(all_tags[category],J494))</f>
        <v>1</v>
      </c>
      <c r="V494">
        <f>IF(ISBLANK(K494),-1,COUNTIF(all_tags[],K494)-COUNTIF(all_tags[category],K494))</f>
        <v>-1</v>
      </c>
      <c r="W494">
        <f>IF(ISBLANK(L494),-1,COUNTIF(all_tags[],L494)-COUNTIF(all_tags[category],L494))</f>
        <v>-1</v>
      </c>
      <c r="X494">
        <f>IF(ISBLANK(M494),-1,COUNTIF(all_tags[],M494)-COUNTIF(all_tags[category],M494))</f>
        <v>-1</v>
      </c>
      <c r="Y494">
        <f>IF(ISBLANK(N494),-1,COUNTIF(all_tags[],N494)-COUNTIF(all_tags[category],N494))</f>
        <v>-1</v>
      </c>
      <c r="Z494">
        <f>IF(ISBLANK(O494),-1,COUNTIF(all_tags[],O494)-COUNTIF(all_tags[category],O494))</f>
        <v>-1</v>
      </c>
      <c r="AB494" t="str">
        <f>Table5[[#This Row],[link_id]]</f>
        <v>L01141</v>
      </c>
      <c r="AC494" s="5" t="str">
        <f>_xlfn.TEXTJOIN("#",TRUE,
IFERROR(VLOOKUP($F494,all_tags[format],1,FALSE),""),
IFERROR(VLOOKUP($G494,all_tags[format],1,FALSE),""),
IFERROR(VLOOKUP($H494,all_tags[format],1,FALSE),""),
IFERROR(VLOOKUP($I494,all_tags[format],1,FALSE),""),
IFERROR(VLOOKUP($J494,all_tags[format],1,FALSE),""),
IFERROR(VLOOKUP($K494,all_tags[format],1,FALSE),""),
IFERROR(VLOOKUP($L494,all_tags[format],1,FALSE),""),
IFERROR(VLOOKUP($M494,all_tags[format],1,FALSE),""),
IFERROR(VLOOKUP($N494,all_tags[format],1,FALSE),""),
IFERROR(VLOOKUP($O494,all_tags[format],1,FALSE),"")
)</f>
        <v>post#package</v>
      </c>
      <c r="AD494" s="5" t="str">
        <f>_xlfn.TEXTJOIN("#",TRUE,
IFERROR(VLOOKUP($F494,all_tags[type],1,FALSE),""),
IFERROR(VLOOKUP($G494,all_tags[type],1,FALSE),""),
IFERROR(VLOOKUP($H494,all_tags[type],1,FALSE),""),
IFERROR(VLOOKUP($I494,all_tags[type],1,FALSE),""),
IFERROR(VLOOKUP($J494,all_tags[type],1,FALSE),""),
IFERROR(VLOOKUP($K494,all_tags[type],1,FALSE),""),
IFERROR(VLOOKUP($L494,all_tags[type],1,FALSE),""),
IFERROR(VLOOKUP($M494,all_tags[type],1,FALSE),""),
IFERROR(VLOOKUP($N494,all_tags[type],1,FALSE),""),
IFERROR(VLOOKUP($O494,all_tags[type],1,FALSE),"")
)</f>
        <v>description#how-to</v>
      </c>
      <c r="AE494" s="5" t="str">
        <f>_xlfn.TEXTJOIN("#",TRUE,
IFERROR(VLOOKUP($F494,all_tags[level],1,FALSE),""),
IFERROR(VLOOKUP($G494,all_tags[level],1,FALSE),""),
IFERROR(VLOOKUP($H494,all_tags[level],1,FALSE),""),
IFERROR(VLOOKUP($I494,all_tags[level],1,FALSE),""),
IFERROR(VLOOKUP($J494,all_tags[level],1,FALSE),""),
IFERROR(VLOOKUP($K494,all_tags[level],1,FALSE),""),
IFERROR(VLOOKUP($L494,all_tags[level],1,FALSE),""),
IFERROR(VLOOKUP($M494,all_tags[level],1,FALSE),""),
IFERROR(VLOOKUP($N494,all_tags[level],1,FALSE),""),
IFERROR(VLOOKUP($O494,all_tags[level],1,FALSE),"")
)</f>
        <v/>
      </c>
      <c r="AF494" s="5" t="str">
        <f>_xlfn.TEXTJOIN("#",TRUE,
IFERROR(VLOOKUP($F494,all_tags[style],1,FALSE),""),
IFERROR(VLOOKUP($G494,all_tags[style],1,FALSE),""),
IFERROR(VLOOKUP($H494,all_tags[style],1,FALSE),""),
IFERROR(VLOOKUP($I494,all_tags[style],1,FALSE),""),
IFERROR(VLOOKUP($J494,all_tags[style],1,FALSE),""),
IFERROR(VLOOKUP($K494,all_tags[style],1,FALSE),""),
IFERROR(VLOOKUP($L494,all_tags[style],1,FALSE),""),
IFERROR(VLOOKUP($M494,all_tags[style],1,FALSE),""),
IFERROR(VLOOKUP($N494,all_tags[style],1,FALSE),""),
IFERROR(VLOOKUP($O494,all_tags[style],1,FALSE),"")
)</f>
        <v/>
      </c>
      <c r="AG494" s="5" t="str">
        <f>_xlfn.TEXTJOIN("#",TRUE,
IFERROR(VLOOKUP($F494,all_tags[theme],1,FALSE),""),
IFERROR(VLOOKUP($G494,all_tags[theme],1,FALSE),""),
IFERROR(VLOOKUP($H494,all_tags[theme],1,FALSE),""),
IFERROR(VLOOKUP($I494,all_tags[theme],1,FALSE),""),
IFERROR(VLOOKUP($J494,all_tags[theme],1,FALSE),""),
IFERROR(VLOOKUP($K494,all_tags[theme],1,FALSE),""),
IFERROR(VLOOKUP($L494,all_tags[theme],1,FALSE),""),
IFERROR(VLOOKUP($M494,all_tags[theme],1,FALSE),""),
IFERROR(VLOOKUP($N494,all_tags[theme],1,FALSE),""),
IFERROR(VLOOKUP($O494,all_tags[theme],1,FALSE),"")
)</f>
        <v>data-analysis</v>
      </c>
      <c r="AH494" s="5" t="str">
        <f>_xlfn.TEXTJOIN("#",TRUE,
IFERROR(VLOOKUP($F494,all_tags[topic],1,FALSE),""),
IFERROR(VLOOKUP($G494,all_tags[topic],1,FALSE),""),
IFERROR(VLOOKUP($H494,all_tags[topic],1,FALSE),""),
IFERROR(VLOOKUP($I494,all_tags[topic],1,FALSE),""),
IFERROR(VLOOKUP($J494,all_tags[topic],1,FALSE),""),
IFERROR(VLOOKUP($K494,all_tags[topic],1,FALSE),""),
IFERROR(VLOOKUP($L494,all_tags[topic],1,FALSE),""),
IFERROR(VLOOKUP($M494,all_tags[topic],1,FALSE),""),
IFERROR(VLOOKUP($N494,all_tags[topic],1,FALSE),""),
IFERROR(VLOOKUP($O494,all_tags[topic],1,FALSE),"")
)</f>
        <v/>
      </c>
      <c r="AI494" s="5" t="str">
        <f>_xlfn.TEXTJOIN("#",TRUE,
IFERROR(VLOOKUP($F494,all_tags[area],1,FALSE),""),
IFERROR(VLOOKUP($G494,all_tags[area],1,FALSE),""),
IFERROR(VLOOKUP($H494,all_tags[area],1,FALSE),""),
IFERROR(VLOOKUP($I494,all_tags[area],1,FALSE),""),
IFERROR(VLOOKUP($J494,all_tags[area],1,FALSE),""),
IFERROR(VLOOKUP($K494,all_tags[area],1,FALSE),""),
IFERROR(VLOOKUP($L494,all_tags[area],1,FALSE),""),
IFERROR(VLOOKUP($M494,all_tags[area],1,FALSE),""),
IFERROR(VLOOKUP($N494,all_tags[area],1,FALSE),""),
IFERROR(VLOOKUP($O494,all_tags[area],1,FALSE),"")
)</f>
        <v/>
      </c>
      <c r="AJ494" s="5" t="str">
        <f>_xlfn.TEXTJOIN("#",TRUE,
IFERROR(VLOOKUP($F494,all_tags[technology],1,FALSE),""),
IFERROR(VLOOKUP($G494,all_tags[technology],1,FALSE),""),
IFERROR(VLOOKUP($H494,all_tags[technology],1,FALSE),""),
IFERROR(VLOOKUP($I494,all_tags[technology],1,FALSE),""),
IFERROR(VLOOKUP($J494,all_tags[technology],1,FALSE),""),
IFERROR(VLOOKUP($K494,all_tags[technology],1,FALSE),""),
IFERROR(VLOOKUP($L494,all_tags[technology],1,FALSE),""),
IFERROR(VLOOKUP($M494,all_tags[technology],1,FALSE),""),
IFERROR(VLOOKUP($N494,all_tags[technology],1,FALSE),""),
IFERROR(VLOOKUP($O494,all_tags[technology],1,FALSE),"")
)</f>
        <v/>
      </c>
      <c r="AK494" s="5" t="str">
        <f>_xlfn.TEXTJOIN("#",TRUE,
IFERROR(VLOOKUP($F494,all_tags[other],1,FALSE),""),
IFERROR(VLOOKUP($G494,all_tags[other],1,FALSE),""),
IFERROR(VLOOKUP($H494,all_tags[other],1,FALSE),""),
IFERROR(VLOOKUP($I494,all_tags[other],1,FALSE),""),
IFERROR(VLOOKUP($J494,all_tags[other],1,FALSE),""),
IFERROR(VLOOKUP($K494,all_tags[other],1,FALSE),""),
IFERROR(VLOOKUP($L494,all_tags[other],1,FALSE),""),
IFERROR(VLOOKUP($M494,all_tags[other],1,FALSE),""),
IFERROR(VLOOKUP($N494,all_tags[other],1,FALSE),""),
IFERROR(VLOOKUP($O494,all_tags[other],1,FALSE),"")
)</f>
        <v/>
      </c>
      <c r="AL494" t="str">
        <f t="shared" si="7"/>
        <v>post;package;description;how-to;data-analysis</v>
      </c>
    </row>
    <row r="495" spans="1:38" ht="45" x14ac:dyDescent="0.25">
      <c r="A495" t="str">
        <f>source_data[[#This Row],[link_id]]</f>
        <v>L01142</v>
      </c>
      <c r="B495" t="str">
        <f>source_data[[#This Row],[link]]</f>
        <v>https://rviews.rstudio.com/2018/06/05/monte-carlo/</v>
      </c>
      <c r="C495" t="str">
        <f>source_data[[#This Row],[article_title]]</f>
        <v>Monte Carlo</v>
      </c>
      <c r="D495" t="str">
        <f>source_data[[#This Row],[concatenate]]</f>
        <v>post;how-to;technique;technology;monte-carlo;statistics;simulation;rstats</v>
      </c>
      <c r="E495">
        <f>source_data[[#This Row],[tag_count]]</f>
        <v>6</v>
      </c>
      <c r="F495" t="str" cm="1">
        <f t="array" ref="F495:M495">_xlfn.TEXTSPLIT(Table5[[#This Row],[concatenate]],";")</f>
        <v>post</v>
      </c>
      <c r="G495" t="str">
        <v>how-to</v>
      </c>
      <c r="H495" t="str">
        <v>technique</v>
      </c>
      <c r="I495" t="str">
        <v>technology</v>
      </c>
      <c r="J495" t="str">
        <v>monte-carlo</v>
      </c>
      <c r="K495" t="str">
        <v>statistics</v>
      </c>
      <c r="L495" t="str">
        <v>simulation</v>
      </c>
      <c r="M495" t="str">
        <v>rstats</v>
      </c>
      <c r="Q495">
        <f>IF(ISBLANK(F495),-1,COUNTIF(all_tags[],F495)-COUNTIF(all_tags[category],F495))</f>
        <v>1</v>
      </c>
      <c r="R495">
        <f>IF(ISBLANK(G495),-1,COUNTIF(all_tags[],G495)-COUNTIF(all_tags[category],G495))</f>
        <v>1</v>
      </c>
      <c r="S495">
        <f>IF(ISBLANK(H495),-1,COUNTIF(all_tags[],H495)-COUNTIF(all_tags[category],H495))</f>
        <v>1</v>
      </c>
      <c r="T495">
        <f>IF(ISBLANK(I495),-1,COUNTIF(all_tags[],I495)-COUNTIF(all_tags[category],I495))</f>
        <v>1</v>
      </c>
      <c r="U495">
        <f>IF(ISBLANK(J495),-1,COUNTIF(all_tags[],J495)-COUNTIF(all_tags[category],J495))</f>
        <v>1</v>
      </c>
      <c r="V495">
        <f>IF(ISBLANK(K495),-1,COUNTIF(all_tags[],K495)-COUNTIF(all_tags[category],K495))</f>
        <v>1</v>
      </c>
      <c r="W495">
        <f>IF(ISBLANK(L495),-1,COUNTIF(all_tags[],L495)-COUNTIF(all_tags[category],L495))</f>
        <v>1</v>
      </c>
      <c r="X495">
        <f>IF(ISBLANK(M495),-1,COUNTIF(all_tags[],M495)-COUNTIF(all_tags[category],M495))</f>
        <v>1</v>
      </c>
      <c r="Y495">
        <f>IF(ISBLANK(N495),-1,COUNTIF(all_tags[],N495)-COUNTIF(all_tags[category],N495))</f>
        <v>-1</v>
      </c>
      <c r="Z495">
        <f>IF(ISBLANK(O495),-1,COUNTIF(all_tags[],O495)-COUNTIF(all_tags[category],O495))</f>
        <v>-1</v>
      </c>
      <c r="AB495" t="str">
        <f>Table5[[#This Row],[link_id]]</f>
        <v>L01142</v>
      </c>
      <c r="AC495" s="5" t="str">
        <f>_xlfn.TEXTJOIN("#",TRUE,
IFERROR(VLOOKUP($F495,all_tags[format],1,FALSE),""),
IFERROR(VLOOKUP($G495,all_tags[format],1,FALSE),""),
IFERROR(VLOOKUP($H495,all_tags[format],1,FALSE),""),
IFERROR(VLOOKUP($I495,all_tags[format],1,FALSE),""),
IFERROR(VLOOKUP($J495,all_tags[format],1,FALSE),""),
IFERROR(VLOOKUP($K495,all_tags[format],1,FALSE),""),
IFERROR(VLOOKUP($L495,all_tags[format],1,FALSE),""),
IFERROR(VLOOKUP($M495,all_tags[format],1,FALSE),""),
IFERROR(VLOOKUP($N495,all_tags[format],1,FALSE),""),
IFERROR(VLOOKUP($O495,all_tags[format],1,FALSE),"")
)</f>
        <v>post</v>
      </c>
      <c r="AD495" s="5" t="str">
        <f>_xlfn.TEXTJOIN("#",TRUE,
IFERROR(VLOOKUP($F495,all_tags[type],1,FALSE),""),
IFERROR(VLOOKUP($G495,all_tags[type],1,FALSE),""),
IFERROR(VLOOKUP($H495,all_tags[type],1,FALSE),""),
IFERROR(VLOOKUP($I495,all_tags[type],1,FALSE),""),
IFERROR(VLOOKUP($J495,all_tags[type],1,FALSE),""),
IFERROR(VLOOKUP($K495,all_tags[type],1,FALSE),""),
IFERROR(VLOOKUP($L495,all_tags[type],1,FALSE),""),
IFERROR(VLOOKUP($M495,all_tags[type],1,FALSE),""),
IFERROR(VLOOKUP($N495,all_tags[type],1,FALSE),""),
IFERROR(VLOOKUP($O495,all_tags[type],1,FALSE),"")
)</f>
        <v>how-to</v>
      </c>
      <c r="AE495" s="5" t="str">
        <f>_xlfn.TEXTJOIN("#",TRUE,
IFERROR(VLOOKUP($F495,all_tags[level],1,FALSE),""),
IFERROR(VLOOKUP($G495,all_tags[level],1,FALSE),""),
IFERROR(VLOOKUP($H495,all_tags[level],1,FALSE),""),
IFERROR(VLOOKUP($I495,all_tags[level],1,FALSE),""),
IFERROR(VLOOKUP($J495,all_tags[level],1,FALSE),""),
IFERROR(VLOOKUP($K495,all_tags[level],1,FALSE),""),
IFERROR(VLOOKUP($L495,all_tags[level],1,FALSE),""),
IFERROR(VLOOKUP($M495,all_tags[level],1,FALSE),""),
IFERROR(VLOOKUP($N495,all_tags[level],1,FALSE),""),
IFERROR(VLOOKUP($O495,all_tags[level],1,FALSE),"")
)</f>
        <v/>
      </c>
      <c r="AF495" s="5" t="str">
        <f>_xlfn.TEXTJOIN("#",TRUE,
IFERROR(VLOOKUP($F495,all_tags[style],1,FALSE),""),
IFERROR(VLOOKUP($G495,all_tags[style],1,FALSE),""),
IFERROR(VLOOKUP($H495,all_tags[style],1,FALSE),""),
IFERROR(VLOOKUP($I495,all_tags[style],1,FALSE),""),
IFERROR(VLOOKUP($J495,all_tags[style],1,FALSE),""),
IFERROR(VLOOKUP($K495,all_tags[style],1,FALSE),""),
IFERROR(VLOOKUP($L495,all_tags[style],1,FALSE),""),
IFERROR(VLOOKUP($M495,all_tags[style],1,FALSE),""),
IFERROR(VLOOKUP($N495,all_tags[style],1,FALSE),""),
IFERROR(VLOOKUP($O495,all_tags[style],1,FALSE),"")
)</f>
        <v/>
      </c>
      <c r="AG495" s="5" t="str">
        <f>_xlfn.TEXTJOIN("#",TRUE,
IFERROR(VLOOKUP($F495,all_tags[theme],1,FALSE),""),
IFERROR(VLOOKUP($G495,all_tags[theme],1,FALSE),""),
IFERROR(VLOOKUP($H495,all_tags[theme],1,FALSE),""),
IFERROR(VLOOKUP($I495,all_tags[theme],1,FALSE),""),
IFERROR(VLOOKUP($J495,all_tags[theme],1,FALSE),""),
IFERROR(VLOOKUP($K495,all_tags[theme],1,FALSE),""),
IFERROR(VLOOKUP($L495,all_tags[theme],1,FALSE),""),
IFERROR(VLOOKUP($M495,all_tags[theme],1,FALSE),""),
IFERROR(VLOOKUP($N495,all_tags[theme],1,FALSE),""),
IFERROR(VLOOKUP($O495,all_tags[theme],1,FALSE),"")
)</f>
        <v/>
      </c>
      <c r="AH495" s="5" t="str">
        <f>_xlfn.TEXTJOIN("#",TRUE,
IFERROR(VLOOKUP($F495,all_tags[topic],1,FALSE),""),
IFERROR(VLOOKUP($G495,all_tags[topic],1,FALSE),""),
IFERROR(VLOOKUP($H495,all_tags[topic],1,FALSE),""),
IFERROR(VLOOKUP($I495,all_tags[topic],1,FALSE),""),
IFERROR(VLOOKUP($J495,all_tags[topic],1,FALSE),""),
IFERROR(VLOOKUP($K495,all_tags[topic],1,FALSE),""),
IFERROR(VLOOKUP($L495,all_tags[topic],1,FALSE),""),
IFERROR(VLOOKUP($M495,all_tags[topic],1,FALSE),""),
IFERROR(VLOOKUP($N495,all_tags[topic],1,FALSE),""),
IFERROR(VLOOKUP($O495,all_tags[topic],1,FALSE),"")
)</f>
        <v>technique#technology</v>
      </c>
      <c r="AI495" s="5" t="str">
        <f>_xlfn.TEXTJOIN("#",TRUE,
IFERROR(VLOOKUP($F495,all_tags[area],1,FALSE),""),
IFERROR(VLOOKUP($G495,all_tags[area],1,FALSE),""),
IFERROR(VLOOKUP($H495,all_tags[area],1,FALSE),""),
IFERROR(VLOOKUP($I495,all_tags[area],1,FALSE),""),
IFERROR(VLOOKUP($J495,all_tags[area],1,FALSE),""),
IFERROR(VLOOKUP($K495,all_tags[area],1,FALSE),""),
IFERROR(VLOOKUP($L495,all_tags[area],1,FALSE),""),
IFERROR(VLOOKUP($M495,all_tags[area],1,FALSE),""),
IFERROR(VLOOKUP($N495,all_tags[area],1,FALSE),""),
IFERROR(VLOOKUP($O495,all_tags[area],1,FALSE),"")
)</f>
        <v>monte-carlo#statistics#simulation</v>
      </c>
      <c r="AJ495" s="5" t="str">
        <f>_xlfn.TEXTJOIN("#",TRUE,
IFERROR(VLOOKUP($F495,all_tags[technology],1,FALSE),""),
IFERROR(VLOOKUP($G495,all_tags[technology],1,FALSE),""),
IFERROR(VLOOKUP($H495,all_tags[technology],1,FALSE),""),
IFERROR(VLOOKUP($I495,all_tags[technology],1,FALSE),""),
IFERROR(VLOOKUP($J495,all_tags[technology],1,FALSE),""),
IFERROR(VLOOKUP($K495,all_tags[technology],1,FALSE),""),
IFERROR(VLOOKUP($L495,all_tags[technology],1,FALSE),""),
IFERROR(VLOOKUP($M495,all_tags[technology],1,FALSE),""),
IFERROR(VLOOKUP($N495,all_tags[technology],1,FALSE),""),
IFERROR(VLOOKUP($O495,all_tags[technology],1,FALSE),"")
)</f>
        <v>rstats</v>
      </c>
      <c r="AK495" s="5" t="str">
        <f>_xlfn.TEXTJOIN("#",TRUE,
IFERROR(VLOOKUP($F495,all_tags[other],1,FALSE),""),
IFERROR(VLOOKUP($G495,all_tags[other],1,FALSE),""),
IFERROR(VLOOKUP($H495,all_tags[other],1,FALSE),""),
IFERROR(VLOOKUP($I495,all_tags[other],1,FALSE),""),
IFERROR(VLOOKUP($J495,all_tags[other],1,FALSE),""),
IFERROR(VLOOKUP($K495,all_tags[other],1,FALSE),""),
IFERROR(VLOOKUP($L495,all_tags[other],1,FALSE),""),
IFERROR(VLOOKUP($M495,all_tags[other],1,FALSE),""),
IFERROR(VLOOKUP($N495,all_tags[other],1,FALSE),""),
IFERROR(VLOOKUP($O495,all_tags[other],1,FALSE),"")
)</f>
        <v/>
      </c>
      <c r="AL495" t="str">
        <f t="shared" si="7"/>
        <v>post;how-to;technique;technology;monte-carlo;statistics;simulation;rstats</v>
      </c>
    </row>
    <row r="496" spans="1:38" x14ac:dyDescent="0.25">
      <c r="A496" t="str">
        <f>source_data[[#This Row],[link_id]]</f>
        <v>L01144</v>
      </c>
      <c r="B496" t="str">
        <f>source_data[[#This Row],[link]]</f>
        <v>http://appliedpredictivemodeling.com/blog/2018/5/13/early-draft-of-our-feature-engineering-and-selection-book</v>
      </c>
      <c r="C496" t="str">
        <f>source_data[[#This Row],[article_title]]</f>
        <v>Early draft of our "Feature Engineering and Selection" book</v>
      </c>
      <c r="D496" t="str">
        <f>source_data[[#This Row],[concatenate]]</f>
        <v>book;ml;feature-engineering</v>
      </c>
      <c r="E496">
        <f>source_data[[#This Row],[tag_count]]</f>
        <v>3</v>
      </c>
      <c r="F496" t="str" cm="1">
        <f t="array" ref="F496:H496">_xlfn.TEXTSPLIT(Table5[[#This Row],[concatenate]],";")</f>
        <v>book</v>
      </c>
      <c r="G496" t="str">
        <v>ml</v>
      </c>
      <c r="H496" t="str">
        <v>feature-engineering</v>
      </c>
      <c r="Q496">
        <f>IF(ISBLANK(F496),-1,COUNTIF(all_tags[],F496)-COUNTIF(all_tags[category],F496))</f>
        <v>1</v>
      </c>
      <c r="R496">
        <f>IF(ISBLANK(G496),-1,COUNTIF(all_tags[],G496)-COUNTIF(all_tags[category],G496))</f>
        <v>1</v>
      </c>
      <c r="S496">
        <f>IF(ISBLANK(H496),-1,COUNTIF(all_tags[],H496)-COUNTIF(all_tags[category],H496))</f>
        <v>1</v>
      </c>
      <c r="T496">
        <f>IF(ISBLANK(I496),-1,COUNTIF(all_tags[],I496)-COUNTIF(all_tags[category],I496))</f>
        <v>-1</v>
      </c>
      <c r="U496">
        <f>IF(ISBLANK(J496),-1,COUNTIF(all_tags[],J496)-COUNTIF(all_tags[category],J496))</f>
        <v>-1</v>
      </c>
      <c r="V496">
        <f>IF(ISBLANK(K496),-1,COUNTIF(all_tags[],K496)-COUNTIF(all_tags[category],K496))</f>
        <v>-1</v>
      </c>
      <c r="W496">
        <f>IF(ISBLANK(L496),-1,COUNTIF(all_tags[],L496)-COUNTIF(all_tags[category],L496))</f>
        <v>-1</v>
      </c>
      <c r="X496">
        <f>IF(ISBLANK(M496),-1,COUNTIF(all_tags[],M496)-COUNTIF(all_tags[category],M496))</f>
        <v>-1</v>
      </c>
      <c r="Y496">
        <f>IF(ISBLANK(N496),-1,COUNTIF(all_tags[],N496)-COUNTIF(all_tags[category],N496))</f>
        <v>-1</v>
      </c>
      <c r="Z496">
        <f>IF(ISBLANK(O496),-1,COUNTIF(all_tags[],O496)-COUNTIF(all_tags[category],O496))</f>
        <v>-1</v>
      </c>
      <c r="AB496" t="str">
        <f>Table5[[#This Row],[link_id]]</f>
        <v>L01144</v>
      </c>
      <c r="AC496" s="5" t="str">
        <f>_xlfn.TEXTJOIN("#",TRUE,
IFERROR(VLOOKUP($F496,all_tags[format],1,FALSE),""),
IFERROR(VLOOKUP($G496,all_tags[format],1,FALSE),""),
IFERROR(VLOOKUP($H496,all_tags[format],1,FALSE),""),
IFERROR(VLOOKUP($I496,all_tags[format],1,FALSE),""),
IFERROR(VLOOKUP($J496,all_tags[format],1,FALSE),""),
IFERROR(VLOOKUP($K496,all_tags[format],1,FALSE),""),
IFERROR(VLOOKUP($L496,all_tags[format],1,FALSE),""),
IFERROR(VLOOKUP($M496,all_tags[format],1,FALSE),""),
IFERROR(VLOOKUP($N496,all_tags[format],1,FALSE),""),
IFERROR(VLOOKUP($O496,all_tags[format],1,FALSE),"")
)</f>
        <v>book</v>
      </c>
      <c r="AD496" s="5" t="str">
        <f>_xlfn.TEXTJOIN("#",TRUE,
IFERROR(VLOOKUP($F496,all_tags[type],1,FALSE),""),
IFERROR(VLOOKUP($G496,all_tags[type],1,FALSE),""),
IFERROR(VLOOKUP($H496,all_tags[type],1,FALSE),""),
IFERROR(VLOOKUP($I496,all_tags[type],1,FALSE),""),
IFERROR(VLOOKUP($J496,all_tags[type],1,FALSE),""),
IFERROR(VLOOKUP($K496,all_tags[type],1,FALSE),""),
IFERROR(VLOOKUP($L496,all_tags[type],1,FALSE),""),
IFERROR(VLOOKUP($M496,all_tags[type],1,FALSE),""),
IFERROR(VLOOKUP($N496,all_tags[type],1,FALSE),""),
IFERROR(VLOOKUP($O496,all_tags[type],1,FALSE),"")
)</f>
        <v/>
      </c>
      <c r="AE496" s="5" t="str">
        <f>_xlfn.TEXTJOIN("#",TRUE,
IFERROR(VLOOKUP($F496,all_tags[level],1,FALSE),""),
IFERROR(VLOOKUP($G496,all_tags[level],1,FALSE),""),
IFERROR(VLOOKUP($H496,all_tags[level],1,FALSE),""),
IFERROR(VLOOKUP($I496,all_tags[level],1,FALSE),""),
IFERROR(VLOOKUP($J496,all_tags[level],1,FALSE),""),
IFERROR(VLOOKUP($K496,all_tags[level],1,FALSE),""),
IFERROR(VLOOKUP($L496,all_tags[level],1,FALSE),""),
IFERROR(VLOOKUP($M496,all_tags[level],1,FALSE),""),
IFERROR(VLOOKUP($N496,all_tags[level],1,FALSE),""),
IFERROR(VLOOKUP($O496,all_tags[level],1,FALSE),"")
)</f>
        <v/>
      </c>
      <c r="AF496" s="5" t="str">
        <f>_xlfn.TEXTJOIN("#",TRUE,
IFERROR(VLOOKUP($F496,all_tags[style],1,FALSE),""),
IFERROR(VLOOKUP($G496,all_tags[style],1,FALSE),""),
IFERROR(VLOOKUP($H496,all_tags[style],1,FALSE),""),
IFERROR(VLOOKUP($I496,all_tags[style],1,FALSE),""),
IFERROR(VLOOKUP($J496,all_tags[style],1,FALSE),""),
IFERROR(VLOOKUP($K496,all_tags[style],1,FALSE),""),
IFERROR(VLOOKUP($L496,all_tags[style],1,FALSE),""),
IFERROR(VLOOKUP($M496,all_tags[style],1,FALSE),""),
IFERROR(VLOOKUP($N496,all_tags[style],1,FALSE),""),
IFERROR(VLOOKUP($O496,all_tags[style],1,FALSE),"")
)</f>
        <v/>
      </c>
      <c r="AG496" s="5" t="str">
        <f>_xlfn.TEXTJOIN("#",TRUE,
IFERROR(VLOOKUP($F496,all_tags[theme],1,FALSE),""),
IFERROR(VLOOKUP($G496,all_tags[theme],1,FALSE),""),
IFERROR(VLOOKUP($H496,all_tags[theme],1,FALSE),""),
IFERROR(VLOOKUP($I496,all_tags[theme],1,FALSE),""),
IFERROR(VLOOKUP($J496,all_tags[theme],1,FALSE),""),
IFERROR(VLOOKUP($K496,all_tags[theme],1,FALSE),""),
IFERROR(VLOOKUP($L496,all_tags[theme],1,FALSE),""),
IFERROR(VLOOKUP($M496,all_tags[theme],1,FALSE),""),
IFERROR(VLOOKUP($N496,all_tags[theme],1,FALSE),""),
IFERROR(VLOOKUP($O496,all_tags[theme],1,FALSE),"")
)</f>
        <v/>
      </c>
      <c r="AH496" s="5" t="str">
        <f>_xlfn.TEXTJOIN("#",TRUE,
IFERROR(VLOOKUP($F496,all_tags[topic],1,FALSE),""),
IFERROR(VLOOKUP($G496,all_tags[topic],1,FALSE),""),
IFERROR(VLOOKUP($H496,all_tags[topic],1,FALSE),""),
IFERROR(VLOOKUP($I496,all_tags[topic],1,FALSE),""),
IFERROR(VLOOKUP($J496,all_tags[topic],1,FALSE),""),
IFERROR(VLOOKUP($K496,all_tags[topic],1,FALSE),""),
IFERROR(VLOOKUP($L496,all_tags[topic],1,FALSE),""),
IFERROR(VLOOKUP($M496,all_tags[topic],1,FALSE),""),
IFERROR(VLOOKUP($N496,all_tags[topic],1,FALSE),""),
IFERROR(VLOOKUP($O496,all_tags[topic],1,FALSE),"")
)</f>
        <v/>
      </c>
      <c r="AI496" s="5" t="str">
        <f>_xlfn.TEXTJOIN("#",TRUE,
IFERROR(VLOOKUP($F496,all_tags[area],1,FALSE),""),
IFERROR(VLOOKUP($G496,all_tags[area],1,FALSE),""),
IFERROR(VLOOKUP($H496,all_tags[area],1,FALSE),""),
IFERROR(VLOOKUP($I496,all_tags[area],1,FALSE),""),
IFERROR(VLOOKUP($J496,all_tags[area],1,FALSE),""),
IFERROR(VLOOKUP($K496,all_tags[area],1,FALSE),""),
IFERROR(VLOOKUP($L496,all_tags[area],1,FALSE),""),
IFERROR(VLOOKUP($M496,all_tags[area],1,FALSE),""),
IFERROR(VLOOKUP($N496,all_tags[area],1,FALSE),""),
IFERROR(VLOOKUP($O496,all_tags[area],1,FALSE),"")
)</f>
        <v>ml#feature-engineering</v>
      </c>
      <c r="AJ496" s="5" t="str">
        <f>_xlfn.TEXTJOIN("#",TRUE,
IFERROR(VLOOKUP($F496,all_tags[technology],1,FALSE),""),
IFERROR(VLOOKUP($G496,all_tags[technology],1,FALSE),""),
IFERROR(VLOOKUP($H496,all_tags[technology],1,FALSE),""),
IFERROR(VLOOKUP($I496,all_tags[technology],1,FALSE),""),
IFERROR(VLOOKUP($J496,all_tags[technology],1,FALSE),""),
IFERROR(VLOOKUP($K496,all_tags[technology],1,FALSE),""),
IFERROR(VLOOKUP($L496,all_tags[technology],1,FALSE),""),
IFERROR(VLOOKUP($M496,all_tags[technology],1,FALSE),""),
IFERROR(VLOOKUP($N496,all_tags[technology],1,FALSE),""),
IFERROR(VLOOKUP($O496,all_tags[technology],1,FALSE),"")
)</f>
        <v/>
      </c>
      <c r="AK496" s="5" t="str">
        <f>_xlfn.TEXTJOIN("#",TRUE,
IFERROR(VLOOKUP($F496,all_tags[other],1,FALSE),""),
IFERROR(VLOOKUP($G496,all_tags[other],1,FALSE),""),
IFERROR(VLOOKUP($H496,all_tags[other],1,FALSE),""),
IFERROR(VLOOKUP($I496,all_tags[other],1,FALSE),""),
IFERROR(VLOOKUP($J496,all_tags[other],1,FALSE),""),
IFERROR(VLOOKUP($K496,all_tags[other],1,FALSE),""),
IFERROR(VLOOKUP($L496,all_tags[other],1,FALSE),""),
IFERROR(VLOOKUP($M496,all_tags[other],1,FALSE),""),
IFERROR(VLOOKUP($N496,all_tags[other],1,FALSE),""),
IFERROR(VLOOKUP($O496,all_tags[other],1,FALSE),"")
)</f>
        <v/>
      </c>
      <c r="AL496" t="str">
        <f t="shared" si="7"/>
        <v>book;ml;feature-engineering</v>
      </c>
    </row>
    <row r="497" spans="1:38" x14ac:dyDescent="0.25">
      <c r="A497" t="str">
        <f>source_data[[#This Row],[link_id]]</f>
        <v>L01145</v>
      </c>
      <c r="B497" t="str">
        <f>source_data[[#This Row],[link]]</f>
        <v>https://www.r-bloggers.com/machine-learning-explained-vectorization-and-matrix-operations/</v>
      </c>
      <c r="C497" t="str">
        <f>source_data[[#This Row],[article_title]]</f>
        <v>Machine Learning Explained: Vectorization and matrix operations</v>
      </c>
      <c r="D497" t="str">
        <f>source_data[[#This Row],[concatenate]]</f>
        <v>post;data-science;technique;technology;ml;python;rstats</v>
      </c>
      <c r="E497">
        <f>source_data[[#This Row],[tag_count]]</f>
        <v>6</v>
      </c>
      <c r="F497" t="str" cm="1">
        <f t="array" ref="F497:L497">_xlfn.TEXTSPLIT(Table5[[#This Row],[concatenate]],";")</f>
        <v>post</v>
      </c>
      <c r="G497" t="str">
        <v>data-science</v>
      </c>
      <c r="H497" t="str">
        <v>technique</v>
      </c>
      <c r="I497" t="str">
        <v>technology</v>
      </c>
      <c r="J497" t="str">
        <v>ml</v>
      </c>
      <c r="K497" t="str">
        <v>python</v>
      </c>
      <c r="L497" t="str">
        <v>rstats</v>
      </c>
      <c r="Q497">
        <f>IF(ISBLANK(F497),-1,COUNTIF(all_tags[],F497)-COUNTIF(all_tags[category],F497))</f>
        <v>1</v>
      </c>
      <c r="R497">
        <f>IF(ISBLANK(G497),-1,COUNTIF(all_tags[],G497)-COUNTIF(all_tags[category],G497))</f>
        <v>1</v>
      </c>
      <c r="S497">
        <f>IF(ISBLANK(H497),-1,COUNTIF(all_tags[],H497)-COUNTIF(all_tags[category],H497))</f>
        <v>1</v>
      </c>
      <c r="T497">
        <f>IF(ISBLANK(I497),-1,COUNTIF(all_tags[],I497)-COUNTIF(all_tags[category],I497))</f>
        <v>1</v>
      </c>
      <c r="U497">
        <f>IF(ISBLANK(J497),-1,COUNTIF(all_tags[],J497)-COUNTIF(all_tags[category],J497))</f>
        <v>1</v>
      </c>
      <c r="V497">
        <f>IF(ISBLANK(K497),-1,COUNTIF(all_tags[],K497)-COUNTIF(all_tags[category],K497))</f>
        <v>1</v>
      </c>
      <c r="W497">
        <f>IF(ISBLANK(L497),-1,COUNTIF(all_tags[],L497)-COUNTIF(all_tags[category],L497))</f>
        <v>1</v>
      </c>
      <c r="X497">
        <f>IF(ISBLANK(M497),-1,COUNTIF(all_tags[],M497)-COUNTIF(all_tags[category],M497))</f>
        <v>-1</v>
      </c>
      <c r="Y497">
        <f>IF(ISBLANK(N497),-1,COUNTIF(all_tags[],N497)-COUNTIF(all_tags[category],N497))</f>
        <v>-1</v>
      </c>
      <c r="Z497">
        <f>IF(ISBLANK(O497),-1,COUNTIF(all_tags[],O497)-COUNTIF(all_tags[category],O497))</f>
        <v>-1</v>
      </c>
      <c r="AB497" t="str">
        <f>Table5[[#This Row],[link_id]]</f>
        <v>L01145</v>
      </c>
      <c r="AC497" s="5" t="str">
        <f>_xlfn.TEXTJOIN("#",TRUE,
IFERROR(VLOOKUP($F497,all_tags[format],1,FALSE),""),
IFERROR(VLOOKUP($G497,all_tags[format],1,FALSE),""),
IFERROR(VLOOKUP($H497,all_tags[format],1,FALSE),""),
IFERROR(VLOOKUP($I497,all_tags[format],1,FALSE),""),
IFERROR(VLOOKUP($J497,all_tags[format],1,FALSE),""),
IFERROR(VLOOKUP($K497,all_tags[format],1,FALSE),""),
IFERROR(VLOOKUP($L497,all_tags[format],1,FALSE),""),
IFERROR(VLOOKUP($M497,all_tags[format],1,FALSE),""),
IFERROR(VLOOKUP($N497,all_tags[format],1,FALSE),""),
IFERROR(VLOOKUP($O497,all_tags[format],1,FALSE),"")
)</f>
        <v>post</v>
      </c>
      <c r="AD497" s="5" t="str">
        <f>_xlfn.TEXTJOIN("#",TRUE,
IFERROR(VLOOKUP($F497,all_tags[type],1,FALSE),""),
IFERROR(VLOOKUP($G497,all_tags[type],1,FALSE),""),
IFERROR(VLOOKUP($H497,all_tags[type],1,FALSE),""),
IFERROR(VLOOKUP($I497,all_tags[type],1,FALSE),""),
IFERROR(VLOOKUP($J497,all_tags[type],1,FALSE),""),
IFERROR(VLOOKUP($K497,all_tags[type],1,FALSE),""),
IFERROR(VLOOKUP($L497,all_tags[type],1,FALSE),""),
IFERROR(VLOOKUP($M497,all_tags[type],1,FALSE),""),
IFERROR(VLOOKUP($N497,all_tags[type],1,FALSE),""),
IFERROR(VLOOKUP($O497,all_tags[type],1,FALSE),"")
)</f>
        <v/>
      </c>
      <c r="AE497" s="5" t="str">
        <f>_xlfn.TEXTJOIN("#",TRUE,
IFERROR(VLOOKUP($F497,all_tags[level],1,FALSE),""),
IFERROR(VLOOKUP($G497,all_tags[level],1,FALSE),""),
IFERROR(VLOOKUP($H497,all_tags[level],1,FALSE),""),
IFERROR(VLOOKUP($I497,all_tags[level],1,FALSE),""),
IFERROR(VLOOKUP($J497,all_tags[level],1,FALSE),""),
IFERROR(VLOOKUP($K497,all_tags[level],1,FALSE),""),
IFERROR(VLOOKUP($L497,all_tags[level],1,FALSE),""),
IFERROR(VLOOKUP($M497,all_tags[level],1,FALSE),""),
IFERROR(VLOOKUP($N497,all_tags[level],1,FALSE),""),
IFERROR(VLOOKUP($O497,all_tags[level],1,FALSE),"")
)</f>
        <v/>
      </c>
      <c r="AF497" s="5" t="str">
        <f>_xlfn.TEXTJOIN("#",TRUE,
IFERROR(VLOOKUP($F497,all_tags[style],1,FALSE),""),
IFERROR(VLOOKUP($G497,all_tags[style],1,FALSE),""),
IFERROR(VLOOKUP($H497,all_tags[style],1,FALSE),""),
IFERROR(VLOOKUP($I497,all_tags[style],1,FALSE),""),
IFERROR(VLOOKUP($J497,all_tags[style],1,FALSE),""),
IFERROR(VLOOKUP($K497,all_tags[style],1,FALSE),""),
IFERROR(VLOOKUP($L497,all_tags[style],1,FALSE),""),
IFERROR(VLOOKUP($M497,all_tags[style],1,FALSE),""),
IFERROR(VLOOKUP($N497,all_tags[style],1,FALSE),""),
IFERROR(VLOOKUP($O497,all_tags[style],1,FALSE),"")
)</f>
        <v/>
      </c>
      <c r="AG497" s="5" t="str">
        <f>_xlfn.TEXTJOIN("#",TRUE,
IFERROR(VLOOKUP($F497,all_tags[theme],1,FALSE),""),
IFERROR(VLOOKUP($G497,all_tags[theme],1,FALSE),""),
IFERROR(VLOOKUP($H497,all_tags[theme],1,FALSE),""),
IFERROR(VLOOKUP($I497,all_tags[theme],1,FALSE),""),
IFERROR(VLOOKUP($J497,all_tags[theme],1,FALSE),""),
IFERROR(VLOOKUP($K497,all_tags[theme],1,FALSE),""),
IFERROR(VLOOKUP($L497,all_tags[theme],1,FALSE),""),
IFERROR(VLOOKUP($M497,all_tags[theme],1,FALSE),""),
IFERROR(VLOOKUP($N497,all_tags[theme],1,FALSE),""),
IFERROR(VLOOKUP($O497,all_tags[theme],1,FALSE),"")
)</f>
        <v>data-science</v>
      </c>
      <c r="AH497" s="5" t="str">
        <f>_xlfn.TEXTJOIN("#",TRUE,
IFERROR(VLOOKUP($F497,all_tags[topic],1,FALSE),""),
IFERROR(VLOOKUP($G497,all_tags[topic],1,FALSE),""),
IFERROR(VLOOKUP($H497,all_tags[topic],1,FALSE),""),
IFERROR(VLOOKUP($I497,all_tags[topic],1,FALSE),""),
IFERROR(VLOOKUP($J497,all_tags[topic],1,FALSE),""),
IFERROR(VLOOKUP($K497,all_tags[topic],1,FALSE),""),
IFERROR(VLOOKUP($L497,all_tags[topic],1,FALSE),""),
IFERROR(VLOOKUP($M497,all_tags[topic],1,FALSE),""),
IFERROR(VLOOKUP($N497,all_tags[topic],1,FALSE),""),
IFERROR(VLOOKUP($O497,all_tags[topic],1,FALSE),"")
)</f>
        <v>technique#technology</v>
      </c>
      <c r="AI497" s="5" t="str">
        <f>_xlfn.TEXTJOIN("#",TRUE,
IFERROR(VLOOKUP($F497,all_tags[area],1,FALSE),""),
IFERROR(VLOOKUP($G497,all_tags[area],1,FALSE),""),
IFERROR(VLOOKUP($H497,all_tags[area],1,FALSE),""),
IFERROR(VLOOKUP($I497,all_tags[area],1,FALSE),""),
IFERROR(VLOOKUP($J497,all_tags[area],1,FALSE),""),
IFERROR(VLOOKUP($K497,all_tags[area],1,FALSE),""),
IFERROR(VLOOKUP($L497,all_tags[area],1,FALSE),""),
IFERROR(VLOOKUP($M497,all_tags[area],1,FALSE),""),
IFERROR(VLOOKUP($N497,all_tags[area],1,FALSE),""),
IFERROR(VLOOKUP($O497,all_tags[area],1,FALSE),"")
)</f>
        <v>ml</v>
      </c>
      <c r="AJ497" s="5" t="str">
        <f>_xlfn.TEXTJOIN("#",TRUE,
IFERROR(VLOOKUP($F497,all_tags[technology],1,FALSE),""),
IFERROR(VLOOKUP($G497,all_tags[technology],1,FALSE),""),
IFERROR(VLOOKUP($H497,all_tags[technology],1,FALSE),""),
IFERROR(VLOOKUP($I497,all_tags[technology],1,FALSE),""),
IFERROR(VLOOKUP($J497,all_tags[technology],1,FALSE),""),
IFERROR(VLOOKUP($K497,all_tags[technology],1,FALSE),""),
IFERROR(VLOOKUP($L497,all_tags[technology],1,FALSE),""),
IFERROR(VLOOKUP($M497,all_tags[technology],1,FALSE),""),
IFERROR(VLOOKUP($N497,all_tags[technology],1,FALSE),""),
IFERROR(VLOOKUP($O497,all_tags[technology],1,FALSE),"")
)</f>
        <v>python#rstats</v>
      </c>
      <c r="AK497" s="5" t="str">
        <f>_xlfn.TEXTJOIN("#",TRUE,
IFERROR(VLOOKUP($F497,all_tags[other],1,FALSE),""),
IFERROR(VLOOKUP($G497,all_tags[other],1,FALSE),""),
IFERROR(VLOOKUP($H497,all_tags[other],1,FALSE),""),
IFERROR(VLOOKUP($I497,all_tags[other],1,FALSE),""),
IFERROR(VLOOKUP($J497,all_tags[other],1,FALSE),""),
IFERROR(VLOOKUP($K497,all_tags[other],1,FALSE),""),
IFERROR(VLOOKUP($L497,all_tags[other],1,FALSE),""),
IFERROR(VLOOKUP($M497,all_tags[other],1,FALSE),""),
IFERROR(VLOOKUP($N497,all_tags[other],1,FALSE),""),
IFERROR(VLOOKUP($O497,all_tags[other],1,FALSE),"")
)</f>
        <v/>
      </c>
      <c r="AL497" t="str">
        <f t="shared" si="7"/>
        <v>post;data-science;technique;technology;ml;python;rstats</v>
      </c>
    </row>
    <row r="498" spans="1:38" ht="30" x14ac:dyDescent="0.25">
      <c r="A498" t="str">
        <f>source_data[[#This Row],[link_id]]</f>
        <v>L01147</v>
      </c>
      <c r="B498" t="str">
        <f>source_data[[#This Row],[link]]</f>
        <v>https://m.soundcloud.com/theaipodcast/ai-finance</v>
      </c>
      <c r="C498" t="str">
        <f>source_data[[#This Row],[article_title]]</f>
        <v>Ep. 26: Deep Learning Promises to Bring Algorithmic Investing Smarts to the Rest of Us</v>
      </c>
      <c r="D498" t="str">
        <f>source_data[[#This Row],[concatenate]]</f>
        <v>podcast;interview;general;ai;investing</v>
      </c>
      <c r="E498">
        <f>source_data[[#This Row],[tag_count]]</f>
        <v>5</v>
      </c>
      <c r="F498" t="str" cm="1">
        <f t="array" ref="F498:J498">_xlfn.TEXTSPLIT(Table5[[#This Row],[concatenate]],";")</f>
        <v>podcast</v>
      </c>
      <c r="G498" t="str">
        <v>interview</v>
      </c>
      <c r="H498" t="str">
        <v>general</v>
      </c>
      <c r="I498" t="str">
        <v>ai</v>
      </c>
      <c r="J498" t="str">
        <v>investing</v>
      </c>
      <c r="Q498">
        <f>IF(ISBLANK(F498),-1,COUNTIF(all_tags[],F498)-COUNTIF(all_tags[category],F498))</f>
        <v>1</v>
      </c>
      <c r="R498">
        <f>IF(ISBLANK(G498),-1,COUNTIF(all_tags[],G498)-COUNTIF(all_tags[category],G498))</f>
        <v>1</v>
      </c>
      <c r="S498">
        <f>IF(ISBLANK(H498),-1,COUNTIF(all_tags[],H498)-COUNTIF(all_tags[category],H498))</f>
        <v>1</v>
      </c>
      <c r="T498">
        <f>IF(ISBLANK(I498),-1,COUNTIF(all_tags[],I498)-COUNTIF(all_tags[category],I498))</f>
        <v>1</v>
      </c>
      <c r="U498">
        <f>IF(ISBLANK(J498),-1,COUNTIF(all_tags[],J498)-COUNTIF(all_tags[category],J498))</f>
        <v>1</v>
      </c>
      <c r="V498">
        <f>IF(ISBLANK(K498),-1,COUNTIF(all_tags[],K498)-COUNTIF(all_tags[category],K498))</f>
        <v>-1</v>
      </c>
      <c r="W498">
        <f>IF(ISBLANK(L498),-1,COUNTIF(all_tags[],L498)-COUNTIF(all_tags[category],L498))</f>
        <v>-1</v>
      </c>
      <c r="X498">
        <f>IF(ISBLANK(M498),-1,COUNTIF(all_tags[],M498)-COUNTIF(all_tags[category],M498))</f>
        <v>-1</v>
      </c>
      <c r="Y498">
        <f>IF(ISBLANK(N498),-1,COUNTIF(all_tags[],N498)-COUNTIF(all_tags[category],N498))</f>
        <v>-1</v>
      </c>
      <c r="Z498">
        <f>IF(ISBLANK(O498),-1,COUNTIF(all_tags[],O498)-COUNTIF(all_tags[category],O498))</f>
        <v>-1</v>
      </c>
      <c r="AB498" t="str">
        <f>Table5[[#This Row],[link_id]]</f>
        <v>L01147</v>
      </c>
      <c r="AC498" s="5" t="str">
        <f>_xlfn.TEXTJOIN("#",TRUE,
IFERROR(VLOOKUP($F498,all_tags[format],1,FALSE),""),
IFERROR(VLOOKUP($G498,all_tags[format],1,FALSE),""),
IFERROR(VLOOKUP($H498,all_tags[format],1,FALSE),""),
IFERROR(VLOOKUP($I498,all_tags[format],1,FALSE),""),
IFERROR(VLOOKUP($J498,all_tags[format],1,FALSE),""),
IFERROR(VLOOKUP($K498,all_tags[format],1,FALSE),""),
IFERROR(VLOOKUP($L498,all_tags[format],1,FALSE),""),
IFERROR(VLOOKUP($M498,all_tags[format],1,FALSE),""),
IFERROR(VLOOKUP($N498,all_tags[format],1,FALSE),""),
IFERROR(VLOOKUP($O498,all_tags[format],1,FALSE),"")
)</f>
        <v>podcast#interview</v>
      </c>
      <c r="AD498" s="5" t="str">
        <f>_xlfn.TEXTJOIN("#",TRUE,
IFERROR(VLOOKUP($F498,all_tags[type],1,FALSE),""),
IFERROR(VLOOKUP($G498,all_tags[type],1,FALSE),""),
IFERROR(VLOOKUP($H498,all_tags[type],1,FALSE),""),
IFERROR(VLOOKUP($I498,all_tags[type],1,FALSE),""),
IFERROR(VLOOKUP($J498,all_tags[type],1,FALSE),""),
IFERROR(VLOOKUP($K498,all_tags[type],1,FALSE),""),
IFERROR(VLOOKUP($L498,all_tags[type],1,FALSE),""),
IFERROR(VLOOKUP($M498,all_tags[type],1,FALSE),""),
IFERROR(VLOOKUP($N498,all_tags[type],1,FALSE),""),
IFERROR(VLOOKUP($O498,all_tags[type],1,FALSE),"")
)</f>
        <v>general</v>
      </c>
      <c r="AE498" s="5" t="str">
        <f>_xlfn.TEXTJOIN("#",TRUE,
IFERROR(VLOOKUP($F498,all_tags[level],1,FALSE),""),
IFERROR(VLOOKUP($G498,all_tags[level],1,FALSE),""),
IFERROR(VLOOKUP($H498,all_tags[level],1,FALSE),""),
IFERROR(VLOOKUP($I498,all_tags[level],1,FALSE),""),
IFERROR(VLOOKUP($J498,all_tags[level],1,FALSE),""),
IFERROR(VLOOKUP($K498,all_tags[level],1,FALSE),""),
IFERROR(VLOOKUP($L498,all_tags[level],1,FALSE),""),
IFERROR(VLOOKUP($M498,all_tags[level],1,FALSE),""),
IFERROR(VLOOKUP($N498,all_tags[level],1,FALSE),""),
IFERROR(VLOOKUP($O498,all_tags[level],1,FALSE),"")
)</f>
        <v/>
      </c>
      <c r="AF498" s="5" t="str">
        <f>_xlfn.TEXTJOIN("#",TRUE,
IFERROR(VLOOKUP($F498,all_tags[style],1,FALSE),""),
IFERROR(VLOOKUP($G498,all_tags[style],1,FALSE),""),
IFERROR(VLOOKUP($H498,all_tags[style],1,FALSE),""),
IFERROR(VLOOKUP($I498,all_tags[style],1,FALSE),""),
IFERROR(VLOOKUP($J498,all_tags[style],1,FALSE),""),
IFERROR(VLOOKUP($K498,all_tags[style],1,FALSE),""),
IFERROR(VLOOKUP($L498,all_tags[style],1,FALSE),""),
IFERROR(VLOOKUP($M498,all_tags[style],1,FALSE),""),
IFERROR(VLOOKUP($N498,all_tags[style],1,FALSE),""),
IFERROR(VLOOKUP($O498,all_tags[style],1,FALSE),"")
)</f>
        <v/>
      </c>
      <c r="AG498" s="5" t="str">
        <f>_xlfn.TEXTJOIN("#",TRUE,
IFERROR(VLOOKUP($F498,all_tags[theme],1,FALSE),""),
IFERROR(VLOOKUP($G498,all_tags[theme],1,FALSE),""),
IFERROR(VLOOKUP($H498,all_tags[theme],1,FALSE),""),
IFERROR(VLOOKUP($I498,all_tags[theme],1,FALSE),""),
IFERROR(VLOOKUP($J498,all_tags[theme],1,FALSE),""),
IFERROR(VLOOKUP($K498,all_tags[theme],1,FALSE),""),
IFERROR(VLOOKUP($L498,all_tags[theme],1,FALSE),""),
IFERROR(VLOOKUP($M498,all_tags[theme],1,FALSE),""),
IFERROR(VLOOKUP($N498,all_tags[theme],1,FALSE),""),
IFERROR(VLOOKUP($O498,all_tags[theme],1,FALSE),"")
)</f>
        <v/>
      </c>
      <c r="AH498" s="5" t="str">
        <f>_xlfn.TEXTJOIN("#",TRUE,
IFERROR(VLOOKUP($F498,all_tags[topic],1,FALSE),""),
IFERROR(VLOOKUP($G498,all_tags[topic],1,FALSE),""),
IFERROR(VLOOKUP($H498,all_tags[topic],1,FALSE),""),
IFERROR(VLOOKUP($I498,all_tags[topic],1,FALSE),""),
IFERROR(VLOOKUP($J498,all_tags[topic],1,FALSE),""),
IFERROR(VLOOKUP($K498,all_tags[topic],1,FALSE),""),
IFERROR(VLOOKUP($L498,all_tags[topic],1,FALSE),""),
IFERROR(VLOOKUP($M498,all_tags[topic],1,FALSE),""),
IFERROR(VLOOKUP($N498,all_tags[topic],1,FALSE),""),
IFERROR(VLOOKUP($O498,all_tags[topic],1,FALSE),"")
)</f>
        <v/>
      </c>
      <c r="AI498" s="5" t="str">
        <f>_xlfn.TEXTJOIN("#",TRUE,
IFERROR(VLOOKUP($F498,all_tags[area],1,FALSE),""),
IFERROR(VLOOKUP($G498,all_tags[area],1,FALSE),""),
IFERROR(VLOOKUP($H498,all_tags[area],1,FALSE),""),
IFERROR(VLOOKUP($I498,all_tags[area],1,FALSE),""),
IFERROR(VLOOKUP($J498,all_tags[area],1,FALSE),""),
IFERROR(VLOOKUP($K498,all_tags[area],1,FALSE),""),
IFERROR(VLOOKUP($L498,all_tags[area],1,FALSE),""),
IFERROR(VLOOKUP($M498,all_tags[area],1,FALSE),""),
IFERROR(VLOOKUP($N498,all_tags[area],1,FALSE),""),
IFERROR(VLOOKUP($O498,all_tags[area],1,FALSE),"")
)</f>
        <v>ai</v>
      </c>
      <c r="AJ498" s="5" t="str">
        <f>_xlfn.TEXTJOIN("#",TRUE,
IFERROR(VLOOKUP($F498,all_tags[technology],1,FALSE),""),
IFERROR(VLOOKUP($G498,all_tags[technology],1,FALSE),""),
IFERROR(VLOOKUP($H498,all_tags[technology],1,FALSE),""),
IFERROR(VLOOKUP($I498,all_tags[technology],1,FALSE),""),
IFERROR(VLOOKUP($J498,all_tags[technology],1,FALSE),""),
IFERROR(VLOOKUP($K498,all_tags[technology],1,FALSE),""),
IFERROR(VLOOKUP($L498,all_tags[technology],1,FALSE),""),
IFERROR(VLOOKUP($M498,all_tags[technology],1,FALSE),""),
IFERROR(VLOOKUP($N498,all_tags[technology],1,FALSE),""),
IFERROR(VLOOKUP($O498,all_tags[technology],1,FALSE),"")
)</f>
        <v/>
      </c>
      <c r="AK498" s="5" t="str">
        <f>_xlfn.TEXTJOIN("#",TRUE,
IFERROR(VLOOKUP($F498,all_tags[other],1,FALSE),""),
IFERROR(VLOOKUP($G498,all_tags[other],1,FALSE),""),
IFERROR(VLOOKUP($H498,all_tags[other],1,FALSE),""),
IFERROR(VLOOKUP($I498,all_tags[other],1,FALSE),""),
IFERROR(VLOOKUP($J498,all_tags[other],1,FALSE),""),
IFERROR(VLOOKUP($K498,all_tags[other],1,FALSE),""),
IFERROR(VLOOKUP($L498,all_tags[other],1,FALSE),""),
IFERROR(VLOOKUP($M498,all_tags[other],1,FALSE),""),
IFERROR(VLOOKUP($N498,all_tags[other],1,FALSE),""),
IFERROR(VLOOKUP($O498,all_tags[other],1,FALSE),"")
)</f>
        <v>investing</v>
      </c>
      <c r="AL498" t="str">
        <f t="shared" si="7"/>
        <v>podcast;interview;general;ai;investing</v>
      </c>
    </row>
    <row r="499" spans="1:38" x14ac:dyDescent="0.25">
      <c r="A499" t="str">
        <f>source_data[[#This Row],[link_id]]</f>
        <v>L01153</v>
      </c>
      <c r="B499" t="str">
        <f>source_data[[#This Row],[link]]</f>
        <v>https://flowingdata.com/2018/09/20/tiled-bar-chart-d3-js/</v>
      </c>
      <c r="C499" t="str">
        <f>source_data[[#This Row],[article_title]]</f>
        <v>How to Make a Tiled Bar Chart with D3.js</v>
      </c>
      <c r="D499" t="str">
        <f>source_data[[#This Row],[concatenate]]</f>
        <v>post;tutorial;technique;technology;d3js</v>
      </c>
      <c r="E499">
        <f>source_data[[#This Row],[tag_count]]</f>
        <v>5</v>
      </c>
      <c r="F499" t="str" cm="1">
        <f t="array" ref="F499:J499">_xlfn.TEXTSPLIT(Table5[[#This Row],[concatenate]],";")</f>
        <v>post</v>
      </c>
      <c r="G499" t="str">
        <v>tutorial</v>
      </c>
      <c r="H499" t="str">
        <v>technique</v>
      </c>
      <c r="I499" t="str">
        <v>technology</v>
      </c>
      <c r="J499" t="str">
        <v>d3js</v>
      </c>
      <c r="Q499">
        <f>IF(ISBLANK(F499),-1,COUNTIF(all_tags[],F499)-COUNTIF(all_tags[category],F499))</f>
        <v>1</v>
      </c>
      <c r="R499">
        <f>IF(ISBLANK(G499),-1,COUNTIF(all_tags[],G499)-COUNTIF(all_tags[category],G499))</f>
        <v>1</v>
      </c>
      <c r="S499">
        <f>IF(ISBLANK(H499),-1,COUNTIF(all_tags[],H499)-COUNTIF(all_tags[category],H499))</f>
        <v>1</v>
      </c>
      <c r="T499">
        <f>IF(ISBLANK(I499),-1,COUNTIF(all_tags[],I499)-COUNTIF(all_tags[category],I499))</f>
        <v>1</v>
      </c>
      <c r="U499">
        <f>IF(ISBLANK(J499),-1,COUNTIF(all_tags[],J499)-COUNTIF(all_tags[category],J499))</f>
        <v>1</v>
      </c>
      <c r="V499">
        <f>IF(ISBLANK(K499),-1,COUNTIF(all_tags[],K499)-COUNTIF(all_tags[category],K499))</f>
        <v>-1</v>
      </c>
      <c r="W499">
        <f>IF(ISBLANK(L499),-1,COUNTIF(all_tags[],L499)-COUNTIF(all_tags[category],L499))</f>
        <v>-1</v>
      </c>
      <c r="X499">
        <f>IF(ISBLANK(M499),-1,COUNTIF(all_tags[],M499)-COUNTIF(all_tags[category],M499))</f>
        <v>-1</v>
      </c>
      <c r="Y499">
        <f>IF(ISBLANK(N499),-1,COUNTIF(all_tags[],N499)-COUNTIF(all_tags[category],N499))</f>
        <v>-1</v>
      </c>
      <c r="Z499">
        <f>IF(ISBLANK(O499),-1,COUNTIF(all_tags[],O499)-COUNTIF(all_tags[category],O499))</f>
        <v>-1</v>
      </c>
      <c r="AB499" t="str">
        <f>Table5[[#This Row],[link_id]]</f>
        <v>L01153</v>
      </c>
      <c r="AC499" s="5" t="str">
        <f>_xlfn.TEXTJOIN("#",TRUE,
IFERROR(VLOOKUP($F499,all_tags[format],1,FALSE),""),
IFERROR(VLOOKUP($G499,all_tags[format],1,FALSE),""),
IFERROR(VLOOKUP($H499,all_tags[format],1,FALSE),""),
IFERROR(VLOOKUP($I499,all_tags[format],1,FALSE),""),
IFERROR(VLOOKUP($J499,all_tags[format],1,FALSE),""),
IFERROR(VLOOKUP($K499,all_tags[format],1,FALSE),""),
IFERROR(VLOOKUP($L499,all_tags[format],1,FALSE),""),
IFERROR(VLOOKUP($M499,all_tags[format],1,FALSE),""),
IFERROR(VLOOKUP($N499,all_tags[format],1,FALSE),""),
IFERROR(VLOOKUP($O499,all_tags[format],1,FALSE),"")
)</f>
        <v>post</v>
      </c>
      <c r="AD499" s="5" t="str">
        <f>_xlfn.TEXTJOIN("#",TRUE,
IFERROR(VLOOKUP($F499,all_tags[type],1,FALSE),""),
IFERROR(VLOOKUP($G499,all_tags[type],1,FALSE),""),
IFERROR(VLOOKUP($H499,all_tags[type],1,FALSE),""),
IFERROR(VLOOKUP($I499,all_tags[type],1,FALSE),""),
IFERROR(VLOOKUP($J499,all_tags[type],1,FALSE),""),
IFERROR(VLOOKUP($K499,all_tags[type],1,FALSE),""),
IFERROR(VLOOKUP($L499,all_tags[type],1,FALSE),""),
IFERROR(VLOOKUP($M499,all_tags[type],1,FALSE),""),
IFERROR(VLOOKUP($N499,all_tags[type],1,FALSE),""),
IFERROR(VLOOKUP($O499,all_tags[type],1,FALSE),"")
)</f>
        <v>tutorial</v>
      </c>
      <c r="AE499" s="5" t="str">
        <f>_xlfn.TEXTJOIN("#",TRUE,
IFERROR(VLOOKUP($F499,all_tags[level],1,FALSE),""),
IFERROR(VLOOKUP($G499,all_tags[level],1,FALSE),""),
IFERROR(VLOOKUP($H499,all_tags[level],1,FALSE),""),
IFERROR(VLOOKUP($I499,all_tags[level],1,FALSE),""),
IFERROR(VLOOKUP($J499,all_tags[level],1,FALSE),""),
IFERROR(VLOOKUP($K499,all_tags[level],1,FALSE),""),
IFERROR(VLOOKUP($L499,all_tags[level],1,FALSE),""),
IFERROR(VLOOKUP($M499,all_tags[level],1,FALSE),""),
IFERROR(VLOOKUP($N499,all_tags[level],1,FALSE),""),
IFERROR(VLOOKUP($O499,all_tags[level],1,FALSE),"")
)</f>
        <v/>
      </c>
      <c r="AF499" s="5" t="str">
        <f>_xlfn.TEXTJOIN("#",TRUE,
IFERROR(VLOOKUP($F499,all_tags[style],1,FALSE),""),
IFERROR(VLOOKUP($G499,all_tags[style],1,FALSE),""),
IFERROR(VLOOKUP($H499,all_tags[style],1,FALSE),""),
IFERROR(VLOOKUP($I499,all_tags[style],1,FALSE),""),
IFERROR(VLOOKUP($J499,all_tags[style],1,FALSE),""),
IFERROR(VLOOKUP($K499,all_tags[style],1,FALSE),""),
IFERROR(VLOOKUP($L499,all_tags[style],1,FALSE),""),
IFERROR(VLOOKUP($M499,all_tags[style],1,FALSE),""),
IFERROR(VLOOKUP($N499,all_tags[style],1,FALSE),""),
IFERROR(VLOOKUP($O499,all_tags[style],1,FALSE),"")
)</f>
        <v/>
      </c>
      <c r="AG499" s="5" t="str">
        <f>_xlfn.TEXTJOIN("#",TRUE,
IFERROR(VLOOKUP($F499,all_tags[theme],1,FALSE),""),
IFERROR(VLOOKUP($G499,all_tags[theme],1,FALSE),""),
IFERROR(VLOOKUP($H499,all_tags[theme],1,FALSE),""),
IFERROR(VLOOKUP($I499,all_tags[theme],1,FALSE),""),
IFERROR(VLOOKUP($J499,all_tags[theme],1,FALSE),""),
IFERROR(VLOOKUP($K499,all_tags[theme],1,FALSE),""),
IFERROR(VLOOKUP($L499,all_tags[theme],1,FALSE),""),
IFERROR(VLOOKUP($M499,all_tags[theme],1,FALSE),""),
IFERROR(VLOOKUP($N499,all_tags[theme],1,FALSE),""),
IFERROR(VLOOKUP($O499,all_tags[theme],1,FALSE),"")
)</f>
        <v/>
      </c>
      <c r="AH499" s="5" t="str">
        <f>_xlfn.TEXTJOIN("#",TRUE,
IFERROR(VLOOKUP($F499,all_tags[topic],1,FALSE),""),
IFERROR(VLOOKUP($G499,all_tags[topic],1,FALSE),""),
IFERROR(VLOOKUP($H499,all_tags[topic],1,FALSE),""),
IFERROR(VLOOKUP($I499,all_tags[topic],1,FALSE),""),
IFERROR(VLOOKUP($J499,all_tags[topic],1,FALSE),""),
IFERROR(VLOOKUP($K499,all_tags[topic],1,FALSE),""),
IFERROR(VLOOKUP($L499,all_tags[topic],1,FALSE),""),
IFERROR(VLOOKUP($M499,all_tags[topic],1,FALSE),""),
IFERROR(VLOOKUP($N499,all_tags[topic],1,FALSE),""),
IFERROR(VLOOKUP($O499,all_tags[topic],1,FALSE),"")
)</f>
        <v>technique#technology</v>
      </c>
      <c r="AI499" s="5" t="str">
        <f>_xlfn.TEXTJOIN("#",TRUE,
IFERROR(VLOOKUP($F499,all_tags[area],1,FALSE),""),
IFERROR(VLOOKUP($G499,all_tags[area],1,FALSE),""),
IFERROR(VLOOKUP($H499,all_tags[area],1,FALSE),""),
IFERROR(VLOOKUP($I499,all_tags[area],1,FALSE),""),
IFERROR(VLOOKUP($J499,all_tags[area],1,FALSE),""),
IFERROR(VLOOKUP($K499,all_tags[area],1,FALSE),""),
IFERROR(VLOOKUP($L499,all_tags[area],1,FALSE),""),
IFERROR(VLOOKUP($M499,all_tags[area],1,FALSE),""),
IFERROR(VLOOKUP($N499,all_tags[area],1,FALSE),""),
IFERROR(VLOOKUP($O499,all_tags[area],1,FALSE),"")
)</f>
        <v/>
      </c>
      <c r="AJ499" s="5" t="str">
        <f>_xlfn.TEXTJOIN("#",TRUE,
IFERROR(VLOOKUP($F499,all_tags[technology],1,FALSE),""),
IFERROR(VLOOKUP($G499,all_tags[technology],1,FALSE),""),
IFERROR(VLOOKUP($H499,all_tags[technology],1,FALSE),""),
IFERROR(VLOOKUP($I499,all_tags[technology],1,FALSE),""),
IFERROR(VLOOKUP($J499,all_tags[technology],1,FALSE),""),
IFERROR(VLOOKUP($K499,all_tags[technology],1,FALSE),""),
IFERROR(VLOOKUP($L499,all_tags[technology],1,FALSE),""),
IFERROR(VLOOKUP($M499,all_tags[technology],1,FALSE),""),
IFERROR(VLOOKUP($N499,all_tags[technology],1,FALSE),""),
IFERROR(VLOOKUP($O499,all_tags[technology],1,FALSE),"")
)</f>
        <v>d3js</v>
      </c>
      <c r="AK499" s="5" t="str">
        <f>_xlfn.TEXTJOIN("#",TRUE,
IFERROR(VLOOKUP($F499,all_tags[other],1,FALSE),""),
IFERROR(VLOOKUP($G499,all_tags[other],1,FALSE),""),
IFERROR(VLOOKUP($H499,all_tags[other],1,FALSE),""),
IFERROR(VLOOKUP($I499,all_tags[other],1,FALSE),""),
IFERROR(VLOOKUP($J499,all_tags[other],1,FALSE),""),
IFERROR(VLOOKUP($K499,all_tags[other],1,FALSE),""),
IFERROR(VLOOKUP($L499,all_tags[other],1,FALSE),""),
IFERROR(VLOOKUP($M499,all_tags[other],1,FALSE),""),
IFERROR(VLOOKUP($N499,all_tags[other],1,FALSE),""),
IFERROR(VLOOKUP($O499,all_tags[other],1,FALSE),"")
)</f>
        <v/>
      </c>
      <c r="AL499" t="str">
        <f t="shared" si="7"/>
        <v>post;tutorial;technique;technology;d3js</v>
      </c>
    </row>
    <row r="500" spans="1:38" x14ac:dyDescent="0.25">
      <c r="A500" t="str">
        <f>source_data[[#This Row],[link_id]]</f>
        <v>L01154</v>
      </c>
      <c r="B500" t="str">
        <f>source_data[[#This Row],[link]]</f>
        <v>http://blog.avenuecode.com/creating-a-data-visualization-from-scratch-using-d3.js</v>
      </c>
      <c r="C500" t="str">
        <f>source_data[[#This Row],[article_title]]</f>
        <v>Creating A Data Visualization From Scratch Using d3.js</v>
      </c>
      <c r="D500" t="str">
        <f>source_data[[#This Row],[concatenate]]</f>
        <v>tutorial;introduction;technology;d3js</v>
      </c>
      <c r="E500">
        <f>source_data[[#This Row],[tag_count]]</f>
        <v>4</v>
      </c>
      <c r="F500" t="str" cm="1">
        <f t="array" ref="F500:I500">_xlfn.TEXTSPLIT(Table5[[#This Row],[concatenate]],";")</f>
        <v>tutorial</v>
      </c>
      <c r="G500" t="str">
        <v>introduction</v>
      </c>
      <c r="H500" t="str">
        <v>technology</v>
      </c>
      <c r="I500" t="str">
        <v>d3js</v>
      </c>
      <c r="Q500">
        <f>IF(ISBLANK(F500),-1,COUNTIF(all_tags[],F500)-COUNTIF(all_tags[category],F500))</f>
        <v>1</v>
      </c>
      <c r="R500">
        <f>IF(ISBLANK(G500),-1,COUNTIF(all_tags[],G500)-COUNTIF(all_tags[category],G500))</f>
        <v>1</v>
      </c>
      <c r="S500">
        <f>IF(ISBLANK(H500),-1,COUNTIF(all_tags[],H500)-COUNTIF(all_tags[category],H500))</f>
        <v>1</v>
      </c>
      <c r="T500">
        <f>IF(ISBLANK(I500),-1,COUNTIF(all_tags[],I500)-COUNTIF(all_tags[category],I500))</f>
        <v>1</v>
      </c>
      <c r="U500">
        <f>IF(ISBLANK(J500),-1,COUNTIF(all_tags[],J500)-COUNTIF(all_tags[category],J500))</f>
        <v>-1</v>
      </c>
      <c r="V500">
        <f>IF(ISBLANK(K500),-1,COUNTIF(all_tags[],K500)-COUNTIF(all_tags[category],K500))</f>
        <v>-1</v>
      </c>
      <c r="W500">
        <f>IF(ISBLANK(L500),-1,COUNTIF(all_tags[],L500)-COUNTIF(all_tags[category],L500))</f>
        <v>-1</v>
      </c>
      <c r="X500">
        <f>IF(ISBLANK(M500),-1,COUNTIF(all_tags[],M500)-COUNTIF(all_tags[category],M500))</f>
        <v>-1</v>
      </c>
      <c r="Y500">
        <f>IF(ISBLANK(N500),-1,COUNTIF(all_tags[],N500)-COUNTIF(all_tags[category],N500))</f>
        <v>-1</v>
      </c>
      <c r="Z500">
        <f>IF(ISBLANK(O500),-1,COUNTIF(all_tags[],O500)-COUNTIF(all_tags[category],O500))</f>
        <v>-1</v>
      </c>
      <c r="AB500" t="str">
        <f>Table5[[#This Row],[link_id]]</f>
        <v>L01154</v>
      </c>
      <c r="AC500" s="5" t="str">
        <f>_xlfn.TEXTJOIN("#",TRUE,
IFERROR(VLOOKUP($F500,all_tags[format],1,FALSE),""),
IFERROR(VLOOKUP($G500,all_tags[format],1,FALSE),""),
IFERROR(VLOOKUP($H500,all_tags[format],1,FALSE),""),
IFERROR(VLOOKUP($I500,all_tags[format],1,FALSE),""),
IFERROR(VLOOKUP($J500,all_tags[format],1,FALSE),""),
IFERROR(VLOOKUP($K500,all_tags[format],1,FALSE),""),
IFERROR(VLOOKUP($L500,all_tags[format],1,FALSE),""),
IFERROR(VLOOKUP($M500,all_tags[format],1,FALSE),""),
IFERROR(VLOOKUP($N500,all_tags[format],1,FALSE),""),
IFERROR(VLOOKUP($O500,all_tags[format],1,FALSE),"")
)</f>
        <v/>
      </c>
      <c r="AD500" s="5" t="str">
        <f>_xlfn.TEXTJOIN("#",TRUE,
IFERROR(VLOOKUP($F500,all_tags[type],1,FALSE),""),
IFERROR(VLOOKUP($G500,all_tags[type],1,FALSE),""),
IFERROR(VLOOKUP($H500,all_tags[type],1,FALSE),""),
IFERROR(VLOOKUP($I500,all_tags[type],1,FALSE),""),
IFERROR(VLOOKUP($J500,all_tags[type],1,FALSE),""),
IFERROR(VLOOKUP($K500,all_tags[type],1,FALSE),""),
IFERROR(VLOOKUP($L500,all_tags[type],1,FALSE),""),
IFERROR(VLOOKUP($M500,all_tags[type],1,FALSE),""),
IFERROR(VLOOKUP($N500,all_tags[type],1,FALSE),""),
IFERROR(VLOOKUP($O500,all_tags[type],1,FALSE),"")
)</f>
        <v>tutorial</v>
      </c>
      <c r="AE500" s="5" t="str">
        <f>_xlfn.TEXTJOIN("#",TRUE,
IFERROR(VLOOKUP($F500,all_tags[level],1,FALSE),""),
IFERROR(VLOOKUP($G500,all_tags[level],1,FALSE),""),
IFERROR(VLOOKUP($H500,all_tags[level],1,FALSE),""),
IFERROR(VLOOKUP($I500,all_tags[level],1,FALSE),""),
IFERROR(VLOOKUP($J500,all_tags[level],1,FALSE),""),
IFERROR(VLOOKUP($K500,all_tags[level],1,FALSE),""),
IFERROR(VLOOKUP($L500,all_tags[level],1,FALSE),""),
IFERROR(VLOOKUP($M500,all_tags[level],1,FALSE),""),
IFERROR(VLOOKUP($N500,all_tags[level],1,FALSE),""),
IFERROR(VLOOKUP($O500,all_tags[level],1,FALSE),"")
)</f>
        <v>introduction</v>
      </c>
      <c r="AF500" s="5" t="str">
        <f>_xlfn.TEXTJOIN("#",TRUE,
IFERROR(VLOOKUP($F500,all_tags[style],1,FALSE),""),
IFERROR(VLOOKUP($G500,all_tags[style],1,FALSE),""),
IFERROR(VLOOKUP($H500,all_tags[style],1,FALSE),""),
IFERROR(VLOOKUP($I500,all_tags[style],1,FALSE),""),
IFERROR(VLOOKUP($J500,all_tags[style],1,FALSE),""),
IFERROR(VLOOKUP($K500,all_tags[style],1,FALSE),""),
IFERROR(VLOOKUP($L500,all_tags[style],1,FALSE),""),
IFERROR(VLOOKUP($M500,all_tags[style],1,FALSE),""),
IFERROR(VLOOKUP($N500,all_tags[style],1,FALSE),""),
IFERROR(VLOOKUP($O500,all_tags[style],1,FALSE),"")
)</f>
        <v/>
      </c>
      <c r="AG500" s="5" t="str">
        <f>_xlfn.TEXTJOIN("#",TRUE,
IFERROR(VLOOKUP($F500,all_tags[theme],1,FALSE),""),
IFERROR(VLOOKUP($G500,all_tags[theme],1,FALSE),""),
IFERROR(VLOOKUP($H500,all_tags[theme],1,FALSE),""),
IFERROR(VLOOKUP($I500,all_tags[theme],1,FALSE),""),
IFERROR(VLOOKUP($J500,all_tags[theme],1,FALSE),""),
IFERROR(VLOOKUP($K500,all_tags[theme],1,FALSE),""),
IFERROR(VLOOKUP($L500,all_tags[theme],1,FALSE),""),
IFERROR(VLOOKUP($M500,all_tags[theme],1,FALSE),""),
IFERROR(VLOOKUP($N500,all_tags[theme],1,FALSE),""),
IFERROR(VLOOKUP($O500,all_tags[theme],1,FALSE),"")
)</f>
        <v/>
      </c>
      <c r="AH500" s="5" t="str">
        <f>_xlfn.TEXTJOIN("#",TRUE,
IFERROR(VLOOKUP($F500,all_tags[topic],1,FALSE),""),
IFERROR(VLOOKUP($G500,all_tags[topic],1,FALSE),""),
IFERROR(VLOOKUP($H500,all_tags[topic],1,FALSE),""),
IFERROR(VLOOKUP($I500,all_tags[topic],1,FALSE),""),
IFERROR(VLOOKUP($J500,all_tags[topic],1,FALSE),""),
IFERROR(VLOOKUP($K500,all_tags[topic],1,FALSE),""),
IFERROR(VLOOKUP($L500,all_tags[topic],1,FALSE),""),
IFERROR(VLOOKUP($M500,all_tags[topic],1,FALSE),""),
IFERROR(VLOOKUP($N500,all_tags[topic],1,FALSE),""),
IFERROR(VLOOKUP($O500,all_tags[topic],1,FALSE),"")
)</f>
        <v>technology</v>
      </c>
      <c r="AI500" s="5" t="str">
        <f>_xlfn.TEXTJOIN("#",TRUE,
IFERROR(VLOOKUP($F500,all_tags[area],1,FALSE),""),
IFERROR(VLOOKUP($G500,all_tags[area],1,FALSE),""),
IFERROR(VLOOKUP($H500,all_tags[area],1,FALSE),""),
IFERROR(VLOOKUP($I500,all_tags[area],1,FALSE),""),
IFERROR(VLOOKUP($J500,all_tags[area],1,FALSE),""),
IFERROR(VLOOKUP($K500,all_tags[area],1,FALSE),""),
IFERROR(VLOOKUP($L500,all_tags[area],1,FALSE),""),
IFERROR(VLOOKUP($M500,all_tags[area],1,FALSE),""),
IFERROR(VLOOKUP($N500,all_tags[area],1,FALSE),""),
IFERROR(VLOOKUP($O500,all_tags[area],1,FALSE),"")
)</f>
        <v/>
      </c>
      <c r="AJ500" s="5" t="str">
        <f>_xlfn.TEXTJOIN("#",TRUE,
IFERROR(VLOOKUP($F500,all_tags[technology],1,FALSE),""),
IFERROR(VLOOKUP($G500,all_tags[technology],1,FALSE),""),
IFERROR(VLOOKUP($H500,all_tags[technology],1,FALSE),""),
IFERROR(VLOOKUP($I500,all_tags[technology],1,FALSE),""),
IFERROR(VLOOKUP($J500,all_tags[technology],1,FALSE),""),
IFERROR(VLOOKUP($K500,all_tags[technology],1,FALSE),""),
IFERROR(VLOOKUP($L500,all_tags[technology],1,FALSE),""),
IFERROR(VLOOKUP($M500,all_tags[technology],1,FALSE),""),
IFERROR(VLOOKUP($N500,all_tags[technology],1,FALSE),""),
IFERROR(VLOOKUP($O500,all_tags[technology],1,FALSE),"")
)</f>
        <v>d3js</v>
      </c>
      <c r="AK500" s="5" t="str">
        <f>_xlfn.TEXTJOIN("#",TRUE,
IFERROR(VLOOKUP($F500,all_tags[other],1,FALSE),""),
IFERROR(VLOOKUP($G500,all_tags[other],1,FALSE),""),
IFERROR(VLOOKUP($H500,all_tags[other],1,FALSE),""),
IFERROR(VLOOKUP($I500,all_tags[other],1,FALSE),""),
IFERROR(VLOOKUP($J500,all_tags[other],1,FALSE),""),
IFERROR(VLOOKUP($K500,all_tags[other],1,FALSE),""),
IFERROR(VLOOKUP($L500,all_tags[other],1,FALSE),""),
IFERROR(VLOOKUP($M500,all_tags[other],1,FALSE),""),
IFERROR(VLOOKUP($N500,all_tags[other],1,FALSE),""),
IFERROR(VLOOKUP($O500,all_tags[other],1,FALSE),"")
)</f>
        <v/>
      </c>
      <c r="AL500" t="str">
        <f t="shared" si="7"/>
        <v>tutorial;introduction;technology;d3js</v>
      </c>
    </row>
    <row r="501" spans="1:38" x14ac:dyDescent="0.25">
      <c r="A501" t="str">
        <f>source_data[[#This Row],[link_id]]</f>
        <v>L01157</v>
      </c>
      <c r="B501" t="str">
        <f>source_data[[#This Row],[link]]</f>
        <v>https://towardsdatascience.com/deep-neural-networks-for-regression-problems-81321897ca33</v>
      </c>
      <c r="C501" t="str">
        <f>source_data[[#This Row],[article_title]]</f>
        <v>Deep Neural Networks for Regression Problems</v>
      </c>
      <c r="D501" t="str">
        <f>source_data[[#This Row],[concatenate]]</f>
        <v>post;how-to;technology;regression;ml;python;keras</v>
      </c>
      <c r="E501">
        <f>source_data[[#This Row],[tag_count]]</f>
        <v>5</v>
      </c>
      <c r="F501" t="str" cm="1">
        <f t="array" ref="F501:L501">_xlfn.TEXTSPLIT(Table5[[#This Row],[concatenate]],";")</f>
        <v>post</v>
      </c>
      <c r="G501" t="str">
        <v>how-to</v>
      </c>
      <c r="H501" t="str">
        <v>technology</v>
      </c>
      <c r="I501" t="str">
        <v>regression</v>
      </c>
      <c r="J501" t="str">
        <v>ml</v>
      </c>
      <c r="K501" t="str">
        <v>python</v>
      </c>
      <c r="L501" t="str">
        <v>keras</v>
      </c>
      <c r="Q501">
        <f>IF(ISBLANK(F501),-1,COUNTIF(all_tags[],F501)-COUNTIF(all_tags[category],F501))</f>
        <v>1</v>
      </c>
      <c r="R501">
        <f>IF(ISBLANK(G501),-1,COUNTIF(all_tags[],G501)-COUNTIF(all_tags[category],G501))</f>
        <v>1</v>
      </c>
      <c r="S501">
        <f>IF(ISBLANK(H501),-1,COUNTIF(all_tags[],H501)-COUNTIF(all_tags[category],H501))</f>
        <v>1</v>
      </c>
      <c r="T501">
        <f>IF(ISBLANK(I501),-1,COUNTIF(all_tags[],I501)-COUNTIF(all_tags[category],I501))</f>
        <v>1</v>
      </c>
      <c r="U501">
        <f>IF(ISBLANK(J501),-1,COUNTIF(all_tags[],J501)-COUNTIF(all_tags[category],J501))</f>
        <v>1</v>
      </c>
      <c r="V501">
        <f>IF(ISBLANK(K501),-1,COUNTIF(all_tags[],K501)-COUNTIF(all_tags[category],K501))</f>
        <v>1</v>
      </c>
      <c r="W501">
        <f>IF(ISBLANK(L501),-1,COUNTIF(all_tags[],L501)-COUNTIF(all_tags[category],L501))</f>
        <v>1</v>
      </c>
      <c r="X501">
        <f>IF(ISBLANK(M501),-1,COUNTIF(all_tags[],M501)-COUNTIF(all_tags[category],M501))</f>
        <v>-1</v>
      </c>
      <c r="Y501">
        <f>IF(ISBLANK(N501),-1,COUNTIF(all_tags[],N501)-COUNTIF(all_tags[category],N501))</f>
        <v>-1</v>
      </c>
      <c r="Z501">
        <f>IF(ISBLANK(O501),-1,COUNTIF(all_tags[],O501)-COUNTIF(all_tags[category],O501))</f>
        <v>-1</v>
      </c>
      <c r="AB501" t="str">
        <f>Table5[[#This Row],[link_id]]</f>
        <v>L01157</v>
      </c>
      <c r="AC501" s="5" t="str">
        <f>_xlfn.TEXTJOIN("#",TRUE,
IFERROR(VLOOKUP($F501,all_tags[format],1,FALSE),""),
IFERROR(VLOOKUP($G501,all_tags[format],1,FALSE),""),
IFERROR(VLOOKUP($H501,all_tags[format],1,FALSE),""),
IFERROR(VLOOKUP($I501,all_tags[format],1,FALSE),""),
IFERROR(VLOOKUP($J501,all_tags[format],1,FALSE),""),
IFERROR(VLOOKUP($K501,all_tags[format],1,FALSE),""),
IFERROR(VLOOKUP($L501,all_tags[format],1,FALSE),""),
IFERROR(VLOOKUP($M501,all_tags[format],1,FALSE),""),
IFERROR(VLOOKUP($N501,all_tags[format],1,FALSE),""),
IFERROR(VLOOKUP($O501,all_tags[format],1,FALSE),"")
)</f>
        <v>post</v>
      </c>
      <c r="AD501" s="5" t="str">
        <f>_xlfn.TEXTJOIN("#",TRUE,
IFERROR(VLOOKUP($F501,all_tags[type],1,FALSE),""),
IFERROR(VLOOKUP($G501,all_tags[type],1,FALSE),""),
IFERROR(VLOOKUP($H501,all_tags[type],1,FALSE),""),
IFERROR(VLOOKUP($I501,all_tags[type],1,FALSE),""),
IFERROR(VLOOKUP($J501,all_tags[type],1,FALSE),""),
IFERROR(VLOOKUP($K501,all_tags[type],1,FALSE),""),
IFERROR(VLOOKUP($L501,all_tags[type],1,FALSE),""),
IFERROR(VLOOKUP($M501,all_tags[type],1,FALSE),""),
IFERROR(VLOOKUP($N501,all_tags[type],1,FALSE),""),
IFERROR(VLOOKUP($O501,all_tags[type],1,FALSE),"")
)</f>
        <v>how-to</v>
      </c>
      <c r="AE501" s="5" t="str">
        <f>_xlfn.TEXTJOIN("#",TRUE,
IFERROR(VLOOKUP($F501,all_tags[level],1,FALSE),""),
IFERROR(VLOOKUP($G501,all_tags[level],1,FALSE),""),
IFERROR(VLOOKUP($H501,all_tags[level],1,FALSE),""),
IFERROR(VLOOKUP($I501,all_tags[level],1,FALSE),""),
IFERROR(VLOOKUP($J501,all_tags[level],1,FALSE),""),
IFERROR(VLOOKUP($K501,all_tags[level],1,FALSE),""),
IFERROR(VLOOKUP($L501,all_tags[level],1,FALSE),""),
IFERROR(VLOOKUP($M501,all_tags[level],1,FALSE),""),
IFERROR(VLOOKUP($N501,all_tags[level],1,FALSE),""),
IFERROR(VLOOKUP($O501,all_tags[level],1,FALSE),"")
)</f>
        <v/>
      </c>
      <c r="AF501" s="5" t="str">
        <f>_xlfn.TEXTJOIN("#",TRUE,
IFERROR(VLOOKUP($F501,all_tags[style],1,FALSE),""),
IFERROR(VLOOKUP($G501,all_tags[style],1,FALSE),""),
IFERROR(VLOOKUP($H501,all_tags[style],1,FALSE),""),
IFERROR(VLOOKUP($I501,all_tags[style],1,FALSE),""),
IFERROR(VLOOKUP($J501,all_tags[style],1,FALSE),""),
IFERROR(VLOOKUP($K501,all_tags[style],1,FALSE),""),
IFERROR(VLOOKUP($L501,all_tags[style],1,FALSE),""),
IFERROR(VLOOKUP($M501,all_tags[style],1,FALSE),""),
IFERROR(VLOOKUP($N501,all_tags[style],1,FALSE),""),
IFERROR(VLOOKUP($O501,all_tags[style],1,FALSE),"")
)</f>
        <v/>
      </c>
      <c r="AG501" s="5" t="str">
        <f>_xlfn.TEXTJOIN("#",TRUE,
IFERROR(VLOOKUP($F501,all_tags[theme],1,FALSE),""),
IFERROR(VLOOKUP($G501,all_tags[theme],1,FALSE),""),
IFERROR(VLOOKUP($H501,all_tags[theme],1,FALSE),""),
IFERROR(VLOOKUP($I501,all_tags[theme],1,FALSE),""),
IFERROR(VLOOKUP($J501,all_tags[theme],1,FALSE),""),
IFERROR(VLOOKUP($K501,all_tags[theme],1,FALSE),""),
IFERROR(VLOOKUP($L501,all_tags[theme],1,FALSE),""),
IFERROR(VLOOKUP($M501,all_tags[theme],1,FALSE),""),
IFERROR(VLOOKUP($N501,all_tags[theme],1,FALSE),""),
IFERROR(VLOOKUP($O501,all_tags[theme],1,FALSE),"")
)</f>
        <v/>
      </c>
      <c r="AH501" s="5" t="str">
        <f>_xlfn.TEXTJOIN("#",TRUE,
IFERROR(VLOOKUP($F501,all_tags[topic],1,FALSE),""),
IFERROR(VLOOKUP($G501,all_tags[topic],1,FALSE),""),
IFERROR(VLOOKUP($H501,all_tags[topic],1,FALSE),""),
IFERROR(VLOOKUP($I501,all_tags[topic],1,FALSE),""),
IFERROR(VLOOKUP($J501,all_tags[topic],1,FALSE),""),
IFERROR(VLOOKUP($K501,all_tags[topic],1,FALSE),""),
IFERROR(VLOOKUP($L501,all_tags[topic],1,FALSE),""),
IFERROR(VLOOKUP($M501,all_tags[topic],1,FALSE),""),
IFERROR(VLOOKUP($N501,all_tags[topic],1,FALSE),""),
IFERROR(VLOOKUP($O501,all_tags[topic],1,FALSE),"")
)</f>
        <v>technology</v>
      </c>
      <c r="AI501" s="5" t="str">
        <f>_xlfn.TEXTJOIN("#",TRUE,
IFERROR(VLOOKUP($F501,all_tags[area],1,FALSE),""),
IFERROR(VLOOKUP($G501,all_tags[area],1,FALSE),""),
IFERROR(VLOOKUP($H501,all_tags[area],1,FALSE),""),
IFERROR(VLOOKUP($I501,all_tags[area],1,FALSE),""),
IFERROR(VLOOKUP($J501,all_tags[area],1,FALSE),""),
IFERROR(VLOOKUP($K501,all_tags[area],1,FALSE),""),
IFERROR(VLOOKUP($L501,all_tags[area],1,FALSE),""),
IFERROR(VLOOKUP($M501,all_tags[area],1,FALSE),""),
IFERROR(VLOOKUP($N501,all_tags[area],1,FALSE),""),
IFERROR(VLOOKUP($O501,all_tags[area],1,FALSE),"")
)</f>
        <v>regression#ml</v>
      </c>
      <c r="AJ501" s="5" t="str">
        <f>_xlfn.TEXTJOIN("#",TRUE,
IFERROR(VLOOKUP($F501,all_tags[technology],1,FALSE),""),
IFERROR(VLOOKUP($G501,all_tags[technology],1,FALSE),""),
IFERROR(VLOOKUP($H501,all_tags[technology],1,FALSE),""),
IFERROR(VLOOKUP($I501,all_tags[technology],1,FALSE),""),
IFERROR(VLOOKUP($J501,all_tags[technology],1,FALSE),""),
IFERROR(VLOOKUP($K501,all_tags[technology],1,FALSE),""),
IFERROR(VLOOKUP($L501,all_tags[technology],1,FALSE),""),
IFERROR(VLOOKUP($M501,all_tags[technology],1,FALSE),""),
IFERROR(VLOOKUP($N501,all_tags[technology],1,FALSE),""),
IFERROR(VLOOKUP($O501,all_tags[technology],1,FALSE),"")
)</f>
        <v>python#keras</v>
      </c>
      <c r="AK501" s="5" t="str">
        <f>_xlfn.TEXTJOIN("#",TRUE,
IFERROR(VLOOKUP($F501,all_tags[other],1,FALSE),""),
IFERROR(VLOOKUP($G501,all_tags[other],1,FALSE),""),
IFERROR(VLOOKUP($H501,all_tags[other],1,FALSE),""),
IFERROR(VLOOKUP($I501,all_tags[other],1,FALSE),""),
IFERROR(VLOOKUP($J501,all_tags[other],1,FALSE),""),
IFERROR(VLOOKUP($K501,all_tags[other],1,FALSE),""),
IFERROR(VLOOKUP($L501,all_tags[other],1,FALSE),""),
IFERROR(VLOOKUP($M501,all_tags[other],1,FALSE),""),
IFERROR(VLOOKUP($N501,all_tags[other],1,FALSE),""),
IFERROR(VLOOKUP($O501,all_tags[other],1,FALSE),"")
)</f>
        <v/>
      </c>
      <c r="AL501" t="str">
        <f t="shared" si="7"/>
        <v>post;how-to;technology;regression;ml;python;keras</v>
      </c>
    </row>
    <row r="502" spans="1:38" x14ac:dyDescent="0.25">
      <c r="A502" t="str">
        <f>source_data[[#This Row],[link_id]]</f>
        <v>L01158</v>
      </c>
      <c r="B502" t="str">
        <f>source_data[[#This Row],[link]]</f>
        <v>https://r-posts.com/whys-and-hows-of-apply-family-of-functions-in-r/</v>
      </c>
      <c r="C502" t="str">
        <f>source_data[[#This Row],[article_title]]</f>
        <v>Whys and Hows of Apply Family of Functions in R</v>
      </c>
      <c r="D502" t="str">
        <f>source_data[[#This Row],[concatenate]]</f>
        <v>post;explainer;function;technology;data-preparation;rstats</v>
      </c>
      <c r="E502">
        <f>source_data[[#This Row],[tag_count]]</f>
        <v>6</v>
      </c>
      <c r="F502" t="str" cm="1">
        <f t="array" ref="F502:K502">_xlfn.TEXTSPLIT(Table5[[#This Row],[concatenate]],";")</f>
        <v>post</v>
      </c>
      <c r="G502" t="str">
        <v>explainer</v>
      </c>
      <c r="H502" t="str">
        <v>function</v>
      </c>
      <c r="I502" t="str">
        <v>technology</v>
      </c>
      <c r="J502" t="str">
        <v>data-preparation</v>
      </c>
      <c r="K502" t="str">
        <v>rstats</v>
      </c>
      <c r="Q502">
        <f>IF(ISBLANK(F502),-1,COUNTIF(all_tags[],F502)-COUNTIF(all_tags[category],F502))</f>
        <v>1</v>
      </c>
      <c r="R502">
        <f>IF(ISBLANK(G502),-1,COUNTIF(all_tags[],G502)-COUNTIF(all_tags[category],G502))</f>
        <v>1</v>
      </c>
      <c r="S502">
        <f>IF(ISBLANK(H502),-1,COUNTIF(all_tags[],H502)-COUNTIF(all_tags[category],H502))</f>
        <v>1</v>
      </c>
      <c r="T502">
        <f>IF(ISBLANK(I502),-1,COUNTIF(all_tags[],I502)-COUNTIF(all_tags[category],I502))</f>
        <v>1</v>
      </c>
      <c r="U502">
        <f>IF(ISBLANK(J502),-1,COUNTIF(all_tags[],J502)-COUNTIF(all_tags[category],J502))</f>
        <v>1</v>
      </c>
      <c r="V502">
        <f>IF(ISBLANK(K502),-1,COUNTIF(all_tags[],K502)-COUNTIF(all_tags[category],K502))</f>
        <v>1</v>
      </c>
      <c r="W502">
        <f>IF(ISBLANK(L502),-1,COUNTIF(all_tags[],L502)-COUNTIF(all_tags[category],L502))</f>
        <v>-1</v>
      </c>
      <c r="X502">
        <f>IF(ISBLANK(M502),-1,COUNTIF(all_tags[],M502)-COUNTIF(all_tags[category],M502))</f>
        <v>-1</v>
      </c>
      <c r="Y502">
        <f>IF(ISBLANK(N502),-1,COUNTIF(all_tags[],N502)-COUNTIF(all_tags[category],N502))</f>
        <v>-1</v>
      </c>
      <c r="Z502">
        <f>IF(ISBLANK(O502),-1,COUNTIF(all_tags[],O502)-COUNTIF(all_tags[category],O502))</f>
        <v>-1</v>
      </c>
      <c r="AB502" t="str">
        <f>Table5[[#This Row],[link_id]]</f>
        <v>L01158</v>
      </c>
      <c r="AC502" s="5" t="str">
        <f>_xlfn.TEXTJOIN("#",TRUE,
IFERROR(VLOOKUP($F502,all_tags[format],1,FALSE),""),
IFERROR(VLOOKUP($G502,all_tags[format],1,FALSE),""),
IFERROR(VLOOKUP($H502,all_tags[format],1,FALSE),""),
IFERROR(VLOOKUP($I502,all_tags[format],1,FALSE),""),
IFERROR(VLOOKUP($J502,all_tags[format],1,FALSE),""),
IFERROR(VLOOKUP($K502,all_tags[format],1,FALSE),""),
IFERROR(VLOOKUP($L502,all_tags[format],1,FALSE),""),
IFERROR(VLOOKUP($M502,all_tags[format],1,FALSE),""),
IFERROR(VLOOKUP($N502,all_tags[format],1,FALSE),""),
IFERROR(VLOOKUP($O502,all_tags[format],1,FALSE),"")
)</f>
        <v>post</v>
      </c>
      <c r="AD502" s="5" t="str">
        <f>_xlfn.TEXTJOIN("#",TRUE,
IFERROR(VLOOKUP($F502,all_tags[type],1,FALSE),""),
IFERROR(VLOOKUP($G502,all_tags[type],1,FALSE),""),
IFERROR(VLOOKUP($H502,all_tags[type],1,FALSE),""),
IFERROR(VLOOKUP($I502,all_tags[type],1,FALSE),""),
IFERROR(VLOOKUP($J502,all_tags[type],1,FALSE),""),
IFERROR(VLOOKUP($K502,all_tags[type],1,FALSE),""),
IFERROR(VLOOKUP($L502,all_tags[type],1,FALSE),""),
IFERROR(VLOOKUP($M502,all_tags[type],1,FALSE),""),
IFERROR(VLOOKUP($N502,all_tags[type],1,FALSE),""),
IFERROR(VLOOKUP($O502,all_tags[type],1,FALSE),"")
)</f>
        <v/>
      </c>
      <c r="AE502" s="5" t="str">
        <f>_xlfn.TEXTJOIN("#",TRUE,
IFERROR(VLOOKUP($F502,all_tags[level],1,FALSE),""),
IFERROR(VLOOKUP($G502,all_tags[level],1,FALSE),""),
IFERROR(VLOOKUP($H502,all_tags[level],1,FALSE),""),
IFERROR(VLOOKUP($I502,all_tags[level],1,FALSE),""),
IFERROR(VLOOKUP($J502,all_tags[level],1,FALSE),""),
IFERROR(VLOOKUP($K502,all_tags[level],1,FALSE),""),
IFERROR(VLOOKUP($L502,all_tags[level],1,FALSE),""),
IFERROR(VLOOKUP($M502,all_tags[level],1,FALSE),""),
IFERROR(VLOOKUP($N502,all_tags[level],1,FALSE),""),
IFERROR(VLOOKUP($O502,all_tags[level],1,FALSE),"")
)</f>
        <v>explainer</v>
      </c>
      <c r="AF502" s="5" t="str">
        <f>_xlfn.TEXTJOIN("#",TRUE,
IFERROR(VLOOKUP($F502,all_tags[style],1,FALSE),""),
IFERROR(VLOOKUP($G502,all_tags[style],1,FALSE),""),
IFERROR(VLOOKUP($H502,all_tags[style],1,FALSE),""),
IFERROR(VLOOKUP($I502,all_tags[style],1,FALSE),""),
IFERROR(VLOOKUP($J502,all_tags[style],1,FALSE),""),
IFERROR(VLOOKUP($K502,all_tags[style],1,FALSE),""),
IFERROR(VLOOKUP($L502,all_tags[style],1,FALSE),""),
IFERROR(VLOOKUP($M502,all_tags[style],1,FALSE),""),
IFERROR(VLOOKUP($N502,all_tags[style],1,FALSE),""),
IFERROR(VLOOKUP($O502,all_tags[style],1,FALSE),"")
)</f>
        <v/>
      </c>
      <c r="AG502" s="5" t="str">
        <f>_xlfn.TEXTJOIN("#",TRUE,
IFERROR(VLOOKUP($F502,all_tags[theme],1,FALSE),""),
IFERROR(VLOOKUP($G502,all_tags[theme],1,FALSE),""),
IFERROR(VLOOKUP($H502,all_tags[theme],1,FALSE),""),
IFERROR(VLOOKUP($I502,all_tags[theme],1,FALSE),""),
IFERROR(VLOOKUP($J502,all_tags[theme],1,FALSE),""),
IFERROR(VLOOKUP($K502,all_tags[theme],1,FALSE),""),
IFERROR(VLOOKUP($L502,all_tags[theme],1,FALSE),""),
IFERROR(VLOOKUP($M502,all_tags[theme],1,FALSE),""),
IFERROR(VLOOKUP($N502,all_tags[theme],1,FALSE),""),
IFERROR(VLOOKUP($O502,all_tags[theme],1,FALSE),"")
)</f>
        <v/>
      </c>
      <c r="AH502" s="5" t="str">
        <f>_xlfn.TEXTJOIN("#",TRUE,
IFERROR(VLOOKUP($F502,all_tags[topic],1,FALSE),""),
IFERROR(VLOOKUP($G502,all_tags[topic],1,FALSE),""),
IFERROR(VLOOKUP($H502,all_tags[topic],1,FALSE),""),
IFERROR(VLOOKUP($I502,all_tags[topic],1,FALSE),""),
IFERROR(VLOOKUP($J502,all_tags[topic],1,FALSE),""),
IFERROR(VLOOKUP($K502,all_tags[topic],1,FALSE),""),
IFERROR(VLOOKUP($L502,all_tags[topic],1,FALSE),""),
IFERROR(VLOOKUP($M502,all_tags[topic],1,FALSE),""),
IFERROR(VLOOKUP($N502,all_tags[topic],1,FALSE),""),
IFERROR(VLOOKUP($O502,all_tags[topic],1,FALSE),"")
)</f>
        <v>function#technology</v>
      </c>
      <c r="AI502" s="5" t="str">
        <f>_xlfn.TEXTJOIN("#",TRUE,
IFERROR(VLOOKUP($F502,all_tags[area],1,FALSE),""),
IFERROR(VLOOKUP($G502,all_tags[area],1,FALSE),""),
IFERROR(VLOOKUP($H502,all_tags[area],1,FALSE),""),
IFERROR(VLOOKUP($I502,all_tags[area],1,FALSE),""),
IFERROR(VLOOKUP($J502,all_tags[area],1,FALSE),""),
IFERROR(VLOOKUP($K502,all_tags[area],1,FALSE),""),
IFERROR(VLOOKUP($L502,all_tags[area],1,FALSE),""),
IFERROR(VLOOKUP($M502,all_tags[area],1,FALSE),""),
IFERROR(VLOOKUP($N502,all_tags[area],1,FALSE),""),
IFERROR(VLOOKUP($O502,all_tags[area],1,FALSE),"")
)</f>
        <v>data-preparation</v>
      </c>
      <c r="AJ502" s="5" t="str">
        <f>_xlfn.TEXTJOIN("#",TRUE,
IFERROR(VLOOKUP($F502,all_tags[technology],1,FALSE),""),
IFERROR(VLOOKUP($G502,all_tags[technology],1,FALSE),""),
IFERROR(VLOOKUP($H502,all_tags[technology],1,FALSE),""),
IFERROR(VLOOKUP($I502,all_tags[technology],1,FALSE),""),
IFERROR(VLOOKUP($J502,all_tags[technology],1,FALSE),""),
IFERROR(VLOOKUP($K502,all_tags[technology],1,FALSE),""),
IFERROR(VLOOKUP($L502,all_tags[technology],1,FALSE),""),
IFERROR(VLOOKUP($M502,all_tags[technology],1,FALSE),""),
IFERROR(VLOOKUP($N502,all_tags[technology],1,FALSE),""),
IFERROR(VLOOKUP($O502,all_tags[technology],1,FALSE),"")
)</f>
        <v>rstats</v>
      </c>
      <c r="AK502" s="5" t="str">
        <f>_xlfn.TEXTJOIN("#",TRUE,
IFERROR(VLOOKUP($F502,all_tags[other],1,FALSE),""),
IFERROR(VLOOKUP($G502,all_tags[other],1,FALSE),""),
IFERROR(VLOOKUP($H502,all_tags[other],1,FALSE),""),
IFERROR(VLOOKUP($I502,all_tags[other],1,FALSE),""),
IFERROR(VLOOKUP($J502,all_tags[other],1,FALSE),""),
IFERROR(VLOOKUP($K502,all_tags[other],1,FALSE),""),
IFERROR(VLOOKUP($L502,all_tags[other],1,FALSE),""),
IFERROR(VLOOKUP($M502,all_tags[other],1,FALSE),""),
IFERROR(VLOOKUP($N502,all_tags[other],1,FALSE),""),
IFERROR(VLOOKUP($O502,all_tags[other],1,FALSE),"")
)</f>
        <v/>
      </c>
      <c r="AL502" t="str">
        <f t="shared" si="7"/>
        <v>post;explainer;function;technology;data-preparation;rstats</v>
      </c>
    </row>
    <row r="503" spans="1:38" ht="30" x14ac:dyDescent="0.25">
      <c r="A503" t="str">
        <f>source_data[[#This Row],[link_id]]</f>
        <v>L01160</v>
      </c>
      <c r="B503" t="str">
        <f>source_data[[#This Row],[link]]</f>
        <v>https://blog.insightdatascience.com/how-to-deliver-on-machine-learning-projects-c8d82ce642b0</v>
      </c>
      <c r="C503" t="str">
        <f>source_data[[#This Row],[article_title]]</f>
        <v>How to deliver on Machine Learning projects</v>
      </c>
      <c r="D503" t="str">
        <f>source_data[[#This Row],[concatenate]]</f>
        <v>post;perspective;recommendation;methodology;ml-project-management</v>
      </c>
      <c r="E503">
        <f>source_data[[#This Row],[tag_count]]</f>
        <v>5</v>
      </c>
      <c r="F503" t="str" cm="1">
        <f t="array" ref="F503:J503">_xlfn.TEXTSPLIT(Table5[[#This Row],[concatenate]],";")</f>
        <v>post</v>
      </c>
      <c r="G503" t="str">
        <v>perspective</v>
      </c>
      <c r="H503" t="str">
        <v>recommendation</v>
      </c>
      <c r="I503" t="str">
        <v>methodology</v>
      </c>
      <c r="J503" t="str">
        <v>ml-project-management</v>
      </c>
      <c r="Q503">
        <f>IF(ISBLANK(F503),-1,COUNTIF(all_tags[],F503)-COUNTIF(all_tags[category],F503))</f>
        <v>1</v>
      </c>
      <c r="R503">
        <f>IF(ISBLANK(G503),-1,COUNTIF(all_tags[],G503)-COUNTIF(all_tags[category],G503))</f>
        <v>1</v>
      </c>
      <c r="S503">
        <f>IF(ISBLANK(H503),-1,COUNTIF(all_tags[],H503)-COUNTIF(all_tags[category],H503))</f>
        <v>1</v>
      </c>
      <c r="T503">
        <f>IF(ISBLANK(I503),-1,COUNTIF(all_tags[],I503)-COUNTIF(all_tags[category],I503))</f>
        <v>1</v>
      </c>
      <c r="U503">
        <f>IF(ISBLANK(J503),-1,COUNTIF(all_tags[],J503)-COUNTIF(all_tags[category],J503))</f>
        <v>1</v>
      </c>
      <c r="V503">
        <f>IF(ISBLANK(K503),-1,COUNTIF(all_tags[],K503)-COUNTIF(all_tags[category],K503))</f>
        <v>-1</v>
      </c>
      <c r="W503">
        <f>IF(ISBLANK(L503),-1,COUNTIF(all_tags[],L503)-COUNTIF(all_tags[category],L503))</f>
        <v>-1</v>
      </c>
      <c r="X503">
        <f>IF(ISBLANK(M503),-1,COUNTIF(all_tags[],M503)-COUNTIF(all_tags[category],M503))</f>
        <v>-1</v>
      </c>
      <c r="Y503">
        <f>IF(ISBLANK(N503),-1,COUNTIF(all_tags[],N503)-COUNTIF(all_tags[category],N503))</f>
        <v>-1</v>
      </c>
      <c r="Z503">
        <f>IF(ISBLANK(O503),-1,COUNTIF(all_tags[],O503)-COUNTIF(all_tags[category],O503))</f>
        <v>-1</v>
      </c>
      <c r="AB503" t="str">
        <f>Table5[[#This Row],[link_id]]</f>
        <v>L01160</v>
      </c>
      <c r="AC503" s="5" t="str">
        <f>_xlfn.TEXTJOIN("#",TRUE,
IFERROR(VLOOKUP($F503,all_tags[format],1,FALSE),""),
IFERROR(VLOOKUP($G503,all_tags[format],1,FALSE),""),
IFERROR(VLOOKUP($H503,all_tags[format],1,FALSE),""),
IFERROR(VLOOKUP($I503,all_tags[format],1,FALSE),""),
IFERROR(VLOOKUP($J503,all_tags[format],1,FALSE),""),
IFERROR(VLOOKUP($K503,all_tags[format],1,FALSE),""),
IFERROR(VLOOKUP($L503,all_tags[format],1,FALSE),""),
IFERROR(VLOOKUP($M503,all_tags[format],1,FALSE),""),
IFERROR(VLOOKUP($N503,all_tags[format],1,FALSE),""),
IFERROR(VLOOKUP($O503,all_tags[format],1,FALSE),"")
)</f>
        <v>post</v>
      </c>
      <c r="AD503" s="5" t="str">
        <f>_xlfn.TEXTJOIN("#",TRUE,
IFERROR(VLOOKUP($F503,all_tags[type],1,FALSE),""),
IFERROR(VLOOKUP($G503,all_tags[type],1,FALSE),""),
IFERROR(VLOOKUP($H503,all_tags[type],1,FALSE),""),
IFERROR(VLOOKUP($I503,all_tags[type],1,FALSE),""),
IFERROR(VLOOKUP($J503,all_tags[type],1,FALSE),""),
IFERROR(VLOOKUP($K503,all_tags[type],1,FALSE),""),
IFERROR(VLOOKUP($L503,all_tags[type],1,FALSE),""),
IFERROR(VLOOKUP($M503,all_tags[type],1,FALSE),""),
IFERROR(VLOOKUP($N503,all_tags[type],1,FALSE),""),
IFERROR(VLOOKUP($O503,all_tags[type],1,FALSE),"")
)</f>
        <v>perspective#recommendation</v>
      </c>
      <c r="AE503" s="5" t="str">
        <f>_xlfn.TEXTJOIN("#",TRUE,
IFERROR(VLOOKUP($F503,all_tags[level],1,FALSE),""),
IFERROR(VLOOKUP($G503,all_tags[level],1,FALSE),""),
IFERROR(VLOOKUP($H503,all_tags[level],1,FALSE),""),
IFERROR(VLOOKUP($I503,all_tags[level],1,FALSE),""),
IFERROR(VLOOKUP($J503,all_tags[level],1,FALSE),""),
IFERROR(VLOOKUP($K503,all_tags[level],1,FALSE),""),
IFERROR(VLOOKUP($L503,all_tags[level],1,FALSE),""),
IFERROR(VLOOKUP($M503,all_tags[level],1,FALSE),""),
IFERROR(VLOOKUP($N503,all_tags[level],1,FALSE),""),
IFERROR(VLOOKUP($O503,all_tags[level],1,FALSE),"")
)</f>
        <v/>
      </c>
      <c r="AF503" s="5" t="str">
        <f>_xlfn.TEXTJOIN("#",TRUE,
IFERROR(VLOOKUP($F503,all_tags[style],1,FALSE),""),
IFERROR(VLOOKUP($G503,all_tags[style],1,FALSE),""),
IFERROR(VLOOKUP($H503,all_tags[style],1,FALSE),""),
IFERROR(VLOOKUP($I503,all_tags[style],1,FALSE),""),
IFERROR(VLOOKUP($J503,all_tags[style],1,FALSE),""),
IFERROR(VLOOKUP($K503,all_tags[style],1,FALSE),""),
IFERROR(VLOOKUP($L503,all_tags[style],1,FALSE),""),
IFERROR(VLOOKUP($M503,all_tags[style],1,FALSE),""),
IFERROR(VLOOKUP($N503,all_tags[style],1,FALSE),""),
IFERROR(VLOOKUP($O503,all_tags[style],1,FALSE),"")
)</f>
        <v/>
      </c>
      <c r="AG503" s="5" t="str">
        <f>_xlfn.TEXTJOIN("#",TRUE,
IFERROR(VLOOKUP($F503,all_tags[theme],1,FALSE),""),
IFERROR(VLOOKUP($G503,all_tags[theme],1,FALSE),""),
IFERROR(VLOOKUP($H503,all_tags[theme],1,FALSE),""),
IFERROR(VLOOKUP($I503,all_tags[theme],1,FALSE),""),
IFERROR(VLOOKUP($J503,all_tags[theme],1,FALSE),""),
IFERROR(VLOOKUP($K503,all_tags[theme],1,FALSE),""),
IFERROR(VLOOKUP($L503,all_tags[theme],1,FALSE),""),
IFERROR(VLOOKUP($M503,all_tags[theme],1,FALSE),""),
IFERROR(VLOOKUP($N503,all_tags[theme],1,FALSE),""),
IFERROR(VLOOKUP($O503,all_tags[theme],1,FALSE),"")
)</f>
        <v/>
      </c>
      <c r="AH503" s="5" t="str">
        <f>_xlfn.TEXTJOIN("#",TRUE,
IFERROR(VLOOKUP($F503,all_tags[topic],1,FALSE),""),
IFERROR(VLOOKUP($G503,all_tags[topic],1,FALSE),""),
IFERROR(VLOOKUP($H503,all_tags[topic],1,FALSE),""),
IFERROR(VLOOKUP($I503,all_tags[topic],1,FALSE),""),
IFERROR(VLOOKUP($J503,all_tags[topic],1,FALSE),""),
IFERROR(VLOOKUP($K503,all_tags[topic],1,FALSE),""),
IFERROR(VLOOKUP($L503,all_tags[topic],1,FALSE),""),
IFERROR(VLOOKUP($M503,all_tags[topic],1,FALSE),""),
IFERROR(VLOOKUP($N503,all_tags[topic],1,FALSE),""),
IFERROR(VLOOKUP($O503,all_tags[topic],1,FALSE),"")
)</f>
        <v>methodology</v>
      </c>
      <c r="AI503" s="5" t="str">
        <f>_xlfn.TEXTJOIN("#",TRUE,
IFERROR(VLOOKUP($F503,all_tags[area],1,FALSE),""),
IFERROR(VLOOKUP($G503,all_tags[area],1,FALSE),""),
IFERROR(VLOOKUP($H503,all_tags[area],1,FALSE),""),
IFERROR(VLOOKUP($I503,all_tags[area],1,FALSE),""),
IFERROR(VLOOKUP($J503,all_tags[area],1,FALSE),""),
IFERROR(VLOOKUP($K503,all_tags[area],1,FALSE),""),
IFERROR(VLOOKUP($L503,all_tags[area],1,FALSE),""),
IFERROR(VLOOKUP($M503,all_tags[area],1,FALSE),""),
IFERROR(VLOOKUP($N503,all_tags[area],1,FALSE),""),
IFERROR(VLOOKUP($O503,all_tags[area],1,FALSE),"")
)</f>
        <v>ml-project-management</v>
      </c>
      <c r="AJ503" s="5" t="str">
        <f>_xlfn.TEXTJOIN("#",TRUE,
IFERROR(VLOOKUP($F503,all_tags[technology],1,FALSE),""),
IFERROR(VLOOKUP($G503,all_tags[technology],1,FALSE),""),
IFERROR(VLOOKUP($H503,all_tags[technology],1,FALSE),""),
IFERROR(VLOOKUP($I503,all_tags[technology],1,FALSE),""),
IFERROR(VLOOKUP($J503,all_tags[technology],1,FALSE),""),
IFERROR(VLOOKUP($K503,all_tags[technology],1,FALSE),""),
IFERROR(VLOOKUP($L503,all_tags[technology],1,FALSE),""),
IFERROR(VLOOKUP($M503,all_tags[technology],1,FALSE),""),
IFERROR(VLOOKUP($N503,all_tags[technology],1,FALSE),""),
IFERROR(VLOOKUP($O503,all_tags[technology],1,FALSE),"")
)</f>
        <v/>
      </c>
      <c r="AK503" s="5" t="str">
        <f>_xlfn.TEXTJOIN("#",TRUE,
IFERROR(VLOOKUP($F503,all_tags[other],1,FALSE),""),
IFERROR(VLOOKUP($G503,all_tags[other],1,FALSE),""),
IFERROR(VLOOKUP($H503,all_tags[other],1,FALSE),""),
IFERROR(VLOOKUP($I503,all_tags[other],1,FALSE),""),
IFERROR(VLOOKUP($J503,all_tags[other],1,FALSE),""),
IFERROR(VLOOKUP($K503,all_tags[other],1,FALSE),""),
IFERROR(VLOOKUP($L503,all_tags[other],1,FALSE),""),
IFERROR(VLOOKUP($M503,all_tags[other],1,FALSE),""),
IFERROR(VLOOKUP($N503,all_tags[other],1,FALSE),""),
IFERROR(VLOOKUP($O503,all_tags[other],1,FALSE),"")
)</f>
        <v/>
      </c>
      <c r="AL503" t="str">
        <f t="shared" si="7"/>
        <v>post;perspective;recommendation;methodology;ml-project-management</v>
      </c>
    </row>
    <row r="504" spans="1:38" x14ac:dyDescent="0.25">
      <c r="A504" t="str">
        <f>source_data[[#This Row],[link_id]]</f>
        <v>L01161</v>
      </c>
      <c r="B504" t="str">
        <f>source_data[[#This Row],[link]]</f>
        <v>https://juliasilge.com/blog/tensorflow-generation/</v>
      </c>
      <c r="C504" t="str">
        <f>source_data[[#This Row],[article_title]]</f>
        <v>TensorFlow, Jane Austen, and Text Generation</v>
      </c>
      <c r="D504" t="str">
        <f>source_data[[#This Row],[concatenate]]</f>
        <v>post;how-to;introduction;technology;nlp;tensorflow</v>
      </c>
      <c r="E504">
        <f>source_data[[#This Row],[tag_count]]</f>
        <v>6</v>
      </c>
      <c r="F504" t="str" cm="1">
        <f t="array" ref="F504:K504">_xlfn.TEXTSPLIT(Table5[[#This Row],[concatenate]],";")</f>
        <v>post</v>
      </c>
      <c r="G504" t="str">
        <v>how-to</v>
      </c>
      <c r="H504" t="str">
        <v>introduction</v>
      </c>
      <c r="I504" t="str">
        <v>technology</v>
      </c>
      <c r="J504" t="str">
        <v>nlp</v>
      </c>
      <c r="K504" t="str">
        <v>tensorflow</v>
      </c>
      <c r="Q504">
        <f>IF(ISBLANK(F504),-1,COUNTIF(all_tags[],F504)-COUNTIF(all_tags[category],F504))</f>
        <v>1</v>
      </c>
      <c r="R504">
        <f>IF(ISBLANK(G504),-1,COUNTIF(all_tags[],G504)-COUNTIF(all_tags[category],G504))</f>
        <v>1</v>
      </c>
      <c r="S504">
        <f>IF(ISBLANK(H504),-1,COUNTIF(all_tags[],H504)-COUNTIF(all_tags[category],H504))</f>
        <v>1</v>
      </c>
      <c r="T504">
        <f>IF(ISBLANK(I504),-1,COUNTIF(all_tags[],I504)-COUNTIF(all_tags[category],I504))</f>
        <v>1</v>
      </c>
      <c r="U504">
        <f>IF(ISBLANK(J504),-1,COUNTIF(all_tags[],J504)-COUNTIF(all_tags[category],J504))</f>
        <v>1</v>
      </c>
      <c r="V504">
        <f>IF(ISBLANK(K504),-1,COUNTIF(all_tags[],K504)-COUNTIF(all_tags[category],K504))</f>
        <v>1</v>
      </c>
      <c r="W504">
        <f>IF(ISBLANK(L504),-1,COUNTIF(all_tags[],L504)-COUNTIF(all_tags[category],L504))</f>
        <v>-1</v>
      </c>
      <c r="X504">
        <f>IF(ISBLANK(M504),-1,COUNTIF(all_tags[],M504)-COUNTIF(all_tags[category],M504))</f>
        <v>-1</v>
      </c>
      <c r="Y504">
        <f>IF(ISBLANK(N504),-1,COUNTIF(all_tags[],N504)-COUNTIF(all_tags[category],N504))</f>
        <v>-1</v>
      </c>
      <c r="Z504">
        <f>IF(ISBLANK(O504),-1,COUNTIF(all_tags[],O504)-COUNTIF(all_tags[category],O504))</f>
        <v>-1</v>
      </c>
      <c r="AB504" t="str">
        <f>Table5[[#This Row],[link_id]]</f>
        <v>L01161</v>
      </c>
      <c r="AC504" s="5" t="str">
        <f>_xlfn.TEXTJOIN("#",TRUE,
IFERROR(VLOOKUP($F504,all_tags[format],1,FALSE),""),
IFERROR(VLOOKUP($G504,all_tags[format],1,FALSE),""),
IFERROR(VLOOKUP($H504,all_tags[format],1,FALSE),""),
IFERROR(VLOOKUP($I504,all_tags[format],1,FALSE),""),
IFERROR(VLOOKUP($J504,all_tags[format],1,FALSE),""),
IFERROR(VLOOKUP($K504,all_tags[format],1,FALSE),""),
IFERROR(VLOOKUP($L504,all_tags[format],1,FALSE),""),
IFERROR(VLOOKUP($M504,all_tags[format],1,FALSE),""),
IFERROR(VLOOKUP($N504,all_tags[format],1,FALSE),""),
IFERROR(VLOOKUP($O504,all_tags[format],1,FALSE),"")
)</f>
        <v>post</v>
      </c>
      <c r="AD504" s="5" t="str">
        <f>_xlfn.TEXTJOIN("#",TRUE,
IFERROR(VLOOKUP($F504,all_tags[type],1,FALSE),""),
IFERROR(VLOOKUP($G504,all_tags[type],1,FALSE),""),
IFERROR(VLOOKUP($H504,all_tags[type],1,FALSE),""),
IFERROR(VLOOKUP($I504,all_tags[type],1,FALSE),""),
IFERROR(VLOOKUP($J504,all_tags[type],1,FALSE),""),
IFERROR(VLOOKUP($K504,all_tags[type],1,FALSE),""),
IFERROR(VLOOKUP($L504,all_tags[type],1,FALSE),""),
IFERROR(VLOOKUP($M504,all_tags[type],1,FALSE),""),
IFERROR(VLOOKUP($N504,all_tags[type],1,FALSE),""),
IFERROR(VLOOKUP($O504,all_tags[type],1,FALSE),"")
)</f>
        <v>how-to</v>
      </c>
      <c r="AE504" s="5" t="str">
        <f>_xlfn.TEXTJOIN("#",TRUE,
IFERROR(VLOOKUP($F504,all_tags[level],1,FALSE),""),
IFERROR(VLOOKUP($G504,all_tags[level],1,FALSE),""),
IFERROR(VLOOKUP($H504,all_tags[level],1,FALSE),""),
IFERROR(VLOOKUP($I504,all_tags[level],1,FALSE),""),
IFERROR(VLOOKUP($J504,all_tags[level],1,FALSE),""),
IFERROR(VLOOKUP($K504,all_tags[level],1,FALSE),""),
IFERROR(VLOOKUP($L504,all_tags[level],1,FALSE),""),
IFERROR(VLOOKUP($M504,all_tags[level],1,FALSE),""),
IFERROR(VLOOKUP($N504,all_tags[level],1,FALSE),""),
IFERROR(VLOOKUP($O504,all_tags[level],1,FALSE),"")
)</f>
        <v>introduction</v>
      </c>
      <c r="AF504" s="5" t="str">
        <f>_xlfn.TEXTJOIN("#",TRUE,
IFERROR(VLOOKUP($F504,all_tags[style],1,FALSE),""),
IFERROR(VLOOKUP($G504,all_tags[style],1,FALSE),""),
IFERROR(VLOOKUP($H504,all_tags[style],1,FALSE),""),
IFERROR(VLOOKUP($I504,all_tags[style],1,FALSE),""),
IFERROR(VLOOKUP($J504,all_tags[style],1,FALSE),""),
IFERROR(VLOOKUP($K504,all_tags[style],1,FALSE),""),
IFERROR(VLOOKUP($L504,all_tags[style],1,FALSE),""),
IFERROR(VLOOKUP($M504,all_tags[style],1,FALSE),""),
IFERROR(VLOOKUP($N504,all_tags[style],1,FALSE),""),
IFERROR(VLOOKUP($O504,all_tags[style],1,FALSE),"")
)</f>
        <v/>
      </c>
      <c r="AG504" s="5" t="str">
        <f>_xlfn.TEXTJOIN("#",TRUE,
IFERROR(VLOOKUP($F504,all_tags[theme],1,FALSE),""),
IFERROR(VLOOKUP($G504,all_tags[theme],1,FALSE),""),
IFERROR(VLOOKUP($H504,all_tags[theme],1,FALSE),""),
IFERROR(VLOOKUP($I504,all_tags[theme],1,FALSE),""),
IFERROR(VLOOKUP($J504,all_tags[theme],1,FALSE),""),
IFERROR(VLOOKUP($K504,all_tags[theme],1,FALSE),""),
IFERROR(VLOOKUP($L504,all_tags[theme],1,FALSE),""),
IFERROR(VLOOKUP($M504,all_tags[theme],1,FALSE),""),
IFERROR(VLOOKUP($N504,all_tags[theme],1,FALSE),""),
IFERROR(VLOOKUP($O504,all_tags[theme],1,FALSE),"")
)</f>
        <v/>
      </c>
      <c r="AH504" s="5" t="str">
        <f>_xlfn.TEXTJOIN("#",TRUE,
IFERROR(VLOOKUP($F504,all_tags[topic],1,FALSE),""),
IFERROR(VLOOKUP($G504,all_tags[topic],1,FALSE),""),
IFERROR(VLOOKUP($H504,all_tags[topic],1,FALSE),""),
IFERROR(VLOOKUP($I504,all_tags[topic],1,FALSE),""),
IFERROR(VLOOKUP($J504,all_tags[topic],1,FALSE),""),
IFERROR(VLOOKUP($K504,all_tags[topic],1,FALSE),""),
IFERROR(VLOOKUP($L504,all_tags[topic],1,FALSE),""),
IFERROR(VLOOKUP($M504,all_tags[topic],1,FALSE),""),
IFERROR(VLOOKUP($N504,all_tags[topic],1,FALSE),""),
IFERROR(VLOOKUP($O504,all_tags[topic],1,FALSE),"")
)</f>
        <v>technology</v>
      </c>
      <c r="AI504" s="5" t="str">
        <f>_xlfn.TEXTJOIN("#",TRUE,
IFERROR(VLOOKUP($F504,all_tags[area],1,FALSE),""),
IFERROR(VLOOKUP($G504,all_tags[area],1,FALSE),""),
IFERROR(VLOOKUP($H504,all_tags[area],1,FALSE),""),
IFERROR(VLOOKUP($I504,all_tags[area],1,FALSE),""),
IFERROR(VLOOKUP($J504,all_tags[area],1,FALSE),""),
IFERROR(VLOOKUP($K504,all_tags[area],1,FALSE),""),
IFERROR(VLOOKUP($L504,all_tags[area],1,FALSE),""),
IFERROR(VLOOKUP($M504,all_tags[area],1,FALSE),""),
IFERROR(VLOOKUP($N504,all_tags[area],1,FALSE),""),
IFERROR(VLOOKUP($O504,all_tags[area],1,FALSE),"")
)</f>
        <v>nlp</v>
      </c>
      <c r="AJ504" s="5" t="str">
        <f>_xlfn.TEXTJOIN("#",TRUE,
IFERROR(VLOOKUP($F504,all_tags[technology],1,FALSE),""),
IFERROR(VLOOKUP($G504,all_tags[technology],1,FALSE),""),
IFERROR(VLOOKUP($H504,all_tags[technology],1,FALSE),""),
IFERROR(VLOOKUP($I504,all_tags[technology],1,FALSE),""),
IFERROR(VLOOKUP($J504,all_tags[technology],1,FALSE),""),
IFERROR(VLOOKUP($K504,all_tags[technology],1,FALSE),""),
IFERROR(VLOOKUP($L504,all_tags[technology],1,FALSE),""),
IFERROR(VLOOKUP($M504,all_tags[technology],1,FALSE),""),
IFERROR(VLOOKUP($N504,all_tags[technology],1,FALSE),""),
IFERROR(VLOOKUP($O504,all_tags[technology],1,FALSE),"")
)</f>
        <v>tensorflow</v>
      </c>
      <c r="AK504" s="5" t="str">
        <f>_xlfn.TEXTJOIN("#",TRUE,
IFERROR(VLOOKUP($F504,all_tags[other],1,FALSE),""),
IFERROR(VLOOKUP($G504,all_tags[other],1,FALSE),""),
IFERROR(VLOOKUP($H504,all_tags[other],1,FALSE),""),
IFERROR(VLOOKUP($I504,all_tags[other],1,FALSE),""),
IFERROR(VLOOKUP($J504,all_tags[other],1,FALSE),""),
IFERROR(VLOOKUP($K504,all_tags[other],1,FALSE),""),
IFERROR(VLOOKUP($L504,all_tags[other],1,FALSE),""),
IFERROR(VLOOKUP($M504,all_tags[other],1,FALSE),""),
IFERROR(VLOOKUP($N504,all_tags[other],1,FALSE),""),
IFERROR(VLOOKUP($O504,all_tags[other],1,FALSE),"")
)</f>
        <v/>
      </c>
      <c r="AL504" t="str">
        <f t="shared" si="7"/>
        <v>post;how-to;introduction;technology;nlp;tensorflow</v>
      </c>
    </row>
    <row r="505" spans="1:38" ht="30" x14ac:dyDescent="0.25">
      <c r="A505" t="str">
        <f>source_data[[#This Row],[link_id]]</f>
        <v>L01164</v>
      </c>
      <c r="B505" t="str">
        <f>source_data[[#This Row],[link]]</f>
        <v>https://betterfigures.org/2015/06/23/picking-a-colour-scale-for-scientific-graphics/</v>
      </c>
      <c r="C505" t="str">
        <f>source_data[[#This Row],[article_title]]</f>
        <v>Better Figures</v>
      </c>
      <c r="D505" t="str">
        <f>source_data[[#This Row],[concatenate]]</f>
        <v>post;recommendation;data-viz;colour</v>
      </c>
      <c r="E505">
        <f>source_data[[#This Row],[tag_count]]</f>
        <v>5</v>
      </c>
      <c r="F505" t="str" cm="1">
        <f t="array" ref="F505:I505">_xlfn.TEXTSPLIT(Table5[[#This Row],[concatenate]],";")</f>
        <v>post</v>
      </c>
      <c r="G505" t="str">
        <v>recommendation</v>
      </c>
      <c r="H505" t="str">
        <v>data-viz</v>
      </c>
      <c r="I505" t="str">
        <v>colour</v>
      </c>
      <c r="Q505">
        <f>IF(ISBLANK(F505),-1,COUNTIF(all_tags[],F505)-COUNTIF(all_tags[category],F505))</f>
        <v>1</v>
      </c>
      <c r="R505">
        <f>IF(ISBLANK(G505),-1,COUNTIF(all_tags[],G505)-COUNTIF(all_tags[category],G505))</f>
        <v>1</v>
      </c>
      <c r="S505">
        <f>IF(ISBLANK(H505),-1,COUNTIF(all_tags[],H505)-COUNTIF(all_tags[category],H505))</f>
        <v>1</v>
      </c>
      <c r="T505">
        <f>IF(ISBLANK(I505),-1,COUNTIF(all_tags[],I505)-COUNTIF(all_tags[category],I505))</f>
        <v>1</v>
      </c>
      <c r="U505">
        <f>IF(ISBLANK(J505),-1,COUNTIF(all_tags[],J505)-COUNTIF(all_tags[category],J505))</f>
        <v>-1</v>
      </c>
      <c r="V505">
        <f>IF(ISBLANK(K505),-1,COUNTIF(all_tags[],K505)-COUNTIF(all_tags[category],K505))</f>
        <v>-1</v>
      </c>
      <c r="W505">
        <f>IF(ISBLANK(L505),-1,COUNTIF(all_tags[],L505)-COUNTIF(all_tags[category],L505))</f>
        <v>-1</v>
      </c>
      <c r="X505">
        <f>IF(ISBLANK(M505),-1,COUNTIF(all_tags[],M505)-COUNTIF(all_tags[category],M505))</f>
        <v>-1</v>
      </c>
      <c r="Y505">
        <f>IF(ISBLANK(N505),-1,COUNTIF(all_tags[],N505)-COUNTIF(all_tags[category],N505))</f>
        <v>-1</v>
      </c>
      <c r="Z505">
        <f>IF(ISBLANK(O505),-1,COUNTIF(all_tags[],O505)-COUNTIF(all_tags[category],O505))</f>
        <v>-1</v>
      </c>
      <c r="AB505" t="str">
        <f>Table5[[#This Row],[link_id]]</f>
        <v>L01164</v>
      </c>
      <c r="AC505" s="5" t="str">
        <f>_xlfn.TEXTJOIN("#",TRUE,
IFERROR(VLOOKUP($F505,all_tags[format],1,FALSE),""),
IFERROR(VLOOKUP($G505,all_tags[format],1,FALSE),""),
IFERROR(VLOOKUP($H505,all_tags[format],1,FALSE),""),
IFERROR(VLOOKUP($I505,all_tags[format],1,FALSE),""),
IFERROR(VLOOKUP($J505,all_tags[format],1,FALSE),""),
IFERROR(VLOOKUP($K505,all_tags[format],1,FALSE),""),
IFERROR(VLOOKUP($L505,all_tags[format],1,FALSE),""),
IFERROR(VLOOKUP($M505,all_tags[format],1,FALSE),""),
IFERROR(VLOOKUP($N505,all_tags[format],1,FALSE),""),
IFERROR(VLOOKUP($O505,all_tags[format],1,FALSE),"")
)</f>
        <v>post</v>
      </c>
      <c r="AD505" s="5" t="str">
        <f>_xlfn.TEXTJOIN("#",TRUE,
IFERROR(VLOOKUP($F505,all_tags[type],1,FALSE),""),
IFERROR(VLOOKUP($G505,all_tags[type],1,FALSE),""),
IFERROR(VLOOKUP($H505,all_tags[type],1,FALSE),""),
IFERROR(VLOOKUP($I505,all_tags[type],1,FALSE),""),
IFERROR(VLOOKUP($J505,all_tags[type],1,FALSE),""),
IFERROR(VLOOKUP($K505,all_tags[type],1,FALSE),""),
IFERROR(VLOOKUP($L505,all_tags[type],1,FALSE),""),
IFERROR(VLOOKUP($M505,all_tags[type],1,FALSE),""),
IFERROR(VLOOKUP($N505,all_tags[type],1,FALSE),""),
IFERROR(VLOOKUP($O505,all_tags[type],1,FALSE),"")
)</f>
        <v>recommendation</v>
      </c>
      <c r="AE505" s="5" t="str">
        <f>_xlfn.TEXTJOIN("#",TRUE,
IFERROR(VLOOKUP($F505,all_tags[level],1,FALSE),""),
IFERROR(VLOOKUP($G505,all_tags[level],1,FALSE),""),
IFERROR(VLOOKUP($H505,all_tags[level],1,FALSE),""),
IFERROR(VLOOKUP($I505,all_tags[level],1,FALSE),""),
IFERROR(VLOOKUP($J505,all_tags[level],1,FALSE),""),
IFERROR(VLOOKUP($K505,all_tags[level],1,FALSE),""),
IFERROR(VLOOKUP($L505,all_tags[level],1,FALSE),""),
IFERROR(VLOOKUP($M505,all_tags[level],1,FALSE),""),
IFERROR(VLOOKUP($N505,all_tags[level],1,FALSE),""),
IFERROR(VLOOKUP($O505,all_tags[level],1,FALSE),"")
)</f>
        <v/>
      </c>
      <c r="AF505" s="5" t="str">
        <f>_xlfn.TEXTJOIN("#",TRUE,
IFERROR(VLOOKUP($F505,all_tags[style],1,FALSE),""),
IFERROR(VLOOKUP($G505,all_tags[style],1,FALSE),""),
IFERROR(VLOOKUP($H505,all_tags[style],1,FALSE),""),
IFERROR(VLOOKUP($I505,all_tags[style],1,FALSE),""),
IFERROR(VLOOKUP($J505,all_tags[style],1,FALSE),""),
IFERROR(VLOOKUP($K505,all_tags[style],1,FALSE),""),
IFERROR(VLOOKUP($L505,all_tags[style],1,FALSE),""),
IFERROR(VLOOKUP($M505,all_tags[style],1,FALSE),""),
IFERROR(VLOOKUP($N505,all_tags[style],1,FALSE),""),
IFERROR(VLOOKUP($O505,all_tags[style],1,FALSE),"")
)</f>
        <v/>
      </c>
      <c r="AG505" s="5" t="str">
        <f>_xlfn.TEXTJOIN("#",TRUE,
IFERROR(VLOOKUP($F505,all_tags[theme],1,FALSE),""),
IFERROR(VLOOKUP($G505,all_tags[theme],1,FALSE),""),
IFERROR(VLOOKUP($H505,all_tags[theme],1,FALSE),""),
IFERROR(VLOOKUP($I505,all_tags[theme],1,FALSE),""),
IFERROR(VLOOKUP($J505,all_tags[theme],1,FALSE),""),
IFERROR(VLOOKUP($K505,all_tags[theme],1,FALSE),""),
IFERROR(VLOOKUP($L505,all_tags[theme],1,FALSE),""),
IFERROR(VLOOKUP($M505,all_tags[theme],1,FALSE),""),
IFERROR(VLOOKUP($N505,all_tags[theme],1,FALSE),""),
IFERROR(VLOOKUP($O505,all_tags[theme],1,FALSE),"")
)</f>
        <v>data-viz</v>
      </c>
      <c r="AH505" s="5" t="str">
        <f>_xlfn.TEXTJOIN("#",TRUE,
IFERROR(VLOOKUP($F505,all_tags[topic],1,FALSE),""),
IFERROR(VLOOKUP($G505,all_tags[topic],1,FALSE),""),
IFERROR(VLOOKUP($H505,all_tags[topic],1,FALSE),""),
IFERROR(VLOOKUP($I505,all_tags[topic],1,FALSE),""),
IFERROR(VLOOKUP($J505,all_tags[topic],1,FALSE),""),
IFERROR(VLOOKUP($K505,all_tags[topic],1,FALSE),""),
IFERROR(VLOOKUP($L505,all_tags[topic],1,FALSE),""),
IFERROR(VLOOKUP($M505,all_tags[topic],1,FALSE),""),
IFERROR(VLOOKUP($N505,all_tags[topic],1,FALSE),""),
IFERROR(VLOOKUP($O505,all_tags[topic],1,FALSE),"")
)</f>
        <v/>
      </c>
      <c r="AI505" s="5" t="str">
        <f>_xlfn.TEXTJOIN("#",TRUE,
IFERROR(VLOOKUP($F505,all_tags[area],1,FALSE),""),
IFERROR(VLOOKUP($G505,all_tags[area],1,FALSE),""),
IFERROR(VLOOKUP($H505,all_tags[area],1,FALSE),""),
IFERROR(VLOOKUP($I505,all_tags[area],1,FALSE),""),
IFERROR(VLOOKUP($J505,all_tags[area],1,FALSE),""),
IFERROR(VLOOKUP($K505,all_tags[area],1,FALSE),""),
IFERROR(VLOOKUP($L505,all_tags[area],1,FALSE),""),
IFERROR(VLOOKUP($M505,all_tags[area],1,FALSE),""),
IFERROR(VLOOKUP($N505,all_tags[area],1,FALSE),""),
IFERROR(VLOOKUP($O505,all_tags[area],1,FALSE),"")
)</f>
        <v>colour</v>
      </c>
      <c r="AJ505" s="5" t="str">
        <f>_xlfn.TEXTJOIN("#",TRUE,
IFERROR(VLOOKUP($F505,all_tags[technology],1,FALSE),""),
IFERROR(VLOOKUP($G505,all_tags[technology],1,FALSE),""),
IFERROR(VLOOKUP($H505,all_tags[technology],1,FALSE),""),
IFERROR(VLOOKUP($I505,all_tags[technology],1,FALSE),""),
IFERROR(VLOOKUP($J505,all_tags[technology],1,FALSE),""),
IFERROR(VLOOKUP($K505,all_tags[technology],1,FALSE),""),
IFERROR(VLOOKUP($L505,all_tags[technology],1,FALSE),""),
IFERROR(VLOOKUP($M505,all_tags[technology],1,FALSE),""),
IFERROR(VLOOKUP($N505,all_tags[technology],1,FALSE),""),
IFERROR(VLOOKUP($O505,all_tags[technology],1,FALSE),"")
)</f>
        <v/>
      </c>
      <c r="AK505" s="5" t="str">
        <f>_xlfn.TEXTJOIN("#",TRUE,
IFERROR(VLOOKUP($F505,all_tags[other],1,FALSE),""),
IFERROR(VLOOKUP($G505,all_tags[other],1,FALSE),""),
IFERROR(VLOOKUP($H505,all_tags[other],1,FALSE),""),
IFERROR(VLOOKUP($I505,all_tags[other],1,FALSE),""),
IFERROR(VLOOKUP($J505,all_tags[other],1,FALSE),""),
IFERROR(VLOOKUP($K505,all_tags[other],1,FALSE),""),
IFERROR(VLOOKUP($L505,all_tags[other],1,FALSE),""),
IFERROR(VLOOKUP($M505,all_tags[other],1,FALSE),""),
IFERROR(VLOOKUP($N505,all_tags[other],1,FALSE),""),
IFERROR(VLOOKUP($O505,all_tags[other],1,FALSE),"")
)</f>
        <v/>
      </c>
      <c r="AL505" t="str">
        <f t="shared" si="7"/>
        <v>post;recommendation;data-viz;colour</v>
      </c>
    </row>
    <row r="506" spans="1:38" x14ac:dyDescent="0.25">
      <c r="A506" t="str">
        <f>source_data[[#This Row],[link_id]]</f>
        <v>L01165</v>
      </c>
      <c r="B506" t="str">
        <f>source_data[[#This Row],[link]]</f>
        <v>https://www.datacamp.com/courses/factor-analysis-in-r</v>
      </c>
      <c r="C506" t="str">
        <f>source_data[[#This Row],[article_title]]</f>
        <v>Factor Analysis in R</v>
      </c>
      <c r="D506" t="str">
        <f>source_data[[#This Row],[concatenate]]</f>
        <v>course;technique;technology;rstats</v>
      </c>
      <c r="E506">
        <f>source_data[[#This Row],[tag_count]]</f>
        <v>4</v>
      </c>
      <c r="F506" t="str" cm="1">
        <f t="array" ref="F506:I506">_xlfn.TEXTSPLIT(Table5[[#This Row],[concatenate]],";")</f>
        <v>course</v>
      </c>
      <c r="G506" t="str">
        <v>technique</v>
      </c>
      <c r="H506" t="str">
        <v>technology</v>
      </c>
      <c r="I506" t="str">
        <v>rstats</v>
      </c>
      <c r="Q506">
        <f>IF(ISBLANK(F506),-1,COUNTIF(all_tags[],F506)-COUNTIF(all_tags[category],F506))</f>
        <v>1</v>
      </c>
      <c r="R506">
        <f>IF(ISBLANK(G506),-1,COUNTIF(all_tags[],G506)-COUNTIF(all_tags[category],G506))</f>
        <v>1</v>
      </c>
      <c r="S506">
        <f>IF(ISBLANK(H506),-1,COUNTIF(all_tags[],H506)-COUNTIF(all_tags[category],H506))</f>
        <v>1</v>
      </c>
      <c r="T506">
        <f>IF(ISBLANK(I506),-1,COUNTIF(all_tags[],I506)-COUNTIF(all_tags[category],I506))</f>
        <v>1</v>
      </c>
      <c r="U506">
        <f>IF(ISBLANK(J506),-1,COUNTIF(all_tags[],J506)-COUNTIF(all_tags[category],J506))</f>
        <v>-1</v>
      </c>
      <c r="V506">
        <f>IF(ISBLANK(K506),-1,COUNTIF(all_tags[],K506)-COUNTIF(all_tags[category],K506))</f>
        <v>-1</v>
      </c>
      <c r="W506">
        <f>IF(ISBLANK(L506),-1,COUNTIF(all_tags[],L506)-COUNTIF(all_tags[category],L506))</f>
        <v>-1</v>
      </c>
      <c r="X506">
        <f>IF(ISBLANK(M506),-1,COUNTIF(all_tags[],M506)-COUNTIF(all_tags[category],M506))</f>
        <v>-1</v>
      </c>
      <c r="Y506">
        <f>IF(ISBLANK(N506),-1,COUNTIF(all_tags[],N506)-COUNTIF(all_tags[category],N506))</f>
        <v>-1</v>
      </c>
      <c r="Z506">
        <f>IF(ISBLANK(O506),-1,COUNTIF(all_tags[],O506)-COUNTIF(all_tags[category],O506))</f>
        <v>-1</v>
      </c>
      <c r="AB506" t="str">
        <f>Table5[[#This Row],[link_id]]</f>
        <v>L01165</v>
      </c>
      <c r="AC506" s="5" t="str">
        <f>_xlfn.TEXTJOIN("#",TRUE,
IFERROR(VLOOKUP($F506,all_tags[format],1,FALSE),""),
IFERROR(VLOOKUP($G506,all_tags[format],1,FALSE),""),
IFERROR(VLOOKUP($H506,all_tags[format],1,FALSE),""),
IFERROR(VLOOKUP($I506,all_tags[format],1,FALSE),""),
IFERROR(VLOOKUP($J506,all_tags[format],1,FALSE),""),
IFERROR(VLOOKUP($K506,all_tags[format],1,FALSE),""),
IFERROR(VLOOKUP($L506,all_tags[format],1,FALSE),""),
IFERROR(VLOOKUP($M506,all_tags[format],1,FALSE),""),
IFERROR(VLOOKUP($N506,all_tags[format],1,FALSE),""),
IFERROR(VLOOKUP($O506,all_tags[format],1,FALSE),"")
)</f>
        <v>course</v>
      </c>
      <c r="AD506" s="5" t="str">
        <f>_xlfn.TEXTJOIN("#",TRUE,
IFERROR(VLOOKUP($F506,all_tags[type],1,FALSE),""),
IFERROR(VLOOKUP($G506,all_tags[type],1,FALSE),""),
IFERROR(VLOOKUP($H506,all_tags[type],1,FALSE),""),
IFERROR(VLOOKUP($I506,all_tags[type],1,FALSE),""),
IFERROR(VLOOKUP($J506,all_tags[type],1,FALSE),""),
IFERROR(VLOOKUP($K506,all_tags[type],1,FALSE),""),
IFERROR(VLOOKUP($L506,all_tags[type],1,FALSE),""),
IFERROR(VLOOKUP($M506,all_tags[type],1,FALSE),""),
IFERROR(VLOOKUP($N506,all_tags[type],1,FALSE),""),
IFERROR(VLOOKUP($O506,all_tags[type],1,FALSE),"")
)</f>
        <v/>
      </c>
      <c r="AE506" s="5" t="str">
        <f>_xlfn.TEXTJOIN("#",TRUE,
IFERROR(VLOOKUP($F506,all_tags[level],1,FALSE),""),
IFERROR(VLOOKUP($G506,all_tags[level],1,FALSE),""),
IFERROR(VLOOKUP($H506,all_tags[level],1,FALSE),""),
IFERROR(VLOOKUP($I506,all_tags[level],1,FALSE),""),
IFERROR(VLOOKUP($J506,all_tags[level],1,FALSE),""),
IFERROR(VLOOKUP($K506,all_tags[level],1,FALSE),""),
IFERROR(VLOOKUP($L506,all_tags[level],1,FALSE),""),
IFERROR(VLOOKUP($M506,all_tags[level],1,FALSE),""),
IFERROR(VLOOKUP($N506,all_tags[level],1,FALSE),""),
IFERROR(VLOOKUP($O506,all_tags[level],1,FALSE),"")
)</f>
        <v/>
      </c>
      <c r="AF506" s="5" t="str">
        <f>_xlfn.TEXTJOIN("#",TRUE,
IFERROR(VLOOKUP($F506,all_tags[style],1,FALSE),""),
IFERROR(VLOOKUP($G506,all_tags[style],1,FALSE),""),
IFERROR(VLOOKUP($H506,all_tags[style],1,FALSE),""),
IFERROR(VLOOKUP($I506,all_tags[style],1,FALSE),""),
IFERROR(VLOOKUP($J506,all_tags[style],1,FALSE),""),
IFERROR(VLOOKUP($K506,all_tags[style],1,FALSE),""),
IFERROR(VLOOKUP($L506,all_tags[style],1,FALSE),""),
IFERROR(VLOOKUP($M506,all_tags[style],1,FALSE),""),
IFERROR(VLOOKUP($N506,all_tags[style],1,FALSE),""),
IFERROR(VLOOKUP($O506,all_tags[style],1,FALSE),"")
)</f>
        <v/>
      </c>
      <c r="AG506" s="5" t="str">
        <f>_xlfn.TEXTJOIN("#",TRUE,
IFERROR(VLOOKUP($F506,all_tags[theme],1,FALSE),""),
IFERROR(VLOOKUP($G506,all_tags[theme],1,FALSE),""),
IFERROR(VLOOKUP($H506,all_tags[theme],1,FALSE),""),
IFERROR(VLOOKUP($I506,all_tags[theme],1,FALSE),""),
IFERROR(VLOOKUP($J506,all_tags[theme],1,FALSE),""),
IFERROR(VLOOKUP($K506,all_tags[theme],1,FALSE),""),
IFERROR(VLOOKUP($L506,all_tags[theme],1,FALSE),""),
IFERROR(VLOOKUP($M506,all_tags[theme],1,FALSE),""),
IFERROR(VLOOKUP($N506,all_tags[theme],1,FALSE),""),
IFERROR(VLOOKUP($O506,all_tags[theme],1,FALSE),"")
)</f>
        <v/>
      </c>
      <c r="AH506" s="5" t="str">
        <f>_xlfn.TEXTJOIN("#",TRUE,
IFERROR(VLOOKUP($F506,all_tags[topic],1,FALSE),""),
IFERROR(VLOOKUP($G506,all_tags[topic],1,FALSE),""),
IFERROR(VLOOKUP($H506,all_tags[topic],1,FALSE),""),
IFERROR(VLOOKUP($I506,all_tags[topic],1,FALSE),""),
IFERROR(VLOOKUP($J506,all_tags[topic],1,FALSE),""),
IFERROR(VLOOKUP($K506,all_tags[topic],1,FALSE),""),
IFERROR(VLOOKUP($L506,all_tags[topic],1,FALSE),""),
IFERROR(VLOOKUP($M506,all_tags[topic],1,FALSE),""),
IFERROR(VLOOKUP($N506,all_tags[topic],1,FALSE),""),
IFERROR(VLOOKUP($O506,all_tags[topic],1,FALSE),"")
)</f>
        <v>technique#technology</v>
      </c>
      <c r="AI506" s="5" t="str">
        <f>_xlfn.TEXTJOIN("#",TRUE,
IFERROR(VLOOKUP($F506,all_tags[area],1,FALSE),""),
IFERROR(VLOOKUP($G506,all_tags[area],1,FALSE),""),
IFERROR(VLOOKUP($H506,all_tags[area],1,FALSE),""),
IFERROR(VLOOKUP($I506,all_tags[area],1,FALSE),""),
IFERROR(VLOOKUP($J506,all_tags[area],1,FALSE),""),
IFERROR(VLOOKUP($K506,all_tags[area],1,FALSE),""),
IFERROR(VLOOKUP($L506,all_tags[area],1,FALSE),""),
IFERROR(VLOOKUP($M506,all_tags[area],1,FALSE),""),
IFERROR(VLOOKUP($N506,all_tags[area],1,FALSE),""),
IFERROR(VLOOKUP($O506,all_tags[area],1,FALSE),"")
)</f>
        <v/>
      </c>
      <c r="AJ506" s="5" t="str">
        <f>_xlfn.TEXTJOIN("#",TRUE,
IFERROR(VLOOKUP($F506,all_tags[technology],1,FALSE),""),
IFERROR(VLOOKUP($G506,all_tags[technology],1,FALSE),""),
IFERROR(VLOOKUP($H506,all_tags[technology],1,FALSE),""),
IFERROR(VLOOKUP($I506,all_tags[technology],1,FALSE),""),
IFERROR(VLOOKUP($J506,all_tags[technology],1,FALSE),""),
IFERROR(VLOOKUP($K506,all_tags[technology],1,FALSE),""),
IFERROR(VLOOKUP($L506,all_tags[technology],1,FALSE),""),
IFERROR(VLOOKUP($M506,all_tags[technology],1,FALSE),""),
IFERROR(VLOOKUP($N506,all_tags[technology],1,FALSE),""),
IFERROR(VLOOKUP($O506,all_tags[technology],1,FALSE),"")
)</f>
        <v>rstats</v>
      </c>
      <c r="AK506" s="5" t="str">
        <f>_xlfn.TEXTJOIN("#",TRUE,
IFERROR(VLOOKUP($F506,all_tags[other],1,FALSE),""),
IFERROR(VLOOKUP($G506,all_tags[other],1,FALSE),""),
IFERROR(VLOOKUP($H506,all_tags[other],1,FALSE),""),
IFERROR(VLOOKUP($I506,all_tags[other],1,FALSE),""),
IFERROR(VLOOKUP($J506,all_tags[other],1,FALSE),""),
IFERROR(VLOOKUP($K506,all_tags[other],1,FALSE),""),
IFERROR(VLOOKUP($L506,all_tags[other],1,FALSE),""),
IFERROR(VLOOKUP($M506,all_tags[other],1,FALSE),""),
IFERROR(VLOOKUP($N506,all_tags[other],1,FALSE),""),
IFERROR(VLOOKUP($O506,all_tags[other],1,FALSE),"")
)</f>
        <v/>
      </c>
      <c r="AL506" t="str">
        <f t="shared" si="7"/>
        <v>course;technique;technology;rstats</v>
      </c>
    </row>
    <row r="507" spans="1:38" x14ac:dyDescent="0.25">
      <c r="A507" t="str">
        <f>source_data[[#This Row],[link_id]]</f>
        <v>L01166</v>
      </c>
      <c r="B507" t="str">
        <f>source_data[[#This Row],[link]]</f>
        <v>https://www.esri.com/arcgis-blog/products/arcgis-pro/imagery/deep-learning-in-arcgis-story-map/</v>
      </c>
      <c r="C507" t="str">
        <f>source_data[[#This Row],[article_title]]</f>
        <v>Deep Learning in ArcGIS Pro: Integrating Hierarchical Models with the ArcGIS Platform</v>
      </c>
      <c r="D507" t="str">
        <f>source_data[[#This Row],[concatenate]]</f>
        <v>post;example;technique;dl;geospatial</v>
      </c>
      <c r="E507">
        <f>source_data[[#This Row],[tag_count]]</f>
        <v>5</v>
      </c>
      <c r="F507" t="str" cm="1">
        <f t="array" ref="F507:J507">_xlfn.TEXTSPLIT(Table5[[#This Row],[concatenate]],";")</f>
        <v>post</v>
      </c>
      <c r="G507" t="str">
        <v>example</v>
      </c>
      <c r="H507" t="str">
        <v>technique</v>
      </c>
      <c r="I507" t="str">
        <v>dl</v>
      </c>
      <c r="J507" t="str">
        <v>geospatial</v>
      </c>
      <c r="Q507">
        <f>IF(ISBLANK(F507),-1,COUNTIF(all_tags[],F507)-COUNTIF(all_tags[category],F507))</f>
        <v>1</v>
      </c>
      <c r="R507">
        <f>IF(ISBLANK(G507),-1,COUNTIF(all_tags[],G507)-COUNTIF(all_tags[category],G507))</f>
        <v>1</v>
      </c>
      <c r="S507">
        <f>IF(ISBLANK(H507),-1,COUNTIF(all_tags[],H507)-COUNTIF(all_tags[category],H507))</f>
        <v>1</v>
      </c>
      <c r="T507">
        <f>IF(ISBLANK(I507),-1,COUNTIF(all_tags[],I507)-COUNTIF(all_tags[category],I507))</f>
        <v>1</v>
      </c>
      <c r="U507">
        <f>IF(ISBLANK(J507),-1,COUNTIF(all_tags[],J507)-COUNTIF(all_tags[category],J507))</f>
        <v>1</v>
      </c>
      <c r="V507">
        <f>IF(ISBLANK(K507),-1,COUNTIF(all_tags[],K507)-COUNTIF(all_tags[category],K507))</f>
        <v>-1</v>
      </c>
      <c r="W507">
        <f>IF(ISBLANK(L507),-1,COUNTIF(all_tags[],L507)-COUNTIF(all_tags[category],L507))</f>
        <v>-1</v>
      </c>
      <c r="X507">
        <f>IF(ISBLANK(M507),-1,COUNTIF(all_tags[],M507)-COUNTIF(all_tags[category],M507))</f>
        <v>-1</v>
      </c>
      <c r="Y507">
        <f>IF(ISBLANK(N507),-1,COUNTIF(all_tags[],N507)-COUNTIF(all_tags[category],N507))</f>
        <v>-1</v>
      </c>
      <c r="Z507">
        <f>IF(ISBLANK(O507),-1,COUNTIF(all_tags[],O507)-COUNTIF(all_tags[category],O507))</f>
        <v>-1</v>
      </c>
      <c r="AB507" t="str">
        <f>Table5[[#This Row],[link_id]]</f>
        <v>L01166</v>
      </c>
      <c r="AC507" s="5" t="str">
        <f>_xlfn.TEXTJOIN("#",TRUE,
IFERROR(VLOOKUP($F507,all_tags[format],1,FALSE),""),
IFERROR(VLOOKUP($G507,all_tags[format],1,FALSE),""),
IFERROR(VLOOKUP($H507,all_tags[format],1,FALSE),""),
IFERROR(VLOOKUP($I507,all_tags[format],1,FALSE),""),
IFERROR(VLOOKUP($J507,all_tags[format],1,FALSE),""),
IFERROR(VLOOKUP($K507,all_tags[format],1,FALSE),""),
IFERROR(VLOOKUP($L507,all_tags[format],1,FALSE),""),
IFERROR(VLOOKUP($M507,all_tags[format],1,FALSE),""),
IFERROR(VLOOKUP($N507,all_tags[format],1,FALSE),""),
IFERROR(VLOOKUP($O507,all_tags[format],1,FALSE),"")
)</f>
        <v>post</v>
      </c>
      <c r="AD507" s="5" t="str">
        <f>_xlfn.TEXTJOIN("#",TRUE,
IFERROR(VLOOKUP($F507,all_tags[type],1,FALSE),""),
IFERROR(VLOOKUP($G507,all_tags[type],1,FALSE),""),
IFERROR(VLOOKUP($H507,all_tags[type],1,FALSE),""),
IFERROR(VLOOKUP($I507,all_tags[type],1,FALSE),""),
IFERROR(VLOOKUP($J507,all_tags[type],1,FALSE),""),
IFERROR(VLOOKUP($K507,all_tags[type],1,FALSE),""),
IFERROR(VLOOKUP($L507,all_tags[type],1,FALSE),""),
IFERROR(VLOOKUP($M507,all_tags[type],1,FALSE),""),
IFERROR(VLOOKUP($N507,all_tags[type],1,FALSE),""),
IFERROR(VLOOKUP($O507,all_tags[type],1,FALSE),"")
)</f>
        <v/>
      </c>
      <c r="AE507" s="5" t="str">
        <f>_xlfn.TEXTJOIN("#",TRUE,
IFERROR(VLOOKUP($F507,all_tags[level],1,FALSE),""),
IFERROR(VLOOKUP($G507,all_tags[level],1,FALSE),""),
IFERROR(VLOOKUP($H507,all_tags[level],1,FALSE),""),
IFERROR(VLOOKUP($I507,all_tags[level],1,FALSE),""),
IFERROR(VLOOKUP($J507,all_tags[level],1,FALSE),""),
IFERROR(VLOOKUP($K507,all_tags[level],1,FALSE),""),
IFERROR(VLOOKUP($L507,all_tags[level],1,FALSE),""),
IFERROR(VLOOKUP($M507,all_tags[level],1,FALSE),""),
IFERROR(VLOOKUP($N507,all_tags[level],1,FALSE),""),
IFERROR(VLOOKUP($O507,all_tags[level],1,FALSE),"")
)</f>
        <v>example</v>
      </c>
      <c r="AF507" s="5" t="str">
        <f>_xlfn.TEXTJOIN("#",TRUE,
IFERROR(VLOOKUP($F507,all_tags[style],1,FALSE),""),
IFERROR(VLOOKUP($G507,all_tags[style],1,FALSE),""),
IFERROR(VLOOKUP($H507,all_tags[style],1,FALSE),""),
IFERROR(VLOOKUP($I507,all_tags[style],1,FALSE),""),
IFERROR(VLOOKUP($J507,all_tags[style],1,FALSE),""),
IFERROR(VLOOKUP($K507,all_tags[style],1,FALSE),""),
IFERROR(VLOOKUP($L507,all_tags[style],1,FALSE),""),
IFERROR(VLOOKUP($M507,all_tags[style],1,FALSE),""),
IFERROR(VLOOKUP($N507,all_tags[style],1,FALSE),""),
IFERROR(VLOOKUP($O507,all_tags[style],1,FALSE),"")
)</f>
        <v/>
      </c>
      <c r="AG507" s="5" t="str">
        <f>_xlfn.TEXTJOIN("#",TRUE,
IFERROR(VLOOKUP($F507,all_tags[theme],1,FALSE),""),
IFERROR(VLOOKUP($G507,all_tags[theme],1,FALSE),""),
IFERROR(VLOOKUP($H507,all_tags[theme],1,FALSE),""),
IFERROR(VLOOKUP($I507,all_tags[theme],1,FALSE),""),
IFERROR(VLOOKUP($J507,all_tags[theme],1,FALSE),""),
IFERROR(VLOOKUP($K507,all_tags[theme],1,FALSE),""),
IFERROR(VLOOKUP($L507,all_tags[theme],1,FALSE),""),
IFERROR(VLOOKUP($M507,all_tags[theme],1,FALSE),""),
IFERROR(VLOOKUP($N507,all_tags[theme],1,FALSE),""),
IFERROR(VLOOKUP($O507,all_tags[theme],1,FALSE),"")
)</f>
        <v/>
      </c>
      <c r="AH507" s="5" t="str">
        <f>_xlfn.TEXTJOIN("#",TRUE,
IFERROR(VLOOKUP($F507,all_tags[topic],1,FALSE),""),
IFERROR(VLOOKUP($G507,all_tags[topic],1,FALSE),""),
IFERROR(VLOOKUP($H507,all_tags[topic],1,FALSE),""),
IFERROR(VLOOKUP($I507,all_tags[topic],1,FALSE),""),
IFERROR(VLOOKUP($J507,all_tags[topic],1,FALSE),""),
IFERROR(VLOOKUP($K507,all_tags[topic],1,FALSE),""),
IFERROR(VLOOKUP($L507,all_tags[topic],1,FALSE),""),
IFERROR(VLOOKUP($M507,all_tags[topic],1,FALSE),""),
IFERROR(VLOOKUP($N507,all_tags[topic],1,FALSE),""),
IFERROR(VLOOKUP($O507,all_tags[topic],1,FALSE),"")
)</f>
        <v>technique</v>
      </c>
      <c r="AI507" s="5" t="str">
        <f>_xlfn.TEXTJOIN("#",TRUE,
IFERROR(VLOOKUP($F507,all_tags[area],1,FALSE),""),
IFERROR(VLOOKUP($G507,all_tags[area],1,FALSE),""),
IFERROR(VLOOKUP($H507,all_tags[area],1,FALSE),""),
IFERROR(VLOOKUP($I507,all_tags[area],1,FALSE),""),
IFERROR(VLOOKUP($J507,all_tags[area],1,FALSE),""),
IFERROR(VLOOKUP($K507,all_tags[area],1,FALSE),""),
IFERROR(VLOOKUP($L507,all_tags[area],1,FALSE),""),
IFERROR(VLOOKUP($M507,all_tags[area],1,FALSE),""),
IFERROR(VLOOKUP($N507,all_tags[area],1,FALSE),""),
IFERROR(VLOOKUP($O507,all_tags[area],1,FALSE),"")
)</f>
        <v>dl#geospatial</v>
      </c>
      <c r="AJ507" s="5" t="str">
        <f>_xlfn.TEXTJOIN("#",TRUE,
IFERROR(VLOOKUP($F507,all_tags[technology],1,FALSE),""),
IFERROR(VLOOKUP($G507,all_tags[technology],1,FALSE),""),
IFERROR(VLOOKUP($H507,all_tags[technology],1,FALSE),""),
IFERROR(VLOOKUP($I507,all_tags[technology],1,FALSE),""),
IFERROR(VLOOKUP($J507,all_tags[technology],1,FALSE),""),
IFERROR(VLOOKUP($K507,all_tags[technology],1,FALSE),""),
IFERROR(VLOOKUP($L507,all_tags[technology],1,FALSE),""),
IFERROR(VLOOKUP($M507,all_tags[technology],1,FALSE),""),
IFERROR(VLOOKUP($N507,all_tags[technology],1,FALSE),""),
IFERROR(VLOOKUP($O507,all_tags[technology],1,FALSE),"")
)</f>
        <v/>
      </c>
      <c r="AK507" s="5" t="str">
        <f>_xlfn.TEXTJOIN("#",TRUE,
IFERROR(VLOOKUP($F507,all_tags[other],1,FALSE),""),
IFERROR(VLOOKUP($G507,all_tags[other],1,FALSE),""),
IFERROR(VLOOKUP($H507,all_tags[other],1,FALSE),""),
IFERROR(VLOOKUP($I507,all_tags[other],1,FALSE),""),
IFERROR(VLOOKUP($J507,all_tags[other],1,FALSE),""),
IFERROR(VLOOKUP($K507,all_tags[other],1,FALSE),""),
IFERROR(VLOOKUP($L507,all_tags[other],1,FALSE),""),
IFERROR(VLOOKUP($M507,all_tags[other],1,FALSE),""),
IFERROR(VLOOKUP($N507,all_tags[other],1,FALSE),""),
IFERROR(VLOOKUP($O507,all_tags[other],1,FALSE),"")
)</f>
        <v/>
      </c>
      <c r="AL507" t="str">
        <f t="shared" si="7"/>
        <v>post;example;technique;dl;geospatial</v>
      </c>
    </row>
    <row r="508" spans="1:38" x14ac:dyDescent="0.25">
      <c r="A508" t="str">
        <f>source_data[[#This Row],[link_id]]</f>
        <v>L01172</v>
      </c>
      <c r="B508" t="str">
        <f>source_data[[#This Row],[link]]</f>
        <v>http://blog.schochastics.net/post/analyzing-the-greatest-strikers-in-football-ii-visualizing-data/</v>
      </c>
      <c r="C508" t="str">
        <f>source_data[[#This Row],[article_title]]</f>
        <v>Analyzing the Greatest Strikers in Football II: Visualizing Data</v>
      </c>
      <c r="D508" t="str">
        <f>source_data[[#This Row],[concatenate]]</f>
        <v>post;tutorial;data-analysis;technology;sports;rstats</v>
      </c>
      <c r="E508">
        <f>source_data[[#This Row],[tag_count]]</f>
        <v>6</v>
      </c>
      <c r="F508" t="str" cm="1">
        <f t="array" ref="F508:K508">_xlfn.TEXTSPLIT(Table5[[#This Row],[concatenate]],";")</f>
        <v>post</v>
      </c>
      <c r="G508" t="str">
        <v>tutorial</v>
      </c>
      <c r="H508" t="str">
        <v>data-analysis</v>
      </c>
      <c r="I508" t="str">
        <v>technology</v>
      </c>
      <c r="J508" t="str">
        <v>sports</v>
      </c>
      <c r="K508" t="str">
        <v>rstats</v>
      </c>
      <c r="Q508">
        <f>IF(ISBLANK(F508),-1,COUNTIF(all_tags[],F508)-COUNTIF(all_tags[category],F508))</f>
        <v>1</v>
      </c>
      <c r="R508">
        <f>IF(ISBLANK(G508),-1,COUNTIF(all_tags[],G508)-COUNTIF(all_tags[category],G508))</f>
        <v>1</v>
      </c>
      <c r="S508">
        <f>IF(ISBLANK(H508),-1,COUNTIF(all_tags[],H508)-COUNTIF(all_tags[category],H508))</f>
        <v>1</v>
      </c>
      <c r="T508">
        <f>IF(ISBLANK(I508),-1,COUNTIF(all_tags[],I508)-COUNTIF(all_tags[category],I508))</f>
        <v>1</v>
      </c>
      <c r="U508">
        <f>IF(ISBLANK(J508),-1,COUNTIF(all_tags[],J508)-COUNTIF(all_tags[category],J508))</f>
        <v>1</v>
      </c>
      <c r="V508">
        <f>IF(ISBLANK(K508),-1,COUNTIF(all_tags[],K508)-COUNTIF(all_tags[category],K508))</f>
        <v>1</v>
      </c>
      <c r="W508">
        <f>IF(ISBLANK(L508),-1,COUNTIF(all_tags[],L508)-COUNTIF(all_tags[category],L508))</f>
        <v>-1</v>
      </c>
      <c r="X508">
        <f>IF(ISBLANK(M508),-1,COUNTIF(all_tags[],M508)-COUNTIF(all_tags[category],M508))</f>
        <v>-1</v>
      </c>
      <c r="Y508">
        <f>IF(ISBLANK(N508),-1,COUNTIF(all_tags[],N508)-COUNTIF(all_tags[category],N508))</f>
        <v>-1</v>
      </c>
      <c r="Z508">
        <f>IF(ISBLANK(O508),-1,COUNTIF(all_tags[],O508)-COUNTIF(all_tags[category],O508))</f>
        <v>-1</v>
      </c>
      <c r="AB508" t="str">
        <f>Table5[[#This Row],[link_id]]</f>
        <v>L01172</v>
      </c>
      <c r="AC508" s="5" t="str">
        <f>_xlfn.TEXTJOIN("#",TRUE,
IFERROR(VLOOKUP($F508,all_tags[format],1,FALSE),""),
IFERROR(VLOOKUP($G508,all_tags[format],1,FALSE),""),
IFERROR(VLOOKUP($H508,all_tags[format],1,FALSE),""),
IFERROR(VLOOKUP($I508,all_tags[format],1,FALSE),""),
IFERROR(VLOOKUP($J508,all_tags[format],1,FALSE),""),
IFERROR(VLOOKUP($K508,all_tags[format],1,FALSE),""),
IFERROR(VLOOKUP($L508,all_tags[format],1,FALSE),""),
IFERROR(VLOOKUP($M508,all_tags[format],1,FALSE),""),
IFERROR(VLOOKUP($N508,all_tags[format],1,FALSE),""),
IFERROR(VLOOKUP($O508,all_tags[format],1,FALSE),"")
)</f>
        <v>post</v>
      </c>
      <c r="AD508" s="5" t="str">
        <f>_xlfn.TEXTJOIN("#",TRUE,
IFERROR(VLOOKUP($F508,all_tags[type],1,FALSE),""),
IFERROR(VLOOKUP($G508,all_tags[type],1,FALSE),""),
IFERROR(VLOOKUP($H508,all_tags[type],1,FALSE),""),
IFERROR(VLOOKUP($I508,all_tags[type],1,FALSE),""),
IFERROR(VLOOKUP($J508,all_tags[type],1,FALSE),""),
IFERROR(VLOOKUP($K508,all_tags[type],1,FALSE),""),
IFERROR(VLOOKUP($L508,all_tags[type],1,FALSE),""),
IFERROR(VLOOKUP($M508,all_tags[type],1,FALSE),""),
IFERROR(VLOOKUP($N508,all_tags[type],1,FALSE),""),
IFERROR(VLOOKUP($O508,all_tags[type],1,FALSE),"")
)</f>
        <v>tutorial</v>
      </c>
      <c r="AE508" s="5" t="str">
        <f>_xlfn.TEXTJOIN("#",TRUE,
IFERROR(VLOOKUP($F508,all_tags[level],1,FALSE),""),
IFERROR(VLOOKUP($G508,all_tags[level],1,FALSE),""),
IFERROR(VLOOKUP($H508,all_tags[level],1,FALSE),""),
IFERROR(VLOOKUP($I508,all_tags[level],1,FALSE),""),
IFERROR(VLOOKUP($J508,all_tags[level],1,FALSE),""),
IFERROR(VLOOKUP($K508,all_tags[level],1,FALSE),""),
IFERROR(VLOOKUP($L508,all_tags[level],1,FALSE),""),
IFERROR(VLOOKUP($M508,all_tags[level],1,FALSE),""),
IFERROR(VLOOKUP($N508,all_tags[level],1,FALSE),""),
IFERROR(VLOOKUP($O508,all_tags[level],1,FALSE),"")
)</f>
        <v/>
      </c>
      <c r="AF508" s="5" t="str">
        <f>_xlfn.TEXTJOIN("#",TRUE,
IFERROR(VLOOKUP($F508,all_tags[style],1,FALSE),""),
IFERROR(VLOOKUP($G508,all_tags[style],1,FALSE),""),
IFERROR(VLOOKUP($H508,all_tags[style],1,FALSE),""),
IFERROR(VLOOKUP($I508,all_tags[style],1,FALSE),""),
IFERROR(VLOOKUP($J508,all_tags[style],1,FALSE),""),
IFERROR(VLOOKUP($K508,all_tags[style],1,FALSE),""),
IFERROR(VLOOKUP($L508,all_tags[style],1,FALSE),""),
IFERROR(VLOOKUP($M508,all_tags[style],1,FALSE),""),
IFERROR(VLOOKUP($N508,all_tags[style],1,FALSE),""),
IFERROR(VLOOKUP($O508,all_tags[style],1,FALSE),"")
)</f>
        <v/>
      </c>
      <c r="AG508" s="5" t="str">
        <f>_xlfn.TEXTJOIN("#",TRUE,
IFERROR(VLOOKUP($F508,all_tags[theme],1,FALSE),""),
IFERROR(VLOOKUP($G508,all_tags[theme],1,FALSE),""),
IFERROR(VLOOKUP($H508,all_tags[theme],1,FALSE),""),
IFERROR(VLOOKUP($I508,all_tags[theme],1,FALSE),""),
IFERROR(VLOOKUP($J508,all_tags[theme],1,FALSE),""),
IFERROR(VLOOKUP($K508,all_tags[theme],1,FALSE),""),
IFERROR(VLOOKUP($L508,all_tags[theme],1,FALSE),""),
IFERROR(VLOOKUP($M508,all_tags[theme],1,FALSE),""),
IFERROR(VLOOKUP($N508,all_tags[theme],1,FALSE),""),
IFERROR(VLOOKUP($O508,all_tags[theme],1,FALSE),"")
)</f>
        <v>data-analysis</v>
      </c>
      <c r="AH508" s="5" t="str">
        <f>_xlfn.TEXTJOIN("#",TRUE,
IFERROR(VLOOKUP($F508,all_tags[topic],1,FALSE),""),
IFERROR(VLOOKUP($G508,all_tags[topic],1,FALSE),""),
IFERROR(VLOOKUP($H508,all_tags[topic],1,FALSE),""),
IFERROR(VLOOKUP($I508,all_tags[topic],1,FALSE),""),
IFERROR(VLOOKUP($J508,all_tags[topic],1,FALSE),""),
IFERROR(VLOOKUP($K508,all_tags[topic],1,FALSE),""),
IFERROR(VLOOKUP($L508,all_tags[topic],1,FALSE),""),
IFERROR(VLOOKUP($M508,all_tags[topic],1,FALSE),""),
IFERROR(VLOOKUP($N508,all_tags[topic],1,FALSE),""),
IFERROR(VLOOKUP($O508,all_tags[topic],1,FALSE),"")
)</f>
        <v>technology</v>
      </c>
      <c r="AI508" s="5" t="str">
        <f>_xlfn.TEXTJOIN("#",TRUE,
IFERROR(VLOOKUP($F508,all_tags[area],1,FALSE),""),
IFERROR(VLOOKUP($G508,all_tags[area],1,FALSE),""),
IFERROR(VLOOKUP($H508,all_tags[area],1,FALSE),""),
IFERROR(VLOOKUP($I508,all_tags[area],1,FALSE),""),
IFERROR(VLOOKUP($J508,all_tags[area],1,FALSE),""),
IFERROR(VLOOKUP($K508,all_tags[area],1,FALSE),""),
IFERROR(VLOOKUP($L508,all_tags[area],1,FALSE),""),
IFERROR(VLOOKUP($M508,all_tags[area],1,FALSE),""),
IFERROR(VLOOKUP($N508,all_tags[area],1,FALSE),""),
IFERROR(VLOOKUP($O508,all_tags[area],1,FALSE),"")
)</f>
        <v>sports</v>
      </c>
      <c r="AJ508" s="5" t="str">
        <f>_xlfn.TEXTJOIN("#",TRUE,
IFERROR(VLOOKUP($F508,all_tags[technology],1,FALSE),""),
IFERROR(VLOOKUP($G508,all_tags[technology],1,FALSE),""),
IFERROR(VLOOKUP($H508,all_tags[technology],1,FALSE),""),
IFERROR(VLOOKUP($I508,all_tags[technology],1,FALSE),""),
IFERROR(VLOOKUP($J508,all_tags[technology],1,FALSE),""),
IFERROR(VLOOKUP($K508,all_tags[technology],1,FALSE),""),
IFERROR(VLOOKUP($L508,all_tags[technology],1,FALSE),""),
IFERROR(VLOOKUP($M508,all_tags[technology],1,FALSE),""),
IFERROR(VLOOKUP($N508,all_tags[technology],1,FALSE),""),
IFERROR(VLOOKUP($O508,all_tags[technology],1,FALSE),"")
)</f>
        <v>rstats</v>
      </c>
      <c r="AK508" s="5" t="str">
        <f>_xlfn.TEXTJOIN("#",TRUE,
IFERROR(VLOOKUP($F508,all_tags[other],1,FALSE),""),
IFERROR(VLOOKUP($G508,all_tags[other],1,FALSE),""),
IFERROR(VLOOKUP($H508,all_tags[other],1,FALSE),""),
IFERROR(VLOOKUP($I508,all_tags[other],1,FALSE),""),
IFERROR(VLOOKUP($J508,all_tags[other],1,FALSE),""),
IFERROR(VLOOKUP($K508,all_tags[other],1,FALSE),""),
IFERROR(VLOOKUP($L508,all_tags[other],1,FALSE),""),
IFERROR(VLOOKUP($M508,all_tags[other],1,FALSE),""),
IFERROR(VLOOKUP($N508,all_tags[other],1,FALSE),""),
IFERROR(VLOOKUP($O508,all_tags[other],1,FALSE),"")
)</f>
        <v/>
      </c>
      <c r="AL508" t="str">
        <f t="shared" si="7"/>
        <v>post;tutorial;data-analysis;technology;sports;rstats</v>
      </c>
    </row>
    <row r="509" spans="1:38" x14ac:dyDescent="0.25">
      <c r="A509" t="str">
        <f>source_data[[#This Row],[link_id]]</f>
        <v>L01177</v>
      </c>
      <c r="B509" t="str">
        <f>source_data[[#This Row],[link]]</f>
        <v>https://www.tychobra.com/posts/2018_10_09_nn_from_scratch/</v>
      </c>
      <c r="C509" t="str">
        <f>source_data[[#This Row],[article_title]]</f>
        <v>How to build your own Neural Network from scratch in R</v>
      </c>
      <c r="D509" t="str">
        <f>source_data[[#This Row],[concatenate]]</f>
        <v>post;how-to;technique;ml</v>
      </c>
      <c r="E509">
        <f>source_data[[#This Row],[tag_count]]</f>
        <v>5</v>
      </c>
      <c r="F509" t="str" cm="1">
        <f t="array" ref="F509:I509">_xlfn.TEXTSPLIT(Table5[[#This Row],[concatenate]],";")</f>
        <v>post</v>
      </c>
      <c r="G509" t="str">
        <v>how-to</v>
      </c>
      <c r="H509" t="str">
        <v>technique</v>
      </c>
      <c r="I509" t="str">
        <v>ml</v>
      </c>
      <c r="Q509">
        <f>IF(ISBLANK(F509),-1,COUNTIF(all_tags[],F509)-COUNTIF(all_tags[category],F509))</f>
        <v>1</v>
      </c>
      <c r="R509">
        <f>IF(ISBLANK(G509),-1,COUNTIF(all_tags[],G509)-COUNTIF(all_tags[category],G509))</f>
        <v>1</v>
      </c>
      <c r="S509">
        <f>IF(ISBLANK(H509),-1,COUNTIF(all_tags[],H509)-COUNTIF(all_tags[category],H509))</f>
        <v>1</v>
      </c>
      <c r="T509">
        <f>IF(ISBLANK(I509),-1,COUNTIF(all_tags[],I509)-COUNTIF(all_tags[category],I509))</f>
        <v>1</v>
      </c>
      <c r="U509">
        <f>IF(ISBLANK(J509),-1,COUNTIF(all_tags[],J509)-COUNTIF(all_tags[category],J509))</f>
        <v>-1</v>
      </c>
      <c r="V509">
        <f>IF(ISBLANK(K509),-1,COUNTIF(all_tags[],K509)-COUNTIF(all_tags[category],K509))</f>
        <v>-1</v>
      </c>
      <c r="W509">
        <f>IF(ISBLANK(L509),-1,COUNTIF(all_tags[],L509)-COUNTIF(all_tags[category],L509))</f>
        <v>-1</v>
      </c>
      <c r="X509">
        <f>IF(ISBLANK(M509),-1,COUNTIF(all_tags[],M509)-COUNTIF(all_tags[category],M509))</f>
        <v>-1</v>
      </c>
      <c r="Y509">
        <f>IF(ISBLANK(N509),-1,COUNTIF(all_tags[],N509)-COUNTIF(all_tags[category],N509))</f>
        <v>-1</v>
      </c>
      <c r="Z509">
        <f>IF(ISBLANK(O509),-1,COUNTIF(all_tags[],O509)-COUNTIF(all_tags[category],O509))</f>
        <v>-1</v>
      </c>
      <c r="AB509" t="str">
        <f>Table5[[#This Row],[link_id]]</f>
        <v>L01177</v>
      </c>
      <c r="AC509" s="5" t="str">
        <f>_xlfn.TEXTJOIN("#",TRUE,
IFERROR(VLOOKUP($F509,all_tags[format],1,FALSE),""),
IFERROR(VLOOKUP($G509,all_tags[format],1,FALSE),""),
IFERROR(VLOOKUP($H509,all_tags[format],1,FALSE),""),
IFERROR(VLOOKUP($I509,all_tags[format],1,FALSE),""),
IFERROR(VLOOKUP($J509,all_tags[format],1,FALSE),""),
IFERROR(VLOOKUP($K509,all_tags[format],1,FALSE),""),
IFERROR(VLOOKUP($L509,all_tags[format],1,FALSE),""),
IFERROR(VLOOKUP($M509,all_tags[format],1,FALSE),""),
IFERROR(VLOOKUP($N509,all_tags[format],1,FALSE),""),
IFERROR(VLOOKUP($O509,all_tags[format],1,FALSE),"")
)</f>
        <v>post</v>
      </c>
      <c r="AD509" s="5" t="str">
        <f>_xlfn.TEXTJOIN("#",TRUE,
IFERROR(VLOOKUP($F509,all_tags[type],1,FALSE),""),
IFERROR(VLOOKUP($G509,all_tags[type],1,FALSE),""),
IFERROR(VLOOKUP($H509,all_tags[type],1,FALSE),""),
IFERROR(VLOOKUP($I509,all_tags[type],1,FALSE),""),
IFERROR(VLOOKUP($J509,all_tags[type],1,FALSE),""),
IFERROR(VLOOKUP($K509,all_tags[type],1,FALSE),""),
IFERROR(VLOOKUP($L509,all_tags[type],1,FALSE),""),
IFERROR(VLOOKUP($M509,all_tags[type],1,FALSE),""),
IFERROR(VLOOKUP($N509,all_tags[type],1,FALSE),""),
IFERROR(VLOOKUP($O509,all_tags[type],1,FALSE),"")
)</f>
        <v>how-to</v>
      </c>
      <c r="AE509" s="5" t="str">
        <f>_xlfn.TEXTJOIN("#",TRUE,
IFERROR(VLOOKUP($F509,all_tags[level],1,FALSE),""),
IFERROR(VLOOKUP($G509,all_tags[level],1,FALSE),""),
IFERROR(VLOOKUP($H509,all_tags[level],1,FALSE),""),
IFERROR(VLOOKUP($I509,all_tags[level],1,FALSE),""),
IFERROR(VLOOKUP($J509,all_tags[level],1,FALSE),""),
IFERROR(VLOOKUP($K509,all_tags[level],1,FALSE),""),
IFERROR(VLOOKUP($L509,all_tags[level],1,FALSE),""),
IFERROR(VLOOKUP($M509,all_tags[level],1,FALSE),""),
IFERROR(VLOOKUP($N509,all_tags[level],1,FALSE),""),
IFERROR(VLOOKUP($O509,all_tags[level],1,FALSE),"")
)</f>
        <v/>
      </c>
      <c r="AF509" s="5" t="str">
        <f>_xlfn.TEXTJOIN("#",TRUE,
IFERROR(VLOOKUP($F509,all_tags[style],1,FALSE),""),
IFERROR(VLOOKUP($G509,all_tags[style],1,FALSE),""),
IFERROR(VLOOKUP($H509,all_tags[style],1,FALSE),""),
IFERROR(VLOOKUP($I509,all_tags[style],1,FALSE),""),
IFERROR(VLOOKUP($J509,all_tags[style],1,FALSE),""),
IFERROR(VLOOKUP($K509,all_tags[style],1,FALSE),""),
IFERROR(VLOOKUP($L509,all_tags[style],1,FALSE),""),
IFERROR(VLOOKUP($M509,all_tags[style],1,FALSE),""),
IFERROR(VLOOKUP($N509,all_tags[style],1,FALSE),""),
IFERROR(VLOOKUP($O509,all_tags[style],1,FALSE),"")
)</f>
        <v/>
      </c>
      <c r="AG509" s="5" t="str">
        <f>_xlfn.TEXTJOIN("#",TRUE,
IFERROR(VLOOKUP($F509,all_tags[theme],1,FALSE),""),
IFERROR(VLOOKUP($G509,all_tags[theme],1,FALSE),""),
IFERROR(VLOOKUP($H509,all_tags[theme],1,FALSE),""),
IFERROR(VLOOKUP($I509,all_tags[theme],1,FALSE),""),
IFERROR(VLOOKUP($J509,all_tags[theme],1,FALSE),""),
IFERROR(VLOOKUP($K509,all_tags[theme],1,FALSE),""),
IFERROR(VLOOKUP($L509,all_tags[theme],1,FALSE),""),
IFERROR(VLOOKUP($M509,all_tags[theme],1,FALSE),""),
IFERROR(VLOOKUP($N509,all_tags[theme],1,FALSE),""),
IFERROR(VLOOKUP($O509,all_tags[theme],1,FALSE),"")
)</f>
        <v/>
      </c>
      <c r="AH509" s="5" t="str">
        <f>_xlfn.TEXTJOIN("#",TRUE,
IFERROR(VLOOKUP($F509,all_tags[topic],1,FALSE),""),
IFERROR(VLOOKUP($G509,all_tags[topic],1,FALSE),""),
IFERROR(VLOOKUP($H509,all_tags[topic],1,FALSE),""),
IFERROR(VLOOKUP($I509,all_tags[topic],1,FALSE),""),
IFERROR(VLOOKUP($J509,all_tags[topic],1,FALSE),""),
IFERROR(VLOOKUP($K509,all_tags[topic],1,FALSE),""),
IFERROR(VLOOKUP($L509,all_tags[topic],1,FALSE),""),
IFERROR(VLOOKUP($M509,all_tags[topic],1,FALSE),""),
IFERROR(VLOOKUP($N509,all_tags[topic],1,FALSE),""),
IFERROR(VLOOKUP($O509,all_tags[topic],1,FALSE),"")
)</f>
        <v>technique</v>
      </c>
      <c r="AI509" s="5" t="str">
        <f>_xlfn.TEXTJOIN("#",TRUE,
IFERROR(VLOOKUP($F509,all_tags[area],1,FALSE),""),
IFERROR(VLOOKUP($G509,all_tags[area],1,FALSE),""),
IFERROR(VLOOKUP($H509,all_tags[area],1,FALSE),""),
IFERROR(VLOOKUP($I509,all_tags[area],1,FALSE),""),
IFERROR(VLOOKUP($J509,all_tags[area],1,FALSE),""),
IFERROR(VLOOKUP($K509,all_tags[area],1,FALSE),""),
IFERROR(VLOOKUP($L509,all_tags[area],1,FALSE),""),
IFERROR(VLOOKUP($M509,all_tags[area],1,FALSE),""),
IFERROR(VLOOKUP($N509,all_tags[area],1,FALSE),""),
IFERROR(VLOOKUP($O509,all_tags[area],1,FALSE),"")
)</f>
        <v>ml</v>
      </c>
      <c r="AJ509" s="5" t="str">
        <f>_xlfn.TEXTJOIN("#",TRUE,
IFERROR(VLOOKUP($F509,all_tags[technology],1,FALSE),""),
IFERROR(VLOOKUP($G509,all_tags[technology],1,FALSE),""),
IFERROR(VLOOKUP($H509,all_tags[technology],1,FALSE),""),
IFERROR(VLOOKUP($I509,all_tags[technology],1,FALSE),""),
IFERROR(VLOOKUP($J509,all_tags[technology],1,FALSE),""),
IFERROR(VLOOKUP($K509,all_tags[technology],1,FALSE),""),
IFERROR(VLOOKUP($L509,all_tags[technology],1,FALSE),""),
IFERROR(VLOOKUP($M509,all_tags[technology],1,FALSE),""),
IFERROR(VLOOKUP($N509,all_tags[technology],1,FALSE),""),
IFERROR(VLOOKUP($O509,all_tags[technology],1,FALSE),"")
)</f>
        <v/>
      </c>
      <c r="AK509" s="5" t="str">
        <f>_xlfn.TEXTJOIN("#",TRUE,
IFERROR(VLOOKUP($F509,all_tags[other],1,FALSE),""),
IFERROR(VLOOKUP($G509,all_tags[other],1,FALSE),""),
IFERROR(VLOOKUP($H509,all_tags[other],1,FALSE),""),
IFERROR(VLOOKUP($I509,all_tags[other],1,FALSE),""),
IFERROR(VLOOKUP($J509,all_tags[other],1,FALSE),""),
IFERROR(VLOOKUP($K509,all_tags[other],1,FALSE),""),
IFERROR(VLOOKUP($L509,all_tags[other],1,FALSE),""),
IFERROR(VLOOKUP($M509,all_tags[other],1,FALSE),""),
IFERROR(VLOOKUP($N509,all_tags[other],1,FALSE),""),
IFERROR(VLOOKUP($O509,all_tags[other],1,FALSE),"")
)</f>
        <v/>
      </c>
      <c r="AL509" t="str">
        <f t="shared" si="7"/>
        <v>post;how-to;technique;ml</v>
      </c>
    </row>
    <row r="510" spans="1:38" ht="30" x14ac:dyDescent="0.25">
      <c r="A510" t="str">
        <f>source_data[[#This Row],[link_id]]</f>
        <v>L01178</v>
      </c>
      <c r="B510" t="str">
        <f>source_data[[#This Row],[link]]</f>
        <v>https://towardsdatascience.com/the-gold-standard-of-data-science-project-management-13d68c9e85d6</v>
      </c>
      <c r="C510" t="str">
        <f>source_data[[#This Row],[article_title]]</f>
        <v>The “Gold Standard” for Data Science Project Management</v>
      </c>
      <c r="D510" t="str">
        <f>source_data[[#This Row],[concatenate]]</f>
        <v>post;recommendation;data-science;workflow;process;methodology</v>
      </c>
      <c r="E510">
        <f>source_data[[#This Row],[tag_count]]</f>
        <v>5</v>
      </c>
      <c r="F510" t="str" cm="1">
        <f t="array" ref="F510:K510">_xlfn.TEXTSPLIT(Table5[[#This Row],[concatenate]],";")</f>
        <v>post</v>
      </c>
      <c r="G510" t="str">
        <v>recommendation</v>
      </c>
      <c r="H510" t="str">
        <v>data-science</v>
      </c>
      <c r="I510" t="str">
        <v>workflow</v>
      </c>
      <c r="J510" t="str">
        <v>process</v>
      </c>
      <c r="K510" t="str">
        <v>methodology</v>
      </c>
      <c r="Q510">
        <f>IF(ISBLANK(F510),-1,COUNTIF(all_tags[],F510)-COUNTIF(all_tags[category],F510))</f>
        <v>1</v>
      </c>
      <c r="R510">
        <f>IF(ISBLANK(G510),-1,COUNTIF(all_tags[],G510)-COUNTIF(all_tags[category],G510))</f>
        <v>1</v>
      </c>
      <c r="S510">
        <f>IF(ISBLANK(H510),-1,COUNTIF(all_tags[],H510)-COUNTIF(all_tags[category],H510))</f>
        <v>1</v>
      </c>
      <c r="T510">
        <f>IF(ISBLANK(I510),-1,COUNTIF(all_tags[],I510)-COUNTIF(all_tags[category],I510))</f>
        <v>1</v>
      </c>
      <c r="U510">
        <f>IF(ISBLANK(J510),-1,COUNTIF(all_tags[],J510)-COUNTIF(all_tags[category],J510))</f>
        <v>1</v>
      </c>
      <c r="V510">
        <f>IF(ISBLANK(K510),-1,COUNTIF(all_tags[],K510)-COUNTIF(all_tags[category],K510))</f>
        <v>1</v>
      </c>
      <c r="W510">
        <f>IF(ISBLANK(L510),-1,COUNTIF(all_tags[],L510)-COUNTIF(all_tags[category],L510))</f>
        <v>-1</v>
      </c>
      <c r="X510">
        <f>IF(ISBLANK(M510),-1,COUNTIF(all_tags[],M510)-COUNTIF(all_tags[category],M510))</f>
        <v>-1</v>
      </c>
      <c r="Y510">
        <f>IF(ISBLANK(N510),-1,COUNTIF(all_tags[],N510)-COUNTIF(all_tags[category],N510))</f>
        <v>-1</v>
      </c>
      <c r="Z510">
        <f>IF(ISBLANK(O510),-1,COUNTIF(all_tags[],O510)-COUNTIF(all_tags[category],O510))</f>
        <v>-1</v>
      </c>
      <c r="AB510" t="str">
        <f>Table5[[#This Row],[link_id]]</f>
        <v>L01178</v>
      </c>
      <c r="AC510" s="5" t="str">
        <f>_xlfn.TEXTJOIN("#",TRUE,
IFERROR(VLOOKUP($F510,all_tags[format],1,FALSE),""),
IFERROR(VLOOKUP($G510,all_tags[format],1,FALSE),""),
IFERROR(VLOOKUP($H510,all_tags[format],1,FALSE),""),
IFERROR(VLOOKUP($I510,all_tags[format],1,FALSE),""),
IFERROR(VLOOKUP($J510,all_tags[format],1,FALSE),""),
IFERROR(VLOOKUP($K510,all_tags[format],1,FALSE),""),
IFERROR(VLOOKUP($L510,all_tags[format],1,FALSE),""),
IFERROR(VLOOKUP($M510,all_tags[format],1,FALSE),""),
IFERROR(VLOOKUP($N510,all_tags[format],1,FALSE),""),
IFERROR(VLOOKUP($O510,all_tags[format],1,FALSE),"")
)</f>
        <v>post</v>
      </c>
      <c r="AD510" s="5" t="str">
        <f>_xlfn.TEXTJOIN("#",TRUE,
IFERROR(VLOOKUP($F510,all_tags[type],1,FALSE),""),
IFERROR(VLOOKUP($G510,all_tags[type],1,FALSE),""),
IFERROR(VLOOKUP($H510,all_tags[type],1,FALSE),""),
IFERROR(VLOOKUP($I510,all_tags[type],1,FALSE),""),
IFERROR(VLOOKUP($J510,all_tags[type],1,FALSE),""),
IFERROR(VLOOKUP($K510,all_tags[type],1,FALSE),""),
IFERROR(VLOOKUP($L510,all_tags[type],1,FALSE),""),
IFERROR(VLOOKUP($M510,all_tags[type],1,FALSE),""),
IFERROR(VLOOKUP($N510,all_tags[type],1,FALSE),""),
IFERROR(VLOOKUP($O510,all_tags[type],1,FALSE),"")
)</f>
        <v>recommendation</v>
      </c>
      <c r="AE510" s="5" t="str">
        <f>_xlfn.TEXTJOIN("#",TRUE,
IFERROR(VLOOKUP($F510,all_tags[level],1,FALSE),""),
IFERROR(VLOOKUP($G510,all_tags[level],1,FALSE),""),
IFERROR(VLOOKUP($H510,all_tags[level],1,FALSE),""),
IFERROR(VLOOKUP($I510,all_tags[level],1,FALSE),""),
IFERROR(VLOOKUP($J510,all_tags[level],1,FALSE),""),
IFERROR(VLOOKUP($K510,all_tags[level],1,FALSE),""),
IFERROR(VLOOKUP($L510,all_tags[level],1,FALSE),""),
IFERROR(VLOOKUP($M510,all_tags[level],1,FALSE),""),
IFERROR(VLOOKUP($N510,all_tags[level],1,FALSE),""),
IFERROR(VLOOKUP($O510,all_tags[level],1,FALSE),"")
)</f>
        <v/>
      </c>
      <c r="AF510" s="5" t="str">
        <f>_xlfn.TEXTJOIN("#",TRUE,
IFERROR(VLOOKUP($F510,all_tags[style],1,FALSE),""),
IFERROR(VLOOKUP($G510,all_tags[style],1,FALSE),""),
IFERROR(VLOOKUP($H510,all_tags[style],1,FALSE),""),
IFERROR(VLOOKUP($I510,all_tags[style],1,FALSE),""),
IFERROR(VLOOKUP($J510,all_tags[style],1,FALSE),""),
IFERROR(VLOOKUP($K510,all_tags[style],1,FALSE),""),
IFERROR(VLOOKUP($L510,all_tags[style],1,FALSE),""),
IFERROR(VLOOKUP($M510,all_tags[style],1,FALSE),""),
IFERROR(VLOOKUP($N510,all_tags[style],1,FALSE),""),
IFERROR(VLOOKUP($O510,all_tags[style],1,FALSE),"")
)</f>
        <v/>
      </c>
      <c r="AG510" s="5" t="str">
        <f>_xlfn.TEXTJOIN("#",TRUE,
IFERROR(VLOOKUP($F510,all_tags[theme],1,FALSE),""),
IFERROR(VLOOKUP($G510,all_tags[theme],1,FALSE),""),
IFERROR(VLOOKUP($H510,all_tags[theme],1,FALSE),""),
IFERROR(VLOOKUP($I510,all_tags[theme],1,FALSE),""),
IFERROR(VLOOKUP($J510,all_tags[theme],1,FALSE),""),
IFERROR(VLOOKUP($K510,all_tags[theme],1,FALSE),""),
IFERROR(VLOOKUP($L510,all_tags[theme],1,FALSE),""),
IFERROR(VLOOKUP($M510,all_tags[theme],1,FALSE),""),
IFERROR(VLOOKUP($N510,all_tags[theme],1,FALSE),""),
IFERROR(VLOOKUP($O510,all_tags[theme],1,FALSE),"")
)</f>
        <v>data-science</v>
      </c>
      <c r="AH510" s="5" t="str">
        <f>_xlfn.TEXTJOIN("#",TRUE,
IFERROR(VLOOKUP($F510,all_tags[topic],1,FALSE),""),
IFERROR(VLOOKUP($G510,all_tags[topic],1,FALSE),""),
IFERROR(VLOOKUP($H510,all_tags[topic],1,FALSE),""),
IFERROR(VLOOKUP($I510,all_tags[topic],1,FALSE),""),
IFERROR(VLOOKUP($J510,all_tags[topic],1,FALSE),""),
IFERROR(VLOOKUP($K510,all_tags[topic],1,FALSE),""),
IFERROR(VLOOKUP($L510,all_tags[topic],1,FALSE),""),
IFERROR(VLOOKUP($M510,all_tags[topic],1,FALSE),""),
IFERROR(VLOOKUP($N510,all_tags[topic],1,FALSE),""),
IFERROR(VLOOKUP($O510,all_tags[topic],1,FALSE),"")
)</f>
        <v>workflow#process#methodology</v>
      </c>
      <c r="AI510" s="5" t="str">
        <f>_xlfn.TEXTJOIN("#",TRUE,
IFERROR(VLOOKUP($F510,all_tags[area],1,FALSE),""),
IFERROR(VLOOKUP($G510,all_tags[area],1,FALSE),""),
IFERROR(VLOOKUP($H510,all_tags[area],1,FALSE),""),
IFERROR(VLOOKUP($I510,all_tags[area],1,FALSE),""),
IFERROR(VLOOKUP($J510,all_tags[area],1,FALSE),""),
IFERROR(VLOOKUP($K510,all_tags[area],1,FALSE),""),
IFERROR(VLOOKUP($L510,all_tags[area],1,FALSE),""),
IFERROR(VLOOKUP($M510,all_tags[area],1,FALSE),""),
IFERROR(VLOOKUP($N510,all_tags[area],1,FALSE),""),
IFERROR(VLOOKUP($O510,all_tags[area],1,FALSE),"")
)</f>
        <v/>
      </c>
      <c r="AJ510" s="5" t="str">
        <f>_xlfn.TEXTJOIN("#",TRUE,
IFERROR(VLOOKUP($F510,all_tags[technology],1,FALSE),""),
IFERROR(VLOOKUP($G510,all_tags[technology],1,FALSE),""),
IFERROR(VLOOKUP($H510,all_tags[technology],1,FALSE),""),
IFERROR(VLOOKUP($I510,all_tags[technology],1,FALSE),""),
IFERROR(VLOOKUP($J510,all_tags[technology],1,FALSE),""),
IFERROR(VLOOKUP($K510,all_tags[technology],1,FALSE),""),
IFERROR(VLOOKUP($L510,all_tags[technology],1,FALSE),""),
IFERROR(VLOOKUP($M510,all_tags[technology],1,FALSE),""),
IFERROR(VLOOKUP($N510,all_tags[technology],1,FALSE),""),
IFERROR(VLOOKUP($O510,all_tags[technology],1,FALSE),"")
)</f>
        <v/>
      </c>
      <c r="AK510" s="5" t="str">
        <f>_xlfn.TEXTJOIN("#",TRUE,
IFERROR(VLOOKUP($F510,all_tags[other],1,FALSE),""),
IFERROR(VLOOKUP($G510,all_tags[other],1,FALSE),""),
IFERROR(VLOOKUP($H510,all_tags[other],1,FALSE),""),
IFERROR(VLOOKUP($I510,all_tags[other],1,FALSE),""),
IFERROR(VLOOKUP($J510,all_tags[other],1,FALSE),""),
IFERROR(VLOOKUP($K510,all_tags[other],1,FALSE),""),
IFERROR(VLOOKUP($L510,all_tags[other],1,FALSE),""),
IFERROR(VLOOKUP($M510,all_tags[other],1,FALSE),""),
IFERROR(VLOOKUP($N510,all_tags[other],1,FALSE),""),
IFERROR(VLOOKUP($O510,all_tags[other],1,FALSE),"")
)</f>
        <v/>
      </c>
      <c r="AL510" t="str">
        <f t="shared" si="7"/>
        <v>post;recommendation;data-science;workflow;process;methodology</v>
      </c>
    </row>
    <row r="511" spans="1:38" x14ac:dyDescent="0.25">
      <c r="A511" t="str">
        <f>source_data[[#This Row],[link_id]]</f>
        <v>L01180</v>
      </c>
      <c r="B511" t="str">
        <f>source_data[[#This Row],[link]]</f>
        <v>https://win-vector.com/2018/10/10/some-r-guides-tidyverse-and-data-table-versions/</v>
      </c>
      <c r="C511" t="str">
        <f>source_data[[#This Row],[article_title]]</f>
        <v>Some R Guides: tidyverse and data.table Versions</v>
      </c>
      <c r="D511" t="str">
        <f>source_data[[#This Row],[concatenate]]</f>
        <v>post;list;guide;technology;tidyverse;rstats</v>
      </c>
      <c r="E511">
        <f>source_data[[#This Row],[tag_count]]</f>
        <v>4</v>
      </c>
      <c r="F511" t="str" cm="1">
        <f t="array" ref="F511:K511">_xlfn.TEXTSPLIT(Table5[[#This Row],[concatenate]],";")</f>
        <v>post</v>
      </c>
      <c r="G511" t="str">
        <v>list</v>
      </c>
      <c r="H511" t="str">
        <v>guide</v>
      </c>
      <c r="I511" t="str">
        <v>technology</v>
      </c>
      <c r="J511" t="str">
        <v>tidyverse</v>
      </c>
      <c r="K511" t="str">
        <v>rstats</v>
      </c>
      <c r="Q511">
        <f>IF(ISBLANK(F511),-1,COUNTIF(all_tags[],F511)-COUNTIF(all_tags[category],F511))</f>
        <v>1</v>
      </c>
      <c r="R511">
        <f>IF(ISBLANK(G511),-1,COUNTIF(all_tags[],G511)-COUNTIF(all_tags[category],G511))</f>
        <v>1</v>
      </c>
      <c r="S511">
        <f>IF(ISBLANK(H511),-1,COUNTIF(all_tags[],H511)-COUNTIF(all_tags[category],H511))</f>
        <v>1</v>
      </c>
      <c r="T511">
        <f>IF(ISBLANK(I511),-1,COUNTIF(all_tags[],I511)-COUNTIF(all_tags[category],I511))</f>
        <v>1</v>
      </c>
      <c r="U511">
        <f>IF(ISBLANK(J511),-1,COUNTIF(all_tags[],J511)-COUNTIF(all_tags[category],J511))</f>
        <v>1</v>
      </c>
      <c r="V511">
        <f>IF(ISBLANK(K511),-1,COUNTIF(all_tags[],K511)-COUNTIF(all_tags[category],K511))</f>
        <v>1</v>
      </c>
      <c r="W511">
        <f>IF(ISBLANK(L511),-1,COUNTIF(all_tags[],L511)-COUNTIF(all_tags[category],L511))</f>
        <v>-1</v>
      </c>
      <c r="X511">
        <f>IF(ISBLANK(M511),-1,COUNTIF(all_tags[],M511)-COUNTIF(all_tags[category],M511))</f>
        <v>-1</v>
      </c>
      <c r="Y511">
        <f>IF(ISBLANK(N511),-1,COUNTIF(all_tags[],N511)-COUNTIF(all_tags[category],N511))</f>
        <v>-1</v>
      </c>
      <c r="Z511">
        <f>IF(ISBLANK(O511),-1,COUNTIF(all_tags[],O511)-COUNTIF(all_tags[category],O511))</f>
        <v>-1</v>
      </c>
      <c r="AB511" t="str">
        <f>Table5[[#This Row],[link_id]]</f>
        <v>L01180</v>
      </c>
      <c r="AC511" s="5" t="str">
        <f>_xlfn.TEXTJOIN("#",TRUE,
IFERROR(VLOOKUP($F511,all_tags[format],1,FALSE),""),
IFERROR(VLOOKUP($G511,all_tags[format],1,FALSE),""),
IFERROR(VLOOKUP($H511,all_tags[format],1,FALSE),""),
IFERROR(VLOOKUP($I511,all_tags[format],1,FALSE),""),
IFERROR(VLOOKUP($J511,all_tags[format],1,FALSE),""),
IFERROR(VLOOKUP($K511,all_tags[format],1,FALSE),""),
IFERROR(VLOOKUP($L511,all_tags[format],1,FALSE),""),
IFERROR(VLOOKUP($M511,all_tags[format],1,FALSE),""),
IFERROR(VLOOKUP($N511,all_tags[format],1,FALSE),""),
IFERROR(VLOOKUP($O511,all_tags[format],1,FALSE),"")
)</f>
        <v>post</v>
      </c>
      <c r="AD511" s="5" t="str">
        <f>_xlfn.TEXTJOIN("#",TRUE,
IFERROR(VLOOKUP($F511,all_tags[type],1,FALSE),""),
IFERROR(VLOOKUP($G511,all_tags[type],1,FALSE),""),
IFERROR(VLOOKUP($H511,all_tags[type],1,FALSE),""),
IFERROR(VLOOKUP($I511,all_tags[type],1,FALSE),""),
IFERROR(VLOOKUP($J511,all_tags[type],1,FALSE),""),
IFERROR(VLOOKUP($K511,all_tags[type],1,FALSE),""),
IFERROR(VLOOKUP($L511,all_tags[type],1,FALSE),""),
IFERROR(VLOOKUP($M511,all_tags[type],1,FALSE),""),
IFERROR(VLOOKUP($N511,all_tags[type],1,FALSE),""),
IFERROR(VLOOKUP($O511,all_tags[type],1,FALSE),"")
)</f>
        <v>list#guide</v>
      </c>
      <c r="AE511" s="5" t="str">
        <f>_xlfn.TEXTJOIN("#",TRUE,
IFERROR(VLOOKUP($F511,all_tags[level],1,FALSE),""),
IFERROR(VLOOKUP($G511,all_tags[level],1,FALSE),""),
IFERROR(VLOOKUP($H511,all_tags[level],1,FALSE),""),
IFERROR(VLOOKUP($I511,all_tags[level],1,FALSE),""),
IFERROR(VLOOKUP($J511,all_tags[level],1,FALSE),""),
IFERROR(VLOOKUP($K511,all_tags[level],1,FALSE),""),
IFERROR(VLOOKUP($L511,all_tags[level],1,FALSE),""),
IFERROR(VLOOKUP($M511,all_tags[level],1,FALSE),""),
IFERROR(VLOOKUP($N511,all_tags[level],1,FALSE),""),
IFERROR(VLOOKUP($O511,all_tags[level],1,FALSE),"")
)</f>
        <v/>
      </c>
      <c r="AF511" s="5" t="str">
        <f>_xlfn.TEXTJOIN("#",TRUE,
IFERROR(VLOOKUP($F511,all_tags[style],1,FALSE),""),
IFERROR(VLOOKUP($G511,all_tags[style],1,FALSE),""),
IFERROR(VLOOKUP($H511,all_tags[style],1,FALSE),""),
IFERROR(VLOOKUP($I511,all_tags[style],1,FALSE),""),
IFERROR(VLOOKUP($J511,all_tags[style],1,FALSE),""),
IFERROR(VLOOKUP($K511,all_tags[style],1,FALSE),""),
IFERROR(VLOOKUP($L511,all_tags[style],1,FALSE),""),
IFERROR(VLOOKUP($M511,all_tags[style],1,FALSE),""),
IFERROR(VLOOKUP($N511,all_tags[style],1,FALSE),""),
IFERROR(VLOOKUP($O511,all_tags[style],1,FALSE),"")
)</f>
        <v/>
      </c>
      <c r="AG511" s="5" t="str">
        <f>_xlfn.TEXTJOIN("#",TRUE,
IFERROR(VLOOKUP($F511,all_tags[theme],1,FALSE),""),
IFERROR(VLOOKUP($G511,all_tags[theme],1,FALSE),""),
IFERROR(VLOOKUP($H511,all_tags[theme],1,FALSE),""),
IFERROR(VLOOKUP($I511,all_tags[theme],1,FALSE),""),
IFERROR(VLOOKUP($J511,all_tags[theme],1,FALSE),""),
IFERROR(VLOOKUP($K511,all_tags[theme],1,FALSE),""),
IFERROR(VLOOKUP($L511,all_tags[theme],1,FALSE),""),
IFERROR(VLOOKUP($M511,all_tags[theme],1,FALSE),""),
IFERROR(VLOOKUP($N511,all_tags[theme],1,FALSE),""),
IFERROR(VLOOKUP($O511,all_tags[theme],1,FALSE),"")
)</f>
        <v/>
      </c>
      <c r="AH511" s="5" t="str">
        <f>_xlfn.TEXTJOIN("#",TRUE,
IFERROR(VLOOKUP($F511,all_tags[topic],1,FALSE),""),
IFERROR(VLOOKUP($G511,all_tags[topic],1,FALSE),""),
IFERROR(VLOOKUP($H511,all_tags[topic],1,FALSE),""),
IFERROR(VLOOKUP($I511,all_tags[topic],1,FALSE),""),
IFERROR(VLOOKUP($J511,all_tags[topic],1,FALSE),""),
IFERROR(VLOOKUP($K511,all_tags[topic],1,FALSE),""),
IFERROR(VLOOKUP($L511,all_tags[topic],1,FALSE),""),
IFERROR(VLOOKUP($M511,all_tags[topic],1,FALSE),""),
IFERROR(VLOOKUP($N511,all_tags[topic],1,FALSE),""),
IFERROR(VLOOKUP($O511,all_tags[topic],1,FALSE),"")
)</f>
        <v>technology</v>
      </c>
      <c r="AI511" s="5" t="str">
        <f>_xlfn.TEXTJOIN("#",TRUE,
IFERROR(VLOOKUP($F511,all_tags[area],1,FALSE),""),
IFERROR(VLOOKUP($G511,all_tags[area],1,FALSE),""),
IFERROR(VLOOKUP($H511,all_tags[area],1,FALSE),""),
IFERROR(VLOOKUP($I511,all_tags[area],1,FALSE),""),
IFERROR(VLOOKUP($J511,all_tags[area],1,FALSE),""),
IFERROR(VLOOKUP($K511,all_tags[area],1,FALSE),""),
IFERROR(VLOOKUP($L511,all_tags[area],1,FALSE),""),
IFERROR(VLOOKUP($M511,all_tags[area],1,FALSE),""),
IFERROR(VLOOKUP($N511,all_tags[area],1,FALSE),""),
IFERROR(VLOOKUP($O511,all_tags[area],1,FALSE),"")
)</f>
        <v/>
      </c>
      <c r="AJ511" s="5" t="str">
        <f>_xlfn.TEXTJOIN("#",TRUE,
IFERROR(VLOOKUP($F511,all_tags[technology],1,FALSE),""),
IFERROR(VLOOKUP($G511,all_tags[technology],1,FALSE),""),
IFERROR(VLOOKUP($H511,all_tags[technology],1,FALSE),""),
IFERROR(VLOOKUP($I511,all_tags[technology],1,FALSE),""),
IFERROR(VLOOKUP($J511,all_tags[technology],1,FALSE),""),
IFERROR(VLOOKUP($K511,all_tags[technology],1,FALSE),""),
IFERROR(VLOOKUP($L511,all_tags[technology],1,FALSE),""),
IFERROR(VLOOKUP($M511,all_tags[technology],1,FALSE),""),
IFERROR(VLOOKUP($N511,all_tags[technology],1,FALSE),""),
IFERROR(VLOOKUP($O511,all_tags[technology],1,FALSE),"")
)</f>
        <v>tidyverse#rstats</v>
      </c>
      <c r="AK511" s="5" t="str">
        <f>_xlfn.TEXTJOIN("#",TRUE,
IFERROR(VLOOKUP($F511,all_tags[other],1,FALSE),""),
IFERROR(VLOOKUP($G511,all_tags[other],1,FALSE),""),
IFERROR(VLOOKUP($H511,all_tags[other],1,FALSE),""),
IFERROR(VLOOKUP($I511,all_tags[other],1,FALSE),""),
IFERROR(VLOOKUP($J511,all_tags[other],1,FALSE),""),
IFERROR(VLOOKUP($K511,all_tags[other],1,FALSE),""),
IFERROR(VLOOKUP($L511,all_tags[other],1,FALSE),""),
IFERROR(VLOOKUP($M511,all_tags[other],1,FALSE),""),
IFERROR(VLOOKUP($N511,all_tags[other],1,FALSE),""),
IFERROR(VLOOKUP($O511,all_tags[other],1,FALSE),"")
)</f>
        <v/>
      </c>
      <c r="AL511" t="str">
        <f t="shared" si="7"/>
        <v>post;list;guide;technology;tidyverse;rstats</v>
      </c>
    </row>
    <row r="512" spans="1:38" x14ac:dyDescent="0.25">
      <c r="A512" t="str">
        <f>source_data[[#This Row],[link_id]]</f>
        <v>L01181</v>
      </c>
      <c r="B512" t="str">
        <f>source_data[[#This Row],[link]]</f>
        <v>https://www.datacamp.com/courses/mixture-models-in-r</v>
      </c>
      <c r="C512" t="str">
        <f>source_data[[#This Row],[article_title]]</f>
        <v>Mixture Models in R</v>
      </c>
      <c r="D512" t="str">
        <f>source_data[[#This Row],[concatenate]]</f>
        <v>course;data-science;technique;technology;ml;rstats</v>
      </c>
      <c r="E512">
        <f>source_data[[#This Row],[tag_count]]</f>
        <v>6</v>
      </c>
      <c r="F512" t="str" cm="1">
        <f t="array" ref="F512:K512">_xlfn.TEXTSPLIT(Table5[[#This Row],[concatenate]],";")</f>
        <v>course</v>
      </c>
      <c r="G512" t="str">
        <v>data-science</v>
      </c>
      <c r="H512" t="str">
        <v>technique</v>
      </c>
      <c r="I512" t="str">
        <v>technology</v>
      </c>
      <c r="J512" t="str">
        <v>ml</v>
      </c>
      <c r="K512" t="str">
        <v>rstats</v>
      </c>
      <c r="Q512">
        <f>IF(ISBLANK(F512),-1,COUNTIF(all_tags[],F512)-COUNTIF(all_tags[category],F512))</f>
        <v>1</v>
      </c>
      <c r="R512">
        <f>IF(ISBLANK(G512),-1,COUNTIF(all_tags[],G512)-COUNTIF(all_tags[category],G512))</f>
        <v>1</v>
      </c>
      <c r="S512">
        <f>IF(ISBLANK(H512),-1,COUNTIF(all_tags[],H512)-COUNTIF(all_tags[category],H512))</f>
        <v>1</v>
      </c>
      <c r="T512">
        <f>IF(ISBLANK(I512),-1,COUNTIF(all_tags[],I512)-COUNTIF(all_tags[category],I512))</f>
        <v>1</v>
      </c>
      <c r="U512">
        <f>IF(ISBLANK(J512),-1,COUNTIF(all_tags[],J512)-COUNTIF(all_tags[category],J512))</f>
        <v>1</v>
      </c>
      <c r="V512">
        <f>IF(ISBLANK(K512),-1,COUNTIF(all_tags[],K512)-COUNTIF(all_tags[category],K512))</f>
        <v>1</v>
      </c>
      <c r="W512">
        <f>IF(ISBLANK(L512),-1,COUNTIF(all_tags[],L512)-COUNTIF(all_tags[category],L512))</f>
        <v>-1</v>
      </c>
      <c r="X512">
        <f>IF(ISBLANK(M512),-1,COUNTIF(all_tags[],M512)-COUNTIF(all_tags[category],M512))</f>
        <v>-1</v>
      </c>
      <c r="Y512">
        <f>IF(ISBLANK(N512),-1,COUNTIF(all_tags[],N512)-COUNTIF(all_tags[category],N512))</f>
        <v>-1</v>
      </c>
      <c r="Z512">
        <f>IF(ISBLANK(O512),-1,COUNTIF(all_tags[],O512)-COUNTIF(all_tags[category],O512))</f>
        <v>-1</v>
      </c>
      <c r="AB512" t="str">
        <f>Table5[[#This Row],[link_id]]</f>
        <v>L01181</v>
      </c>
      <c r="AC512" s="5" t="str">
        <f>_xlfn.TEXTJOIN("#",TRUE,
IFERROR(VLOOKUP($F512,all_tags[format],1,FALSE),""),
IFERROR(VLOOKUP($G512,all_tags[format],1,FALSE),""),
IFERROR(VLOOKUP($H512,all_tags[format],1,FALSE),""),
IFERROR(VLOOKUP($I512,all_tags[format],1,FALSE),""),
IFERROR(VLOOKUP($J512,all_tags[format],1,FALSE),""),
IFERROR(VLOOKUP($K512,all_tags[format],1,FALSE),""),
IFERROR(VLOOKUP($L512,all_tags[format],1,FALSE),""),
IFERROR(VLOOKUP($M512,all_tags[format],1,FALSE),""),
IFERROR(VLOOKUP($N512,all_tags[format],1,FALSE),""),
IFERROR(VLOOKUP($O512,all_tags[format],1,FALSE),"")
)</f>
        <v>course</v>
      </c>
      <c r="AD512" s="5" t="str">
        <f>_xlfn.TEXTJOIN("#",TRUE,
IFERROR(VLOOKUP($F512,all_tags[type],1,FALSE),""),
IFERROR(VLOOKUP($G512,all_tags[type],1,FALSE),""),
IFERROR(VLOOKUP($H512,all_tags[type],1,FALSE),""),
IFERROR(VLOOKUP($I512,all_tags[type],1,FALSE),""),
IFERROR(VLOOKUP($J512,all_tags[type],1,FALSE),""),
IFERROR(VLOOKUP($K512,all_tags[type],1,FALSE),""),
IFERROR(VLOOKUP($L512,all_tags[type],1,FALSE),""),
IFERROR(VLOOKUP($M512,all_tags[type],1,FALSE),""),
IFERROR(VLOOKUP($N512,all_tags[type],1,FALSE),""),
IFERROR(VLOOKUP($O512,all_tags[type],1,FALSE),"")
)</f>
        <v/>
      </c>
      <c r="AE512" s="5" t="str">
        <f>_xlfn.TEXTJOIN("#",TRUE,
IFERROR(VLOOKUP($F512,all_tags[level],1,FALSE),""),
IFERROR(VLOOKUP($G512,all_tags[level],1,FALSE),""),
IFERROR(VLOOKUP($H512,all_tags[level],1,FALSE),""),
IFERROR(VLOOKUP($I512,all_tags[level],1,FALSE),""),
IFERROR(VLOOKUP($J512,all_tags[level],1,FALSE),""),
IFERROR(VLOOKUP($K512,all_tags[level],1,FALSE),""),
IFERROR(VLOOKUP($L512,all_tags[level],1,FALSE),""),
IFERROR(VLOOKUP($M512,all_tags[level],1,FALSE),""),
IFERROR(VLOOKUP($N512,all_tags[level],1,FALSE),""),
IFERROR(VLOOKUP($O512,all_tags[level],1,FALSE),"")
)</f>
        <v/>
      </c>
      <c r="AF512" s="5" t="str">
        <f>_xlfn.TEXTJOIN("#",TRUE,
IFERROR(VLOOKUP($F512,all_tags[style],1,FALSE),""),
IFERROR(VLOOKUP($G512,all_tags[style],1,FALSE),""),
IFERROR(VLOOKUP($H512,all_tags[style],1,FALSE),""),
IFERROR(VLOOKUP($I512,all_tags[style],1,FALSE),""),
IFERROR(VLOOKUP($J512,all_tags[style],1,FALSE),""),
IFERROR(VLOOKUP($K512,all_tags[style],1,FALSE),""),
IFERROR(VLOOKUP($L512,all_tags[style],1,FALSE),""),
IFERROR(VLOOKUP($M512,all_tags[style],1,FALSE),""),
IFERROR(VLOOKUP($N512,all_tags[style],1,FALSE),""),
IFERROR(VLOOKUP($O512,all_tags[style],1,FALSE),"")
)</f>
        <v/>
      </c>
      <c r="AG512" s="5" t="str">
        <f>_xlfn.TEXTJOIN("#",TRUE,
IFERROR(VLOOKUP($F512,all_tags[theme],1,FALSE),""),
IFERROR(VLOOKUP($G512,all_tags[theme],1,FALSE),""),
IFERROR(VLOOKUP($H512,all_tags[theme],1,FALSE),""),
IFERROR(VLOOKUP($I512,all_tags[theme],1,FALSE),""),
IFERROR(VLOOKUP($J512,all_tags[theme],1,FALSE),""),
IFERROR(VLOOKUP($K512,all_tags[theme],1,FALSE),""),
IFERROR(VLOOKUP($L512,all_tags[theme],1,FALSE),""),
IFERROR(VLOOKUP($M512,all_tags[theme],1,FALSE),""),
IFERROR(VLOOKUP($N512,all_tags[theme],1,FALSE),""),
IFERROR(VLOOKUP($O512,all_tags[theme],1,FALSE),"")
)</f>
        <v>data-science</v>
      </c>
      <c r="AH512" s="5" t="str">
        <f>_xlfn.TEXTJOIN("#",TRUE,
IFERROR(VLOOKUP($F512,all_tags[topic],1,FALSE),""),
IFERROR(VLOOKUP($G512,all_tags[topic],1,FALSE),""),
IFERROR(VLOOKUP($H512,all_tags[topic],1,FALSE),""),
IFERROR(VLOOKUP($I512,all_tags[topic],1,FALSE),""),
IFERROR(VLOOKUP($J512,all_tags[topic],1,FALSE),""),
IFERROR(VLOOKUP($K512,all_tags[topic],1,FALSE),""),
IFERROR(VLOOKUP($L512,all_tags[topic],1,FALSE),""),
IFERROR(VLOOKUP($M512,all_tags[topic],1,FALSE),""),
IFERROR(VLOOKUP($N512,all_tags[topic],1,FALSE),""),
IFERROR(VLOOKUP($O512,all_tags[topic],1,FALSE),"")
)</f>
        <v>technique#technology</v>
      </c>
      <c r="AI512" s="5" t="str">
        <f>_xlfn.TEXTJOIN("#",TRUE,
IFERROR(VLOOKUP($F512,all_tags[area],1,FALSE),""),
IFERROR(VLOOKUP($G512,all_tags[area],1,FALSE),""),
IFERROR(VLOOKUP($H512,all_tags[area],1,FALSE),""),
IFERROR(VLOOKUP($I512,all_tags[area],1,FALSE),""),
IFERROR(VLOOKUP($J512,all_tags[area],1,FALSE),""),
IFERROR(VLOOKUP($K512,all_tags[area],1,FALSE),""),
IFERROR(VLOOKUP($L512,all_tags[area],1,FALSE),""),
IFERROR(VLOOKUP($M512,all_tags[area],1,FALSE),""),
IFERROR(VLOOKUP($N512,all_tags[area],1,FALSE),""),
IFERROR(VLOOKUP($O512,all_tags[area],1,FALSE),"")
)</f>
        <v>ml</v>
      </c>
      <c r="AJ512" s="5" t="str">
        <f>_xlfn.TEXTJOIN("#",TRUE,
IFERROR(VLOOKUP($F512,all_tags[technology],1,FALSE),""),
IFERROR(VLOOKUP($G512,all_tags[technology],1,FALSE),""),
IFERROR(VLOOKUP($H512,all_tags[technology],1,FALSE),""),
IFERROR(VLOOKUP($I512,all_tags[technology],1,FALSE),""),
IFERROR(VLOOKUP($J512,all_tags[technology],1,FALSE),""),
IFERROR(VLOOKUP($K512,all_tags[technology],1,FALSE),""),
IFERROR(VLOOKUP($L512,all_tags[technology],1,FALSE),""),
IFERROR(VLOOKUP($M512,all_tags[technology],1,FALSE),""),
IFERROR(VLOOKUP($N512,all_tags[technology],1,FALSE),""),
IFERROR(VLOOKUP($O512,all_tags[technology],1,FALSE),"")
)</f>
        <v>rstats</v>
      </c>
      <c r="AK512" s="5" t="str">
        <f>_xlfn.TEXTJOIN("#",TRUE,
IFERROR(VLOOKUP($F512,all_tags[other],1,FALSE),""),
IFERROR(VLOOKUP($G512,all_tags[other],1,FALSE),""),
IFERROR(VLOOKUP($H512,all_tags[other],1,FALSE),""),
IFERROR(VLOOKUP($I512,all_tags[other],1,FALSE),""),
IFERROR(VLOOKUP($J512,all_tags[other],1,FALSE),""),
IFERROR(VLOOKUP($K512,all_tags[other],1,FALSE),""),
IFERROR(VLOOKUP($L512,all_tags[other],1,FALSE),""),
IFERROR(VLOOKUP($M512,all_tags[other],1,FALSE),""),
IFERROR(VLOOKUP($N512,all_tags[other],1,FALSE),""),
IFERROR(VLOOKUP($O512,all_tags[other],1,FALSE),"")
)</f>
        <v/>
      </c>
      <c r="AL512" t="str">
        <f t="shared" si="7"/>
        <v>course;data-science;technique;technology;ml;rstats</v>
      </c>
    </row>
    <row r="513" spans="1:38" x14ac:dyDescent="0.25">
      <c r="A513" t="str">
        <f>source_data[[#This Row],[link_id]]</f>
        <v>L01182</v>
      </c>
      <c r="B513" t="str">
        <f>source_data[[#This Row],[link]]</f>
        <v>https://www.r-bloggers.com/review-excel-tvs-data-science-with-power-bi-and-r/</v>
      </c>
      <c r="C513" t="str">
        <f>source_data[[#This Row],[article_title]]</f>
        <v>Review: Excel TV’s Data Science with Power BI and R</v>
      </c>
      <c r="D513" t="str">
        <f>source_data[[#This Row],[concatenate]]</f>
        <v>post;course;data-science;technology;rstats;excel</v>
      </c>
      <c r="E513">
        <f>source_data[[#This Row],[tag_count]]</f>
        <v>4</v>
      </c>
      <c r="F513" t="str" cm="1">
        <f t="array" ref="F513:K513">_xlfn.TEXTSPLIT(Table5[[#This Row],[concatenate]],";")</f>
        <v>post</v>
      </c>
      <c r="G513" t="str">
        <v>course</v>
      </c>
      <c r="H513" t="str">
        <v>data-science</v>
      </c>
      <c r="I513" t="str">
        <v>technology</v>
      </c>
      <c r="J513" t="str">
        <v>rstats</v>
      </c>
      <c r="K513" t="str">
        <v>excel</v>
      </c>
      <c r="Q513">
        <f>IF(ISBLANK(F513),-1,COUNTIF(all_tags[],F513)-COUNTIF(all_tags[category],F513))</f>
        <v>1</v>
      </c>
      <c r="R513">
        <f>IF(ISBLANK(G513),-1,COUNTIF(all_tags[],G513)-COUNTIF(all_tags[category],G513))</f>
        <v>1</v>
      </c>
      <c r="S513">
        <f>IF(ISBLANK(H513),-1,COUNTIF(all_tags[],H513)-COUNTIF(all_tags[category],H513))</f>
        <v>1</v>
      </c>
      <c r="T513">
        <f>IF(ISBLANK(I513),-1,COUNTIF(all_tags[],I513)-COUNTIF(all_tags[category],I513))</f>
        <v>1</v>
      </c>
      <c r="U513">
        <f>IF(ISBLANK(J513),-1,COUNTIF(all_tags[],J513)-COUNTIF(all_tags[category],J513))</f>
        <v>1</v>
      </c>
      <c r="V513">
        <f>IF(ISBLANK(K513),-1,COUNTIF(all_tags[],K513)-COUNTIF(all_tags[category],K513))</f>
        <v>1</v>
      </c>
      <c r="W513">
        <f>IF(ISBLANK(L513),-1,COUNTIF(all_tags[],L513)-COUNTIF(all_tags[category],L513))</f>
        <v>-1</v>
      </c>
      <c r="X513">
        <f>IF(ISBLANK(M513),-1,COUNTIF(all_tags[],M513)-COUNTIF(all_tags[category],M513))</f>
        <v>-1</v>
      </c>
      <c r="Y513">
        <f>IF(ISBLANK(N513),-1,COUNTIF(all_tags[],N513)-COUNTIF(all_tags[category],N513))</f>
        <v>-1</v>
      </c>
      <c r="Z513">
        <f>IF(ISBLANK(O513),-1,COUNTIF(all_tags[],O513)-COUNTIF(all_tags[category],O513))</f>
        <v>-1</v>
      </c>
      <c r="AB513" t="str">
        <f>Table5[[#This Row],[link_id]]</f>
        <v>L01182</v>
      </c>
      <c r="AC513" s="5" t="str">
        <f>_xlfn.TEXTJOIN("#",TRUE,
IFERROR(VLOOKUP($F513,all_tags[format],1,FALSE),""),
IFERROR(VLOOKUP($G513,all_tags[format],1,FALSE),""),
IFERROR(VLOOKUP($H513,all_tags[format],1,FALSE),""),
IFERROR(VLOOKUP($I513,all_tags[format],1,FALSE),""),
IFERROR(VLOOKUP($J513,all_tags[format],1,FALSE),""),
IFERROR(VLOOKUP($K513,all_tags[format],1,FALSE),""),
IFERROR(VLOOKUP($L513,all_tags[format],1,FALSE),""),
IFERROR(VLOOKUP($M513,all_tags[format],1,FALSE),""),
IFERROR(VLOOKUP($N513,all_tags[format],1,FALSE),""),
IFERROR(VLOOKUP($O513,all_tags[format],1,FALSE),"")
)</f>
        <v>post#course</v>
      </c>
      <c r="AD513" s="5" t="str">
        <f>_xlfn.TEXTJOIN("#",TRUE,
IFERROR(VLOOKUP($F513,all_tags[type],1,FALSE),""),
IFERROR(VLOOKUP($G513,all_tags[type],1,FALSE),""),
IFERROR(VLOOKUP($H513,all_tags[type],1,FALSE),""),
IFERROR(VLOOKUP($I513,all_tags[type],1,FALSE),""),
IFERROR(VLOOKUP($J513,all_tags[type],1,FALSE),""),
IFERROR(VLOOKUP($K513,all_tags[type],1,FALSE),""),
IFERROR(VLOOKUP($L513,all_tags[type],1,FALSE),""),
IFERROR(VLOOKUP($M513,all_tags[type],1,FALSE),""),
IFERROR(VLOOKUP($N513,all_tags[type],1,FALSE),""),
IFERROR(VLOOKUP($O513,all_tags[type],1,FALSE),"")
)</f>
        <v/>
      </c>
      <c r="AE513" s="5" t="str">
        <f>_xlfn.TEXTJOIN("#",TRUE,
IFERROR(VLOOKUP($F513,all_tags[level],1,FALSE),""),
IFERROR(VLOOKUP($G513,all_tags[level],1,FALSE),""),
IFERROR(VLOOKUP($H513,all_tags[level],1,FALSE),""),
IFERROR(VLOOKUP($I513,all_tags[level],1,FALSE),""),
IFERROR(VLOOKUP($J513,all_tags[level],1,FALSE),""),
IFERROR(VLOOKUP($K513,all_tags[level],1,FALSE),""),
IFERROR(VLOOKUP($L513,all_tags[level],1,FALSE),""),
IFERROR(VLOOKUP($M513,all_tags[level],1,FALSE),""),
IFERROR(VLOOKUP($N513,all_tags[level],1,FALSE),""),
IFERROR(VLOOKUP($O513,all_tags[level],1,FALSE),"")
)</f>
        <v/>
      </c>
      <c r="AF513" s="5" t="str">
        <f>_xlfn.TEXTJOIN("#",TRUE,
IFERROR(VLOOKUP($F513,all_tags[style],1,FALSE),""),
IFERROR(VLOOKUP($G513,all_tags[style],1,FALSE),""),
IFERROR(VLOOKUP($H513,all_tags[style],1,FALSE),""),
IFERROR(VLOOKUP($I513,all_tags[style],1,FALSE),""),
IFERROR(VLOOKUP($J513,all_tags[style],1,FALSE),""),
IFERROR(VLOOKUP($K513,all_tags[style],1,FALSE),""),
IFERROR(VLOOKUP($L513,all_tags[style],1,FALSE),""),
IFERROR(VLOOKUP($M513,all_tags[style],1,FALSE),""),
IFERROR(VLOOKUP($N513,all_tags[style],1,FALSE),""),
IFERROR(VLOOKUP($O513,all_tags[style],1,FALSE),"")
)</f>
        <v/>
      </c>
      <c r="AG513" s="5" t="str">
        <f>_xlfn.TEXTJOIN("#",TRUE,
IFERROR(VLOOKUP($F513,all_tags[theme],1,FALSE),""),
IFERROR(VLOOKUP($G513,all_tags[theme],1,FALSE),""),
IFERROR(VLOOKUP($H513,all_tags[theme],1,FALSE),""),
IFERROR(VLOOKUP($I513,all_tags[theme],1,FALSE),""),
IFERROR(VLOOKUP($J513,all_tags[theme],1,FALSE),""),
IFERROR(VLOOKUP($K513,all_tags[theme],1,FALSE),""),
IFERROR(VLOOKUP($L513,all_tags[theme],1,FALSE),""),
IFERROR(VLOOKUP($M513,all_tags[theme],1,FALSE),""),
IFERROR(VLOOKUP($N513,all_tags[theme],1,FALSE),""),
IFERROR(VLOOKUP($O513,all_tags[theme],1,FALSE),"")
)</f>
        <v>data-science</v>
      </c>
      <c r="AH513" s="5" t="str">
        <f>_xlfn.TEXTJOIN("#",TRUE,
IFERROR(VLOOKUP($F513,all_tags[topic],1,FALSE),""),
IFERROR(VLOOKUP($G513,all_tags[topic],1,FALSE),""),
IFERROR(VLOOKUP($H513,all_tags[topic],1,FALSE),""),
IFERROR(VLOOKUP($I513,all_tags[topic],1,FALSE),""),
IFERROR(VLOOKUP($J513,all_tags[topic],1,FALSE),""),
IFERROR(VLOOKUP($K513,all_tags[topic],1,FALSE),""),
IFERROR(VLOOKUP($L513,all_tags[topic],1,FALSE),""),
IFERROR(VLOOKUP($M513,all_tags[topic],1,FALSE),""),
IFERROR(VLOOKUP($N513,all_tags[topic],1,FALSE),""),
IFERROR(VLOOKUP($O513,all_tags[topic],1,FALSE),"")
)</f>
        <v>technology</v>
      </c>
      <c r="AI513" s="5" t="str">
        <f>_xlfn.TEXTJOIN("#",TRUE,
IFERROR(VLOOKUP($F513,all_tags[area],1,FALSE),""),
IFERROR(VLOOKUP($G513,all_tags[area],1,FALSE),""),
IFERROR(VLOOKUP($H513,all_tags[area],1,FALSE),""),
IFERROR(VLOOKUP($I513,all_tags[area],1,FALSE),""),
IFERROR(VLOOKUP($J513,all_tags[area],1,FALSE),""),
IFERROR(VLOOKUP($K513,all_tags[area],1,FALSE),""),
IFERROR(VLOOKUP($L513,all_tags[area],1,FALSE),""),
IFERROR(VLOOKUP($M513,all_tags[area],1,FALSE),""),
IFERROR(VLOOKUP($N513,all_tags[area],1,FALSE),""),
IFERROR(VLOOKUP($O513,all_tags[area],1,FALSE),"")
)</f>
        <v/>
      </c>
      <c r="AJ513" s="5" t="str">
        <f>_xlfn.TEXTJOIN("#",TRUE,
IFERROR(VLOOKUP($F513,all_tags[technology],1,FALSE),""),
IFERROR(VLOOKUP($G513,all_tags[technology],1,FALSE),""),
IFERROR(VLOOKUP($H513,all_tags[technology],1,FALSE),""),
IFERROR(VLOOKUP($I513,all_tags[technology],1,FALSE),""),
IFERROR(VLOOKUP($J513,all_tags[technology],1,FALSE),""),
IFERROR(VLOOKUP($K513,all_tags[technology],1,FALSE),""),
IFERROR(VLOOKUP($L513,all_tags[technology],1,FALSE),""),
IFERROR(VLOOKUP($M513,all_tags[technology],1,FALSE),""),
IFERROR(VLOOKUP($N513,all_tags[technology],1,FALSE),""),
IFERROR(VLOOKUP($O513,all_tags[technology],1,FALSE),"")
)</f>
        <v>rstats#excel</v>
      </c>
      <c r="AK513" s="5" t="str">
        <f>_xlfn.TEXTJOIN("#",TRUE,
IFERROR(VLOOKUP($F513,all_tags[other],1,FALSE),""),
IFERROR(VLOOKUP($G513,all_tags[other],1,FALSE),""),
IFERROR(VLOOKUP($H513,all_tags[other],1,FALSE),""),
IFERROR(VLOOKUP($I513,all_tags[other],1,FALSE),""),
IFERROR(VLOOKUP($J513,all_tags[other],1,FALSE),""),
IFERROR(VLOOKUP($K513,all_tags[other],1,FALSE),""),
IFERROR(VLOOKUP($L513,all_tags[other],1,FALSE),""),
IFERROR(VLOOKUP($M513,all_tags[other],1,FALSE),""),
IFERROR(VLOOKUP($N513,all_tags[other],1,FALSE),""),
IFERROR(VLOOKUP($O513,all_tags[other],1,FALSE),"")
)</f>
        <v/>
      </c>
      <c r="AL513" t="str">
        <f t="shared" si="7"/>
        <v>post;course;data-science;technology;rstats;excel</v>
      </c>
    </row>
    <row r="514" spans="1:38" ht="30" x14ac:dyDescent="0.25">
      <c r="A514" t="str">
        <f>source_data[[#This Row],[link_id]]</f>
        <v>L01183</v>
      </c>
      <c r="B514" t="str">
        <f>source_data[[#This Row],[link]]</f>
        <v>https://homepage.univie.ac.at/noichlm94/posts/structure-of-recent-philosophy-ii/</v>
      </c>
      <c r="C514" t="str">
        <f>source_data[[#This Row],[article_title]]</f>
        <v xml:space="preserve">I'm Max Noichl! I'm a doctoral researcher working at the borders of philosophy, computational social science and digital humanities – all about doing philosophy with computers! </v>
      </c>
      <c r="D514" t="str">
        <f>source_data[[#This Row],[concatenate]]</f>
        <v>blog;project;digital-art;interesting</v>
      </c>
      <c r="E514">
        <f>source_data[[#This Row],[tag_count]]</f>
        <v>4</v>
      </c>
      <c r="F514" t="str" cm="1">
        <f t="array" ref="F514:I514">_xlfn.TEXTSPLIT(Table5[[#This Row],[concatenate]],";")</f>
        <v>blog</v>
      </c>
      <c r="G514" t="str">
        <v>project</v>
      </c>
      <c r="H514" t="str">
        <v>digital-art</v>
      </c>
      <c r="I514" t="str">
        <v>interesting</v>
      </c>
      <c r="Q514">
        <f>IF(ISBLANK(F514),-1,COUNTIF(all_tags[],F514)-COUNTIF(all_tags[category],F514))</f>
        <v>1</v>
      </c>
      <c r="R514">
        <f>IF(ISBLANK(G514),-1,COUNTIF(all_tags[],G514)-COUNTIF(all_tags[category],G514))</f>
        <v>1</v>
      </c>
      <c r="S514">
        <f>IF(ISBLANK(H514),-1,COUNTIF(all_tags[],H514)-COUNTIF(all_tags[category],H514))</f>
        <v>1</v>
      </c>
      <c r="T514">
        <f>IF(ISBLANK(I514),-1,COUNTIF(all_tags[],I514)-COUNTIF(all_tags[category],I514))</f>
        <v>1</v>
      </c>
      <c r="U514">
        <f>IF(ISBLANK(J514),-1,COUNTIF(all_tags[],J514)-COUNTIF(all_tags[category],J514))</f>
        <v>-1</v>
      </c>
      <c r="V514">
        <f>IF(ISBLANK(K514),-1,COUNTIF(all_tags[],K514)-COUNTIF(all_tags[category],K514))</f>
        <v>-1</v>
      </c>
      <c r="W514">
        <f>IF(ISBLANK(L514),-1,COUNTIF(all_tags[],L514)-COUNTIF(all_tags[category],L514))</f>
        <v>-1</v>
      </c>
      <c r="X514">
        <f>IF(ISBLANK(M514),-1,COUNTIF(all_tags[],M514)-COUNTIF(all_tags[category],M514))</f>
        <v>-1</v>
      </c>
      <c r="Y514">
        <f>IF(ISBLANK(N514),-1,COUNTIF(all_tags[],N514)-COUNTIF(all_tags[category],N514))</f>
        <v>-1</v>
      </c>
      <c r="Z514">
        <f>IF(ISBLANK(O514),-1,COUNTIF(all_tags[],O514)-COUNTIF(all_tags[category],O514))</f>
        <v>-1</v>
      </c>
      <c r="AB514" t="str">
        <f>Table5[[#This Row],[link_id]]</f>
        <v>L01183</v>
      </c>
      <c r="AC514" s="5" t="str">
        <f>_xlfn.TEXTJOIN("#",TRUE,
IFERROR(VLOOKUP($F514,all_tags[format],1,FALSE),""),
IFERROR(VLOOKUP($G514,all_tags[format],1,FALSE),""),
IFERROR(VLOOKUP($H514,all_tags[format],1,FALSE),""),
IFERROR(VLOOKUP($I514,all_tags[format],1,FALSE),""),
IFERROR(VLOOKUP($J514,all_tags[format],1,FALSE),""),
IFERROR(VLOOKUP($K514,all_tags[format],1,FALSE),""),
IFERROR(VLOOKUP($L514,all_tags[format],1,FALSE),""),
IFERROR(VLOOKUP($M514,all_tags[format],1,FALSE),""),
IFERROR(VLOOKUP($N514,all_tags[format],1,FALSE),""),
IFERROR(VLOOKUP($O514,all_tags[format],1,FALSE),"")
)</f>
        <v>blog</v>
      </c>
      <c r="AD514" s="5" t="str">
        <f>_xlfn.TEXTJOIN("#",TRUE,
IFERROR(VLOOKUP($F514,all_tags[type],1,FALSE),""),
IFERROR(VLOOKUP($G514,all_tags[type],1,FALSE),""),
IFERROR(VLOOKUP($H514,all_tags[type],1,FALSE),""),
IFERROR(VLOOKUP($I514,all_tags[type],1,FALSE),""),
IFERROR(VLOOKUP($J514,all_tags[type],1,FALSE),""),
IFERROR(VLOOKUP($K514,all_tags[type],1,FALSE),""),
IFERROR(VLOOKUP($L514,all_tags[type],1,FALSE),""),
IFERROR(VLOOKUP($M514,all_tags[type],1,FALSE),""),
IFERROR(VLOOKUP($N514,all_tags[type],1,FALSE),""),
IFERROR(VLOOKUP($O514,all_tags[type],1,FALSE),"")
)</f>
        <v>project</v>
      </c>
      <c r="AE514" s="5" t="str">
        <f>_xlfn.TEXTJOIN("#",TRUE,
IFERROR(VLOOKUP($F514,all_tags[level],1,FALSE),""),
IFERROR(VLOOKUP($G514,all_tags[level],1,FALSE),""),
IFERROR(VLOOKUP($H514,all_tags[level],1,FALSE),""),
IFERROR(VLOOKUP($I514,all_tags[level],1,FALSE),""),
IFERROR(VLOOKUP($J514,all_tags[level],1,FALSE),""),
IFERROR(VLOOKUP($K514,all_tags[level],1,FALSE),""),
IFERROR(VLOOKUP($L514,all_tags[level],1,FALSE),""),
IFERROR(VLOOKUP($M514,all_tags[level],1,FALSE),""),
IFERROR(VLOOKUP($N514,all_tags[level],1,FALSE),""),
IFERROR(VLOOKUP($O514,all_tags[level],1,FALSE),"")
)</f>
        <v/>
      </c>
      <c r="AF514" s="5" t="str">
        <f>_xlfn.TEXTJOIN("#",TRUE,
IFERROR(VLOOKUP($F514,all_tags[style],1,FALSE),""),
IFERROR(VLOOKUP($G514,all_tags[style],1,FALSE),""),
IFERROR(VLOOKUP($H514,all_tags[style],1,FALSE),""),
IFERROR(VLOOKUP($I514,all_tags[style],1,FALSE),""),
IFERROR(VLOOKUP($J514,all_tags[style],1,FALSE),""),
IFERROR(VLOOKUP($K514,all_tags[style],1,FALSE),""),
IFERROR(VLOOKUP($L514,all_tags[style],1,FALSE),""),
IFERROR(VLOOKUP($M514,all_tags[style],1,FALSE),""),
IFERROR(VLOOKUP($N514,all_tags[style],1,FALSE),""),
IFERROR(VLOOKUP($O514,all_tags[style],1,FALSE),"")
)</f>
        <v/>
      </c>
      <c r="AG514" s="5" t="str">
        <f>_xlfn.TEXTJOIN("#",TRUE,
IFERROR(VLOOKUP($F514,all_tags[theme],1,FALSE),""),
IFERROR(VLOOKUP($G514,all_tags[theme],1,FALSE),""),
IFERROR(VLOOKUP($H514,all_tags[theme],1,FALSE),""),
IFERROR(VLOOKUP($I514,all_tags[theme],1,FALSE),""),
IFERROR(VLOOKUP($J514,all_tags[theme],1,FALSE),""),
IFERROR(VLOOKUP($K514,all_tags[theme],1,FALSE),""),
IFERROR(VLOOKUP($L514,all_tags[theme],1,FALSE),""),
IFERROR(VLOOKUP($M514,all_tags[theme],1,FALSE),""),
IFERROR(VLOOKUP($N514,all_tags[theme],1,FALSE),""),
IFERROR(VLOOKUP($O514,all_tags[theme],1,FALSE),"")
)</f>
        <v/>
      </c>
      <c r="AH514" s="5" t="str">
        <f>_xlfn.TEXTJOIN("#",TRUE,
IFERROR(VLOOKUP($F514,all_tags[topic],1,FALSE),""),
IFERROR(VLOOKUP($G514,all_tags[topic],1,FALSE),""),
IFERROR(VLOOKUP($H514,all_tags[topic],1,FALSE),""),
IFERROR(VLOOKUP($I514,all_tags[topic],1,FALSE),""),
IFERROR(VLOOKUP($J514,all_tags[topic],1,FALSE),""),
IFERROR(VLOOKUP($K514,all_tags[topic],1,FALSE),""),
IFERROR(VLOOKUP($L514,all_tags[topic],1,FALSE),""),
IFERROR(VLOOKUP($M514,all_tags[topic],1,FALSE),""),
IFERROR(VLOOKUP($N514,all_tags[topic],1,FALSE),""),
IFERROR(VLOOKUP($O514,all_tags[topic],1,FALSE),"")
)</f>
        <v/>
      </c>
      <c r="AI514" s="5" t="str">
        <f>_xlfn.TEXTJOIN("#",TRUE,
IFERROR(VLOOKUP($F514,all_tags[area],1,FALSE),""),
IFERROR(VLOOKUP($G514,all_tags[area],1,FALSE),""),
IFERROR(VLOOKUP($H514,all_tags[area],1,FALSE),""),
IFERROR(VLOOKUP($I514,all_tags[area],1,FALSE),""),
IFERROR(VLOOKUP($J514,all_tags[area],1,FALSE),""),
IFERROR(VLOOKUP($K514,all_tags[area],1,FALSE),""),
IFERROR(VLOOKUP($L514,all_tags[area],1,FALSE),""),
IFERROR(VLOOKUP($M514,all_tags[area],1,FALSE),""),
IFERROR(VLOOKUP($N514,all_tags[area],1,FALSE),""),
IFERROR(VLOOKUP($O514,all_tags[area],1,FALSE),"")
)</f>
        <v/>
      </c>
      <c r="AJ514" s="5" t="str">
        <f>_xlfn.TEXTJOIN("#",TRUE,
IFERROR(VLOOKUP($F514,all_tags[technology],1,FALSE),""),
IFERROR(VLOOKUP($G514,all_tags[technology],1,FALSE),""),
IFERROR(VLOOKUP($H514,all_tags[technology],1,FALSE),""),
IFERROR(VLOOKUP($I514,all_tags[technology],1,FALSE),""),
IFERROR(VLOOKUP($J514,all_tags[technology],1,FALSE),""),
IFERROR(VLOOKUP($K514,all_tags[technology],1,FALSE),""),
IFERROR(VLOOKUP($L514,all_tags[technology],1,FALSE),""),
IFERROR(VLOOKUP($M514,all_tags[technology],1,FALSE),""),
IFERROR(VLOOKUP($N514,all_tags[technology],1,FALSE),""),
IFERROR(VLOOKUP($O514,all_tags[technology],1,FALSE),"")
)</f>
        <v/>
      </c>
      <c r="AK514" s="5" t="str">
        <f>_xlfn.TEXTJOIN("#",TRUE,
IFERROR(VLOOKUP($F514,all_tags[other],1,FALSE),""),
IFERROR(VLOOKUP($G514,all_tags[other],1,FALSE),""),
IFERROR(VLOOKUP($H514,all_tags[other],1,FALSE),""),
IFERROR(VLOOKUP($I514,all_tags[other],1,FALSE),""),
IFERROR(VLOOKUP($J514,all_tags[other],1,FALSE),""),
IFERROR(VLOOKUP($K514,all_tags[other],1,FALSE),""),
IFERROR(VLOOKUP($L514,all_tags[other],1,FALSE),""),
IFERROR(VLOOKUP($M514,all_tags[other],1,FALSE),""),
IFERROR(VLOOKUP($N514,all_tags[other],1,FALSE),""),
IFERROR(VLOOKUP($O514,all_tags[other],1,FALSE),"")
)</f>
        <v>digital-art#interesting</v>
      </c>
      <c r="AL514" t="str">
        <f t="shared" si="7"/>
        <v>blog;project;digital-art;interesting</v>
      </c>
    </row>
    <row r="515" spans="1:38" x14ac:dyDescent="0.25">
      <c r="A515" t="str">
        <f>source_data[[#This Row],[link_id]]</f>
        <v>L01185</v>
      </c>
      <c r="B515" t="str">
        <f>source_data[[#This Row],[link]]</f>
        <v>http://varianceexplained.org/r/tidy-tuesday-college-major/</v>
      </c>
      <c r="C515" t="str">
        <f>source_data[[#This Row],[article_title]]</f>
        <v>Exploring college major and income: a live data analysis in R</v>
      </c>
      <c r="D515" t="str">
        <f>source_data[[#This Row],[concatenate]]</f>
        <v>video;example;data-analysis;technique;technology;rstats</v>
      </c>
      <c r="E515">
        <f>source_data[[#This Row],[tag_count]]</f>
        <v>6</v>
      </c>
      <c r="F515" t="str" cm="1">
        <f t="array" ref="F515:K515">_xlfn.TEXTSPLIT(Table5[[#This Row],[concatenate]],";")</f>
        <v>video</v>
      </c>
      <c r="G515" t="str">
        <v>example</v>
      </c>
      <c r="H515" t="str">
        <v>data-analysis</v>
      </c>
      <c r="I515" t="str">
        <v>technique</v>
      </c>
      <c r="J515" t="str">
        <v>technology</v>
      </c>
      <c r="K515" t="str">
        <v>rstats</v>
      </c>
      <c r="Q515">
        <f>IF(ISBLANK(F515),-1,COUNTIF(all_tags[],F515)-COUNTIF(all_tags[category],F515))</f>
        <v>1</v>
      </c>
      <c r="R515">
        <f>IF(ISBLANK(G515),-1,COUNTIF(all_tags[],G515)-COUNTIF(all_tags[category],G515))</f>
        <v>1</v>
      </c>
      <c r="S515">
        <f>IF(ISBLANK(H515),-1,COUNTIF(all_tags[],H515)-COUNTIF(all_tags[category],H515))</f>
        <v>1</v>
      </c>
      <c r="T515">
        <f>IF(ISBLANK(I515),-1,COUNTIF(all_tags[],I515)-COUNTIF(all_tags[category],I515))</f>
        <v>1</v>
      </c>
      <c r="U515">
        <f>IF(ISBLANK(J515),-1,COUNTIF(all_tags[],J515)-COUNTIF(all_tags[category],J515))</f>
        <v>1</v>
      </c>
      <c r="V515">
        <f>IF(ISBLANK(K515),-1,COUNTIF(all_tags[],K515)-COUNTIF(all_tags[category],K515))</f>
        <v>1</v>
      </c>
      <c r="W515">
        <f>IF(ISBLANK(L515),-1,COUNTIF(all_tags[],L515)-COUNTIF(all_tags[category],L515))</f>
        <v>-1</v>
      </c>
      <c r="X515">
        <f>IF(ISBLANK(M515),-1,COUNTIF(all_tags[],M515)-COUNTIF(all_tags[category],M515))</f>
        <v>-1</v>
      </c>
      <c r="Y515">
        <f>IF(ISBLANK(N515),-1,COUNTIF(all_tags[],N515)-COUNTIF(all_tags[category],N515))</f>
        <v>-1</v>
      </c>
      <c r="Z515">
        <f>IF(ISBLANK(O515),-1,COUNTIF(all_tags[],O515)-COUNTIF(all_tags[category],O515))</f>
        <v>-1</v>
      </c>
      <c r="AB515" t="str">
        <f>Table5[[#This Row],[link_id]]</f>
        <v>L01185</v>
      </c>
      <c r="AC515" s="5" t="str">
        <f>_xlfn.TEXTJOIN("#",TRUE,
IFERROR(VLOOKUP($F515,all_tags[format],1,FALSE),""),
IFERROR(VLOOKUP($G515,all_tags[format],1,FALSE),""),
IFERROR(VLOOKUP($H515,all_tags[format],1,FALSE),""),
IFERROR(VLOOKUP($I515,all_tags[format],1,FALSE),""),
IFERROR(VLOOKUP($J515,all_tags[format],1,FALSE),""),
IFERROR(VLOOKUP($K515,all_tags[format],1,FALSE),""),
IFERROR(VLOOKUP($L515,all_tags[format],1,FALSE),""),
IFERROR(VLOOKUP($M515,all_tags[format],1,FALSE),""),
IFERROR(VLOOKUP($N515,all_tags[format],1,FALSE),""),
IFERROR(VLOOKUP($O515,all_tags[format],1,FALSE),"")
)</f>
        <v>video</v>
      </c>
      <c r="AD515" s="5" t="str">
        <f>_xlfn.TEXTJOIN("#",TRUE,
IFERROR(VLOOKUP($F515,all_tags[type],1,FALSE),""),
IFERROR(VLOOKUP($G515,all_tags[type],1,FALSE),""),
IFERROR(VLOOKUP($H515,all_tags[type],1,FALSE),""),
IFERROR(VLOOKUP($I515,all_tags[type],1,FALSE),""),
IFERROR(VLOOKUP($J515,all_tags[type],1,FALSE),""),
IFERROR(VLOOKUP($K515,all_tags[type],1,FALSE),""),
IFERROR(VLOOKUP($L515,all_tags[type],1,FALSE),""),
IFERROR(VLOOKUP($M515,all_tags[type],1,FALSE),""),
IFERROR(VLOOKUP($N515,all_tags[type],1,FALSE),""),
IFERROR(VLOOKUP($O515,all_tags[type],1,FALSE),"")
)</f>
        <v/>
      </c>
      <c r="AE515" s="5" t="str">
        <f>_xlfn.TEXTJOIN("#",TRUE,
IFERROR(VLOOKUP($F515,all_tags[level],1,FALSE),""),
IFERROR(VLOOKUP($G515,all_tags[level],1,FALSE),""),
IFERROR(VLOOKUP($H515,all_tags[level],1,FALSE),""),
IFERROR(VLOOKUP($I515,all_tags[level],1,FALSE),""),
IFERROR(VLOOKUP($J515,all_tags[level],1,FALSE),""),
IFERROR(VLOOKUP($K515,all_tags[level],1,FALSE),""),
IFERROR(VLOOKUP($L515,all_tags[level],1,FALSE),""),
IFERROR(VLOOKUP($M515,all_tags[level],1,FALSE),""),
IFERROR(VLOOKUP($N515,all_tags[level],1,FALSE),""),
IFERROR(VLOOKUP($O515,all_tags[level],1,FALSE),"")
)</f>
        <v>example</v>
      </c>
      <c r="AF515" s="5" t="str">
        <f>_xlfn.TEXTJOIN("#",TRUE,
IFERROR(VLOOKUP($F515,all_tags[style],1,FALSE),""),
IFERROR(VLOOKUP($G515,all_tags[style],1,FALSE),""),
IFERROR(VLOOKUP($H515,all_tags[style],1,FALSE),""),
IFERROR(VLOOKUP($I515,all_tags[style],1,FALSE),""),
IFERROR(VLOOKUP($J515,all_tags[style],1,FALSE),""),
IFERROR(VLOOKUP($K515,all_tags[style],1,FALSE),""),
IFERROR(VLOOKUP($L515,all_tags[style],1,FALSE),""),
IFERROR(VLOOKUP($M515,all_tags[style],1,FALSE),""),
IFERROR(VLOOKUP($N515,all_tags[style],1,FALSE),""),
IFERROR(VLOOKUP($O515,all_tags[style],1,FALSE),"")
)</f>
        <v/>
      </c>
      <c r="AG515" s="5" t="str">
        <f>_xlfn.TEXTJOIN("#",TRUE,
IFERROR(VLOOKUP($F515,all_tags[theme],1,FALSE),""),
IFERROR(VLOOKUP($G515,all_tags[theme],1,FALSE),""),
IFERROR(VLOOKUP($H515,all_tags[theme],1,FALSE),""),
IFERROR(VLOOKUP($I515,all_tags[theme],1,FALSE),""),
IFERROR(VLOOKUP($J515,all_tags[theme],1,FALSE),""),
IFERROR(VLOOKUP($K515,all_tags[theme],1,FALSE),""),
IFERROR(VLOOKUP($L515,all_tags[theme],1,FALSE),""),
IFERROR(VLOOKUP($M515,all_tags[theme],1,FALSE),""),
IFERROR(VLOOKUP($N515,all_tags[theme],1,FALSE),""),
IFERROR(VLOOKUP($O515,all_tags[theme],1,FALSE),"")
)</f>
        <v>data-analysis</v>
      </c>
      <c r="AH515" s="5" t="str">
        <f>_xlfn.TEXTJOIN("#",TRUE,
IFERROR(VLOOKUP($F515,all_tags[topic],1,FALSE),""),
IFERROR(VLOOKUP($G515,all_tags[topic],1,FALSE),""),
IFERROR(VLOOKUP($H515,all_tags[topic],1,FALSE),""),
IFERROR(VLOOKUP($I515,all_tags[topic],1,FALSE),""),
IFERROR(VLOOKUP($J515,all_tags[topic],1,FALSE),""),
IFERROR(VLOOKUP($K515,all_tags[topic],1,FALSE),""),
IFERROR(VLOOKUP($L515,all_tags[topic],1,FALSE),""),
IFERROR(VLOOKUP($M515,all_tags[topic],1,FALSE),""),
IFERROR(VLOOKUP($N515,all_tags[topic],1,FALSE),""),
IFERROR(VLOOKUP($O515,all_tags[topic],1,FALSE),"")
)</f>
        <v>technique#technology</v>
      </c>
      <c r="AI515" s="5" t="str">
        <f>_xlfn.TEXTJOIN("#",TRUE,
IFERROR(VLOOKUP($F515,all_tags[area],1,FALSE),""),
IFERROR(VLOOKUP($G515,all_tags[area],1,FALSE),""),
IFERROR(VLOOKUP($H515,all_tags[area],1,FALSE),""),
IFERROR(VLOOKUP($I515,all_tags[area],1,FALSE),""),
IFERROR(VLOOKUP($J515,all_tags[area],1,FALSE),""),
IFERROR(VLOOKUP($K515,all_tags[area],1,FALSE),""),
IFERROR(VLOOKUP($L515,all_tags[area],1,FALSE),""),
IFERROR(VLOOKUP($M515,all_tags[area],1,FALSE),""),
IFERROR(VLOOKUP($N515,all_tags[area],1,FALSE),""),
IFERROR(VLOOKUP($O515,all_tags[area],1,FALSE),"")
)</f>
        <v/>
      </c>
      <c r="AJ515" s="5" t="str">
        <f>_xlfn.TEXTJOIN("#",TRUE,
IFERROR(VLOOKUP($F515,all_tags[technology],1,FALSE),""),
IFERROR(VLOOKUP($G515,all_tags[technology],1,FALSE),""),
IFERROR(VLOOKUP($H515,all_tags[technology],1,FALSE),""),
IFERROR(VLOOKUP($I515,all_tags[technology],1,FALSE),""),
IFERROR(VLOOKUP($J515,all_tags[technology],1,FALSE),""),
IFERROR(VLOOKUP($K515,all_tags[technology],1,FALSE),""),
IFERROR(VLOOKUP($L515,all_tags[technology],1,FALSE),""),
IFERROR(VLOOKUP($M515,all_tags[technology],1,FALSE),""),
IFERROR(VLOOKUP($N515,all_tags[technology],1,FALSE),""),
IFERROR(VLOOKUP($O515,all_tags[technology],1,FALSE),"")
)</f>
        <v>rstats</v>
      </c>
      <c r="AK515" s="5" t="str">
        <f>_xlfn.TEXTJOIN("#",TRUE,
IFERROR(VLOOKUP($F515,all_tags[other],1,FALSE),""),
IFERROR(VLOOKUP($G515,all_tags[other],1,FALSE),""),
IFERROR(VLOOKUP($H515,all_tags[other],1,FALSE),""),
IFERROR(VLOOKUP($I515,all_tags[other],1,FALSE),""),
IFERROR(VLOOKUP($J515,all_tags[other],1,FALSE),""),
IFERROR(VLOOKUP($K515,all_tags[other],1,FALSE),""),
IFERROR(VLOOKUP($L515,all_tags[other],1,FALSE),""),
IFERROR(VLOOKUP($M515,all_tags[other],1,FALSE),""),
IFERROR(VLOOKUP($N515,all_tags[other],1,FALSE),""),
IFERROR(VLOOKUP($O515,all_tags[other],1,FALSE),"")
)</f>
        <v/>
      </c>
      <c r="AL515" t="str">
        <f t="shared" ref="AL515:AL578" si="8">SUBSTITUTE(_xlfn.TEXTJOIN(";",TRUE,AC515:AK515),"#",";")</f>
        <v>video;example;data-analysis;technique;technology;rstats</v>
      </c>
    </row>
    <row r="516" spans="1:38" x14ac:dyDescent="0.25">
      <c r="A516" t="str">
        <f>source_data[[#This Row],[link_id]]</f>
        <v>L01186</v>
      </c>
      <c r="B516" t="str">
        <f>source_data[[#This Row],[link]]</f>
        <v>https://charticulator.com/</v>
      </c>
      <c r="C516" t="str">
        <f>source_data[[#This Row],[article_title]]</f>
        <v>What people say about Charticulator</v>
      </c>
      <c r="D516" t="str">
        <f>source_data[[#This Row],[concatenate]]</f>
        <v>site;data-viz;tool;design;chart</v>
      </c>
      <c r="E516">
        <f>source_data[[#This Row],[tag_count]]</f>
        <v>5</v>
      </c>
      <c r="F516" t="str" cm="1">
        <f t="array" ref="F516:J516">_xlfn.TEXTSPLIT(Table5[[#This Row],[concatenate]],";")</f>
        <v>site</v>
      </c>
      <c r="G516" t="str">
        <v>data-viz</v>
      </c>
      <c r="H516" t="str">
        <v>tool</v>
      </c>
      <c r="I516" t="str">
        <v>design</v>
      </c>
      <c r="J516" t="str">
        <v>chart</v>
      </c>
      <c r="Q516">
        <f>IF(ISBLANK(F516),-1,COUNTIF(all_tags[],F516)-COUNTIF(all_tags[category],F516))</f>
        <v>1</v>
      </c>
      <c r="R516">
        <f>IF(ISBLANK(G516),-1,COUNTIF(all_tags[],G516)-COUNTIF(all_tags[category],G516))</f>
        <v>1</v>
      </c>
      <c r="S516">
        <f>IF(ISBLANK(H516),-1,COUNTIF(all_tags[],H516)-COUNTIF(all_tags[category],H516))</f>
        <v>1</v>
      </c>
      <c r="T516">
        <f>IF(ISBLANK(I516),-1,COUNTIF(all_tags[],I516)-COUNTIF(all_tags[category],I516))</f>
        <v>1</v>
      </c>
      <c r="U516">
        <f>IF(ISBLANK(J516),-1,COUNTIF(all_tags[],J516)-COUNTIF(all_tags[category],J516))</f>
        <v>1</v>
      </c>
      <c r="V516">
        <f>IF(ISBLANK(K516),-1,COUNTIF(all_tags[],K516)-COUNTIF(all_tags[category],K516))</f>
        <v>-1</v>
      </c>
      <c r="W516">
        <f>IF(ISBLANK(L516),-1,COUNTIF(all_tags[],L516)-COUNTIF(all_tags[category],L516))</f>
        <v>-1</v>
      </c>
      <c r="X516">
        <f>IF(ISBLANK(M516),-1,COUNTIF(all_tags[],M516)-COUNTIF(all_tags[category],M516))</f>
        <v>-1</v>
      </c>
      <c r="Y516">
        <f>IF(ISBLANK(N516),-1,COUNTIF(all_tags[],N516)-COUNTIF(all_tags[category],N516))</f>
        <v>-1</v>
      </c>
      <c r="Z516">
        <f>IF(ISBLANK(O516),-1,COUNTIF(all_tags[],O516)-COUNTIF(all_tags[category],O516))</f>
        <v>-1</v>
      </c>
      <c r="AB516" t="str">
        <f>Table5[[#This Row],[link_id]]</f>
        <v>L01186</v>
      </c>
      <c r="AC516" s="5" t="str">
        <f>_xlfn.TEXTJOIN("#",TRUE,
IFERROR(VLOOKUP($F516,all_tags[format],1,FALSE),""),
IFERROR(VLOOKUP($G516,all_tags[format],1,FALSE),""),
IFERROR(VLOOKUP($H516,all_tags[format],1,FALSE),""),
IFERROR(VLOOKUP($I516,all_tags[format],1,FALSE),""),
IFERROR(VLOOKUP($J516,all_tags[format],1,FALSE),""),
IFERROR(VLOOKUP($K516,all_tags[format],1,FALSE),""),
IFERROR(VLOOKUP($L516,all_tags[format],1,FALSE),""),
IFERROR(VLOOKUP($M516,all_tags[format],1,FALSE),""),
IFERROR(VLOOKUP($N516,all_tags[format],1,FALSE),""),
IFERROR(VLOOKUP($O516,all_tags[format],1,FALSE),"")
)</f>
        <v>site</v>
      </c>
      <c r="AD516" s="5" t="str">
        <f>_xlfn.TEXTJOIN("#",TRUE,
IFERROR(VLOOKUP($F516,all_tags[type],1,FALSE),""),
IFERROR(VLOOKUP($G516,all_tags[type],1,FALSE),""),
IFERROR(VLOOKUP($H516,all_tags[type],1,FALSE),""),
IFERROR(VLOOKUP($I516,all_tags[type],1,FALSE),""),
IFERROR(VLOOKUP($J516,all_tags[type],1,FALSE),""),
IFERROR(VLOOKUP($K516,all_tags[type],1,FALSE),""),
IFERROR(VLOOKUP($L516,all_tags[type],1,FALSE),""),
IFERROR(VLOOKUP($M516,all_tags[type],1,FALSE),""),
IFERROR(VLOOKUP($N516,all_tags[type],1,FALSE),""),
IFERROR(VLOOKUP($O516,all_tags[type],1,FALSE),"")
)</f>
        <v/>
      </c>
      <c r="AE516" s="5" t="str">
        <f>_xlfn.TEXTJOIN("#",TRUE,
IFERROR(VLOOKUP($F516,all_tags[level],1,FALSE),""),
IFERROR(VLOOKUP($G516,all_tags[level],1,FALSE),""),
IFERROR(VLOOKUP($H516,all_tags[level],1,FALSE),""),
IFERROR(VLOOKUP($I516,all_tags[level],1,FALSE),""),
IFERROR(VLOOKUP($J516,all_tags[level],1,FALSE),""),
IFERROR(VLOOKUP($K516,all_tags[level],1,FALSE),""),
IFERROR(VLOOKUP($L516,all_tags[level],1,FALSE),""),
IFERROR(VLOOKUP($M516,all_tags[level],1,FALSE),""),
IFERROR(VLOOKUP($N516,all_tags[level],1,FALSE),""),
IFERROR(VLOOKUP($O516,all_tags[level],1,FALSE),"")
)</f>
        <v/>
      </c>
      <c r="AF516" s="5" t="str">
        <f>_xlfn.TEXTJOIN("#",TRUE,
IFERROR(VLOOKUP($F516,all_tags[style],1,FALSE),""),
IFERROR(VLOOKUP($G516,all_tags[style],1,FALSE),""),
IFERROR(VLOOKUP($H516,all_tags[style],1,FALSE),""),
IFERROR(VLOOKUP($I516,all_tags[style],1,FALSE),""),
IFERROR(VLOOKUP($J516,all_tags[style],1,FALSE),""),
IFERROR(VLOOKUP($K516,all_tags[style],1,FALSE),""),
IFERROR(VLOOKUP($L516,all_tags[style],1,FALSE),""),
IFERROR(VLOOKUP($M516,all_tags[style],1,FALSE),""),
IFERROR(VLOOKUP($N516,all_tags[style],1,FALSE),""),
IFERROR(VLOOKUP($O516,all_tags[style],1,FALSE),"")
)</f>
        <v/>
      </c>
      <c r="AG516" s="5" t="str">
        <f>_xlfn.TEXTJOIN("#",TRUE,
IFERROR(VLOOKUP($F516,all_tags[theme],1,FALSE),""),
IFERROR(VLOOKUP($G516,all_tags[theme],1,FALSE),""),
IFERROR(VLOOKUP($H516,all_tags[theme],1,FALSE),""),
IFERROR(VLOOKUP($I516,all_tags[theme],1,FALSE),""),
IFERROR(VLOOKUP($J516,all_tags[theme],1,FALSE),""),
IFERROR(VLOOKUP($K516,all_tags[theme],1,FALSE),""),
IFERROR(VLOOKUP($L516,all_tags[theme],1,FALSE),""),
IFERROR(VLOOKUP($M516,all_tags[theme],1,FALSE),""),
IFERROR(VLOOKUP($N516,all_tags[theme],1,FALSE),""),
IFERROR(VLOOKUP($O516,all_tags[theme],1,FALSE),"")
)</f>
        <v>data-viz</v>
      </c>
      <c r="AH516" s="5" t="str">
        <f>_xlfn.TEXTJOIN("#",TRUE,
IFERROR(VLOOKUP($F516,all_tags[topic],1,FALSE),""),
IFERROR(VLOOKUP($G516,all_tags[topic],1,FALSE),""),
IFERROR(VLOOKUP($H516,all_tags[topic],1,FALSE),""),
IFERROR(VLOOKUP($I516,all_tags[topic],1,FALSE),""),
IFERROR(VLOOKUP($J516,all_tags[topic],1,FALSE),""),
IFERROR(VLOOKUP($K516,all_tags[topic],1,FALSE),""),
IFERROR(VLOOKUP($L516,all_tags[topic],1,FALSE),""),
IFERROR(VLOOKUP($M516,all_tags[topic],1,FALSE),""),
IFERROR(VLOOKUP($N516,all_tags[topic],1,FALSE),""),
IFERROR(VLOOKUP($O516,all_tags[topic],1,FALSE),"")
)</f>
        <v>tool#design</v>
      </c>
      <c r="AI516" s="5" t="str">
        <f>_xlfn.TEXTJOIN("#",TRUE,
IFERROR(VLOOKUP($F516,all_tags[area],1,FALSE),""),
IFERROR(VLOOKUP($G516,all_tags[area],1,FALSE),""),
IFERROR(VLOOKUP($H516,all_tags[area],1,FALSE),""),
IFERROR(VLOOKUP($I516,all_tags[area],1,FALSE),""),
IFERROR(VLOOKUP($J516,all_tags[area],1,FALSE),""),
IFERROR(VLOOKUP($K516,all_tags[area],1,FALSE),""),
IFERROR(VLOOKUP($L516,all_tags[area],1,FALSE),""),
IFERROR(VLOOKUP($M516,all_tags[area],1,FALSE),""),
IFERROR(VLOOKUP($N516,all_tags[area],1,FALSE),""),
IFERROR(VLOOKUP($O516,all_tags[area],1,FALSE),"")
)</f>
        <v>chart</v>
      </c>
      <c r="AJ516" s="5" t="str">
        <f>_xlfn.TEXTJOIN("#",TRUE,
IFERROR(VLOOKUP($F516,all_tags[technology],1,FALSE),""),
IFERROR(VLOOKUP($G516,all_tags[technology],1,FALSE),""),
IFERROR(VLOOKUP($H516,all_tags[technology],1,FALSE),""),
IFERROR(VLOOKUP($I516,all_tags[technology],1,FALSE),""),
IFERROR(VLOOKUP($J516,all_tags[technology],1,FALSE),""),
IFERROR(VLOOKUP($K516,all_tags[technology],1,FALSE),""),
IFERROR(VLOOKUP($L516,all_tags[technology],1,FALSE),""),
IFERROR(VLOOKUP($M516,all_tags[technology],1,FALSE),""),
IFERROR(VLOOKUP($N516,all_tags[technology],1,FALSE),""),
IFERROR(VLOOKUP($O516,all_tags[technology],1,FALSE),"")
)</f>
        <v/>
      </c>
      <c r="AK516" s="5" t="str">
        <f>_xlfn.TEXTJOIN("#",TRUE,
IFERROR(VLOOKUP($F516,all_tags[other],1,FALSE),""),
IFERROR(VLOOKUP($G516,all_tags[other],1,FALSE),""),
IFERROR(VLOOKUP($H516,all_tags[other],1,FALSE),""),
IFERROR(VLOOKUP($I516,all_tags[other],1,FALSE),""),
IFERROR(VLOOKUP($J516,all_tags[other],1,FALSE),""),
IFERROR(VLOOKUP($K516,all_tags[other],1,FALSE),""),
IFERROR(VLOOKUP($L516,all_tags[other],1,FALSE),""),
IFERROR(VLOOKUP($M516,all_tags[other],1,FALSE),""),
IFERROR(VLOOKUP($N516,all_tags[other],1,FALSE),""),
IFERROR(VLOOKUP($O516,all_tags[other],1,FALSE),"")
)</f>
        <v/>
      </c>
      <c r="AL516" t="str">
        <f t="shared" si="8"/>
        <v>site;data-viz;tool;design;chart</v>
      </c>
    </row>
    <row r="517" spans="1:38" x14ac:dyDescent="0.25">
      <c r="A517" t="str">
        <f>source_data[[#This Row],[link_id]]</f>
        <v>L01187</v>
      </c>
      <c r="B517" t="str">
        <f>source_data[[#This Row],[link]]</f>
        <v>https://news.microsoft.com/en-nz/2018/10/18/politico-europe-elects-microsoft-technology-to-power-its-innovative-new-elections-hub/</v>
      </c>
      <c r="C517" t="str">
        <f>source_data[[#This Row],[article_title]]</f>
        <v>POLITICO Europe elects Microsoft technology to power its innovative new Elections hub</v>
      </c>
      <c r="D517" t="str">
        <f>source_data[[#This Row],[concatenate]]</f>
        <v>pr;dubious;data-viz;technology;powerbi</v>
      </c>
      <c r="E517">
        <f>source_data[[#This Row],[tag_count]]</f>
        <v>5</v>
      </c>
      <c r="F517" t="str" cm="1">
        <f t="array" ref="F517:J517">_xlfn.TEXTSPLIT(Table5[[#This Row],[concatenate]],";")</f>
        <v>pr</v>
      </c>
      <c r="G517" t="str">
        <v>dubious</v>
      </c>
      <c r="H517" t="str">
        <v>data-viz</v>
      </c>
      <c r="I517" t="str">
        <v>technology</v>
      </c>
      <c r="J517" t="str">
        <v>powerbi</v>
      </c>
      <c r="Q517">
        <f>IF(ISBLANK(F517),-1,COUNTIF(all_tags[],F517)-COUNTIF(all_tags[category],F517))</f>
        <v>1</v>
      </c>
      <c r="R517">
        <f>IF(ISBLANK(G517),-1,COUNTIF(all_tags[],G517)-COUNTIF(all_tags[category],G517))</f>
        <v>1</v>
      </c>
      <c r="S517">
        <f>IF(ISBLANK(H517),-1,COUNTIF(all_tags[],H517)-COUNTIF(all_tags[category],H517))</f>
        <v>1</v>
      </c>
      <c r="T517">
        <f>IF(ISBLANK(I517),-1,COUNTIF(all_tags[],I517)-COUNTIF(all_tags[category],I517))</f>
        <v>1</v>
      </c>
      <c r="U517">
        <f>IF(ISBLANK(J517),-1,COUNTIF(all_tags[],J517)-COUNTIF(all_tags[category],J517))</f>
        <v>1</v>
      </c>
      <c r="V517">
        <f>IF(ISBLANK(K517),-1,COUNTIF(all_tags[],K517)-COUNTIF(all_tags[category],K517))</f>
        <v>-1</v>
      </c>
      <c r="W517">
        <f>IF(ISBLANK(L517),-1,COUNTIF(all_tags[],L517)-COUNTIF(all_tags[category],L517))</f>
        <v>-1</v>
      </c>
      <c r="X517">
        <f>IF(ISBLANK(M517),-1,COUNTIF(all_tags[],M517)-COUNTIF(all_tags[category],M517))</f>
        <v>-1</v>
      </c>
      <c r="Y517">
        <f>IF(ISBLANK(N517),-1,COUNTIF(all_tags[],N517)-COUNTIF(all_tags[category],N517))</f>
        <v>-1</v>
      </c>
      <c r="Z517">
        <f>IF(ISBLANK(O517),-1,COUNTIF(all_tags[],O517)-COUNTIF(all_tags[category],O517))</f>
        <v>-1</v>
      </c>
      <c r="AB517" t="str">
        <f>Table5[[#This Row],[link_id]]</f>
        <v>L01187</v>
      </c>
      <c r="AC517" s="5" t="str">
        <f>_xlfn.TEXTJOIN("#",TRUE,
IFERROR(VLOOKUP($F517,all_tags[format],1,FALSE),""),
IFERROR(VLOOKUP($G517,all_tags[format],1,FALSE),""),
IFERROR(VLOOKUP($H517,all_tags[format],1,FALSE),""),
IFERROR(VLOOKUP($I517,all_tags[format],1,FALSE),""),
IFERROR(VLOOKUP($J517,all_tags[format],1,FALSE),""),
IFERROR(VLOOKUP($K517,all_tags[format],1,FALSE),""),
IFERROR(VLOOKUP($L517,all_tags[format],1,FALSE),""),
IFERROR(VLOOKUP($M517,all_tags[format],1,FALSE),""),
IFERROR(VLOOKUP($N517,all_tags[format],1,FALSE),""),
IFERROR(VLOOKUP($O517,all_tags[format],1,FALSE),"")
)</f>
        <v/>
      </c>
      <c r="AD517" s="5" t="str">
        <f>_xlfn.TEXTJOIN("#",TRUE,
IFERROR(VLOOKUP($F517,all_tags[type],1,FALSE),""),
IFERROR(VLOOKUP($G517,all_tags[type],1,FALSE),""),
IFERROR(VLOOKUP($H517,all_tags[type],1,FALSE),""),
IFERROR(VLOOKUP($I517,all_tags[type],1,FALSE),""),
IFERROR(VLOOKUP($J517,all_tags[type],1,FALSE),""),
IFERROR(VLOOKUP($K517,all_tags[type],1,FALSE),""),
IFERROR(VLOOKUP($L517,all_tags[type],1,FALSE),""),
IFERROR(VLOOKUP($M517,all_tags[type],1,FALSE),""),
IFERROR(VLOOKUP($N517,all_tags[type],1,FALSE),""),
IFERROR(VLOOKUP($O517,all_tags[type],1,FALSE),"")
)</f>
        <v>pr</v>
      </c>
      <c r="AE517" s="5" t="str">
        <f>_xlfn.TEXTJOIN("#",TRUE,
IFERROR(VLOOKUP($F517,all_tags[level],1,FALSE),""),
IFERROR(VLOOKUP($G517,all_tags[level],1,FALSE),""),
IFERROR(VLOOKUP($H517,all_tags[level],1,FALSE),""),
IFERROR(VLOOKUP($I517,all_tags[level],1,FALSE),""),
IFERROR(VLOOKUP($J517,all_tags[level],1,FALSE),""),
IFERROR(VLOOKUP($K517,all_tags[level],1,FALSE),""),
IFERROR(VLOOKUP($L517,all_tags[level],1,FALSE),""),
IFERROR(VLOOKUP($M517,all_tags[level],1,FALSE),""),
IFERROR(VLOOKUP($N517,all_tags[level],1,FALSE),""),
IFERROR(VLOOKUP($O517,all_tags[level],1,FALSE),"")
)</f>
        <v/>
      </c>
      <c r="AF517" s="5" t="str">
        <f>_xlfn.TEXTJOIN("#",TRUE,
IFERROR(VLOOKUP($F517,all_tags[style],1,FALSE),""),
IFERROR(VLOOKUP($G517,all_tags[style],1,FALSE),""),
IFERROR(VLOOKUP($H517,all_tags[style],1,FALSE),""),
IFERROR(VLOOKUP($I517,all_tags[style],1,FALSE),""),
IFERROR(VLOOKUP($J517,all_tags[style],1,FALSE),""),
IFERROR(VLOOKUP($K517,all_tags[style],1,FALSE),""),
IFERROR(VLOOKUP($L517,all_tags[style],1,FALSE),""),
IFERROR(VLOOKUP($M517,all_tags[style],1,FALSE),""),
IFERROR(VLOOKUP($N517,all_tags[style],1,FALSE),""),
IFERROR(VLOOKUP($O517,all_tags[style],1,FALSE),"")
)</f>
        <v>dubious</v>
      </c>
      <c r="AG517" s="5" t="str">
        <f>_xlfn.TEXTJOIN("#",TRUE,
IFERROR(VLOOKUP($F517,all_tags[theme],1,FALSE),""),
IFERROR(VLOOKUP($G517,all_tags[theme],1,FALSE),""),
IFERROR(VLOOKUP($H517,all_tags[theme],1,FALSE),""),
IFERROR(VLOOKUP($I517,all_tags[theme],1,FALSE),""),
IFERROR(VLOOKUP($J517,all_tags[theme],1,FALSE),""),
IFERROR(VLOOKUP($K517,all_tags[theme],1,FALSE),""),
IFERROR(VLOOKUP($L517,all_tags[theme],1,FALSE),""),
IFERROR(VLOOKUP($M517,all_tags[theme],1,FALSE),""),
IFERROR(VLOOKUP($N517,all_tags[theme],1,FALSE),""),
IFERROR(VLOOKUP($O517,all_tags[theme],1,FALSE),"")
)</f>
        <v>data-viz</v>
      </c>
      <c r="AH517" s="5" t="str">
        <f>_xlfn.TEXTJOIN("#",TRUE,
IFERROR(VLOOKUP($F517,all_tags[topic],1,FALSE),""),
IFERROR(VLOOKUP($G517,all_tags[topic],1,FALSE),""),
IFERROR(VLOOKUP($H517,all_tags[topic],1,FALSE),""),
IFERROR(VLOOKUP($I517,all_tags[topic],1,FALSE),""),
IFERROR(VLOOKUP($J517,all_tags[topic],1,FALSE),""),
IFERROR(VLOOKUP($K517,all_tags[topic],1,FALSE),""),
IFERROR(VLOOKUP($L517,all_tags[topic],1,FALSE),""),
IFERROR(VLOOKUP($M517,all_tags[topic],1,FALSE),""),
IFERROR(VLOOKUP($N517,all_tags[topic],1,FALSE),""),
IFERROR(VLOOKUP($O517,all_tags[topic],1,FALSE),"")
)</f>
        <v>technology</v>
      </c>
      <c r="AI517" s="5" t="str">
        <f>_xlfn.TEXTJOIN("#",TRUE,
IFERROR(VLOOKUP($F517,all_tags[area],1,FALSE),""),
IFERROR(VLOOKUP($G517,all_tags[area],1,FALSE),""),
IFERROR(VLOOKUP($H517,all_tags[area],1,FALSE),""),
IFERROR(VLOOKUP($I517,all_tags[area],1,FALSE),""),
IFERROR(VLOOKUP($J517,all_tags[area],1,FALSE),""),
IFERROR(VLOOKUP($K517,all_tags[area],1,FALSE),""),
IFERROR(VLOOKUP($L517,all_tags[area],1,FALSE),""),
IFERROR(VLOOKUP($M517,all_tags[area],1,FALSE),""),
IFERROR(VLOOKUP($N517,all_tags[area],1,FALSE),""),
IFERROR(VLOOKUP($O517,all_tags[area],1,FALSE),"")
)</f>
        <v/>
      </c>
      <c r="AJ517" s="5" t="str">
        <f>_xlfn.TEXTJOIN("#",TRUE,
IFERROR(VLOOKUP($F517,all_tags[technology],1,FALSE),""),
IFERROR(VLOOKUP($G517,all_tags[technology],1,FALSE),""),
IFERROR(VLOOKUP($H517,all_tags[technology],1,FALSE),""),
IFERROR(VLOOKUP($I517,all_tags[technology],1,FALSE),""),
IFERROR(VLOOKUP($J517,all_tags[technology],1,FALSE),""),
IFERROR(VLOOKUP($K517,all_tags[technology],1,FALSE),""),
IFERROR(VLOOKUP($L517,all_tags[technology],1,FALSE),""),
IFERROR(VLOOKUP($M517,all_tags[technology],1,FALSE),""),
IFERROR(VLOOKUP($N517,all_tags[technology],1,FALSE),""),
IFERROR(VLOOKUP($O517,all_tags[technology],1,FALSE),"")
)</f>
        <v>powerbi</v>
      </c>
      <c r="AK517" s="5" t="str">
        <f>_xlfn.TEXTJOIN("#",TRUE,
IFERROR(VLOOKUP($F517,all_tags[other],1,FALSE),""),
IFERROR(VLOOKUP($G517,all_tags[other],1,FALSE),""),
IFERROR(VLOOKUP($H517,all_tags[other],1,FALSE),""),
IFERROR(VLOOKUP($I517,all_tags[other],1,FALSE),""),
IFERROR(VLOOKUP($J517,all_tags[other],1,FALSE),""),
IFERROR(VLOOKUP($K517,all_tags[other],1,FALSE),""),
IFERROR(VLOOKUP($L517,all_tags[other],1,FALSE),""),
IFERROR(VLOOKUP($M517,all_tags[other],1,FALSE),""),
IFERROR(VLOOKUP($N517,all_tags[other],1,FALSE),""),
IFERROR(VLOOKUP($O517,all_tags[other],1,FALSE),"")
)</f>
        <v/>
      </c>
      <c r="AL517" t="str">
        <f t="shared" si="8"/>
        <v>pr;dubious;data-viz;technology;powerbi</v>
      </c>
    </row>
    <row r="518" spans="1:38" x14ac:dyDescent="0.25">
      <c r="A518" t="str">
        <f>source_data[[#This Row],[link_id]]</f>
        <v>L01188</v>
      </c>
      <c r="B518" t="str">
        <f>source_data[[#This Row],[link]]</f>
        <v>https://flowingdata.com/2018/10/17/ask-the-question-visualize-the-answer/</v>
      </c>
      <c r="C518" t="str">
        <f>source_data[[#This Row],[article_title]]</f>
        <v>Ask the Question, Visualize the Answer</v>
      </c>
      <c r="D518" t="str">
        <f>source_data[[#This Row],[concatenate]]</f>
        <v>post;perspective;data-viz;inspiration;technique;process</v>
      </c>
      <c r="E518">
        <f>source_data[[#This Row],[tag_count]]</f>
        <v>5</v>
      </c>
      <c r="F518" t="str" cm="1">
        <f t="array" ref="F518:K518">_xlfn.TEXTSPLIT(Table5[[#This Row],[concatenate]],";")</f>
        <v>post</v>
      </c>
      <c r="G518" t="str">
        <v>perspective</v>
      </c>
      <c r="H518" t="str">
        <v>data-viz</v>
      </c>
      <c r="I518" t="str">
        <v>inspiration</v>
      </c>
      <c r="J518" t="str">
        <v>technique</v>
      </c>
      <c r="K518" t="str">
        <v>process</v>
      </c>
      <c r="Q518">
        <f>IF(ISBLANK(F518),-1,COUNTIF(all_tags[],F518)-COUNTIF(all_tags[category],F518))</f>
        <v>1</v>
      </c>
      <c r="R518">
        <f>IF(ISBLANK(G518),-1,COUNTIF(all_tags[],G518)-COUNTIF(all_tags[category],G518))</f>
        <v>1</v>
      </c>
      <c r="S518">
        <f>IF(ISBLANK(H518),-1,COUNTIF(all_tags[],H518)-COUNTIF(all_tags[category],H518))</f>
        <v>1</v>
      </c>
      <c r="T518">
        <f>IF(ISBLANK(I518),-1,COUNTIF(all_tags[],I518)-COUNTIF(all_tags[category],I518))</f>
        <v>1</v>
      </c>
      <c r="U518">
        <f>IF(ISBLANK(J518),-1,COUNTIF(all_tags[],J518)-COUNTIF(all_tags[category],J518))</f>
        <v>1</v>
      </c>
      <c r="V518">
        <f>IF(ISBLANK(K518),-1,COUNTIF(all_tags[],K518)-COUNTIF(all_tags[category],K518))</f>
        <v>1</v>
      </c>
      <c r="W518">
        <f>IF(ISBLANK(L518),-1,COUNTIF(all_tags[],L518)-COUNTIF(all_tags[category],L518))</f>
        <v>-1</v>
      </c>
      <c r="X518">
        <f>IF(ISBLANK(M518),-1,COUNTIF(all_tags[],M518)-COUNTIF(all_tags[category],M518))</f>
        <v>-1</v>
      </c>
      <c r="Y518">
        <f>IF(ISBLANK(N518),-1,COUNTIF(all_tags[],N518)-COUNTIF(all_tags[category],N518))</f>
        <v>-1</v>
      </c>
      <c r="Z518">
        <f>IF(ISBLANK(O518),-1,COUNTIF(all_tags[],O518)-COUNTIF(all_tags[category],O518))</f>
        <v>-1</v>
      </c>
      <c r="AB518" t="str">
        <f>Table5[[#This Row],[link_id]]</f>
        <v>L01188</v>
      </c>
      <c r="AC518" s="5" t="str">
        <f>_xlfn.TEXTJOIN("#",TRUE,
IFERROR(VLOOKUP($F518,all_tags[format],1,FALSE),""),
IFERROR(VLOOKUP($G518,all_tags[format],1,FALSE),""),
IFERROR(VLOOKUP($H518,all_tags[format],1,FALSE),""),
IFERROR(VLOOKUP($I518,all_tags[format],1,FALSE),""),
IFERROR(VLOOKUP($J518,all_tags[format],1,FALSE),""),
IFERROR(VLOOKUP($K518,all_tags[format],1,FALSE),""),
IFERROR(VLOOKUP($L518,all_tags[format],1,FALSE),""),
IFERROR(VLOOKUP($M518,all_tags[format],1,FALSE),""),
IFERROR(VLOOKUP($N518,all_tags[format],1,FALSE),""),
IFERROR(VLOOKUP($O518,all_tags[format],1,FALSE),"")
)</f>
        <v>post</v>
      </c>
      <c r="AD518" s="5" t="str">
        <f>_xlfn.TEXTJOIN("#",TRUE,
IFERROR(VLOOKUP($F518,all_tags[type],1,FALSE),""),
IFERROR(VLOOKUP($G518,all_tags[type],1,FALSE),""),
IFERROR(VLOOKUP($H518,all_tags[type],1,FALSE),""),
IFERROR(VLOOKUP($I518,all_tags[type],1,FALSE),""),
IFERROR(VLOOKUP($J518,all_tags[type],1,FALSE),""),
IFERROR(VLOOKUP($K518,all_tags[type],1,FALSE),""),
IFERROR(VLOOKUP($L518,all_tags[type],1,FALSE),""),
IFERROR(VLOOKUP($M518,all_tags[type],1,FALSE),""),
IFERROR(VLOOKUP($N518,all_tags[type],1,FALSE),""),
IFERROR(VLOOKUP($O518,all_tags[type],1,FALSE),"")
)</f>
        <v>perspective</v>
      </c>
      <c r="AE518" s="5" t="str">
        <f>_xlfn.TEXTJOIN("#",TRUE,
IFERROR(VLOOKUP($F518,all_tags[level],1,FALSE),""),
IFERROR(VLOOKUP($G518,all_tags[level],1,FALSE),""),
IFERROR(VLOOKUP($H518,all_tags[level],1,FALSE),""),
IFERROR(VLOOKUP($I518,all_tags[level],1,FALSE),""),
IFERROR(VLOOKUP($J518,all_tags[level],1,FALSE),""),
IFERROR(VLOOKUP($K518,all_tags[level],1,FALSE),""),
IFERROR(VLOOKUP($L518,all_tags[level],1,FALSE),""),
IFERROR(VLOOKUP($M518,all_tags[level],1,FALSE),""),
IFERROR(VLOOKUP($N518,all_tags[level],1,FALSE),""),
IFERROR(VLOOKUP($O518,all_tags[level],1,FALSE),"")
)</f>
        <v/>
      </c>
      <c r="AF518" s="5" t="str">
        <f>_xlfn.TEXTJOIN("#",TRUE,
IFERROR(VLOOKUP($F518,all_tags[style],1,FALSE),""),
IFERROR(VLOOKUP($G518,all_tags[style],1,FALSE),""),
IFERROR(VLOOKUP($H518,all_tags[style],1,FALSE),""),
IFERROR(VLOOKUP($I518,all_tags[style],1,FALSE),""),
IFERROR(VLOOKUP($J518,all_tags[style],1,FALSE),""),
IFERROR(VLOOKUP($K518,all_tags[style],1,FALSE),""),
IFERROR(VLOOKUP($L518,all_tags[style],1,FALSE),""),
IFERROR(VLOOKUP($M518,all_tags[style],1,FALSE),""),
IFERROR(VLOOKUP($N518,all_tags[style],1,FALSE),""),
IFERROR(VLOOKUP($O518,all_tags[style],1,FALSE),"")
)</f>
        <v/>
      </c>
      <c r="AG518" s="5" t="str">
        <f>_xlfn.TEXTJOIN("#",TRUE,
IFERROR(VLOOKUP($F518,all_tags[theme],1,FALSE),""),
IFERROR(VLOOKUP($G518,all_tags[theme],1,FALSE),""),
IFERROR(VLOOKUP($H518,all_tags[theme],1,FALSE),""),
IFERROR(VLOOKUP($I518,all_tags[theme],1,FALSE),""),
IFERROR(VLOOKUP($J518,all_tags[theme],1,FALSE),""),
IFERROR(VLOOKUP($K518,all_tags[theme],1,FALSE),""),
IFERROR(VLOOKUP($L518,all_tags[theme],1,FALSE),""),
IFERROR(VLOOKUP($M518,all_tags[theme],1,FALSE),""),
IFERROR(VLOOKUP($N518,all_tags[theme],1,FALSE),""),
IFERROR(VLOOKUP($O518,all_tags[theme],1,FALSE),"")
)</f>
        <v>data-viz</v>
      </c>
      <c r="AH518" s="5" t="str">
        <f>_xlfn.TEXTJOIN("#",TRUE,
IFERROR(VLOOKUP($F518,all_tags[topic],1,FALSE),""),
IFERROR(VLOOKUP($G518,all_tags[topic],1,FALSE),""),
IFERROR(VLOOKUP($H518,all_tags[topic],1,FALSE),""),
IFERROR(VLOOKUP($I518,all_tags[topic],1,FALSE),""),
IFERROR(VLOOKUP($J518,all_tags[topic],1,FALSE),""),
IFERROR(VLOOKUP($K518,all_tags[topic],1,FALSE),""),
IFERROR(VLOOKUP($L518,all_tags[topic],1,FALSE),""),
IFERROR(VLOOKUP($M518,all_tags[topic],1,FALSE),""),
IFERROR(VLOOKUP($N518,all_tags[topic],1,FALSE),""),
IFERROR(VLOOKUP($O518,all_tags[topic],1,FALSE),"")
)</f>
        <v>technique#process</v>
      </c>
      <c r="AI518" s="5" t="str">
        <f>_xlfn.TEXTJOIN("#",TRUE,
IFERROR(VLOOKUP($F518,all_tags[area],1,FALSE),""),
IFERROR(VLOOKUP($G518,all_tags[area],1,FALSE),""),
IFERROR(VLOOKUP($H518,all_tags[area],1,FALSE),""),
IFERROR(VLOOKUP($I518,all_tags[area],1,FALSE),""),
IFERROR(VLOOKUP($J518,all_tags[area],1,FALSE),""),
IFERROR(VLOOKUP($K518,all_tags[area],1,FALSE),""),
IFERROR(VLOOKUP($L518,all_tags[area],1,FALSE),""),
IFERROR(VLOOKUP($M518,all_tags[area],1,FALSE),""),
IFERROR(VLOOKUP($N518,all_tags[area],1,FALSE),""),
IFERROR(VLOOKUP($O518,all_tags[area],1,FALSE),"")
)</f>
        <v/>
      </c>
      <c r="AJ518" s="5" t="str">
        <f>_xlfn.TEXTJOIN("#",TRUE,
IFERROR(VLOOKUP($F518,all_tags[technology],1,FALSE),""),
IFERROR(VLOOKUP($G518,all_tags[technology],1,FALSE),""),
IFERROR(VLOOKUP($H518,all_tags[technology],1,FALSE),""),
IFERROR(VLOOKUP($I518,all_tags[technology],1,FALSE),""),
IFERROR(VLOOKUP($J518,all_tags[technology],1,FALSE),""),
IFERROR(VLOOKUP($K518,all_tags[technology],1,FALSE),""),
IFERROR(VLOOKUP($L518,all_tags[technology],1,FALSE),""),
IFERROR(VLOOKUP($M518,all_tags[technology],1,FALSE),""),
IFERROR(VLOOKUP($N518,all_tags[technology],1,FALSE),""),
IFERROR(VLOOKUP($O518,all_tags[technology],1,FALSE),"")
)</f>
        <v/>
      </c>
      <c r="AK518" s="5" t="str">
        <f>_xlfn.TEXTJOIN("#",TRUE,
IFERROR(VLOOKUP($F518,all_tags[other],1,FALSE),""),
IFERROR(VLOOKUP($G518,all_tags[other],1,FALSE),""),
IFERROR(VLOOKUP($H518,all_tags[other],1,FALSE),""),
IFERROR(VLOOKUP($I518,all_tags[other],1,FALSE),""),
IFERROR(VLOOKUP($J518,all_tags[other],1,FALSE),""),
IFERROR(VLOOKUP($K518,all_tags[other],1,FALSE),""),
IFERROR(VLOOKUP($L518,all_tags[other],1,FALSE),""),
IFERROR(VLOOKUP($M518,all_tags[other],1,FALSE),""),
IFERROR(VLOOKUP($N518,all_tags[other],1,FALSE),""),
IFERROR(VLOOKUP($O518,all_tags[other],1,FALSE),"")
)</f>
        <v>inspiration</v>
      </c>
      <c r="AL518" t="str">
        <f t="shared" si="8"/>
        <v>post;perspective;data-viz;technique;process;inspiration</v>
      </c>
    </row>
    <row r="519" spans="1:38" x14ac:dyDescent="0.25">
      <c r="A519" t="str">
        <f>source_data[[#This Row],[link_id]]</f>
        <v>L01191</v>
      </c>
      <c r="B519" t="str">
        <f>source_data[[#This Row],[link]]</f>
        <v>https://www.sarasoueidan.com/blog/hex-rgb-to-hsl/</v>
      </c>
      <c r="C519" t="str">
        <f>source_data[[#This Row],[article_title]]</f>
        <v>On Switching from HEX &amp; RGB to HSL</v>
      </c>
      <c r="D519" t="str">
        <f>source_data[[#This Row],[concatenate]]</f>
        <v>post;advice;how-to;development;colour</v>
      </c>
      <c r="E519">
        <f>source_data[[#This Row],[tag_count]]</f>
        <v>4</v>
      </c>
      <c r="F519" t="str" cm="1">
        <f t="array" ref="F519:J519">_xlfn.TEXTSPLIT(Table5[[#This Row],[concatenate]],";")</f>
        <v>post</v>
      </c>
      <c r="G519" t="str">
        <v>advice</v>
      </c>
      <c r="H519" t="str">
        <v>how-to</v>
      </c>
      <c r="I519" t="str">
        <v>development</v>
      </c>
      <c r="J519" t="str">
        <v>colour</v>
      </c>
      <c r="Q519">
        <f>IF(ISBLANK(F519),-1,COUNTIF(all_tags[],F519)-COUNTIF(all_tags[category],F519))</f>
        <v>1</v>
      </c>
      <c r="R519">
        <f>IF(ISBLANK(G519),-1,COUNTIF(all_tags[],G519)-COUNTIF(all_tags[category],G519))</f>
        <v>1</v>
      </c>
      <c r="S519">
        <f>IF(ISBLANK(H519),-1,COUNTIF(all_tags[],H519)-COUNTIF(all_tags[category],H519))</f>
        <v>1</v>
      </c>
      <c r="T519">
        <f>IF(ISBLANK(I519),-1,COUNTIF(all_tags[],I519)-COUNTIF(all_tags[category],I519))</f>
        <v>1</v>
      </c>
      <c r="U519">
        <f>IF(ISBLANK(J519),-1,COUNTIF(all_tags[],J519)-COUNTIF(all_tags[category],J519))</f>
        <v>1</v>
      </c>
      <c r="V519">
        <f>IF(ISBLANK(K519),-1,COUNTIF(all_tags[],K519)-COUNTIF(all_tags[category],K519))</f>
        <v>-1</v>
      </c>
      <c r="W519">
        <f>IF(ISBLANK(L519),-1,COUNTIF(all_tags[],L519)-COUNTIF(all_tags[category],L519))</f>
        <v>-1</v>
      </c>
      <c r="X519">
        <f>IF(ISBLANK(M519),-1,COUNTIF(all_tags[],M519)-COUNTIF(all_tags[category],M519))</f>
        <v>-1</v>
      </c>
      <c r="Y519">
        <f>IF(ISBLANK(N519),-1,COUNTIF(all_tags[],N519)-COUNTIF(all_tags[category],N519))</f>
        <v>-1</v>
      </c>
      <c r="Z519">
        <f>IF(ISBLANK(O519),-1,COUNTIF(all_tags[],O519)-COUNTIF(all_tags[category],O519))</f>
        <v>-1</v>
      </c>
      <c r="AB519" t="str">
        <f>Table5[[#This Row],[link_id]]</f>
        <v>L01191</v>
      </c>
      <c r="AC519" s="5" t="str">
        <f>_xlfn.TEXTJOIN("#",TRUE,
IFERROR(VLOOKUP($F519,all_tags[format],1,FALSE),""),
IFERROR(VLOOKUP($G519,all_tags[format],1,FALSE),""),
IFERROR(VLOOKUP($H519,all_tags[format],1,FALSE),""),
IFERROR(VLOOKUP($I519,all_tags[format],1,FALSE),""),
IFERROR(VLOOKUP($J519,all_tags[format],1,FALSE),""),
IFERROR(VLOOKUP($K519,all_tags[format],1,FALSE),""),
IFERROR(VLOOKUP($L519,all_tags[format],1,FALSE),""),
IFERROR(VLOOKUP($M519,all_tags[format],1,FALSE),""),
IFERROR(VLOOKUP($N519,all_tags[format],1,FALSE),""),
IFERROR(VLOOKUP($O519,all_tags[format],1,FALSE),"")
)</f>
        <v>post</v>
      </c>
      <c r="AD519" s="5" t="str">
        <f>_xlfn.TEXTJOIN("#",TRUE,
IFERROR(VLOOKUP($F519,all_tags[type],1,FALSE),""),
IFERROR(VLOOKUP($G519,all_tags[type],1,FALSE),""),
IFERROR(VLOOKUP($H519,all_tags[type],1,FALSE),""),
IFERROR(VLOOKUP($I519,all_tags[type],1,FALSE),""),
IFERROR(VLOOKUP($J519,all_tags[type],1,FALSE),""),
IFERROR(VLOOKUP($K519,all_tags[type],1,FALSE),""),
IFERROR(VLOOKUP($L519,all_tags[type],1,FALSE),""),
IFERROR(VLOOKUP($M519,all_tags[type],1,FALSE),""),
IFERROR(VLOOKUP($N519,all_tags[type],1,FALSE),""),
IFERROR(VLOOKUP($O519,all_tags[type],1,FALSE),"")
)</f>
        <v>advice#how-to</v>
      </c>
      <c r="AE519" s="5" t="str">
        <f>_xlfn.TEXTJOIN("#",TRUE,
IFERROR(VLOOKUP($F519,all_tags[level],1,FALSE),""),
IFERROR(VLOOKUP($G519,all_tags[level],1,FALSE),""),
IFERROR(VLOOKUP($H519,all_tags[level],1,FALSE),""),
IFERROR(VLOOKUP($I519,all_tags[level],1,FALSE),""),
IFERROR(VLOOKUP($J519,all_tags[level],1,FALSE),""),
IFERROR(VLOOKUP($K519,all_tags[level],1,FALSE),""),
IFERROR(VLOOKUP($L519,all_tags[level],1,FALSE),""),
IFERROR(VLOOKUP($M519,all_tags[level],1,FALSE),""),
IFERROR(VLOOKUP($N519,all_tags[level],1,FALSE),""),
IFERROR(VLOOKUP($O519,all_tags[level],1,FALSE),"")
)</f>
        <v/>
      </c>
      <c r="AF519" s="5" t="str">
        <f>_xlfn.TEXTJOIN("#",TRUE,
IFERROR(VLOOKUP($F519,all_tags[style],1,FALSE),""),
IFERROR(VLOOKUP($G519,all_tags[style],1,FALSE),""),
IFERROR(VLOOKUP($H519,all_tags[style],1,FALSE),""),
IFERROR(VLOOKUP($I519,all_tags[style],1,FALSE),""),
IFERROR(VLOOKUP($J519,all_tags[style],1,FALSE),""),
IFERROR(VLOOKUP($K519,all_tags[style],1,FALSE),""),
IFERROR(VLOOKUP($L519,all_tags[style],1,FALSE),""),
IFERROR(VLOOKUP($M519,all_tags[style],1,FALSE),""),
IFERROR(VLOOKUP($N519,all_tags[style],1,FALSE),""),
IFERROR(VLOOKUP($O519,all_tags[style],1,FALSE),"")
)</f>
        <v/>
      </c>
      <c r="AG519" s="5" t="str">
        <f>_xlfn.TEXTJOIN("#",TRUE,
IFERROR(VLOOKUP($F519,all_tags[theme],1,FALSE),""),
IFERROR(VLOOKUP($G519,all_tags[theme],1,FALSE),""),
IFERROR(VLOOKUP($H519,all_tags[theme],1,FALSE),""),
IFERROR(VLOOKUP($I519,all_tags[theme],1,FALSE),""),
IFERROR(VLOOKUP($J519,all_tags[theme],1,FALSE),""),
IFERROR(VLOOKUP($K519,all_tags[theme],1,FALSE),""),
IFERROR(VLOOKUP($L519,all_tags[theme],1,FALSE),""),
IFERROR(VLOOKUP($M519,all_tags[theme],1,FALSE),""),
IFERROR(VLOOKUP($N519,all_tags[theme],1,FALSE),""),
IFERROR(VLOOKUP($O519,all_tags[theme],1,FALSE),"")
)</f>
        <v/>
      </c>
      <c r="AH519" s="5" t="str">
        <f>_xlfn.TEXTJOIN("#",TRUE,
IFERROR(VLOOKUP($F519,all_tags[topic],1,FALSE),""),
IFERROR(VLOOKUP($G519,all_tags[topic],1,FALSE),""),
IFERROR(VLOOKUP($H519,all_tags[topic],1,FALSE),""),
IFERROR(VLOOKUP($I519,all_tags[topic],1,FALSE),""),
IFERROR(VLOOKUP($J519,all_tags[topic],1,FALSE),""),
IFERROR(VLOOKUP($K519,all_tags[topic],1,FALSE),""),
IFERROR(VLOOKUP($L519,all_tags[topic],1,FALSE),""),
IFERROR(VLOOKUP($M519,all_tags[topic],1,FALSE),""),
IFERROR(VLOOKUP($N519,all_tags[topic],1,FALSE),""),
IFERROR(VLOOKUP($O519,all_tags[topic],1,FALSE),"")
)</f>
        <v/>
      </c>
      <c r="AI519" s="5" t="str">
        <f>_xlfn.TEXTJOIN("#",TRUE,
IFERROR(VLOOKUP($F519,all_tags[area],1,FALSE),""),
IFERROR(VLOOKUP($G519,all_tags[area],1,FALSE),""),
IFERROR(VLOOKUP($H519,all_tags[area],1,FALSE),""),
IFERROR(VLOOKUP($I519,all_tags[area],1,FALSE),""),
IFERROR(VLOOKUP($J519,all_tags[area],1,FALSE),""),
IFERROR(VLOOKUP($K519,all_tags[area],1,FALSE),""),
IFERROR(VLOOKUP($L519,all_tags[area],1,FALSE),""),
IFERROR(VLOOKUP($M519,all_tags[area],1,FALSE),""),
IFERROR(VLOOKUP($N519,all_tags[area],1,FALSE),""),
IFERROR(VLOOKUP($O519,all_tags[area],1,FALSE),"")
)</f>
        <v>development#colour</v>
      </c>
      <c r="AJ519" s="5" t="str">
        <f>_xlfn.TEXTJOIN("#",TRUE,
IFERROR(VLOOKUP($F519,all_tags[technology],1,FALSE),""),
IFERROR(VLOOKUP($G519,all_tags[technology],1,FALSE),""),
IFERROR(VLOOKUP($H519,all_tags[technology],1,FALSE),""),
IFERROR(VLOOKUP($I519,all_tags[technology],1,FALSE),""),
IFERROR(VLOOKUP($J519,all_tags[technology],1,FALSE),""),
IFERROR(VLOOKUP($K519,all_tags[technology],1,FALSE),""),
IFERROR(VLOOKUP($L519,all_tags[technology],1,FALSE),""),
IFERROR(VLOOKUP($M519,all_tags[technology],1,FALSE),""),
IFERROR(VLOOKUP($N519,all_tags[technology],1,FALSE),""),
IFERROR(VLOOKUP($O519,all_tags[technology],1,FALSE),"")
)</f>
        <v/>
      </c>
      <c r="AK519" s="5" t="str">
        <f>_xlfn.TEXTJOIN("#",TRUE,
IFERROR(VLOOKUP($F519,all_tags[other],1,FALSE),""),
IFERROR(VLOOKUP($G519,all_tags[other],1,FALSE),""),
IFERROR(VLOOKUP($H519,all_tags[other],1,FALSE),""),
IFERROR(VLOOKUP($I519,all_tags[other],1,FALSE),""),
IFERROR(VLOOKUP($J519,all_tags[other],1,FALSE),""),
IFERROR(VLOOKUP($K519,all_tags[other],1,FALSE),""),
IFERROR(VLOOKUP($L519,all_tags[other],1,FALSE),""),
IFERROR(VLOOKUP($M519,all_tags[other],1,FALSE),""),
IFERROR(VLOOKUP($N519,all_tags[other],1,FALSE),""),
IFERROR(VLOOKUP($O519,all_tags[other],1,FALSE),"")
)</f>
        <v/>
      </c>
      <c r="AL519" t="str">
        <f t="shared" si="8"/>
        <v>post;advice;how-to;development;colour</v>
      </c>
    </row>
    <row r="520" spans="1:38" x14ac:dyDescent="0.25">
      <c r="A520" t="str">
        <f>source_data[[#This Row],[link_id]]</f>
        <v>L01193</v>
      </c>
      <c r="B520" t="str">
        <f>source_data[[#This Row],[link]]</f>
        <v>https://opensciencemooc.eu/</v>
      </c>
      <c r="C520" t="str">
        <f>source_data[[#This Row],[article_title]]</f>
        <v>Open Science Courses</v>
      </c>
      <c r="D520" t="str">
        <f>source_data[[#This Row],[concatenate]]</f>
        <v>course;open;science;free</v>
      </c>
      <c r="E520">
        <f>source_data[[#This Row],[tag_count]]</f>
        <v>4</v>
      </c>
      <c r="F520" t="str" cm="1">
        <f t="array" ref="F520:I520">_xlfn.TEXTSPLIT(Table5[[#This Row],[concatenate]],";")</f>
        <v>course</v>
      </c>
      <c r="G520" t="str">
        <v>open</v>
      </c>
      <c r="H520" t="str">
        <v>science</v>
      </c>
      <c r="I520" t="str">
        <v>free</v>
      </c>
      <c r="Q520">
        <f>IF(ISBLANK(F520),-1,COUNTIF(all_tags[],F520)-COUNTIF(all_tags[category],F520))</f>
        <v>1</v>
      </c>
      <c r="R520">
        <f>IF(ISBLANK(G520),-1,COUNTIF(all_tags[],G520)-COUNTIF(all_tags[category],G520))</f>
        <v>1</v>
      </c>
      <c r="S520">
        <f>IF(ISBLANK(H520),-1,COUNTIF(all_tags[],H520)-COUNTIF(all_tags[category],H520))</f>
        <v>1</v>
      </c>
      <c r="T520">
        <f>IF(ISBLANK(I520),-1,COUNTIF(all_tags[],I520)-COUNTIF(all_tags[category],I520))</f>
        <v>1</v>
      </c>
      <c r="U520">
        <f>IF(ISBLANK(J520),-1,COUNTIF(all_tags[],J520)-COUNTIF(all_tags[category],J520))</f>
        <v>-1</v>
      </c>
      <c r="V520">
        <f>IF(ISBLANK(K520),-1,COUNTIF(all_tags[],K520)-COUNTIF(all_tags[category],K520))</f>
        <v>-1</v>
      </c>
      <c r="W520">
        <f>IF(ISBLANK(L520),-1,COUNTIF(all_tags[],L520)-COUNTIF(all_tags[category],L520))</f>
        <v>-1</v>
      </c>
      <c r="X520">
        <f>IF(ISBLANK(M520),-1,COUNTIF(all_tags[],M520)-COUNTIF(all_tags[category],M520))</f>
        <v>-1</v>
      </c>
      <c r="Y520">
        <f>IF(ISBLANK(N520),-1,COUNTIF(all_tags[],N520)-COUNTIF(all_tags[category],N520))</f>
        <v>-1</v>
      </c>
      <c r="Z520">
        <f>IF(ISBLANK(O520),-1,COUNTIF(all_tags[],O520)-COUNTIF(all_tags[category],O520))</f>
        <v>-1</v>
      </c>
      <c r="AB520" t="str">
        <f>Table5[[#This Row],[link_id]]</f>
        <v>L01193</v>
      </c>
      <c r="AC520" s="5" t="str">
        <f>_xlfn.TEXTJOIN("#",TRUE,
IFERROR(VLOOKUP($F520,all_tags[format],1,FALSE),""),
IFERROR(VLOOKUP($G520,all_tags[format],1,FALSE),""),
IFERROR(VLOOKUP($H520,all_tags[format],1,FALSE),""),
IFERROR(VLOOKUP($I520,all_tags[format],1,FALSE),""),
IFERROR(VLOOKUP($J520,all_tags[format],1,FALSE),""),
IFERROR(VLOOKUP($K520,all_tags[format],1,FALSE),""),
IFERROR(VLOOKUP($L520,all_tags[format],1,FALSE),""),
IFERROR(VLOOKUP($M520,all_tags[format],1,FALSE),""),
IFERROR(VLOOKUP($N520,all_tags[format],1,FALSE),""),
IFERROR(VLOOKUP($O520,all_tags[format],1,FALSE),"")
)</f>
        <v>course</v>
      </c>
      <c r="AD520" s="5" t="str">
        <f>_xlfn.TEXTJOIN("#",TRUE,
IFERROR(VLOOKUP($F520,all_tags[type],1,FALSE),""),
IFERROR(VLOOKUP($G520,all_tags[type],1,FALSE),""),
IFERROR(VLOOKUP($H520,all_tags[type],1,FALSE),""),
IFERROR(VLOOKUP($I520,all_tags[type],1,FALSE),""),
IFERROR(VLOOKUP($J520,all_tags[type],1,FALSE),""),
IFERROR(VLOOKUP($K520,all_tags[type],1,FALSE),""),
IFERROR(VLOOKUP($L520,all_tags[type],1,FALSE),""),
IFERROR(VLOOKUP($M520,all_tags[type],1,FALSE),""),
IFERROR(VLOOKUP($N520,all_tags[type],1,FALSE),""),
IFERROR(VLOOKUP($O520,all_tags[type],1,FALSE),"")
)</f>
        <v/>
      </c>
      <c r="AE520" s="5" t="str">
        <f>_xlfn.TEXTJOIN("#",TRUE,
IFERROR(VLOOKUP($F520,all_tags[level],1,FALSE),""),
IFERROR(VLOOKUP($G520,all_tags[level],1,FALSE),""),
IFERROR(VLOOKUP($H520,all_tags[level],1,FALSE),""),
IFERROR(VLOOKUP($I520,all_tags[level],1,FALSE),""),
IFERROR(VLOOKUP($J520,all_tags[level],1,FALSE),""),
IFERROR(VLOOKUP($K520,all_tags[level],1,FALSE),""),
IFERROR(VLOOKUP($L520,all_tags[level],1,FALSE),""),
IFERROR(VLOOKUP($M520,all_tags[level],1,FALSE),""),
IFERROR(VLOOKUP($N520,all_tags[level],1,FALSE),""),
IFERROR(VLOOKUP($O520,all_tags[level],1,FALSE),"")
)</f>
        <v/>
      </c>
      <c r="AF520" s="5" t="str">
        <f>_xlfn.TEXTJOIN("#",TRUE,
IFERROR(VLOOKUP($F520,all_tags[style],1,FALSE),""),
IFERROR(VLOOKUP($G520,all_tags[style],1,FALSE),""),
IFERROR(VLOOKUP($H520,all_tags[style],1,FALSE),""),
IFERROR(VLOOKUP($I520,all_tags[style],1,FALSE),""),
IFERROR(VLOOKUP($J520,all_tags[style],1,FALSE),""),
IFERROR(VLOOKUP($K520,all_tags[style],1,FALSE),""),
IFERROR(VLOOKUP($L520,all_tags[style],1,FALSE),""),
IFERROR(VLOOKUP($M520,all_tags[style],1,FALSE),""),
IFERROR(VLOOKUP($N520,all_tags[style],1,FALSE),""),
IFERROR(VLOOKUP($O520,all_tags[style],1,FALSE),"")
)</f>
        <v/>
      </c>
      <c r="AG520" s="5" t="str">
        <f>_xlfn.TEXTJOIN("#",TRUE,
IFERROR(VLOOKUP($F520,all_tags[theme],1,FALSE),""),
IFERROR(VLOOKUP($G520,all_tags[theme],1,FALSE),""),
IFERROR(VLOOKUP($H520,all_tags[theme],1,FALSE),""),
IFERROR(VLOOKUP($I520,all_tags[theme],1,FALSE),""),
IFERROR(VLOOKUP($J520,all_tags[theme],1,FALSE),""),
IFERROR(VLOOKUP($K520,all_tags[theme],1,FALSE),""),
IFERROR(VLOOKUP($L520,all_tags[theme],1,FALSE),""),
IFERROR(VLOOKUP($M520,all_tags[theme],1,FALSE),""),
IFERROR(VLOOKUP($N520,all_tags[theme],1,FALSE),""),
IFERROR(VLOOKUP($O520,all_tags[theme],1,FALSE),"")
)</f>
        <v/>
      </c>
      <c r="AH520" s="5" t="str">
        <f>_xlfn.TEXTJOIN("#",TRUE,
IFERROR(VLOOKUP($F520,all_tags[topic],1,FALSE),""),
IFERROR(VLOOKUP($G520,all_tags[topic],1,FALSE),""),
IFERROR(VLOOKUP($H520,all_tags[topic],1,FALSE),""),
IFERROR(VLOOKUP($I520,all_tags[topic],1,FALSE),""),
IFERROR(VLOOKUP($J520,all_tags[topic],1,FALSE),""),
IFERROR(VLOOKUP($K520,all_tags[topic],1,FALSE),""),
IFERROR(VLOOKUP($L520,all_tags[topic],1,FALSE),""),
IFERROR(VLOOKUP($M520,all_tags[topic],1,FALSE),""),
IFERROR(VLOOKUP($N520,all_tags[topic],1,FALSE),""),
IFERROR(VLOOKUP($O520,all_tags[topic],1,FALSE),"")
)</f>
        <v>open</v>
      </c>
      <c r="AI520" s="5" t="str">
        <f>_xlfn.TEXTJOIN("#",TRUE,
IFERROR(VLOOKUP($F520,all_tags[area],1,FALSE),""),
IFERROR(VLOOKUP($G520,all_tags[area],1,FALSE),""),
IFERROR(VLOOKUP($H520,all_tags[area],1,FALSE),""),
IFERROR(VLOOKUP($I520,all_tags[area],1,FALSE),""),
IFERROR(VLOOKUP($J520,all_tags[area],1,FALSE),""),
IFERROR(VLOOKUP($K520,all_tags[area],1,FALSE),""),
IFERROR(VLOOKUP($L520,all_tags[area],1,FALSE),""),
IFERROR(VLOOKUP($M520,all_tags[area],1,FALSE),""),
IFERROR(VLOOKUP($N520,all_tags[area],1,FALSE),""),
IFERROR(VLOOKUP($O520,all_tags[area],1,FALSE),"")
)</f>
        <v/>
      </c>
      <c r="AJ520" s="5" t="str">
        <f>_xlfn.TEXTJOIN("#",TRUE,
IFERROR(VLOOKUP($F520,all_tags[technology],1,FALSE),""),
IFERROR(VLOOKUP($G520,all_tags[technology],1,FALSE),""),
IFERROR(VLOOKUP($H520,all_tags[technology],1,FALSE),""),
IFERROR(VLOOKUP($I520,all_tags[technology],1,FALSE),""),
IFERROR(VLOOKUP($J520,all_tags[technology],1,FALSE),""),
IFERROR(VLOOKUP($K520,all_tags[technology],1,FALSE),""),
IFERROR(VLOOKUP($L520,all_tags[technology],1,FALSE),""),
IFERROR(VLOOKUP($M520,all_tags[technology],1,FALSE),""),
IFERROR(VLOOKUP($N520,all_tags[technology],1,FALSE),""),
IFERROR(VLOOKUP($O520,all_tags[technology],1,FALSE),"")
)</f>
        <v/>
      </c>
      <c r="AK520" s="5" t="str">
        <f>_xlfn.TEXTJOIN("#",TRUE,
IFERROR(VLOOKUP($F520,all_tags[other],1,FALSE),""),
IFERROR(VLOOKUP($G520,all_tags[other],1,FALSE),""),
IFERROR(VLOOKUP($H520,all_tags[other],1,FALSE),""),
IFERROR(VLOOKUP($I520,all_tags[other],1,FALSE),""),
IFERROR(VLOOKUP($J520,all_tags[other],1,FALSE),""),
IFERROR(VLOOKUP($K520,all_tags[other],1,FALSE),""),
IFERROR(VLOOKUP($L520,all_tags[other],1,FALSE),""),
IFERROR(VLOOKUP($M520,all_tags[other],1,FALSE),""),
IFERROR(VLOOKUP($N520,all_tags[other],1,FALSE),""),
IFERROR(VLOOKUP($O520,all_tags[other],1,FALSE),"")
)</f>
        <v>science#free</v>
      </c>
      <c r="AL520" t="str">
        <f t="shared" si="8"/>
        <v>course;open;science;free</v>
      </c>
    </row>
    <row r="521" spans="1:38" x14ac:dyDescent="0.25">
      <c r="A521" t="str">
        <f>source_data[[#This Row],[link_id]]</f>
        <v>L01195</v>
      </c>
      <c r="B521" t="str">
        <f>source_data[[#This Row],[link]]</f>
        <v>https://susanli2016.github.io/Inferential-Statistics/</v>
      </c>
      <c r="C521" t="str">
        <f>source_data[[#This Row],[article_title]]</f>
        <v>Statistical inference with the General Social Survey Data</v>
      </c>
      <c r="D521" t="str">
        <f>source_data[[#This Row],[concatenate]]</f>
        <v>post;example;data-analysis;technology;inference;rstats</v>
      </c>
      <c r="E521">
        <f>source_data[[#This Row],[tag_count]]</f>
        <v>6</v>
      </c>
      <c r="F521" t="str" cm="1">
        <f t="array" ref="F521:K521">_xlfn.TEXTSPLIT(Table5[[#This Row],[concatenate]],";")</f>
        <v>post</v>
      </c>
      <c r="G521" t="str">
        <v>example</v>
      </c>
      <c r="H521" t="str">
        <v>data-analysis</v>
      </c>
      <c r="I521" t="str">
        <v>technology</v>
      </c>
      <c r="J521" t="str">
        <v>inference</v>
      </c>
      <c r="K521" t="str">
        <v>rstats</v>
      </c>
      <c r="Q521">
        <f>IF(ISBLANK(F521),-1,COUNTIF(all_tags[],F521)-COUNTIF(all_tags[category],F521))</f>
        <v>1</v>
      </c>
      <c r="R521">
        <f>IF(ISBLANK(G521),-1,COUNTIF(all_tags[],G521)-COUNTIF(all_tags[category],G521))</f>
        <v>1</v>
      </c>
      <c r="S521">
        <f>IF(ISBLANK(H521),-1,COUNTIF(all_tags[],H521)-COUNTIF(all_tags[category],H521))</f>
        <v>1</v>
      </c>
      <c r="T521">
        <f>IF(ISBLANK(I521),-1,COUNTIF(all_tags[],I521)-COUNTIF(all_tags[category],I521))</f>
        <v>1</v>
      </c>
      <c r="U521">
        <f>IF(ISBLANK(J521),-1,COUNTIF(all_tags[],J521)-COUNTIF(all_tags[category],J521))</f>
        <v>1</v>
      </c>
      <c r="V521">
        <f>IF(ISBLANK(K521),-1,COUNTIF(all_tags[],K521)-COUNTIF(all_tags[category],K521))</f>
        <v>1</v>
      </c>
      <c r="W521">
        <f>IF(ISBLANK(L521),-1,COUNTIF(all_tags[],L521)-COUNTIF(all_tags[category],L521))</f>
        <v>-1</v>
      </c>
      <c r="X521">
        <f>IF(ISBLANK(M521),-1,COUNTIF(all_tags[],M521)-COUNTIF(all_tags[category],M521))</f>
        <v>-1</v>
      </c>
      <c r="Y521">
        <f>IF(ISBLANK(N521),-1,COUNTIF(all_tags[],N521)-COUNTIF(all_tags[category],N521))</f>
        <v>-1</v>
      </c>
      <c r="Z521">
        <f>IF(ISBLANK(O521),-1,COUNTIF(all_tags[],O521)-COUNTIF(all_tags[category],O521))</f>
        <v>-1</v>
      </c>
      <c r="AB521" t="str">
        <f>Table5[[#This Row],[link_id]]</f>
        <v>L01195</v>
      </c>
      <c r="AC521" s="5" t="str">
        <f>_xlfn.TEXTJOIN("#",TRUE,
IFERROR(VLOOKUP($F521,all_tags[format],1,FALSE),""),
IFERROR(VLOOKUP($G521,all_tags[format],1,FALSE),""),
IFERROR(VLOOKUP($H521,all_tags[format],1,FALSE),""),
IFERROR(VLOOKUP($I521,all_tags[format],1,FALSE),""),
IFERROR(VLOOKUP($J521,all_tags[format],1,FALSE),""),
IFERROR(VLOOKUP($K521,all_tags[format],1,FALSE),""),
IFERROR(VLOOKUP($L521,all_tags[format],1,FALSE),""),
IFERROR(VLOOKUP($M521,all_tags[format],1,FALSE),""),
IFERROR(VLOOKUP($N521,all_tags[format],1,FALSE),""),
IFERROR(VLOOKUP($O521,all_tags[format],1,FALSE),"")
)</f>
        <v>post</v>
      </c>
      <c r="AD521" s="5" t="str">
        <f>_xlfn.TEXTJOIN("#",TRUE,
IFERROR(VLOOKUP($F521,all_tags[type],1,FALSE),""),
IFERROR(VLOOKUP($G521,all_tags[type],1,FALSE),""),
IFERROR(VLOOKUP($H521,all_tags[type],1,FALSE),""),
IFERROR(VLOOKUP($I521,all_tags[type],1,FALSE),""),
IFERROR(VLOOKUP($J521,all_tags[type],1,FALSE),""),
IFERROR(VLOOKUP($K521,all_tags[type],1,FALSE),""),
IFERROR(VLOOKUP($L521,all_tags[type],1,FALSE),""),
IFERROR(VLOOKUP($M521,all_tags[type],1,FALSE),""),
IFERROR(VLOOKUP($N521,all_tags[type],1,FALSE),""),
IFERROR(VLOOKUP($O521,all_tags[type],1,FALSE),"")
)</f>
        <v/>
      </c>
      <c r="AE521" s="5" t="str">
        <f>_xlfn.TEXTJOIN("#",TRUE,
IFERROR(VLOOKUP($F521,all_tags[level],1,FALSE),""),
IFERROR(VLOOKUP($G521,all_tags[level],1,FALSE),""),
IFERROR(VLOOKUP($H521,all_tags[level],1,FALSE),""),
IFERROR(VLOOKUP($I521,all_tags[level],1,FALSE),""),
IFERROR(VLOOKUP($J521,all_tags[level],1,FALSE),""),
IFERROR(VLOOKUP($K521,all_tags[level],1,FALSE),""),
IFERROR(VLOOKUP($L521,all_tags[level],1,FALSE),""),
IFERROR(VLOOKUP($M521,all_tags[level],1,FALSE),""),
IFERROR(VLOOKUP($N521,all_tags[level],1,FALSE),""),
IFERROR(VLOOKUP($O521,all_tags[level],1,FALSE),"")
)</f>
        <v>example</v>
      </c>
      <c r="AF521" s="5" t="str">
        <f>_xlfn.TEXTJOIN("#",TRUE,
IFERROR(VLOOKUP($F521,all_tags[style],1,FALSE),""),
IFERROR(VLOOKUP($G521,all_tags[style],1,FALSE),""),
IFERROR(VLOOKUP($H521,all_tags[style],1,FALSE),""),
IFERROR(VLOOKUP($I521,all_tags[style],1,FALSE),""),
IFERROR(VLOOKUP($J521,all_tags[style],1,FALSE),""),
IFERROR(VLOOKUP($K521,all_tags[style],1,FALSE),""),
IFERROR(VLOOKUP($L521,all_tags[style],1,FALSE),""),
IFERROR(VLOOKUP($M521,all_tags[style],1,FALSE),""),
IFERROR(VLOOKUP($N521,all_tags[style],1,FALSE),""),
IFERROR(VLOOKUP($O521,all_tags[style],1,FALSE),"")
)</f>
        <v/>
      </c>
      <c r="AG521" s="5" t="str">
        <f>_xlfn.TEXTJOIN("#",TRUE,
IFERROR(VLOOKUP($F521,all_tags[theme],1,FALSE),""),
IFERROR(VLOOKUP($G521,all_tags[theme],1,FALSE),""),
IFERROR(VLOOKUP($H521,all_tags[theme],1,FALSE),""),
IFERROR(VLOOKUP($I521,all_tags[theme],1,FALSE),""),
IFERROR(VLOOKUP($J521,all_tags[theme],1,FALSE),""),
IFERROR(VLOOKUP($K521,all_tags[theme],1,FALSE),""),
IFERROR(VLOOKUP($L521,all_tags[theme],1,FALSE),""),
IFERROR(VLOOKUP($M521,all_tags[theme],1,FALSE),""),
IFERROR(VLOOKUP($N521,all_tags[theme],1,FALSE),""),
IFERROR(VLOOKUP($O521,all_tags[theme],1,FALSE),"")
)</f>
        <v>data-analysis</v>
      </c>
      <c r="AH521" s="5" t="str">
        <f>_xlfn.TEXTJOIN("#",TRUE,
IFERROR(VLOOKUP($F521,all_tags[topic],1,FALSE),""),
IFERROR(VLOOKUP($G521,all_tags[topic],1,FALSE),""),
IFERROR(VLOOKUP($H521,all_tags[topic],1,FALSE),""),
IFERROR(VLOOKUP($I521,all_tags[topic],1,FALSE),""),
IFERROR(VLOOKUP($J521,all_tags[topic],1,FALSE),""),
IFERROR(VLOOKUP($K521,all_tags[topic],1,FALSE),""),
IFERROR(VLOOKUP($L521,all_tags[topic],1,FALSE),""),
IFERROR(VLOOKUP($M521,all_tags[topic],1,FALSE),""),
IFERROR(VLOOKUP($N521,all_tags[topic],1,FALSE),""),
IFERROR(VLOOKUP($O521,all_tags[topic],1,FALSE),"")
)</f>
        <v>technology</v>
      </c>
      <c r="AI521" s="5" t="str">
        <f>_xlfn.TEXTJOIN("#",TRUE,
IFERROR(VLOOKUP($F521,all_tags[area],1,FALSE),""),
IFERROR(VLOOKUP($G521,all_tags[area],1,FALSE),""),
IFERROR(VLOOKUP($H521,all_tags[area],1,FALSE),""),
IFERROR(VLOOKUP($I521,all_tags[area],1,FALSE),""),
IFERROR(VLOOKUP($J521,all_tags[area],1,FALSE),""),
IFERROR(VLOOKUP($K521,all_tags[area],1,FALSE),""),
IFERROR(VLOOKUP($L521,all_tags[area],1,FALSE),""),
IFERROR(VLOOKUP($M521,all_tags[area],1,FALSE),""),
IFERROR(VLOOKUP($N521,all_tags[area],1,FALSE),""),
IFERROR(VLOOKUP($O521,all_tags[area],1,FALSE),"")
)</f>
        <v>inference</v>
      </c>
      <c r="AJ521" s="5" t="str">
        <f>_xlfn.TEXTJOIN("#",TRUE,
IFERROR(VLOOKUP($F521,all_tags[technology],1,FALSE),""),
IFERROR(VLOOKUP($G521,all_tags[technology],1,FALSE),""),
IFERROR(VLOOKUP($H521,all_tags[technology],1,FALSE),""),
IFERROR(VLOOKUP($I521,all_tags[technology],1,FALSE),""),
IFERROR(VLOOKUP($J521,all_tags[technology],1,FALSE),""),
IFERROR(VLOOKUP($K521,all_tags[technology],1,FALSE),""),
IFERROR(VLOOKUP($L521,all_tags[technology],1,FALSE),""),
IFERROR(VLOOKUP($M521,all_tags[technology],1,FALSE),""),
IFERROR(VLOOKUP($N521,all_tags[technology],1,FALSE),""),
IFERROR(VLOOKUP($O521,all_tags[technology],1,FALSE),"")
)</f>
        <v>rstats</v>
      </c>
      <c r="AK521" s="5" t="str">
        <f>_xlfn.TEXTJOIN("#",TRUE,
IFERROR(VLOOKUP($F521,all_tags[other],1,FALSE),""),
IFERROR(VLOOKUP($G521,all_tags[other],1,FALSE),""),
IFERROR(VLOOKUP($H521,all_tags[other],1,FALSE),""),
IFERROR(VLOOKUP($I521,all_tags[other],1,FALSE),""),
IFERROR(VLOOKUP($J521,all_tags[other],1,FALSE),""),
IFERROR(VLOOKUP($K521,all_tags[other],1,FALSE),""),
IFERROR(VLOOKUP($L521,all_tags[other],1,FALSE),""),
IFERROR(VLOOKUP($M521,all_tags[other],1,FALSE),""),
IFERROR(VLOOKUP($N521,all_tags[other],1,FALSE),""),
IFERROR(VLOOKUP($O521,all_tags[other],1,FALSE),"")
)</f>
        <v/>
      </c>
      <c r="AL521" t="str">
        <f t="shared" si="8"/>
        <v>post;example;data-analysis;technology;inference;rstats</v>
      </c>
    </row>
    <row r="522" spans="1:38" x14ac:dyDescent="0.25">
      <c r="A522" t="str">
        <f>source_data[[#This Row],[link_id]]</f>
        <v>L01196</v>
      </c>
      <c r="B522" t="str">
        <f>source_data[[#This Row],[link]]</f>
        <v>http://www.deeplytrivial.com/2018/10/statistics-sunday-what-fast-food-can.html</v>
      </c>
      <c r="C522" t="str">
        <f>source_data[[#This Row],[article_title]]</f>
        <v>Statistics Sunday: What Fast Food Can Tell Us About a Community and the World</v>
      </c>
      <c r="D522" t="str">
        <f>source_data[[#This Row],[concatenate]]</f>
        <v>post;example;statistics</v>
      </c>
      <c r="E522">
        <f>source_data[[#This Row],[tag_count]]</f>
        <v>4</v>
      </c>
      <c r="F522" t="str" cm="1">
        <f t="array" ref="F522:H522">_xlfn.TEXTSPLIT(Table5[[#This Row],[concatenate]],";")</f>
        <v>post</v>
      </c>
      <c r="G522" t="str">
        <v>example</v>
      </c>
      <c r="H522" t="str">
        <v>statistics</v>
      </c>
      <c r="Q522">
        <f>IF(ISBLANK(F522),-1,COUNTIF(all_tags[],F522)-COUNTIF(all_tags[category],F522))</f>
        <v>1</v>
      </c>
      <c r="R522">
        <f>IF(ISBLANK(G522),-1,COUNTIF(all_tags[],G522)-COUNTIF(all_tags[category],G522))</f>
        <v>1</v>
      </c>
      <c r="S522">
        <f>IF(ISBLANK(H522),-1,COUNTIF(all_tags[],H522)-COUNTIF(all_tags[category],H522))</f>
        <v>1</v>
      </c>
      <c r="T522">
        <f>IF(ISBLANK(I522),-1,COUNTIF(all_tags[],I522)-COUNTIF(all_tags[category],I522))</f>
        <v>-1</v>
      </c>
      <c r="U522">
        <f>IF(ISBLANK(J522),-1,COUNTIF(all_tags[],J522)-COUNTIF(all_tags[category],J522))</f>
        <v>-1</v>
      </c>
      <c r="V522">
        <f>IF(ISBLANK(K522),-1,COUNTIF(all_tags[],K522)-COUNTIF(all_tags[category],K522))</f>
        <v>-1</v>
      </c>
      <c r="W522">
        <f>IF(ISBLANK(L522),-1,COUNTIF(all_tags[],L522)-COUNTIF(all_tags[category],L522))</f>
        <v>-1</v>
      </c>
      <c r="X522">
        <f>IF(ISBLANK(M522),-1,COUNTIF(all_tags[],M522)-COUNTIF(all_tags[category],M522))</f>
        <v>-1</v>
      </c>
      <c r="Y522">
        <f>IF(ISBLANK(N522),-1,COUNTIF(all_tags[],N522)-COUNTIF(all_tags[category],N522))</f>
        <v>-1</v>
      </c>
      <c r="Z522">
        <f>IF(ISBLANK(O522),-1,COUNTIF(all_tags[],O522)-COUNTIF(all_tags[category],O522))</f>
        <v>-1</v>
      </c>
      <c r="AB522" t="str">
        <f>Table5[[#This Row],[link_id]]</f>
        <v>L01196</v>
      </c>
      <c r="AC522" s="5" t="str">
        <f>_xlfn.TEXTJOIN("#",TRUE,
IFERROR(VLOOKUP($F522,all_tags[format],1,FALSE),""),
IFERROR(VLOOKUP($G522,all_tags[format],1,FALSE),""),
IFERROR(VLOOKUP($H522,all_tags[format],1,FALSE),""),
IFERROR(VLOOKUP($I522,all_tags[format],1,FALSE),""),
IFERROR(VLOOKUP($J522,all_tags[format],1,FALSE),""),
IFERROR(VLOOKUP($K522,all_tags[format],1,FALSE),""),
IFERROR(VLOOKUP($L522,all_tags[format],1,FALSE),""),
IFERROR(VLOOKUP($M522,all_tags[format],1,FALSE),""),
IFERROR(VLOOKUP($N522,all_tags[format],1,FALSE),""),
IFERROR(VLOOKUP($O522,all_tags[format],1,FALSE),"")
)</f>
        <v>post</v>
      </c>
      <c r="AD522" s="5" t="str">
        <f>_xlfn.TEXTJOIN("#",TRUE,
IFERROR(VLOOKUP($F522,all_tags[type],1,FALSE),""),
IFERROR(VLOOKUP($G522,all_tags[type],1,FALSE),""),
IFERROR(VLOOKUP($H522,all_tags[type],1,FALSE),""),
IFERROR(VLOOKUP($I522,all_tags[type],1,FALSE),""),
IFERROR(VLOOKUP($J522,all_tags[type],1,FALSE),""),
IFERROR(VLOOKUP($K522,all_tags[type],1,FALSE),""),
IFERROR(VLOOKUP($L522,all_tags[type],1,FALSE),""),
IFERROR(VLOOKUP($M522,all_tags[type],1,FALSE),""),
IFERROR(VLOOKUP($N522,all_tags[type],1,FALSE),""),
IFERROR(VLOOKUP($O522,all_tags[type],1,FALSE),"")
)</f>
        <v/>
      </c>
      <c r="AE522" s="5" t="str">
        <f>_xlfn.TEXTJOIN("#",TRUE,
IFERROR(VLOOKUP($F522,all_tags[level],1,FALSE),""),
IFERROR(VLOOKUP($G522,all_tags[level],1,FALSE),""),
IFERROR(VLOOKUP($H522,all_tags[level],1,FALSE),""),
IFERROR(VLOOKUP($I522,all_tags[level],1,FALSE),""),
IFERROR(VLOOKUP($J522,all_tags[level],1,FALSE),""),
IFERROR(VLOOKUP($K522,all_tags[level],1,FALSE),""),
IFERROR(VLOOKUP($L522,all_tags[level],1,FALSE),""),
IFERROR(VLOOKUP($M522,all_tags[level],1,FALSE),""),
IFERROR(VLOOKUP($N522,all_tags[level],1,FALSE),""),
IFERROR(VLOOKUP($O522,all_tags[level],1,FALSE),"")
)</f>
        <v>example</v>
      </c>
      <c r="AF522" s="5" t="str">
        <f>_xlfn.TEXTJOIN("#",TRUE,
IFERROR(VLOOKUP($F522,all_tags[style],1,FALSE),""),
IFERROR(VLOOKUP($G522,all_tags[style],1,FALSE),""),
IFERROR(VLOOKUP($H522,all_tags[style],1,FALSE),""),
IFERROR(VLOOKUP($I522,all_tags[style],1,FALSE),""),
IFERROR(VLOOKUP($J522,all_tags[style],1,FALSE),""),
IFERROR(VLOOKUP($K522,all_tags[style],1,FALSE),""),
IFERROR(VLOOKUP($L522,all_tags[style],1,FALSE),""),
IFERROR(VLOOKUP($M522,all_tags[style],1,FALSE),""),
IFERROR(VLOOKUP($N522,all_tags[style],1,FALSE),""),
IFERROR(VLOOKUP($O522,all_tags[style],1,FALSE),"")
)</f>
        <v/>
      </c>
      <c r="AG522" s="5" t="str">
        <f>_xlfn.TEXTJOIN("#",TRUE,
IFERROR(VLOOKUP($F522,all_tags[theme],1,FALSE),""),
IFERROR(VLOOKUP($G522,all_tags[theme],1,FALSE),""),
IFERROR(VLOOKUP($H522,all_tags[theme],1,FALSE),""),
IFERROR(VLOOKUP($I522,all_tags[theme],1,FALSE),""),
IFERROR(VLOOKUP($J522,all_tags[theme],1,FALSE),""),
IFERROR(VLOOKUP($K522,all_tags[theme],1,FALSE),""),
IFERROR(VLOOKUP($L522,all_tags[theme],1,FALSE),""),
IFERROR(VLOOKUP($M522,all_tags[theme],1,FALSE),""),
IFERROR(VLOOKUP($N522,all_tags[theme],1,FALSE),""),
IFERROR(VLOOKUP($O522,all_tags[theme],1,FALSE),"")
)</f>
        <v/>
      </c>
      <c r="AH522" s="5" t="str">
        <f>_xlfn.TEXTJOIN("#",TRUE,
IFERROR(VLOOKUP($F522,all_tags[topic],1,FALSE),""),
IFERROR(VLOOKUP($G522,all_tags[topic],1,FALSE),""),
IFERROR(VLOOKUP($H522,all_tags[topic],1,FALSE),""),
IFERROR(VLOOKUP($I522,all_tags[topic],1,FALSE),""),
IFERROR(VLOOKUP($J522,all_tags[topic],1,FALSE),""),
IFERROR(VLOOKUP($K522,all_tags[topic],1,FALSE),""),
IFERROR(VLOOKUP($L522,all_tags[topic],1,FALSE),""),
IFERROR(VLOOKUP($M522,all_tags[topic],1,FALSE),""),
IFERROR(VLOOKUP($N522,all_tags[topic],1,FALSE),""),
IFERROR(VLOOKUP($O522,all_tags[topic],1,FALSE),"")
)</f>
        <v/>
      </c>
      <c r="AI522" s="5" t="str">
        <f>_xlfn.TEXTJOIN("#",TRUE,
IFERROR(VLOOKUP($F522,all_tags[area],1,FALSE),""),
IFERROR(VLOOKUP($G522,all_tags[area],1,FALSE),""),
IFERROR(VLOOKUP($H522,all_tags[area],1,FALSE),""),
IFERROR(VLOOKUP($I522,all_tags[area],1,FALSE),""),
IFERROR(VLOOKUP($J522,all_tags[area],1,FALSE),""),
IFERROR(VLOOKUP($K522,all_tags[area],1,FALSE),""),
IFERROR(VLOOKUP($L522,all_tags[area],1,FALSE),""),
IFERROR(VLOOKUP($M522,all_tags[area],1,FALSE),""),
IFERROR(VLOOKUP($N522,all_tags[area],1,FALSE),""),
IFERROR(VLOOKUP($O522,all_tags[area],1,FALSE),"")
)</f>
        <v>statistics</v>
      </c>
      <c r="AJ522" s="5" t="str">
        <f>_xlfn.TEXTJOIN("#",TRUE,
IFERROR(VLOOKUP($F522,all_tags[technology],1,FALSE),""),
IFERROR(VLOOKUP($G522,all_tags[technology],1,FALSE),""),
IFERROR(VLOOKUP($H522,all_tags[technology],1,FALSE),""),
IFERROR(VLOOKUP($I522,all_tags[technology],1,FALSE),""),
IFERROR(VLOOKUP($J522,all_tags[technology],1,FALSE),""),
IFERROR(VLOOKUP($K522,all_tags[technology],1,FALSE),""),
IFERROR(VLOOKUP($L522,all_tags[technology],1,FALSE),""),
IFERROR(VLOOKUP($M522,all_tags[technology],1,FALSE),""),
IFERROR(VLOOKUP($N522,all_tags[technology],1,FALSE),""),
IFERROR(VLOOKUP($O522,all_tags[technology],1,FALSE),"")
)</f>
        <v/>
      </c>
      <c r="AK522" s="5" t="str">
        <f>_xlfn.TEXTJOIN("#",TRUE,
IFERROR(VLOOKUP($F522,all_tags[other],1,FALSE),""),
IFERROR(VLOOKUP($G522,all_tags[other],1,FALSE),""),
IFERROR(VLOOKUP($H522,all_tags[other],1,FALSE),""),
IFERROR(VLOOKUP($I522,all_tags[other],1,FALSE),""),
IFERROR(VLOOKUP($J522,all_tags[other],1,FALSE),""),
IFERROR(VLOOKUP($K522,all_tags[other],1,FALSE),""),
IFERROR(VLOOKUP($L522,all_tags[other],1,FALSE),""),
IFERROR(VLOOKUP($M522,all_tags[other],1,FALSE),""),
IFERROR(VLOOKUP($N522,all_tags[other],1,FALSE),""),
IFERROR(VLOOKUP($O522,all_tags[other],1,FALSE),"")
)</f>
        <v/>
      </c>
      <c r="AL522" t="str">
        <f t="shared" si="8"/>
        <v>post;example;statistics</v>
      </c>
    </row>
    <row r="523" spans="1:38" x14ac:dyDescent="0.25">
      <c r="A523" t="str">
        <f>source_data[[#This Row],[link_id]]</f>
        <v>L01197</v>
      </c>
      <c r="B523" t="str">
        <f>source_data[[#This Row],[link]]</f>
        <v>http://www.deeplytrivial.com/2017/08/statistics-sunday-how-does-consumer.html</v>
      </c>
      <c r="C523" t="str">
        <f>source_data[[#This Row],[article_title]]</f>
        <v>Statistics Sunday: How Does the Consumer Price Index Work?</v>
      </c>
      <c r="D523" t="str">
        <f>source_data[[#This Row],[concatenate]]</f>
        <v>post;general;overview;technique;statistics;cpi</v>
      </c>
      <c r="E523">
        <f>source_data[[#This Row],[tag_count]]</f>
        <v>6</v>
      </c>
      <c r="F523" t="str" cm="1">
        <f t="array" ref="F523:K523">_xlfn.TEXTSPLIT(Table5[[#This Row],[concatenate]],";")</f>
        <v>post</v>
      </c>
      <c r="G523" t="str">
        <v>general</v>
      </c>
      <c r="H523" t="str">
        <v>overview</v>
      </c>
      <c r="I523" t="str">
        <v>technique</v>
      </c>
      <c r="J523" t="str">
        <v>statistics</v>
      </c>
      <c r="K523" t="str">
        <v>cpi</v>
      </c>
      <c r="Q523">
        <f>IF(ISBLANK(F523),-1,COUNTIF(all_tags[],F523)-COUNTIF(all_tags[category],F523))</f>
        <v>1</v>
      </c>
      <c r="R523">
        <f>IF(ISBLANK(G523),-1,COUNTIF(all_tags[],G523)-COUNTIF(all_tags[category],G523))</f>
        <v>1</v>
      </c>
      <c r="S523">
        <f>IF(ISBLANK(H523),-1,COUNTIF(all_tags[],H523)-COUNTIF(all_tags[category],H523))</f>
        <v>1</v>
      </c>
      <c r="T523">
        <f>IF(ISBLANK(I523),-1,COUNTIF(all_tags[],I523)-COUNTIF(all_tags[category],I523))</f>
        <v>1</v>
      </c>
      <c r="U523">
        <f>IF(ISBLANK(J523),-1,COUNTIF(all_tags[],J523)-COUNTIF(all_tags[category],J523))</f>
        <v>1</v>
      </c>
      <c r="V523">
        <f>IF(ISBLANK(K523),-1,COUNTIF(all_tags[],K523)-COUNTIF(all_tags[category],K523))</f>
        <v>1</v>
      </c>
      <c r="W523">
        <f>IF(ISBLANK(L523),-1,COUNTIF(all_tags[],L523)-COUNTIF(all_tags[category],L523))</f>
        <v>-1</v>
      </c>
      <c r="X523">
        <f>IF(ISBLANK(M523),-1,COUNTIF(all_tags[],M523)-COUNTIF(all_tags[category],M523))</f>
        <v>-1</v>
      </c>
      <c r="Y523">
        <f>IF(ISBLANK(N523),-1,COUNTIF(all_tags[],N523)-COUNTIF(all_tags[category],N523))</f>
        <v>-1</v>
      </c>
      <c r="Z523">
        <f>IF(ISBLANK(O523),-1,COUNTIF(all_tags[],O523)-COUNTIF(all_tags[category],O523))</f>
        <v>-1</v>
      </c>
      <c r="AB523" t="str">
        <f>Table5[[#This Row],[link_id]]</f>
        <v>L01197</v>
      </c>
      <c r="AC523" s="5" t="str">
        <f>_xlfn.TEXTJOIN("#",TRUE,
IFERROR(VLOOKUP($F523,all_tags[format],1,FALSE),""),
IFERROR(VLOOKUP($G523,all_tags[format],1,FALSE),""),
IFERROR(VLOOKUP($H523,all_tags[format],1,FALSE),""),
IFERROR(VLOOKUP($I523,all_tags[format],1,FALSE),""),
IFERROR(VLOOKUP($J523,all_tags[format],1,FALSE),""),
IFERROR(VLOOKUP($K523,all_tags[format],1,FALSE),""),
IFERROR(VLOOKUP($L523,all_tags[format],1,FALSE),""),
IFERROR(VLOOKUP($M523,all_tags[format],1,FALSE),""),
IFERROR(VLOOKUP($N523,all_tags[format],1,FALSE),""),
IFERROR(VLOOKUP($O523,all_tags[format],1,FALSE),"")
)</f>
        <v>post</v>
      </c>
      <c r="AD523" s="5" t="str">
        <f>_xlfn.TEXTJOIN("#",TRUE,
IFERROR(VLOOKUP($F523,all_tags[type],1,FALSE),""),
IFERROR(VLOOKUP($G523,all_tags[type],1,FALSE),""),
IFERROR(VLOOKUP($H523,all_tags[type],1,FALSE),""),
IFERROR(VLOOKUP($I523,all_tags[type],1,FALSE),""),
IFERROR(VLOOKUP($J523,all_tags[type],1,FALSE),""),
IFERROR(VLOOKUP($K523,all_tags[type],1,FALSE),""),
IFERROR(VLOOKUP($L523,all_tags[type],1,FALSE),""),
IFERROR(VLOOKUP($M523,all_tags[type],1,FALSE),""),
IFERROR(VLOOKUP($N523,all_tags[type],1,FALSE),""),
IFERROR(VLOOKUP($O523,all_tags[type],1,FALSE),"")
)</f>
        <v>general</v>
      </c>
      <c r="AE523" s="5" t="str">
        <f>_xlfn.TEXTJOIN("#",TRUE,
IFERROR(VLOOKUP($F523,all_tags[level],1,FALSE),""),
IFERROR(VLOOKUP($G523,all_tags[level],1,FALSE),""),
IFERROR(VLOOKUP($H523,all_tags[level],1,FALSE),""),
IFERROR(VLOOKUP($I523,all_tags[level],1,FALSE),""),
IFERROR(VLOOKUP($J523,all_tags[level],1,FALSE),""),
IFERROR(VLOOKUP($K523,all_tags[level],1,FALSE),""),
IFERROR(VLOOKUP($L523,all_tags[level],1,FALSE),""),
IFERROR(VLOOKUP($M523,all_tags[level],1,FALSE),""),
IFERROR(VLOOKUP($N523,all_tags[level],1,FALSE),""),
IFERROR(VLOOKUP($O523,all_tags[level],1,FALSE),"")
)</f>
        <v>overview</v>
      </c>
      <c r="AF523" s="5" t="str">
        <f>_xlfn.TEXTJOIN("#",TRUE,
IFERROR(VLOOKUP($F523,all_tags[style],1,FALSE),""),
IFERROR(VLOOKUP($G523,all_tags[style],1,FALSE),""),
IFERROR(VLOOKUP($H523,all_tags[style],1,FALSE),""),
IFERROR(VLOOKUP($I523,all_tags[style],1,FALSE),""),
IFERROR(VLOOKUP($J523,all_tags[style],1,FALSE),""),
IFERROR(VLOOKUP($K523,all_tags[style],1,FALSE),""),
IFERROR(VLOOKUP($L523,all_tags[style],1,FALSE),""),
IFERROR(VLOOKUP($M523,all_tags[style],1,FALSE),""),
IFERROR(VLOOKUP($N523,all_tags[style],1,FALSE),""),
IFERROR(VLOOKUP($O523,all_tags[style],1,FALSE),"")
)</f>
        <v/>
      </c>
      <c r="AG523" s="5" t="str">
        <f>_xlfn.TEXTJOIN("#",TRUE,
IFERROR(VLOOKUP($F523,all_tags[theme],1,FALSE),""),
IFERROR(VLOOKUP($G523,all_tags[theme],1,FALSE),""),
IFERROR(VLOOKUP($H523,all_tags[theme],1,FALSE),""),
IFERROR(VLOOKUP($I523,all_tags[theme],1,FALSE),""),
IFERROR(VLOOKUP($J523,all_tags[theme],1,FALSE),""),
IFERROR(VLOOKUP($K523,all_tags[theme],1,FALSE),""),
IFERROR(VLOOKUP($L523,all_tags[theme],1,FALSE),""),
IFERROR(VLOOKUP($M523,all_tags[theme],1,FALSE),""),
IFERROR(VLOOKUP($N523,all_tags[theme],1,FALSE),""),
IFERROR(VLOOKUP($O523,all_tags[theme],1,FALSE),"")
)</f>
        <v/>
      </c>
      <c r="AH523" s="5" t="str">
        <f>_xlfn.TEXTJOIN("#",TRUE,
IFERROR(VLOOKUP($F523,all_tags[topic],1,FALSE),""),
IFERROR(VLOOKUP($G523,all_tags[topic],1,FALSE),""),
IFERROR(VLOOKUP($H523,all_tags[topic],1,FALSE),""),
IFERROR(VLOOKUP($I523,all_tags[topic],1,FALSE),""),
IFERROR(VLOOKUP($J523,all_tags[topic],1,FALSE),""),
IFERROR(VLOOKUP($K523,all_tags[topic],1,FALSE),""),
IFERROR(VLOOKUP($L523,all_tags[topic],1,FALSE),""),
IFERROR(VLOOKUP($M523,all_tags[topic],1,FALSE),""),
IFERROR(VLOOKUP($N523,all_tags[topic],1,FALSE),""),
IFERROR(VLOOKUP($O523,all_tags[topic],1,FALSE),"")
)</f>
        <v>technique</v>
      </c>
      <c r="AI523" s="5" t="str">
        <f>_xlfn.TEXTJOIN("#",TRUE,
IFERROR(VLOOKUP($F523,all_tags[area],1,FALSE),""),
IFERROR(VLOOKUP($G523,all_tags[area],1,FALSE),""),
IFERROR(VLOOKUP($H523,all_tags[area],1,FALSE),""),
IFERROR(VLOOKUP($I523,all_tags[area],1,FALSE),""),
IFERROR(VLOOKUP($J523,all_tags[area],1,FALSE),""),
IFERROR(VLOOKUP($K523,all_tags[area],1,FALSE),""),
IFERROR(VLOOKUP($L523,all_tags[area],1,FALSE),""),
IFERROR(VLOOKUP($M523,all_tags[area],1,FALSE),""),
IFERROR(VLOOKUP($N523,all_tags[area],1,FALSE),""),
IFERROR(VLOOKUP($O523,all_tags[area],1,FALSE),"")
)</f>
        <v>statistics#cpi</v>
      </c>
      <c r="AJ523" s="5" t="str">
        <f>_xlfn.TEXTJOIN("#",TRUE,
IFERROR(VLOOKUP($F523,all_tags[technology],1,FALSE),""),
IFERROR(VLOOKUP($G523,all_tags[technology],1,FALSE),""),
IFERROR(VLOOKUP($H523,all_tags[technology],1,FALSE),""),
IFERROR(VLOOKUP($I523,all_tags[technology],1,FALSE),""),
IFERROR(VLOOKUP($J523,all_tags[technology],1,FALSE),""),
IFERROR(VLOOKUP($K523,all_tags[technology],1,FALSE),""),
IFERROR(VLOOKUP($L523,all_tags[technology],1,FALSE),""),
IFERROR(VLOOKUP($M523,all_tags[technology],1,FALSE),""),
IFERROR(VLOOKUP($N523,all_tags[technology],1,FALSE),""),
IFERROR(VLOOKUP($O523,all_tags[technology],1,FALSE),"")
)</f>
        <v/>
      </c>
      <c r="AK523" s="5" t="str">
        <f>_xlfn.TEXTJOIN("#",TRUE,
IFERROR(VLOOKUP($F523,all_tags[other],1,FALSE),""),
IFERROR(VLOOKUP($G523,all_tags[other],1,FALSE),""),
IFERROR(VLOOKUP($H523,all_tags[other],1,FALSE),""),
IFERROR(VLOOKUP($I523,all_tags[other],1,FALSE),""),
IFERROR(VLOOKUP($J523,all_tags[other],1,FALSE),""),
IFERROR(VLOOKUP($K523,all_tags[other],1,FALSE),""),
IFERROR(VLOOKUP($L523,all_tags[other],1,FALSE),""),
IFERROR(VLOOKUP($M523,all_tags[other],1,FALSE),""),
IFERROR(VLOOKUP($N523,all_tags[other],1,FALSE),""),
IFERROR(VLOOKUP($O523,all_tags[other],1,FALSE),"")
)</f>
        <v/>
      </c>
      <c r="AL523" t="str">
        <f t="shared" si="8"/>
        <v>post;general;overview;technique;statistics;cpi</v>
      </c>
    </row>
    <row r="524" spans="1:38" ht="30" x14ac:dyDescent="0.25">
      <c r="A524" t="str">
        <f>source_data[[#This Row],[link_id]]</f>
        <v>L01198</v>
      </c>
      <c r="B524" t="str">
        <f>source_data[[#This Row],[link]]</f>
        <v>https://blog.dataiku.com/mvp-for-data-projects</v>
      </c>
      <c r="C524" t="str">
        <f>source_data[[#This Row],[article_title]]</f>
        <v>MVP for Data Projects</v>
      </c>
      <c r="D524" t="str">
        <f>source_data[[#This Row],[concatenate]]</f>
        <v>post;project;recommendation;definition;data</v>
      </c>
      <c r="E524">
        <f>source_data[[#This Row],[tag_count]]</f>
        <v>5</v>
      </c>
      <c r="F524" t="str" cm="1">
        <f t="array" ref="F524:J524">_xlfn.TEXTSPLIT(Table5[[#This Row],[concatenate]],";")</f>
        <v>post</v>
      </c>
      <c r="G524" t="str">
        <v>project</v>
      </c>
      <c r="H524" t="str">
        <v>recommendation</v>
      </c>
      <c r="I524" t="str">
        <v>definition</v>
      </c>
      <c r="J524" t="str">
        <v>data</v>
      </c>
      <c r="Q524">
        <f>IF(ISBLANK(F524),-1,COUNTIF(all_tags[],F524)-COUNTIF(all_tags[category],F524))</f>
        <v>1</v>
      </c>
      <c r="R524">
        <f>IF(ISBLANK(G524),-1,COUNTIF(all_tags[],G524)-COUNTIF(all_tags[category],G524))</f>
        <v>1</v>
      </c>
      <c r="S524">
        <f>IF(ISBLANK(H524),-1,COUNTIF(all_tags[],H524)-COUNTIF(all_tags[category],H524))</f>
        <v>1</v>
      </c>
      <c r="T524">
        <f>IF(ISBLANK(I524),-1,COUNTIF(all_tags[],I524)-COUNTIF(all_tags[category],I524))</f>
        <v>1</v>
      </c>
      <c r="U524">
        <f>IF(ISBLANK(J524),-1,COUNTIF(all_tags[],J524)-COUNTIF(all_tags[category],J524))</f>
        <v>1</v>
      </c>
      <c r="V524">
        <f>IF(ISBLANK(K524),-1,COUNTIF(all_tags[],K524)-COUNTIF(all_tags[category],K524))</f>
        <v>-1</v>
      </c>
      <c r="W524">
        <f>IF(ISBLANK(L524),-1,COUNTIF(all_tags[],L524)-COUNTIF(all_tags[category],L524))</f>
        <v>-1</v>
      </c>
      <c r="X524">
        <f>IF(ISBLANK(M524),-1,COUNTIF(all_tags[],M524)-COUNTIF(all_tags[category],M524))</f>
        <v>-1</v>
      </c>
      <c r="Y524">
        <f>IF(ISBLANK(N524),-1,COUNTIF(all_tags[],N524)-COUNTIF(all_tags[category],N524))</f>
        <v>-1</v>
      </c>
      <c r="Z524">
        <f>IF(ISBLANK(O524),-1,COUNTIF(all_tags[],O524)-COUNTIF(all_tags[category],O524))</f>
        <v>-1</v>
      </c>
      <c r="AB524" t="str">
        <f>Table5[[#This Row],[link_id]]</f>
        <v>L01198</v>
      </c>
      <c r="AC524" s="5" t="str">
        <f>_xlfn.TEXTJOIN("#",TRUE,
IFERROR(VLOOKUP($F524,all_tags[format],1,FALSE),""),
IFERROR(VLOOKUP($G524,all_tags[format],1,FALSE),""),
IFERROR(VLOOKUP($H524,all_tags[format],1,FALSE),""),
IFERROR(VLOOKUP($I524,all_tags[format],1,FALSE),""),
IFERROR(VLOOKUP($J524,all_tags[format],1,FALSE),""),
IFERROR(VLOOKUP($K524,all_tags[format],1,FALSE),""),
IFERROR(VLOOKUP($L524,all_tags[format],1,FALSE),""),
IFERROR(VLOOKUP($M524,all_tags[format],1,FALSE),""),
IFERROR(VLOOKUP($N524,all_tags[format],1,FALSE),""),
IFERROR(VLOOKUP($O524,all_tags[format],1,FALSE),"")
)</f>
        <v>post</v>
      </c>
      <c r="AD524" s="5" t="str">
        <f>_xlfn.TEXTJOIN("#",TRUE,
IFERROR(VLOOKUP($F524,all_tags[type],1,FALSE),""),
IFERROR(VLOOKUP($G524,all_tags[type],1,FALSE),""),
IFERROR(VLOOKUP($H524,all_tags[type],1,FALSE),""),
IFERROR(VLOOKUP($I524,all_tags[type],1,FALSE),""),
IFERROR(VLOOKUP($J524,all_tags[type],1,FALSE),""),
IFERROR(VLOOKUP($K524,all_tags[type],1,FALSE),""),
IFERROR(VLOOKUP($L524,all_tags[type],1,FALSE),""),
IFERROR(VLOOKUP($M524,all_tags[type],1,FALSE),""),
IFERROR(VLOOKUP($N524,all_tags[type],1,FALSE),""),
IFERROR(VLOOKUP($O524,all_tags[type],1,FALSE),"")
)</f>
        <v>project#recommendation</v>
      </c>
      <c r="AE524" s="5" t="str">
        <f>_xlfn.TEXTJOIN("#",TRUE,
IFERROR(VLOOKUP($F524,all_tags[level],1,FALSE),""),
IFERROR(VLOOKUP($G524,all_tags[level],1,FALSE),""),
IFERROR(VLOOKUP($H524,all_tags[level],1,FALSE),""),
IFERROR(VLOOKUP($I524,all_tags[level],1,FALSE),""),
IFERROR(VLOOKUP($J524,all_tags[level],1,FALSE),""),
IFERROR(VLOOKUP($K524,all_tags[level],1,FALSE),""),
IFERROR(VLOOKUP($L524,all_tags[level],1,FALSE),""),
IFERROR(VLOOKUP($M524,all_tags[level],1,FALSE),""),
IFERROR(VLOOKUP($N524,all_tags[level],1,FALSE),""),
IFERROR(VLOOKUP($O524,all_tags[level],1,FALSE),"")
)</f>
        <v>definition</v>
      </c>
      <c r="AF524" s="5" t="str">
        <f>_xlfn.TEXTJOIN("#",TRUE,
IFERROR(VLOOKUP($F524,all_tags[style],1,FALSE),""),
IFERROR(VLOOKUP($G524,all_tags[style],1,FALSE),""),
IFERROR(VLOOKUP($H524,all_tags[style],1,FALSE),""),
IFERROR(VLOOKUP($I524,all_tags[style],1,FALSE),""),
IFERROR(VLOOKUP($J524,all_tags[style],1,FALSE),""),
IFERROR(VLOOKUP($K524,all_tags[style],1,FALSE),""),
IFERROR(VLOOKUP($L524,all_tags[style],1,FALSE),""),
IFERROR(VLOOKUP($M524,all_tags[style],1,FALSE),""),
IFERROR(VLOOKUP($N524,all_tags[style],1,FALSE),""),
IFERROR(VLOOKUP($O524,all_tags[style],1,FALSE),"")
)</f>
        <v/>
      </c>
      <c r="AG524" s="5" t="str">
        <f>_xlfn.TEXTJOIN("#",TRUE,
IFERROR(VLOOKUP($F524,all_tags[theme],1,FALSE),""),
IFERROR(VLOOKUP($G524,all_tags[theme],1,FALSE),""),
IFERROR(VLOOKUP($H524,all_tags[theme],1,FALSE),""),
IFERROR(VLOOKUP($I524,all_tags[theme],1,FALSE),""),
IFERROR(VLOOKUP($J524,all_tags[theme],1,FALSE),""),
IFERROR(VLOOKUP($K524,all_tags[theme],1,FALSE),""),
IFERROR(VLOOKUP($L524,all_tags[theme],1,FALSE),""),
IFERROR(VLOOKUP($M524,all_tags[theme],1,FALSE),""),
IFERROR(VLOOKUP($N524,all_tags[theme],1,FALSE),""),
IFERROR(VLOOKUP($O524,all_tags[theme],1,FALSE),"")
)</f>
        <v/>
      </c>
      <c r="AH524" s="5" t="str">
        <f>_xlfn.TEXTJOIN("#",TRUE,
IFERROR(VLOOKUP($F524,all_tags[topic],1,FALSE),""),
IFERROR(VLOOKUP($G524,all_tags[topic],1,FALSE),""),
IFERROR(VLOOKUP($H524,all_tags[topic],1,FALSE),""),
IFERROR(VLOOKUP($I524,all_tags[topic],1,FALSE),""),
IFERROR(VLOOKUP($J524,all_tags[topic],1,FALSE),""),
IFERROR(VLOOKUP($K524,all_tags[topic],1,FALSE),""),
IFERROR(VLOOKUP($L524,all_tags[topic],1,FALSE),""),
IFERROR(VLOOKUP($M524,all_tags[topic],1,FALSE),""),
IFERROR(VLOOKUP($N524,all_tags[topic],1,FALSE),""),
IFERROR(VLOOKUP($O524,all_tags[topic],1,FALSE),"")
)</f>
        <v>data</v>
      </c>
      <c r="AI524" s="5" t="str">
        <f>_xlfn.TEXTJOIN("#",TRUE,
IFERROR(VLOOKUP($F524,all_tags[area],1,FALSE),""),
IFERROR(VLOOKUP($G524,all_tags[area],1,FALSE),""),
IFERROR(VLOOKUP($H524,all_tags[area],1,FALSE),""),
IFERROR(VLOOKUP($I524,all_tags[area],1,FALSE),""),
IFERROR(VLOOKUP($J524,all_tags[area],1,FALSE),""),
IFERROR(VLOOKUP($K524,all_tags[area],1,FALSE),""),
IFERROR(VLOOKUP($L524,all_tags[area],1,FALSE),""),
IFERROR(VLOOKUP($M524,all_tags[area],1,FALSE),""),
IFERROR(VLOOKUP($N524,all_tags[area],1,FALSE),""),
IFERROR(VLOOKUP($O524,all_tags[area],1,FALSE),"")
)</f>
        <v/>
      </c>
      <c r="AJ524" s="5" t="str">
        <f>_xlfn.TEXTJOIN("#",TRUE,
IFERROR(VLOOKUP($F524,all_tags[technology],1,FALSE),""),
IFERROR(VLOOKUP($G524,all_tags[technology],1,FALSE),""),
IFERROR(VLOOKUP($H524,all_tags[technology],1,FALSE),""),
IFERROR(VLOOKUP($I524,all_tags[technology],1,FALSE),""),
IFERROR(VLOOKUP($J524,all_tags[technology],1,FALSE),""),
IFERROR(VLOOKUP($K524,all_tags[technology],1,FALSE),""),
IFERROR(VLOOKUP($L524,all_tags[technology],1,FALSE),""),
IFERROR(VLOOKUP($M524,all_tags[technology],1,FALSE),""),
IFERROR(VLOOKUP($N524,all_tags[technology],1,FALSE),""),
IFERROR(VLOOKUP($O524,all_tags[technology],1,FALSE),"")
)</f>
        <v/>
      </c>
      <c r="AK524" s="5" t="str">
        <f>_xlfn.TEXTJOIN("#",TRUE,
IFERROR(VLOOKUP($F524,all_tags[other],1,FALSE),""),
IFERROR(VLOOKUP($G524,all_tags[other],1,FALSE),""),
IFERROR(VLOOKUP($H524,all_tags[other],1,FALSE),""),
IFERROR(VLOOKUP($I524,all_tags[other],1,FALSE),""),
IFERROR(VLOOKUP($J524,all_tags[other],1,FALSE),""),
IFERROR(VLOOKUP($K524,all_tags[other],1,FALSE),""),
IFERROR(VLOOKUP($L524,all_tags[other],1,FALSE),""),
IFERROR(VLOOKUP($M524,all_tags[other],1,FALSE),""),
IFERROR(VLOOKUP($N524,all_tags[other],1,FALSE),""),
IFERROR(VLOOKUP($O524,all_tags[other],1,FALSE),"")
)</f>
        <v/>
      </c>
      <c r="AL524" t="str">
        <f t="shared" si="8"/>
        <v>post;project;recommendation;definition;data</v>
      </c>
    </row>
    <row r="525" spans="1:38" x14ac:dyDescent="0.25">
      <c r="A525" t="str">
        <f>source_data[[#This Row],[link_id]]</f>
        <v>L01200</v>
      </c>
      <c r="B525" t="str">
        <f>source_data[[#This Row],[link]]</f>
        <v>https://clhenrick.io/d3-for-print-carto/</v>
      </c>
      <c r="C525" t="str">
        <f>source_data[[#This Row],[article_title]]</f>
        <v>D3JS for Print Cartography</v>
      </c>
      <c r="D525" t="str">
        <f>source_data[[#This Row],[concatenate]]</f>
        <v>post;workflow;technology;geospatial;d3js</v>
      </c>
      <c r="E525">
        <f>source_data[[#This Row],[tag_count]]</f>
        <v>5</v>
      </c>
      <c r="F525" t="str" cm="1">
        <f t="array" ref="F525:J525">_xlfn.TEXTSPLIT(Table5[[#This Row],[concatenate]],";")</f>
        <v>post</v>
      </c>
      <c r="G525" t="str">
        <v>workflow</v>
      </c>
      <c r="H525" t="str">
        <v>technology</v>
      </c>
      <c r="I525" t="str">
        <v>geospatial</v>
      </c>
      <c r="J525" t="str">
        <v>d3js</v>
      </c>
      <c r="Q525">
        <f>IF(ISBLANK(F525),-1,COUNTIF(all_tags[],F525)-COUNTIF(all_tags[category],F525))</f>
        <v>1</v>
      </c>
      <c r="R525">
        <f>IF(ISBLANK(G525),-1,COUNTIF(all_tags[],G525)-COUNTIF(all_tags[category],G525))</f>
        <v>1</v>
      </c>
      <c r="S525">
        <f>IF(ISBLANK(H525),-1,COUNTIF(all_tags[],H525)-COUNTIF(all_tags[category],H525))</f>
        <v>1</v>
      </c>
      <c r="T525">
        <f>IF(ISBLANK(I525),-1,COUNTIF(all_tags[],I525)-COUNTIF(all_tags[category],I525))</f>
        <v>1</v>
      </c>
      <c r="U525">
        <f>IF(ISBLANK(J525),-1,COUNTIF(all_tags[],J525)-COUNTIF(all_tags[category],J525))</f>
        <v>1</v>
      </c>
      <c r="V525">
        <f>IF(ISBLANK(K525),-1,COUNTIF(all_tags[],K525)-COUNTIF(all_tags[category],K525))</f>
        <v>-1</v>
      </c>
      <c r="W525">
        <f>IF(ISBLANK(L525),-1,COUNTIF(all_tags[],L525)-COUNTIF(all_tags[category],L525))</f>
        <v>-1</v>
      </c>
      <c r="X525">
        <f>IF(ISBLANK(M525),-1,COUNTIF(all_tags[],M525)-COUNTIF(all_tags[category],M525))</f>
        <v>-1</v>
      </c>
      <c r="Y525">
        <f>IF(ISBLANK(N525),-1,COUNTIF(all_tags[],N525)-COUNTIF(all_tags[category],N525))</f>
        <v>-1</v>
      </c>
      <c r="Z525">
        <f>IF(ISBLANK(O525),-1,COUNTIF(all_tags[],O525)-COUNTIF(all_tags[category],O525))</f>
        <v>-1</v>
      </c>
      <c r="AB525" t="str">
        <f>Table5[[#This Row],[link_id]]</f>
        <v>L01200</v>
      </c>
      <c r="AC525" s="5" t="str">
        <f>_xlfn.TEXTJOIN("#",TRUE,
IFERROR(VLOOKUP($F525,all_tags[format],1,FALSE),""),
IFERROR(VLOOKUP($G525,all_tags[format],1,FALSE),""),
IFERROR(VLOOKUP($H525,all_tags[format],1,FALSE),""),
IFERROR(VLOOKUP($I525,all_tags[format],1,FALSE),""),
IFERROR(VLOOKUP($J525,all_tags[format],1,FALSE),""),
IFERROR(VLOOKUP($K525,all_tags[format],1,FALSE),""),
IFERROR(VLOOKUP($L525,all_tags[format],1,FALSE),""),
IFERROR(VLOOKUP($M525,all_tags[format],1,FALSE),""),
IFERROR(VLOOKUP($N525,all_tags[format],1,FALSE),""),
IFERROR(VLOOKUP($O525,all_tags[format],1,FALSE),"")
)</f>
        <v>post</v>
      </c>
      <c r="AD525" s="5" t="str">
        <f>_xlfn.TEXTJOIN("#",TRUE,
IFERROR(VLOOKUP($F525,all_tags[type],1,FALSE),""),
IFERROR(VLOOKUP($G525,all_tags[type],1,FALSE),""),
IFERROR(VLOOKUP($H525,all_tags[type],1,FALSE),""),
IFERROR(VLOOKUP($I525,all_tags[type],1,FALSE),""),
IFERROR(VLOOKUP($J525,all_tags[type],1,FALSE),""),
IFERROR(VLOOKUP($K525,all_tags[type],1,FALSE),""),
IFERROR(VLOOKUP($L525,all_tags[type],1,FALSE),""),
IFERROR(VLOOKUP($M525,all_tags[type],1,FALSE),""),
IFERROR(VLOOKUP($N525,all_tags[type],1,FALSE),""),
IFERROR(VLOOKUP($O525,all_tags[type],1,FALSE),"")
)</f>
        <v/>
      </c>
      <c r="AE525" s="5" t="str">
        <f>_xlfn.TEXTJOIN("#",TRUE,
IFERROR(VLOOKUP($F525,all_tags[level],1,FALSE),""),
IFERROR(VLOOKUP($G525,all_tags[level],1,FALSE),""),
IFERROR(VLOOKUP($H525,all_tags[level],1,FALSE),""),
IFERROR(VLOOKUP($I525,all_tags[level],1,FALSE),""),
IFERROR(VLOOKUP($J525,all_tags[level],1,FALSE),""),
IFERROR(VLOOKUP($K525,all_tags[level],1,FALSE),""),
IFERROR(VLOOKUP($L525,all_tags[level],1,FALSE),""),
IFERROR(VLOOKUP($M525,all_tags[level],1,FALSE),""),
IFERROR(VLOOKUP($N525,all_tags[level],1,FALSE),""),
IFERROR(VLOOKUP($O525,all_tags[level],1,FALSE),"")
)</f>
        <v/>
      </c>
      <c r="AF525" s="5" t="str">
        <f>_xlfn.TEXTJOIN("#",TRUE,
IFERROR(VLOOKUP($F525,all_tags[style],1,FALSE),""),
IFERROR(VLOOKUP($G525,all_tags[style],1,FALSE),""),
IFERROR(VLOOKUP($H525,all_tags[style],1,FALSE),""),
IFERROR(VLOOKUP($I525,all_tags[style],1,FALSE),""),
IFERROR(VLOOKUP($J525,all_tags[style],1,FALSE),""),
IFERROR(VLOOKUP($K525,all_tags[style],1,FALSE),""),
IFERROR(VLOOKUP($L525,all_tags[style],1,FALSE),""),
IFERROR(VLOOKUP($M525,all_tags[style],1,FALSE),""),
IFERROR(VLOOKUP($N525,all_tags[style],1,FALSE),""),
IFERROR(VLOOKUP($O525,all_tags[style],1,FALSE),"")
)</f>
        <v/>
      </c>
      <c r="AG525" s="5" t="str">
        <f>_xlfn.TEXTJOIN("#",TRUE,
IFERROR(VLOOKUP($F525,all_tags[theme],1,FALSE),""),
IFERROR(VLOOKUP($G525,all_tags[theme],1,FALSE),""),
IFERROR(VLOOKUP($H525,all_tags[theme],1,FALSE),""),
IFERROR(VLOOKUP($I525,all_tags[theme],1,FALSE),""),
IFERROR(VLOOKUP($J525,all_tags[theme],1,FALSE),""),
IFERROR(VLOOKUP($K525,all_tags[theme],1,FALSE),""),
IFERROR(VLOOKUP($L525,all_tags[theme],1,FALSE),""),
IFERROR(VLOOKUP($M525,all_tags[theme],1,FALSE),""),
IFERROR(VLOOKUP($N525,all_tags[theme],1,FALSE),""),
IFERROR(VLOOKUP($O525,all_tags[theme],1,FALSE),"")
)</f>
        <v/>
      </c>
      <c r="AH525" s="5" t="str">
        <f>_xlfn.TEXTJOIN("#",TRUE,
IFERROR(VLOOKUP($F525,all_tags[topic],1,FALSE),""),
IFERROR(VLOOKUP($G525,all_tags[topic],1,FALSE),""),
IFERROR(VLOOKUP($H525,all_tags[topic],1,FALSE),""),
IFERROR(VLOOKUP($I525,all_tags[topic],1,FALSE),""),
IFERROR(VLOOKUP($J525,all_tags[topic],1,FALSE),""),
IFERROR(VLOOKUP($K525,all_tags[topic],1,FALSE),""),
IFERROR(VLOOKUP($L525,all_tags[topic],1,FALSE),""),
IFERROR(VLOOKUP($M525,all_tags[topic],1,FALSE),""),
IFERROR(VLOOKUP($N525,all_tags[topic],1,FALSE),""),
IFERROR(VLOOKUP($O525,all_tags[topic],1,FALSE),"")
)</f>
        <v>workflow#technology</v>
      </c>
      <c r="AI525" s="5" t="str">
        <f>_xlfn.TEXTJOIN("#",TRUE,
IFERROR(VLOOKUP($F525,all_tags[area],1,FALSE),""),
IFERROR(VLOOKUP($G525,all_tags[area],1,FALSE),""),
IFERROR(VLOOKUP($H525,all_tags[area],1,FALSE),""),
IFERROR(VLOOKUP($I525,all_tags[area],1,FALSE),""),
IFERROR(VLOOKUP($J525,all_tags[area],1,FALSE),""),
IFERROR(VLOOKUP($K525,all_tags[area],1,FALSE),""),
IFERROR(VLOOKUP($L525,all_tags[area],1,FALSE),""),
IFERROR(VLOOKUP($M525,all_tags[area],1,FALSE),""),
IFERROR(VLOOKUP($N525,all_tags[area],1,FALSE),""),
IFERROR(VLOOKUP($O525,all_tags[area],1,FALSE),"")
)</f>
        <v>geospatial</v>
      </c>
      <c r="AJ525" s="5" t="str">
        <f>_xlfn.TEXTJOIN("#",TRUE,
IFERROR(VLOOKUP($F525,all_tags[technology],1,FALSE),""),
IFERROR(VLOOKUP($G525,all_tags[technology],1,FALSE),""),
IFERROR(VLOOKUP($H525,all_tags[technology],1,FALSE),""),
IFERROR(VLOOKUP($I525,all_tags[technology],1,FALSE),""),
IFERROR(VLOOKUP($J525,all_tags[technology],1,FALSE),""),
IFERROR(VLOOKUP($K525,all_tags[technology],1,FALSE),""),
IFERROR(VLOOKUP($L525,all_tags[technology],1,FALSE),""),
IFERROR(VLOOKUP($M525,all_tags[technology],1,FALSE),""),
IFERROR(VLOOKUP($N525,all_tags[technology],1,FALSE),""),
IFERROR(VLOOKUP($O525,all_tags[technology],1,FALSE),"")
)</f>
        <v>d3js</v>
      </c>
      <c r="AK525" s="5" t="str">
        <f>_xlfn.TEXTJOIN("#",TRUE,
IFERROR(VLOOKUP($F525,all_tags[other],1,FALSE),""),
IFERROR(VLOOKUP($G525,all_tags[other],1,FALSE),""),
IFERROR(VLOOKUP($H525,all_tags[other],1,FALSE),""),
IFERROR(VLOOKUP($I525,all_tags[other],1,FALSE),""),
IFERROR(VLOOKUP($J525,all_tags[other],1,FALSE),""),
IFERROR(VLOOKUP($K525,all_tags[other],1,FALSE),""),
IFERROR(VLOOKUP($L525,all_tags[other],1,FALSE),""),
IFERROR(VLOOKUP($M525,all_tags[other],1,FALSE),""),
IFERROR(VLOOKUP($N525,all_tags[other],1,FALSE),""),
IFERROR(VLOOKUP($O525,all_tags[other],1,FALSE),"")
)</f>
        <v/>
      </c>
      <c r="AL525" t="str">
        <f t="shared" si="8"/>
        <v>post;workflow;technology;geospatial;d3js</v>
      </c>
    </row>
    <row r="526" spans="1:38" x14ac:dyDescent="0.25">
      <c r="A526" t="str">
        <f>source_data[[#This Row],[link_id]]</f>
        <v>L01202</v>
      </c>
      <c r="B526" t="str">
        <f>source_data[[#This Row],[link]]</f>
        <v>https://alper.datav.is/publications/dashboards/</v>
      </c>
      <c r="C526" t="str">
        <f>source_data[[#This Row],[article_title]]</f>
        <v>What Do We Talk About When We Talk About Dashboards?</v>
      </c>
      <c r="D526" t="str">
        <f>source_data[[#This Row],[concatenate]]</f>
        <v>paper;talk;perspective;example;data-viz;dashboard</v>
      </c>
      <c r="E526">
        <f>source_data[[#This Row],[tag_count]]</f>
        <v>6</v>
      </c>
      <c r="F526" t="str" cm="1">
        <f t="array" ref="F526:K526">_xlfn.TEXTSPLIT(Table5[[#This Row],[concatenate]],";")</f>
        <v>paper</v>
      </c>
      <c r="G526" t="str">
        <v>talk</v>
      </c>
      <c r="H526" t="str">
        <v>perspective</v>
      </c>
      <c r="I526" t="str">
        <v>example</v>
      </c>
      <c r="J526" t="str">
        <v>data-viz</v>
      </c>
      <c r="K526" t="str">
        <v>dashboard</v>
      </c>
      <c r="Q526">
        <f>IF(ISBLANK(F526),-1,COUNTIF(all_tags[],F526)-COUNTIF(all_tags[category],F526))</f>
        <v>1</v>
      </c>
      <c r="R526">
        <f>IF(ISBLANK(G526),-1,COUNTIF(all_tags[],G526)-COUNTIF(all_tags[category],G526))</f>
        <v>1</v>
      </c>
      <c r="S526">
        <f>IF(ISBLANK(H526),-1,COUNTIF(all_tags[],H526)-COUNTIF(all_tags[category],H526))</f>
        <v>1</v>
      </c>
      <c r="T526">
        <f>IF(ISBLANK(I526),-1,COUNTIF(all_tags[],I526)-COUNTIF(all_tags[category],I526))</f>
        <v>1</v>
      </c>
      <c r="U526">
        <f>IF(ISBLANK(J526),-1,COUNTIF(all_tags[],J526)-COUNTIF(all_tags[category],J526))</f>
        <v>1</v>
      </c>
      <c r="V526">
        <f>IF(ISBLANK(K526),-1,COUNTIF(all_tags[],K526)-COUNTIF(all_tags[category],K526))</f>
        <v>1</v>
      </c>
      <c r="W526">
        <f>IF(ISBLANK(L526),-1,COUNTIF(all_tags[],L526)-COUNTIF(all_tags[category],L526))</f>
        <v>-1</v>
      </c>
      <c r="X526">
        <f>IF(ISBLANK(M526),-1,COUNTIF(all_tags[],M526)-COUNTIF(all_tags[category],M526))</f>
        <v>-1</v>
      </c>
      <c r="Y526">
        <f>IF(ISBLANK(N526),-1,COUNTIF(all_tags[],N526)-COUNTIF(all_tags[category],N526))</f>
        <v>-1</v>
      </c>
      <c r="Z526">
        <f>IF(ISBLANK(O526),-1,COUNTIF(all_tags[],O526)-COUNTIF(all_tags[category],O526))</f>
        <v>-1</v>
      </c>
      <c r="AB526" t="str">
        <f>Table5[[#This Row],[link_id]]</f>
        <v>L01202</v>
      </c>
      <c r="AC526" s="5" t="str">
        <f>_xlfn.TEXTJOIN("#",TRUE,
IFERROR(VLOOKUP($F526,all_tags[format],1,FALSE),""),
IFERROR(VLOOKUP($G526,all_tags[format],1,FALSE),""),
IFERROR(VLOOKUP($H526,all_tags[format],1,FALSE),""),
IFERROR(VLOOKUP($I526,all_tags[format],1,FALSE),""),
IFERROR(VLOOKUP($J526,all_tags[format],1,FALSE),""),
IFERROR(VLOOKUP($K526,all_tags[format],1,FALSE),""),
IFERROR(VLOOKUP($L526,all_tags[format],1,FALSE),""),
IFERROR(VLOOKUP($M526,all_tags[format],1,FALSE),""),
IFERROR(VLOOKUP($N526,all_tags[format],1,FALSE),""),
IFERROR(VLOOKUP($O526,all_tags[format],1,FALSE),"")
)</f>
        <v>paper#talk</v>
      </c>
      <c r="AD526" s="5" t="str">
        <f>_xlfn.TEXTJOIN("#",TRUE,
IFERROR(VLOOKUP($F526,all_tags[type],1,FALSE),""),
IFERROR(VLOOKUP($G526,all_tags[type],1,FALSE),""),
IFERROR(VLOOKUP($H526,all_tags[type],1,FALSE),""),
IFERROR(VLOOKUP($I526,all_tags[type],1,FALSE),""),
IFERROR(VLOOKUP($J526,all_tags[type],1,FALSE),""),
IFERROR(VLOOKUP($K526,all_tags[type],1,FALSE),""),
IFERROR(VLOOKUP($L526,all_tags[type],1,FALSE),""),
IFERROR(VLOOKUP($M526,all_tags[type],1,FALSE),""),
IFERROR(VLOOKUP($N526,all_tags[type],1,FALSE),""),
IFERROR(VLOOKUP($O526,all_tags[type],1,FALSE),"")
)</f>
        <v>perspective</v>
      </c>
      <c r="AE526" s="5" t="str">
        <f>_xlfn.TEXTJOIN("#",TRUE,
IFERROR(VLOOKUP($F526,all_tags[level],1,FALSE),""),
IFERROR(VLOOKUP($G526,all_tags[level],1,FALSE),""),
IFERROR(VLOOKUP($H526,all_tags[level],1,FALSE),""),
IFERROR(VLOOKUP($I526,all_tags[level],1,FALSE),""),
IFERROR(VLOOKUP($J526,all_tags[level],1,FALSE),""),
IFERROR(VLOOKUP($K526,all_tags[level],1,FALSE),""),
IFERROR(VLOOKUP($L526,all_tags[level],1,FALSE),""),
IFERROR(VLOOKUP($M526,all_tags[level],1,FALSE),""),
IFERROR(VLOOKUP($N526,all_tags[level],1,FALSE),""),
IFERROR(VLOOKUP($O526,all_tags[level],1,FALSE),"")
)</f>
        <v>example</v>
      </c>
      <c r="AF526" s="5" t="str">
        <f>_xlfn.TEXTJOIN("#",TRUE,
IFERROR(VLOOKUP($F526,all_tags[style],1,FALSE),""),
IFERROR(VLOOKUP($G526,all_tags[style],1,FALSE),""),
IFERROR(VLOOKUP($H526,all_tags[style],1,FALSE),""),
IFERROR(VLOOKUP($I526,all_tags[style],1,FALSE),""),
IFERROR(VLOOKUP($J526,all_tags[style],1,FALSE),""),
IFERROR(VLOOKUP($K526,all_tags[style],1,FALSE),""),
IFERROR(VLOOKUP($L526,all_tags[style],1,FALSE),""),
IFERROR(VLOOKUP($M526,all_tags[style],1,FALSE),""),
IFERROR(VLOOKUP($N526,all_tags[style],1,FALSE),""),
IFERROR(VLOOKUP($O526,all_tags[style],1,FALSE),"")
)</f>
        <v/>
      </c>
      <c r="AG526" s="5" t="str">
        <f>_xlfn.TEXTJOIN("#",TRUE,
IFERROR(VLOOKUP($F526,all_tags[theme],1,FALSE),""),
IFERROR(VLOOKUP($G526,all_tags[theme],1,FALSE),""),
IFERROR(VLOOKUP($H526,all_tags[theme],1,FALSE),""),
IFERROR(VLOOKUP($I526,all_tags[theme],1,FALSE),""),
IFERROR(VLOOKUP($J526,all_tags[theme],1,FALSE),""),
IFERROR(VLOOKUP($K526,all_tags[theme],1,FALSE),""),
IFERROR(VLOOKUP($L526,all_tags[theme],1,FALSE),""),
IFERROR(VLOOKUP($M526,all_tags[theme],1,FALSE),""),
IFERROR(VLOOKUP($N526,all_tags[theme],1,FALSE),""),
IFERROR(VLOOKUP($O526,all_tags[theme],1,FALSE),"")
)</f>
        <v>data-viz</v>
      </c>
      <c r="AH526" s="5" t="str">
        <f>_xlfn.TEXTJOIN("#",TRUE,
IFERROR(VLOOKUP($F526,all_tags[topic],1,FALSE),""),
IFERROR(VLOOKUP($G526,all_tags[topic],1,FALSE),""),
IFERROR(VLOOKUP($H526,all_tags[topic],1,FALSE),""),
IFERROR(VLOOKUP($I526,all_tags[topic],1,FALSE),""),
IFERROR(VLOOKUP($J526,all_tags[topic],1,FALSE),""),
IFERROR(VLOOKUP($K526,all_tags[topic],1,FALSE),""),
IFERROR(VLOOKUP($L526,all_tags[topic],1,FALSE),""),
IFERROR(VLOOKUP($M526,all_tags[topic],1,FALSE),""),
IFERROR(VLOOKUP($N526,all_tags[topic],1,FALSE),""),
IFERROR(VLOOKUP($O526,all_tags[topic],1,FALSE),"")
)</f>
        <v/>
      </c>
      <c r="AI526" s="5" t="str">
        <f>_xlfn.TEXTJOIN("#",TRUE,
IFERROR(VLOOKUP($F526,all_tags[area],1,FALSE),""),
IFERROR(VLOOKUP($G526,all_tags[area],1,FALSE),""),
IFERROR(VLOOKUP($H526,all_tags[area],1,FALSE),""),
IFERROR(VLOOKUP($I526,all_tags[area],1,FALSE),""),
IFERROR(VLOOKUP($J526,all_tags[area],1,FALSE),""),
IFERROR(VLOOKUP($K526,all_tags[area],1,FALSE),""),
IFERROR(VLOOKUP($L526,all_tags[area],1,FALSE),""),
IFERROR(VLOOKUP($M526,all_tags[area],1,FALSE),""),
IFERROR(VLOOKUP($N526,all_tags[area],1,FALSE),""),
IFERROR(VLOOKUP($O526,all_tags[area],1,FALSE),"")
)</f>
        <v>dashboard</v>
      </c>
      <c r="AJ526" s="5" t="str">
        <f>_xlfn.TEXTJOIN("#",TRUE,
IFERROR(VLOOKUP($F526,all_tags[technology],1,FALSE),""),
IFERROR(VLOOKUP($G526,all_tags[technology],1,FALSE),""),
IFERROR(VLOOKUP($H526,all_tags[technology],1,FALSE),""),
IFERROR(VLOOKUP($I526,all_tags[technology],1,FALSE),""),
IFERROR(VLOOKUP($J526,all_tags[technology],1,FALSE),""),
IFERROR(VLOOKUP($K526,all_tags[technology],1,FALSE),""),
IFERROR(VLOOKUP($L526,all_tags[technology],1,FALSE),""),
IFERROR(VLOOKUP($M526,all_tags[technology],1,FALSE),""),
IFERROR(VLOOKUP($N526,all_tags[technology],1,FALSE),""),
IFERROR(VLOOKUP($O526,all_tags[technology],1,FALSE),"")
)</f>
        <v/>
      </c>
      <c r="AK526" s="5" t="str">
        <f>_xlfn.TEXTJOIN("#",TRUE,
IFERROR(VLOOKUP($F526,all_tags[other],1,FALSE),""),
IFERROR(VLOOKUP($G526,all_tags[other],1,FALSE),""),
IFERROR(VLOOKUP($H526,all_tags[other],1,FALSE),""),
IFERROR(VLOOKUP($I526,all_tags[other],1,FALSE),""),
IFERROR(VLOOKUP($J526,all_tags[other],1,FALSE),""),
IFERROR(VLOOKUP($K526,all_tags[other],1,FALSE),""),
IFERROR(VLOOKUP($L526,all_tags[other],1,FALSE),""),
IFERROR(VLOOKUP($M526,all_tags[other],1,FALSE),""),
IFERROR(VLOOKUP($N526,all_tags[other],1,FALSE),""),
IFERROR(VLOOKUP($O526,all_tags[other],1,FALSE),"")
)</f>
        <v/>
      </c>
      <c r="AL526" t="str">
        <f t="shared" si="8"/>
        <v>paper;talk;perspective;example;data-viz;dashboard</v>
      </c>
    </row>
    <row r="527" spans="1:38" x14ac:dyDescent="0.25">
      <c r="A527" t="str">
        <f>source_data[[#This Row],[link_id]]</f>
        <v>L01203</v>
      </c>
      <c r="B527" t="str">
        <f>source_data[[#This Row],[link]]</f>
        <v>https://blogs.scientificamerican.com/sa-visual/visualizing-science-illustration-and-beyond/</v>
      </c>
      <c r="C527" t="str">
        <f>source_data[[#This Row],[article_title]]</f>
        <v>Visualizing Science: Illustration and Beyond</v>
      </c>
      <c r="D527" t="str">
        <f>source_data[[#This Row],[concatenate]]</f>
        <v>article;general;data-viz;design</v>
      </c>
      <c r="E527">
        <f>source_data[[#This Row],[tag_count]]</f>
        <v>5</v>
      </c>
      <c r="F527" t="str" cm="1">
        <f t="array" ref="F527:I527">_xlfn.TEXTSPLIT(Table5[[#This Row],[concatenate]],";")</f>
        <v>article</v>
      </c>
      <c r="G527" t="str">
        <v>general</v>
      </c>
      <c r="H527" t="str">
        <v>data-viz</v>
      </c>
      <c r="I527" t="str">
        <v>design</v>
      </c>
      <c r="Q527">
        <f>IF(ISBLANK(F527),-1,COUNTIF(all_tags[],F527)-COUNTIF(all_tags[category],F527))</f>
        <v>1</v>
      </c>
      <c r="R527">
        <f>IF(ISBLANK(G527),-1,COUNTIF(all_tags[],G527)-COUNTIF(all_tags[category],G527))</f>
        <v>1</v>
      </c>
      <c r="S527">
        <f>IF(ISBLANK(H527),-1,COUNTIF(all_tags[],H527)-COUNTIF(all_tags[category],H527))</f>
        <v>1</v>
      </c>
      <c r="T527">
        <f>IF(ISBLANK(I527),-1,COUNTIF(all_tags[],I527)-COUNTIF(all_tags[category],I527))</f>
        <v>1</v>
      </c>
      <c r="U527">
        <f>IF(ISBLANK(J527),-1,COUNTIF(all_tags[],J527)-COUNTIF(all_tags[category],J527))</f>
        <v>-1</v>
      </c>
      <c r="V527">
        <f>IF(ISBLANK(K527),-1,COUNTIF(all_tags[],K527)-COUNTIF(all_tags[category],K527))</f>
        <v>-1</v>
      </c>
      <c r="W527">
        <f>IF(ISBLANK(L527),-1,COUNTIF(all_tags[],L527)-COUNTIF(all_tags[category],L527))</f>
        <v>-1</v>
      </c>
      <c r="X527">
        <f>IF(ISBLANK(M527),-1,COUNTIF(all_tags[],M527)-COUNTIF(all_tags[category],M527))</f>
        <v>-1</v>
      </c>
      <c r="Y527">
        <f>IF(ISBLANK(N527),-1,COUNTIF(all_tags[],N527)-COUNTIF(all_tags[category],N527))</f>
        <v>-1</v>
      </c>
      <c r="Z527">
        <f>IF(ISBLANK(O527),-1,COUNTIF(all_tags[],O527)-COUNTIF(all_tags[category],O527))</f>
        <v>-1</v>
      </c>
      <c r="AB527" t="str">
        <f>Table5[[#This Row],[link_id]]</f>
        <v>L01203</v>
      </c>
      <c r="AC527" s="5" t="str">
        <f>_xlfn.TEXTJOIN("#",TRUE,
IFERROR(VLOOKUP($F527,all_tags[format],1,FALSE),""),
IFERROR(VLOOKUP($G527,all_tags[format],1,FALSE),""),
IFERROR(VLOOKUP($H527,all_tags[format],1,FALSE),""),
IFERROR(VLOOKUP($I527,all_tags[format],1,FALSE),""),
IFERROR(VLOOKUP($J527,all_tags[format],1,FALSE),""),
IFERROR(VLOOKUP($K527,all_tags[format],1,FALSE),""),
IFERROR(VLOOKUP($L527,all_tags[format],1,FALSE),""),
IFERROR(VLOOKUP($M527,all_tags[format],1,FALSE),""),
IFERROR(VLOOKUP($N527,all_tags[format],1,FALSE),""),
IFERROR(VLOOKUP($O527,all_tags[format],1,FALSE),"")
)</f>
        <v>article</v>
      </c>
      <c r="AD527" s="5" t="str">
        <f>_xlfn.TEXTJOIN("#",TRUE,
IFERROR(VLOOKUP($F527,all_tags[type],1,FALSE),""),
IFERROR(VLOOKUP($G527,all_tags[type],1,FALSE),""),
IFERROR(VLOOKUP($H527,all_tags[type],1,FALSE),""),
IFERROR(VLOOKUP($I527,all_tags[type],1,FALSE),""),
IFERROR(VLOOKUP($J527,all_tags[type],1,FALSE),""),
IFERROR(VLOOKUP($K527,all_tags[type],1,FALSE),""),
IFERROR(VLOOKUP($L527,all_tags[type],1,FALSE),""),
IFERROR(VLOOKUP($M527,all_tags[type],1,FALSE),""),
IFERROR(VLOOKUP($N527,all_tags[type],1,FALSE),""),
IFERROR(VLOOKUP($O527,all_tags[type],1,FALSE),"")
)</f>
        <v>general</v>
      </c>
      <c r="AE527" s="5" t="str">
        <f>_xlfn.TEXTJOIN("#",TRUE,
IFERROR(VLOOKUP($F527,all_tags[level],1,FALSE),""),
IFERROR(VLOOKUP($G527,all_tags[level],1,FALSE),""),
IFERROR(VLOOKUP($H527,all_tags[level],1,FALSE),""),
IFERROR(VLOOKUP($I527,all_tags[level],1,FALSE),""),
IFERROR(VLOOKUP($J527,all_tags[level],1,FALSE),""),
IFERROR(VLOOKUP($K527,all_tags[level],1,FALSE),""),
IFERROR(VLOOKUP($L527,all_tags[level],1,FALSE),""),
IFERROR(VLOOKUP($M527,all_tags[level],1,FALSE),""),
IFERROR(VLOOKUP($N527,all_tags[level],1,FALSE),""),
IFERROR(VLOOKUP($O527,all_tags[level],1,FALSE),"")
)</f>
        <v/>
      </c>
      <c r="AF527" s="5" t="str">
        <f>_xlfn.TEXTJOIN("#",TRUE,
IFERROR(VLOOKUP($F527,all_tags[style],1,FALSE),""),
IFERROR(VLOOKUP($G527,all_tags[style],1,FALSE),""),
IFERROR(VLOOKUP($H527,all_tags[style],1,FALSE),""),
IFERROR(VLOOKUP($I527,all_tags[style],1,FALSE),""),
IFERROR(VLOOKUP($J527,all_tags[style],1,FALSE),""),
IFERROR(VLOOKUP($K527,all_tags[style],1,FALSE),""),
IFERROR(VLOOKUP($L527,all_tags[style],1,FALSE),""),
IFERROR(VLOOKUP($M527,all_tags[style],1,FALSE),""),
IFERROR(VLOOKUP($N527,all_tags[style],1,FALSE),""),
IFERROR(VLOOKUP($O527,all_tags[style],1,FALSE),"")
)</f>
        <v/>
      </c>
      <c r="AG527" s="5" t="str">
        <f>_xlfn.TEXTJOIN("#",TRUE,
IFERROR(VLOOKUP($F527,all_tags[theme],1,FALSE),""),
IFERROR(VLOOKUP($G527,all_tags[theme],1,FALSE),""),
IFERROR(VLOOKUP($H527,all_tags[theme],1,FALSE),""),
IFERROR(VLOOKUP($I527,all_tags[theme],1,FALSE),""),
IFERROR(VLOOKUP($J527,all_tags[theme],1,FALSE),""),
IFERROR(VLOOKUP($K527,all_tags[theme],1,FALSE),""),
IFERROR(VLOOKUP($L527,all_tags[theme],1,FALSE),""),
IFERROR(VLOOKUP($M527,all_tags[theme],1,FALSE),""),
IFERROR(VLOOKUP($N527,all_tags[theme],1,FALSE),""),
IFERROR(VLOOKUP($O527,all_tags[theme],1,FALSE),"")
)</f>
        <v>data-viz</v>
      </c>
      <c r="AH527" s="5" t="str">
        <f>_xlfn.TEXTJOIN("#",TRUE,
IFERROR(VLOOKUP($F527,all_tags[topic],1,FALSE),""),
IFERROR(VLOOKUP($G527,all_tags[topic],1,FALSE),""),
IFERROR(VLOOKUP($H527,all_tags[topic],1,FALSE),""),
IFERROR(VLOOKUP($I527,all_tags[topic],1,FALSE),""),
IFERROR(VLOOKUP($J527,all_tags[topic],1,FALSE),""),
IFERROR(VLOOKUP($K527,all_tags[topic],1,FALSE),""),
IFERROR(VLOOKUP($L527,all_tags[topic],1,FALSE),""),
IFERROR(VLOOKUP($M527,all_tags[topic],1,FALSE),""),
IFERROR(VLOOKUP($N527,all_tags[topic],1,FALSE),""),
IFERROR(VLOOKUP($O527,all_tags[topic],1,FALSE),"")
)</f>
        <v>design</v>
      </c>
      <c r="AI527" s="5" t="str">
        <f>_xlfn.TEXTJOIN("#",TRUE,
IFERROR(VLOOKUP($F527,all_tags[area],1,FALSE),""),
IFERROR(VLOOKUP($G527,all_tags[area],1,FALSE),""),
IFERROR(VLOOKUP($H527,all_tags[area],1,FALSE),""),
IFERROR(VLOOKUP($I527,all_tags[area],1,FALSE),""),
IFERROR(VLOOKUP($J527,all_tags[area],1,FALSE),""),
IFERROR(VLOOKUP($K527,all_tags[area],1,FALSE),""),
IFERROR(VLOOKUP($L527,all_tags[area],1,FALSE),""),
IFERROR(VLOOKUP($M527,all_tags[area],1,FALSE),""),
IFERROR(VLOOKUP($N527,all_tags[area],1,FALSE),""),
IFERROR(VLOOKUP($O527,all_tags[area],1,FALSE),"")
)</f>
        <v/>
      </c>
      <c r="AJ527" s="5" t="str">
        <f>_xlfn.TEXTJOIN("#",TRUE,
IFERROR(VLOOKUP($F527,all_tags[technology],1,FALSE),""),
IFERROR(VLOOKUP($G527,all_tags[technology],1,FALSE),""),
IFERROR(VLOOKUP($H527,all_tags[technology],1,FALSE),""),
IFERROR(VLOOKUP($I527,all_tags[technology],1,FALSE),""),
IFERROR(VLOOKUP($J527,all_tags[technology],1,FALSE),""),
IFERROR(VLOOKUP($K527,all_tags[technology],1,FALSE),""),
IFERROR(VLOOKUP($L527,all_tags[technology],1,FALSE),""),
IFERROR(VLOOKUP($M527,all_tags[technology],1,FALSE),""),
IFERROR(VLOOKUP($N527,all_tags[technology],1,FALSE),""),
IFERROR(VLOOKUP($O527,all_tags[technology],1,FALSE),"")
)</f>
        <v/>
      </c>
      <c r="AK527" s="5" t="str">
        <f>_xlfn.TEXTJOIN("#",TRUE,
IFERROR(VLOOKUP($F527,all_tags[other],1,FALSE),""),
IFERROR(VLOOKUP($G527,all_tags[other],1,FALSE),""),
IFERROR(VLOOKUP($H527,all_tags[other],1,FALSE),""),
IFERROR(VLOOKUP($I527,all_tags[other],1,FALSE),""),
IFERROR(VLOOKUP($J527,all_tags[other],1,FALSE),""),
IFERROR(VLOOKUP($K527,all_tags[other],1,FALSE),""),
IFERROR(VLOOKUP($L527,all_tags[other],1,FALSE),""),
IFERROR(VLOOKUP($M527,all_tags[other],1,FALSE),""),
IFERROR(VLOOKUP($N527,all_tags[other],1,FALSE),""),
IFERROR(VLOOKUP($O527,all_tags[other],1,FALSE),"")
)</f>
        <v/>
      </c>
      <c r="AL527" t="str">
        <f t="shared" si="8"/>
        <v>article;general;data-viz;design</v>
      </c>
    </row>
    <row r="528" spans="1:38" x14ac:dyDescent="0.25">
      <c r="A528" t="str">
        <f>source_data[[#This Row],[link_id]]</f>
        <v>L01204</v>
      </c>
      <c r="B528" t="str">
        <f>source_data[[#This Row],[link]]</f>
        <v>https://twitter.com/NadiehBremer/status/1057378232654327809/photo/1</v>
      </c>
      <c r="C528" t="str">
        <f>source_data[[#This Row],[article_title]]</f>
        <v>Really, @sxywu has really outdone herself this time! Her latest project with @SFMOMA literally looks like something that I didn’t think was possible with #dataviz &amp;amp; programming, so artistic and subtle 😍🤩 https://t.co/eynD1TR2tx</v>
      </c>
      <c r="D528" t="str">
        <f>source_data[[#This Row],[concatenate]]</f>
        <v>post;example;data-viz;inspiration</v>
      </c>
      <c r="E528">
        <f>source_data[[#This Row],[tag_count]]</f>
        <v>4</v>
      </c>
      <c r="F528" t="str" cm="1">
        <f t="array" ref="F528:I528">_xlfn.TEXTSPLIT(Table5[[#This Row],[concatenate]],";")</f>
        <v>post</v>
      </c>
      <c r="G528" t="str">
        <v>example</v>
      </c>
      <c r="H528" t="str">
        <v>data-viz</v>
      </c>
      <c r="I528" t="str">
        <v>inspiration</v>
      </c>
      <c r="Q528">
        <f>IF(ISBLANK(F528),-1,COUNTIF(all_tags[],F528)-COUNTIF(all_tags[category],F528))</f>
        <v>1</v>
      </c>
      <c r="R528">
        <f>IF(ISBLANK(G528),-1,COUNTIF(all_tags[],G528)-COUNTIF(all_tags[category],G528))</f>
        <v>1</v>
      </c>
      <c r="S528">
        <f>IF(ISBLANK(H528),-1,COUNTIF(all_tags[],H528)-COUNTIF(all_tags[category],H528))</f>
        <v>1</v>
      </c>
      <c r="T528">
        <f>IF(ISBLANK(I528),-1,COUNTIF(all_tags[],I528)-COUNTIF(all_tags[category],I528))</f>
        <v>1</v>
      </c>
      <c r="U528">
        <f>IF(ISBLANK(J528),-1,COUNTIF(all_tags[],J528)-COUNTIF(all_tags[category],J528))</f>
        <v>-1</v>
      </c>
      <c r="V528">
        <f>IF(ISBLANK(K528),-1,COUNTIF(all_tags[],K528)-COUNTIF(all_tags[category],K528))</f>
        <v>-1</v>
      </c>
      <c r="W528">
        <f>IF(ISBLANK(L528),-1,COUNTIF(all_tags[],L528)-COUNTIF(all_tags[category],L528))</f>
        <v>-1</v>
      </c>
      <c r="X528">
        <f>IF(ISBLANK(M528),-1,COUNTIF(all_tags[],M528)-COUNTIF(all_tags[category],M528))</f>
        <v>-1</v>
      </c>
      <c r="Y528">
        <f>IF(ISBLANK(N528),-1,COUNTIF(all_tags[],N528)-COUNTIF(all_tags[category],N528))</f>
        <v>-1</v>
      </c>
      <c r="Z528">
        <f>IF(ISBLANK(O528),-1,COUNTIF(all_tags[],O528)-COUNTIF(all_tags[category],O528))</f>
        <v>-1</v>
      </c>
      <c r="AB528" t="str">
        <f>Table5[[#This Row],[link_id]]</f>
        <v>L01204</v>
      </c>
      <c r="AC528" s="5" t="str">
        <f>_xlfn.TEXTJOIN("#",TRUE,
IFERROR(VLOOKUP($F528,all_tags[format],1,FALSE),""),
IFERROR(VLOOKUP($G528,all_tags[format],1,FALSE),""),
IFERROR(VLOOKUP($H528,all_tags[format],1,FALSE),""),
IFERROR(VLOOKUP($I528,all_tags[format],1,FALSE),""),
IFERROR(VLOOKUP($J528,all_tags[format],1,FALSE),""),
IFERROR(VLOOKUP($K528,all_tags[format],1,FALSE),""),
IFERROR(VLOOKUP($L528,all_tags[format],1,FALSE),""),
IFERROR(VLOOKUP($M528,all_tags[format],1,FALSE),""),
IFERROR(VLOOKUP($N528,all_tags[format],1,FALSE),""),
IFERROR(VLOOKUP($O528,all_tags[format],1,FALSE),"")
)</f>
        <v>post</v>
      </c>
      <c r="AD528" s="5" t="str">
        <f>_xlfn.TEXTJOIN("#",TRUE,
IFERROR(VLOOKUP($F528,all_tags[type],1,FALSE),""),
IFERROR(VLOOKUP($G528,all_tags[type],1,FALSE),""),
IFERROR(VLOOKUP($H528,all_tags[type],1,FALSE),""),
IFERROR(VLOOKUP($I528,all_tags[type],1,FALSE),""),
IFERROR(VLOOKUP($J528,all_tags[type],1,FALSE),""),
IFERROR(VLOOKUP($K528,all_tags[type],1,FALSE),""),
IFERROR(VLOOKUP($L528,all_tags[type],1,FALSE),""),
IFERROR(VLOOKUP($M528,all_tags[type],1,FALSE),""),
IFERROR(VLOOKUP($N528,all_tags[type],1,FALSE),""),
IFERROR(VLOOKUP($O528,all_tags[type],1,FALSE),"")
)</f>
        <v/>
      </c>
      <c r="AE528" s="5" t="str">
        <f>_xlfn.TEXTJOIN("#",TRUE,
IFERROR(VLOOKUP($F528,all_tags[level],1,FALSE),""),
IFERROR(VLOOKUP($G528,all_tags[level],1,FALSE),""),
IFERROR(VLOOKUP($H528,all_tags[level],1,FALSE),""),
IFERROR(VLOOKUP($I528,all_tags[level],1,FALSE),""),
IFERROR(VLOOKUP($J528,all_tags[level],1,FALSE),""),
IFERROR(VLOOKUP($K528,all_tags[level],1,FALSE),""),
IFERROR(VLOOKUP($L528,all_tags[level],1,FALSE),""),
IFERROR(VLOOKUP($M528,all_tags[level],1,FALSE),""),
IFERROR(VLOOKUP($N528,all_tags[level],1,FALSE),""),
IFERROR(VLOOKUP($O528,all_tags[level],1,FALSE),"")
)</f>
        <v>example</v>
      </c>
      <c r="AF528" s="5" t="str">
        <f>_xlfn.TEXTJOIN("#",TRUE,
IFERROR(VLOOKUP($F528,all_tags[style],1,FALSE),""),
IFERROR(VLOOKUP($G528,all_tags[style],1,FALSE),""),
IFERROR(VLOOKUP($H528,all_tags[style],1,FALSE),""),
IFERROR(VLOOKUP($I528,all_tags[style],1,FALSE),""),
IFERROR(VLOOKUP($J528,all_tags[style],1,FALSE),""),
IFERROR(VLOOKUP($K528,all_tags[style],1,FALSE),""),
IFERROR(VLOOKUP($L528,all_tags[style],1,FALSE),""),
IFERROR(VLOOKUP($M528,all_tags[style],1,FALSE),""),
IFERROR(VLOOKUP($N528,all_tags[style],1,FALSE),""),
IFERROR(VLOOKUP($O528,all_tags[style],1,FALSE),"")
)</f>
        <v/>
      </c>
      <c r="AG528" s="5" t="str">
        <f>_xlfn.TEXTJOIN("#",TRUE,
IFERROR(VLOOKUP($F528,all_tags[theme],1,FALSE),""),
IFERROR(VLOOKUP($G528,all_tags[theme],1,FALSE),""),
IFERROR(VLOOKUP($H528,all_tags[theme],1,FALSE),""),
IFERROR(VLOOKUP($I528,all_tags[theme],1,FALSE),""),
IFERROR(VLOOKUP($J528,all_tags[theme],1,FALSE),""),
IFERROR(VLOOKUP($K528,all_tags[theme],1,FALSE),""),
IFERROR(VLOOKUP($L528,all_tags[theme],1,FALSE),""),
IFERROR(VLOOKUP($M528,all_tags[theme],1,FALSE),""),
IFERROR(VLOOKUP($N528,all_tags[theme],1,FALSE),""),
IFERROR(VLOOKUP($O528,all_tags[theme],1,FALSE),"")
)</f>
        <v>data-viz</v>
      </c>
      <c r="AH528" s="5" t="str">
        <f>_xlfn.TEXTJOIN("#",TRUE,
IFERROR(VLOOKUP($F528,all_tags[topic],1,FALSE),""),
IFERROR(VLOOKUP($G528,all_tags[topic],1,FALSE),""),
IFERROR(VLOOKUP($H528,all_tags[topic],1,FALSE),""),
IFERROR(VLOOKUP($I528,all_tags[topic],1,FALSE),""),
IFERROR(VLOOKUP($J528,all_tags[topic],1,FALSE),""),
IFERROR(VLOOKUP($K528,all_tags[topic],1,FALSE),""),
IFERROR(VLOOKUP($L528,all_tags[topic],1,FALSE),""),
IFERROR(VLOOKUP($M528,all_tags[topic],1,FALSE),""),
IFERROR(VLOOKUP($N528,all_tags[topic],1,FALSE),""),
IFERROR(VLOOKUP($O528,all_tags[topic],1,FALSE),"")
)</f>
        <v/>
      </c>
      <c r="AI528" s="5" t="str">
        <f>_xlfn.TEXTJOIN("#",TRUE,
IFERROR(VLOOKUP($F528,all_tags[area],1,FALSE),""),
IFERROR(VLOOKUP($G528,all_tags[area],1,FALSE),""),
IFERROR(VLOOKUP($H528,all_tags[area],1,FALSE),""),
IFERROR(VLOOKUP($I528,all_tags[area],1,FALSE),""),
IFERROR(VLOOKUP($J528,all_tags[area],1,FALSE),""),
IFERROR(VLOOKUP($K528,all_tags[area],1,FALSE),""),
IFERROR(VLOOKUP($L528,all_tags[area],1,FALSE),""),
IFERROR(VLOOKUP($M528,all_tags[area],1,FALSE),""),
IFERROR(VLOOKUP($N528,all_tags[area],1,FALSE),""),
IFERROR(VLOOKUP($O528,all_tags[area],1,FALSE),"")
)</f>
        <v/>
      </c>
      <c r="AJ528" s="5" t="str">
        <f>_xlfn.TEXTJOIN("#",TRUE,
IFERROR(VLOOKUP($F528,all_tags[technology],1,FALSE),""),
IFERROR(VLOOKUP($G528,all_tags[technology],1,FALSE),""),
IFERROR(VLOOKUP($H528,all_tags[technology],1,FALSE),""),
IFERROR(VLOOKUP($I528,all_tags[technology],1,FALSE),""),
IFERROR(VLOOKUP($J528,all_tags[technology],1,FALSE),""),
IFERROR(VLOOKUP($K528,all_tags[technology],1,FALSE),""),
IFERROR(VLOOKUP($L528,all_tags[technology],1,FALSE),""),
IFERROR(VLOOKUP($M528,all_tags[technology],1,FALSE),""),
IFERROR(VLOOKUP($N528,all_tags[technology],1,FALSE),""),
IFERROR(VLOOKUP($O528,all_tags[technology],1,FALSE),"")
)</f>
        <v/>
      </c>
      <c r="AK528" s="5" t="str">
        <f>_xlfn.TEXTJOIN("#",TRUE,
IFERROR(VLOOKUP($F528,all_tags[other],1,FALSE),""),
IFERROR(VLOOKUP($G528,all_tags[other],1,FALSE),""),
IFERROR(VLOOKUP($H528,all_tags[other],1,FALSE),""),
IFERROR(VLOOKUP($I528,all_tags[other],1,FALSE),""),
IFERROR(VLOOKUP($J528,all_tags[other],1,FALSE),""),
IFERROR(VLOOKUP($K528,all_tags[other],1,FALSE),""),
IFERROR(VLOOKUP($L528,all_tags[other],1,FALSE),""),
IFERROR(VLOOKUP($M528,all_tags[other],1,FALSE),""),
IFERROR(VLOOKUP($N528,all_tags[other],1,FALSE),""),
IFERROR(VLOOKUP($O528,all_tags[other],1,FALSE),"")
)</f>
        <v>inspiration</v>
      </c>
      <c r="AL528" t="str">
        <f t="shared" si="8"/>
        <v>post;example;data-viz;inspiration</v>
      </c>
    </row>
    <row r="529" spans="1:38" x14ac:dyDescent="0.25">
      <c r="A529" t="str">
        <f>source_data[[#This Row],[link_id]]</f>
        <v>L01205</v>
      </c>
      <c r="B529" t="str">
        <f>source_data[[#This Row],[link]]</f>
        <v>https://statisticaloddsandends.wordpress.com/2018/10/25/getting-started-stamen-maps-with-ggmap/</v>
      </c>
      <c r="C529" t="str">
        <f>source_data[[#This Row],[article_title]]</f>
        <v>Getting started: Stamen maps with ggmap</v>
      </c>
      <c r="D529" t="str">
        <f>source_data[[#This Row],[concatenate]]</f>
        <v>package;tutorial;getting-started;technology;geospatial;ggmap;stamen-maps</v>
      </c>
      <c r="E529">
        <f>source_data[[#This Row],[tag_count]]</f>
        <v>6</v>
      </c>
      <c r="F529" t="str" cm="1">
        <f t="array" ref="F529:L529">_xlfn.TEXTSPLIT(Table5[[#This Row],[concatenate]],";")</f>
        <v>package</v>
      </c>
      <c r="G529" t="str">
        <v>tutorial</v>
      </c>
      <c r="H529" t="str">
        <v>getting-started</v>
      </c>
      <c r="I529" t="str">
        <v>technology</v>
      </c>
      <c r="J529" t="str">
        <v>geospatial</v>
      </c>
      <c r="K529" t="str">
        <v>ggmap</v>
      </c>
      <c r="L529" t="str">
        <v>stamen-maps</v>
      </c>
      <c r="Q529">
        <f>IF(ISBLANK(F529),-1,COUNTIF(all_tags[],F529)-COUNTIF(all_tags[category],F529))</f>
        <v>1</v>
      </c>
      <c r="R529">
        <f>IF(ISBLANK(G529),-1,COUNTIF(all_tags[],G529)-COUNTIF(all_tags[category],G529))</f>
        <v>1</v>
      </c>
      <c r="S529">
        <f>IF(ISBLANK(H529),-1,COUNTIF(all_tags[],H529)-COUNTIF(all_tags[category],H529))</f>
        <v>1</v>
      </c>
      <c r="T529">
        <f>IF(ISBLANK(I529),-1,COUNTIF(all_tags[],I529)-COUNTIF(all_tags[category],I529))</f>
        <v>1</v>
      </c>
      <c r="U529">
        <f>IF(ISBLANK(J529),-1,COUNTIF(all_tags[],J529)-COUNTIF(all_tags[category],J529))</f>
        <v>1</v>
      </c>
      <c r="V529">
        <f>IF(ISBLANK(K529),-1,COUNTIF(all_tags[],K529)-COUNTIF(all_tags[category],K529))</f>
        <v>1</v>
      </c>
      <c r="W529">
        <f>IF(ISBLANK(L529),-1,COUNTIF(all_tags[],L529)-COUNTIF(all_tags[category],L529))</f>
        <v>1</v>
      </c>
      <c r="X529">
        <f>IF(ISBLANK(M529),-1,COUNTIF(all_tags[],M529)-COUNTIF(all_tags[category],M529))</f>
        <v>-1</v>
      </c>
      <c r="Y529">
        <f>IF(ISBLANK(N529),-1,COUNTIF(all_tags[],N529)-COUNTIF(all_tags[category],N529))</f>
        <v>-1</v>
      </c>
      <c r="Z529">
        <f>IF(ISBLANK(O529),-1,COUNTIF(all_tags[],O529)-COUNTIF(all_tags[category],O529))</f>
        <v>-1</v>
      </c>
      <c r="AB529" t="str">
        <f>Table5[[#This Row],[link_id]]</f>
        <v>L01205</v>
      </c>
      <c r="AC529" s="5" t="str">
        <f>_xlfn.TEXTJOIN("#",TRUE,
IFERROR(VLOOKUP($F529,all_tags[format],1,FALSE),""),
IFERROR(VLOOKUP($G529,all_tags[format],1,FALSE),""),
IFERROR(VLOOKUP($H529,all_tags[format],1,FALSE),""),
IFERROR(VLOOKUP($I529,all_tags[format],1,FALSE),""),
IFERROR(VLOOKUP($J529,all_tags[format],1,FALSE),""),
IFERROR(VLOOKUP($K529,all_tags[format],1,FALSE),""),
IFERROR(VLOOKUP($L529,all_tags[format],1,FALSE),""),
IFERROR(VLOOKUP($M529,all_tags[format],1,FALSE),""),
IFERROR(VLOOKUP($N529,all_tags[format],1,FALSE),""),
IFERROR(VLOOKUP($O529,all_tags[format],1,FALSE),"")
)</f>
        <v>package</v>
      </c>
      <c r="AD529" s="5" t="str">
        <f>_xlfn.TEXTJOIN("#",TRUE,
IFERROR(VLOOKUP($F529,all_tags[type],1,FALSE),""),
IFERROR(VLOOKUP($G529,all_tags[type],1,FALSE),""),
IFERROR(VLOOKUP($H529,all_tags[type],1,FALSE),""),
IFERROR(VLOOKUP($I529,all_tags[type],1,FALSE),""),
IFERROR(VLOOKUP($J529,all_tags[type],1,FALSE),""),
IFERROR(VLOOKUP($K529,all_tags[type],1,FALSE),""),
IFERROR(VLOOKUP($L529,all_tags[type],1,FALSE),""),
IFERROR(VLOOKUP($M529,all_tags[type],1,FALSE),""),
IFERROR(VLOOKUP($N529,all_tags[type],1,FALSE),""),
IFERROR(VLOOKUP($O529,all_tags[type],1,FALSE),"")
)</f>
        <v>tutorial</v>
      </c>
      <c r="AE529" s="5" t="str">
        <f>_xlfn.TEXTJOIN("#",TRUE,
IFERROR(VLOOKUP($F529,all_tags[level],1,FALSE),""),
IFERROR(VLOOKUP($G529,all_tags[level],1,FALSE),""),
IFERROR(VLOOKUP($H529,all_tags[level],1,FALSE),""),
IFERROR(VLOOKUP($I529,all_tags[level],1,FALSE),""),
IFERROR(VLOOKUP($J529,all_tags[level],1,FALSE),""),
IFERROR(VLOOKUP($K529,all_tags[level],1,FALSE),""),
IFERROR(VLOOKUP($L529,all_tags[level],1,FALSE),""),
IFERROR(VLOOKUP($M529,all_tags[level],1,FALSE),""),
IFERROR(VLOOKUP($N529,all_tags[level],1,FALSE),""),
IFERROR(VLOOKUP($O529,all_tags[level],1,FALSE),"")
)</f>
        <v>getting-started</v>
      </c>
      <c r="AF529" s="5" t="str">
        <f>_xlfn.TEXTJOIN("#",TRUE,
IFERROR(VLOOKUP($F529,all_tags[style],1,FALSE),""),
IFERROR(VLOOKUP($G529,all_tags[style],1,FALSE),""),
IFERROR(VLOOKUP($H529,all_tags[style],1,FALSE),""),
IFERROR(VLOOKUP($I529,all_tags[style],1,FALSE),""),
IFERROR(VLOOKUP($J529,all_tags[style],1,FALSE),""),
IFERROR(VLOOKUP($K529,all_tags[style],1,FALSE),""),
IFERROR(VLOOKUP($L529,all_tags[style],1,FALSE),""),
IFERROR(VLOOKUP($M529,all_tags[style],1,FALSE),""),
IFERROR(VLOOKUP($N529,all_tags[style],1,FALSE),""),
IFERROR(VLOOKUP($O529,all_tags[style],1,FALSE),"")
)</f>
        <v/>
      </c>
      <c r="AG529" s="5" t="str">
        <f>_xlfn.TEXTJOIN("#",TRUE,
IFERROR(VLOOKUP($F529,all_tags[theme],1,FALSE),""),
IFERROR(VLOOKUP($G529,all_tags[theme],1,FALSE),""),
IFERROR(VLOOKUP($H529,all_tags[theme],1,FALSE),""),
IFERROR(VLOOKUP($I529,all_tags[theme],1,FALSE),""),
IFERROR(VLOOKUP($J529,all_tags[theme],1,FALSE),""),
IFERROR(VLOOKUP($K529,all_tags[theme],1,FALSE),""),
IFERROR(VLOOKUP($L529,all_tags[theme],1,FALSE),""),
IFERROR(VLOOKUP($M529,all_tags[theme],1,FALSE),""),
IFERROR(VLOOKUP($N529,all_tags[theme],1,FALSE),""),
IFERROR(VLOOKUP($O529,all_tags[theme],1,FALSE),"")
)</f>
        <v/>
      </c>
      <c r="AH529" s="5" t="str">
        <f>_xlfn.TEXTJOIN("#",TRUE,
IFERROR(VLOOKUP($F529,all_tags[topic],1,FALSE),""),
IFERROR(VLOOKUP($G529,all_tags[topic],1,FALSE),""),
IFERROR(VLOOKUP($H529,all_tags[topic],1,FALSE),""),
IFERROR(VLOOKUP($I529,all_tags[topic],1,FALSE),""),
IFERROR(VLOOKUP($J529,all_tags[topic],1,FALSE),""),
IFERROR(VLOOKUP($K529,all_tags[topic],1,FALSE),""),
IFERROR(VLOOKUP($L529,all_tags[topic],1,FALSE),""),
IFERROR(VLOOKUP($M529,all_tags[topic],1,FALSE),""),
IFERROR(VLOOKUP($N529,all_tags[topic],1,FALSE),""),
IFERROR(VLOOKUP($O529,all_tags[topic],1,FALSE),"")
)</f>
        <v>technology</v>
      </c>
      <c r="AI529" s="5" t="str">
        <f>_xlfn.TEXTJOIN("#",TRUE,
IFERROR(VLOOKUP($F529,all_tags[area],1,FALSE),""),
IFERROR(VLOOKUP($G529,all_tags[area],1,FALSE),""),
IFERROR(VLOOKUP($H529,all_tags[area],1,FALSE),""),
IFERROR(VLOOKUP($I529,all_tags[area],1,FALSE),""),
IFERROR(VLOOKUP($J529,all_tags[area],1,FALSE),""),
IFERROR(VLOOKUP($K529,all_tags[area],1,FALSE),""),
IFERROR(VLOOKUP($L529,all_tags[area],1,FALSE),""),
IFERROR(VLOOKUP($M529,all_tags[area],1,FALSE),""),
IFERROR(VLOOKUP($N529,all_tags[area],1,FALSE),""),
IFERROR(VLOOKUP($O529,all_tags[area],1,FALSE),"")
)</f>
        <v>geospatial</v>
      </c>
      <c r="AJ529" s="5" t="str">
        <f>_xlfn.TEXTJOIN("#",TRUE,
IFERROR(VLOOKUP($F529,all_tags[technology],1,FALSE),""),
IFERROR(VLOOKUP($G529,all_tags[technology],1,FALSE),""),
IFERROR(VLOOKUP($H529,all_tags[technology],1,FALSE),""),
IFERROR(VLOOKUP($I529,all_tags[technology],1,FALSE),""),
IFERROR(VLOOKUP($J529,all_tags[technology],1,FALSE),""),
IFERROR(VLOOKUP($K529,all_tags[technology],1,FALSE),""),
IFERROR(VLOOKUP($L529,all_tags[technology],1,FALSE),""),
IFERROR(VLOOKUP($M529,all_tags[technology],1,FALSE),""),
IFERROR(VLOOKUP($N529,all_tags[technology],1,FALSE),""),
IFERROR(VLOOKUP($O529,all_tags[technology],1,FALSE),"")
)</f>
        <v>ggmap#stamen-maps</v>
      </c>
      <c r="AK529" s="5" t="str">
        <f>_xlfn.TEXTJOIN("#",TRUE,
IFERROR(VLOOKUP($F529,all_tags[other],1,FALSE),""),
IFERROR(VLOOKUP($G529,all_tags[other],1,FALSE),""),
IFERROR(VLOOKUP($H529,all_tags[other],1,FALSE),""),
IFERROR(VLOOKUP($I529,all_tags[other],1,FALSE),""),
IFERROR(VLOOKUP($J529,all_tags[other],1,FALSE),""),
IFERROR(VLOOKUP($K529,all_tags[other],1,FALSE),""),
IFERROR(VLOOKUP($L529,all_tags[other],1,FALSE),""),
IFERROR(VLOOKUP($M529,all_tags[other],1,FALSE),""),
IFERROR(VLOOKUP($N529,all_tags[other],1,FALSE),""),
IFERROR(VLOOKUP($O529,all_tags[other],1,FALSE),"")
)</f>
        <v/>
      </c>
      <c r="AL529" t="str">
        <f t="shared" si="8"/>
        <v>package;tutorial;getting-started;technology;geospatial;ggmap;stamen-maps</v>
      </c>
    </row>
    <row r="530" spans="1:38" ht="45" x14ac:dyDescent="0.25">
      <c r="A530" t="str">
        <f>source_data[[#This Row],[link_id]]</f>
        <v>L01208</v>
      </c>
      <c r="B530" t="str">
        <f>source_data[[#This Row],[link]]</f>
        <v>https://www.littlemissdata.com/blog/simple-eda</v>
      </c>
      <c r="C530" t="str">
        <f>source_data[[#This Row],[article_title]]</f>
        <v>Explore Your Dataset in R</v>
      </c>
      <c r="D530" t="str">
        <f>source_data[[#This Row],[concatenate]]</f>
        <v>post;how-to;example;data-science;data-analysis;data-preparation</v>
      </c>
      <c r="E530">
        <f>source_data[[#This Row],[tag_count]]</f>
        <v>6</v>
      </c>
      <c r="F530" t="str" cm="1">
        <f t="array" ref="F530:K530">_xlfn.TEXTSPLIT(Table5[[#This Row],[concatenate]],";")</f>
        <v>post</v>
      </c>
      <c r="G530" t="str">
        <v>how-to</v>
      </c>
      <c r="H530" t="str">
        <v>example</v>
      </c>
      <c r="I530" t="str">
        <v>data-science</v>
      </c>
      <c r="J530" t="str">
        <v>data-analysis</v>
      </c>
      <c r="K530" t="str">
        <v>data-preparation</v>
      </c>
      <c r="Q530">
        <f>IF(ISBLANK(F530),-1,COUNTIF(all_tags[],F530)-COUNTIF(all_tags[category],F530))</f>
        <v>1</v>
      </c>
      <c r="R530">
        <f>IF(ISBLANK(G530),-1,COUNTIF(all_tags[],G530)-COUNTIF(all_tags[category],G530))</f>
        <v>1</v>
      </c>
      <c r="S530">
        <f>IF(ISBLANK(H530),-1,COUNTIF(all_tags[],H530)-COUNTIF(all_tags[category],H530))</f>
        <v>1</v>
      </c>
      <c r="T530">
        <f>IF(ISBLANK(I530),-1,COUNTIF(all_tags[],I530)-COUNTIF(all_tags[category],I530))</f>
        <v>1</v>
      </c>
      <c r="U530">
        <f>IF(ISBLANK(J530),-1,COUNTIF(all_tags[],J530)-COUNTIF(all_tags[category],J530))</f>
        <v>1</v>
      </c>
      <c r="V530">
        <f>IF(ISBLANK(K530),-1,COUNTIF(all_tags[],K530)-COUNTIF(all_tags[category],K530))</f>
        <v>1</v>
      </c>
      <c r="W530">
        <f>IF(ISBLANK(L530),-1,COUNTIF(all_tags[],L530)-COUNTIF(all_tags[category],L530))</f>
        <v>-1</v>
      </c>
      <c r="X530">
        <f>IF(ISBLANK(M530),-1,COUNTIF(all_tags[],M530)-COUNTIF(all_tags[category],M530))</f>
        <v>-1</v>
      </c>
      <c r="Y530">
        <f>IF(ISBLANK(N530),-1,COUNTIF(all_tags[],N530)-COUNTIF(all_tags[category],N530))</f>
        <v>-1</v>
      </c>
      <c r="Z530">
        <f>IF(ISBLANK(O530),-1,COUNTIF(all_tags[],O530)-COUNTIF(all_tags[category],O530))</f>
        <v>-1</v>
      </c>
      <c r="AB530" t="str">
        <f>Table5[[#This Row],[link_id]]</f>
        <v>L01208</v>
      </c>
      <c r="AC530" s="5" t="str">
        <f>_xlfn.TEXTJOIN("#",TRUE,
IFERROR(VLOOKUP($F530,all_tags[format],1,FALSE),""),
IFERROR(VLOOKUP($G530,all_tags[format],1,FALSE),""),
IFERROR(VLOOKUP($H530,all_tags[format],1,FALSE),""),
IFERROR(VLOOKUP($I530,all_tags[format],1,FALSE),""),
IFERROR(VLOOKUP($J530,all_tags[format],1,FALSE),""),
IFERROR(VLOOKUP($K530,all_tags[format],1,FALSE),""),
IFERROR(VLOOKUP($L530,all_tags[format],1,FALSE),""),
IFERROR(VLOOKUP($M530,all_tags[format],1,FALSE),""),
IFERROR(VLOOKUP($N530,all_tags[format],1,FALSE),""),
IFERROR(VLOOKUP($O530,all_tags[format],1,FALSE),"")
)</f>
        <v>post</v>
      </c>
      <c r="AD530" s="5" t="str">
        <f>_xlfn.TEXTJOIN("#",TRUE,
IFERROR(VLOOKUP($F530,all_tags[type],1,FALSE),""),
IFERROR(VLOOKUP($G530,all_tags[type],1,FALSE),""),
IFERROR(VLOOKUP($H530,all_tags[type],1,FALSE),""),
IFERROR(VLOOKUP($I530,all_tags[type],1,FALSE),""),
IFERROR(VLOOKUP($J530,all_tags[type],1,FALSE),""),
IFERROR(VLOOKUP($K530,all_tags[type],1,FALSE),""),
IFERROR(VLOOKUP($L530,all_tags[type],1,FALSE),""),
IFERROR(VLOOKUP($M530,all_tags[type],1,FALSE),""),
IFERROR(VLOOKUP($N530,all_tags[type],1,FALSE),""),
IFERROR(VLOOKUP($O530,all_tags[type],1,FALSE),"")
)</f>
        <v>how-to</v>
      </c>
      <c r="AE530" s="5" t="str">
        <f>_xlfn.TEXTJOIN("#",TRUE,
IFERROR(VLOOKUP($F530,all_tags[level],1,FALSE),""),
IFERROR(VLOOKUP($G530,all_tags[level],1,FALSE),""),
IFERROR(VLOOKUP($H530,all_tags[level],1,FALSE),""),
IFERROR(VLOOKUP($I530,all_tags[level],1,FALSE),""),
IFERROR(VLOOKUP($J530,all_tags[level],1,FALSE),""),
IFERROR(VLOOKUP($K530,all_tags[level],1,FALSE),""),
IFERROR(VLOOKUP($L530,all_tags[level],1,FALSE),""),
IFERROR(VLOOKUP($M530,all_tags[level],1,FALSE),""),
IFERROR(VLOOKUP($N530,all_tags[level],1,FALSE),""),
IFERROR(VLOOKUP($O530,all_tags[level],1,FALSE),"")
)</f>
        <v>example</v>
      </c>
      <c r="AF530" s="5" t="str">
        <f>_xlfn.TEXTJOIN("#",TRUE,
IFERROR(VLOOKUP($F530,all_tags[style],1,FALSE),""),
IFERROR(VLOOKUP($G530,all_tags[style],1,FALSE),""),
IFERROR(VLOOKUP($H530,all_tags[style],1,FALSE),""),
IFERROR(VLOOKUP($I530,all_tags[style],1,FALSE),""),
IFERROR(VLOOKUP($J530,all_tags[style],1,FALSE),""),
IFERROR(VLOOKUP($K530,all_tags[style],1,FALSE),""),
IFERROR(VLOOKUP($L530,all_tags[style],1,FALSE),""),
IFERROR(VLOOKUP($M530,all_tags[style],1,FALSE),""),
IFERROR(VLOOKUP($N530,all_tags[style],1,FALSE),""),
IFERROR(VLOOKUP($O530,all_tags[style],1,FALSE),"")
)</f>
        <v/>
      </c>
      <c r="AG530" s="5" t="str">
        <f>_xlfn.TEXTJOIN("#",TRUE,
IFERROR(VLOOKUP($F530,all_tags[theme],1,FALSE),""),
IFERROR(VLOOKUP($G530,all_tags[theme],1,FALSE),""),
IFERROR(VLOOKUP($H530,all_tags[theme],1,FALSE),""),
IFERROR(VLOOKUP($I530,all_tags[theme],1,FALSE),""),
IFERROR(VLOOKUP($J530,all_tags[theme],1,FALSE),""),
IFERROR(VLOOKUP($K530,all_tags[theme],1,FALSE),""),
IFERROR(VLOOKUP($L530,all_tags[theme],1,FALSE),""),
IFERROR(VLOOKUP($M530,all_tags[theme],1,FALSE),""),
IFERROR(VLOOKUP($N530,all_tags[theme],1,FALSE),""),
IFERROR(VLOOKUP($O530,all_tags[theme],1,FALSE),"")
)</f>
        <v>data-science#data-analysis</v>
      </c>
      <c r="AH530" s="5" t="str">
        <f>_xlfn.TEXTJOIN("#",TRUE,
IFERROR(VLOOKUP($F530,all_tags[topic],1,FALSE),""),
IFERROR(VLOOKUP($G530,all_tags[topic],1,FALSE),""),
IFERROR(VLOOKUP($H530,all_tags[topic],1,FALSE),""),
IFERROR(VLOOKUP($I530,all_tags[topic],1,FALSE),""),
IFERROR(VLOOKUP($J530,all_tags[topic],1,FALSE),""),
IFERROR(VLOOKUP($K530,all_tags[topic],1,FALSE),""),
IFERROR(VLOOKUP($L530,all_tags[topic],1,FALSE),""),
IFERROR(VLOOKUP($M530,all_tags[topic],1,FALSE),""),
IFERROR(VLOOKUP($N530,all_tags[topic],1,FALSE),""),
IFERROR(VLOOKUP($O530,all_tags[topic],1,FALSE),"")
)</f>
        <v/>
      </c>
      <c r="AI530" s="5" t="str">
        <f>_xlfn.TEXTJOIN("#",TRUE,
IFERROR(VLOOKUP($F530,all_tags[area],1,FALSE),""),
IFERROR(VLOOKUP($G530,all_tags[area],1,FALSE),""),
IFERROR(VLOOKUP($H530,all_tags[area],1,FALSE),""),
IFERROR(VLOOKUP($I530,all_tags[area],1,FALSE),""),
IFERROR(VLOOKUP($J530,all_tags[area],1,FALSE),""),
IFERROR(VLOOKUP($K530,all_tags[area],1,FALSE),""),
IFERROR(VLOOKUP($L530,all_tags[area],1,FALSE),""),
IFERROR(VLOOKUP($M530,all_tags[area],1,FALSE),""),
IFERROR(VLOOKUP($N530,all_tags[area],1,FALSE),""),
IFERROR(VLOOKUP($O530,all_tags[area],1,FALSE),"")
)</f>
        <v>data-preparation</v>
      </c>
      <c r="AJ530" s="5" t="str">
        <f>_xlfn.TEXTJOIN("#",TRUE,
IFERROR(VLOOKUP($F530,all_tags[technology],1,FALSE),""),
IFERROR(VLOOKUP($G530,all_tags[technology],1,FALSE),""),
IFERROR(VLOOKUP($H530,all_tags[technology],1,FALSE),""),
IFERROR(VLOOKUP($I530,all_tags[technology],1,FALSE),""),
IFERROR(VLOOKUP($J530,all_tags[technology],1,FALSE),""),
IFERROR(VLOOKUP($K530,all_tags[technology],1,FALSE),""),
IFERROR(VLOOKUP($L530,all_tags[technology],1,FALSE),""),
IFERROR(VLOOKUP($M530,all_tags[technology],1,FALSE),""),
IFERROR(VLOOKUP($N530,all_tags[technology],1,FALSE),""),
IFERROR(VLOOKUP($O530,all_tags[technology],1,FALSE),"")
)</f>
        <v/>
      </c>
      <c r="AK530" s="5" t="str">
        <f>_xlfn.TEXTJOIN("#",TRUE,
IFERROR(VLOOKUP($F530,all_tags[other],1,FALSE),""),
IFERROR(VLOOKUP($G530,all_tags[other],1,FALSE),""),
IFERROR(VLOOKUP($H530,all_tags[other],1,FALSE),""),
IFERROR(VLOOKUP($I530,all_tags[other],1,FALSE),""),
IFERROR(VLOOKUP($J530,all_tags[other],1,FALSE),""),
IFERROR(VLOOKUP($K530,all_tags[other],1,FALSE),""),
IFERROR(VLOOKUP($L530,all_tags[other],1,FALSE),""),
IFERROR(VLOOKUP($M530,all_tags[other],1,FALSE),""),
IFERROR(VLOOKUP($N530,all_tags[other],1,FALSE),""),
IFERROR(VLOOKUP($O530,all_tags[other],1,FALSE),"")
)</f>
        <v/>
      </c>
      <c r="AL530" t="str">
        <f t="shared" si="8"/>
        <v>post;how-to;example;data-science;data-analysis;data-preparation</v>
      </c>
    </row>
    <row r="531" spans="1:38" x14ac:dyDescent="0.25">
      <c r="A531" t="str">
        <f>source_data[[#This Row],[link_id]]</f>
        <v>L01209</v>
      </c>
      <c r="B531" t="str">
        <f>source_data[[#This Row],[link]]</f>
        <v>https://freakonometrics.hypotheses.org/56264</v>
      </c>
      <c r="C531" t="str">
        <f>source_data[[#This Row],[article_title]]</f>
        <v>THE “PROBABILITY TO WIN” IS HARD TO ESTIMATE…</v>
      </c>
      <c r="D531" t="str">
        <f>source_data[[#This Row],[concatenate]]</f>
        <v>post;technique;technology;statistics;rstats</v>
      </c>
      <c r="E531">
        <f>source_data[[#This Row],[tag_count]]</f>
        <v>5</v>
      </c>
      <c r="F531" t="str" cm="1">
        <f t="array" ref="F531:J531">_xlfn.TEXTSPLIT(Table5[[#This Row],[concatenate]],";")</f>
        <v>post</v>
      </c>
      <c r="G531" t="str">
        <v>technique</v>
      </c>
      <c r="H531" t="str">
        <v>technology</v>
      </c>
      <c r="I531" t="str">
        <v>statistics</v>
      </c>
      <c r="J531" t="str">
        <v>rstats</v>
      </c>
      <c r="Q531">
        <f>IF(ISBLANK(F531),-1,COUNTIF(all_tags[],F531)-COUNTIF(all_tags[category],F531))</f>
        <v>1</v>
      </c>
      <c r="R531">
        <f>IF(ISBLANK(G531),-1,COUNTIF(all_tags[],G531)-COUNTIF(all_tags[category],G531))</f>
        <v>1</v>
      </c>
      <c r="S531">
        <f>IF(ISBLANK(H531),-1,COUNTIF(all_tags[],H531)-COUNTIF(all_tags[category],H531))</f>
        <v>1</v>
      </c>
      <c r="T531">
        <f>IF(ISBLANK(I531),-1,COUNTIF(all_tags[],I531)-COUNTIF(all_tags[category],I531))</f>
        <v>1</v>
      </c>
      <c r="U531">
        <f>IF(ISBLANK(J531),-1,COUNTIF(all_tags[],J531)-COUNTIF(all_tags[category],J531))</f>
        <v>1</v>
      </c>
      <c r="V531">
        <f>IF(ISBLANK(K531),-1,COUNTIF(all_tags[],K531)-COUNTIF(all_tags[category],K531))</f>
        <v>-1</v>
      </c>
      <c r="W531">
        <f>IF(ISBLANK(L531),-1,COUNTIF(all_tags[],L531)-COUNTIF(all_tags[category],L531))</f>
        <v>-1</v>
      </c>
      <c r="X531">
        <f>IF(ISBLANK(M531),-1,COUNTIF(all_tags[],M531)-COUNTIF(all_tags[category],M531))</f>
        <v>-1</v>
      </c>
      <c r="Y531">
        <f>IF(ISBLANK(N531),-1,COUNTIF(all_tags[],N531)-COUNTIF(all_tags[category],N531))</f>
        <v>-1</v>
      </c>
      <c r="Z531">
        <f>IF(ISBLANK(O531),-1,COUNTIF(all_tags[],O531)-COUNTIF(all_tags[category],O531))</f>
        <v>-1</v>
      </c>
      <c r="AB531" t="str">
        <f>Table5[[#This Row],[link_id]]</f>
        <v>L01209</v>
      </c>
      <c r="AC531" s="5" t="str">
        <f>_xlfn.TEXTJOIN("#",TRUE,
IFERROR(VLOOKUP($F531,all_tags[format],1,FALSE),""),
IFERROR(VLOOKUP($G531,all_tags[format],1,FALSE),""),
IFERROR(VLOOKUP($H531,all_tags[format],1,FALSE),""),
IFERROR(VLOOKUP($I531,all_tags[format],1,FALSE),""),
IFERROR(VLOOKUP($J531,all_tags[format],1,FALSE),""),
IFERROR(VLOOKUP($K531,all_tags[format],1,FALSE),""),
IFERROR(VLOOKUP($L531,all_tags[format],1,FALSE),""),
IFERROR(VLOOKUP($M531,all_tags[format],1,FALSE),""),
IFERROR(VLOOKUP($N531,all_tags[format],1,FALSE),""),
IFERROR(VLOOKUP($O531,all_tags[format],1,FALSE),"")
)</f>
        <v>post</v>
      </c>
      <c r="AD531" s="5" t="str">
        <f>_xlfn.TEXTJOIN("#",TRUE,
IFERROR(VLOOKUP($F531,all_tags[type],1,FALSE),""),
IFERROR(VLOOKUP($G531,all_tags[type],1,FALSE),""),
IFERROR(VLOOKUP($H531,all_tags[type],1,FALSE),""),
IFERROR(VLOOKUP($I531,all_tags[type],1,FALSE),""),
IFERROR(VLOOKUP($J531,all_tags[type],1,FALSE),""),
IFERROR(VLOOKUP($K531,all_tags[type],1,FALSE),""),
IFERROR(VLOOKUP($L531,all_tags[type],1,FALSE),""),
IFERROR(VLOOKUP($M531,all_tags[type],1,FALSE),""),
IFERROR(VLOOKUP($N531,all_tags[type],1,FALSE),""),
IFERROR(VLOOKUP($O531,all_tags[type],1,FALSE),"")
)</f>
        <v/>
      </c>
      <c r="AE531" s="5" t="str">
        <f>_xlfn.TEXTJOIN("#",TRUE,
IFERROR(VLOOKUP($F531,all_tags[level],1,FALSE),""),
IFERROR(VLOOKUP($G531,all_tags[level],1,FALSE),""),
IFERROR(VLOOKUP($H531,all_tags[level],1,FALSE),""),
IFERROR(VLOOKUP($I531,all_tags[level],1,FALSE),""),
IFERROR(VLOOKUP($J531,all_tags[level],1,FALSE),""),
IFERROR(VLOOKUP($K531,all_tags[level],1,FALSE),""),
IFERROR(VLOOKUP($L531,all_tags[level],1,FALSE),""),
IFERROR(VLOOKUP($M531,all_tags[level],1,FALSE),""),
IFERROR(VLOOKUP($N531,all_tags[level],1,FALSE),""),
IFERROR(VLOOKUP($O531,all_tags[level],1,FALSE),"")
)</f>
        <v/>
      </c>
      <c r="AF531" s="5" t="str">
        <f>_xlfn.TEXTJOIN("#",TRUE,
IFERROR(VLOOKUP($F531,all_tags[style],1,FALSE),""),
IFERROR(VLOOKUP($G531,all_tags[style],1,FALSE),""),
IFERROR(VLOOKUP($H531,all_tags[style],1,FALSE),""),
IFERROR(VLOOKUP($I531,all_tags[style],1,FALSE),""),
IFERROR(VLOOKUP($J531,all_tags[style],1,FALSE),""),
IFERROR(VLOOKUP($K531,all_tags[style],1,FALSE),""),
IFERROR(VLOOKUP($L531,all_tags[style],1,FALSE),""),
IFERROR(VLOOKUP($M531,all_tags[style],1,FALSE),""),
IFERROR(VLOOKUP($N531,all_tags[style],1,FALSE),""),
IFERROR(VLOOKUP($O531,all_tags[style],1,FALSE),"")
)</f>
        <v/>
      </c>
      <c r="AG531" s="5" t="str">
        <f>_xlfn.TEXTJOIN("#",TRUE,
IFERROR(VLOOKUP($F531,all_tags[theme],1,FALSE),""),
IFERROR(VLOOKUP($G531,all_tags[theme],1,FALSE),""),
IFERROR(VLOOKUP($H531,all_tags[theme],1,FALSE),""),
IFERROR(VLOOKUP($I531,all_tags[theme],1,FALSE),""),
IFERROR(VLOOKUP($J531,all_tags[theme],1,FALSE),""),
IFERROR(VLOOKUP($K531,all_tags[theme],1,FALSE),""),
IFERROR(VLOOKUP($L531,all_tags[theme],1,FALSE),""),
IFERROR(VLOOKUP($M531,all_tags[theme],1,FALSE),""),
IFERROR(VLOOKUP($N531,all_tags[theme],1,FALSE),""),
IFERROR(VLOOKUP($O531,all_tags[theme],1,FALSE),"")
)</f>
        <v/>
      </c>
      <c r="AH531" s="5" t="str">
        <f>_xlfn.TEXTJOIN("#",TRUE,
IFERROR(VLOOKUP($F531,all_tags[topic],1,FALSE),""),
IFERROR(VLOOKUP($G531,all_tags[topic],1,FALSE),""),
IFERROR(VLOOKUP($H531,all_tags[topic],1,FALSE),""),
IFERROR(VLOOKUP($I531,all_tags[topic],1,FALSE),""),
IFERROR(VLOOKUP($J531,all_tags[topic],1,FALSE),""),
IFERROR(VLOOKUP($K531,all_tags[topic],1,FALSE),""),
IFERROR(VLOOKUP($L531,all_tags[topic],1,FALSE),""),
IFERROR(VLOOKUP($M531,all_tags[topic],1,FALSE),""),
IFERROR(VLOOKUP($N531,all_tags[topic],1,FALSE),""),
IFERROR(VLOOKUP($O531,all_tags[topic],1,FALSE),"")
)</f>
        <v>technique#technology</v>
      </c>
      <c r="AI531" s="5" t="str">
        <f>_xlfn.TEXTJOIN("#",TRUE,
IFERROR(VLOOKUP($F531,all_tags[area],1,FALSE),""),
IFERROR(VLOOKUP($G531,all_tags[area],1,FALSE),""),
IFERROR(VLOOKUP($H531,all_tags[area],1,FALSE),""),
IFERROR(VLOOKUP($I531,all_tags[area],1,FALSE),""),
IFERROR(VLOOKUP($J531,all_tags[area],1,FALSE),""),
IFERROR(VLOOKUP($K531,all_tags[area],1,FALSE),""),
IFERROR(VLOOKUP($L531,all_tags[area],1,FALSE),""),
IFERROR(VLOOKUP($M531,all_tags[area],1,FALSE),""),
IFERROR(VLOOKUP($N531,all_tags[area],1,FALSE),""),
IFERROR(VLOOKUP($O531,all_tags[area],1,FALSE),"")
)</f>
        <v>statistics</v>
      </c>
      <c r="AJ531" s="5" t="str">
        <f>_xlfn.TEXTJOIN("#",TRUE,
IFERROR(VLOOKUP($F531,all_tags[technology],1,FALSE),""),
IFERROR(VLOOKUP($G531,all_tags[technology],1,FALSE),""),
IFERROR(VLOOKUP($H531,all_tags[technology],1,FALSE),""),
IFERROR(VLOOKUP($I531,all_tags[technology],1,FALSE),""),
IFERROR(VLOOKUP($J531,all_tags[technology],1,FALSE),""),
IFERROR(VLOOKUP($K531,all_tags[technology],1,FALSE),""),
IFERROR(VLOOKUP($L531,all_tags[technology],1,FALSE),""),
IFERROR(VLOOKUP($M531,all_tags[technology],1,FALSE),""),
IFERROR(VLOOKUP($N531,all_tags[technology],1,FALSE),""),
IFERROR(VLOOKUP($O531,all_tags[technology],1,FALSE),"")
)</f>
        <v>rstats</v>
      </c>
      <c r="AK531" s="5" t="str">
        <f>_xlfn.TEXTJOIN("#",TRUE,
IFERROR(VLOOKUP($F531,all_tags[other],1,FALSE),""),
IFERROR(VLOOKUP($G531,all_tags[other],1,FALSE),""),
IFERROR(VLOOKUP($H531,all_tags[other],1,FALSE),""),
IFERROR(VLOOKUP($I531,all_tags[other],1,FALSE),""),
IFERROR(VLOOKUP($J531,all_tags[other],1,FALSE),""),
IFERROR(VLOOKUP($K531,all_tags[other],1,FALSE),""),
IFERROR(VLOOKUP($L531,all_tags[other],1,FALSE),""),
IFERROR(VLOOKUP($M531,all_tags[other],1,FALSE),""),
IFERROR(VLOOKUP($N531,all_tags[other],1,FALSE),""),
IFERROR(VLOOKUP($O531,all_tags[other],1,FALSE),"")
)</f>
        <v/>
      </c>
      <c r="AL531" t="str">
        <f t="shared" si="8"/>
        <v>post;technique;technology;statistics;rstats</v>
      </c>
    </row>
    <row r="532" spans="1:38" x14ac:dyDescent="0.25">
      <c r="A532" t="str">
        <f>source_data[[#This Row],[link_id]]</f>
        <v>L01210</v>
      </c>
      <c r="B532" t="str">
        <f>source_data[[#This Row],[link]]</f>
        <v>https://blog.revolutionanalytics.com/2018/11/working-with-us-census-data-in-r.html</v>
      </c>
      <c r="C532" t="str">
        <f>source_data[[#This Row],[article_title]]</f>
        <v>Working with US Census Data in R</v>
      </c>
      <c r="D532" t="str">
        <f>source_data[[#This Row],[concatenate]]</f>
        <v>post;package;dataset;overview;data-analysis</v>
      </c>
      <c r="E532">
        <f>source_data[[#This Row],[tag_count]]</f>
        <v>5</v>
      </c>
      <c r="F532" t="str" cm="1">
        <f t="array" ref="F532:J532">_xlfn.TEXTSPLIT(Table5[[#This Row],[concatenate]],";")</f>
        <v>post</v>
      </c>
      <c r="G532" t="str">
        <v>package</v>
      </c>
      <c r="H532" t="str">
        <v>dataset</v>
      </c>
      <c r="I532" t="str">
        <v>overview</v>
      </c>
      <c r="J532" t="str">
        <v>data-analysis</v>
      </c>
      <c r="Q532">
        <f>IF(ISBLANK(F532),-1,COUNTIF(all_tags[],F532)-COUNTIF(all_tags[category],F532))</f>
        <v>1</v>
      </c>
      <c r="R532">
        <f>IF(ISBLANK(G532),-1,COUNTIF(all_tags[],G532)-COUNTIF(all_tags[category],G532))</f>
        <v>1</v>
      </c>
      <c r="S532">
        <f>IF(ISBLANK(H532),-1,COUNTIF(all_tags[],H532)-COUNTIF(all_tags[category],H532))</f>
        <v>1</v>
      </c>
      <c r="T532">
        <f>IF(ISBLANK(I532),-1,COUNTIF(all_tags[],I532)-COUNTIF(all_tags[category],I532))</f>
        <v>1</v>
      </c>
      <c r="U532">
        <f>IF(ISBLANK(J532),-1,COUNTIF(all_tags[],J532)-COUNTIF(all_tags[category],J532))</f>
        <v>1</v>
      </c>
      <c r="V532">
        <f>IF(ISBLANK(K532),-1,COUNTIF(all_tags[],K532)-COUNTIF(all_tags[category],K532))</f>
        <v>-1</v>
      </c>
      <c r="W532">
        <f>IF(ISBLANK(L532),-1,COUNTIF(all_tags[],L532)-COUNTIF(all_tags[category],L532))</f>
        <v>-1</v>
      </c>
      <c r="X532">
        <f>IF(ISBLANK(M532),-1,COUNTIF(all_tags[],M532)-COUNTIF(all_tags[category],M532))</f>
        <v>-1</v>
      </c>
      <c r="Y532">
        <f>IF(ISBLANK(N532),-1,COUNTIF(all_tags[],N532)-COUNTIF(all_tags[category],N532))</f>
        <v>-1</v>
      </c>
      <c r="Z532">
        <f>IF(ISBLANK(O532),-1,COUNTIF(all_tags[],O532)-COUNTIF(all_tags[category],O532))</f>
        <v>-1</v>
      </c>
      <c r="AB532" t="str">
        <f>Table5[[#This Row],[link_id]]</f>
        <v>L01210</v>
      </c>
      <c r="AC532" s="5" t="str">
        <f>_xlfn.TEXTJOIN("#",TRUE,
IFERROR(VLOOKUP($F532,all_tags[format],1,FALSE),""),
IFERROR(VLOOKUP($G532,all_tags[format],1,FALSE),""),
IFERROR(VLOOKUP($H532,all_tags[format],1,FALSE),""),
IFERROR(VLOOKUP($I532,all_tags[format],1,FALSE),""),
IFERROR(VLOOKUP($J532,all_tags[format],1,FALSE),""),
IFERROR(VLOOKUP($K532,all_tags[format],1,FALSE),""),
IFERROR(VLOOKUP($L532,all_tags[format],1,FALSE),""),
IFERROR(VLOOKUP($M532,all_tags[format],1,FALSE),""),
IFERROR(VLOOKUP($N532,all_tags[format],1,FALSE),""),
IFERROR(VLOOKUP($O532,all_tags[format],1,FALSE),"")
)</f>
        <v>post#package</v>
      </c>
      <c r="AD532" s="5" t="str">
        <f>_xlfn.TEXTJOIN("#",TRUE,
IFERROR(VLOOKUP($F532,all_tags[type],1,FALSE),""),
IFERROR(VLOOKUP($G532,all_tags[type],1,FALSE),""),
IFERROR(VLOOKUP($H532,all_tags[type],1,FALSE),""),
IFERROR(VLOOKUP($I532,all_tags[type],1,FALSE),""),
IFERROR(VLOOKUP($J532,all_tags[type],1,FALSE),""),
IFERROR(VLOOKUP($K532,all_tags[type],1,FALSE),""),
IFERROR(VLOOKUP($L532,all_tags[type],1,FALSE),""),
IFERROR(VLOOKUP($M532,all_tags[type],1,FALSE),""),
IFERROR(VLOOKUP($N532,all_tags[type],1,FALSE),""),
IFERROR(VLOOKUP($O532,all_tags[type],1,FALSE),"")
)</f>
        <v>dataset</v>
      </c>
      <c r="AE532" s="5" t="str">
        <f>_xlfn.TEXTJOIN("#",TRUE,
IFERROR(VLOOKUP($F532,all_tags[level],1,FALSE),""),
IFERROR(VLOOKUP($G532,all_tags[level],1,FALSE),""),
IFERROR(VLOOKUP($H532,all_tags[level],1,FALSE),""),
IFERROR(VLOOKUP($I532,all_tags[level],1,FALSE),""),
IFERROR(VLOOKUP($J532,all_tags[level],1,FALSE),""),
IFERROR(VLOOKUP($K532,all_tags[level],1,FALSE),""),
IFERROR(VLOOKUP($L532,all_tags[level],1,FALSE),""),
IFERROR(VLOOKUP($M532,all_tags[level],1,FALSE),""),
IFERROR(VLOOKUP($N532,all_tags[level],1,FALSE),""),
IFERROR(VLOOKUP($O532,all_tags[level],1,FALSE),"")
)</f>
        <v>overview</v>
      </c>
      <c r="AF532" s="5" t="str">
        <f>_xlfn.TEXTJOIN("#",TRUE,
IFERROR(VLOOKUP($F532,all_tags[style],1,FALSE),""),
IFERROR(VLOOKUP($G532,all_tags[style],1,FALSE),""),
IFERROR(VLOOKUP($H532,all_tags[style],1,FALSE),""),
IFERROR(VLOOKUP($I532,all_tags[style],1,FALSE),""),
IFERROR(VLOOKUP($J532,all_tags[style],1,FALSE),""),
IFERROR(VLOOKUP($K532,all_tags[style],1,FALSE),""),
IFERROR(VLOOKUP($L532,all_tags[style],1,FALSE),""),
IFERROR(VLOOKUP($M532,all_tags[style],1,FALSE),""),
IFERROR(VLOOKUP($N532,all_tags[style],1,FALSE),""),
IFERROR(VLOOKUP($O532,all_tags[style],1,FALSE),"")
)</f>
        <v/>
      </c>
      <c r="AG532" s="5" t="str">
        <f>_xlfn.TEXTJOIN("#",TRUE,
IFERROR(VLOOKUP($F532,all_tags[theme],1,FALSE),""),
IFERROR(VLOOKUP($G532,all_tags[theme],1,FALSE),""),
IFERROR(VLOOKUP($H532,all_tags[theme],1,FALSE),""),
IFERROR(VLOOKUP($I532,all_tags[theme],1,FALSE),""),
IFERROR(VLOOKUP($J532,all_tags[theme],1,FALSE),""),
IFERROR(VLOOKUP($K532,all_tags[theme],1,FALSE),""),
IFERROR(VLOOKUP($L532,all_tags[theme],1,FALSE),""),
IFERROR(VLOOKUP($M532,all_tags[theme],1,FALSE),""),
IFERROR(VLOOKUP($N532,all_tags[theme],1,FALSE),""),
IFERROR(VLOOKUP($O532,all_tags[theme],1,FALSE),"")
)</f>
        <v>data-analysis</v>
      </c>
      <c r="AH532" s="5" t="str">
        <f>_xlfn.TEXTJOIN("#",TRUE,
IFERROR(VLOOKUP($F532,all_tags[topic],1,FALSE),""),
IFERROR(VLOOKUP($G532,all_tags[topic],1,FALSE),""),
IFERROR(VLOOKUP($H532,all_tags[topic],1,FALSE),""),
IFERROR(VLOOKUP($I532,all_tags[topic],1,FALSE),""),
IFERROR(VLOOKUP($J532,all_tags[topic],1,FALSE),""),
IFERROR(VLOOKUP($K532,all_tags[topic],1,FALSE),""),
IFERROR(VLOOKUP($L532,all_tags[topic],1,FALSE),""),
IFERROR(VLOOKUP($M532,all_tags[topic],1,FALSE),""),
IFERROR(VLOOKUP($N532,all_tags[topic],1,FALSE),""),
IFERROR(VLOOKUP($O532,all_tags[topic],1,FALSE),"")
)</f>
        <v/>
      </c>
      <c r="AI532" s="5" t="str">
        <f>_xlfn.TEXTJOIN("#",TRUE,
IFERROR(VLOOKUP($F532,all_tags[area],1,FALSE),""),
IFERROR(VLOOKUP($G532,all_tags[area],1,FALSE),""),
IFERROR(VLOOKUP($H532,all_tags[area],1,FALSE),""),
IFERROR(VLOOKUP($I532,all_tags[area],1,FALSE),""),
IFERROR(VLOOKUP($J532,all_tags[area],1,FALSE),""),
IFERROR(VLOOKUP($K532,all_tags[area],1,FALSE),""),
IFERROR(VLOOKUP($L532,all_tags[area],1,FALSE),""),
IFERROR(VLOOKUP($M532,all_tags[area],1,FALSE),""),
IFERROR(VLOOKUP($N532,all_tags[area],1,FALSE),""),
IFERROR(VLOOKUP($O532,all_tags[area],1,FALSE),"")
)</f>
        <v/>
      </c>
      <c r="AJ532" s="5" t="str">
        <f>_xlfn.TEXTJOIN("#",TRUE,
IFERROR(VLOOKUP($F532,all_tags[technology],1,FALSE),""),
IFERROR(VLOOKUP($G532,all_tags[technology],1,FALSE),""),
IFERROR(VLOOKUP($H532,all_tags[technology],1,FALSE),""),
IFERROR(VLOOKUP($I532,all_tags[technology],1,FALSE),""),
IFERROR(VLOOKUP($J532,all_tags[technology],1,FALSE),""),
IFERROR(VLOOKUP($K532,all_tags[technology],1,FALSE),""),
IFERROR(VLOOKUP($L532,all_tags[technology],1,FALSE),""),
IFERROR(VLOOKUP($M532,all_tags[technology],1,FALSE),""),
IFERROR(VLOOKUP($N532,all_tags[technology],1,FALSE),""),
IFERROR(VLOOKUP($O532,all_tags[technology],1,FALSE),"")
)</f>
        <v/>
      </c>
      <c r="AK532" s="5" t="str">
        <f>_xlfn.TEXTJOIN("#",TRUE,
IFERROR(VLOOKUP($F532,all_tags[other],1,FALSE),""),
IFERROR(VLOOKUP($G532,all_tags[other],1,FALSE),""),
IFERROR(VLOOKUP($H532,all_tags[other],1,FALSE),""),
IFERROR(VLOOKUP($I532,all_tags[other],1,FALSE),""),
IFERROR(VLOOKUP($J532,all_tags[other],1,FALSE),""),
IFERROR(VLOOKUP($K532,all_tags[other],1,FALSE),""),
IFERROR(VLOOKUP($L532,all_tags[other],1,FALSE),""),
IFERROR(VLOOKUP($M532,all_tags[other],1,FALSE),""),
IFERROR(VLOOKUP($N532,all_tags[other],1,FALSE),""),
IFERROR(VLOOKUP($O532,all_tags[other],1,FALSE),"")
)</f>
        <v/>
      </c>
      <c r="AL532" t="str">
        <f t="shared" si="8"/>
        <v>post;package;dataset;overview;data-analysis</v>
      </c>
    </row>
    <row r="533" spans="1:38" x14ac:dyDescent="0.25">
      <c r="A533" t="str">
        <f>source_data[[#This Row],[link_id]]</f>
        <v>L01213</v>
      </c>
      <c r="B533" t="str">
        <f>source_data[[#This Row],[link]]</f>
        <v>https://policyviz.com/2018/08/07/dataviz-cheatsheet/</v>
      </c>
      <c r="C533" t="str">
        <f>source_data[[#This Row],[article_title]]</f>
        <v>DataViz Cheatsheet</v>
      </c>
      <c r="D533" t="str">
        <f>source_data[[#This Row],[concatenate]]</f>
        <v>post;cheatsheet;data-viz;principle</v>
      </c>
      <c r="E533">
        <f>source_data[[#This Row],[tag_count]]</f>
        <v>5</v>
      </c>
      <c r="F533" t="str" cm="1">
        <f t="array" ref="F533:I533">_xlfn.TEXTSPLIT(Table5[[#This Row],[concatenate]],";")</f>
        <v>post</v>
      </c>
      <c r="G533" t="str">
        <v>cheatsheet</v>
      </c>
      <c r="H533" t="str">
        <v>data-viz</v>
      </c>
      <c r="I533" t="str">
        <v>principle</v>
      </c>
      <c r="Q533">
        <f>IF(ISBLANK(F533),-1,COUNTIF(all_tags[],F533)-COUNTIF(all_tags[category],F533))</f>
        <v>1</v>
      </c>
      <c r="R533">
        <f>IF(ISBLANK(G533),-1,COUNTIF(all_tags[],G533)-COUNTIF(all_tags[category],G533))</f>
        <v>1</v>
      </c>
      <c r="S533">
        <f>IF(ISBLANK(H533),-1,COUNTIF(all_tags[],H533)-COUNTIF(all_tags[category],H533))</f>
        <v>1</v>
      </c>
      <c r="T533">
        <f>IF(ISBLANK(I533),-1,COUNTIF(all_tags[],I533)-COUNTIF(all_tags[category],I533))</f>
        <v>1</v>
      </c>
      <c r="U533">
        <f>IF(ISBLANK(J533),-1,COUNTIF(all_tags[],J533)-COUNTIF(all_tags[category],J533))</f>
        <v>-1</v>
      </c>
      <c r="V533">
        <f>IF(ISBLANK(K533),-1,COUNTIF(all_tags[],K533)-COUNTIF(all_tags[category],K533))</f>
        <v>-1</v>
      </c>
      <c r="W533">
        <f>IF(ISBLANK(L533),-1,COUNTIF(all_tags[],L533)-COUNTIF(all_tags[category],L533))</f>
        <v>-1</v>
      </c>
      <c r="X533">
        <f>IF(ISBLANK(M533),-1,COUNTIF(all_tags[],M533)-COUNTIF(all_tags[category],M533))</f>
        <v>-1</v>
      </c>
      <c r="Y533">
        <f>IF(ISBLANK(N533),-1,COUNTIF(all_tags[],N533)-COUNTIF(all_tags[category],N533))</f>
        <v>-1</v>
      </c>
      <c r="Z533">
        <f>IF(ISBLANK(O533),-1,COUNTIF(all_tags[],O533)-COUNTIF(all_tags[category],O533))</f>
        <v>-1</v>
      </c>
      <c r="AB533" t="str">
        <f>Table5[[#This Row],[link_id]]</f>
        <v>L01213</v>
      </c>
      <c r="AC533" s="5" t="str">
        <f>_xlfn.TEXTJOIN("#",TRUE,
IFERROR(VLOOKUP($F533,all_tags[format],1,FALSE),""),
IFERROR(VLOOKUP($G533,all_tags[format],1,FALSE),""),
IFERROR(VLOOKUP($H533,all_tags[format],1,FALSE),""),
IFERROR(VLOOKUP($I533,all_tags[format],1,FALSE),""),
IFERROR(VLOOKUP($J533,all_tags[format],1,FALSE),""),
IFERROR(VLOOKUP($K533,all_tags[format],1,FALSE),""),
IFERROR(VLOOKUP($L533,all_tags[format],1,FALSE),""),
IFERROR(VLOOKUP($M533,all_tags[format],1,FALSE),""),
IFERROR(VLOOKUP($N533,all_tags[format],1,FALSE),""),
IFERROR(VLOOKUP($O533,all_tags[format],1,FALSE),"")
)</f>
        <v>post</v>
      </c>
      <c r="AD533" s="5" t="str">
        <f>_xlfn.TEXTJOIN("#",TRUE,
IFERROR(VLOOKUP($F533,all_tags[type],1,FALSE),""),
IFERROR(VLOOKUP($G533,all_tags[type],1,FALSE),""),
IFERROR(VLOOKUP($H533,all_tags[type],1,FALSE),""),
IFERROR(VLOOKUP($I533,all_tags[type],1,FALSE),""),
IFERROR(VLOOKUP($J533,all_tags[type],1,FALSE),""),
IFERROR(VLOOKUP($K533,all_tags[type],1,FALSE),""),
IFERROR(VLOOKUP($L533,all_tags[type],1,FALSE),""),
IFERROR(VLOOKUP($M533,all_tags[type],1,FALSE),""),
IFERROR(VLOOKUP($N533,all_tags[type],1,FALSE),""),
IFERROR(VLOOKUP($O533,all_tags[type],1,FALSE),"")
)</f>
        <v>cheatsheet</v>
      </c>
      <c r="AE533" s="5" t="str">
        <f>_xlfn.TEXTJOIN("#",TRUE,
IFERROR(VLOOKUP($F533,all_tags[level],1,FALSE),""),
IFERROR(VLOOKUP($G533,all_tags[level],1,FALSE),""),
IFERROR(VLOOKUP($H533,all_tags[level],1,FALSE),""),
IFERROR(VLOOKUP($I533,all_tags[level],1,FALSE),""),
IFERROR(VLOOKUP($J533,all_tags[level],1,FALSE),""),
IFERROR(VLOOKUP($K533,all_tags[level],1,FALSE),""),
IFERROR(VLOOKUP($L533,all_tags[level],1,FALSE),""),
IFERROR(VLOOKUP($M533,all_tags[level],1,FALSE),""),
IFERROR(VLOOKUP($N533,all_tags[level],1,FALSE),""),
IFERROR(VLOOKUP($O533,all_tags[level],1,FALSE),"")
)</f>
        <v/>
      </c>
      <c r="AF533" s="5" t="str">
        <f>_xlfn.TEXTJOIN("#",TRUE,
IFERROR(VLOOKUP($F533,all_tags[style],1,FALSE),""),
IFERROR(VLOOKUP($G533,all_tags[style],1,FALSE),""),
IFERROR(VLOOKUP($H533,all_tags[style],1,FALSE),""),
IFERROR(VLOOKUP($I533,all_tags[style],1,FALSE),""),
IFERROR(VLOOKUP($J533,all_tags[style],1,FALSE),""),
IFERROR(VLOOKUP($K533,all_tags[style],1,FALSE),""),
IFERROR(VLOOKUP($L533,all_tags[style],1,FALSE),""),
IFERROR(VLOOKUP($M533,all_tags[style],1,FALSE),""),
IFERROR(VLOOKUP($N533,all_tags[style],1,FALSE),""),
IFERROR(VLOOKUP($O533,all_tags[style],1,FALSE),"")
)</f>
        <v/>
      </c>
      <c r="AG533" s="5" t="str">
        <f>_xlfn.TEXTJOIN("#",TRUE,
IFERROR(VLOOKUP($F533,all_tags[theme],1,FALSE),""),
IFERROR(VLOOKUP($G533,all_tags[theme],1,FALSE),""),
IFERROR(VLOOKUP($H533,all_tags[theme],1,FALSE),""),
IFERROR(VLOOKUP($I533,all_tags[theme],1,FALSE),""),
IFERROR(VLOOKUP($J533,all_tags[theme],1,FALSE),""),
IFERROR(VLOOKUP($K533,all_tags[theme],1,FALSE),""),
IFERROR(VLOOKUP($L533,all_tags[theme],1,FALSE),""),
IFERROR(VLOOKUP($M533,all_tags[theme],1,FALSE),""),
IFERROR(VLOOKUP($N533,all_tags[theme],1,FALSE),""),
IFERROR(VLOOKUP($O533,all_tags[theme],1,FALSE),"")
)</f>
        <v>data-viz</v>
      </c>
      <c r="AH533" s="5" t="str">
        <f>_xlfn.TEXTJOIN("#",TRUE,
IFERROR(VLOOKUP($F533,all_tags[topic],1,FALSE),""),
IFERROR(VLOOKUP($G533,all_tags[topic],1,FALSE),""),
IFERROR(VLOOKUP($H533,all_tags[topic],1,FALSE),""),
IFERROR(VLOOKUP($I533,all_tags[topic],1,FALSE),""),
IFERROR(VLOOKUP($J533,all_tags[topic],1,FALSE),""),
IFERROR(VLOOKUP($K533,all_tags[topic],1,FALSE),""),
IFERROR(VLOOKUP($L533,all_tags[topic],1,FALSE),""),
IFERROR(VLOOKUP($M533,all_tags[topic],1,FALSE),""),
IFERROR(VLOOKUP($N533,all_tags[topic],1,FALSE),""),
IFERROR(VLOOKUP($O533,all_tags[topic],1,FALSE),"")
)</f>
        <v>principle</v>
      </c>
      <c r="AI533" s="5" t="str">
        <f>_xlfn.TEXTJOIN("#",TRUE,
IFERROR(VLOOKUP($F533,all_tags[area],1,FALSE),""),
IFERROR(VLOOKUP($G533,all_tags[area],1,FALSE),""),
IFERROR(VLOOKUP($H533,all_tags[area],1,FALSE),""),
IFERROR(VLOOKUP($I533,all_tags[area],1,FALSE),""),
IFERROR(VLOOKUP($J533,all_tags[area],1,FALSE),""),
IFERROR(VLOOKUP($K533,all_tags[area],1,FALSE),""),
IFERROR(VLOOKUP($L533,all_tags[area],1,FALSE),""),
IFERROR(VLOOKUP($M533,all_tags[area],1,FALSE),""),
IFERROR(VLOOKUP($N533,all_tags[area],1,FALSE),""),
IFERROR(VLOOKUP($O533,all_tags[area],1,FALSE),"")
)</f>
        <v/>
      </c>
      <c r="AJ533" s="5" t="str">
        <f>_xlfn.TEXTJOIN("#",TRUE,
IFERROR(VLOOKUP($F533,all_tags[technology],1,FALSE),""),
IFERROR(VLOOKUP($G533,all_tags[technology],1,FALSE),""),
IFERROR(VLOOKUP($H533,all_tags[technology],1,FALSE),""),
IFERROR(VLOOKUP($I533,all_tags[technology],1,FALSE),""),
IFERROR(VLOOKUP($J533,all_tags[technology],1,FALSE),""),
IFERROR(VLOOKUP($K533,all_tags[technology],1,FALSE),""),
IFERROR(VLOOKUP($L533,all_tags[technology],1,FALSE),""),
IFERROR(VLOOKUP($M533,all_tags[technology],1,FALSE),""),
IFERROR(VLOOKUP($N533,all_tags[technology],1,FALSE),""),
IFERROR(VLOOKUP($O533,all_tags[technology],1,FALSE),"")
)</f>
        <v/>
      </c>
      <c r="AK533" s="5" t="str">
        <f>_xlfn.TEXTJOIN("#",TRUE,
IFERROR(VLOOKUP($F533,all_tags[other],1,FALSE),""),
IFERROR(VLOOKUP($G533,all_tags[other],1,FALSE),""),
IFERROR(VLOOKUP($H533,all_tags[other],1,FALSE),""),
IFERROR(VLOOKUP($I533,all_tags[other],1,FALSE),""),
IFERROR(VLOOKUP($J533,all_tags[other],1,FALSE),""),
IFERROR(VLOOKUP($K533,all_tags[other],1,FALSE),""),
IFERROR(VLOOKUP($L533,all_tags[other],1,FALSE),""),
IFERROR(VLOOKUP($M533,all_tags[other],1,FALSE),""),
IFERROR(VLOOKUP($N533,all_tags[other],1,FALSE),""),
IFERROR(VLOOKUP($O533,all_tags[other],1,FALSE),"")
)</f>
        <v/>
      </c>
      <c r="AL533" t="str">
        <f t="shared" si="8"/>
        <v>post;cheatsheet;data-viz;principle</v>
      </c>
    </row>
    <row r="534" spans="1:38" x14ac:dyDescent="0.25">
      <c r="A534" t="str">
        <f>source_data[[#This Row],[link_id]]</f>
        <v>L01216</v>
      </c>
      <c r="B534" t="str">
        <f>source_data[[#This Row],[link]]</f>
        <v>https://www.esri.com/arcgis-blog/products/arcgis-pro/mapping/take-your-map-to-the-next-level/</v>
      </c>
      <c r="C534" t="str">
        <f>source_data[[#This Row],[article_title]]</f>
        <v>Take your map to the next cartographic level, Part 1</v>
      </c>
      <c r="D534" t="str">
        <f>source_data[[#This Row],[concatenate]]</f>
        <v>tutorial;technique;tool;technology;geospatial;arcgis</v>
      </c>
      <c r="E534">
        <f>source_data[[#This Row],[tag_count]]</f>
        <v>5</v>
      </c>
      <c r="F534" t="str" cm="1">
        <f t="array" ref="F534:K534">_xlfn.TEXTSPLIT(Table5[[#This Row],[concatenate]],";")</f>
        <v>tutorial</v>
      </c>
      <c r="G534" t="str">
        <v>technique</v>
      </c>
      <c r="H534" t="str">
        <v>tool</v>
      </c>
      <c r="I534" t="str">
        <v>technology</v>
      </c>
      <c r="J534" t="str">
        <v>geospatial</v>
      </c>
      <c r="K534" t="str">
        <v>arcgis</v>
      </c>
      <c r="Q534">
        <f>IF(ISBLANK(F534),-1,COUNTIF(all_tags[],F534)-COUNTIF(all_tags[category],F534))</f>
        <v>1</v>
      </c>
      <c r="R534">
        <f>IF(ISBLANK(G534),-1,COUNTIF(all_tags[],G534)-COUNTIF(all_tags[category],G534))</f>
        <v>1</v>
      </c>
      <c r="S534">
        <f>IF(ISBLANK(H534),-1,COUNTIF(all_tags[],H534)-COUNTIF(all_tags[category],H534))</f>
        <v>1</v>
      </c>
      <c r="T534">
        <f>IF(ISBLANK(I534),-1,COUNTIF(all_tags[],I534)-COUNTIF(all_tags[category],I534))</f>
        <v>1</v>
      </c>
      <c r="U534">
        <f>IF(ISBLANK(J534),-1,COUNTIF(all_tags[],J534)-COUNTIF(all_tags[category],J534))</f>
        <v>1</v>
      </c>
      <c r="V534">
        <f>IF(ISBLANK(K534),-1,COUNTIF(all_tags[],K534)-COUNTIF(all_tags[category],K534))</f>
        <v>1</v>
      </c>
      <c r="W534">
        <f>IF(ISBLANK(L534),-1,COUNTIF(all_tags[],L534)-COUNTIF(all_tags[category],L534))</f>
        <v>-1</v>
      </c>
      <c r="X534">
        <f>IF(ISBLANK(M534),-1,COUNTIF(all_tags[],M534)-COUNTIF(all_tags[category],M534))</f>
        <v>-1</v>
      </c>
      <c r="Y534">
        <f>IF(ISBLANK(N534),-1,COUNTIF(all_tags[],N534)-COUNTIF(all_tags[category],N534))</f>
        <v>-1</v>
      </c>
      <c r="Z534">
        <f>IF(ISBLANK(O534),-1,COUNTIF(all_tags[],O534)-COUNTIF(all_tags[category],O534))</f>
        <v>-1</v>
      </c>
      <c r="AB534" t="str">
        <f>Table5[[#This Row],[link_id]]</f>
        <v>L01216</v>
      </c>
      <c r="AC534" s="5" t="str">
        <f>_xlfn.TEXTJOIN("#",TRUE,
IFERROR(VLOOKUP($F534,all_tags[format],1,FALSE),""),
IFERROR(VLOOKUP($G534,all_tags[format],1,FALSE),""),
IFERROR(VLOOKUP($H534,all_tags[format],1,FALSE),""),
IFERROR(VLOOKUP($I534,all_tags[format],1,FALSE),""),
IFERROR(VLOOKUP($J534,all_tags[format],1,FALSE),""),
IFERROR(VLOOKUP($K534,all_tags[format],1,FALSE),""),
IFERROR(VLOOKUP($L534,all_tags[format],1,FALSE),""),
IFERROR(VLOOKUP($M534,all_tags[format],1,FALSE),""),
IFERROR(VLOOKUP($N534,all_tags[format],1,FALSE),""),
IFERROR(VLOOKUP($O534,all_tags[format],1,FALSE),"")
)</f>
        <v/>
      </c>
      <c r="AD534" s="5" t="str">
        <f>_xlfn.TEXTJOIN("#",TRUE,
IFERROR(VLOOKUP($F534,all_tags[type],1,FALSE),""),
IFERROR(VLOOKUP($G534,all_tags[type],1,FALSE),""),
IFERROR(VLOOKUP($H534,all_tags[type],1,FALSE),""),
IFERROR(VLOOKUP($I534,all_tags[type],1,FALSE),""),
IFERROR(VLOOKUP($J534,all_tags[type],1,FALSE),""),
IFERROR(VLOOKUP($K534,all_tags[type],1,FALSE),""),
IFERROR(VLOOKUP($L534,all_tags[type],1,FALSE),""),
IFERROR(VLOOKUP($M534,all_tags[type],1,FALSE),""),
IFERROR(VLOOKUP($N534,all_tags[type],1,FALSE),""),
IFERROR(VLOOKUP($O534,all_tags[type],1,FALSE),"")
)</f>
        <v>tutorial</v>
      </c>
      <c r="AE534" s="5" t="str">
        <f>_xlfn.TEXTJOIN("#",TRUE,
IFERROR(VLOOKUP($F534,all_tags[level],1,FALSE),""),
IFERROR(VLOOKUP($G534,all_tags[level],1,FALSE),""),
IFERROR(VLOOKUP($H534,all_tags[level],1,FALSE),""),
IFERROR(VLOOKUP($I534,all_tags[level],1,FALSE),""),
IFERROR(VLOOKUP($J534,all_tags[level],1,FALSE),""),
IFERROR(VLOOKUP($K534,all_tags[level],1,FALSE),""),
IFERROR(VLOOKUP($L534,all_tags[level],1,FALSE),""),
IFERROR(VLOOKUP($M534,all_tags[level],1,FALSE),""),
IFERROR(VLOOKUP($N534,all_tags[level],1,FALSE),""),
IFERROR(VLOOKUP($O534,all_tags[level],1,FALSE),"")
)</f>
        <v/>
      </c>
      <c r="AF534" s="5" t="str">
        <f>_xlfn.TEXTJOIN("#",TRUE,
IFERROR(VLOOKUP($F534,all_tags[style],1,FALSE),""),
IFERROR(VLOOKUP($G534,all_tags[style],1,FALSE),""),
IFERROR(VLOOKUP($H534,all_tags[style],1,FALSE),""),
IFERROR(VLOOKUP($I534,all_tags[style],1,FALSE),""),
IFERROR(VLOOKUP($J534,all_tags[style],1,FALSE),""),
IFERROR(VLOOKUP($K534,all_tags[style],1,FALSE),""),
IFERROR(VLOOKUP($L534,all_tags[style],1,FALSE),""),
IFERROR(VLOOKUP($M534,all_tags[style],1,FALSE),""),
IFERROR(VLOOKUP($N534,all_tags[style],1,FALSE),""),
IFERROR(VLOOKUP($O534,all_tags[style],1,FALSE),"")
)</f>
        <v/>
      </c>
      <c r="AG534" s="5" t="str">
        <f>_xlfn.TEXTJOIN("#",TRUE,
IFERROR(VLOOKUP($F534,all_tags[theme],1,FALSE),""),
IFERROR(VLOOKUP($G534,all_tags[theme],1,FALSE),""),
IFERROR(VLOOKUP($H534,all_tags[theme],1,FALSE),""),
IFERROR(VLOOKUP($I534,all_tags[theme],1,FALSE),""),
IFERROR(VLOOKUP($J534,all_tags[theme],1,FALSE),""),
IFERROR(VLOOKUP($K534,all_tags[theme],1,FALSE),""),
IFERROR(VLOOKUP($L534,all_tags[theme],1,FALSE),""),
IFERROR(VLOOKUP($M534,all_tags[theme],1,FALSE),""),
IFERROR(VLOOKUP($N534,all_tags[theme],1,FALSE),""),
IFERROR(VLOOKUP($O534,all_tags[theme],1,FALSE),"")
)</f>
        <v/>
      </c>
      <c r="AH534" s="5" t="str">
        <f>_xlfn.TEXTJOIN("#",TRUE,
IFERROR(VLOOKUP($F534,all_tags[topic],1,FALSE),""),
IFERROR(VLOOKUP($G534,all_tags[topic],1,FALSE),""),
IFERROR(VLOOKUP($H534,all_tags[topic],1,FALSE),""),
IFERROR(VLOOKUP($I534,all_tags[topic],1,FALSE),""),
IFERROR(VLOOKUP($J534,all_tags[topic],1,FALSE),""),
IFERROR(VLOOKUP($K534,all_tags[topic],1,FALSE),""),
IFERROR(VLOOKUP($L534,all_tags[topic],1,FALSE),""),
IFERROR(VLOOKUP($M534,all_tags[topic],1,FALSE),""),
IFERROR(VLOOKUP($N534,all_tags[topic],1,FALSE),""),
IFERROR(VLOOKUP($O534,all_tags[topic],1,FALSE),"")
)</f>
        <v>technique#tool#technology</v>
      </c>
      <c r="AI534" s="5" t="str">
        <f>_xlfn.TEXTJOIN("#",TRUE,
IFERROR(VLOOKUP($F534,all_tags[area],1,FALSE),""),
IFERROR(VLOOKUP($G534,all_tags[area],1,FALSE),""),
IFERROR(VLOOKUP($H534,all_tags[area],1,FALSE),""),
IFERROR(VLOOKUP($I534,all_tags[area],1,FALSE),""),
IFERROR(VLOOKUP($J534,all_tags[area],1,FALSE),""),
IFERROR(VLOOKUP($K534,all_tags[area],1,FALSE),""),
IFERROR(VLOOKUP($L534,all_tags[area],1,FALSE),""),
IFERROR(VLOOKUP($M534,all_tags[area],1,FALSE),""),
IFERROR(VLOOKUP($N534,all_tags[area],1,FALSE),""),
IFERROR(VLOOKUP($O534,all_tags[area],1,FALSE),"")
)</f>
        <v>geospatial</v>
      </c>
      <c r="AJ534" s="5" t="str">
        <f>_xlfn.TEXTJOIN("#",TRUE,
IFERROR(VLOOKUP($F534,all_tags[technology],1,FALSE),""),
IFERROR(VLOOKUP($G534,all_tags[technology],1,FALSE),""),
IFERROR(VLOOKUP($H534,all_tags[technology],1,FALSE),""),
IFERROR(VLOOKUP($I534,all_tags[technology],1,FALSE),""),
IFERROR(VLOOKUP($J534,all_tags[technology],1,FALSE),""),
IFERROR(VLOOKUP($K534,all_tags[technology],1,FALSE),""),
IFERROR(VLOOKUP($L534,all_tags[technology],1,FALSE),""),
IFERROR(VLOOKUP($M534,all_tags[technology],1,FALSE),""),
IFERROR(VLOOKUP($N534,all_tags[technology],1,FALSE),""),
IFERROR(VLOOKUP($O534,all_tags[technology],1,FALSE),"")
)</f>
        <v>arcgis</v>
      </c>
      <c r="AK534" s="5" t="str">
        <f>_xlfn.TEXTJOIN("#",TRUE,
IFERROR(VLOOKUP($F534,all_tags[other],1,FALSE),""),
IFERROR(VLOOKUP($G534,all_tags[other],1,FALSE),""),
IFERROR(VLOOKUP($H534,all_tags[other],1,FALSE),""),
IFERROR(VLOOKUP($I534,all_tags[other],1,FALSE),""),
IFERROR(VLOOKUP($J534,all_tags[other],1,FALSE),""),
IFERROR(VLOOKUP($K534,all_tags[other],1,FALSE),""),
IFERROR(VLOOKUP($L534,all_tags[other],1,FALSE),""),
IFERROR(VLOOKUP($M534,all_tags[other],1,FALSE),""),
IFERROR(VLOOKUP($N534,all_tags[other],1,FALSE),""),
IFERROR(VLOOKUP($O534,all_tags[other],1,FALSE),"")
)</f>
        <v/>
      </c>
      <c r="AL534" t="str">
        <f t="shared" si="8"/>
        <v>tutorial;technique;tool;technology;geospatial;arcgis</v>
      </c>
    </row>
    <row r="535" spans="1:38" x14ac:dyDescent="0.25">
      <c r="A535" t="str">
        <f>source_data[[#This Row],[link_id]]</f>
        <v>L01218</v>
      </c>
      <c r="B535" t="str">
        <f>source_data[[#This Row],[link]]</f>
        <v>https://en.wikipedia.org/wiki/Cross-industry_standard_process_for_data_mining</v>
      </c>
      <c r="C535" t="str">
        <f>source_data[[#This Row],[article_title]]</f>
        <v>Cross-industry standard process for data mining</v>
      </c>
      <c r="D535" t="str">
        <f>source_data[[#This Row],[concatenate]]</f>
        <v>article;overview;data-science;process;data-mining</v>
      </c>
      <c r="E535">
        <f>source_data[[#This Row],[tag_count]]</f>
        <v>6</v>
      </c>
      <c r="F535" t="str" cm="1">
        <f t="array" ref="F535:J535">_xlfn.TEXTSPLIT(Table5[[#This Row],[concatenate]],";")</f>
        <v>article</v>
      </c>
      <c r="G535" t="str">
        <v>overview</v>
      </c>
      <c r="H535" t="str">
        <v>data-science</v>
      </c>
      <c r="I535" t="str">
        <v>process</v>
      </c>
      <c r="J535" t="str">
        <v>data-mining</v>
      </c>
      <c r="Q535">
        <f>IF(ISBLANK(F535),-1,COUNTIF(all_tags[],F535)-COUNTIF(all_tags[category],F535))</f>
        <v>1</v>
      </c>
      <c r="R535">
        <f>IF(ISBLANK(G535),-1,COUNTIF(all_tags[],G535)-COUNTIF(all_tags[category],G535))</f>
        <v>1</v>
      </c>
      <c r="S535">
        <f>IF(ISBLANK(H535),-1,COUNTIF(all_tags[],H535)-COUNTIF(all_tags[category],H535))</f>
        <v>1</v>
      </c>
      <c r="T535">
        <f>IF(ISBLANK(I535),-1,COUNTIF(all_tags[],I535)-COUNTIF(all_tags[category],I535))</f>
        <v>1</v>
      </c>
      <c r="U535">
        <f>IF(ISBLANK(J535),-1,COUNTIF(all_tags[],J535)-COUNTIF(all_tags[category],J535))</f>
        <v>1</v>
      </c>
      <c r="V535">
        <f>IF(ISBLANK(K535),-1,COUNTIF(all_tags[],K535)-COUNTIF(all_tags[category],K535))</f>
        <v>-1</v>
      </c>
      <c r="W535">
        <f>IF(ISBLANK(L535),-1,COUNTIF(all_tags[],L535)-COUNTIF(all_tags[category],L535))</f>
        <v>-1</v>
      </c>
      <c r="X535">
        <f>IF(ISBLANK(M535),-1,COUNTIF(all_tags[],M535)-COUNTIF(all_tags[category],M535))</f>
        <v>-1</v>
      </c>
      <c r="Y535">
        <f>IF(ISBLANK(N535),-1,COUNTIF(all_tags[],N535)-COUNTIF(all_tags[category],N535))</f>
        <v>-1</v>
      </c>
      <c r="Z535">
        <f>IF(ISBLANK(O535),-1,COUNTIF(all_tags[],O535)-COUNTIF(all_tags[category],O535))</f>
        <v>-1</v>
      </c>
      <c r="AB535" t="str">
        <f>Table5[[#This Row],[link_id]]</f>
        <v>L01218</v>
      </c>
      <c r="AC535" s="5" t="str">
        <f>_xlfn.TEXTJOIN("#",TRUE,
IFERROR(VLOOKUP($F535,all_tags[format],1,FALSE),""),
IFERROR(VLOOKUP($G535,all_tags[format],1,FALSE),""),
IFERROR(VLOOKUP($H535,all_tags[format],1,FALSE),""),
IFERROR(VLOOKUP($I535,all_tags[format],1,FALSE),""),
IFERROR(VLOOKUP($J535,all_tags[format],1,FALSE),""),
IFERROR(VLOOKUP($K535,all_tags[format],1,FALSE),""),
IFERROR(VLOOKUP($L535,all_tags[format],1,FALSE),""),
IFERROR(VLOOKUP($M535,all_tags[format],1,FALSE),""),
IFERROR(VLOOKUP($N535,all_tags[format],1,FALSE),""),
IFERROR(VLOOKUP($O535,all_tags[format],1,FALSE),"")
)</f>
        <v>article</v>
      </c>
      <c r="AD535" s="5" t="str">
        <f>_xlfn.TEXTJOIN("#",TRUE,
IFERROR(VLOOKUP($F535,all_tags[type],1,FALSE),""),
IFERROR(VLOOKUP($G535,all_tags[type],1,FALSE),""),
IFERROR(VLOOKUP($H535,all_tags[type],1,FALSE),""),
IFERROR(VLOOKUP($I535,all_tags[type],1,FALSE),""),
IFERROR(VLOOKUP($J535,all_tags[type],1,FALSE),""),
IFERROR(VLOOKUP($K535,all_tags[type],1,FALSE),""),
IFERROR(VLOOKUP($L535,all_tags[type],1,FALSE),""),
IFERROR(VLOOKUP($M535,all_tags[type],1,FALSE),""),
IFERROR(VLOOKUP($N535,all_tags[type],1,FALSE),""),
IFERROR(VLOOKUP($O535,all_tags[type],1,FALSE),"")
)</f>
        <v/>
      </c>
      <c r="AE535" s="5" t="str">
        <f>_xlfn.TEXTJOIN("#",TRUE,
IFERROR(VLOOKUP($F535,all_tags[level],1,FALSE),""),
IFERROR(VLOOKUP($G535,all_tags[level],1,FALSE),""),
IFERROR(VLOOKUP($H535,all_tags[level],1,FALSE),""),
IFERROR(VLOOKUP($I535,all_tags[level],1,FALSE),""),
IFERROR(VLOOKUP($J535,all_tags[level],1,FALSE),""),
IFERROR(VLOOKUP($K535,all_tags[level],1,FALSE),""),
IFERROR(VLOOKUP($L535,all_tags[level],1,FALSE),""),
IFERROR(VLOOKUP($M535,all_tags[level],1,FALSE),""),
IFERROR(VLOOKUP($N535,all_tags[level],1,FALSE),""),
IFERROR(VLOOKUP($O535,all_tags[level],1,FALSE),"")
)</f>
        <v>overview</v>
      </c>
      <c r="AF535" s="5" t="str">
        <f>_xlfn.TEXTJOIN("#",TRUE,
IFERROR(VLOOKUP($F535,all_tags[style],1,FALSE),""),
IFERROR(VLOOKUP($G535,all_tags[style],1,FALSE),""),
IFERROR(VLOOKUP($H535,all_tags[style],1,FALSE),""),
IFERROR(VLOOKUP($I535,all_tags[style],1,FALSE),""),
IFERROR(VLOOKUP($J535,all_tags[style],1,FALSE),""),
IFERROR(VLOOKUP($K535,all_tags[style],1,FALSE),""),
IFERROR(VLOOKUP($L535,all_tags[style],1,FALSE),""),
IFERROR(VLOOKUP($M535,all_tags[style],1,FALSE),""),
IFERROR(VLOOKUP($N535,all_tags[style],1,FALSE),""),
IFERROR(VLOOKUP($O535,all_tags[style],1,FALSE),"")
)</f>
        <v/>
      </c>
      <c r="AG535" s="5" t="str">
        <f>_xlfn.TEXTJOIN("#",TRUE,
IFERROR(VLOOKUP($F535,all_tags[theme],1,FALSE),""),
IFERROR(VLOOKUP($G535,all_tags[theme],1,FALSE),""),
IFERROR(VLOOKUP($H535,all_tags[theme],1,FALSE),""),
IFERROR(VLOOKUP($I535,all_tags[theme],1,FALSE),""),
IFERROR(VLOOKUP($J535,all_tags[theme],1,FALSE),""),
IFERROR(VLOOKUP($K535,all_tags[theme],1,FALSE),""),
IFERROR(VLOOKUP($L535,all_tags[theme],1,FALSE),""),
IFERROR(VLOOKUP($M535,all_tags[theme],1,FALSE),""),
IFERROR(VLOOKUP($N535,all_tags[theme],1,FALSE),""),
IFERROR(VLOOKUP($O535,all_tags[theme],1,FALSE),"")
)</f>
        <v>data-science</v>
      </c>
      <c r="AH535" s="5" t="str">
        <f>_xlfn.TEXTJOIN("#",TRUE,
IFERROR(VLOOKUP($F535,all_tags[topic],1,FALSE),""),
IFERROR(VLOOKUP($G535,all_tags[topic],1,FALSE),""),
IFERROR(VLOOKUP($H535,all_tags[topic],1,FALSE),""),
IFERROR(VLOOKUP($I535,all_tags[topic],1,FALSE),""),
IFERROR(VLOOKUP($J535,all_tags[topic],1,FALSE),""),
IFERROR(VLOOKUP($K535,all_tags[topic],1,FALSE),""),
IFERROR(VLOOKUP($L535,all_tags[topic],1,FALSE),""),
IFERROR(VLOOKUP($M535,all_tags[topic],1,FALSE),""),
IFERROR(VLOOKUP($N535,all_tags[topic],1,FALSE),""),
IFERROR(VLOOKUP($O535,all_tags[topic],1,FALSE),"")
)</f>
        <v>process</v>
      </c>
      <c r="AI535" s="5" t="str">
        <f>_xlfn.TEXTJOIN("#",TRUE,
IFERROR(VLOOKUP($F535,all_tags[area],1,FALSE),""),
IFERROR(VLOOKUP($G535,all_tags[area],1,FALSE),""),
IFERROR(VLOOKUP($H535,all_tags[area],1,FALSE),""),
IFERROR(VLOOKUP($I535,all_tags[area],1,FALSE),""),
IFERROR(VLOOKUP($J535,all_tags[area],1,FALSE),""),
IFERROR(VLOOKUP($K535,all_tags[area],1,FALSE),""),
IFERROR(VLOOKUP($L535,all_tags[area],1,FALSE),""),
IFERROR(VLOOKUP($M535,all_tags[area],1,FALSE),""),
IFERROR(VLOOKUP($N535,all_tags[area],1,FALSE),""),
IFERROR(VLOOKUP($O535,all_tags[area],1,FALSE),"")
)</f>
        <v>data-mining</v>
      </c>
      <c r="AJ535" s="5" t="str">
        <f>_xlfn.TEXTJOIN("#",TRUE,
IFERROR(VLOOKUP($F535,all_tags[technology],1,FALSE),""),
IFERROR(VLOOKUP($G535,all_tags[technology],1,FALSE),""),
IFERROR(VLOOKUP($H535,all_tags[technology],1,FALSE),""),
IFERROR(VLOOKUP($I535,all_tags[technology],1,FALSE),""),
IFERROR(VLOOKUP($J535,all_tags[technology],1,FALSE),""),
IFERROR(VLOOKUP($K535,all_tags[technology],1,FALSE),""),
IFERROR(VLOOKUP($L535,all_tags[technology],1,FALSE),""),
IFERROR(VLOOKUP($M535,all_tags[technology],1,FALSE),""),
IFERROR(VLOOKUP($N535,all_tags[technology],1,FALSE),""),
IFERROR(VLOOKUP($O535,all_tags[technology],1,FALSE),"")
)</f>
        <v/>
      </c>
      <c r="AK535" s="5" t="str">
        <f>_xlfn.TEXTJOIN("#",TRUE,
IFERROR(VLOOKUP($F535,all_tags[other],1,FALSE),""),
IFERROR(VLOOKUP($G535,all_tags[other],1,FALSE),""),
IFERROR(VLOOKUP($H535,all_tags[other],1,FALSE),""),
IFERROR(VLOOKUP($I535,all_tags[other],1,FALSE),""),
IFERROR(VLOOKUP($J535,all_tags[other],1,FALSE),""),
IFERROR(VLOOKUP($K535,all_tags[other],1,FALSE),""),
IFERROR(VLOOKUP($L535,all_tags[other],1,FALSE),""),
IFERROR(VLOOKUP($M535,all_tags[other],1,FALSE),""),
IFERROR(VLOOKUP($N535,all_tags[other],1,FALSE),""),
IFERROR(VLOOKUP($O535,all_tags[other],1,FALSE),"")
)</f>
        <v/>
      </c>
      <c r="AL535" t="str">
        <f t="shared" si="8"/>
        <v>article;overview;data-science;process;data-mining</v>
      </c>
    </row>
    <row r="536" spans="1:38" x14ac:dyDescent="0.25">
      <c r="A536" t="str">
        <f>source_data[[#This Row],[link_id]]</f>
        <v>L01219</v>
      </c>
      <c r="B536" t="str">
        <f>source_data[[#This Row],[link]]</f>
        <v>https://www.interaction-design.org/literature/article/design-thinking-a-quick-overview</v>
      </c>
      <c r="C536" t="str">
        <f>source_data[[#This Row],[article_title]]</f>
        <v>10 Insightful Design Thinking Frameworks: A Quick Overview</v>
      </c>
      <c r="D536" t="str">
        <f>source_data[[#This Row],[concatenate]]</f>
        <v>post;introduction;design;framework;interaction</v>
      </c>
      <c r="E536">
        <f>source_data[[#This Row],[tag_count]]</f>
        <v>5</v>
      </c>
      <c r="F536" t="str" cm="1">
        <f t="array" ref="F536:J536">_xlfn.TEXTSPLIT(Table5[[#This Row],[concatenate]],";")</f>
        <v>post</v>
      </c>
      <c r="G536" t="str">
        <v>introduction</v>
      </c>
      <c r="H536" t="str">
        <v>design</v>
      </c>
      <c r="I536" t="str">
        <v>framework</v>
      </c>
      <c r="J536" t="str">
        <v>interaction</v>
      </c>
      <c r="Q536">
        <f>IF(ISBLANK(F536),-1,COUNTIF(all_tags[],F536)-COUNTIF(all_tags[category],F536))</f>
        <v>1</v>
      </c>
      <c r="R536">
        <f>IF(ISBLANK(G536),-1,COUNTIF(all_tags[],G536)-COUNTIF(all_tags[category],G536))</f>
        <v>1</v>
      </c>
      <c r="S536">
        <f>IF(ISBLANK(H536),-1,COUNTIF(all_tags[],H536)-COUNTIF(all_tags[category],H536))</f>
        <v>1</v>
      </c>
      <c r="T536">
        <f>IF(ISBLANK(I536),-1,COUNTIF(all_tags[],I536)-COUNTIF(all_tags[category],I536))</f>
        <v>1</v>
      </c>
      <c r="U536">
        <f>IF(ISBLANK(J536),-1,COUNTIF(all_tags[],J536)-COUNTIF(all_tags[category],J536))</f>
        <v>1</v>
      </c>
      <c r="V536">
        <f>IF(ISBLANK(K536),-1,COUNTIF(all_tags[],K536)-COUNTIF(all_tags[category],K536))</f>
        <v>-1</v>
      </c>
      <c r="W536">
        <f>IF(ISBLANK(L536),-1,COUNTIF(all_tags[],L536)-COUNTIF(all_tags[category],L536))</f>
        <v>-1</v>
      </c>
      <c r="X536">
        <f>IF(ISBLANK(M536),-1,COUNTIF(all_tags[],M536)-COUNTIF(all_tags[category],M536))</f>
        <v>-1</v>
      </c>
      <c r="Y536">
        <f>IF(ISBLANK(N536),-1,COUNTIF(all_tags[],N536)-COUNTIF(all_tags[category],N536))</f>
        <v>-1</v>
      </c>
      <c r="Z536">
        <f>IF(ISBLANK(O536),-1,COUNTIF(all_tags[],O536)-COUNTIF(all_tags[category],O536))</f>
        <v>-1</v>
      </c>
      <c r="AB536" t="str">
        <f>Table5[[#This Row],[link_id]]</f>
        <v>L01219</v>
      </c>
      <c r="AC536" s="5" t="str">
        <f>_xlfn.TEXTJOIN("#",TRUE,
IFERROR(VLOOKUP($F536,all_tags[format],1,FALSE),""),
IFERROR(VLOOKUP($G536,all_tags[format],1,FALSE),""),
IFERROR(VLOOKUP($H536,all_tags[format],1,FALSE),""),
IFERROR(VLOOKUP($I536,all_tags[format],1,FALSE),""),
IFERROR(VLOOKUP($J536,all_tags[format],1,FALSE),""),
IFERROR(VLOOKUP($K536,all_tags[format],1,FALSE),""),
IFERROR(VLOOKUP($L536,all_tags[format],1,FALSE),""),
IFERROR(VLOOKUP($M536,all_tags[format],1,FALSE),""),
IFERROR(VLOOKUP($N536,all_tags[format],1,FALSE),""),
IFERROR(VLOOKUP($O536,all_tags[format],1,FALSE),"")
)</f>
        <v>post</v>
      </c>
      <c r="AD536" s="5" t="str">
        <f>_xlfn.TEXTJOIN("#",TRUE,
IFERROR(VLOOKUP($F536,all_tags[type],1,FALSE),""),
IFERROR(VLOOKUP($G536,all_tags[type],1,FALSE),""),
IFERROR(VLOOKUP($H536,all_tags[type],1,FALSE),""),
IFERROR(VLOOKUP($I536,all_tags[type],1,FALSE),""),
IFERROR(VLOOKUP($J536,all_tags[type],1,FALSE),""),
IFERROR(VLOOKUP($K536,all_tags[type],1,FALSE),""),
IFERROR(VLOOKUP($L536,all_tags[type],1,FALSE),""),
IFERROR(VLOOKUP($M536,all_tags[type],1,FALSE),""),
IFERROR(VLOOKUP($N536,all_tags[type],1,FALSE),""),
IFERROR(VLOOKUP($O536,all_tags[type],1,FALSE),"")
)</f>
        <v/>
      </c>
      <c r="AE536" s="5" t="str">
        <f>_xlfn.TEXTJOIN("#",TRUE,
IFERROR(VLOOKUP($F536,all_tags[level],1,FALSE),""),
IFERROR(VLOOKUP($G536,all_tags[level],1,FALSE),""),
IFERROR(VLOOKUP($H536,all_tags[level],1,FALSE),""),
IFERROR(VLOOKUP($I536,all_tags[level],1,FALSE),""),
IFERROR(VLOOKUP($J536,all_tags[level],1,FALSE),""),
IFERROR(VLOOKUP($K536,all_tags[level],1,FALSE),""),
IFERROR(VLOOKUP($L536,all_tags[level],1,FALSE),""),
IFERROR(VLOOKUP($M536,all_tags[level],1,FALSE),""),
IFERROR(VLOOKUP($N536,all_tags[level],1,FALSE),""),
IFERROR(VLOOKUP($O536,all_tags[level],1,FALSE),"")
)</f>
        <v>introduction</v>
      </c>
      <c r="AF536" s="5" t="str">
        <f>_xlfn.TEXTJOIN("#",TRUE,
IFERROR(VLOOKUP($F536,all_tags[style],1,FALSE),""),
IFERROR(VLOOKUP($G536,all_tags[style],1,FALSE),""),
IFERROR(VLOOKUP($H536,all_tags[style],1,FALSE),""),
IFERROR(VLOOKUP($I536,all_tags[style],1,FALSE),""),
IFERROR(VLOOKUP($J536,all_tags[style],1,FALSE),""),
IFERROR(VLOOKUP($K536,all_tags[style],1,FALSE),""),
IFERROR(VLOOKUP($L536,all_tags[style],1,FALSE),""),
IFERROR(VLOOKUP($M536,all_tags[style],1,FALSE),""),
IFERROR(VLOOKUP($N536,all_tags[style],1,FALSE),""),
IFERROR(VLOOKUP($O536,all_tags[style],1,FALSE),"")
)</f>
        <v/>
      </c>
      <c r="AG536" s="5" t="str">
        <f>_xlfn.TEXTJOIN("#",TRUE,
IFERROR(VLOOKUP($F536,all_tags[theme],1,FALSE),""),
IFERROR(VLOOKUP($G536,all_tags[theme],1,FALSE),""),
IFERROR(VLOOKUP($H536,all_tags[theme],1,FALSE),""),
IFERROR(VLOOKUP($I536,all_tags[theme],1,FALSE),""),
IFERROR(VLOOKUP($J536,all_tags[theme],1,FALSE),""),
IFERROR(VLOOKUP($K536,all_tags[theme],1,FALSE),""),
IFERROR(VLOOKUP($L536,all_tags[theme],1,FALSE),""),
IFERROR(VLOOKUP($M536,all_tags[theme],1,FALSE),""),
IFERROR(VLOOKUP($N536,all_tags[theme],1,FALSE),""),
IFERROR(VLOOKUP($O536,all_tags[theme],1,FALSE),"")
)</f>
        <v/>
      </c>
      <c r="AH536" s="5" t="str">
        <f>_xlfn.TEXTJOIN("#",TRUE,
IFERROR(VLOOKUP($F536,all_tags[topic],1,FALSE),""),
IFERROR(VLOOKUP($G536,all_tags[topic],1,FALSE),""),
IFERROR(VLOOKUP($H536,all_tags[topic],1,FALSE),""),
IFERROR(VLOOKUP($I536,all_tags[topic],1,FALSE),""),
IFERROR(VLOOKUP($J536,all_tags[topic],1,FALSE),""),
IFERROR(VLOOKUP($K536,all_tags[topic],1,FALSE),""),
IFERROR(VLOOKUP($L536,all_tags[topic],1,FALSE),""),
IFERROR(VLOOKUP($M536,all_tags[topic],1,FALSE),""),
IFERROR(VLOOKUP($N536,all_tags[topic],1,FALSE),""),
IFERROR(VLOOKUP($O536,all_tags[topic],1,FALSE),"")
)</f>
        <v>design#framework</v>
      </c>
      <c r="AI536" s="5" t="str">
        <f>_xlfn.TEXTJOIN("#",TRUE,
IFERROR(VLOOKUP($F536,all_tags[area],1,FALSE),""),
IFERROR(VLOOKUP($G536,all_tags[area],1,FALSE),""),
IFERROR(VLOOKUP($H536,all_tags[area],1,FALSE),""),
IFERROR(VLOOKUP($I536,all_tags[area],1,FALSE),""),
IFERROR(VLOOKUP($J536,all_tags[area],1,FALSE),""),
IFERROR(VLOOKUP($K536,all_tags[area],1,FALSE),""),
IFERROR(VLOOKUP($L536,all_tags[area],1,FALSE),""),
IFERROR(VLOOKUP($M536,all_tags[area],1,FALSE),""),
IFERROR(VLOOKUP($N536,all_tags[area],1,FALSE),""),
IFERROR(VLOOKUP($O536,all_tags[area],1,FALSE),"")
)</f>
        <v>interaction</v>
      </c>
      <c r="AJ536" s="5" t="str">
        <f>_xlfn.TEXTJOIN("#",TRUE,
IFERROR(VLOOKUP($F536,all_tags[technology],1,FALSE),""),
IFERROR(VLOOKUP($G536,all_tags[technology],1,FALSE),""),
IFERROR(VLOOKUP($H536,all_tags[technology],1,FALSE),""),
IFERROR(VLOOKUP($I536,all_tags[technology],1,FALSE),""),
IFERROR(VLOOKUP($J536,all_tags[technology],1,FALSE),""),
IFERROR(VLOOKUP($K536,all_tags[technology],1,FALSE),""),
IFERROR(VLOOKUP($L536,all_tags[technology],1,FALSE),""),
IFERROR(VLOOKUP($M536,all_tags[technology],1,FALSE),""),
IFERROR(VLOOKUP($N536,all_tags[technology],1,FALSE),""),
IFERROR(VLOOKUP($O536,all_tags[technology],1,FALSE),"")
)</f>
        <v/>
      </c>
      <c r="AK536" s="5" t="str">
        <f>_xlfn.TEXTJOIN("#",TRUE,
IFERROR(VLOOKUP($F536,all_tags[other],1,FALSE),""),
IFERROR(VLOOKUP($G536,all_tags[other],1,FALSE),""),
IFERROR(VLOOKUP($H536,all_tags[other],1,FALSE),""),
IFERROR(VLOOKUP($I536,all_tags[other],1,FALSE),""),
IFERROR(VLOOKUP($J536,all_tags[other],1,FALSE),""),
IFERROR(VLOOKUP($K536,all_tags[other],1,FALSE),""),
IFERROR(VLOOKUP($L536,all_tags[other],1,FALSE),""),
IFERROR(VLOOKUP($M536,all_tags[other],1,FALSE),""),
IFERROR(VLOOKUP($N536,all_tags[other],1,FALSE),""),
IFERROR(VLOOKUP($O536,all_tags[other],1,FALSE),"")
)</f>
        <v/>
      </c>
      <c r="AL536" t="str">
        <f t="shared" si="8"/>
        <v>post;introduction;design;framework;interaction</v>
      </c>
    </row>
    <row r="537" spans="1:38" x14ac:dyDescent="0.25">
      <c r="A537" t="str">
        <f>source_data[[#This Row],[link_id]]</f>
        <v>L01224</v>
      </c>
      <c r="B537" t="str">
        <f>source_data[[#This Row],[link]]</f>
        <v>https://www.visualcapitalist.com/measuring-perceptions-of-uncertainty/</v>
      </c>
      <c r="C537" t="str">
        <f>source_data[[#This Row],[article_title]]</f>
        <v>Measuring Perceptions of Uncertainty</v>
      </c>
      <c r="D537" t="str">
        <f>source_data[[#This Row],[concatenate]]</f>
        <v>post;example;data-viz;probability;perception</v>
      </c>
      <c r="E537">
        <f>source_data[[#This Row],[tag_count]]</f>
        <v>6</v>
      </c>
      <c r="F537" t="str" cm="1">
        <f t="array" ref="F537:J537">_xlfn.TEXTSPLIT(Table5[[#This Row],[concatenate]],";")</f>
        <v>post</v>
      </c>
      <c r="G537" t="str">
        <v>example</v>
      </c>
      <c r="H537" t="str">
        <v>data-viz</v>
      </c>
      <c r="I537" t="str">
        <v>probability</v>
      </c>
      <c r="J537" t="str">
        <v>perception</v>
      </c>
      <c r="Q537">
        <f>IF(ISBLANK(F537),-1,COUNTIF(all_tags[],F537)-COUNTIF(all_tags[category],F537))</f>
        <v>1</v>
      </c>
      <c r="R537">
        <f>IF(ISBLANK(G537),-1,COUNTIF(all_tags[],G537)-COUNTIF(all_tags[category],G537))</f>
        <v>1</v>
      </c>
      <c r="S537">
        <f>IF(ISBLANK(H537),-1,COUNTIF(all_tags[],H537)-COUNTIF(all_tags[category],H537))</f>
        <v>1</v>
      </c>
      <c r="T537">
        <f>IF(ISBLANK(I537),-1,COUNTIF(all_tags[],I537)-COUNTIF(all_tags[category],I537))</f>
        <v>1</v>
      </c>
      <c r="U537">
        <f>IF(ISBLANK(J537),-1,COUNTIF(all_tags[],J537)-COUNTIF(all_tags[category],J537))</f>
        <v>1</v>
      </c>
      <c r="V537">
        <f>IF(ISBLANK(K537),-1,COUNTIF(all_tags[],K537)-COUNTIF(all_tags[category],K537))</f>
        <v>-1</v>
      </c>
      <c r="W537">
        <f>IF(ISBLANK(L537),-1,COUNTIF(all_tags[],L537)-COUNTIF(all_tags[category],L537))</f>
        <v>-1</v>
      </c>
      <c r="X537">
        <f>IF(ISBLANK(M537),-1,COUNTIF(all_tags[],M537)-COUNTIF(all_tags[category],M537))</f>
        <v>-1</v>
      </c>
      <c r="Y537">
        <f>IF(ISBLANK(N537),-1,COUNTIF(all_tags[],N537)-COUNTIF(all_tags[category],N537))</f>
        <v>-1</v>
      </c>
      <c r="Z537">
        <f>IF(ISBLANK(O537),-1,COUNTIF(all_tags[],O537)-COUNTIF(all_tags[category],O537))</f>
        <v>-1</v>
      </c>
      <c r="AB537" t="str">
        <f>Table5[[#This Row],[link_id]]</f>
        <v>L01224</v>
      </c>
      <c r="AC537" s="5" t="str">
        <f>_xlfn.TEXTJOIN("#",TRUE,
IFERROR(VLOOKUP($F537,all_tags[format],1,FALSE),""),
IFERROR(VLOOKUP($G537,all_tags[format],1,FALSE),""),
IFERROR(VLOOKUP($H537,all_tags[format],1,FALSE),""),
IFERROR(VLOOKUP($I537,all_tags[format],1,FALSE),""),
IFERROR(VLOOKUP($J537,all_tags[format],1,FALSE),""),
IFERROR(VLOOKUP($K537,all_tags[format],1,FALSE),""),
IFERROR(VLOOKUP($L537,all_tags[format],1,FALSE),""),
IFERROR(VLOOKUP($M537,all_tags[format],1,FALSE),""),
IFERROR(VLOOKUP($N537,all_tags[format],1,FALSE),""),
IFERROR(VLOOKUP($O537,all_tags[format],1,FALSE),"")
)</f>
        <v>post</v>
      </c>
      <c r="AD537" s="5" t="str">
        <f>_xlfn.TEXTJOIN("#",TRUE,
IFERROR(VLOOKUP($F537,all_tags[type],1,FALSE),""),
IFERROR(VLOOKUP($G537,all_tags[type],1,FALSE),""),
IFERROR(VLOOKUP($H537,all_tags[type],1,FALSE),""),
IFERROR(VLOOKUP($I537,all_tags[type],1,FALSE),""),
IFERROR(VLOOKUP($J537,all_tags[type],1,FALSE),""),
IFERROR(VLOOKUP($K537,all_tags[type],1,FALSE),""),
IFERROR(VLOOKUP($L537,all_tags[type],1,FALSE),""),
IFERROR(VLOOKUP($M537,all_tags[type],1,FALSE),""),
IFERROR(VLOOKUP($N537,all_tags[type],1,FALSE),""),
IFERROR(VLOOKUP($O537,all_tags[type],1,FALSE),"")
)</f>
        <v/>
      </c>
      <c r="AE537" s="5" t="str">
        <f>_xlfn.TEXTJOIN("#",TRUE,
IFERROR(VLOOKUP($F537,all_tags[level],1,FALSE),""),
IFERROR(VLOOKUP($G537,all_tags[level],1,FALSE),""),
IFERROR(VLOOKUP($H537,all_tags[level],1,FALSE),""),
IFERROR(VLOOKUP($I537,all_tags[level],1,FALSE),""),
IFERROR(VLOOKUP($J537,all_tags[level],1,FALSE),""),
IFERROR(VLOOKUP($K537,all_tags[level],1,FALSE),""),
IFERROR(VLOOKUP($L537,all_tags[level],1,FALSE),""),
IFERROR(VLOOKUP($M537,all_tags[level],1,FALSE),""),
IFERROR(VLOOKUP($N537,all_tags[level],1,FALSE),""),
IFERROR(VLOOKUP($O537,all_tags[level],1,FALSE),"")
)</f>
        <v>example</v>
      </c>
      <c r="AF537" s="5" t="str">
        <f>_xlfn.TEXTJOIN("#",TRUE,
IFERROR(VLOOKUP($F537,all_tags[style],1,FALSE),""),
IFERROR(VLOOKUP($G537,all_tags[style],1,FALSE),""),
IFERROR(VLOOKUP($H537,all_tags[style],1,FALSE),""),
IFERROR(VLOOKUP($I537,all_tags[style],1,FALSE),""),
IFERROR(VLOOKUP($J537,all_tags[style],1,FALSE),""),
IFERROR(VLOOKUP($K537,all_tags[style],1,FALSE),""),
IFERROR(VLOOKUP($L537,all_tags[style],1,FALSE),""),
IFERROR(VLOOKUP($M537,all_tags[style],1,FALSE),""),
IFERROR(VLOOKUP($N537,all_tags[style],1,FALSE),""),
IFERROR(VLOOKUP($O537,all_tags[style],1,FALSE),"")
)</f>
        <v/>
      </c>
      <c r="AG537" s="5" t="str">
        <f>_xlfn.TEXTJOIN("#",TRUE,
IFERROR(VLOOKUP($F537,all_tags[theme],1,FALSE),""),
IFERROR(VLOOKUP($G537,all_tags[theme],1,FALSE),""),
IFERROR(VLOOKUP($H537,all_tags[theme],1,FALSE),""),
IFERROR(VLOOKUP($I537,all_tags[theme],1,FALSE),""),
IFERROR(VLOOKUP($J537,all_tags[theme],1,FALSE),""),
IFERROR(VLOOKUP($K537,all_tags[theme],1,FALSE),""),
IFERROR(VLOOKUP($L537,all_tags[theme],1,FALSE),""),
IFERROR(VLOOKUP($M537,all_tags[theme],1,FALSE),""),
IFERROR(VLOOKUP($N537,all_tags[theme],1,FALSE),""),
IFERROR(VLOOKUP($O537,all_tags[theme],1,FALSE),"")
)</f>
        <v>data-viz</v>
      </c>
      <c r="AH537" s="5" t="str">
        <f>_xlfn.TEXTJOIN("#",TRUE,
IFERROR(VLOOKUP($F537,all_tags[topic],1,FALSE),""),
IFERROR(VLOOKUP($G537,all_tags[topic],1,FALSE),""),
IFERROR(VLOOKUP($H537,all_tags[topic],1,FALSE),""),
IFERROR(VLOOKUP($I537,all_tags[topic],1,FALSE),""),
IFERROR(VLOOKUP($J537,all_tags[topic],1,FALSE),""),
IFERROR(VLOOKUP($K537,all_tags[topic],1,FALSE),""),
IFERROR(VLOOKUP($L537,all_tags[topic],1,FALSE),""),
IFERROR(VLOOKUP($M537,all_tags[topic],1,FALSE),""),
IFERROR(VLOOKUP($N537,all_tags[topic],1,FALSE),""),
IFERROR(VLOOKUP($O537,all_tags[topic],1,FALSE),"")
)</f>
        <v/>
      </c>
      <c r="AI537" s="5" t="str">
        <f>_xlfn.TEXTJOIN("#",TRUE,
IFERROR(VLOOKUP($F537,all_tags[area],1,FALSE),""),
IFERROR(VLOOKUP($G537,all_tags[area],1,FALSE),""),
IFERROR(VLOOKUP($H537,all_tags[area],1,FALSE),""),
IFERROR(VLOOKUP($I537,all_tags[area],1,FALSE),""),
IFERROR(VLOOKUP($J537,all_tags[area],1,FALSE),""),
IFERROR(VLOOKUP($K537,all_tags[area],1,FALSE),""),
IFERROR(VLOOKUP($L537,all_tags[area],1,FALSE),""),
IFERROR(VLOOKUP($M537,all_tags[area],1,FALSE),""),
IFERROR(VLOOKUP($N537,all_tags[area],1,FALSE),""),
IFERROR(VLOOKUP($O537,all_tags[area],1,FALSE),"")
)</f>
        <v>probability</v>
      </c>
      <c r="AJ537" s="5" t="str">
        <f>_xlfn.TEXTJOIN("#",TRUE,
IFERROR(VLOOKUP($F537,all_tags[technology],1,FALSE),""),
IFERROR(VLOOKUP($G537,all_tags[technology],1,FALSE),""),
IFERROR(VLOOKUP($H537,all_tags[technology],1,FALSE),""),
IFERROR(VLOOKUP($I537,all_tags[technology],1,FALSE),""),
IFERROR(VLOOKUP($J537,all_tags[technology],1,FALSE),""),
IFERROR(VLOOKUP($K537,all_tags[technology],1,FALSE),""),
IFERROR(VLOOKUP($L537,all_tags[technology],1,FALSE),""),
IFERROR(VLOOKUP($M537,all_tags[technology],1,FALSE),""),
IFERROR(VLOOKUP($N537,all_tags[technology],1,FALSE),""),
IFERROR(VLOOKUP($O537,all_tags[technology],1,FALSE),"")
)</f>
        <v/>
      </c>
      <c r="AK537" s="5" t="str">
        <f>_xlfn.TEXTJOIN("#",TRUE,
IFERROR(VLOOKUP($F537,all_tags[other],1,FALSE),""),
IFERROR(VLOOKUP($G537,all_tags[other],1,FALSE),""),
IFERROR(VLOOKUP($H537,all_tags[other],1,FALSE),""),
IFERROR(VLOOKUP($I537,all_tags[other],1,FALSE),""),
IFERROR(VLOOKUP($J537,all_tags[other],1,FALSE),""),
IFERROR(VLOOKUP($K537,all_tags[other],1,FALSE),""),
IFERROR(VLOOKUP($L537,all_tags[other],1,FALSE),""),
IFERROR(VLOOKUP($M537,all_tags[other],1,FALSE),""),
IFERROR(VLOOKUP($N537,all_tags[other],1,FALSE),""),
IFERROR(VLOOKUP($O537,all_tags[other],1,FALSE),"")
)</f>
        <v>perception</v>
      </c>
      <c r="AL537" t="str">
        <f t="shared" si="8"/>
        <v>post;example;data-viz;probability;perception</v>
      </c>
    </row>
    <row r="538" spans="1:38" x14ac:dyDescent="0.25">
      <c r="A538" t="str">
        <f>source_data[[#This Row],[link_id]]</f>
        <v>L01225</v>
      </c>
      <c r="B538" t="str">
        <f>source_data[[#This Row],[link]]</f>
        <v>https://hackernoon.com/why-adopting-nosql-is-difficult-for-beginners-511659fb79d9</v>
      </c>
      <c r="C538" t="str">
        <f>source_data[[#This Row],[article_title]]</f>
        <v>Why Adopting NoSQL is Difficult for Beginners</v>
      </c>
      <c r="D538" t="str">
        <f>source_data[[#This Row],[concatenate]]</f>
        <v>post;general;nosql</v>
      </c>
      <c r="E538">
        <f>source_data[[#This Row],[tag_count]]</f>
        <v>4</v>
      </c>
      <c r="F538" t="str" cm="1">
        <f t="array" ref="F538:H538">_xlfn.TEXTSPLIT(Table5[[#This Row],[concatenate]],";")</f>
        <v>post</v>
      </c>
      <c r="G538" t="str">
        <v>general</v>
      </c>
      <c r="H538" t="str">
        <v>nosql</v>
      </c>
      <c r="Q538">
        <f>IF(ISBLANK(F538),-1,COUNTIF(all_tags[],F538)-COUNTIF(all_tags[category],F538))</f>
        <v>1</v>
      </c>
      <c r="R538">
        <f>IF(ISBLANK(G538),-1,COUNTIF(all_tags[],G538)-COUNTIF(all_tags[category],G538))</f>
        <v>1</v>
      </c>
      <c r="S538">
        <f>IF(ISBLANK(H538),-1,COUNTIF(all_tags[],H538)-COUNTIF(all_tags[category],H538))</f>
        <v>1</v>
      </c>
      <c r="T538">
        <f>IF(ISBLANK(I538),-1,COUNTIF(all_tags[],I538)-COUNTIF(all_tags[category],I538))</f>
        <v>-1</v>
      </c>
      <c r="U538">
        <f>IF(ISBLANK(J538),-1,COUNTIF(all_tags[],J538)-COUNTIF(all_tags[category],J538))</f>
        <v>-1</v>
      </c>
      <c r="V538">
        <f>IF(ISBLANK(K538),-1,COUNTIF(all_tags[],K538)-COUNTIF(all_tags[category],K538))</f>
        <v>-1</v>
      </c>
      <c r="W538">
        <f>IF(ISBLANK(L538),-1,COUNTIF(all_tags[],L538)-COUNTIF(all_tags[category],L538))</f>
        <v>-1</v>
      </c>
      <c r="X538">
        <f>IF(ISBLANK(M538),-1,COUNTIF(all_tags[],M538)-COUNTIF(all_tags[category],M538))</f>
        <v>-1</v>
      </c>
      <c r="Y538">
        <f>IF(ISBLANK(N538),-1,COUNTIF(all_tags[],N538)-COUNTIF(all_tags[category],N538))</f>
        <v>-1</v>
      </c>
      <c r="Z538">
        <f>IF(ISBLANK(O538),-1,COUNTIF(all_tags[],O538)-COUNTIF(all_tags[category],O538))</f>
        <v>-1</v>
      </c>
      <c r="AB538" t="str">
        <f>Table5[[#This Row],[link_id]]</f>
        <v>L01225</v>
      </c>
      <c r="AC538" s="5" t="str">
        <f>_xlfn.TEXTJOIN("#",TRUE,
IFERROR(VLOOKUP($F538,all_tags[format],1,FALSE),""),
IFERROR(VLOOKUP($G538,all_tags[format],1,FALSE),""),
IFERROR(VLOOKUP($H538,all_tags[format],1,FALSE),""),
IFERROR(VLOOKUP($I538,all_tags[format],1,FALSE),""),
IFERROR(VLOOKUP($J538,all_tags[format],1,FALSE),""),
IFERROR(VLOOKUP($K538,all_tags[format],1,FALSE),""),
IFERROR(VLOOKUP($L538,all_tags[format],1,FALSE),""),
IFERROR(VLOOKUP($M538,all_tags[format],1,FALSE),""),
IFERROR(VLOOKUP($N538,all_tags[format],1,FALSE),""),
IFERROR(VLOOKUP($O538,all_tags[format],1,FALSE),"")
)</f>
        <v>post</v>
      </c>
      <c r="AD538" s="5" t="str">
        <f>_xlfn.TEXTJOIN("#",TRUE,
IFERROR(VLOOKUP($F538,all_tags[type],1,FALSE),""),
IFERROR(VLOOKUP($G538,all_tags[type],1,FALSE),""),
IFERROR(VLOOKUP($H538,all_tags[type],1,FALSE),""),
IFERROR(VLOOKUP($I538,all_tags[type],1,FALSE),""),
IFERROR(VLOOKUP($J538,all_tags[type],1,FALSE),""),
IFERROR(VLOOKUP($K538,all_tags[type],1,FALSE),""),
IFERROR(VLOOKUP($L538,all_tags[type],1,FALSE),""),
IFERROR(VLOOKUP($M538,all_tags[type],1,FALSE),""),
IFERROR(VLOOKUP($N538,all_tags[type],1,FALSE),""),
IFERROR(VLOOKUP($O538,all_tags[type],1,FALSE),"")
)</f>
        <v>general</v>
      </c>
      <c r="AE538" s="5" t="str">
        <f>_xlfn.TEXTJOIN("#",TRUE,
IFERROR(VLOOKUP($F538,all_tags[level],1,FALSE),""),
IFERROR(VLOOKUP($G538,all_tags[level],1,FALSE),""),
IFERROR(VLOOKUP($H538,all_tags[level],1,FALSE),""),
IFERROR(VLOOKUP($I538,all_tags[level],1,FALSE),""),
IFERROR(VLOOKUP($J538,all_tags[level],1,FALSE),""),
IFERROR(VLOOKUP($K538,all_tags[level],1,FALSE),""),
IFERROR(VLOOKUP($L538,all_tags[level],1,FALSE),""),
IFERROR(VLOOKUP($M538,all_tags[level],1,FALSE),""),
IFERROR(VLOOKUP($N538,all_tags[level],1,FALSE),""),
IFERROR(VLOOKUP($O538,all_tags[level],1,FALSE),"")
)</f>
        <v/>
      </c>
      <c r="AF538" s="5" t="str">
        <f>_xlfn.TEXTJOIN("#",TRUE,
IFERROR(VLOOKUP($F538,all_tags[style],1,FALSE),""),
IFERROR(VLOOKUP($G538,all_tags[style],1,FALSE),""),
IFERROR(VLOOKUP($H538,all_tags[style],1,FALSE),""),
IFERROR(VLOOKUP($I538,all_tags[style],1,FALSE),""),
IFERROR(VLOOKUP($J538,all_tags[style],1,FALSE),""),
IFERROR(VLOOKUP($K538,all_tags[style],1,FALSE),""),
IFERROR(VLOOKUP($L538,all_tags[style],1,FALSE),""),
IFERROR(VLOOKUP($M538,all_tags[style],1,FALSE),""),
IFERROR(VLOOKUP($N538,all_tags[style],1,FALSE),""),
IFERROR(VLOOKUP($O538,all_tags[style],1,FALSE),"")
)</f>
        <v/>
      </c>
      <c r="AG538" s="5" t="str">
        <f>_xlfn.TEXTJOIN("#",TRUE,
IFERROR(VLOOKUP($F538,all_tags[theme],1,FALSE),""),
IFERROR(VLOOKUP($G538,all_tags[theme],1,FALSE),""),
IFERROR(VLOOKUP($H538,all_tags[theme],1,FALSE),""),
IFERROR(VLOOKUP($I538,all_tags[theme],1,FALSE),""),
IFERROR(VLOOKUP($J538,all_tags[theme],1,FALSE),""),
IFERROR(VLOOKUP($K538,all_tags[theme],1,FALSE),""),
IFERROR(VLOOKUP($L538,all_tags[theme],1,FALSE),""),
IFERROR(VLOOKUP($M538,all_tags[theme],1,FALSE),""),
IFERROR(VLOOKUP($N538,all_tags[theme],1,FALSE),""),
IFERROR(VLOOKUP($O538,all_tags[theme],1,FALSE),"")
)</f>
        <v/>
      </c>
      <c r="AH538" s="5" t="str">
        <f>_xlfn.TEXTJOIN("#",TRUE,
IFERROR(VLOOKUP($F538,all_tags[topic],1,FALSE),""),
IFERROR(VLOOKUP($G538,all_tags[topic],1,FALSE),""),
IFERROR(VLOOKUP($H538,all_tags[topic],1,FALSE),""),
IFERROR(VLOOKUP($I538,all_tags[topic],1,FALSE),""),
IFERROR(VLOOKUP($J538,all_tags[topic],1,FALSE),""),
IFERROR(VLOOKUP($K538,all_tags[topic],1,FALSE),""),
IFERROR(VLOOKUP($L538,all_tags[topic],1,FALSE),""),
IFERROR(VLOOKUP($M538,all_tags[topic],1,FALSE),""),
IFERROR(VLOOKUP($N538,all_tags[topic],1,FALSE),""),
IFERROR(VLOOKUP($O538,all_tags[topic],1,FALSE),"")
)</f>
        <v/>
      </c>
      <c r="AI538" s="5" t="str">
        <f>_xlfn.TEXTJOIN("#",TRUE,
IFERROR(VLOOKUP($F538,all_tags[area],1,FALSE),""),
IFERROR(VLOOKUP($G538,all_tags[area],1,FALSE),""),
IFERROR(VLOOKUP($H538,all_tags[area],1,FALSE),""),
IFERROR(VLOOKUP($I538,all_tags[area],1,FALSE),""),
IFERROR(VLOOKUP($J538,all_tags[area],1,FALSE),""),
IFERROR(VLOOKUP($K538,all_tags[area],1,FALSE),""),
IFERROR(VLOOKUP($L538,all_tags[area],1,FALSE),""),
IFERROR(VLOOKUP($M538,all_tags[area],1,FALSE),""),
IFERROR(VLOOKUP($N538,all_tags[area],1,FALSE),""),
IFERROR(VLOOKUP($O538,all_tags[area],1,FALSE),"")
)</f>
        <v>nosql</v>
      </c>
      <c r="AJ538" s="5" t="str">
        <f>_xlfn.TEXTJOIN("#",TRUE,
IFERROR(VLOOKUP($F538,all_tags[technology],1,FALSE),""),
IFERROR(VLOOKUP($G538,all_tags[technology],1,FALSE),""),
IFERROR(VLOOKUP($H538,all_tags[technology],1,FALSE),""),
IFERROR(VLOOKUP($I538,all_tags[technology],1,FALSE),""),
IFERROR(VLOOKUP($J538,all_tags[technology],1,FALSE),""),
IFERROR(VLOOKUP($K538,all_tags[technology],1,FALSE),""),
IFERROR(VLOOKUP($L538,all_tags[technology],1,FALSE),""),
IFERROR(VLOOKUP($M538,all_tags[technology],1,FALSE),""),
IFERROR(VLOOKUP($N538,all_tags[technology],1,FALSE),""),
IFERROR(VLOOKUP($O538,all_tags[technology],1,FALSE),"")
)</f>
        <v/>
      </c>
      <c r="AK538" s="5" t="str">
        <f>_xlfn.TEXTJOIN("#",TRUE,
IFERROR(VLOOKUP($F538,all_tags[other],1,FALSE),""),
IFERROR(VLOOKUP($G538,all_tags[other],1,FALSE),""),
IFERROR(VLOOKUP($H538,all_tags[other],1,FALSE),""),
IFERROR(VLOOKUP($I538,all_tags[other],1,FALSE),""),
IFERROR(VLOOKUP($J538,all_tags[other],1,FALSE),""),
IFERROR(VLOOKUP($K538,all_tags[other],1,FALSE),""),
IFERROR(VLOOKUP($L538,all_tags[other],1,FALSE),""),
IFERROR(VLOOKUP($M538,all_tags[other],1,FALSE),""),
IFERROR(VLOOKUP($N538,all_tags[other],1,FALSE),""),
IFERROR(VLOOKUP($O538,all_tags[other],1,FALSE),"")
)</f>
        <v/>
      </c>
      <c r="AL538" t="str">
        <f t="shared" si="8"/>
        <v>post;general;nosql</v>
      </c>
    </row>
    <row r="539" spans="1:38" x14ac:dyDescent="0.25">
      <c r="A539" t="str">
        <f>source_data[[#This Row],[link_id]]</f>
        <v>L01230</v>
      </c>
      <c r="B539" t="str">
        <f>source_data[[#This Row],[link]]</f>
        <v>https://blog.revolutionanalytics.com/2018/11/r-support-in-azure-sql-database.html</v>
      </c>
      <c r="C539" t="str">
        <f>source_data[[#This Row],[article_title]]</f>
        <v>R now supported in Azure SQL Database</v>
      </c>
      <c r="D539" t="str">
        <f>source_data[[#This Row],[concatenate]]</f>
        <v>post;overview;feature;technology;rstats</v>
      </c>
      <c r="E539">
        <f>source_data[[#This Row],[tag_count]]</f>
        <v>5</v>
      </c>
      <c r="F539" t="str" cm="1">
        <f t="array" ref="F539:J539">_xlfn.TEXTSPLIT(Table5[[#This Row],[concatenate]],";")</f>
        <v>post</v>
      </c>
      <c r="G539" t="str">
        <v>overview</v>
      </c>
      <c r="H539" t="str">
        <v>feature</v>
      </c>
      <c r="I539" t="str">
        <v>technology</v>
      </c>
      <c r="J539" t="str">
        <v>rstats</v>
      </c>
      <c r="Q539">
        <f>IF(ISBLANK(F539),-1,COUNTIF(all_tags[],F539)-COUNTIF(all_tags[category],F539))</f>
        <v>1</v>
      </c>
      <c r="R539">
        <f>IF(ISBLANK(G539),-1,COUNTIF(all_tags[],G539)-COUNTIF(all_tags[category],G539))</f>
        <v>1</v>
      </c>
      <c r="S539">
        <f>IF(ISBLANK(H539),-1,COUNTIF(all_tags[],H539)-COUNTIF(all_tags[category],H539))</f>
        <v>1</v>
      </c>
      <c r="T539">
        <f>IF(ISBLANK(I539),-1,COUNTIF(all_tags[],I539)-COUNTIF(all_tags[category],I539))</f>
        <v>1</v>
      </c>
      <c r="U539">
        <f>IF(ISBLANK(J539),-1,COUNTIF(all_tags[],J539)-COUNTIF(all_tags[category],J539))</f>
        <v>1</v>
      </c>
      <c r="V539">
        <f>IF(ISBLANK(K539),-1,COUNTIF(all_tags[],K539)-COUNTIF(all_tags[category],K539))</f>
        <v>-1</v>
      </c>
      <c r="W539">
        <f>IF(ISBLANK(L539),-1,COUNTIF(all_tags[],L539)-COUNTIF(all_tags[category],L539))</f>
        <v>-1</v>
      </c>
      <c r="X539">
        <f>IF(ISBLANK(M539),-1,COUNTIF(all_tags[],M539)-COUNTIF(all_tags[category],M539))</f>
        <v>-1</v>
      </c>
      <c r="Y539">
        <f>IF(ISBLANK(N539),-1,COUNTIF(all_tags[],N539)-COUNTIF(all_tags[category],N539))</f>
        <v>-1</v>
      </c>
      <c r="Z539">
        <f>IF(ISBLANK(O539),-1,COUNTIF(all_tags[],O539)-COUNTIF(all_tags[category],O539))</f>
        <v>-1</v>
      </c>
      <c r="AB539" t="str">
        <f>Table5[[#This Row],[link_id]]</f>
        <v>L01230</v>
      </c>
      <c r="AC539" s="5" t="str">
        <f>_xlfn.TEXTJOIN("#",TRUE,
IFERROR(VLOOKUP($F539,all_tags[format],1,FALSE),""),
IFERROR(VLOOKUP($G539,all_tags[format],1,FALSE),""),
IFERROR(VLOOKUP($H539,all_tags[format],1,FALSE),""),
IFERROR(VLOOKUP($I539,all_tags[format],1,FALSE),""),
IFERROR(VLOOKUP($J539,all_tags[format],1,FALSE),""),
IFERROR(VLOOKUP($K539,all_tags[format],1,FALSE),""),
IFERROR(VLOOKUP($L539,all_tags[format],1,FALSE),""),
IFERROR(VLOOKUP($M539,all_tags[format],1,FALSE),""),
IFERROR(VLOOKUP($N539,all_tags[format],1,FALSE),""),
IFERROR(VLOOKUP($O539,all_tags[format],1,FALSE),"")
)</f>
        <v>post</v>
      </c>
      <c r="AD539" s="5" t="str">
        <f>_xlfn.TEXTJOIN("#",TRUE,
IFERROR(VLOOKUP($F539,all_tags[type],1,FALSE),""),
IFERROR(VLOOKUP($G539,all_tags[type],1,FALSE),""),
IFERROR(VLOOKUP($H539,all_tags[type],1,FALSE),""),
IFERROR(VLOOKUP($I539,all_tags[type],1,FALSE),""),
IFERROR(VLOOKUP($J539,all_tags[type],1,FALSE),""),
IFERROR(VLOOKUP($K539,all_tags[type],1,FALSE),""),
IFERROR(VLOOKUP($L539,all_tags[type],1,FALSE),""),
IFERROR(VLOOKUP($M539,all_tags[type],1,FALSE),""),
IFERROR(VLOOKUP($N539,all_tags[type],1,FALSE),""),
IFERROR(VLOOKUP($O539,all_tags[type],1,FALSE),"")
)</f>
        <v/>
      </c>
      <c r="AE539" s="5" t="str">
        <f>_xlfn.TEXTJOIN("#",TRUE,
IFERROR(VLOOKUP($F539,all_tags[level],1,FALSE),""),
IFERROR(VLOOKUP($G539,all_tags[level],1,FALSE),""),
IFERROR(VLOOKUP($H539,all_tags[level],1,FALSE),""),
IFERROR(VLOOKUP($I539,all_tags[level],1,FALSE),""),
IFERROR(VLOOKUP($J539,all_tags[level],1,FALSE),""),
IFERROR(VLOOKUP($K539,all_tags[level],1,FALSE),""),
IFERROR(VLOOKUP($L539,all_tags[level],1,FALSE),""),
IFERROR(VLOOKUP($M539,all_tags[level],1,FALSE),""),
IFERROR(VLOOKUP($N539,all_tags[level],1,FALSE),""),
IFERROR(VLOOKUP($O539,all_tags[level],1,FALSE),"")
)</f>
        <v>overview</v>
      </c>
      <c r="AF539" s="5" t="str">
        <f>_xlfn.TEXTJOIN("#",TRUE,
IFERROR(VLOOKUP($F539,all_tags[style],1,FALSE),""),
IFERROR(VLOOKUP($G539,all_tags[style],1,FALSE),""),
IFERROR(VLOOKUP($H539,all_tags[style],1,FALSE),""),
IFERROR(VLOOKUP($I539,all_tags[style],1,FALSE),""),
IFERROR(VLOOKUP($J539,all_tags[style],1,FALSE),""),
IFERROR(VLOOKUP($K539,all_tags[style],1,FALSE),""),
IFERROR(VLOOKUP($L539,all_tags[style],1,FALSE),""),
IFERROR(VLOOKUP($M539,all_tags[style],1,FALSE),""),
IFERROR(VLOOKUP($N539,all_tags[style],1,FALSE),""),
IFERROR(VLOOKUP($O539,all_tags[style],1,FALSE),"")
)</f>
        <v/>
      </c>
      <c r="AG539" s="5" t="str">
        <f>_xlfn.TEXTJOIN("#",TRUE,
IFERROR(VLOOKUP($F539,all_tags[theme],1,FALSE),""),
IFERROR(VLOOKUP($G539,all_tags[theme],1,FALSE),""),
IFERROR(VLOOKUP($H539,all_tags[theme],1,FALSE),""),
IFERROR(VLOOKUP($I539,all_tags[theme],1,FALSE),""),
IFERROR(VLOOKUP($J539,all_tags[theme],1,FALSE),""),
IFERROR(VLOOKUP($K539,all_tags[theme],1,FALSE),""),
IFERROR(VLOOKUP($L539,all_tags[theme],1,FALSE),""),
IFERROR(VLOOKUP($M539,all_tags[theme],1,FALSE),""),
IFERROR(VLOOKUP($N539,all_tags[theme],1,FALSE),""),
IFERROR(VLOOKUP($O539,all_tags[theme],1,FALSE),"")
)</f>
        <v/>
      </c>
      <c r="AH539" s="5" t="str">
        <f>_xlfn.TEXTJOIN("#",TRUE,
IFERROR(VLOOKUP($F539,all_tags[topic],1,FALSE),""),
IFERROR(VLOOKUP($G539,all_tags[topic],1,FALSE),""),
IFERROR(VLOOKUP($H539,all_tags[topic],1,FALSE),""),
IFERROR(VLOOKUP($I539,all_tags[topic],1,FALSE),""),
IFERROR(VLOOKUP($J539,all_tags[topic],1,FALSE),""),
IFERROR(VLOOKUP($K539,all_tags[topic],1,FALSE),""),
IFERROR(VLOOKUP($L539,all_tags[topic],1,FALSE),""),
IFERROR(VLOOKUP($M539,all_tags[topic],1,FALSE),""),
IFERROR(VLOOKUP($N539,all_tags[topic],1,FALSE),""),
IFERROR(VLOOKUP($O539,all_tags[topic],1,FALSE),"")
)</f>
        <v>feature#technology</v>
      </c>
      <c r="AI539" s="5" t="str">
        <f>_xlfn.TEXTJOIN("#",TRUE,
IFERROR(VLOOKUP($F539,all_tags[area],1,FALSE),""),
IFERROR(VLOOKUP($G539,all_tags[area],1,FALSE),""),
IFERROR(VLOOKUP($H539,all_tags[area],1,FALSE),""),
IFERROR(VLOOKUP($I539,all_tags[area],1,FALSE),""),
IFERROR(VLOOKUP($J539,all_tags[area],1,FALSE),""),
IFERROR(VLOOKUP($K539,all_tags[area],1,FALSE),""),
IFERROR(VLOOKUP($L539,all_tags[area],1,FALSE),""),
IFERROR(VLOOKUP($M539,all_tags[area],1,FALSE),""),
IFERROR(VLOOKUP($N539,all_tags[area],1,FALSE),""),
IFERROR(VLOOKUP($O539,all_tags[area],1,FALSE),"")
)</f>
        <v/>
      </c>
      <c r="AJ539" s="5" t="str">
        <f>_xlfn.TEXTJOIN("#",TRUE,
IFERROR(VLOOKUP($F539,all_tags[technology],1,FALSE),""),
IFERROR(VLOOKUP($G539,all_tags[technology],1,FALSE),""),
IFERROR(VLOOKUP($H539,all_tags[technology],1,FALSE),""),
IFERROR(VLOOKUP($I539,all_tags[technology],1,FALSE),""),
IFERROR(VLOOKUP($J539,all_tags[technology],1,FALSE),""),
IFERROR(VLOOKUP($K539,all_tags[technology],1,FALSE),""),
IFERROR(VLOOKUP($L539,all_tags[technology],1,FALSE),""),
IFERROR(VLOOKUP($M539,all_tags[technology],1,FALSE),""),
IFERROR(VLOOKUP($N539,all_tags[technology],1,FALSE),""),
IFERROR(VLOOKUP($O539,all_tags[technology],1,FALSE),"")
)</f>
        <v>rstats</v>
      </c>
      <c r="AK539" s="5" t="str">
        <f>_xlfn.TEXTJOIN("#",TRUE,
IFERROR(VLOOKUP($F539,all_tags[other],1,FALSE),""),
IFERROR(VLOOKUP($G539,all_tags[other],1,FALSE),""),
IFERROR(VLOOKUP($H539,all_tags[other],1,FALSE),""),
IFERROR(VLOOKUP($I539,all_tags[other],1,FALSE),""),
IFERROR(VLOOKUP($J539,all_tags[other],1,FALSE),""),
IFERROR(VLOOKUP($K539,all_tags[other],1,FALSE),""),
IFERROR(VLOOKUP($L539,all_tags[other],1,FALSE),""),
IFERROR(VLOOKUP($M539,all_tags[other],1,FALSE),""),
IFERROR(VLOOKUP($N539,all_tags[other],1,FALSE),""),
IFERROR(VLOOKUP($O539,all_tags[other],1,FALSE),"")
)</f>
        <v/>
      </c>
      <c r="AL539" t="str">
        <f t="shared" si="8"/>
        <v>post;overview;feature;technology;rstats</v>
      </c>
    </row>
    <row r="540" spans="1:38" ht="30" x14ac:dyDescent="0.25">
      <c r="A540" t="str">
        <f>source_data[[#This Row],[link_id]]</f>
        <v>L01232</v>
      </c>
      <c r="B540" t="str">
        <f>source_data[[#This Row],[link]]</f>
        <v>https://github.com/afshinea/stanford-cs-230-deep-learning</v>
      </c>
      <c r="C540" t="str">
        <f>source_data[[#This Row],[article_title]]</f>
        <v>Deep Learning cheatsheets for Stanford's CS 230</v>
      </c>
      <c r="D540" t="str">
        <f>source_data[[#This Row],[concatenate]]</f>
        <v>repo;cheatsheet;resource;dl</v>
      </c>
      <c r="E540">
        <f>source_data[[#This Row],[tag_count]]</f>
        <v>3</v>
      </c>
      <c r="F540" t="str" cm="1">
        <f t="array" ref="F540:I540">_xlfn.TEXTSPLIT(Table5[[#This Row],[concatenate]],";")</f>
        <v>repo</v>
      </c>
      <c r="G540" t="str">
        <v>cheatsheet</v>
      </c>
      <c r="H540" t="str">
        <v>resource</v>
      </c>
      <c r="I540" t="str">
        <v>dl</v>
      </c>
      <c r="Q540">
        <f>IF(ISBLANK(F540),-1,COUNTIF(all_tags[],F540)-COUNTIF(all_tags[category],F540))</f>
        <v>1</v>
      </c>
      <c r="R540">
        <f>IF(ISBLANK(G540),-1,COUNTIF(all_tags[],G540)-COUNTIF(all_tags[category],G540))</f>
        <v>1</v>
      </c>
      <c r="S540">
        <f>IF(ISBLANK(H540),-1,COUNTIF(all_tags[],H540)-COUNTIF(all_tags[category],H540))</f>
        <v>1</v>
      </c>
      <c r="T540">
        <f>IF(ISBLANK(I540),-1,COUNTIF(all_tags[],I540)-COUNTIF(all_tags[category],I540))</f>
        <v>1</v>
      </c>
      <c r="U540">
        <f>IF(ISBLANK(J540),-1,COUNTIF(all_tags[],J540)-COUNTIF(all_tags[category],J540))</f>
        <v>-1</v>
      </c>
      <c r="V540">
        <f>IF(ISBLANK(K540),-1,COUNTIF(all_tags[],K540)-COUNTIF(all_tags[category],K540))</f>
        <v>-1</v>
      </c>
      <c r="W540">
        <f>IF(ISBLANK(L540),-1,COUNTIF(all_tags[],L540)-COUNTIF(all_tags[category],L540))</f>
        <v>-1</v>
      </c>
      <c r="X540">
        <f>IF(ISBLANK(M540),-1,COUNTIF(all_tags[],M540)-COUNTIF(all_tags[category],M540))</f>
        <v>-1</v>
      </c>
      <c r="Y540">
        <f>IF(ISBLANK(N540),-1,COUNTIF(all_tags[],N540)-COUNTIF(all_tags[category],N540))</f>
        <v>-1</v>
      </c>
      <c r="Z540">
        <f>IF(ISBLANK(O540),-1,COUNTIF(all_tags[],O540)-COUNTIF(all_tags[category],O540))</f>
        <v>-1</v>
      </c>
      <c r="AB540" t="str">
        <f>Table5[[#This Row],[link_id]]</f>
        <v>L01232</v>
      </c>
      <c r="AC540" s="5" t="str">
        <f>_xlfn.TEXTJOIN("#",TRUE,
IFERROR(VLOOKUP($F540,all_tags[format],1,FALSE),""),
IFERROR(VLOOKUP($G540,all_tags[format],1,FALSE),""),
IFERROR(VLOOKUP($H540,all_tags[format],1,FALSE),""),
IFERROR(VLOOKUP($I540,all_tags[format],1,FALSE),""),
IFERROR(VLOOKUP($J540,all_tags[format],1,FALSE),""),
IFERROR(VLOOKUP($K540,all_tags[format],1,FALSE),""),
IFERROR(VLOOKUP($L540,all_tags[format],1,FALSE),""),
IFERROR(VLOOKUP($M540,all_tags[format],1,FALSE),""),
IFERROR(VLOOKUP($N540,all_tags[format],1,FALSE),""),
IFERROR(VLOOKUP($O540,all_tags[format],1,FALSE),"")
)</f>
        <v/>
      </c>
      <c r="AD540" s="5" t="str">
        <f>_xlfn.TEXTJOIN("#",TRUE,
IFERROR(VLOOKUP($F540,all_tags[type],1,FALSE),""),
IFERROR(VLOOKUP($G540,all_tags[type],1,FALSE),""),
IFERROR(VLOOKUP($H540,all_tags[type],1,FALSE),""),
IFERROR(VLOOKUP($I540,all_tags[type],1,FALSE),""),
IFERROR(VLOOKUP($J540,all_tags[type],1,FALSE),""),
IFERROR(VLOOKUP($K540,all_tags[type],1,FALSE),""),
IFERROR(VLOOKUP($L540,all_tags[type],1,FALSE),""),
IFERROR(VLOOKUP($M540,all_tags[type],1,FALSE),""),
IFERROR(VLOOKUP($N540,all_tags[type],1,FALSE),""),
IFERROR(VLOOKUP($O540,all_tags[type],1,FALSE),"")
)</f>
        <v>repo#cheatsheet#resource</v>
      </c>
      <c r="AE540" s="5" t="str">
        <f>_xlfn.TEXTJOIN("#",TRUE,
IFERROR(VLOOKUP($F540,all_tags[level],1,FALSE),""),
IFERROR(VLOOKUP($G540,all_tags[level],1,FALSE),""),
IFERROR(VLOOKUP($H540,all_tags[level],1,FALSE),""),
IFERROR(VLOOKUP($I540,all_tags[level],1,FALSE),""),
IFERROR(VLOOKUP($J540,all_tags[level],1,FALSE),""),
IFERROR(VLOOKUP($K540,all_tags[level],1,FALSE),""),
IFERROR(VLOOKUP($L540,all_tags[level],1,FALSE),""),
IFERROR(VLOOKUP($M540,all_tags[level],1,FALSE),""),
IFERROR(VLOOKUP($N540,all_tags[level],1,FALSE),""),
IFERROR(VLOOKUP($O540,all_tags[level],1,FALSE),"")
)</f>
        <v/>
      </c>
      <c r="AF540" s="5" t="str">
        <f>_xlfn.TEXTJOIN("#",TRUE,
IFERROR(VLOOKUP($F540,all_tags[style],1,FALSE),""),
IFERROR(VLOOKUP($G540,all_tags[style],1,FALSE),""),
IFERROR(VLOOKUP($H540,all_tags[style],1,FALSE),""),
IFERROR(VLOOKUP($I540,all_tags[style],1,FALSE),""),
IFERROR(VLOOKUP($J540,all_tags[style],1,FALSE),""),
IFERROR(VLOOKUP($K540,all_tags[style],1,FALSE),""),
IFERROR(VLOOKUP($L540,all_tags[style],1,FALSE),""),
IFERROR(VLOOKUP($M540,all_tags[style],1,FALSE),""),
IFERROR(VLOOKUP($N540,all_tags[style],1,FALSE),""),
IFERROR(VLOOKUP($O540,all_tags[style],1,FALSE),"")
)</f>
        <v/>
      </c>
      <c r="AG540" s="5" t="str">
        <f>_xlfn.TEXTJOIN("#",TRUE,
IFERROR(VLOOKUP($F540,all_tags[theme],1,FALSE),""),
IFERROR(VLOOKUP($G540,all_tags[theme],1,FALSE),""),
IFERROR(VLOOKUP($H540,all_tags[theme],1,FALSE),""),
IFERROR(VLOOKUP($I540,all_tags[theme],1,FALSE),""),
IFERROR(VLOOKUP($J540,all_tags[theme],1,FALSE),""),
IFERROR(VLOOKUP($K540,all_tags[theme],1,FALSE),""),
IFERROR(VLOOKUP($L540,all_tags[theme],1,FALSE),""),
IFERROR(VLOOKUP($M540,all_tags[theme],1,FALSE),""),
IFERROR(VLOOKUP($N540,all_tags[theme],1,FALSE),""),
IFERROR(VLOOKUP($O540,all_tags[theme],1,FALSE),"")
)</f>
        <v/>
      </c>
      <c r="AH540" s="5" t="str">
        <f>_xlfn.TEXTJOIN("#",TRUE,
IFERROR(VLOOKUP($F540,all_tags[topic],1,FALSE),""),
IFERROR(VLOOKUP($G540,all_tags[topic],1,FALSE),""),
IFERROR(VLOOKUP($H540,all_tags[topic],1,FALSE),""),
IFERROR(VLOOKUP($I540,all_tags[topic],1,FALSE),""),
IFERROR(VLOOKUP($J540,all_tags[topic],1,FALSE),""),
IFERROR(VLOOKUP($K540,all_tags[topic],1,FALSE),""),
IFERROR(VLOOKUP($L540,all_tags[topic],1,FALSE),""),
IFERROR(VLOOKUP($M540,all_tags[topic],1,FALSE),""),
IFERROR(VLOOKUP($N540,all_tags[topic],1,FALSE),""),
IFERROR(VLOOKUP($O540,all_tags[topic],1,FALSE),"")
)</f>
        <v/>
      </c>
      <c r="AI540" s="5" t="str">
        <f>_xlfn.TEXTJOIN("#",TRUE,
IFERROR(VLOOKUP($F540,all_tags[area],1,FALSE),""),
IFERROR(VLOOKUP($G540,all_tags[area],1,FALSE),""),
IFERROR(VLOOKUP($H540,all_tags[area],1,FALSE),""),
IFERROR(VLOOKUP($I540,all_tags[area],1,FALSE),""),
IFERROR(VLOOKUP($J540,all_tags[area],1,FALSE),""),
IFERROR(VLOOKUP($K540,all_tags[area],1,FALSE),""),
IFERROR(VLOOKUP($L540,all_tags[area],1,FALSE),""),
IFERROR(VLOOKUP($M540,all_tags[area],1,FALSE),""),
IFERROR(VLOOKUP($N540,all_tags[area],1,FALSE),""),
IFERROR(VLOOKUP($O540,all_tags[area],1,FALSE),"")
)</f>
        <v>dl</v>
      </c>
      <c r="AJ540" s="5" t="str">
        <f>_xlfn.TEXTJOIN("#",TRUE,
IFERROR(VLOOKUP($F540,all_tags[technology],1,FALSE),""),
IFERROR(VLOOKUP($G540,all_tags[technology],1,FALSE),""),
IFERROR(VLOOKUP($H540,all_tags[technology],1,FALSE),""),
IFERROR(VLOOKUP($I540,all_tags[technology],1,FALSE),""),
IFERROR(VLOOKUP($J540,all_tags[technology],1,FALSE),""),
IFERROR(VLOOKUP($K540,all_tags[technology],1,FALSE),""),
IFERROR(VLOOKUP($L540,all_tags[technology],1,FALSE),""),
IFERROR(VLOOKUP($M540,all_tags[technology],1,FALSE),""),
IFERROR(VLOOKUP($N540,all_tags[technology],1,FALSE),""),
IFERROR(VLOOKUP($O540,all_tags[technology],1,FALSE),"")
)</f>
        <v/>
      </c>
      <c r="AK540" s="5" t="str">
        <f>_xlfn.TEXTJOIN("#",TRUE,
IFERROR(VLOOKUP($F540,all_tags[other],1,FALSE),""),
IFERROR(VLOOKUP($G540,all_tags[other],1,FALSE),""),
IFERROR(VLOOKUP($H540,all_tags[other],1,FALSE),""),
IFERROR(VLOOKUP($I540,all_tags[other],1,FALSE),""),
IFERROR(VLOOKUP($J540,all_tags[other],1,FALSE),""),
IFERROR(VLOOKUP($K540,all_tags[other],1,FALSE),""),
IFERROR(VLOOKUP($L540,all_tags[other],1,FALSE),""),
IFERROR(VLOOKUP($M540,all_tags[other],1,FALSE),""),
IFERROR(VLOOKUP($N540,all_tags[other],1,FALSE),""),
IFERROR(VLOOKUP($O540,all_tags[other],1,FALSE),"")
)</f>
        <v/>
      </c>
      <c r="AL540" t="str">
        <f t="shared" si="8"/>
        <v>repo;cheatsheet;resource;dl</v>
      </c>
    </row>
    <row r="541" spans="1:38" x14ac:dyDescent="0.25">
      <c r="A541" t="str">
        <f>source_data[[#This Row],[link_id]]</f>
        <v>L01233</v>
      </c>
      <c r="B541" t="str">
        <f>source_data[[#This Row],[link]]</f>
        <v>https://www.datascienceblog.net/post/machine-learning/linear-discriminant-analysis/</v>
      </c>
      <c r="C541" t="str">
        <f>source_data[[#This Row],[article_title]]</f>
        <v>Linear, Quadratic, and Regularized Discriminant Analysis</v>
      </c>
      <c r="D541" t="str">
        <f>source_data[[#This Row],[concatenate]]</f>
        <v>post;explainer;technique;technology;lda;rstats</v>
      </c>
      <c r="E541">
        <f>source_data[[#This Row],[tag_count]]</f>
        <v>6</v>
      </c>
      <c r="F541" t="str" cm="1">
        <f t="array" ref="F541:K541">_xlfn.TEXTSPLIT(Table5[[#This Row],[concatenate]],";")</f>
        <v>post</v>
      </c>
      <c r="G541" t="str">
        <v>explainer</v>
      </c>
      <c r="H541" t="str">
        <v>technique</v>
      </c>
      <c r="I541" t="str">
        <v>technology</v>
      </c>
      <c r="J541" t="str">
        <v>lda</v>
      </c>
      <c r="K541" t="str">
        <v>rstats</v>
      </c>
      <c r="Q541">
        <f>IF(ISBLANK(F541),-1,COUNTIF(all_tags[],F541)-COUNTIF(all_tags[category],F541))</f>
        <v>1</v>
      </c>
      <c r="R541">
        <f>IF(ISBLANK(G541),-1,COUNTIF(all_tags[],G541)-COUNTIF(all_tags[category],G541))</f>
        <v>1</v>
      </c>
      <c r="S541">
        <f>IF(ISBLANK(H541),-1,COUNTIF(all_tags[],H541)-COUNTIF(all_tags[category],H541))</f>
        <v>1</v>
      </c>
      <c r="T541">
        <f>IF(ISBLANK(I541),-1,COUNTIF(all_tags[],I541)-COUNTIF(all_tags[category],I541))</f>
        <v>1</v>
      </c>
      <c r="U541">
        <f>IF(ISBLANK(J541),-1,COUNTIF(all_tags[],J541)-COUNTIF(all_tags[category],J541))</f>
        <v>1</v>
      </c>
      <c r="V541">
        <f>IF(ISBLANK(K541),-1,COUNTIF(all_tags[],K541)-COUNTIF(all_tags[category],K541))</f>
        <v>1</v>
      </c>
      <c r="W541">
        <f>IF(ISBLANK(L541),-1,COUNTIF(all_tags[],L541)-COUNTIF(all_tags[category],L541))</f>
        <v>-1</v>
      </c>
      <c r="X541">
        <f>IF(ISBLANK(M541),-1,COUNTIF(all_tags[],M541)-COUNTIF(all_tags[category],M541))</f>
        <v>-1</v>
      </c>
      <c r="Y541">
        <f>IF(ISBLANK(N541),-1,COUNTIF(all_tags[],N541)-COUNTIF(all_tags[category],N541))</f>
        <v>-1</v>
      </c>
      <c r="Z541">
        <f>IF(ISBLANK(O541),-1,COUNTIF(all_tags[],O541)-COUNTIF(all_tags[category],O541))</f>
        <v>-1</v>
      </c>
      <c r="AB541" t="str">
        <f>Table5[[#This Row],[link_id]]</f>
        <v>L01233</v>
      </c>
      <c r="AC541" s="5" t="str">
        <f>_xlfn.TEXTJOIN("#",TRUE,
IFERROR(VLOOKUP($F541,all_tags[format],1,FALSE),""),
IFERROR(VLOOKUP($G541,all_tags[format],1,FALSE),""),
IFERROR(VLOOKUP($H541,all_tags[format],1,FALSE),""),
IFERROR(VLOOKUP($I541,all_tags[format],1,FALSE),""),
IFERROR(VLOOKUP($J541,all_tags[format],1,FALSE),""),
IFERROR(VLOOKUP($K541,all_tags[format],1,FALSE),""),
IFERROR(VLOOKUP($L541,all_tags[format],1,FALSE),""),
IFERROR(VLOOKUP($M541,all_tags[format],1,FALSE),""),
IFERROR(VLOOKUP($N541,all_tags[format],1,FALSE),""),
IFERROR(VLOOKUP($O541,all_tags[format],1,FALSE),"")
)</f>
        <v>post</v>
      </c>
      <c r="AD541" s="5" t="str">
        <f>_xlfn.TEXTJOIN("#",TRUE,
IFERROR(VLOOKUP($F541,all_tags[type],1,FALSE),""),
IFERROR(VLOOKUP($G541,all_tags[type],1,FALSE),""),
IFERROR(VLOOKUP($H541,all_tags[type],1,FALSE),""),
IFERROR(VLOOKUP($I541,all_tags[type],1,FALSE),""),
IFERROR(VLOOKUP($J541,all_tags[type],1,FALSE),""),
IFERROR(VLOOKUP($K541,all_tags[type],1,FALSE),""),
IFERROR(VLOOKUP($L541,all_tags[type],1,FALSE),""),
IFERROR(VLOOKUP($M541,all_tags[type],1,FALSE),""),
IFERROR(VLOOKUP($N541,all_tags[type],1,FALSE),""),
IFERROR(VLOOKUP($O541,all_tags[type],1,FALSE),"")
)</f>
        <v/>
      </c>
      <c r="AE541" s="5" t="str">
        <f>_xlfn.TEXTJOIN("#",TRUE,
IFERROR(VLOOKUP($F541,all_tags[level],1,FALSE),""),
IFERROR(VLOOKUP($G541,all_tags[level],1,FALSE),""),
IFERROR(VLOOKUP($H541,all_tags[level],1,FALSE),""),
IFERROR(VLOOKUP($I541,all_tags[level],1,FALSE),""),
IFERROR(VLOOKUP($J541,all_tags[level],1,FALSE),""),
IFERROR(VLOOKUP($K541,all_tags[level],1,FALSE),""),
IFERROR(VLOOKUP($L541,all_tags[level],1,FALSE),""),
IFERROR(VLOOKUP($M541,all_tags[level],1,FALSE),""),
IFERROR(VLOOKUP($N541,all_tags[level],1,FALSE),""),
IFERROR(VLOOKUP($O541,all_tags[level],1,FALSE),"")
)</f>
        <v>explainer</v>
      </c>
      <c r="AF541" s="5" t="str">
        <f>_xlfn.TEXTJOIN("#",TRUE,
IFERROR(VLOOKUP($F541,all_tags[style],1,FALSE),""),
IFERROR(VLOOKUP($G541,all_tags[style],1,FALSE),""),
IFERROR(VLOOKUP($H541,all_tags[style],1,FALSE),""),
IFERROR(VLOOKUP($I541,all_tags[style],1,FALSE),""),
IFERROR(VLOOKUP($J541,all_tags[style],1,FALSE),""),
IFERROR(VLOOKUP($K541,all_tags[style],1,FALSE),""),
IFERROR(VLOOKUP($L541,all_tags[style],1,FALSE),""),
IFERROR(VLOOKUP($M541,all_tags[style],1,FALSE),""),
IFERROR(VLOOKUP($N541,all_tags[style],1,FALSE),""),
IFERROR(VLOOKUP($O541,all_tags[style],1,FALSE),"")
)</f>
        <v/>
      </c>
      <c r="AG541" s="5" t="str">
        <f>_xlfn.TEXTJOIN("#",TRUE,
IFERROR(VLOOKUP($F541,all_tags[theme],1,FALSE),""),
IFERROR(VLOOKUP($G541,all_tags[theme],1,FALSE),""),
IFERROR(VLOOKUP($H541,all_tags[theme],1,FALSE),""),
IFERROR(VLOOKUP($I541,all_tags[theme],1,FALSE),""),
IFERROR(VLOOKUP($J541,all_tags[theme],1,FALSE),""),
IFERROR(VLOOKUP($K541,all_tags[theme],1,FALSE),""),
IFERROR(VLOOKUP($L541,all_tags[theme],1,FALSE),""),
IFERROR(VLOOKUP($M541,all_tags[theme],1,FALSE),""),
IFERROR(VLOOKUP($N541,all_tags[theme],1,FALSE),""),
IFERROR(VLOOKUP($O541,all_tags[theme],1,FALSE),"")
)</f>
        <v/>
      </c>
      <c r="AH541" s="5" t="str">
        <f>_xlfn.TEXTJOIN("#",TRUE,
IFERROR(VLOOKUP($F541,all_tags[topic],1,FALSE),""),
IFERROR(VLOOKUP($G541,all_tags[topic],1,FALSE),""),
IFERROR(VLOOKUP($H541,all_tags[topic],1,FALSE),""),
IFERROR(VLOOKUP($I541,all_tags[topic],1,FALSE),""),
IFERROR(VLOOKUP($J541,all_tags[topic],1,FALSE),""),
IFERROR(VLOOKUP($K541,all_tags[topic],1,FALSE),""),
IFERROR(VLOOKUP($L541,all_tags[topic],1,FALSE),""),
IFERROR(VLOOKUP($M541,all_tags[topic],1,FALSE),""),
IFERROR(VLOOKUP($N541,all_tags[topic],1,FALSE),""),
IFERROR(VLOOKUP($O541,all_tags[topic],1,FALSE),"")
)</f>
        <v>technique#technology</v>
      </c>
      <c r="AI541" s="5" t="str">
        <f>_xlfn.TEXTJOIN("#",TRUE,
IFERROR(VLOOKUP($F541,all_tags[area],1,FALSE),""),
IFERROR(VLOOKUP($G541,all_tags[area],1,FALSE),""),
IFERROR(VLOOKUP($H541,all_tags[area],1,FALSE),""),
IFERROR(VLOOKUP($I541,all_tags[area],1,FALSE),""),
IFERROR(VLOOKUP($J541,all_tags[area],1,FALSE),""),
IFERROR(VLOOKUP($K541,all_tags[area],1,FALSE),""),
IFERROR(VLOOKUP($L541,all_tags[area],1,FALSE),""),
IFERROR(VLOOKUP($M541,all_tags[area],1,FALSE),""),
IFERROR(VLOOKUP($N541,all_tags[area],1,FALSE),""),
IFERROR(VLOOKUP($O541,all_tags[area],1,FALSE),"")
)</f>
        <v>lda</v>
      </c>
      <c r="AJ541" s="5" t="str">
        <f>_xlfn.TEXTJOIN("#",TRUE,
IFERROR(VLOOKUP($F541,all_tags[technology],1,FALSE),""),
IFERROR(VLOOKUP($G541,all_tags[technology],1,FALSE),""),
IFERROR(VLOOKUP($H541,all_tags[technology],1,FALSE),""),
IFERROR(VLOOKUP($I541,all_tags[technology],1,FALSE),""),
IFERROR(VLOOKUP($J541,all_tags[technology],1,FALSE),""),
IFERROR(VLOOKUP($K541,all_tags[technology],1,FALSE),""),
IFERROR(VLOOKUP($L541,all_tags[technology],1,FALSE),""),
IFERROR(VLOOKUP($M541,all_tags[technology],1,FALSE),""),
IFERROR(VLOOKUP($N541,all_tags[technology],1,FALSE),""),
IFERROR(VLOOKUP($O541,all_tags[technology],1,FALSE),"")
)</f>
        <v>rstats</v>
      </c>
      <c r="AK541" s="5" t="str">
        <f>_xlfn.TEXTJOIN("#",TRUE,
IFERROR(VLOOKUP($F541,all_tags[other],1,FALSE),""),
IFERROR(VLOOKUP($G541,all_tags[other],1,FALSE),""),
IFERROR(VLOOKUP($H541,all_tags[other],1,FALSE),""),
IFERROR(VLOOKUP($I541,all_tags[other],1,FALSE),""),
IFERROR(VLOOKUP($J541,all_tags[other],1,FALSE),""),
IFERROR(VLOOKUP($K541,all_tags[other],1,FALSE),""),
IFERROR(VLOOKUP($L541,all_tags[other],1,FALSE),""),
IFERROR(VLOOKUP($M541,all_tags[other],1,FALSE),""),
IFERROR(VLOOKUP($N541,all_tags[other],1,FALSE),""),
IFERROR(VLOOKUP($O541,all_tags[other],1,FALSE),"")
)</f>
        <v/>
      </c>
      <c r="AL541" t="str">
        <f t="shared" si="8"/>
        <v>post;explainer;technique;technology;lda;rstats</v>
      </c>
    </row>
    <row r="542" spans="1:38" x14ac:dyDescent="0.25">
      <c r="A542" t="str">
        <f>source_data[[#This Row],[link_id]]</f>
        <v>L01234</v>
      </c>
      <c r="B542" t="str">
        <f>source_data[[#This Row],[link]]</f>
        <v>https://www.infoworld.com/article/3323006/r-language/do-more-with-r-quick-lookup-tables-using-named-vectors.html</v>
      </c>
      <c r="C542" t="str">
        <f>source_data[[#This Row],[article_title]]</f>
        <v>Do more with R: Quick lookup tables using named vectors</v>
      </c>
      <c r="D542" t="str">
        <f>source_data[[#This Row],[concatenate]]</f>
        <v>post;tip;how-to;technique;technology;rstats</v>
      </c>
      <c r="E542">
        <f>source_data[[#This Row],[tag_count]]</f>
        <v>5</v>
      </c>
      <c r="F542" t="str" cm="1">
        <f t="array" ref="F542:K542">_xlfn.TEXTSPLIT(Table5[[#This Row],[concatenate]],";")</f>
        <v>post</v>
      </c>
      <c r="G542" t="str">
        <v>tip</v>
      </c>
      <c r="H542" t="str">
        <v>how-to</v>
      </c>
      <c r="I542" t="str">
        <v>technique</v>
      </c>
      <c r="J542" t="str">
        <v>technology</v>
      </c>
      <c r="K542" t="str">
        <v>rstats</v>
      </c>
      <c r="Q542">
        <f>IF(ISBLANK(F542),-1,COUNTIF(all_tags[],F542)-COUNTIF(all_tags[category],F542))</f>
        <v>1</v>
      </c>
      <c r="R542">
        <f>IF(ISBLANK(G542),-1,COUNTIF(all_tags[],G542)-COUNTIF(all_tags[category],G542))</f>
        <v>1</v>
      </c>
      <c r="S542">
        <f>IF(ISBLANK(H542),-1,COUNTIF(all_tags[],H542)-COUNTIF(all_tags[category],H542))</f>
        <v>1</v>
      </c>
      <c r="T542">
        <f>IF(ISBLANK(I542),-1,COUNTIF(all_tags[],I542)-COUNTIF(all_tags[category],I542))</f>
        <v>1</v>
      </c>
      <c r="U542">
        <f>IF(ISBLANK(J542),-1,COUNTIF(all_tags[],J542)-COUNTIF(all_tags[category],J542))</f>
        <v>1</v>
      </c>
      <c r="V542">
        <f>IF(ISBLANK(K542),-1,COUNTIF(all_tags[],K542)-COUNTIF(all_tags[category],K542))</f>
        <v>1</v>
      </c>
      <c r="W542">
        <f>IF(ISBLANK(L542),-1,COUNTIF(all_tags[],L542)-COUNTIF(all_tags[category],L542))</f>
        <v>-1</v>
      </c>
      <c r="X542">
        <f>IF(ISBLANK(M542),-1,COUNTIF(all_tags[],M542)-COUNTIF(all_tags[category],M542))</f>
        <v>-1</v>
      </c>
      <c r="Y542">
        <f>IF(ISBLANK(N542),-1,COUNTIF(all_tags[],N542)-COUNTIF(all_tags[category],N542))</f>
        <v>-1</v>
      </c>
      <c r="Z542">
        <f>IF(ISBLANK(O542),-1,COUNTIF(all_tags[],O542)-COUNTIF(all_tags[category],O542))</f>
        <v>-1</v>
      </c>
      <c r="AB542" t="str">
        <f>Table5[[#This Row],[link_id]]</f>
        <v>L01234</v>
      </c>
      <c r="AC542" s="5" t="str">
        <f>_xlfn.TEXTJOIN("#",TRUE,
IFERROR(VLOOKUP($F542,all_tags[format],1,FALSE),""),
IFERROR(VLOOKUP($G542,all_tags[format],1,FALSE),""),
IFERROR(VLOOKUP($H542,all_tags[format],1,FALSE),""),
IFERROR(VLOOKUP($I542,all_tags[format],1,FALSE),""),
IFERROR(VLOOKUP($J542,all_tags[format],1,FALSE),""),
IFERROR(VLOOKUP($K542,all_tags[format],1,FALSE),""),
IFERROR(VLOOKUP($L542,all_tags[format],1,FALSE),""),
IFERROR(VLOOKUP($M542,all_tags[format],1,FALSE),""),
IFERROR(VLOOKUP($N542,all_tags[format],1,FALSE),""),
IFERROR(VLOOKUP($O542,all_tags[format],1,FALSE),"")
)</f>
        <v>post</v>
      </c>
      <c r="AD542" s="5" t="str">
        <f>_xlfn.TEXTJOIN("#",TRUE,
IFERROR(VLOOKUP($F542,all_tags[type],1,FALSE),""),
IFERROR(VLOOKUP($G542,all_tags[type],1,FALSE),""),
IFERROR(VLOOKUP($H542,all_tags[type],1,FALSE),""),
IFERROR(VLOOKUP($I542,all_tags[type],1,FALSE),""),
IFERROR(VLOOKUP($J542,all_tags[type],1,FALSE),""),
IFERROR(VLOOKUP($K542,all_tags[type],1,FALSE),""),
IFERROR(VLOOKUP($L542,all_tags[type],1,FALSE),""),
IFERROR(VLOOKUP($M542,all_tags[type],1,FALSE),""),
IFERROR(VLOOKUP($N542,all_tags[type],1,FALSE),""),
IFERROR(VLOOKUP($O542,all_tags[type],1,FALSE),"")
)</f>
        <v>tip#how-to</v>
      </c>
      <c r="AE542" s="5" t="str">
        <f>_xlfn.TEXTJOIN("#",TRUE,
IFERROR(VLOOKUP($F542,all_tags[level],1,FALSE),""),
IFERROR(VLOOKUP($G542,all_tags[level],1,FALSE),""),
IFERROR(VLOOKUP($H542,all_tags[level],1,FALSE),""),
IFERROR(VLOOKUP($I542,all_tags[level],1,FALSE),""),
IFERROR(VLOOKUP($J542,all_tags[level],1,FALSE),""),
IFERROR(VLOOKUP($K542,all_tags[level],1,FALSE),""),
IFERROR(VLOOKUP($L542,all_tags[level],1,FALSE),""),
IFERROR(VLOOKUP($M542,all_tags[level],1,FALSE),""),
IFERROR(VLOOKUP($N542,all_tags[level],1,FALSE),""),
IFERROR(VLOOKUP($O542,all_tags[level],1,FALSE),"")
)</f>
        <v/>
      </c>
      <c r="AF542" s="5" t="str">
        <f>_xlfn.TEXTJOIN("#",TRUE,
IFERROR(VLOOKUP($F542,all_tags[style],1,FALSE),""),
IFERROR(VLOOKUP($G542,all_tags[style],1,FALSE),""),
IFERROR(VLOOKUP($H542,all_tags[style],1,FALSE),""),
IFERROR(VLOOKUP($I542,all_tags[style],1,FALSE),""),
IFERROR(VLOOKUP($J542,all_tags[style],1,FALSE),""),
IFERROR(VLOOKUP($K542,all_tags[style],1,FALSE),""),
IFERROR(VLOOKUP($L542,all_tags[style],1,FALSE),""),
IFERROR(VLOOKUP($M542,all_tags[style],1,FALSE),""),
IFERROR(VLOOKUP($N542,all_tags[style],1,FALSE),""),
IFERROR(VLOOKUP($O542,all_tags[style],1,FALSE),"")
)</f>
        <v/>
      </c>
      <c r="AG542" s="5" t="str">
        <f>_xlfn.TEXTJOIN("#",TRUE,
IFERROR(VLOOKUP($F542,all_tags[theme],1,FALSE),""),
IFERROR(VLOOKUP($G542,all_tags[theme],1,FALSE),""),
IFERROR(VLOOKUP($H542,all_tags[theme],1,FALSE),""),
IFERROR(VLOOKUP($I542,all_tags[theme],1,FALSE),""),
IFERROR(VLOOKUP($J542,all_tags[theme],1,FALSE),""),
IFERROR(VLOOKUP($K542,all_tags[theme],1,FALSE),""),
IFERROR(VLOOKUP($L542,all_tags[theme],1,FALSE),""),
IFERROR(VLOOKUP($M542,all_tags[theme],1,FALSE),""),
IFERROR(VLOOKUP($N542,all_tags[theme],1,FALSE),""),
IFERROR(VLOOKUP($O542,all_tags[theme],1,FALSE),"")
)</f>
        <v/>
      </c>
      <c r="AH542" s="5" t="str">
        <f>_xlfn.TEXTJOIN("#",TRUE,
IFERROR(VLOOKUP($F542,all_tags[topic],1,FALSE),""),
IFERROR(VLOOKUP($G542,all_tags[topic],1,FALSE),""),
IFERROR(VLOOKUP($H542,all_tags[topic],1,FALSE),""),
IFERROR(VLOOKUP($I542,all_tags[topic],1,FALSE),""),
IFERROR(VLOOKUP($J542,all_tags[topic],1,FALSE),""),
IFERROR(VLOOKUP($K542,all_tags[topic],1,FALSE),""),
IFERROR(VLOOKUP($L542,all_tags[topic],1,FALSE),""),
IFERROR(VLOOKUP($M542,all_tags[topic],1,FALSE),""),
IFERROR(VLOOKUP($N542,all_tags[topic],1,FALSE),""),
IFERROR(VLOOKUP($O542,all_tags[topic],1,FALSE),"")
)</f>
        <v>technique#technology</v>
      </c>
      <c r="AI542" s="5" t="str">
        <f>_xlfn.TEXTJOIN("#",TRUE,
IFERROR(VLOOKUP($F542,all_tags[area],1,FALSE),""),
IFERROR(VLOOKUP($G542,all_tags[area],1,FALSE),""),
IFERROR(VLOOKUP($H542,all_tags[area],1,FALSE),""),
IFERROR(VLOOKUP($I542,all_tags[area],1,FALSE),""),
IFERROR(VLOOKUP($J542,all_tags[area],1,FALSE),""),
IFERROR(VLOOKUP($K542,all_tags[area],1,FALSE),""),
IFERROR(VLOOKUP($L542,all_tags[area],1,FALSE),""),
IFERROR(VLOOKUP($M542,all_tags[area],1,FALSE),""),
IFERROR(VLOOKUP($N542,all_tags[area],1,FALSE),""),
IFERROR(VLOOKUP($O542,all_tags[area],1,FALSE),"")
)</f>
        <v/>
      </c>
      <c r="AJ542" s="5" t="str">
        <f>_xlfn.TEXTJOIN("#",TRUE,
IFERROR(VLOOKUP($F542,all_tags[technology],1,FALSE),""),
IFERROR(VLOOKUP($G542,all_tags[technology],1,FALSE),""),
IFERROR(VLOOKUP($H542,all_tags[technology],1,FALSE),""),
IFERROR(VLOOKUP($I542,all_tags[technology],1,FALSE),""),
IFERROR(VLOOKUP($J542,all_tags[technology],1,FALSE),""),
IFERROR(VLOOKUP($K542,all_tags[technology],1,FALSE),""),
IFERROR(VLOOKUP($L542,all_tags[technology],1,FALSE),""),
IFERROR(VLOOKUP($M542,all_tags[technology],1,FALSE),""),
IFERROR(VLOOKUP($N542,all_tags[technology],1,FALSE),""),
IFERROR(VLOOKUP($O542,all_tags[technology],1,FALSE),"")
)</f>
        <v>rstats</v>
      </c>
      <c r="AK542" s="5" t="str">
        <f>_xlfn.TEXTJOIN("#",TRUE,
IFERROR(VLOOKUP($F542,all_tags[other],1,FALSE),""),
IFERROR(VLOOKUP($G542,all_tags[other],1,FALSE),""),
IFERROR(VLOOKUP($H542,all_tags[other],1,FALSE),""),
IFERROR(VLOOKUP($I542,all_tags[other],1,FALSE),""),
IFERROR(VLOOKUP($J542,all_tags[other],1,FALSE),""),
IFERROR(VLOOKUP($K542,all_tags[other],1,FALSE),""),
IFERROR(VLOOKUP($L542,all_tags[other],1,FALSE),""),
IFERROR(VLOOKUP($M542,all_tags[other],1,FALSE),""),
IFERROR(VLOOKUP($N542,all_tags[other],1,FALSE),""),
IFERROR(VLOOKUP($O542,all_tags[other],1,FALSE),"")
)</f>
        <v/>
      </c>
      <c r="AL542" t="str">
        <f t="shared" si="8"/>
        <v>post;tip;how-to;technique;technology;rstats</v>
      </c>
    </row>
    <row r="543" spans="1:38" x14ac:dyDescent="0.25">
      <c r="A543" t="str">
        <f>source_data[[#This Row],[link_id]]</f>
        <v>L01237</v>
      </c>
      <c r="B543" t="str">
        <f>source_data[[#This Row],[link]]</f>
        <v>https://twitter.com/nickchk/status/1067136325751529472/photo/1</v>
      </c>
      <c r="C543" t="str">
        <f>source_data[[#This Row],[article_title]]</f>
        <v>I've been getting used to gganimate and thought it would be useful to put together some illustrations of what various causal inference methods *actually do to data* and how they work. Here, for example, is what it means to control for a (binary) variable https://t.co/lmEvJSPQgY</v>
      </c>
      <c r="D543" t="str">
        <f>source_data[[#This Row],[concatenate]]</f>
        <v>post;example;data-viz;technology;animation;ggplot2;rstats</v>
      </c>
      <c r="E543">
        <f>source_data[[#This Row],[tag_count]]</f>
        <v>6</v>
      </c>
      <c r="F543" t="str" cm="1">
        <f t="array" ref="F543:L543">_xlfn.TEXTSPLIT(Table5[[#This Row],[concatenate]],";")</f>
        <v>post</v>
      </c>
      <c r="G543" t="str">
        <v>example</v>
      </c>
      <c r="H543" t="str">
        <v>data-viz</v>
      </c>
      <c r="I543" t="str">
        <v>technology</v>
      </c>
      <c r="J543" t="str">
        <v>animation</v>
      </c>
      <c r="K543" t="str">
        <v>ggplot2</v>
      </c>
      <c r="L543" t="str">
        <v>rstats</v>
      </c>
      <c r="Q543">
        <f>IF(ISBLANK(F543),-1,COUNTIF(all_tags[],F543)-COUNTIF(all_tags[category],F543))</f>
        <v>1</v>
      </c>
      <c r="R543">
        <f>IF(ISBLANK(G543),-1,COUNTIF(all_tags[],G543)-COUNTIF(all_tags[category],G543))</f>
        <v>1</v>
      </c>
      <c r="S543">
        <f>IF(ISBLANK(H543),-1,COUNTIF(all_tags[],H543)-COUNTIF(all_tags[category],H543))</f>
        <v>1</v>
      </c>
      <c r="T543">
        <f>IF(ISBLANK(I543),-1,COUNTIF(all_tags[],I543)-COUNTIF(all_tags[category],I543))</f>
        <v>1</v>
      </c>
      <c r="U543">
        <f>IF(ISBLANK(J543),-1,COUNTIF(all_tags[],J543)-COUNTIF(all_tags[category],J543))</f>
        <v>1</v>
      </c>
      <c r="V543">
        <f>IF(ISBLANK(K543),-1,COUNTIF(all_tags[],K543)-COUNTIF(all_tags[category],K543))</f>
        <v>1</v>
      </c>
      <c r="W543">
        <f>IF(ISBLANK(L543),-1,COUNTIF(all_tags[],L543)-COUNTIF(all_tags[category],L543))</f>
        <v>1</v>
      </c>
      <c r="X543">
        <f>IF(ISBLANK(M543),-1,COUNTIF(all_tags[],M543)-COUNTIF(all_tags[category],M543))</f>
        <v>-1</v>
      </c>
      <c r="Y543">
        <f>IF(ISBLANK(N543),-1,COUNTIF(all_tags[],N543)-COUNTIF(all_tags[category],N543))</f>
        <v>-1</v>
      </c>
      <c r="Z543">
        <f>IF(ISBLANK(O543),-1,COUNTIF(all_tags[],O543)-COUNTIF(all_tags[category],O543))</f>
        <v>-1</v>
      </c>
      <c r="AB543" t="str">
        <f>Table5[[#This Row],[link_id]]</f>
        <v>L01237</v>
      </c>
      <c r="AC543" s="5" t="str">
        <f>_xlfn.TEXTJOIN("#",TRUE,
IFERROR(VLOOKUP($F543,all_tags[format],1,FALSE),""),
IFERROR(VLOOKUP($G543,all_tags[format],1,FALSE),""),
IFERROR(VLOOKUP($H543,all_tags[format],1,FALSE),""),
IFERROR(VLOOKUP($I543,all_tags[format],1,FALSE),""),
IFERROR(VLOOKUP($J543,all_tags[format],1,FALSE),""),
IFERROR(VLOOKUP($K543,all_tags[format],1,FALSE),""),
IFERROR(VLOOKUP($L543,all_tags[format],1,FALSE),""),
IFERROR(VLOOKUP($M543,all_tags[format],1,FALSE),""),
IFERROR(VLOOKUP($N543,all_tags[format],1,FALSE),""),
IFERROR(VLOOKUP($O543,all_tags[format],1,FALSE),"")
)</f>
        <v>post</v>
      </c>
      <c r="AD543" s="5" t="str">
        <f>_xlfn.TEXTJOIN("#",TRUE,
IFERROR(VLOOKUP($F543,all_tags[type],1,FALSE),""),
IFERROR(VLOOKUP($G543,all_tags[type],1,FALSE),""),
IFERROR(VLOOKUP($H543,all_tags[type],1,FALSE),""),
IFERROR(VLOOKUP($I543,all_tags[type],1,FALSE),""),
IFERROR(VLOOKUP($J543,all_tags[type],1,FALSE),""),
IFERROR(VLOOKUP($K543,all_tags[type],1,FALSE),""),
IFERROR(VLOOKUP($L543,all_tags[type],1,FALSE),""),
IFERROR(VLOOKUP($M543,all_tags[type],1,FALSE),""),
IFERROR(VLOOKUP($N543,all_tags[type],1,FALSE),""),
IFERROR(VLOOKUP($O543,all_tags[type],1,FALSE),"")
)</f>
        <v/>
      </c>
      <c r="AE543" s="5" t="str">
        <f>_xlfn.TEXTJOIN("#",TRUE,
IFERROR(VLOOKUP($F543,all_tags[level],1,FALSE),""),
IFERROR(VLOOKUP($G543,all_tags[level],1,FALSE),""),
IFERROR(VLOOKUP($H543,all_tags[level],1,FALSE),""),
IFERROR(VLOOKUP($I543,all_tags[level],1,FALSE),""),
IFERROR(VLOOKUP($J543,all_tags[level],1,FALSE),""),
IFERROR(VLOOKUP($K543,all_tags[level],1,FALSE),""),
IFERROR(VLOOKUP($L543,all_tags[level],1,FALSE),""),
IFERROR(VLOOKUP($M543,all_tags[level],1,FALSE),""),
IFERROR(VLOOKUP($N543,all_tags[level],1,FALSE),""),
IFERROR(VLOOKUP($O543,all_tags[level],1,FALSE),"")
)</f>
        <v>example</v>
      </c>
      <c r="AF543" s="5" t="str">
        <f>_xlfn.TEXTJOIN("#",TRUE,
IFERROR(VLOOKUP($F543,all_tags[style],1,FALSE),""),
IFERROR(VLOOKUP($G543,all_tags[style],1,FALSE),""),
IFERROR(VLOOKUP($H543,all_tags[style],1,FALSE),""),
IFERROR(VLOOKUP($I543,all_tags[style],1,FALSE),""),
IFERROR(VLOOKUP($J543,all_tags[style],1,FALSE),""),
IFERROR(VLOOKUP($K543,all_tags[style],1,FALSE),""),
IFERROR(VLOOKUP($L543,all_tags[style],1,FALSE),""),
IFERROR(VLOOKUP($M543,all_tags[style],1,FALSE),""),
IFERROR(VLOOKUP($N543,all_tags[style],1,FALSE),""),
IFERROR(VLOOKUP($O543,all_tags[style],1,FALSE),"")
)</f>
        <v/>
      </c>
      <c r="AG543" s="5" t="str">
        <f>_xlfn.TEXTJOIN("#",TRUE,
IFERROR(VLOOKUP($F543,all_tags[theme],1,FALSE),""),
IFERROR(VLOOKUP($G543,all_tags[theme],1,FALSE),""),
IFERROR(VLOOKUP($H543,all_tags[theme],1,FALSE),""),
IFERROR(VLOOKUP($I543,all_tags[theme],1,FALSE),""),
IFERROR(VLOOKUP($J543,all_tags[theme],1,FALSE),""),
IFERROR(VLOOKUP($K543,all_tags[theme],1,FALSE),""),
IFERROR(VLOOKUP($L543,all_tags[theme],1,FALSE),""),
IFERROR(VLOOKUP($M543,all_tags[theme],1,FALSE),""),
IFERROR(VLOOKUP($N543,all_tags[theme],1,FALSE),""),
IFERROR(VLOOKUP($O543,all_tags[theme],1,FALSE),"")
)</f>
        <v>data-viz</v>
      </c>
      <c r="AH543" s="5" t="str">
        <f>_xlfn.TEXTJOIN("#",TRUE,
IFERROR(VLOOKUP($F543,all_tags[topic],1,FALSE),""),
IFERROR(VLOOKUP($G543,all_tags[topic],1,FALSE),""),
IFERROR(VLOOKUP($H543,all_tags[topic],1,FALSE),""),
IFERROR(VLOOKUP($I543,all_tags[topic],1,FALSE),""),
IFERROR(VLOOKUP($J543,all_tags[topic],1,FALSE),""),
IFERROR(VLOOKUP($K543,all_tags[topic],1,FALSE),""),
IFERROR(VLOOKUP($L543,all_tags[topic],1,FALSE),""),
IFERROR(VLOOKUP($M543,all_tags[topic],1,FALSE),""),
IFERROR(VLOOKUP($N543,all_tags[topic],1,FALSE),""),
IFERROR(VLOOKUP($O543,all_tags[topic],1,FALSE),"")
)</f>
        <v>technology</v>
      </c>
      <c r="AI543" s="5" t="str">
        <f>_xlfn.TEXTJOIN("#",TRUE,
IFERROR(VLOOKUP($F543,all_tags[area],1,FALSE),""),
IFERROR(VLOOKUP($G543,all_tags[area],1,FALSE),""),
IFERROR(VLOOKUP($H543,all_tags[area],1,FALSE),""),
IFERROR(VLOOKUP($I543,all_tags[area],1,FALSE),""),
IFERROR(VLOOKUP($J543,all_tags[area],1,FALSE),""),
IFERROR(VLOOKUP($K543,all_tags[area],1,FALSE),""),
IFERROR(VLOOKUP($L543,all_tags[area],1,FALSE),""),
IFERROR(VLOOKUP($M543,all_tags[area],1,FALSE),""),
IFERROR(VLOOKUP($N543,all_tags[area],1,FALSE),""),
IFERROR(VLOOKUP($O543,all_tags[area],1,FALSE),"")
)</f>
        <v>animation</v>
      </c>
      <c r="AJ543" s="5" t="str">
        <f>_xlfn.TEXTJOIN("#",TRUE,
IFERROR(VLOOKUP($F543,all_tags[technology],1,FALSE),""),
IFERROR(VLOOKUP($G543,all_tags[technology],1,FALSE),""),
IFERROR(VLOOKUP($H543,all_tags[technology],1,FALSE),""),
IFERROR(VLOOKUP($I543,all_tags[technology],1,FALSE),""),
IFERROR(VLOOKUP($J543,all_tags[technology],1,FALSE),""),
IFERROR(VLOOKUP($K543,all_tags[technology],1,FALSE),""),
IFERROR(VLOOKUP($L543,all_tags[technology],1,FALSE),""),
IFERROR(VLOOKUP($M543,all_tags[technology],1,FALSE),""),
IFERROR(VLOOKUP($N543,all_tags[technology],1,FALSE),""),
IFERROR(VLOOKUP($O543,all_tags[technology],1,FALSE),"")
)</f>
        <v>ggplot2#rstats</v>
      </c>
      <c r="AK543" s="5" t="str">
        <f>_xlfn.TEXTJOIN("#",TRUE,
IFERROR(VLOOKUP($F543,all_tags[other],1,FALSE),""),
IFERROR(VLOOKUP($G543,all_tags[other],1,FALSE),""),
IFERROR(VLOOKUP($H543,all_tags[other],1,FALSE),""),
IFERROR(VLOOKUP($I543,all_tags[other],1,FALSE),""),
IFERROR(VLOOKUP($J543,all_tags[other],1,FALSE),""),
IFERROR(VLOOKUP($K543,all_tags[other],1,FALSE),""),
IFERROR(VLOOKUP($L543,all_tags[other],1,FALSE),""),
IFERROR(VLOOKUP($M543,all_tags[other],1,FALSE),""),
IFERROR(VLOOKUP($N543,all_tags[other],1,FALSE),""),
IFERROR(VLOOKUP($O543,all_tags[other],1,FALSE),"")
)</f>
        <v/>
      </c>
      <c r="AL543" t="str">
        <f t="shared" si="8"/>
        <v>post;example;data-viz;technology;animation;ggplot2;rstats</v>
      </c>
    </row>
    <row r="544" spans="1:38" x14ac:dyDescent="0.25">
      <c r="A544" t="str">
        <f>source_data[[#This Row],[link_id]]</f>
        <v>L01240</v>
      </c>
      <c r="B544" t="str">
        <f>source_data[[#This Row],[link]]</f>
        <v>https://shirinsplayground.netlify.app/2018/11/ml_basics_gbm/</v>
      </c>
      <c r="C544" t="str">
        <f>source_data[[#This Row],[article_title]]</f>
        <v>Machine Learning Basics - Gradient Boosting &amp; XGBoost</v>
      </c>
      <c r="D544" t="str">
        <f>source_data[[#This Row],[concatenate]]</f>
        <v>post;how-to;explainer;technique;ml</v>
      </c>
      <c r="E544">
        <f>source_data[[#This Row],[tag_count]]</f>
        <v>6</v>
      </c>
      <c r="F544" t="str" cm="1">
        <f t="array" ref="F544:J544">_xlfn.TEXTSPLIT(Table5[[#This Row],[concatenate]],";")</f>
        <v>post</v>
      </c>
      <c r="G544" t="str">
        <v>how-to</v>
      </c>
      <c r="H544" t="str">
        <v>explainer</v>
      </c>
      <c r="I544" t="str">
        <v>technique</v>
      </c>
      <c r="J544" t="str">
        <v>ml</v>
      </c>
      <c r="Q544">
        <f>IF(ISBLANK(F544),-1,COUNTIF(all_tags[],F544)-COUNTIF(all_tags[category],F544))</f>
        <v>1</v>
      </c>
      <c r="R544">
        <f>IF(ISBLANK(G544),-1,COUNTIF(all_tags[],G544)-COUNTIF(all_tags[category],G544))</f>
        <v>1</v>
      </c>
      <c r="S544">
        <f>IF(ISBLANK(H544),-1,COUNTIF(all_tags[],H544)-COUNTIF(all_tags[category],H544))</f>
        <v>1</v>
      </c>
      <c r="T544">
        <f>IF(ISBLANK(I544),-1,COUNTIF(all_tags[],I544)-COUNTIF(all_tags[category],I544))</f>
        <v>1</v>
      </c>
      <c r="U544">
        <f>IF(ISBLANK(J544),-1,COUNTIF(all_tags[],J544)-COUNTIF(all_tags[category],J544))</f>
        <v>1</v>
      </c>
      <c r="V544">
        <f>IF(ISBLANK(K544),-1,COUNTIF(all_tags[],K544)-COUNTIF(all_tags[category],K544))</f>
        <v>-1</v>
      </c>
      <c r="W544">
        <f>IF(ISBLANK(L544),-1,COUNTIF(all_tags[],L544)-COUNTIF(all_tags[category],L544))</f>
        <v>-1</v>
      </c>
      <c r="X544">
        <f>IF(ISBLANK(M544),-1,COUNTIF(all_tags[],M544)-COUNTIF(all_tags[category],M544))</f>
        <v>-1</v>
      </c>
      <c r="Y544">
        <f>IF(ISBLANK(N544),-1,COUNTIF(all_tags[],N544)-COUNTIF(all_tags[category],N544))</f>
        <v>-1</v>
      </c>
      <c r="Z544">
        <f>IF(ISBLANK(O544),-1,COUNTIF(all_tags[],O544)-COUNTIF(all_tags[category],O544))</f>
        <v>-1</v>
      </c>
      <c r="AB544" t="str">
        <f>Table5[[#This Row],[link_id]]</f>
        <v>L01240</v>
      </c>
      <c r="AC544" s="5" t="str">
        <f>_xlfn.TEXTJOIN("#",TRUE,
IFERROR(VLOOKUP($F544,all_tags[format],1,FALSE),""),
IFERROR(VLOOKUP($G544,all_tags[format],1,FALSE),""),
IFERROR(VLOOKUP($H544,all_tags[format],1,FALSE),""),
IFERROR(VLOOKUP($I544,all_tags[format],1,FALSE),""),
IFERROR(VLOOKUP($J544,all_tags[format],1,FALSE),""),
IFERROR(VLOOKUP($K544,all_tags[format],1,FALSE),""),
IFERROR(VLOOKUP($L544,all_tags[format],1,FALSE),""),
IFERROR(VLOOKUP($M544,all_tags[format],1,FALSE),""),
IFERROR(VLOOKUP($N544,all_tags[format],1,FALSE),""),
IFERROR(VLOOKUP($O544,all_tags[format],1,FALSE),"")
)</f>
        <v>post</v>
      </c>
      <c r="AD544" s="5" t="str">
        <f>_xlfn.TEXTJOIN("#",TRUE,
IFERROR(VLOOKUP($F544,all_tags[type],1,FALSE),""),
IFERROR(VLOOKUP($G544,all_tags[type],1,FALSE),""),
IFERROR(VLOOKUP($H544,all_tags[type],1,FALSE),""),
IFERROR(VLOOKUP($I544,all_tags[type],1,FALSE),""),
IFERROR(VLOOKUP($J544,all_tags[type],1,FALSE),""),
IFERROR(VLOOKUP($K544,all_tags[type],1,FALSE),""),
IFERROR(VLOOKUP($L544,all_tags[type],1,FALSE),""),
IFERROR(VLOOKUP($M544,all_tags[type],1,FALSE),""),
IFERROR(VLOOKUP($N544,all_tags[type],1,FALSE),""),
IFERROR(VLOOKUP($O544,all_tags[type],1,FALSE),"")
)</f>
        <v>how-to</v>
      </c>
      <c r="AE544" s="5" t="str">
        <f>_xlfn.TEXTJOIN("#",TRUE,
IFERROR(VLOOKUP($F544,all_tags[level],1,FALSE),""),
IFERROR(VLOOKUP($G544,all_tags[level],1,FALSE),""),
IFERROR(VLOOKUP($H544,all_tags[level],1,FALSE),""),
IFERROR(VLOOKUP($I544,all_tags[level],1,FALSE),""),
IFERROR(VLOOKUP($J544,all_tags[level],1,FALSE),""),
IFERROR(VLOOKUP($K544,all_tags[level],1,FALSE),""),
IFERROR(VLOOKUP($L544,all_tags[level],1,FALSE),""),
IFERROR(VLOOKUP($M544,all_tags[level],1,FALSE),""),
IFERROR(VLOOKUP($N544,all_tags[level],1,FALSE),""),
IFERROR(VLOOKUP($O544,all_tags[level],1,FALSE),"")
)</f>
        <v>explainer</v>
      </c>
      <c r="AF544" s="5" t="str">
        <f>_xlfn.TEXTJOIN("#",TRUE,
IFERROR(VLOOKUP($F544,all_tags[style],1,FALSE),""),
IFERROR(VLOOKUP($G544,all_tags[style],1,FALSE),""),
IFERROR(VLOOKUP($H544,all_tags[style],1,FALSE),""),
IFERROR(VLOOKUP($I544,all_tags[style],1,FALSE),""),
IFERROR(VLOOKUP($J544,all_tags[style],1,FALSE),""),
IFERROR(VLOOKUP($K544,all_tags[style],1,FALSE),""),
IFERROR(VLOOKUP($L544,all_tags[style],1,FALSE),""),
IFERROR(VLOOKUP($M544,all_tags[style],1,FALSE),""),
IFERROR(VLOOKUP($N544,all_tags[style],1,FALSE),""),
IFERROR(VLOOKUP($O544,all_tags[style],1,FALSE),"")
)</f>
        <v/>
      </c>
      <c r="AG544" s="5" t="str">
        <f>_xlfn.TEXTJOIN("#",TRUE,
IFERROR(VLOOKUP($F544,all_tags[theme],1,FALSE),""),
IFERROR(VLOOKUP($G544,all_tags[theme],1,FALSE),""),
IFERROR(VLOOKUP($H544,all_tags[theme],1,FALSE),""),
IFERROR(VLOOKUP($I544,all_tags[theme],1,FALSE),""),
IFERROR(VLOOKUP($J544,all_tags[theme],1,FALSE),""),
IFERROR(VLOOKUP($K544,all_tags[theme],1,FALSE),""),
IFERROR(VLOOKUP($L544,all_tags[theme],1,FALSE),""),
IFERROR(VLOOKUP($M544,all_tags[theme],1,FALSE),""),
IFERROR(VLOOKUP($N544,all_tags[theme],1,FALSE),""),
IFERROR(VLOOKUP($O544,all_tags[theme],1,FALSE),"")
)</f>
        <v/>
      </c>
      <c r="AH544" s="5" t="str">
        <f>_xlfn.TEXTJOIN("#",TRUE,
IFERROR(VLOOKUP($F544,all_tags[topic],1,FALSE),""),
IFERROR(VLOOKUP($G544,all_tags[topic],1,FALSE),""),
IFERROR(VLOOKUP($H544,all_tags[topic],1,FALSE),""),
IFERROR(VLOOKUP($I544,all_tags[topic],1,FALSE),""),
IFERROR(VLOOKUP($J544,all_tags[topic],1,FALSE),""),
IFERROR(VLOOKUP($K544,all_tags[topic],1,FALSE),""),
IFERROR(VLOOKUP($L544,all_tags[topic],1,FALSE),""),
IFERROR(VLOOKUP($M544,all_tags[topic],1,FALSE),""),
IFERROR(VLOOKUP($N544,all_tags[topic],1,FALSE),""),
IFERROR(VLOOKUP($O544,all_tags[topic],1,FALSE),"")
)</f>
        <v>technique</v>
      </c>
      <c r="AI544" s="5" t="str">
        <f>_xlfn.TEXTJOIN("#",TRUE,
IFERROR(VLOOKUP($F544,all_tags[area],1,FALSE),""),
IFERROR(VLOOKUP($G544,all_tags[area],1,FALSE),""),
IFERROR(VLOOKUP($H544,all_tags[area],1,FALSE),""),
IFERROR(VLOOKUP($I544,all_tags[area],1,FALSE),""),
IFERROR(VLOOKUP($J544,all_tags[area],1,FALSE),""),
IFERROR(VLOOKUP($K544,all_tags[area],1,FALSE),""),
IFERROR(VLOOKUP($L544,all_tags[area],1,FALSE),""),
IFERROR(VLOOKUP($M544,all_tags[area],1,FALSE),""),
IFERROR(VLOOKUP($N544,all_tags[area],1,FALSE),""),
IFERROR(VLOOKUP($O544,all_tags[area],1,FALSE),"")
)</f>
        <v>ml</v>
      </c>
      <c r="AJ544" s="5" t="str">
        <f>_xlfn.TEXTJOIN("#",TRUE,
IFERROR(VLOOKUP($F544,all_tags[technology],1,FALSE),""),
IFERROR(VLOOKUP($G544,all_tags[technology],1,FALSE),""),
IFERROR(VLOOKUP($H544,all_tags[technology],1,FALSE),""),
IFERROR(VLOOKUP($I544,all_tags[technology],1,FALSE),""),
IFERROR(VLOOKUP($J544,all_tags[technology],1,FALSE),""),
IFERROR(VLOOKUP($K544,all_tags[technology],1,FALSE),""),
IFERROR(VLOOKUP($L544,all_tags[technology],1,FALSE),""),
IFERROR(VLOOKUP($M544,all_tags[technology],1,FALSE),""),
IFERROR(VLOOKUP($N544,all_tags[technology],1,FALSE),""),
IFERROR(VLOOKUP($O544,all_tags[technology],1,FALSE),"")
)</f>
        <v/>
      </c>
      <c r="AK544" s="5" t="str">
        <f>_xlfn.TEXTJOIN("#",TRUE,
IFERROR(VLOOKUP($F544,all_tags[other],1,FALSE),""),
IFERROR(VLOOKUP($G544,all_tags[other],1,FALSE),""),
IFERROR(VLOOKUP($H544,all_tags[other],1,FALSE),""),
IFERROR(VLOOKUP($I544,all_tags[other],1,FALSE),""),
IFERROR(VLOOKUP($J544,all_tags[other],1,FALSE),""),
IFERROR(VLOOKUP($K544,all_tags[other],1,FALSE),""),
IFERROR(VLOOKUP($L544,all_tags[other],1,FALSE),""),
IFERROR(VLOOKUP($M544,all_tags[other],1,FALSE),""),
IFERROR(VLOOKUP($N544,all_tags[other],1,FALSE),""),
IFERROR(VLOOKUP($O544,all_tags[other],1,FALSE),"")
)</f>
        <v/>
      </c>
      <c r="AL544" t="str">
        <f t="shared" si="8"/>
        <v>post;how-to;explainer;technique;ml</v>
      </c>
    </row>
    <row r="545" spans="1:38" x14ac:dyDescent="0.25">
      <c r="A545" t="str">
        <f>source_data[[#This Row],[link_id]]</f>
        <v>L01242</v>
      </c>
      <c r="B545" t="str">
        <f>source_data[[#This Row],[link]]</f>
        <v>https://www.diyphotography.net/nasa-makes-entire-media-library-publicly-accessible-copyright-free/</v>
      </c>
      <c r="C545" t="str">
        <f>source_data[[#This Row],[article_title]]</f>
        <v>NASA makes their entire media library publicly accessible and copyright free</v>
      </c>
      <c r="D545" t="str">
        <f>source_data[[#This Row],[concatenate]]</f>
        <v>resource;technology;nasa;image;free</v>
      </c>
      <c r="E545">
        <f>source_data[[#This Row],[tag_count]]</f>
        <v>4</v>
      </c>
      <c r="F545" t="str" cm="1">
        <f t="array" ref="F545:J545">_xlfn.TEXTSPLIT(Table5[[#This Row],[concatenate]],";")</f>
        <v>resource</v>
      </c>
      <c r="G545" t="str">
        <v>technology</v>
      </c>
      <c r="H545" t="str">
        <v>nasa</v>
      </c>
      <c r="I545" t="str">
        <v>image</v>
      </c>
      <c r="J545" t="str">
        <v>free</v>
      </c>
      <c r="Q545">
        <f>IF(ISBLANK(F545),-1,COUNTIF(all_tags[],F545)-COUNTIF(all_tags[category],F545))</f>
        <v>1</v>
      </c>
      <c r="R545">
        <f>IF(ISBLANK(G545),-1,COUNTIF(all_tags[],G545)-COUNTIF(all_tags[category],G545))</f>
        <v>1</v>
      </c>
      <c r="S545">
        <f>IF(ISBLANK(H545),-1,COUNTIF(all_tags[],H545)-COUNTIF(all_tags[category],H545))</f>
        <v>1</v>
      </c>
      <c r="T545">
        <f>IF(ISBLANK(I545),-1,COUNTIF(all_tags[],I545)-COUNTIF(all_tags[category],I545))</f>
        <v>1</v>
      </c>
      <c r="U545">
        <f>IF(ISBLANK(J545),-1,COUNTIF(all_tags[],J545)-COUNTIF(all_tags[category],J545))</f>
        <v>1</v>
      </c>
      <c r="V545">
        <f>IF(ISBLANK(K545),-1,COUNTIF(all_tags[],K545)-COUNTIF(all_tags[category],K545))</f>
        <v>-1</v>
      </c>
      <c r="W545">
        <f>IF(ISBLANK(L545),-1,COUNTIF(all_tags[],L545)-COUNTIF(all_tags[category],L545))</f>
        <v>-1</v>
      </c>
      <c r="X545">
        <f>IF(ISBLANK(M545),-1,COUNTIF(all_tags[],M545)-COUNTIF(all_tags[category],M545))</f>
        <v>-1</v>
      </c>
      <c r="Y545">
        <f>IF(ISBLANK(N545),-1,COUNTIF(all_tags[],N545)-COUNTIF(all_tags[category],N545))</f>
        <v>-1</v>
      </c>
      <c r="Z545">
        <f>IF(ISBLANK(O545),-1,COUNTIF(all_tags[],O545)-COUNTIF(all_tags[category],O545))</f>
        <v>-1</v>
      </c>
      <c r="AB545" t="str">
        <f>Table5[[#This Row],[link_id]]</f>
        <v>L01242</v>
      </c>
      <c r="AC545" s="5" t="str">
        <f>_xlfn.TEXTJOIN("#",TRUE,
IFERROR(VLOOKUP($F545,all_tags[format],1,FALSE),""),
IFERROR(VLOOKUP($G545,all_tags[format],1,FALSE),""),
IFERROR(VLOOKUP($H545,all_tags[format],1,FALSE),""),
IFERROR(VLOOKUP($I545,all_tags[format],1,FALSE),""),
IFERROR(VLOOKUP($J545,all_tags[format],1,FALSE),""),
IFERROR(VLOOKUP($K545,all_tags[format],1,FALSE),""),
IFERROR(VLOOKUP($L545,all_tags[format],1,FALSE),""),
IFERROR(VLOOKUP($M545,all_tags[format],1,FALSE),""),
IFERROR(VLOOKUP($N545,all_tags[format],1,FALSE),""),
IFERROR(VLOOKUP($O545,all_tags[format],1,FALSE),"")
)</f>
        <v/>
      </c>
      <c r="AD545" s="5" t="str">
        <f>_xlfn.TEXTJOIN("#",TRUE,
IFERROR(VLOOKUP($F545,all_tags[type],1,FALSE),""),
IFERROR(VLOOKUP($G545,all_tags[type],1,FALSE),""),
IFERROR(VLOOKUP($H545,all_tags[type],1,FALSE),""),
IFERROR(VLOOKUP($I545,all_tags[type],1,FALSE),""),
IFERROR(VLOOKUP($J545,all_tags[type],1,FALSE),""),
IFERROR(VLOOKUP($K545,all_tags[type],1,FALSE),""),
IFERROR(VLOOKUP($L545,all_tags[type],1,FALSE),""),
IFERROR(VLOOKUP($M545,all_tags[type],1,FALSE),""),
IFERROR(VLOOKUP($N545,all_tags[type],1,FALSE),""),
IFERROR(VLOOKUP($O545,all_tags[type],1,FALSE),"")
)</f>
        <v>resource</v>
      </c>
      <c r="AE545" s="5" t="str">
        <f>_xlfn.TEXTJOIN("#",TRUE,
IFERROR(VLOOKUP($F545,all_tags[level],1,FALSE),""),
IFERROR(VLOOKUP($G545,all_tags[level],1,FALSE),""),
IFERROR(VLOOKUP($H545,all_tags[level],1,FALSE),""),
IFERROR(VLOOKUP($I545,all_tags[level],1,FALSE),""),
IFERROR(VLOOKUP($J545,all_tags[level],1,FALSE),""),
IFERROR(VLOOKUP($K545,all_tags[level],1,FALSE),""),
IFERROR(VLOOKUP($L545,all_tags[level],1,FALSE),""),
IFERROR(VLOOKUP($M545,all_tags[level],1,FALSE),""),
IFERROR(VLOOKUP($N545,all_tags[level],1,FALSE),""),
IFERROR(VLOOKUP($O545,all_tags[level],1,FALSE),"")
)</f>
        <v/>
      </c>
      <c r="AF545" s="5" t="str">
        <f>_xlfn.TEXTJOIN("#",TRUE,
IFERROR(VLOOKUP($F545,all_tags[style],1,FALSE),""),
IFERROR(VLOOKUP($G545,all_tags[style],1,FALSE),""),
IFERROR(VLOOKUP($H545,all_tags[style],1,FALSE),""),
IFERROR(VLOOKUP($I545,all_tags[style],1,FALSE),""),
IFERROR(VLOOKUP($J545,all_tags[style],1,FALSE),""),
IFERROR(VLOOKUP($K545,all_tags[style],1,FALSE),""),
IFERROR(VLOOKUP($L545,all_tags[style],1,FALSE),""),
IFERROR(VLOOKUP($M545,all_tags[style],1,FALSE),""),
IFERROR(VLOOKUP($N545,all_tags[style],1,FALSE),""),
IFERROR(VLOOKUP($O545,all_tags[style],1,FALSE),"")
)</f>
        <v/>
      </c>
      <c r="AG545" s="5" t="str">
        <f>_xlfn.TEXTJOIN("#",TRUE,
IFERROR(VLOOKUP($F545,all_tags[theme],1,FALSE),""),
IFERROR(VLOOKUP($G545,all_tags[theme],1,FALSE),""),
IFERROR(VLOOKUP($H545,all_tags[theme],1,FALSE),""),
IFERROR(VLOOKUP($I545,all_tags[theme],1,FALSE),""),
IFERROR(VLOOKUP($J545,all_tags[theme],1,FALSE),""),
IFERROR(VLOOKUP($K545,all_tags[theme],1,FALSE),""),
IFERROR(VLOOKUP($L545,all_tags[theme],1,FALSE),""),
IFERROR(VLOOKUP($M545,all_tags[theme],1,FALSE),""),
IFERROR(VLOOKUP($N545,all_tags[theme],1,FALSE),""),
IFERROR(VLOOKUP($O545,all_tags[theme],1,FALSE),"")
)</f>
        <v/>
      </c>
      <c r="AH545" s="5" t="str">
        <f>_xlfn.TEXTJOIN("#",TRUE,
IFERROR(VLOOKUP($F545,all_tags[topic],1,FALSE),""),
IFERROR(VLOOKUP($G545,all_tags[topic],1,FALSE),""),
IFERROR(VLOOKUP($H545,all_tags[topic],1,FALSE),""),
IFERROR(VLOOKUP($I545,all_tags[topic],1,FALSE),""),
IFERROR(VLOOKUP($J545,all_tags[topic],1,FALSE),""),
IFERROR(VLOOKUP($K545,all_tags[topic],1,FALSE),""),
IFERROR(VLOOKUP($L545,all_tags[topic],1,FALSE),""),
IFERROR(VLOOKUP($M545,all_tags[topic],1,FALSE),""),
IFERROR(VLOOKUP($N545,all_tags[topic],1,FALSE),""),
IFERROR(VLOOKUP($O545,all_tags[topic],1,FALSE),"")
)</f>
        <v>technology</v>
      </c>
      <c r="AI545" s="5" t="str">
        <f>_xlfn.TEXTJOIN("#",TRUE,
IFERROR(VLOOKUP($F545,all_tags[area],1,FALSE),""),
IFERROR(VLOOKUP($G545,all_tags[area],1,FALSE),""),
IFERROR(VLOOKUP($H545,all_tags[area],1,FALSE),""),
IFERROR(VLOOKUP($I545,all_tags[area],1,FALSE),""),
IFERROR(VLOOKUP($J545,all_tags[area],1,FALSE),""),
IFERROR(VLOOKUP($K545,all_tags[area],1,FALSE),""),
IFERROR(VLOOKUP($L545,all_tags[area],1,FALSE),""),
IFERROR(VLOOKUP($M545,all_tags[area],1,FALSE),""),
IFERROR(VLOOKUP($N545,all_tags[area],1,FALSE),""),
IFERROR(VLOOKUP($O545,all_tags[area],1,FALSE),"")
)</f>
        <v/>
      </c>
      <c r="AJ545" s="5" t="str">
        <f>_xlfn.TEXTJOIN("#",TRUE,
IFERROR(VLOOKUP($F545,all_tags[technology],1,FALSE),""),
IFERROR(VLOOKUP($G545,all_tags[technology],1,FALSE),""),
IFERROR(VLOOKUP($H545,all_tags[technology],1,FALSE),""),
IFERROR(VLOOKUP($I545,all_tags[technology],1,FALSE),""),
IFERROR(VLOOKUP($J545,all_tags[technology],1,FALSE),""),
IFERROR(VLOOKUP($K545,all_tags[technology],1,FALSE),""),
IFERROR(VLOOKUP($L545,all_tags[technology],1,FALSE),""),
IFERROR(VLOOKUP($M545,all_tags[technology],1,FALSE),""),
IFERROR(VLOOKUP($N545,all_tags[technology],1,FALSE),""),
IFERROR(VLOOKUP($O545,all_tags[technology],1,FALSE),"")
)</f>
        <v>nasa</v>
      </c>
      <c r="AK545" s="5" t="str">
        <f>_xlfn.TEXTJOIN("#",TRUE,
IFERROR(VLOOKUP($F545,all_tags[other],1,FALSE),""),
IFERROR(VLOOKUP($G545,all_tags[other],1,FALSE),""),
IFERROR(VLOOKUP($H545,all_tags[other],1,FALSE),""),
IFERROR(VLOOKUP($I545,all_tags[other],1,FALSE),""),
IFERROR(VLOOKUP($J545,all_tags[other],1,FALSE),""),
IFERROR(VLOOKUP($K545,all_tags[other],1,FALSE),""),
IFERROR(VLOOKUP($L545,all_tags[other],1,FALSE),""),
IFERROR(VLOOKUP($M545,all_tags[other],1,FALSE),""),
IFERROR(VLOOKUP($N545,all_tags[other],1,FALSE),""),
IFERROR(VLOOKUP($O545,all_tags[other],1,FALSE),"")
)</f>
        <v>image#free</v>
      </c>
      <c r="AL545" t="str">
        <f t="shared" si="8"/>
        <v>resource;technology;nasa;image;free</v>
      </c>
    </row>
    <row r="546" spans="1:38" x14ac:dyDescent="0.25">
      <c r="A546" t="str">
        <f>source_data[[#This Row],[link_id]]</f>
        <v>L01244</v>
      </c>
      <c r="B546" t="str">
        <f>source_data[[#This Row],[link]]</f>
        <v>https://powerbi.tips/2018/12/respect-layers/</v>
      </c>
      <c r="C546" t="str">
        <f>source_data[[#This Row],[article_title]]</f>
        <v>Respect Layers</v>
      </c>
      <c r="D546" t="str">
        <f>source_data[[#This Row],[concatenate]]</f>
        <v>video;tutorial;technique;design;technology;dashboard;powerbi</v>
      </c>
      <c r="E546">
        <f>source_data[[#This Row],[tag_count]]</f>
        <v>6</v>
      </c>
      <c r="F546" t="str" cm="1">
        <f t="array" ref="F546:L546">_xlfn.TEXTSPLIT(Table5[[#This Row],[concatenate]],";")</f>
        <v>video</v>
      </c>
      <c r="G546" t="str">
        <v>tutorial</v>
      </c>
      <c r="H546" t="str">
        <v>technique</v>
      </c>
      <c r="I546" t="str">
        <v>design</v>
      </c>
      <c r="J546" t="str">
        <v>technology</v>
      </c>
      <c r="K546" t="str">
        <v>dashboard</v>
      </c>
      <c r="L546" t="str">
        <v>powerbi</v>
      </c>
      <c r="Q546">
        <f>IF(ISBLANK(F546),-1,COUNTIF(all_tags[],F546)-COUNTIF(all_tags[category],F546))</f>
        <v>1</v>
      </c>
      <c r="R546">
        <f>IF(ISBLANK(G546),-1,COUNTIF(all_tags[],G546)-COUNTIF(all_tags[category],G546))</f>
        <v>1</v>
      </c>
      <c r="S546">
        <f>IF(ISBLANK(H546),-1,COUNTIF(all_tags[],H546)-COUNTIF(all_tags[category],H546))</f>
        <v>1</v>
      </c>
      <c r="T546">
        <f>IF(ISBLANK(I546),-1,COUNTIF(all_tags[],I546)-COUNTIF(all_tags[category],I546))</f>
        <v>1</v>
      </c>
      <c r="U546">
        <f>IF(ISBLANK(J546),-1,COUNTIF(all_tags[],J546)-COUNTIF(all_tags[category],J546))</f>
        <v>1</v>
      </c>
      <c r="V546">
        <f>IF(ISBLANK(K546),-1,COUNTIF(all_tags[],K546)-COUNTIF(all_tags[category],K546))</f>
        <v>1</v>
      </c>
      <c r="W546">
        <f>IF(ISBLANK(L546),-1,COUNTIF(all_tags[],L546)-COUNTIF(all_tags[category],L546))</f>
        <v>1</v>
      </c>
      <c r="X546">
        <f>IF(ISBLANK(M546),-1,COUNTIF(all_tags[],M546)-COUNTIF(all_tags[category],M546))</f>
        <v>-1</v>
      </c>
      <c r="Y546">
        <f>IF(ISBLANK(N546),-1,COUNTIF(all_tags[],N546)-COUNTIF(all_tags[category],N546))</f>
        <v>-1</v>
      </c>
      <c r="Z546">
        <f>IF(ISBLANK(O546),-1,COUNTIF(all_tags[],O546)-COUNTIF(all_tags[category],O546))</f>
        <v>-1</v>
      </c>
      <c r="AB546" t="str">
        <f>Table5[[#This Row],[link_id]]</f>
        <v>L01244</v>
      </c>
      <c r="AC546" s="5" t="str">
        <f>_xlfn.TEXTJOIN("#",TRUE,
IFERROR(VLOOKUP($F546,all_tags[format],1,FALSE),""),
IFERROR(VLOOKUP($G546,all_tags[format],1,FALSE),""),
IFERROR(VLOOKUP($H546,all_tags[format],1,FALSE),""),
IFERROR(VLOOKUP($I546,all_tags[format],1,FALSE),""),
IFERROR(VLOOKUP($J546,all_tags[format],1,FALSE),""),
IFERROR(VLOOKUP($K546,all_tags[format],1,FALSE),""),
IFERROR(VLOOKUP($L546,all_tags[format],1,FALSE),""),
IFERROR(VLOOKUP($M546,all_tags[format],1,FALSE),""),
IFERROR(VLOOKUP($N546,all_tags[format],1,FALSE),""),
IFERROR(VLOOKUP($O546,all_tags[format],1,FALSE),"")
)</f>
        <v>video</v>
      </c>
      <c r="AD546" s="5" t="str">
        <f>_xlfn.TEXTJOIN("#",TRUE,
IFERROR(VLOOKUP($F546,all_tags[type],1,FALSE),""),
IFERROR(VLOOKUP($G546,all_tags[type],1,FALSE),""),
IFERROR(VLOOKUP($H546,all_tags[type],1,FALSE),""),
IFERROR(VLOOKUP($I546,all_tags[type],1,FALSE),""),
IFERROR(VLOOKUP($J546,all_tags[type],1,FALSE),""),
IFERROR(VLOOKUP($K546,all_tags[type],1,FALSE),""),
IFERROR(VLOOKUP($L546,all_tags[type],1,FALSE),""),
IFERROR(VLOOKUP($M546,all_tags[type],1,FALSE),""),
IFERROR(VLOOKUP($N546,all_tags[type],1,FALSE),""),
IFERROR(VLOOKUP($O546,all_tags[type],1,FALSE),"")
)</f>
        <v>tutorial</v>
      </c>
      <c r="AE546" s="5" t="str">
        <f>_xlfn.TEXTJOIN("#",TRUE,
IFERROR(VLOOKUP($F546,all_tags[level],1,FALSE),""),
IFERROR(VLOOKUP($G546,all_tags[level],1,FALSE),""),
IFERROR(VLOOKUP($H546,all_tags[level],1,FALSE),""),
IFERROR(VLOOKUP($I546,all_tags[level],1,FALSE),""),
IFERROR(VLOOKUP($J546,all_tags[level],1,FALSE),""),
IFERROR(VLOOKUP($K546,all_tags[level],1,FALSE),""),
IFERROR(VLOOKUP($L546,all_tags[level],1,FALSE),""),
IFERROR(VLOOKUP($M546,all_tags[level],1,FALSE),""),
IFERROR(VLOOKUP($N546,all_tags[level],1,FALSE),""),
IFERROR(VLOOKUP($O546,all_tags[level],1,FALSE),"")
)</f>
        <v/>
      </c>
      <c r="AF546" s="5" t="str">
        <f>_xlfn.TEXTJOIN("#",TRUE,
IFERROR(VLOOKUP($F546,all_tags[style],1,FALSE),""),
IFERROR(VLOOKUP($G546,all_tags[style],1,FALSE),""),
IFERROR(VLOOKUP($H546,all_tags[style],1,FALSE),""),
IFERROR(VLOOKUP($I546,all_tags[style],1,FALSE),""),
IFERROR(VLOOKUP($J546,all_tags[style],1,FALSE),""),
IFERROR(VLOOKUP($K546,all_tags[style],1,FALSE),""),
IFERROR(VLOOKUP($L546,all_tags[style],1,FALSE),""),
IFERROR(VLOOKUP($M546,all_tags[style],1,FALSE),""),
IFERROR(VLOOKUP($N546,all_tags[style],1,FALSE),""),
IFERROR(VLOOKUP($O546,all_tags[style],1,FALSE),"")
)</f>
        <v/>
      </c>
      <c r="AG546" s="5" t="str">
        <f>_xlfn.TEXTJOIN("#",TRUE,
IFERROR(VLOOKUP($F546,all_tags[theme],1,FALSE),""),
IFERROR(VLOOKUP($G546,all_tags[theme],1,FALSE),""),
IFERROR(VLOOKUP($H546,all_tags[theme],1,FALSE),""),
IFERROR(VLOOKUP($I546,all_tags[theme],1,FALSE),""),
IFERROR(VLOOKUP($J546,all_tags[theme],1,FALSE),""),
IFERROR(VLOOKUP($K546,all_tags[theme],1,FALSE),""),
IFERROR(VLOOKUP($L546,all_tags[theme],1,FALSE),""),
IFERROR(VLOOKUP($M546,all_tags[theme],1,FALSE),""),
IFERROR(VLOOKUP($N546,all_tags[theme],1,FALSE),""),
IFERROR(VLOOKUP($O546,all_tags[theme],1,FALSE),"")
)</f>
        <v/>
      </c>
      <c r="AH546" s="5" t="str">
        <f>_xlfn.TEXTJOIN("#",TRUE,
IFERROR(VLOOKUP($F546,all_tags[topic],1,FALSE),""),
IFERROR(VLOOKUP($G546,all_tags[topic],1,FALSE),""),
IFERROR(VLOOKUP($H546,all_tags[topic],1,FALSE),""),
IFERROR(VLOOKUP($I546,all_tags[topic],1,FALSE),""),
IFERROR(VLOOKUP($J546,all_tags[topic],1,FALSE),""),
IFERROR(VLOOKUP($K546,all_tags[topic],1,FALSE),""),
IFERROR(VLOOKUP($L546,all_tags[topic],1,FALSE),""),
IFERROR(VLOOKUP($M546,all_tags[topic],1,FALSE),""),
IFERROR(VLOOKUP($N546,all_tags[topic],1,FALSE),""),
IFERROR(VLOOKUP($O546,all_tags[topic],1,FALSE),"")
)</f>
        <v>technique#design#technology</v>
      </c>
      <c r="AI546" s="5" t="str">
        <f>_xlfn.TEXTJOIN("#",TRUE,
IFERROR(VLOOKUP($F546,all_tags[area],1,FALSE),""),
IFERROR(VLOOKUP($G546,all_tags[area],1,FALSE),""),
IFERROR(VLOOKUP($H546,all_tags[area],1,FALSE),""),
IFERROR(VLOOKUP($I546,all_tags[area],1,FALSE),""),
IFERROR(VLOOKUP($J546,all_tags[area],1,FALSE),""),
IFERROR(VLOOKUP($K546,all_tags[area],1,FALSE),""),
IFERROR(VLOOKUP($L546,all_tags[area],1,FALSE),""),
IFERROR(VLOOKUP($M546,all_tags[area],1,FALSE),""),
IFERROR(VLOOKUP($N546,all_tags[area],1,FALSE),""),
IFERROR(VLOOKUP($O546,all_tags[area],1,FALSE),"")
)</f>
        <v>dashboard</v>
      </c>
      <c r="AJ546" s="5" t="str">
        <f>_xlfn.TEXTJOIN("#",TRUE,
IFERROR(VLOOKUP($F546,all_tags[technology],1,FALSE),""),
IFERROR(VLOOKUP($G546,all_tags[technology],1,FALSE),""),
IFERROR(VLOOKUP($H546,all_tags[technology],1,FALSE),""),
IFERROR(VLOOKUP($I546,all_tags[technology],1,FALSE),""),
IFERROR(VLOOKUP($J546,all_tags[technology],1,FALSE),""),
IFERROR(VLOOKUP($K546,all_tags[technology],1,FALSE),""),
IFERROR(VLOOKUP($L546,all_tags[technology],1,FALSE),""),
IFERROR(VLOOKUP($M546,all_tags[technology],1,FALSE),""),
IFERROR(VLOOKUP($N546,all_tags[technology],1,FALSE),""),
IFERROR(VLOOKUP($O546,all_tags[technology],1,FALSE),"")
)</f>
        <v>powerbi</v>
      </c>
      <c r="AK546" s="5" t="str">
        <f>_xlfn.TEXTJOIN("#",TRUE,
IFERROR(VLOOKUP($F546,all_tags[other],1,FALSE),""),
IFERROR(VLOOKUP($G546,all_tags[other],1,FALSE),""),
IFERROR(VLOOKUP($H546,all_tags[other],1,FALSE),""),
IFERROR(VLOOKUP($I546,all_tags[other],1,FALSE),""),
IFERROR(VLOOKUP($J546,all_tags[other],1,FALSE),""),
IFERROR(VLOOKUP($K546,all_tags[other],1,FALSE),""),
IFERROR(VLOOKUP($L546,all_tags[other],1,FALSE),""),
IFERROR(VLOOKUP($M546,all_tags[other],1,FALSE),""),
IFERROR(VLOOKUP($N546,all_tags[other],1,FALSE),""),
IFERROR(VLOOKUP($O546,all_tags[other],1,FALSE),"")
)</f>
        <v/>
      </c>
      <c r="AL546" t="str">
        <f t="shared" si="8"/>
        <v>video;tutorial;technique;design;technology;dashboard;powerbi</v>
      </c>
    </row>
    <row r="547" spans="1:38" x14ac:dyDescent="0.25">
      <c r="A547" t="str">
        <f>source_data[[#This Row],[link_id]]</f>
        <v>L01247</v>
      </c>
      <c r="B547" t="str">
        <f>source_data[[#This Row],[link]]</f>
        <v>https://appsilon.com/deep-learning-in-satellite-imagery/</v>
      </c>
      <c r="C547" t="str">
        <f>source_data[[#This Row],[article_title]]</f>
        <v>Deep learning in Satellite imagery</v>
      </c>
      <c r="D547" t="str">
        <f>source_data[[#This Row],[concatenate]]</f>
        <v>post;dataset;tutorial;data-viz;technique</v>
      </c>
      <c r="E547">
        <f>source_data[[#This Row],[tag_count]]</f>
        <v>5</v>
      </c>
      <c r="F547" t="str" cm="1">
        <f t="array" ref="F547:J547">_xlfn.TEXTSPLIT(Table5[[#This Row],[concatenate]],";")</f>
        <v>post</v>
      </c>
      <c r="G547" t="str">
        <v>dataset</v>
      </c>
      <c r="H547" t="str">
        <v>tutorial</v>
      </c>
      <c r="I547" t="str">
        <v>data-viz</v>
      </c>
      <c r="J547" t="str">
        <v>technique</v>
      </c>
      <c r="Q547">
        <f>IF(ISBLANK(F547),-1,COUNTIF(all_tags[],F547)-COUNTIF(all_tags[category],F547))</f>
        <v>1</v>
      </c>
      <c r="R547">
        <f>IF(ISBLANK(G547),-1,COUNTIF(all_tags[],G547)-COUNTIF(all_tags[category],G547))</f>
        <v>1</v>
      </c>
      <c r="S547">
        <f>IF(ISBLANK(H547),-1,COUNTIF(all_tags[],H547)-COUNTIF(all_tags[category],H547))</f>
        <v>1</v>
      </c>
      <c r="T547">
        <f>IF(ISBLANK(I547),-1,COUNTIF(all_tags[],I547)-COUNTIF(all_tags[category],I547))</f>
        <v>1</v>
      </c>
      <c r="U547">
        <f>IF(ISBLANK(J547),-1,COUNTIF(all_tags[],J547)-COUNTIF(all_tags[category],J547))</f>
        <v>1</v>
      </c>
      <c r="V547">
        <f>IF(ISBLANK(K547),-1,COUNTIF(all_tags[],K547)-COUNTIF(all_tags[category],K547))</f>
        <v>-1</v>
      </c>
      <c r="W547">
        <f>IF(ISBLANK(L547),-1,COUNTIF(all_tags[],L547)-COUNTIF(all_tags[category],L547))</f>
        <v>-1</v>
      </c>
      <c r="X547">
        <f>IF(ISBLANK(M547),-1,COUNTIF(all_tags[],M547)-COUNTIF(all_tags[category],M547))</f>
        <v>-1</v>
      </c>
      <c r="Y547">
        <f>IF(ISBLANK(N547),-1,COUNTIF(all_tags[],N547)-COUNTIF(all_tags[category],N547))</f>
        <v>-1</v>
      </c>
      <c r="Z547">
        <f>IF(ISBLANK(O547),-1,COUNTIF(all_tags[],O547)-COUNTIF(all_tags[category],O547))</f>
        <v>-1</v>
      </c>
      <c r="AB547" t="str">
        <f>Table5[[#This Row],[link_id]]</f>
        <v>L01247</v>
      </c>
      <c r="AC547" s="5" t="str">
        <f>_xlfn.TEXTJOIN("#",TRUE,
IFERROR(VLOOKUP($F547,all_tags[format],1,FALSE),""),
IFERROR(VLOOKUP($G547,all_tags[format],1,FALSE),""),
IFERROR(VLOOKUP($H547,all_tags[format],1,FALSE),""),
IFERROR(VLOOKUP($I547,all_tags[format],1,FALSE),""),
IFERROR(VLOOKUP($J547,all_tags[format],1,FALSE),""),
IFERROR(VLOOKUP($K547,all_tags[format],1,FALSE),""),
IFERROR(VLOOKUP($L547,all_tags[format],1,FALSE),""),
IFERROR(VLOOKUP($M547,all_tags[format],1,FALSE),""),
IFERROR(VLOOKUP($N547,all_tags[format],1,FALSE),""),
IFERROR(VLOOKUP($O547,all_tags[format],1,FALSE),"")
)</f>
        <v>post</v>
      </c>
      <c r="AD547" s="5" t="str">
        <f>_xlfn.TEXTJOIN("#",TRUE,
IFERROR(VLOOKUP($F547,all_tags[type],1,FALSE),""),
IFERROR(VLOOKUP($G547,all_tags[type],1,FALSE),""),
IFERROR(VLOOKUP($H547,all_tags[type],1,FALSE),""),
IFERROR(VLOOKUP($I547,all_tags[type],1,FALSE),""),
IFERROR(VLOOKUP($J547,all_tags[type],1,FALSE),""),
IFERROR(VLOOKUP($K547,all_tags[type],1,FALSE),""),
IFERROR(VLOOKUP($L547,all_tags[type],1,FALSE),""),
IFERROR(VLOOKUP($M547,all_tags[type],1,FALSE),""),
IFERROR(VLOOKUP($N547,all_tags[type],1,FALSE),""),
IFERROR(VLOOKUP($O547,all_tags[type],1,FALSE),"")
)</f>
        <v>dataset#tutorial</v>
      </c>
      <c r="AE547" s="5" t="str">
        <f>_xlfn.TEXTJOIN("#",TRUE,
IFERROR(VLOOKUP($F547,all_tags[level],1,FALSE),""),
IFERROR(VLOOKUP($G547,all_tags[level],1,FALSE),""),
IFERROR(VLOOKUP($H547,all_tags[level],1,FALSE),""),
IFERROR(VLOOKUP($I547,all_tags[level],1,FALSE),""),
IFERROR(VLOOKUP($J547,all_tags[level],1,FALSE),""),
IFERROR(VLOOKUP($K547,all_tags[level],1,FALSE),""),
IFERROR(VLOOKUP($L547,all_tags[level],1,FALSE),""),
IFERROR(VLOOKUP($M547,all_tags[level],1,FALSE),""),
IFERROR(VLOOKUP($N547,all_tags[level],1,FALSE),""),
IFERROR(VLOOKUP($O547,all_tags[level],1,FALSE),"")
)</f>
        <v/>
      </c>
      <c r="AF547" s="5" t="str">
        <f>_xlfn.TEXTJOIN("#",TRUE,
IFERROR(VLOOKUP($F547,all_tags[style],1,FALSE),""),
IFERROR(VLOOKUP($G547,all_tags[style],1,FALSE),""),
IFERROR(VLOOKUP($H547,all_tags[style],1,FALSE),""),
IFERROR(VLOOKUP($I547,all_tags[style],1,FALSE),""),
IFERROR(VLOOKUP($J547,all_tags[style],1,FALSE),""),
IFERROR(VLOOKUP($K547,all_tags[style],1,FALSE),""),
IFERROR(VLOOKUP($L547,all_tags[style],1,FALSE),""),
IFERROR(VLOOKUP($M547,all_tags[style],1,FALSE),""),
IFERROR(VLOOKUP($N547,all_tags[style],1,FALSE),""),
IFERROR(VLOOKUP($O547,all_tags[style],1,FALSE),"")
)</f>
        <v/>
      </c>
      <c r="AG547" s="5" t="str">
        <f>_xlfn.TEXTJOIN("#",TRUE,
IFERROR(VLOOKUP($F547,all_tags[theme],1,FALSE),""),
IFERROR(VLOOKUP($G547,all_tags[theme],1,FALSE),""),
IFERROR(VLOOKUP($H547,all_tags[theme],1,FALSE),""),
IFERROR(VLOOKUP($I547,all_tags[theme],1,FALSE),""),
IFERROR(VLOOKUP($J547,all_tags[theme],1,FALSE),""),
IFERROR(VLOOKUP($K547,all_tags[theme],1,FALSE),""),
IFERROR(VLOOKUP($L547,all_tags[theme],1,FALSE),""),
IFERROR(VLOOKUP($M547,all_tags[theme],1,FALSE),""),
IFERROR(VLOOKUP($N547,all_tags[theme],1,FALSE),""),
IFERROR(VLOOKUP($O547,all_tags[theme],1,FALSE),"")
)</f>
        <v>data-viz</v>
      </c>
      <c r="AH547" s="5" t="str">
        <f>_xlfn.TEXTJOIN("#",TRUE,
IFERROR(VLOOKUP($F547,all_tags[topic],1,FALSE),""),
IFERROR(VLOOKUP($G547,all_tags[topic],1,FALSE),""),
IFERROR(VLOOKUP($H547,all_tags[topic],1,FALSE),""),
IFERROR(VLOOKUP($I547,all_tags[topic],1,FALSE),""),
IFERROR(VLOOKUP($J547,all_tags[topic],1,FALSE),""),
IFERROR(VLOOKUP($K547,all_tags[topic],1,FALSE),""),
IFERROR(VLOOKUP($L547,all_tags[topic],1,FALSE),""),
IFERROR(VLOOKUP($M547,all_tags[topic],1,FALSE),""),
IFERROR(VLOOKUP($N547,all_tags[topic],1,FALSE),""),
IFERROR(VLOOKUP($O547,all_tags[topic],1,FALSE),"")
)</f>
        <v>technique</v>
      </c>
      <c r="AI547" s="5" t="str">
        <f>_xlfn.TEXTJOIN("#",TRUE,
IFERROR(VLOOKUP($F547,all_tags[area],1,FALSE),""),
IFERROR(VLOOKUP($G547,all_tags[area],1,FALSE),""),
IFERROR(VLOOKUP($H547,all_tags[area],1,FALSE),""),
IFERROR(VLOOKUP($I547,all_tags[area],1,FALSE),""),
IFERROR(VLOOKUP($J547,all_tags[area],1,FALSE),""),
IFERROR(VLOOKUP($K547,all_tags[area],1,FALSE),""),
IFERROR(VLOOKUP($L547,all_tags[area],1,FALSE),""),
IFERROR(VLOOKUP($M547,all_tags[area],1,FALSE),""),
IFERROR(VLOOKUP($N547,all_tags[area],1,FALSE),""),
IFERROR(VLOOKUP($O547,all_tags[area],1,FALSE),"")
)</f>
        <v/>
      </c>
      <c r="AJ547" s="5" t="str">
        <f>_xlfn.TEXTJOIN("#",TRUE,
IFERROR(VLOOKUP($F547,all_tags[technology],1,FALSE),""),
IFERROR(VLOOKUP($G547,all_tags[technology],1,FALSE),""),
IFERROR(VLOOKUP($H547,all_tags[technology],1,FALSE),""),
IFERROR(VLOOKUP($I547,all_tags[technology],1,FALSE),""),
IFERROR(VLOOKUP($J547,all_tags[technology],1,FALSE),""),
IFERROR(VLOOKUP($K547,all_tags[technology],1,FALSE),""),
IFERROR(VLOOKUP($L547,all_tags[technology],1,FALSE),""),
IFERROR(VLOOKUP($M547,all_tags[technology],1,FALSE),""),
IFERROR(VLOOKUP($N547,all_tags[technology],1,FALSE),""),
IFERROR(VLOOKUP($O547,all_tags[technology],1,FALSE),"")
)</f>
        <v/>
      </c>
      <c r="AK547" s="5" t="str">
        <f>_xlfn.TEXTJOIN("#",TRUE,
IFERROR(VLOOKUP($F547,all_tags[other],1,FALSE),""),
IFERROR(VLOOKUP($G547,all_tags[other],1,FALSE),""),
IFERROR(VLOOKUP($H547,all_tags[other],1,FALSE),""),
IFERROR(VLOOKUP($I547,all_tags[other],1,FALSE),""),
IFERROR(VLOOKUP($J547,all_tags[other],1,FALSE),""),
IFERROR(VLOOKUP($K547,all_tags[other],1,FALSE),""),
IFERROR(VLOOKUP($L547,all_tags[other],1,FALSE),""),
IFERROR(VLOOKUP($M547,all_tags[other],1,FALSE),""),
IFERROR(VLOOKUP($N547,all_tags[other],1,FALSE),""),
IFERROR(VLOOKUP($O547,all_tags[other],1,FALSE),"")
)</f>
        <v/>
      </c>
      <c r="AL547" t="str">
        <f t="shared" si="8"/>
        <v>post;dataset;tutorial;data-viz;technique</v>
      </c>
    </row>
    <row r="548" spans="1:38" x14ac:dyDescent="0.25">
      <c r="A548" t="str">
        <f>source_data[[#This Row],[link_id]]</f>
        <v>L01248</v>
      </c>
      <c r="B548" t="str">
        <f>source_data[[#This Row],[link]]</f>
        <v>https://kieranhealy.org/blog/archives/2018/12/04/heatmaps-of-mortality-rates/</v>
      </c>
      <c r="C548" t="str">
        <f>source_data[[#This Row],[article_title]]</f>
        <v>Heatmaps of Mortality Rates</v>
      </c>
      <c r="D548" t="str">
        <f>source_data[[#This Row],[concatenate]]</f>
        <v>post;data-viz;technique;technology;rstats;mortality</v>
      </c>
      <c r="E548">
        <f>source_data[[#This Row],[tag_count]]</f>
        <v>6</v>
      </c>
      <c r="F548" t="str" cm="1">
        <f t="array" ref="F548:K548">_xlfn.TEXTSPLIT(Table5[[#This Row],[concatenate]],";")</f>
        <v>post</v>
      </c>
      <c r="G548" t="str">
        <v>data-viz</v>
      </c>
      <c r="H548" t="str">
        <v>technique</v>
      </c>
      <c r="I548" t="str">
        <v>technology</v>
      </c>
      <c r="J548" t="str">
        <v>rstats</v>
      </c>
      <c r="K548" t="str">
        <v>mortality</v>
      </c>
      <c r="Q548">
        <f>IF(ISBLANK(F548),-1,COUNTIF(all_tags[],F548)-COUNTIF(all_tags[category],F548))</f>
        <v>1</v>
      </c>
      <c r="R548">
        <f>IF(ISBLANK(G548),-1,COUNTIF(all_tags[],G548)-COUNTIF(all_tags[category],G548))</f>
        <v>1</v>
      </c>
      <c r="S548">
        <f>IF(ISBLANK(H548),-1,COUNTIF(all_tags[],H548)-COUNTIF(all_tags[category],H548))</f>
        <v>1</v>
      </c>
      <c r="T548">
        <f>IF(ISBLANK(I548),-1,COUNTIF(all_tags[],I548)-COUNTIF(all_tags[category],I548))</f>
        <v>1</v>
      </c>
      <c r="U548">
        <f>IF(ISBLANK(J548),-1,COUNTIF(all_tags[],J548)-COUNTIF(all_tags[category],J548))</f>
        <v>1</v>
      </c>
      <c r="V548">
        <f>IF(ISBLANK(K548),-1,COUNTIF(all_tags[],K548)-COUNTIF(all_tags[category],K548))</f>
        <v>1</v>
      </c>
      <c r="W548">
        <f>IF(ISBLANK(L548),-1,COUNTIF(all_tags[],L548)-COUNTIF(all_tags[category],L548))</f>
        <v>-1</v>
      </c>
      <c r="X548">
        <f>IF(ISBLANK(M548),-1,COUNTIF(all_tags[],M548)-COUNTIF(all_tags[category],M548))</f>
        <v>-1</v>
      </c>
      <c r="Y548">
        <f>IF(ISBLANK(N548),-1,COUNTIF(all_tags[],N548)-COUNTIF(all_tags[category],N548))</f>
        <v>-1</v>
      </c>
      <c r="Z548">
        <f>IF(ISBLANK(O548),-1,COUNTIF(all_tags[],O548)-COUNTIF(all_tags[category],O548))</f>
        <v>-1</v>
      </c>
      <c r="AB548" t="str">
        <f>Table5[[#This Row],[link_id]]</f>
        <v>L01248</v>
      </c>
      <c r="AC548" s="5" t="str">
        <f>_xlfn.TEXTJOIN("#",TRUE,
IFERROR(VLOOKUP($F548,all_tags[format],1,FALSE),""),
IFERROR(VLOOKUP($G548,all_tags[format],1,FALSE),""),
IFERROR(VLOOKUP($H548,all_tags[format],1,FALSE),""),
IFERROR(VLOOKUP($I548,all_tags[format],1,FALSE),""),
IFERROR(VLOOKUP($J548,all_tags[format],1,FALSE),""),
IFERROR(VLOOKUP($K548,all_tags[format],1,FALSE),""),
IFERROR(VLOOKUP($L548,all_tags[format],1,FALSE),""),
IFERROR(VLOOKUP($M548,all_tags[format],1,FALSE),""),
IFERROR(VLOOKUP($N548,all_tags[format],1,FALSE),""),
IFERROR(VLOOKUP($O548,all_tags[format],1,FALSE),"")
)</f>
        <v>post</v>
      </c>
      <c r="AD548" s="5" t="str">
        <f>_xlfn.TEXTJOIN("#",TRUE,
IFERROR(VLOOKUP($F548,all_tags[type],1,FALSE),""),
IFERROR(VLOOKUP($G548,all_tags[type],1,FALSE),""),
IFERROR(VLOOKUP($H548,all_tags[type],1,FALSE),""),
IFERROR(VLOOKUP($I548,all_tags[type],1,FALSE),""),
IFERROR(VLOOKUP($J548,all_tags[type],1,FALSE),""),
IFERROR(VLOOKUP($K548,all_tags[type],1,FALSE),""),
IFERROR(VLOOKUP($L548,all_tags[type],1,FALSE),""),
IFERROR(VLOOKUP($M548,all_tags[type],1,FALSE),""),
IFERROR(VLOOKUP($N548,all_tags[type],1,FALSE),""),
IFERROR(VLOOKUP($O548,all_tags[type],1,FALSE),"")
)</f>
        <v/>
      </c>
      <c r="AE548" s="5" t="str">
        <f>_xlfn.TEXTJOIN("#",TRUE,
IFERROR(VLOOKUP($F548,all_tags[level],1,FALSE),""),
IFERROR(VLOOKUP($G548,all_tags[level],1,FALSE),""),
IFERROR(VLOOKUP($H548,all_tags[level],1,FALSE),""),
IFERROR(VLOOKUP($I548,all_tags[level],1,FALSE),""),
IFERROR(VLOOKUP($J548,all_tags[level],1,FALSE),""),
IFERROR(VLOOKUP($K548,all_tags[level],1,FALSE),""),
IFERROR(VLOOKUP($L548,all_tags[level],1,FALSE),""),
IFERROR(VLOOKUP($M548,all_tags[level],1,FALSE),""),
IFERROR(VLOOKUP($N548,all_tags[level],1,FALSE),""),
IFERROR(VLOOKUP($O548,all_tags[level],1,FALSE),"")
)</f>
        <v/>
      </c>
      <c r="AF548" s="5" t="str">
        <f>_xlfn.TEXTJOIN("#",TRUE,
IFERROR(VLOOKUP($F548,all_tags[style],1,FALSE),""),
IFERROR(VLOOKUP($G548,all_tags[style],1,FALSE),""),
IFERROR(VLOOKUP($H548,all_tags[style],1,FALSE),""),
IFERROR(VLOOKUP($I548,all_tags[style],1,FALSE),""),
IFERROR(VLOOKUP($J548,all_tags[style],1,FALSE),""),
IFERROR(VLOOKUP($K548,all_tags[style],1,FALSE),""),
IFERROR(VLOOKUP($L548,all_tags[style],1,FALSE),""),
IFERROR(VLOOKUP($M548,all_tags[style],1,FALSE),""),
IFERROR(VLOOKUP($N548,all_tags[style],1,FALSE),""),
IFERROR(VLOOKUP($O548,all_tags[style],1,FALSE),"")
)</f>
        <v/>
      </c>
      <c r="AG548" s="5" t="str">
        <f>_xlfn.TEXTJOIN("#",TRUE,
IFERROR(VLOOKUP($F548,all_tags[theme],1,FALSE),""),
IFERROR(VLOOKUP($G548,all_tags[theme],1,FALSE),""),
IFERROR(VLOOKUP($H548,all_tags[theme],1,FALSE),""),
IFERROR(VLOOKUP($I548,all_tags[theme],1,FALSE),""),
IFERROR(VLOOKUP($J548,all_tags[theme],1,FALSE),""),
IFERROR(VLOOKUP($K548,all_tags[theme],1,FALSE),""),
IFERROR(VLOOKUP($L548,all_tags[theme],1,FALSE),""),
IFERROR(VLOOKUP($M548,all_tags[theme],1,FALSE),""),
IFERROR(VLOOKUP($N548,all_tags[theme],1,FALSE),""),
IFERROR(VLOOKUP($O548,all_tags[theme],1,FALSE),"")
)</f>
        <v>data-viz</v>
      </c>
      <c r="AH548" s="5" t="str">
        <f>_xlfn.TEXTJOIN("#",TRUE,
IFERROR(VLOOKUP($F548,all_tags[topic],1,FALSE),""),
IFERROR(VLOOKUP($G548,all_tags[topic],1,FALSE),""),
IFERROR(VLOOKUP($H548,all_tags[topic],1,FALSE),""),
IFERROR(VLOOKUP($I548,all_tags[topic],1,FALSE),""),
IFERROR(VLOOKUP($J548,all_tags[topic],1,FALSE),""),
IFERROR(VLOOKUP($K548,all_tags[topic],1,FALSE),""),
IFERROR(VLOOKUP($L548,all_tags[topic],1,FALSE),""),
IFERROR(VLOOKUP($M548,all_tags[topic],1,FALSE),""),
IFERROR(VLOOKUP($N548,all_tags[topic],1,FALSE),""),
IFERROR(VLOOKUP($O548,all_tags[topic],1,FALSE),"")
)</f>
        <v>technique#technology</v>
      </c>
      <c r="AI548" s="5" t="str">
        <f>_xlfn.TEXTJOIN("#",TRUE,
IFERROR(VLOOKUP($F548,all_tags[area],1,FALSE),""),
IFERROR(VLOOKUP($G548,all_tags[area],1,FALSE),""),
IFERROR(VLOOKUP($H548,all_tags[area],1,FALSE),""),
IFERROR(VLOOKUP($I548,all_tags[area],1,FALSE),""),
IFERROR(VLOOKUP($J548,all_tags[area],1,FALSE),""),
IFERROR(VLOOKUP($K548,all_tags[area],1,FALSE),""),
IFERROR(VLOOKUP($L548,all_tags[area],1,FALSE),""),
IFERROR(VLOOKUP($M548,all_tags[area],1,FALSE),""),
IFERROR(VLOOKUP($N548,all_tags[area],1,FALSE),""),
IFERROR(VLOOKUP($O548,all_tags[area],1,FALSE),"")
)</f>
        <v/>
      </c>
      <c r="AJ548" s="5" t="str">
        <f>_xlfn.TEXTJOIN("#",TRUE,
IFERROR(VLOOKUP($F548,all_tags[technology],1,FALSE),""),
IFERROR(VLOOKUP($G548,all_tags[technology],1,FALSE),""),
IFERROR(VLOOKUP($H548,all_tags[technology],1,FALSE),""),
IFERROR(VLOOKUP($I548,all_tags[technology],1,FALSE),""),
IFERROR(VLOOKUP($J548,all_tags[technology],1,FALSE),""),
IFERROR(VLOOKUP($K548,all_tags[technology],1,FALSE),""),
IFERROR(VLOOKUP($L548,all_tags[technology],1,FALSE),""),
IFERROR(VLOOKUP($M548,all_tags[technology],1,FALSE),""),
IFERROR(VLOOKUP($N548,all_tags[technology],1,FALSE),""),
IFERROR(VLOOKUP($O548,all_tags[technology],1,FALSE),"")
)</f>
        <v>rstats</v>
      </c>
      <c r="AK548" s="5" t="str">
        <f>_xlfn.TEXTJOIN("#",TRUE,
IFERROR(VLOOKUP($F548,all_tags[other],1,FALSE),""),
IFERROR(VLOOKUP($G548,all_tags[other],1,FALSE),""),
IFERROR(VLOOKUP($H548,all_tags[other],1,FALSE),""),
IFERROR(VLOOKUP($I548,all_tags[other],1,FALSE),""),
IFERROR(VLOOKUP($J548,all_tags[other],1,FALSE),""),
IFERROR(VLOOKUP($K548,all_tags[other],1,FALSE),""),
IFERROR(VLOOKUP($L548,all_tags[other],1,FALSE),""),
IFERROR(VLOOKUP($M548,all_tags[other],1,FALSE),""),
IFERROR(VLOOKUP($N548,all_tags[other],1,FALSE),""),
IFERROR(VLOOKUP($O548,all_tags[other],1,FALSE),"")
)</f>
        <v>mortality</v>
      </c>
      <c r="AL548" t="str">
        <f t="shared" si="8"/>
        <v>post;data-viz;technique;technology;rstats;mortality</v>
      </c>
    </row>
    <row r="549" spans="1:38" x14ac:dyDescent="0.25">
      <c r="A549" t="str">
        <f>source_data[[#This Row],[link_id]]</f>
        <v>L01251</v>
      </c>
      <c r="B549" t="str">
        <f>source_data[[#This Row],[link]]</f>
        <v>https://arxiv.org/abs/1312.6199</v>
      </c>
      <c r="C549" t="str">
        <f>source_data[[#This Row],[article_title]]</f>
        <v>Intriguing properties of neural networks</v>
      </c>
      <c r="D549" t="str">
        <f>source_data[[#This Row],[concatenate]]</f>
        <v>paper;research;advanced;ml</v>
      </c>
      <c r="E549">
        <f>source_data[[#This Row],[tag_count]]</f>
        <v>5</v>
      </c>
      <c r="F549" t="str" cm="1">
        <f t="array" ref="F549:I549">_xlfn.TEXTSPLIT(Table5[[#This Row],[concatenate]],";")</f>
        <v>paper</v>
      </c>
      <c r="G549" t="str">
        <v>research</v>
      </c>
      <c r="H549" t="str">
        <v>advanced</v>
      </c>
      <c r="I549" t="str">
        <v>ml</v>
      </c>
      <c r="Q549">
        <f>IF(ISBLANK(F549),-1,COUNTIF(all_tags[],F549)-COUNTIF(all_tags[category],F549))</f>
        <v>1</v>
      </c>
      <c r="R549">
        <f>IF(ISBLANK(G549),-1,COUNTIF(all_tags[],G549)-COUNTIF(all_tags[category],G549))</f>
        <v>1</v>
      </c>
      <c r="S549">
        <f>IF(ISBLANK(H549),-1,COUNTIF(all_tags[],H549)-COUNTIF(all_tags[category],H549))</f>
        <v>1</v>
      </c>
      <c r="T549">
        <f>IF(ISBLANK(I549),-1,COUNTIF(all_tags[],I549)-COUNTIF(all_tags[category],I549))</f>
        <v>1</v>
      </c>
      <c r="U549">
        <f>IF(ISBLANK(J549),-1,COUNTIF(all_tags[],J549)-COUNTIF(all_tags[category],J549))</f>
        <v>-1</v>
      </c>
      <c r="V549">
        <f>IF(ISBLANK(K549),-1,COUNTIF(all_tags[],K549)-COUNTIF(all_tags[category],K549))</f>
        <v>-1</v>
      </c>
      <c r="W549">
        <f>IF(ISBLANK(L549),-1,COUNTIF(all_tags[],L549)-COUNTIF(all_tags[category],L549))</f>
        <v>-1</v>
      </c>
      <c r="X549">
        <f>IF(ISBLANK(M549),-1,COUNTIF(all_tags[],M549)-COUNTIF(all_tags[category],M549))</f>
        <v>-1</v>
      </c>
      <c r="Y549">
        <f>IF(ISBLANK(N549),-1,COUNTIF(all_tags[],N549)-COUNTIF(all_tags[category],N549))</f>
        <v>-1</v>
      </c>
      <c r="Z549">
        <f>IF(ISBLANK(O549),-1,COUNTIF(all_tags[],O549)-COUNTIF(all_tags[category],O549))</f>
        <v>-1</v>
      </c>
      <c r="AB549" t="str">
        <f>Table5[[#This Row],[link_id]]</f>
        <v>L01251</v>
      </c>
      <c r="AC549" s="5" t="str">
        <f>_xlfn.TEXTJOIN("#",TRUE,
IFERROR(VLOOKUP($F549,all_tags[format],1,FALSE),""),
IFERROR(VLOOKUP($G549,all_tags[format],1,FALSE),""),
IFERROR(VLOOKUP($H549,all_tags[format],1,FALSE),""),
IFERROR(VLOOKUP($I549,all_tags[format],1,FALSE),""),
IFERROR(VLOOKUP($J549,all_tags[format],1,FALSE),""),
IFERROR(VLOOKUP($K549,all_tags[format],1,FALSE),""),
IFERROR(VLOOKUP($L549,all_tags[format],1,FALSE),""),
IFERROR(VLOOKUP($M549,all_tags[format],1,FALSE),""),
IFERROR(VLOOKUP($N549,all_tags[format],1,FALSE),""),
IFERROR(VLOOKUP($O549,all_tags[format],1,FALSE),"")
)</f>
        <v>paper</v>
      </c>
      <c r="AD549" s="5" t="str">
        <f>_xlfn.TEXTJOIN("#",TRUE,
IFERROR(VLOOKUP($F549,all_tags[type],1,FALSE),""),
IFERROR(VLOOKUP($G549,all_tags[type],1,FALSE),""),
IFERROR(VLOOKUP($H549,all_tags[type],1,FALSE),""),
IFERROR(VLOOKUP($I549,all_tags[type],1,FALSE),""),
IFERROR(VLOOKUP($J549,all_tags[type],1,FALSE),""),
IFERROR(VLOOKUP($K549,all_tags[type],1,FALSE),""),
IFERROR(VLOOKUP($L549,all_tags[type],1,FALSE),""),
IFERROR(VLOOKUP($M549,all_tags[type],1,FALSE),""),
IFERROR(VLOOKUP($N549,all_tags[type],1,FALSE),""),
IFERROR(VLOOKUP($O549,all_tags[type],1,FALSE),"")
)</f>
        <v>research</v>
      </c>
      <c r="AE549" s="5" t="str">
        <f>_xlfn.TEXTJOIN("#",TRUE,
IFERROR(VLOOKUP($F549,all_tags[level],1,FALSE),""),
IFERROR(VLOOKUP($G549,all_tags[level],1,FALSE),""),
IFERROR(VLOOKUP($H549,all_tags[level],1,FALSE),""),
IFERROR(VLOOKUP($I549,all_tags[level],1,FALSE),""),
IFERROR(VLOOKUP($J549,all_tags[level],1,FALSE),""),
IFERROR(VLOOKUP($K549,all_tags[level],1,FALSE),""),
IFERROR(VLOOKUP($L549,all_tags[level],1,FALSE),""),
IFERROR(VLOOKUP($M549,all_tags[level],1,FALSE),""),
IFERROR(VLOOKUP($N549,all_tags[level],1,FALSE),""),
IFERROR(VLOOKUP($O549,all_tags[level],1,FALSE),"")
)</f>
        <v>advanced</v>
      </c>
      <c r="AF549" s="5" t="str">
        <f>_xlfn.TEXTJOIN("#",TRUE,
IFERROR(VLOOKUP($F549,all_tags[style],1,FALSE),""),
IFERROR(VLOOKUP($G549,all_tags[style],1,FALSE),""),
IFERROR(VLOOKUP($H549,all_tags[style],1,FALSE),""),
IFERROR(VLOOKUP($I549,all_tags[style],1,FALSE),""),
IFERROR(VLOOKUP($J549,all_tags[style],1,FALSE),""),
IFERROR(VLOOKUP($K549,all_tags[style],1,FALSE),""),
IFERROR(VLOOKUP($L549,all_tags[style],1,FALSE),""),
IFERROR(VLOOKUP($M549,all_tags[style],1,FALSE),""),
IFERROR(VLOOKUP($N549,all_tags[style],1,FALSE),""),
IFERROR(VLOOKUP($O549,all_tags[style],1,FALSE),"")
)</f>
        <v/>
      </c>
      <c r="AG549" s="5" t="str">
        <f>_xlfn.TEXTJOIN("#",TRUE,
IFERROR(VLOOKUP($F549,all_tags[theme],1,FALSE),""),
IFERROR(VLOOKUP($G549,all_tags[theme],1,FALSE),""),
IFERROR(VLOOKUP($H549,all_tags[theme],1,FALSE),""),
IFERROR(VLOOKUP($I549,all_tags[theme],1,FALSE),""),
IFERROR(VLOOKUP($J549,all_tags[theme],1,FALSE),""),
IFERROR(VLOOKUP($K549,all_tags[theme],1,FALSE),""),
IFERROR(VLOOKUP($L549,all_tags[theme],1,FALSE),""),
IFERROR(VLOOKUP($M549,all_tags[theme],1,FALSE),""),
IFERROR(VLOOKUP($N549,all_tags[theme],1,FALSE),""),
IFERROR(VLOOKUP($O549,all_tags[theme],1,FALSE),"")
)</f>
        <v/>
      </c>
      <c r="AH549" s="5" t="str">
        <f>_xlfn.TEXTJOIN("#",TRUE,
IFERROR(VLOOKUP($F549,all_tags[topic],1,FALSE),""),
IFERROR(VLOOKUP($G549,all_tags[topic],1,FALSE),""),
IFERROR(VLOOKUP($H549,all_tags[topic],1,FALSE),""),
IFERROR(VLOOKUP($I549,all_tags[topic],1,FALSE),""),
IFERROR(VLOOKUP($J549,all_tags[topic],1,FALSE),""),
IFERROR(VLOOKUP($K549,all_tags[topic],1,FALSE),""),
IFERROR(VLOOKUP($L549,all_tags[topic],1,FALSE),""),
IFERROR(VLOOKUP($M549,all_tags[topic],1,FALSE),""),
IFERROR(VLOOKUP($N549,all_tags[topic],1,FALSE),""),
IFERROR(VLOOKUP($O549,all_tags[topic],1,FALSE),"")
)</f>
        <v/>
      </c>
      <c r="AI549" s="5" t="str">
        <f>_xlfn.TEXTJOIN("#",TRUE,
IFERROR(VLOOKUP($F549,all_tags[area],1,FALSE),""),
IFERROR(VLOOKUP($G549,all_tags[area],1,FALSE),""),
IFERROR(VLOOKUP($H549,all_tags[area],1,FALSE),""),
IFERROR(VLOOKUP($I549,all_tags[area],1,FALSE),""),
IFERROR(VLOOKUP($J549,all_tags[area],1,FALSE),""),
IFERROR(VLOOKUP($K549,all_tags[area],1,FALSE),""),
IFERROR(VLOOKUP($L549,all_tags[area],1,FALSE),""),
IFERROR(VLOOKUP($M549,all_tags[area],1,FALSE),""),
IFERROR(VLOOKUP($N549,all_tags[area],1,FALSE),""),
IFERROR(VLOOKUP($O549,all_tags[area],1,FALSE),"")
)</f>
        <v>ml</v>
      </c>
      <c r="AJ549" s="5" t="str">
        <f>_xlfn.TEXTJOIN("#",TRUE,
IFERROR(VLOOKUP($F549,all_tags[technology],1,FALSE),""),
IFERROR(VLOOKUP($G549,all_tags[technology],1,FALSE),""),
IFERROR(VLOOKUP($H549,all_tags[technology],1,FALSE),""),
IFERROR(VLOOKUP($I549,all_tags[technology],1,FALSE),""),
IFERROR(VLOOKUP($J549,all_tags[technology],1,FALSE),""),
IFERROR(VLOOKUP($K549,all_tags[technology],1,FALSE),""),
IFERROR(VLOOKUP($L549,all_tags[technology],1,FALSE),""),
IFERROR(VLOOKUP($M549,all_tags[technology],1,FALSE),""),
IFERROR(VLOOKUP($N549,all_tags[technology],1,FALSE),""),
IFERROR(VLOOKUP($O549,all_tags[technology],1,FALSE),"")
)</f>
        <v/>
      </c>
      <c r="AK549" s="5" t="str">
        <f>_xlfn.TEXTJOIN("#",TRUE,
IFERROR(VLOOKUP($F549,all_tags[other],1,FALSE),""),
IFERROR(VLOOKUP($G549,all_tags[other],1,FALSE),""),
IFERROR(VLOOKUP($H549,all_tags[other],1,FALSE),""),
IFERROR(VLOOKUP($I549,all_tags[other],1,FALSE),""),
IFERROR(VLOOKUP($J549,all_tags[other],1,FALSE),""),
IFERROR(VLOOKUP($K549,all_tags[other],1,FALSE),""),
IFERROR(VLOOKUP($L549,all_tags[other],1,FALSE),""),
IFERROR(VLOOKUP($M549,all_tags[other],1,FALSE),""),
IFERROR(VLOOKUP($N549,all_tags[other],1,FALSE),""),
IFERROR(VLOOKUP($O549,all_tags[other],1,FALSE),"")
)</f>
        <v/>
      </c>
      <c r="AL549" t="str">
        <f t="shared" si="8"/>
        <v>paper;research;advanced;ml</v>
      </c>
    </row>
    <row r="550" spans="1:38" x14ac:dyDescent="0.25">
      <c r="A550" t="str">
        <f>source_data[[#This Row],[link_id]]</f>
        <v>L01252</v>
      </c>
      <c r="B550" t="str">
        <f>source_data[[#This Row],[link]]</f>
        <v>http://datastori.es/132-a-new-generation-of-dataviz-tools/</v>
      </c>
      <c r="C550" t="str">
        <f>source_data[[#This Row],[article_title]]</f>
        <v xml:space="preserve"> 132  |  A New Generation of DataViz Tools</v>
      </c>
      <c r="D550" t="str">
        <f>source_data[[#This Row],[concatenate]]</f>
        <v>podcast;advice;data-viz;inspiration;tool</v>
      </c>
      <c r="E550">
        <f>source_data[[#This Row],[tag_count]]</f>
        <v>5</v>
      </c>
      <c r="F550" t="str" cm="1">
        <f t="array" ref="F550:J550">_xlfn.TEXTSPLIT(Table5[[#This Row],[concatenate]],";")</f>
        <v>podcast</v>
      </c>
      <c r="G550" t="str">
        <v>advice</v>
      </c>
      <c r="H550" t="str">
        <v>data-viz</v>
      </c>
      <c r="I550" t="str">
        <v>inspiration</v>
      </c>
      <c r="J550" t="str">
        <v>tool</v>
      </c>
      <c r="Q550">
        <f>IF(ISBLANK(F550),-1,COUNTIF(all_tags[],F550)-COUNTIF(all_tags[category],F550))</f>
        <v>1</v>
      </c>
      <c r="R550">
        <f>IF(ISBLANK(G550),-1,COUNTIF(all_tags[],G550)-COUNTIF(all_tags[category],G550))</f>
        <v>1</v>
      </c>
      <c r="S550">
        <f>IF(ISBLANK(H550),-1,COUNTIF(all_tags[],H550)-COUNTIF(all_tags[category],H550))</f>
        <v>1</v>
      </c>
      <c r="T550">
        <f>IF(ISBLANK(I550),-1,COUNTIF(all_tags[],I550)-COUNTIF(all_tags[category],I550))</f>
        <v>1</v>
      </c>
      <c r="U550">
        <f>IF(ISBLANK(J550),-1,COUNTIF(all_tags[],J550)-COUNTIF(all_tags[category],J550))</f>
        <v>1</v>
      </c>
      <c r="V550">
        <f>IF(ISBLANK(K550),-1,COUNTIF(all_tags[],K550)-COUNTIF(all_tags[category],K550))</f>
        <v>-1</v>
      </c>
      <c r="W550">
        <f>IF(ISBLANK(L550),-1,COUNTIF(all_tags[],L550)-COUNTIF(all_tags[category],L550))</f>
        <v>-1</v>
      </c>
      <c r="X550">
        <f>IF(ISBLANK(M550),-1,COUNTIF(all_tags[],M550)-COUNTIF(all_tags[category],M550))</f>
        <v>-1</v>
      </c>
      <c r="Y550">
        <f>IF(ISBLANK(N550),-1,COUNTIF(all_tags[],N550)-COUNTIF(all_tags[category],N550))</f>
        <v>-1</v>
      </c>
      <c r="Z550">
        <f>IF(ISBLANK(O550),-1,COUNTIF(all_tags[],O550)-COUNTIF(all_tags[category],O550))</f>
        <v>-1</v>
      </c>
      <c r="AB550" t="str">
        <f>Table5[[#This Row],[link_id]]</f>
        <v>L01252</v>
      </c>
      <c r="AC550" s="5" t="str">
        <f>_xlfn.TEXTJOIN("#",TRUE,
IFERROR(VLOOKUP($F550,all_tags[format],1,FALSE),""),
IFERROR(VLOOKUP($G550,all_tags[format],1,FALSE),""),
IFERROR(VLOOKUP($H550,all_tags[format],1,FALSE),""),
IFERROR(VLOOKUP($I550,all_tags[format],1,FALSE),""),
IFERROR(VLOOKUP($J550,all_tags[format],1,FALSE),""),
IFERROR(VLOOKUP($K550,all_tags[format],1,FALSE),""),
IFERROR(VLOOKUP($L550,all_tags[format],1,FALSE),""),
IFERROR(VLOOKUP($M550,all_tags[format],1,FALSE),""),
IFERROR(VLOOKUP($N550,all_tags[format],1,FALSE),""),
IFERROR(VLOOKUP($O550,all_tags[format],1,FALSE),"")
)</f>
        <v>podcast</v>
      </c>
      <c r="AD550" s="5" t="str">
        <f>_xlfn.TEXTJOIN("#",TRUE,
IFERROR(VLOOKUP($F550,all_tags[type],1,FALSE),""),
IFERROR(VLOOKUP($G550,all_tags[type],1,FALSE),""),
IFERROR(VLOOKUP($H550,all_tags[type],1,FALSE),""),
IFERROR(VLOOKUP($I550,all_tags[type],1,FALSE),""),
IFERROR(VLOOKUP($J550,all_tags[type],1,FALSE),""),
IFERROR(VLOOKUP($K550,all_tags[type],1,FALSE),""),
IFERROR(VLOOKUP($L550,all_tags[type],1,FALSE),""),
IFERROR(VLOOKUP($M550,all_tags[type],1,FALSE),""),
IFERROR(VLOOKUP($N550,all_tags[type],1,FALSE),""),
IFERROR(VLOOKUP($O550,all_tags[type],1,FALSE),"")
)</f>
        <v>advice</v>
      </c>
      <c r="AE550" s="5" t="str">
        <f>_xlfn.TEXTJOIN("#",TRUE,
IFERROR(VLOOKUP($F550,all_tags[level],1,FALSE),""),
IFERROR(VLOOKUP($G550,all_tags[level],1,FALSE),""),
IFERROR(VLOOKUP($H550,all_tags[level],1,FALSE),""),
IFERROR(VLOOKUP($I550,all_tags[level],1,FALSE),""),
IFERROR(VLOOKUP($J550,all_tags[level],1,FALSE),""),
IFERROR(VLOOKUP($K550,all_tags[level],1,FALSE),""),
IFERROR(VLOOKUP($L550,all_tags[level],1,FALSE),""),
IFERROR(VLOOKUP($M550,all_tags[level],1,FALSE),""),
IFERROR(VLOOKUP($N550,all_tags[level],1,FALSE),""),
IFERROR(VLOOKUP($O550,all_tags[level],1,FALSE),"")
)</f>
        <v/>
      </c>
      <c r="AF550" s="5" t="str">
        <f>_xlfn.TEXTJOIN("#",TRUE,
IFERROR(VLOOKUP($F550,all_tags[style],1,FALSE),""),
IFERROR(VLOOKUP($G550,all_tags[style],1,FALSE),""),
IFERROR(VLOOKUP($H550,all_tags[style],1,FALSE),""),
IFERROR(VLOOKUP($I550,all_tags[style],1,FALSE),""),
IFERROR(VLOOKUP($J550,all_tags[style],1,FALSE),""),
IFERROR(VLOOKUP($K550,all_tags[style],1,FALSE),""),
IFERROR(VLOOKUP($L550,all_tags[style],1,FALSE),""),
IFERROR(VLOOKUP($M550,all_tags[style],1,FALSE),""),
IFERROR(VLOOKUP($N550,all_tags[style],1,FALSE),""),
IFERROR(VLOOKUP($O550,all_tags[style],1,FALSE),"")
)</f>
        <v/>
      </c>
      <c r="AG550" s="5" t="str">
        <f>_xlfn.TEXTJOIN("#",TRUE,
IFERROR(VLOOKUP($F550,all_tags[theme],1,FALSE),""),
IFERROR(VLOOKUP($G550,all_tags[theme],1,FALSE),""),
IFERROR(VLOOKUP($H550,all_tags[theme],1,FALSE),""),
IFERROR(VLOOKUP($I550,all_tags[theme],1,FALSE),""),
IFERROR(VLOOKUP($J550,all_tags[theme],1,FALSE),""),
IFERROR(VLOOKUP($K550,all_tags[theme],1,FALSE),""),
IFERROR(VLOOKUP($L550,all_tags[theme],1,FALSE),""),
IFERROR(VLOOKUP($M550,all_tags[theme],1,FALSE),""),
IFERROR(VLOOKUP($N550,all_tags[theme],1,FALSE),""),
IFERROR(VLOOKUP($O550,all_tags[theme],1,FALSE),"")
)</f>
        <v>data-viz</v>
      </c>
      <c r="AH550" s="5" t="str">
        <f>_xlfn.TEXTJOIN("#",TRUE,
IFERROR(VLOOKUP($F550,all_tags[topic],1,FALSE),""),
IFERROR(VLOOKUP($G550,all_tags[topic],1,FALSE),""),
IFERROR(VLOOKUP($H550,all_tags[topic],1,FALSE),""),
IFERROR(VLOOKUP($I550,all_tags[topic],1,FALSE),""),
IFERROR(VLOOKUP($J550,all_tags[topic],1,FALSE),""),
IFERROR(VLOOKUP($K550,all_tags[topic],1,FALSE),""),
IFERROR(VLOOKUP($L550,all_tags[topic],1,FALSE),""),
IFERROR(VLOOKUP($M550,all_tags[topic],1,FALSE),""),
IFERROR(VLOOKUP($N550,all_tags[topic],1,FALSE),""),
IFERROR(VLOOKUP($O550,all_tags[topic],1,FALSE),"")
)</f>
        <v>tool</v>
      </c>
      <c r="AI550" s="5" t="str">
        <f>_xlfn.TEXTJOIN("#",TRUE,
IFERROR(VLOOKUP($F550,all_tags[area],1,FALSE),""),
IFERROR(VLOOKUP($G550,all_tags[area],1,FALSE),""),
IFERROR(VLOOKUP($H550,all_tags[area],1,FALSE),""),
IFERROR(VLOOKUP($I550,all_tags[area],1,FALSE),""),
IFERROR(VLOOKUP($J550,all_tags[area],1,FALSE),""),
IFERROR(VLOOKUP($K550,all_tags[area],1,FALSE),""),
IFERROR(VLOOKUP($L550,all_tags[area],1,FALSE),""),
IFERROR(VLOOKUP($M550,all_tags[area],1,FALSE),""),
IFERROR(VLOOKUP($N550,all_tags[area],1,FALSE),""),
IFERROR(VLOOKUP($O550,all_tags[area],1,FALSE),"")
)</f>
        <v/>
      </c>
      <c r="AJ550" s="5" t="str">
        <f>_xlfn.TEXTJOIN("#",TRUE,
IFERROR(VLOOKUP($F550,all_tags[technology],1,FALSE),""),
IFERROR(VLOOKUP($G550,all_tags[technology],1,FALSE),""),
IFERROR(VLOOKUP($H550,all_tags[technology],1,FALSE),""),
IFERROR(VLOOKUP($I550,all_tags[technology],1,FALSE),""),
IFERROR(VLOOKUP($J550,all_tags[technology],1,FALSE),""),
IFERROR(VLOOKUP($K550,all_tags[technology],1,FALSE),""),
IFERROR(VLOOKUP($L550,all_tags[technology],1,FALSE),""),
IFERROR(VLOOKUP($M550,all_tags[technology],1,FALSE),""),
IFERROR(VLOOKUP($N550,all_tags[technology],1,FALSE),""),
IFERROR(VLOOKUP($O550,all_tags[technology],1,FALSE),"")
)</f>
        <v/>
      </c>
      <c r="AK550" s="5" t="str">
        <f>_xlfn.TEXTJOIN("#",TRUE,
IFERROR(VLOOKUP($F550,all_tags[other],1,FALSE),""),
IFERROR(VLOOKUP($G550,all_tags[other],1,FALSE),""),
IFERROR(VLOOKUP($H550,all_tags[other],1,FALSE),""),
IFERROR(VLOOKUP($I550,all_tags[other],1,FALSE),""),
IFERROR(VLOOKUP($J550,all_tags[other],1,FALSE),""),
IFERROR(VLOOKUP($K550,all_tags[other],1,FALSE),""),
IFERROR(VLOOKUP($L550,all_tags[other],1,FALSE),""),
IFERROR(VLOOKUP($M550,all_tags[other],1,FALSE),""),
IFERROR(VLOOKUP($N550,all_tags[other],1,FALSE),""),
IFERROR(VLOOKUP($O550,all_tags[other],1,FALSE),"")
)</f>
        <v>inspiration</v>
      </c>
      <c r="AL550" t="str">
        <f t="shared" si="8"/>
        <v>podcast;advice;data-viz;tool;inspiration</v>
      </c>
    </row>
    <row r="551" spans="1:38" x14ac:dyDescent="0.25">
      <c r="A551" t="str">
        <f>source_data[[#This Row],[link_id]]</f>
        <v>L01256</v>
      </c>
      <c r="B551" t="str">
        <f>source_data[[#This Row],[link]]</f>
        <v>https://datajournalismhandbook.org/handbook/two</v>
      </c>
      <c r="C551" t="str">
        <f>source_data[[#This Row],[article_title]]</f>
        <v>The Data Journalism Handbook 2</v>
      </c>
      <c r="D551" t="str">
        <f>source_data[[#This Row],[concatenate]]</f>
        <v>book;guide;practice;technique;data-story;journalism</v>
      </c>
      <c r="E551">
        <f>source_data[[#This Row],[tag_count]]</f>
        <v>5</v>
      </c>
      <c r="F551" t="str" cm="1">
        <f t="array" ref="F551:K551">_xlfn.TEXTSPLIT(Table5[[#This Row],[concatenate]],";")</f>
        <v>book</v>
      </c>
      <c r="G551" t="str">
        <v>guide</v>
      </c>
      <c r="H551" t="str">
        <v>practice</v>
      </c>
      <c r="I551" t="str">
        <v>technique</v>
      </c>
      <c r="J551" t="str">
        <v>data-story</v>
      </c>
      <c r="K551" t="str">
        <v>journalism</v>
      </c>
      <c r="Q551">
        <f>IF(ISBLANK(F551),-1,COUNTIF(all_tags[],F551)-COUNTIF(all_tags[category],F551))</f>
        <v>1</v>
      </c>
      <c r="R551">
        <f>IF(ISBLANK(G551),-1,COUNTIF(all_tags[],G551)-COUNTIF(all_tags[category],G551))</f>
        <v>1</v>
      </c>
      <c r="S551">
        <f>IF(ISBLANK(H551),-1,COUNTIF(all_tags[],H551)-COUNTIF(all_tags[category],H551))</f>
        <v>1</v>
      </c>
      <c r="T551">
        <f>IF(ISBLANK(I551),-1,COUNTIF(all_tags[],I551)-COUNTIF(all_tags[category],I551))</f>
        <v>1</v>
      </c>
      <c r="U551">
        <f>IF(ISBLANK(J551),-1,COUNTIF(all_tags[],J551)-COUNTIF(all_tags[category],J551))</f>
        <v>1</v>
      </c>
      <c r="V551">
        <f>IF(ISBLANK(K551),-1,COUNTIF(all_tags[],K551)-COUNTIF(all_tags[category],K551))</f>
        <v>1</v>
      </c>
      <c r="W551">
        <f>IF(ISBLANK(L551),-1,COUNTIF(all_tags[],L551)-COUNTIF(all_tags[category],L551))</f>
        <v>-1</v>
      </c>
      <c r="X551">
        <f>IF(ISBLANK(M551),-1,COUNTIF(all_tags[],M551)-COUNTIF(all_tags[category],M551))</f>
        <v>-1</v>
      </c>
      <c r="Y551">
        <f>IF(ISBLANK(N551),-1,COUNTIF(all_tags[],N551)-COUNTIF(all_tags[category],N551))</f>
        <v>-1</v>
      </c>
      <c r="Z551">
        <f>IF(ISBLANK(O551),-1,COUNTIF(all_tags[],O551)-COUNTIF(all_tags[category],O551))</f>
        <v>-1</v>
      </c>
      <c r="AB551" t="str">
        <f>Table5[[#This Row],[link_id]]</f>
        <v>L01256</v>
      </c>
      <c r="AC551" s="5" t="str">
        <f>_xlfn.TEXTJOIN("#",TRUE,
IFERROR(VLOOKUP($F551,all_tags[format],1,FALSE),""),
IFERROR(VLOOKUP($G551,all_tags[format],1,FALSE),""),
IFERROR(VLOOKUP($H551,all_tags[format],1,FALSE),""),
IFERROR(VLOOKUP($I551,all_tags[format],1,FALSE),""),
IFERROR(VLOOKUP($J551,all_tags[format],1,FALSE),""),
IFERROR(VLOOKUP($K551,all_tags[format],1,FALSE),""),
IFERROR(VLOOKUP($L551,all_tags[format],1,FALSE),""),
IFERROR(VLOOKUP($M551,all_tags[format],1,FALSE),""),
IFERROR(VLOOKUP($N551,all_tags[format],1,FALSE),""),
IFERROR(VLOOKUP($O551,all_tags[format],1,FALSE),"")
)</f>
        <v>book</v>
      </c>
      <c r="AD551" s="5" t="str">
        <f>_xlfn.TEXTJOIN("#",TRUE,
IFERROR(VLOOKUP($F551,all_tags[type],1,FALSE),""),
IFERROR(VLOOKUP($G551,all_tags[type],1,FALSE),""),
IFERROR(VLOOKUP($H551,all_tags[type],1,FALSE),""),
IFERROR(VLOOKUP($I551,all_tags[type],1,FALSE),""),
IFERROR(VLOOKUP($J551,all_tags[type],1,FALSE),""),
IFERROR(VLOOKUP($K551,all_tags[type],1,FALSE),""),
IFERROR(VLOOKUP($L551,all_tags[type],1,FALSE),""),
IFERROR(VLOOKUP($M551,all_tags[type],1,FALSE),""),
IFERROR(VLOOKUP($N551,all_tags[type],1,FALSE),""),
IFERROR(VLOOKUP($O551,all_tags[type],1,FALSE),"")
)</f>
        <v>guide</v>
      </c>
      <c r="AE551" s="5" t="str">
        <f>_xlfn.TEXTJOIN("#",TRUE,
IFERROR(VLOOKUP($F551,all_tags[level],1,FALSE),""),
IFERROR(VLOOKUP($G551,all_tags[level],1,FALSE),""),
IFERROR(VLOOKUP($H551,all_tags[level],1,FALSE),""),
IFERROR(VLOOKUP($I551,all_tags[level],1,FALSE),""),
IFERROR(VLOOKUP($J551,all_tags[level],1,FALSE),""),
IFERROR(VLOOKUP($K551,all_tags[level],1,FALSE),""),
IFERROR(VLOOKUP($L551,all_tags[level],1,FALSE),""),
IFERROR(VLOOKUP($M551,all_tags[level],1,FALSE),""),
IFERROR(VLOOKUP($N551,all_tags[level],1,FALSE),""),
IFERROR(VLOOKUP($O551,all_tags[level],1,FALSE),"")
)</f>
        <v/>
      </c>
      <c r="AF551" s="5" t="str">
        <f>_xlfn.TEXTJOIN("#",TRUE,
IFERROR(VLOOKUP($F551,all_tags[style],1,FALSE),""),
IFERROR(VLOOKUP($G551,all_tags[style],1,FALSE),""),
IFERROR(VLOOKUP($H551,all_tags[style],1,FALSE),""),
IFERROR(VLOOKUP($I551,all_tags[style],1,FALSE),""),
IFERROR(VLOOKUP($J551,all_tags[style],1,FALSE),""),
IFERROR(VLOOKUP($K551,all_tags[style],1,FALSE),""),
IFERROR(VLOOKUP($L551,all_tags[style],1,FALSE),""),
IFERROR(VLOOKUP($M551,all_tags[style],1,FALSE),""),
IFERROR(VLOOKUP($N551,all_tags[style],1,FALSE),""),
IFERROR(VLOOKUP($O551,all_tags[style],1,FALSE),"")
)</f>
        <v/>
      </c>
      <c r="AG551" s="5" t="str">
        <f>_xlfn.TEXTJOIN("#",TRUE,
IFERROR(VLOOKUP($F551,all_tags[theme],1,FALSE),""),
IFERROR(VLOOKUP($G551,all_tags[theme],1,FALSE),""),
IFERROR(VLOOKUP($H551,all_tags[theme],1,FALSE),""),
IFERROR(VLOOKUP($I551,all_tags[theme],1,FALSE),""),
IFERROR(VLOOKUP($J551,all_tags[theme],1,FALSE),""),
IFERROR(VLOOKUP($K551,all_tags[theme],1,FALSE),""),
IFERROR(VLOOKUP($L551,all_tags[theme],1,FALSE),""),
IFERROR(VLOOKUP($M551,all_tags[theme],1,FALSE),""),
IFERROR(VLOOKUP($N551,all_tags[theme],1,FALSE),""),
IFERROR(VLOOKUP($O551,all_tags[theme],1,FALSE),"")
)</f>
        <v/>
      </c>
      <c r="AH551" s="5" t="str">
        <f>_xlfn.TEXTJOIN("#",TRUE,
IFERROR(VLOOKUP($F551,all_tags[topic],1,FALSE),""),
IFERROR(VLOOKUP($G551,all_tags[topic],1,FALSE),""),
IFERROR(VLOOKUP($H551,all_tags[topic],1,FALSE),""),
IFERROR(VLOOKUP($I551,all_tags[topic],1,FALSE),""),
IFERROR(VLOOKUP($J551,all_tags[topic],1,FALSE),""),
IFERROR(VLOOKUP($K551,all_tags[topic],1,FALSE),""),
IFERROR(VLOOKUP($L551,all_tags[topic],1,FALSE),""),
IFERROR(VLOOKUP($M551,all_tags[topic],1,FALSE),""),
IFERROR(VLOOKUP($N551,all_tags[topic],1,FALSE),""),
IFERROR(VLOOKUP($O551,all_tags[topic],1,FALSE),"")
)</f>
        <v>practice#technique</v>
      </c>
      <c r="AI551" s="5" t="str">
        <f>_xlfn.TEXTJOIN("#",TRUE,
IFERROR(VLOOKUP($F551,all_tags[area],1,FALSE),""),
IFERROR(VLOOKUP($G551,all_tags[area],1,FALSE),""),
IFERROR(VLOOKUP($H551,all_tags[area],1,FALSE),""),
IFERROR(VLOOKUP($I551,all_tags[area],1,FALSE),""),
IFERROR(VLOOKUP($J551,all_tags[area],1,FALSE),""),
IFERROR(VLOOKUP($K551,all_tags[area],1,FALSE),""),
IFERROR(VLOOKUP($L551,all_tags[area],1,FALSE),""),
IFERROR(VLOOKUP($M551,all_tags[area],1,FALSE),""),
IFERROR(VLOOKUP($N551,all_tags[area],1,FALSE),""),
IFERROR(VLOOKUP($O551,all_tags[area],1,FALSE),"")
)</f>
        <v>data-story#journalism</v>
      </c>
      <c r="AJ551" s="5" t="str">
        <f>_xlfn.TEXTJOIN("#",TRUE,
IFERROR(VLOOKUP($F551,all_tags[technology],1,FALSE),""),
IFERROR(VLOOKUP($G551,all_tags[technology],1,FALSE),""),
IFERROR(VLOOKUP($H551,all_tags[technology],1,FALSE),""),
IFERROR(VLOOKUP($I551,all_tags[technology],1,FALSE),""),
IFERROR(VLOOKUP($J551,all_tags[technology],1,FALSE),""),
IFERROR(VLOOKUP($K551,all_tags[technology],1,FALSE),""),
IFERROR(VLOOKUP($L551,all_tags[technology],1,FALSE),""),
IFERROR(VLOOKUP($M551,all_tags[technology],1,FALSE),""),
IFERROR(VLOOKUP($N551,all_tags[technology],1,FALSE),""),
IFERROR(VLOOKUP($O551,all_tags[technology],1,FALSE),"")
)</f>
        <v/>
      </c>
      <c r="AK551" s="5" t="str">
        <f>_xlfn.TEXTJOIN("#",TRUE,
IFERROR(VLOOKUP($F551,all_tags[other],1,FALSE),""),
IFERROR(VLOOKUP($G551,all_tags[other],1,FALSE),""),
IFERROR(VLOOKUP($H551,all_tags[other],1,FALSE),""),
IFERROR(VLOOKUP($I551,all_tags[other],1,FALSE),""),
IFERROR(VLOOKUP($J551,all_tags[other],1,FALSE),""),
IFERROR(VLOOKUP($K551,all_tags[other],1,FALSE),""),
IFERROR(VLOOKUP($L551,all_tags[other],1,FALSE),""),
IFERROR(VLOOKUP($M551,all_tags[other],1,FALSE),""),
IFERROR(VLOOKUP($N551,all_tags[other],1,FALSE),""),
IFERROR(VLOOKUP($O551,all_tags[other],1,FALSE),"")
)</f>
        <v/>
      </c>
      <c r="AL551" t="str">
        <f t="shared" si="8"/>
        <v>book;guide;practice;technique;data-story;journalism</v>
      </c>
    </row>
    <row r="552" spans="1:38" x14ac:dyDescent="0.25">
      <c r="A552" t="str">
        <f>source_data[[#This Row],[link_id]]</f>
        <v>L01259</v>
      </c>
      <c r="B552" t="str">
        <f>source_data[[#This Row],[link]]</f>
        <v>https://paulvanderlaken.com/2018/12/05/learning-functional-programming-purrr/</v>
      </c>
      <c r="C552" t="str">
        <f>source_data[[#This Row],[article_title]]</f>
        <v>Learning Functional Programming &amp; purrr</v>
      </c>
      <c r="D552" t="str">
        <f>source_data[[#This Row],[concatenate]]</f>
        <v>post;package;tutorial;data-science;technique;technology;development;rstats</v>
      </c>
      <c r="E552">
        <f>source_data[[#This Row],[tag_count]]</f>
        <v>7</v>
      </c>
      <c r="F552" t="str" cm="1">
        <f t="array" ref="F552:M552">_xlfn.TEXTSPLIT(Table5[[#This Row],[concatenate]],";")</f>
        <v>post</v>
      </c>
      <c r="G552" t="str">
        <v>package</v>
      </c>
      <c r="H552" t="str">
        <v>tutorial</v>
      </c>
      <c r="I552" t="str">
        <v>data-science</v>
      </c>
      <c r="J552" t="str">
        <v>technique</v>
      </c>
      <c r="K552" t="str">
        <v>technology</v>
      </c>
      <c r="L552" t="str">
        <v>development</v>
      </c>
      <c r="M552" t="str">
        <v>rstats</v>
      </c>
      <c r="Q552">
        <f>IF(ISBLANK(F552),-1,COUNTIF(all_tags[],F552)-COUNTIF(all_tags[category],F552))</f>
        <v>1</v>
      </c>
      <c r="R552">
        <f>IF(ISBLANK(G552),-1,COUNTIF(all_tags[],G552)-COUNTIF(all_tags[category],G552))</f>
        <v>1</v>
      </c>
      <c r="S552">
        <f>IF(ISBLANK(H552),-1,COUNTIF(all_tags[],H552)-COUNTIF(all_tags[category],H552))</f>
        <v>1</v>
      </c>
      <c r="T552">
        <f>IF(ISBLANK(I552),-1,COUNTIF(all_tags[],I552)-COUNTIF(all_tags[category],I552))</f>
        <v>1</v>
      </c>
      <c r="U552">
        <f>IF(ISBLANK(J552),-1,COUNTIF(all_tags[],J552)-COUNTIF(all_tags[category],J552))</f>
        <v>1</v>
      </c>
      <c r="V552">
        <f>IF(ISBLANK(K552),-1,COUNTIF(all_tags[],K552)-COUNTIF(all_tags[category],K552))</f>
        <v>1</v>
      </c>
      <c r="W552">
        <f>IF(ISBLANK(L552),-1,COUNTIF(all_tags[],L552)-COUNTIF(all_tags[category],L552))</f>
        <v>1</v>
      </c>
      <c r="X552">
        <f>IF(ISBLANK(M552),-1,COUNTIF(all_tags[],M552)-COUNTIF(all_tags[category],M552))</f>
        <v>1</v>
      </c>
      <c r="Y552">
        <f>IF(ISBLANK(N552),-1,COUNTIF(all_tags[],N552)-COUNTIF(all_tags[category],N552))</f>
        <v>-1</v>
      </c>
      <c r="Z552">
        <f>IF(ISBLANK(O552),-1,COUNTIF(all_tags[],O552)-COUNTIF(all_tags[category],O552))</f>
        <v>-1</v>
      </c>
      <c r="AB552" t="str">
        <f>Table5[[#This Row],[link_id]]</f>
        <v>L01259</v>
      </c>
      <c r="AC552" s="5" t="str">
        <f>_xlfn.TEXTJOIN("#",TRUE,
IFERROR(VLOOKUP($F552,all_tags[format],1,FALSE),""),
IFERROR(VLOOKUP($G552,all_tags[format],1,FALSE),""),
IFERROR(VLOOKUP($H552,all_tags[format],1,FALSE),""),
IFERROR(VLOOKUP($I552,all_tags[format],1,FALSE),""),
IFERROR(VLOOKUP($J552,all_tags[format],1,FALSE),""),
IFERROR(VLOOKUP($K552,all_tags[format],1,FALSE),""),
IFERROR(VLOOKUP($L552,all_tags[format],1,FALSE),""),
IFERROR(VLOOKUP($M552,all_tags[format],1,FALSE),""),
IFERROR(VLOOKUP($N552,all_tags[format],1,FALSE),""),
IFERROR(VLOOKUP($O552,all_tags[format],1,FALSE),"")
)</f>
        <v>post#package</v>
      </c>
      <c r="AD552" s="5" t="str">
        <f>_xlfn.TEXTJOIN("#",TRUE,
IFERROR(VLOOKUP($F552,all_tags[type],1,FALSE),""),
IFERROR(VLOOKUP($G552,all_tags[type],1,FALSE),""),
IFERROR(VLOOKUP($H552,all_tags[type],1,FALSE),""),
IFERROR(VLOOKUP($I552,all_tags[type],1,FALSE),""),
IFERROR(VLOOKUP($J552,all_tags[type],1,FALSE),""),
IFERROR(VLOOKUP($K552,all_tags[type],1,FALSE),""),
IFERROR(VLOOKUP($L552,all_tags[type],1,FALSE),""),
IFERROR(VLOOKUP($M552,all_tags[type],1,FALSE),""),
IFERROR(VLOOKUP($N552,all_tags[type],1,FALSE),""),
IFERROR(VLOOKUP($O552,all_tags[type],1,FALSE),"")
)</f>
        <v>tutorial</v>
      </c>
      <c r="AE552" s="5" t="str">
        <f>_xlfn.TEXTJOIN("#",TRUE,
IFERROR(VLOOKUP($F552,all_tags[level],1,FALSE),""),
IFERROR(VLOOKUP($G552,all_tags[level],1,FALSE),""),
IFERROR(VLOOKUP($H552,all_tags[level],1,FALSE),""),
IFERROR(VLOOKUP($I552,all_tags[level],1,FALSE),""),
IFERROR(VLOOKUP($J552,all_tags[level],1,FALSE),""),
IFERROR(VLOOKUP($K552,all_tags[level],1,FALSE),""),
IFERROR(VLOOKUP($L552,all_tags[level],1,FALSE),""),
IFERROR(VLOOKUP($M552,all_tags[level],1,FALSE),""),
IFERROR(VLOOKUP($N552,all_tags[level],1,FALSE),""),
IFERROR(VLOOKUP($O552,all_tags[level],1,FALSE),"")
)</f>
        <v/>
      </c>
      <c r="AF552" s="5" t="str">
        <f>_xlfn.TEXTJOIN("#",TRUE,
IFERROR(VLOOKUP($F552,all_tags[style],1,FALSE),""),
IFERROR(VLOOKUP($G552,all_tags[style],1,FALSE),""),
IFERROR(VLOOKUP($H552,all_tags[style],1,FALSE),""),
IFERROR(VLOOKUP($I552,all_tags[style],1,FALSE),""),
IFERROR(VLOOKUP($J552,all_tags[style],1,FALSE),""),
IFERROR(VLOOKUP($K552,all_tags[style],1,FALSE),""),
IFERROR(VLOOKUP($L552,all_tags[style],1,FALSE),""),
IFERROR(VLOOKUP($M552,all_tags[style],1,FALSE),""),
IFERROR(VLOOKUP($N552,all_tags[style],1,FALSE),""),
IFERROR(VLOOKUP($O552,all_tags[style],1,FALSE),"")
)</f>
        <v/>
      </c>
      <c r="AG552" s="5" t="str">
        <f>_xlfn.TEXTJOIN("#",TRUE,
IFERROR(VLOOKUP($F552,all_tags[theme],1,FALSE),""),
IFERROR(VLOOKUP($G552,all_tags[theme],1,FALSE),""),
IFERROR(VLOOKUP($H552,all_tags[theme],1,FALSE),""),
IFERROR(VLOOKUP($I552,all_tags[theme],1,FALSE),""),
IFERROR(VLOOKUP($J552,all_tags[theme],1,FALSE),""),
IFERROR(VLOOKUP($K552,all_tags[theme],1,FALSE),""),
IFERROR(VLOOKUP($L552,all_tags[theme],1,FALSE),""),
IFERROR(VLOOKUP($M552,all_tags[theme],1,FALSE),""),
IFERROR(VLOOKUP($N552,all_tags[theme],1,FALSE),""),
IFERROR(VLOOKUP($O552,all_tags[theme],1,FALSE),"")
)</f>
        <v>data-science</v>
      </c>
      <c r="AH552" s="5" t="str">
        <f>_xlfn.TEXTJOIN("#",TRUE,
IFERROR(VLOOKUP($F552,all_tags[topic],1,FALSE),""),
IFERROR(VLOOKUP($G552,all_tags[topic],1,FALSE),""),
IFERROR(VLOOKUP($H552,all_tags[topic],1,FALSE),""),
IFERROR(VLOOKUP($I552,all_tags[topic],1,FALSE),""),
IFERROR(VLOOKUP($J552,all_tags[topic],1,FALSE),""),
IFERROR(VLOOKUP($K552,all_tags[topic],1,FALSE),""),
IFERROR(VLOOKUP($L552,all_tags[topic],1,FALSE),""),
IFERROR(VLOOKUP($M552,all_tags[topic],1,FALSE),""),
IFERROR(VLOOKUP($N552,all_tags[topic],1,FALSE),""),
IFERROR(VLOOKUP($O552,all_tags[topic],1,FALSE),"")
)</f>
        <v>technique#technology</v>
      </c>
      <c r="AI552" s="5" t="str">
        <f>_xlfn.TEXTJOIN("#",TRUE,
IFERROR(VLOOKUP($F552,all_tags[area],1,FALSE),""),
IFERROR(VLOOKUP($G552,all_tags[area],1,FALSE),""),
IFERROR(VLOOKUP($H552,all_tags[area],1,FALSE),""),
IFERROR(VLOOKUP($I552,all_tags[area],1,FALSE),""),
IFERROR(VLOOKUP($J552,all_tags[area],1,FALSE),""),
IFERROR(VLOOKUP($K552,all_tags[area],1,FALSE),""),
IFERROR(VLOOKUP($L552,all_tags[area],1,FALSE),""),
IFERROR(VLOOKUP($M552,all_tags[area],1,FALSE),""),
IFERROR(VLOOKUP($N552,all_tags[area],1,FALSE),""),
IFERROR(VLOOKUP($O552,all_tags[area],1,FALSE),"")
)</f>
        <v>development</v>
      </c>
      <c r="AJ552" s="5" t="str">
        <f>_xlfn.TEXTJOIN("#",TRUE,
IFERROR(VLOOKUP($F552,all_tags[technology],1,FALSE),""),
IFERROR(VLOOKUP($G552,all_tags[technology],1,FALSE),""),
IFERROR(VLOOKUP($H552,all_tags[technology],1,FALSE),""),
IFERROR(VLOOKUP($I552,all_tags[technology],1,FALSE),""),
IFERROR(VLOOKUP($J552,all_tags[technology],1,FALSE),""),
IFERROR(VLOOKUP($K552,all_tags[technology],1,FALSE),""),
IFERROR(VLOOKUP($L552,all_tags[technology],1,FALSE),""),
IFERROR(VLOOKUP($M552,all_tags[technology],1,FALSE),""),
IFERROR(VLOOKUP($N552,all_tags[technology],1,FALSE),""),
IFERROR(VLOOKUP($O552,all_tags[technology],1,FALSE),"")
)</f>
        <v>rstats</v>
      </c>
      <c r="AK552" s="5" t="str">
        <f>_xlfn.TEXTJOIN("#",TRUE,
IFERROR(VLOOKUP($F552,all_tags[other],1,FALSE),""),
IFERROR(VLOOKUP($G552,all_tags[other],1,FALSE),""),
IFERROR(VLOOKUP($H552,all_tags[other],1,FALSE),""),
IFERROR(VLOOKUP($I552,all_tags[other],1,FALSE),""),
IFERROR(VLOOKUP($J552,all_tags[other],1,FALSE),""),
IFERROR(VLOOKUP($K552,all_tags[other],1,FALSE),""),
IFERROR(VLOOKUP($L552,all_tags[other],1,FALSE),""),
IFERROR(VLOOKUP($M552,all_tags[other],1,FALSE),""),
IFERROR(VLOOKUP($N552,all_tags[other],1,FALSE),""),
IFERROR(VLOOKUP($O552,all_tags[other],1,FALSE),"")
)</f>
        <v/>
      </c>
      <c r="AL552" t="str">
        <f t="shared" si="8"/>
        <v>post;package;tutorial;data-science;technique;technology;development;rstats</v>
      </c>
    </row>
    <row r="553" spans="1:38" x14ac:dyDescent="0.25">
      <c r="A553" t="str">
        <f>source_data[[#This Row],[link_id]]</f>
        <v>L01260</v>
      </c>
      <c r="B553" t="str">
        <f>source_data[[#This Row],[link]]</f>
        <v>https://www.creativebloq.com/news/stunning-dataviz-project-maps-the-worlds-population</v>
      </c>
      <c r="C553" t="str">
        <f>source_data[[#This Row],[article_title]]</f>
        <v>Stunning dataviz project maps the world's population</v>
      </c>
      <c r="D553" t="str">
        <f>source_data[[#This Row],[concatenate]]</f>
        <v>post;example;data-viz;inspiration</v>
      </c>
      <c r="E553">
        <f>source_data[[#This Row],[tag_count]]</f>
        <v>4</v>
      </c>
      <c r="F553" t="str" cm="1">
        <f t="array" ref="F553:I553">_xlfn.TEXTSPLIT(Table5[[#This Row],[concatenate]],";")</f>
        <v>post</v>
      </c>
      <c r="G553" t="str">
        <v>example</v>
      </c>
      <c r="H553" t="str">
        <v>data-viz</v>
      </c>
      <c r="I553" t="str">
        <v>inspiration</v>
      </c>
      <c r="Q553">
        <f>IF(ISBLANK(F553),-1,COUNTIF(all_tags[],F553)-COUNTIF(all_tags[category],F553))</f>
        <v>1</v>
      </c>
      <c r="R553">
        <f>IF(ISBLANK(G553),-1,COUNTIF(all_tags[],G553)-COUNTIF(all_tags[category],G553))</f>
        <v>1</v>
      </c>
      <c r="S553">
        <f>IF(ISBLANK(H553),-1,COUNTIF(all_tags[],H553)-COUNTIF(all_tags[category],H553))</f>
        <v>1</v>
      </c>
      <c r="T553">
        <f>IF(ISBLANK(I553),-1,COUNTIF(all_tags[],I553)-COUNTIF(all_tags[category],I553))</f>
        <v>1</v>
      </c>
      <c r="U553">
        <f>IF(ISBLANK(J553),-1,COUNTIF(all_tags[],J553)-COUNTIF(all_tags[category],J553))</f>
        <v>-1</v>
      </c>
      <c r="V553">
        <f>IF(ISBLANK(K553),-1,COUNTIF(all_tags[],K553)-COUNTIF(all_tags[category],K553))</f>
        <v>-1</v>
      </c>
      <c r="W553">
        <f>IF(ISBLANK(L553),-1,COUNTIF(all_tags[],L553)-COUNTIF(all_tags[category],L553))</f>
        <v>-1</v>
      </c>
      <c r="X553">
        <f>IF(ISBLANK(M553),-1,COUNTIF(all_tags[],M553)-COUNTIF(all_tags[category],M553))</f>
        <v>-1</v>
      </c>
      <c r="Y553">
        <f>IF(ISBLANK(N553),-1,COUNTIF(all_tags[],N553)-COUNTIF(all_tags[category],N553))</f>
        <v>-1</v>
      </c>
      <c r="Z553">
        <f>IF(ISBLANK(O553),-1,COUNTIF(all_tags[],O553)-COUNTIF(all_tags[category],O553))</f>
        <v>-1</v>
      </c>
      <c r="AB553" t="str">
        <f>Table5[[#This Row],[link_id]]</f>
        <v>L01260</v>
      </c>
      <c r="AC553" s="5" t="str">
        <f>_xlfn.TEXTJOIN("#",TRUE,
IFERROR(VLOOKUP($F553,all_tags[format],1,FALSE),""),
IFERROR(VLOOKUP($G553,all_tags[format],1,FALSE),""),
IFERROR(VLOOKUP($H553,all_tags[format],1,FALSE),""),
IFERROR(VLOOKUP($I553,all_tags[format],1,FALSE),""),
IFERROR(VLOOKUP($J553,all_tags[format],1,FALSE),""),
IFERROR(VLOOKUP($K553,all_tags[format],1,FALSE),""),
IFERROR(VLOOKUP($L553,all_tags[format],1,FALSE),""),
IFERROR(VLOOKUP($M553,all_tags[format],1,FALSE),""),
IFERROR(VLOOKUP($N553,all_tags[format],1,FALSE),""),
IFERROR(VLOOKUP($O553,all_tags[format],1,FALSE),"")
)</f>
        <v>post</v>
      </c>
      <c r="AD553" s="5" t="str">
        <f>_xlfn.TEXTJOIN("#",TRUE,
IFERROR(VLOOKUP($F553,all_tags[type],1,FALSE),""),
IFERROR(VLOOKUP($G553,all_tags[type],1,FALSE),""),
IFERROR(VLOOKUP($H553,all_tags[type],1,FALSE),""),
IFERROR(VLOOKUP($I553,all_tags[type],1,FALSE),""),
IFERROR(VLOOKUP($J553,all_tags[type],1,FALSE),""),
IFERROR(VLOOKUP($K553,all_tags[type],1,FALSE),""),
IFERROR(VLOOKUP($L553,all_tags[type],1,FALSE),""),
IFERROR(VLOOKUP($M553,all_tags[type],1,FALSE),""),
IFERROR(VLOOKUP($N553,all_tags[type],1,FALSE),""),
IFERROR(VLOOKUP($O553,all_tags[type],1,FALSE),"")
)</f>
        <v/>
      </c>
      <c r="AE553" s="5" t="str">
        <f>_xlfn.TEXTJOIN("#",TRUE,
IFERROR(VLOOKUP($F553,all_tags[level],1,FALSE),""),
IFERROR(VLOOKUP($G553,all_tags[level],1,FALSE),""),
IFERROR(VLOOKUP($H553,all_tags[level],1,FALSE),""),
IFERROR(VLOOKUP($I553,all_tags[level],1,FALSE),""),
IFERROR(VLOOKUP($J553,all_tags[level],1,FALSE),""),
IFERROR(VLOOKUP($K553,all_tags[level],1,FALSE),""),
IFERROR(VLOOKUP($L553,all_tags[level],1,FALSE),""),
IFERROR(VLOOKUP($M553,all_tags[level],1,FALSE),""),
IFERROR(VLOOKUP($N553,all_tags[level],1,FALSE),""),
IFERROR(VLOOKUP($O553,all_tags[level],1,FALSE),"")
)</f>
        <v>example</v>
      </c>
      <c r="AF553" s="5" t="str">
        <f>_xlfn.TEXTJOIN("#",TRUE,
IFERROR(VLOOKUP($F553,all_tags[style],1,FALSE),""),
IFERROR(VLOOKUP($G553,all_tags[style],1,FALSE),""),
IFERROR(VLOOKUP($H553,all_tags[style],1,FALSE),""),
IFERROR(VLOOKUP($I553,all_tags[style],1,FALSE),""),
IFERROR(VLOOKUP($J553,all_tags[style],1,FALSE),""),
IFERROR(VLOOKUP($K553,all_tags[style],1,FALSE),""),
IFERROR(VLOOKUP($L553,all_tags[style],1,FALSE),""),
IFERROR(VLOOKUP($M553,all_tags[style],1,FALSE),""),
IFERROR(VLOOKUP($N553,all_tags[style],1,FALSE),""),
IFERROR(VLOOKUP($O553,all_tags[style],1,FALSE),"")
)</f>
        <v/>
      </c>
      <c r="AG553" s="5" t="str">
        <f>_xlfn.TEXTJOIN("#",TRUE,
IFERROR(VLOOKUP($F553,all_tags[theme],1,FALSE),""),
IFERROR(VLOOKUP($G553,all_tags[theme],1,FALSE),""),
IFERROR(VLOOKUP($H553,all_tags[theme],1,FALSE),""),
IFERROR(VLOOKUP($I553,all_tags[theme],1,FALSE),""),
IFERROR(VLOOKUP($J553,all_tags[theme],1,FALSE),""),
IFERROR(VLOOKUP($K553,all_tags[theme],1,FALSE),""),
IFERROR(VLOOKUP($L553,all_tags[theme],1,FALSE),""),
IFERROR(VLOOKUP($M553,all_tags[theme],1,FALSE),""),
IFERROR(VLOOKUP($N553,all_tags[theme],1,FALSE),""),
IFERROR(VLOOKUP($O553,all_tags[theme],1,FALSE),"")
)</f>
        <v>data-viz</v>
      </c>
      <c r="AH553" s="5" t="str">
        <f>_xlfn.TEXTJOIN("#",TRUE,
IFERROR(VLOOKUP($F553,all_tags[topic],1,FALSE),""),
IFERROR(VLOOKUP($G553,all_tags[topic],1,FALSE),""),
IFERROR(VLOOKUP($H553,all_tags[topic],1,FALSE),""),
IFERROR(VLOOKUP($I553,all_tags[topic],1,FALSE),""),
IFERROR(VLOOKUP($J553,all_tags[topic],1,FALSE),""),
IFERROR(VLOOKUP($K553,all_tags[topic],1,FALSE),""),
IFERROR(VLOOKUP($L553,all_tags[topic],1,FALSE),""),
IFERROR(VLOOKUP($M553,all_tags[topic],1,FALSE),""),
IFERROR(VLOOKUP($N553,all_tags[topic],1,FALSE),""),
IFERROR(VLOOKUP($O553,all_tags[topic],1,FALSE),"")
)</f>
        <v/>
      </c>
      <c r="AI553" s="5" t="str">
        <f>_xlfn.TEXTJOIN("#",TRUE,
IFERROR(VLOOKUP($F553,all_tags[area],1,FALSE),""),
IFERROR(VLOOKUP($G553,all_tags[area],1,FALSE),""),
IFERROR(VLOOKUP($H553,all_tags[area],1,FALSE),""),
IFERROR(VLOOKUP($I553,all_tags[area],1,FALSE),""),
IFERROR(VLOOKUP($J553,all_tags[area],1,FALSE),""),
IFERROR(VLOOKUP($K553,all_tags[area],1,FALSE),""),
IFERROR(VLOOKUP($L553,all_tags[area],1,FALSE),""),
IFERROR(VLOOKUP($M553,all_tags[area],1,FALSE),""),
IFERROR(VLOOKUP($N553,all_tags[area],1,FALSE),""),
IFERROR(VLOOKUP($O553,all_tags[area],1,FALSE),"")
)</f>
        <v/>
      </c>
      <c r="AJ553" s="5" t="str">
        <f>_xlfn.TEXTJOIN("#",TRUE,
IFERROR(VLOOKUP($F553,all_tags[technology],1,FALSE),""),
IFERROR(VLOOKUP($G553,all_tags[technology],1,FALSE),""),
IFERROR(VLOOKUP($H553,all_tags[technology],1,FALSE),""),
IFERROR(VLOOKUP($I553,all_tags[technology],1,FALSE),""),
IFERROR(VLOOKUP($J553,all_tags[technology],1,FALSE),""),
IFERROR(VLOOKUP($K553,all_tags[technology],1,FALSE),""),
IFERROR(VLOOKUP($L553,all_tags[technology],1,FALSE),""),
IFERROR(VLOOKUP($M553,all_tags[technology],1,FALSE),""),
IFERROR(VLOOKUP($N553,all_tags[technology],1,FALSE),""),
IFERROR(VLOOKUP($O553,all_tags[technology],1,FALSE),"")
)</f>
        <v/>
      </c>
      <c r="AK553" s="5" t="str">
        <f>_xlfn.TEXTJOIN("#",TRUE,
IFERROR(VLOOKUP($F553,all_tags[other],1,FALSE),""),
IFERROR(VLOOKUP($G553,all_tags[other],1,FALSE),""),
IFERROR(VLOOKUP($H553,all_tags[other],1,FALSE),""),
IFERROR(VLOOKUP($I553,all_tags[other],1,FALSE),""),
IFERROR(VLOOKUP($J553,all_tags[other],1,FALSE),""),
IFERROR(VLOOKUP($K553,all_tags[other],1,FALSE),""),
IFERROR(VLOOKUP($L553,all_tags[other],1,FALSE),""),
IFERROR(VLOOKUP($M553,all_tags[other],1,FALSE),""),
IFERROR(VLOOKUP($N553,all_tags[other],1,FALSE),""),
IFERROR(VLOOKUP($O553,all_tags[other],1,FALSE),"")
)</f>
        <v>inspiration</v>
      </c>
      <c r="AL553" t="str">
        <f t="shared" si="8"/>
        <v>post;example;data-viz;inspiration</v>
      </c>
    </row>
    <row r="554" spans="1:38" x14ac:dyDescent="0.25">
      <c r="A554" t="str">
        <f>source_data[[#This Row],[link_id]]</f>
        <v>L01261</v>
      </c>
      <c r="B554" t="str">
        <f>source_data[[#This Row],[link]]</f>
        <v>http://sqljason.com/2018/12/financial-times-visual-vocabulary-power-bi-edition.html</v>
      </c>
      <c r="C554" t="str">
        <f>source_data[[#This Row],[article_title]]</f>
        <v>Financial Times Visual Vocabulary: Power BI Edition</v>
      </c>
      <c r="D554" t="str">
        <f>source_data[[#This Row],[concatenate]]</f>
        <v>template;guide;data-viz;technology;powerbi</v>
      </c>
      <c r="E554">
        <f>source_data[[#This Row],[tag_count]]</f>
        <v>4</v>
      </c>
      <c r="F554" t="str" cm="1">
        <f t="array" ref="F554:J554">_xlfn.TEXTSPLIT(Table5[[#This Row],[concatenate]],";")</f>
        <v>template</v>
      </c>
      <c r="G554" t="str">
        <v>guide</v>
      </c>
      <c r="H554" t="str">
        <v>data-viz</v>
      </c>
      <c r="I554" t="str">
        <v>technology</v>
      </c>
      <c r="J554" t="str">
        <v>powerbi</v>
      </c>
      <c r="Q554">
        <f>IF(ISBLANK(F554),-1,COUNTIF(all_tags[],F554)-COUNTIF(all_tags[category],F554))</f>
        <v>1</v>
      </c>
      <c r="R554">
        <f>IF(ISBLANK(G554),-1,COUNTIF(all_tags[],G554)-COUNTIF(all_tags[category],G554))</f>
        <v>1</v>
      </c>
      <c r="S554">
        <f>IF(ISBLANK(H554),-1,COUNTIF(all_tags[],H554)-COUNTIF(all_tags[category],H554))</f>
        <v>1</v>
      </c>
      <c r="T554">
        <f>IF(ISBLANK(I554),-1,COUNTIF(all_tags[],I554)-COUNTIF(all_tags[category],I554))</f>
        <v>1</v>
      </c>
      <c r="U554">
        <f>IF(ISBLANK(J554),-1,COUNTIF(all_tags[],J554)-COUNTIF(all_tags[category],J554))</f>
        <v>1</v>
      </c>
      <c r="V554">
        <f>IF(ISBLANK(K554),-1,COUNTIF(all_tags[],K554)-COUNTIF(all_tags[category],K554))</f>
        <v>-1</v>
      </c>
      <c r="W554">
        <f>IF(ISBLANK(L554),-1,COUNTIF(all_tags[],L554)-COUNTIF(all_tags[category],L554))</f>
        <v>-1</v>
      </c>
      <c r="X554">
        <f>IF(ISBLANK(M554),-1,COUNTIF(all_tags[],M554)-COUNTIF(all_tags[category],M554))</f>
        <v>-1</v>
      </c>
      <c r="Y554">
        <f>IF(ISBLANK(N554),-1,COUNTIF(all_tags[],N554)-COUNTIF(all_tags[category],N554))</f>
        <v>-1</v>
      </c>
      <c r="Z554">
        <f>IF(ISBLANK(O554),-1,COUNTIF(all_tags[],O554)-COUNTIF(all_tags[category],O554))</f>
        <v>-1</v>
      </c>
      <c r="AB554" t="str">
        <f>Table5[[#This Row],[link_id]]</f>
        <v>L01261</v>
      </c>
      <c r="AC554" s="5" t="str">
        <f>_xlfn.TEXTJOIN("#",TRUE,
IFERROR(VLOOKUP($F554,all_tags[format],1,FALSE),""),
IFERROR(VLOOKUP($G554,all_tags[format],1,FALSE),""),
IFERROR(VLOOKUP($H554,all_tags[format],1,FALSE),""),
IFERROR(VLOOKUP($I554,all_tags[format],1,FALSE),""),
IFERROR(VLOOKUP($J554,all_tags[format],1,FALSE),""),
IFERROR(VLOOKUP($K554,all_tags[format],1,FALSE),""),
IFERROR(VLOOKUP($L554,all_tags[format],1,FALSE),""),
IFERROR(VLOOKUP($M554,all_tags[format],1,FALSE),""),
IFERROR(VLOOKUP($N554,all_tags[format],1,FALSE),""),
IFERROR(VLOOKUP($O554,all_tags[format],1,FALSE),"")
)</f>
        <v/>
      </c>
      <c r="AD554" s="5" t="str">
        <f>_xlfn.TEXTJOIN("#",TRUE,
IFERROR(VLOOKUP($F554,all_tags[type],1,FALSE),""),
IFERROR(VLOOKUP($G554,all_tags[type],1,FALSE),""),
IFERROR(VLOOKUP($H554,all_tags[type],1,FALSE),""),
IFERROR(VLOOKUP($I554,all_tags[type],1,FALSE),""),
IFERROR(VLOOKUP($J554,all_tags[type],1,FALSE),""),
IFERROR(VLOOKUP($K554,all_tags[type],1,FALSE),""),
IFERROR(VLOOKUP($L554,all_tags[type],1,FALSE),""),
IFERROR(VLOOKUP($M554,all_tags[type],1,FALSE),""),
IFERROR(VLOOKUP($N554,all_tags[type],1,FALSE),""),
IFERROR(VLOOKUP($O554,all_tags[type],1,FALSE),"")
)</f>
        <v>template#guide</v>
      </c>
      <c r="AE554" s="5" t="str">
        <f>_xlfn.TEXTJOIN("#",TRUE,
IFERROR(VLOOKUP($F554,all_tags[level],1,FALSE),""),
IFERROR(VLOOKUP($G554,all_tags[level],1,FALSE),""),
IFERROR(VLOOKUP($H554,all_tags[level],1,FALSE),""),
IFERROR(VLOOKUP($I554,all_tags[level],1,FALSE),""),
IFERROR(VLOOKUP($J554,all_tags[level],1,FALSE),""),
IFERROR(VLOOKUP($K554,all_tags[level],1,FALSE),""),
IFERROR(VLOOKUP($L554,all_tags[level],1,FALSE),""),
IFERROR(VLOOKUP($M554,all_tags[level],1,FALSE),""),
IFERROR(VLOOKUP($N554,all_tags[level],1,FALSE),""),
IFERROR(VLOOKUP($O554,all_tags[level],1,FALSE),"")
)</f>
        <v/>
      </c>
      <c r="AF554" s="5" t="str">
        <f>_xlfn.TEXTJOIN("#",TRUE,
IFERROR(VLOOKUP($F554,all_tags[style],1,FALSE),""),
IFERROR(VLOOKUP($G554,all_tags[style],1,FALSE),""),
IFERROR(VLOOKUP($H554,all_tags[style],1,FALSE),""),
IFERROR(VLOOKUP($I554,all_tags[style],1,FALSE),""),
IFERROR(VLOOKUP($J554,all_tags[style],1,FALSE),""),
IFERROR(VLOOKUP($K554,all_tags[style],1,FALSE),""),
IFERROR(VLOOKUP($L554,all_tags[style],1,FALSE),""),
IFERROR(VLOOKUP($M554,all_tags[style],1,FALSE),""),
IFERROR(VLOOKUP($N554,all_tags[style],1,FALSE),""),
IFERROR(VLOOKUP($O554,all_tags[style],1,FALSE),"")
)</f>
        <v/>
      </c>
      <c r="AG554" s="5" t="str">
        <f>_xlfn.TEXTJOIN("#",TRUE,
IFERROR(VLOOKUP($F554,all_tags[theme],1,FALSE),""),
IFERROR(VLOOKUP($G554,all_tags[theme],1,FALSE),""),
IFERROR(VLOOKUP($H554,all_tags[theme],1,FALSE),""),
IFERROR(VLOOKUP($I554,all_tags[theme],1,FALSE),""),
IFERROR(VLOOKUP($J554,all_tags[theme],1,FALSE),""),
IFERROR(VLOOKUP($K554,all_tags[theme],1,FALSE),""),
IFERROR(VLOOKUP($L554,all_tags[theme],1,FALSE),""),
IFERROR(VLOOKUP($M554,all_tags[theme],1,FALSE),""),
IFERROR(VLOOKUP($N554,all_tags[theme],1,FALSE),""),
IFERROR(VLOOKUP($O554,all_tags[theme],1,FALSE),"")
)</f>
        <v>data-viz</v>
      </c>
      <c r="AH554" s="5" t="str">
        <f>_xlfn.TEXTJOIN("#",TRUE,
IFERROR(VLOOKUP($F554,all_tags[topic],1,FALSE),""),
IFERROR(VLOOKUP($G554,all_tags[topic],1,FALSE),""),
IFERROR(VLOOKUP($H554,all_tags[topic],1,FALSE),""),
IFERROR(VLOOKUP($I554,all_tags[topic],1,FALSE),""),
IFERROR(VLOOKUP($J554,all_tags[topic],1,FALSE),""),
IFERROR(VLOOKUP($K554,all_tags[topic],1,FALSE),""),
IFERROR(VLOOKUP($L554,all_tags[topic],1,FALSE),""),
IFERROR(VLOOKUP($M554,all_tags[topic],1,FALSE),""),
IFERROR(VLOOKUP($N554,all_tags[topic],1,FALSE),""),
IFERROR(VLOOKUP($O554,all_tags[topic],1,FALSE),"")
)</f>
        <v>technology</v>
      </c>
      <c r="AI554" s="5" t="str">
        <f>_xlfn.TEXTJOIN("#",TRUE,
IFERROR(VLOOKUP($F554,all_tags[area],1,FALSE),""),
IFERROR(VLOOKUP($G554,all_tags[area],1,FALSE),""),
IFERROR(VLOOKUP($H554,all_tags[area],1,FALSE),""),
IFERROR(VLOOKUP($I554,all_tags[area],1,FALSE),""),
IFERROR(VLOOKUP($J554,all_tags[area],1,FALSE),""),
IFERROR(VLOOKUP($K554,all_tags[area],1,FALSE),""),
IFERROR(VLOOKUP($L554,all_tags[area],1,FALSE),""),
IFERROR(VLOOKUP($M554,all_tags[area],1,FALSE),""),
IFERROR(VLOOKUP($N554,all_tags[area],1,FALSE),""),
IFERROR(VLOOKUP($O554,all_tags[area],1,FALSE),"")
)</f>
        <v/>
      </c>
      <c r="AJ554" s="5" t="str">
        <f>_xlfn.TEXTJOIN("#",TRUE,
IFERROR(VLOOKUP($F554,all_tags[technology],1,FALSE),""),
IFERROR(VLOOKUP($G554,all_tags[technology],1,FALSE),""),
IFERROR(VLOOKUP($H554,all_tags[technology],1,FALSE),""),
IFERROR(VLOOKUP($I554,all_tags[technology],1,FALSE),""),
IFERROR(VLOOKUP($J554,all_tags[technology],1,FALSE),""),
IFERROR(VLOOKUP($K554,all_tags[technology],1,FALSE),""),
IFERROR(VLOOKUP($L554,all_tags[technology],1,FALSE),""),
IFERROR(VLOOKUP($M554,all_tags[technology],1,FALSE),""),
IFERROR(VLOOKUP($N554,all_tags[technology],1,FALSE),""),
IFERROR(VLOOKUP($O554,all_tags[technology],1,FALSE),"")
)</f>
        <v>powerbi</v>
      </c>
      <c r="AK554" s="5" t="str">
        <f>_xlfn.TEXTJOIN("#",TRUE,
IFERROR(VLOOKUP($F554,all_tags[other],1,FALSE),""),
IFERROR(VLOOKUP($G554,all_tags[other],1,FALSE),""),
IFERROR(VLOOKUP($H554,all_tags[other],1,FALSE),""),
IFERROR(VLOOKUP($I554,all_tags[other],1,FALSE),""),
IFERROR(VLOOKUP($J554,all_tags[other],1,FALSE),""),
IFERROR(VLOOKUP($K554,all_tags[other],1,FALSE),""),
IFERROR(VLOOKUP($L554,all_tags[other],1,FALSE),""),
IFERROR(VLOOKUP($M554,all_tags[other],1,FALSE),""),
IFERROR(VLOOKUP($N554,all_tags[other],1,FALSE),""),
IFERROR(VLOOKUP($O554,all_tags[other],1,FALSE),"")
)</f>
        <v/>
      </c>
      <c r="AL554" t="str">
        <f t="shared" si="8"/>
        <v>template;guide;data-viz;technology;powerbi</v>
      </c>
    </row>
    <row r="555" spans="1:38" ht="30" x14ac:dyDescent="0.25">
      <c r="A555" t="str">
        <f>source_data[[#This Row],[link_id]]</f>
        <v>L01262</v>
      </c>
      <c r="B555" t="str">
        <f>source_data[[#This Row],[link]]</f>
        <v>https://pudding.cool/2018/12/3d-cities-story/</v>
      </c>
      <c r="C555" t="str">
        <f>source_data[[#This Row],[article_title]]</f>
        <v>Population Mountains</v>
      </c>
      <c r="D555" t="str">
        <f>source_data[[#This Row],[concatenate]]</f>
        <v>article;example;data-viz;inspiration;data-story;storytelling</v>
      </c>
      <c r="E555">
        <f>source_data[[#This Row],[tag_count]]</f>
        <v>6</v>
      </c>
      <c r="F555" t="str" cm="1">
        <f t="array" ref="F555:K555">_xlfn.TEXTSPLIT(Table5[[#This Row],[concatenate]],";")</f>
        <v>article</v>
      </c>
      <c r="G555" t="str">
        <v>example</v>
      </c>
      <c r="H555" t="str">
        <v>data-viz</v>
      </c>
      <c r="I555" t="str">
        <v>inspiration</v>
      </c>
      <c r="J555" t="str">
        <v>data-story</v>
      </c>
      <c r="K555" t="str">
        <v>storytelling</v>
      </c>
      <c r="Q555">
        <f>IF(ISBLANK(F555),-1,COUNTIF(all_tags[],F555)-COUNTIF(all_tags[category],F555))</f>
        <v>1</v>
      </c>
      <c r="R555">
        <f>IF(ISBLANK(G555),-1,COUNTIF(all_tags[],G555)-COUNTIF(all_tags[category],G555))</f>
        <v>1</v>
      </c>
      <c r="S555">
        <f>IF(ISBLANK(H555),-1,COUNTIF(all_tags[],H555)-COUNTIF(all_tags[category],H555))</f>
        <v>1</v>
      </c>
      <c r="T555">
        <f>IF(ISBLANK(I555),-1,COUNTIF(all_tags[],I555)-COUNTIF(all_tags[category],I555))</f>
        <v>1</v>
      </c>
      <c r="U555">
        <f>IF(ISBLANK(J555),-1,COUNTIF(all_tags[],J555)-COUNTIF(all_tags[category],J555))</f>
        <v>1</v>
      </c>
      <c r="V555">
        <f>IF(ISBLANK(K555),-1,COUNTIF(all_tags[],K555)-COUNTIF(all_tags[category],K555))</f>
        <v>1</v>
      </c>
      <c r="W555">
        <f>IF(ISBLANK(L555),-1,COUNTIF(all_tags[],L555)-COUNTIF(all_tags[category],L555))</f>
        <v>-1</v>
      </c>
      <c r="X555">
        <f>IF(ISBLANK(M555),-1,COUNTIF(all_tags[],M555)-COUNTIF(all_tags[category],M555))</f>
        <v>-1</v>
      </c>
      <c r="Y555">
        <f>IF(ISBLANK(N555),-1,COUNTIF(all_tags[],N555)-COUNTIF(all_tags[category],N555))</f>
        <v>-1</v>
      </c>
      <c r="Z555">
        <f>IF(ISBLANK(O555),-1,COUNTIF(all_tags[],O555)-COUNTIF(all_tags[category],O555))</f>
        <v>-1</v>
      </c>
      <c r="AB555" t="str">
        <f>Table5[[#This Row],[link_id]]</f>
        <v>L01262</v>
      </c>
      <c r="AC555" s="5" t="str">
        <f>_xlfn.TEXTJOIN("#",TRUE,
IFERROR(VLOOKUP($F555,all_tags[format],1,FALSE),""),
IFERROR(VLOOKUP($G555,all_tags[format],1,FALSE),""),
IFERROR(VLOOKUP($H555,all_tags[format],1,FALSE),""),
IFERROR(VLOOKUP($I555,all_tags[format],1,FALSE),""),
IFERROR(VLOOKUP($J555,all_tags[format],1,FALSE),""),
IFERROR(VLOOKUP($K555,all_tags[format],1,FALSE),""),
IFERROR(VLOOKUP($L555,all_tags[format],1,FALSE),""),
IFERROR(VLOOKUP($M555,all_tags[format],1,FALSE),""),
IFERROR(VLOOKUP($N555,all_tags[format],1,FALSE),""),
IFERROR(VLOOKUP($O555,all_tags[format],1,FALSE),"")
)</f>
        <v>article</v>
      </c>
      <c r="AD555" s="5" t="str">
        <f>_xlfn.TEXTJOIN("#",TRUE,
IFERROR(VLOOKUP($F555,all_tags[type],1,FALSE),""),
IFERROR(VLOOKUP($G555,all_tags[type],1,FALSE),""),
IFERROR(VLOOKUP($H555,all_tags[type],1,FALSE),""),
IFERROR(VLOOKUP($I555,all_tags[type],1,FALSE),""),
IFERROR(VLOOKUP($J555,all_tags[type],1,FALSE),""),
IFERROR(VLOOKUP($K555,all_tags[type],1,FALSE),""),
IFERROR(VLOOKUP($L555,all_tags[type],1,FALSE),""),
IFERROR(VLOOKUP($M555,all_tags[type],1,FALSE),""),
IFERROR(VLOOKUP($N555,all_tags[type],1,FALSE),""),
IFERROR(VLOOKUP($O555,all_tags[type],1,FALSE),"")
)</f>
        <v/>
      </c>
      <c r="AE555" s="5" t="str">
        <f>_xlfn.TEXTJOIN("#",TRUE,
IFERROR(VLOOKUP($F555,all_tags[level],1,FALSE),""),
IFERROR(VLOOKUP($G555,all_tags[level],1,FALSE),""),
IFERROR(VLOOKUP($H555,all_tags[level],1,FALSE),""),
IFERROR(VLOOKUP($I555,all_tags[level],1,FALSE),""),
IFERROR(VLOOKUP($J555,all_tags[level],1,FALSE),""),
IFERROR(VLOOKUP($K555,all_tags[level],1,FALSE),""),
IFERROR(VLOOKUP($L555,all_tags[level],1,FALSE),""),
IFERROR(VLOOKUP($M555,all_tags[level],1,FALSE),""),
IFERROR(VLOOKUP($N555,all_tags[level],1,FALSE),""),
IFERROR(VLOOKUP($O555,all_tags[level],1,FALSE),"")
)</f>
        <v>example</v>
      </c>
      <c r="AF555" s="5" t="str">
        <f>_xlfn.TEXTJOIN("#",TRUE,
IFERROR(VLOOKUP($F555,all_tags[style],1,FALSE),""),
IFERROR(VLOOKUP($G555,all_tags[style],1,FALSE),""),
IFERROR(VLOOKUP($H555,all_tags[style],1,FALSE),""),
IFERROR(VLOOKUP($I555,all_tags[style],1,FALSE),""),
IFERROR(VLOOKUP($J555,all_tags[style],1,FALSE),""),
IFERROR(VLOOKUP($K555,all_tags[style],1,FALSE),""),
IFERROR(VLOOKUP($L555,all_tags[style],1,FALSE),""),
IFERROR(VLOOKUP($M555,all_tags[style],1,FALSE),""),
IFERROR(VLOOKUP($N555,all_tags[style],1,FALSE),""),
IFERROR(VLOOKUP($O555,all_tags[style],1,FALSE),"")
)</f>
        <v/>
      </c>
      <c r="AG555" s="5" t="str">
        <f>_xlfn.TEXTJOIN("#",TRUE,
IFERROR(VLOOKUP($F555,all_tags[theme],1,FALSE),""),
IFERROR(VLOOKUP($G555,all_tags[theme],1,FALSE),""),
IFERROR(VLOOKUP($H555,all_tags[theme],1,FALSE),""),
IFERROR(VLOOKUP($I555,all_tags[theme],1,FALSE),""),
IFERROR(VLOOKUP($J555,all_tags[theme],1,FALSE),""),
IFERROR(VLOOKUP($K555,all_tags[theme],1,FALSE),""),
IFERROR(VLOOKUP($L555,all_tags[theme],1,FALSE),""),
IFERROR(VLOOKUP($M555,all_tags[theme],1,FALSE),""),
IFERROR(VLOOKUP($N555,all_tags[theme],1,FALSE),""),
IFERROR(VLOOKUP($O555,all_tags[theme],1,FALSE),"")
)</f>
        <v>data-viz</v>
      </c>
      <c r="AH555" s="5" t="str">
        <f>_xlfn.TEXTJOIN("#",TRUE,
IFERROR(VLOOKUP($F555,all_tags[topic],1,FALSE),""),
IFERROR(VLOOKUP($G555,all_tags[topic],1,FALSE),""),
IFERROR(VLOOKUP($H555,all_tags[topic],1,FALSE),""),
IFERROR(VLOOKUP($I555,all_tags[topic],1,FALSE),""),
IFERROR(VLOOKUP($J555,all_tags[topic],1,FALSE),""),
IFERROR(VLOOKUP($K555,all_tags[topic],1,FALSE),""),
IFERROR(VLOOKUP($L555,all_tags[topic],1,FALSE),""),
IFERROR(VLOOKUP($M555,all_tags[topic],1,FALSE),""),
IFERROR(VLOOKUP($N555,all_tags[topic],1,FALSE),""),
IFERROR(VLOOKUP($O555,all_tags[topic],1,FALSE),"")
)</f>
        <v/>
      </c>
      <c r="AI555" s="5" t="str">
        <f>_xlfn.TEXTJOIN("#",TRUE,
IFERROR(VLOOKUP($F555,all_tags[area],1,FALSE),""),
IFERROR(VLOOKUP($G555,all_tags[area],1,FALSE),""),
IFERROR(VLOOKUP($H555,all_tags[area],1,FALSE),""),
IFERROR(VLOOKUP($I555,all_tags[area],1,FALSE),""),
IFERROR(VLOOKUP($J555,all_tags[area],1,FALSE),""),
IFERROR(VLOOKUP($K555,all_tags[area],1,FALSE),""),
IFERROR(VLOOKUP($L555,all_tags[area],1,FALSE),""),
IFERROR(VLOOKUP($M555,all_tags[area],1,FALSE),""),
IFERROR(VLOOKUP($N555,all_tags[area],1,FALSE),""),
IFERROR(VLOOKUP($O555,all_tags[area],1,FALSE),"")
)</f>
        <v>data-story</v>
      </c>
      <c r="AJ555" s="5" t="str">
        <f>_xlfn.TEXTJOIN("#",TRUE,
IFERROR(VLOOKUP($F555,all_tags[technology],1,FALSE),""),
IFERROR(VLOOKUP($G555,all_tags[technology],1,FALSE),""),
IFERROR(VLOOKUP($H555,all_tags[technology],1,FALSE),""),
IFERROR(VLOOKUP($I555,all_tags[technology],1,FALSE),""),
IFERROR(VLOOKUP($J555,all_tags[technology],1,FALSE),""),
IFERROR(VLOOKUP($K555,all_tags[technology],1,FALSE),""),
IFERROR(VLOOKUP($L555,all_tags[technology],1,FALSE),""),
IFERROR(VLOOKUP($M555,all_tags[technology],1,FALSE),""),
IFERROR(VLOOKUP($N555,all_tags[technology],1,FALSE),""),
IFERROR(VLOOKUP($O555,all_tags[technology],1,FALSE),"")
)</f>
        <v/>
      </c>
      <c r="AK555" s="5" t="str">
        <f>_xlfn.TEXTJOIN("#",TRUE,
IFERROR(VLOOKUP($F555,all_tags[other],1,FALSE),""),
IFERROR(VLOOKUP($G555,all_tags[other],1,FALSE),""),
IFERROR(VLOOKUP($H555,all_tags[other],1,FALSE),""),
IFERROR(VLOOKUP($I555,all_tags[other],1,FALSE),""),
IFERROR(VLOOKUP($J555,all_tags[other],1,FALSE),""),
IFERROR(VLOOKUP($K555,all_tags[other],1,FALSE),""),
IFERROR(VLOOKUP($L555,all_tags[other],1,FALSE),""),
IFERROR(VLOOKUP($M555,all_tags[other],1,FALSE),""),
IFERROR(VLOOKUP($N555,all_tags[other],1,FALSE),""),
IFERROR(VLOOKUP($O555,all_tags[other],1,FALSE),"")
)</f>
        <v>inspiration#storytelling</v>
      </c>
      <c r="AL555" t="str">
        <f t="shared" si="8"/>
        <v>article;example;data-viz;data-story;inspiration;storytelling</v>
      </c>
    </row>
    <row r="556" spans="1:38" ht="30" x14ac:dyDescent="0.25">
      <c r="A556" t="str">
        <f>source_data[[#This Row],[link_id]]</f>
        <v>L01264</v>
      </c>
      <c r="B556" t="str">
        <f>source_data[[#This Row],[link]]</f>
        <v>https://kieranhealy.org/blog/archives/2018/12/12/teaching-and-learning-materials-for-data-visualization/</v>
      </c>
      <c r="C556" t="str">
        <f>source_data[[#This Row],[article_title]]</f>
        <v>Teaching and Learning Materials for Data Visualization</v>
      </c>
      <c r="D556" t="str">
        <f>source_data[[#This Row],[concatenate]]</f>
        <v>post;package;book;getting-started;data-viz;technology;rstats</v>
      </c>
      <c r="E556">
        <f>source_data[[#This Row],[tag_count]]</f>
        <v>5</v>
      </c>
      <c r="F556" t="str" cm="1">
        <f t="array" ref="F556:L556">_xlfn.TEXTSPLIT(Table5[[#This Row],[concatenate]],";")</f>
        <v>post</v>
      </c>
      <c r="G556" t="str">
        <v>package</v>
      </c>
      <c r="H556" t="str">
        <v>book</v>
      </c>
      <c r="I556" t="str">
        <v>getting-started</v>
      </c>
      <c r="J556" t="str">
        <v>data-viz</v>
      </c>
      <c r="K556" t="str">
        <v>technology</v>
      </c>
      <c r="L556" t="str">
        <v>rstats</v>
      </c>
      <c r="Q556">
        <f>IF(ISBLANK(F556),-1,COUNTIF(all_tags[],F556)-COUNTIF(all_tags[category],F556))</f>
        <v>1</v>
      </c>
      <c r="R556">
        <f>IF(ISBLANK(G556),-1,COUNTIF(all_tags[],G556)-COUNTIF(all_tags[category],G556))</f>
        <v>1</v>
      </c>
      <c r="S556">
        <f>IF(ISBLANK(H556),-1,COUNTIF(all_tags[],H556)-COUNTIF(all_tags[category],H556))</f>
        <v>1</v>
      </c>
      <c r="T556">
        <f>IF(ISBLANK(I556),-1,COUNTIF(all_tags[],I556)-COUNTIF(all_tags[category],I556))</f>
        <v>1</v>
      </c>
      <c r="U556">
        <f>IF(ISBLANK(J556),-1,COUNTIF(all_tags[],J556)-COUNTIF(all_tags[category],J556))</f>
        <v>1</v>
      </c>
      <c r="V556">
        <f>IF(ISBLANK(K556),-1,COUNTIF(all_tags[],K556)-COUNTIF(all_tags[category],K556))</f>
        <v>1</v>
      </c>
      <c r="W556">
        <f>IF(ISBLANK(L556),-1,COUNTIF(all_tags[],L556)-COUNTIF(all_tags[category],L556))</f>
        <v>1</v>
      </c>
      <c r="X556">
        <f>IF(ISBLANK(M556),-1,COUNTIF(all_tags[],M556)-COUNTIF(all_tags[category],M556))</f>
        <v>-1</v>
      </c>
      <c r="Y556">
        <f>IF(ISBLANK(N556),-1,COUNTIF(all_tags[],N556)-COUNTIF(all_tags[category],N556))</f>
        <v>-1</v>
      </c>
      <c r="Z556">
        <f>IF(ISBLANK(O556),-1,COUNTIF(all_tags[],O556)-COUNTIF(all_tags[category],O556))</f>
        <v>-1</v>
      </c>
      <c r="AB556" t="str">
        <f>Table5[[#This Row],[link_id]]</f>
        <v>L01264</v>
      </c>
      <c r="AC556" s="5" t="str">
        <f>_xlfn.TEXTJOIN("#",TRUE,
IFERROR(VLOOKUP($F556,all_tags[format],1,FALSE),""),
IFERROR(VLOOKUP($G556,all_tags[format],1,FALSE),""),
IFERROR(VLOOKUP($H556,all_tags[format],1,FALSE),""),
IFERROR(VLOOKUP($I556,all_tags[format],1,FALSE),""),
IFERROR(VLOOKUP($J556,all_tags[format],1,FALSE),""),
IFERROR(VLOOKUP($K556,all_tags[format],1,FALSE),""),
IFERROR(VLOOKUP($L556,all_tags[format],1,FALSE),""),
IFERROR(VLOOKUP($M556,all_tags[format],1,FALSE),""),
IFERROR(VLOOKUP($N556,all_tags[format],1,FALSE),""),
IFERROR(VLOOKUP($O556,all_tags[format],1,FALSE),"")
)</f>
        <v>post#package#book</v>
      </c>
      <c r="AD556" s="5" t="str">
        <f>_xlfn.TEXTJOIN("#",TRUE,
IFERROR(VLOOKUP($F556,all_tags[type],1,FALSE),""),
IFERROR(VLOOKUP($G556,all_tags[type],1,FALSE),""),
IFERROR(VLOOKUP($H556,all_tags[type],1,FALSE),""),
IFERROR(VLOOKUP($I556,all_tags[type],1,FALSE),""),
IFERROR(VLOOKUP($J556,all_tags[type],1,FALSE),""),
IFERROR(VLOOKUP($K556,all_tags[type],1,FALSE),""),
IFERROR(VLOOKUP($L556,all_tags[type],1,FALSE),""),
IFERROR(VLOOKUP($M556,all_tags[type],1,FALSE),""),
IFERROR(VLOOKUP($N556,all_tags[type],1,FALSE),""),
IFERROR(VLOOKUP($O556,all_tags[type],1,FALSE),"")
)</f>
        <v/>
      </c>
      <c r="AE556" s="5" t="str">
        <f>_xlfn.TEXTJOIN("#",TRUE,
IFERROR(VLOOKUP($F556,all_tags[level],1,FALSE),""),
IFERROR(VLOOKUP($G556,all_tags[level],1,FALSE),""),
IFERROR(VLOOKUP($H556,all_tags[level],1,FALSE),""),
IFERROR(VLOOKUP($I556,all_tags[level],1,FALSE),""),
IFERROR(VLOOKUP($J556,all_tags[level],1,FALSE),""),
IFERROR(VLOOKUP($K556,all_tags[level],1,FALSE),""),
IFERROR(VLOOKUP($L556,all_tags[level],1,FALSE),""),
IFERROR(VLOOKUP($M556,all_tags[level],1,FALSE),""),
IFERROR(VLOOKUP($N556,all_tags[level],1,FALSE),""),
IFERROR(VLOOKUP($O556,all_tags[level],1,FALSE),"")
)</f>
        <v>getting-started</v>
      </c>
      <c r="AF556" s="5" t="str">
        <f>_xlfn.TEXTJOIN("#",TRUE,
IFERROR(VLOOKUP($F556,all_tags[style],1,FALSE),""),
IFERROR(VLOOKUP($G556,all_tags[style],1,FALSE),""),
IFERROR(VLOOKUP($H556,all_tags[style],1,FALSE),""),
IFERROR(VLOOKUP($I556,all_tags[style],1,FALSE),""),
IFERROR(VLOOKUP($J556,all_tags[style],1,FALSE),""),
IFERROR(VLOOKUP($K556,all_tags[style],1,FALSE),""),
IFERROR(VLOOKUP($L556,all_tags[style],1,FALSE),""),
IFERROR(VLOOKUP($M556,all_tags[style],1,FALSE),""),
IFERROR(VLOOKUP($N556,all_tags[style],1,FALSE),""),
IFERROR(VLOOKUP($O556,all_tags[style],1,FALSE),"")
)</f>
        <v/>
      </c>
      <c r="AG556" s="5" t="str">
        <f>_xlfn.TEXTJOIN("#",TRUE,
IFERROR(VLOOKUP($F556,all_tags[theme],1,FALSE),""),
IFERROR(VLOOKUP($G556,all_tags[theme],1,FALSE),""),
IFERROR(VLOOKUP($H556,all_tags[theme],1,FALSE),""),
IFERROR(VLOOKUP($I556,all_tags[theme],1,FALSE),""),
IFERROR(VLOOKUP($J556,all_tags[theme],1,FALSE),""),
IFERROR(VLOOKUP($K556,all_tags[theme],1,FALSE),""),
IFERROR(VLOOKUP($L556,all_tags[theme],1,FALSE),""),
IFERROR(VLOOKUP($M556,all_tags[theme],1,FALSE),""),
IFERROR(VLOOKUP($N556,all_tags[theme],1,FALSE),""),
IFERROR(VLOOKUP($O556,all_tags[theme],1,FALSE),"")
)</f>
        <v>data-viz</v>
      </c>
      <c r="AH556" s="5" t="str">
        <f>_xlfn.TEXTJOIN("#",TRUE,
IFERROR(VLOOKUP($F556,all_tags[topic],1,FALSE),""),
IFERROR(VLOOKUP($G556,all_tags[topic],1,FALSE),""),
IFERROR(VLOOKUP($H556,all_tags[topic],1,FALSE),""),
IFERROR(VLOOKUP($I556,all_tags[topic],1,FALSE),""),
IFERROR(VLOOKUP($J556,all_tags[topic],1,FALSE),""),
IFERROR(VLOOKUP($K556,all_tags[topic],1,FALSE),""),
IFERROR(VLOOKUP($L556,all_tags[topic],1,FALSE),""),
IFERROR(VLOOKUP($M556,all_tags[topic],1,FALSE),""),
IFERROR(VLOOKUP($N556,all_tags[topic],1,FALSE),""),
IFERROR(VLOOKUP($O556,all_tags[topic],1,FALSE),"")
)</f>
        <v>technology</v>
      </c>
      <c r="AI556" s="5" t="str">
        <f>_xlfn.TEXTJOIN("#",TRUE,
IFERROR(VLOOKUP($F556,all_tags[area],1,FALSE),""),
IFERROR(VLOOKUP($G556,all_tags[area],1,FALSE),""),
IFERROR(VLOOKUP($H556,all_tags[area],1,FALSE),""),
IFERROR(VLOOKUP($I556,all_tags[area],1,FALSE),""),
IFERROR(VLOOKUP($J556,all_tags[area],1,FALSE),""),
IFERROR(VLOOKUP($K556,all_tags[area],1,FALSE),""),
IFERROR(VLOOKUP($L556,all_tags[area],1,FALSE),""),
IFERROR(VLOOKUP($M556,all_tags[area],1,FALSE),""),
IFERROR(VLOOKUP($N556,all_tags[area],1,FALSE),""),
IFERROR(VLOOKUP($O556,all_tags[area],1,FALSE),"")
)</f>
        <v/>
      </c>
      <c r="AJ556" s="5" t="str">
        <f>_xlfn.TEXTJOIN("#",TRUE,
IFERROR(VLOOKUP($F556,all_tags[technology],1,FALSE),""),
IFERROR(VLOOKUP($G556,all_tags[technology],1,FALSE),""),
IFERROR(VLOOKUP($H556,all_tags[technology],1,FALSE),""),
IFERROR(VLOOKUP($I556,all_tags[technology],1,FALSE),""),
IFERROR(VLOOKUP($J556,all_tags[technology],1,FALSE),""),
IFERROR(VLOOKUP($K556,all_tags[technology],1,FALSE),""),
IFERROR(VLOOKUP($L556,all_tags[technology],1,FALSE),""),
IFERROR(VLOOKUP($M556,all_tags[technology],1,FALSE),""),
IFERROR(VLOOKUP($N556,all_tags[technology],1,FALSE),""),
IFERROR(VLOOKUP($O556,all_tags[technology],1,FALSE),"")
)</f>
        <v>rstats</v>
      </c>
      <c r="AK556" s="5" t="str">
        <f>_xlfn.TEXTJOIN("#",TRUE,
IFERROR(VLOOKUP($F556,all_tags[other],1,FALSE),""),
IFERROR(VLOOKUP($G556,all_tags[other],1,FALSE),""),
IFERROR(VLOOKUP($H556,all_tags[other],1,FALSE),""),
IFERROR(VLOOKUP($I556,all_tags[other],1,FALSE),""),
IFERROR(VLOOKUP($J556,all_tags[other],1,FALSE),""),
IFERROR(VLOOKUP($K556,all_tags[other],1,FALSE),""),
IFERROR(VLOOKUP($L556,all_tags[other],1,FALSE),""),
IFERROR(VLOOKUP($M556,all_tags[other],1,FALSE),""),
IFERROR(VLOOKUP($N556,all_tags[other],1,FALSE),""),
IFERROR(VLOOKUP($O556,all_tags[other],1,FALSE),"")
)</f>
        <v/>
      </c>
      <c r="AL556" t="str">
        <f t="shared" si="8"/>
        <v>post;package;book;getting-started;data-viz;technology;rstats</v>
      </c>
    </row>
    <row r="557" spans="1:38" x14ac:dyDescent="0.25">
      <c r="A557" t="str">
        <f>source_data[[#This Row],[link_id]]</f>
        <v>L01265</v>
      </c>
      <c r="B557" t="str">
        <f>source_data[[#This Row],[link]]</f>
        <v>http://socviz.co/</v>
      </c>
      <c r="C557" t="str">
        <f>source_data[[#This Row],[article_title]]</f>
        <v>Data Visualization - A practical introduction</v>
      </c>
      <c r="D557" t="str">
        <f>source_data[[#This Row],[concatenate]]</f>
        <v>book;guide;data-viz;concept;principle;method;technology;rstats</v>
      </c>
      <c r="E557">
        <f>source_data[[#This Row],[tag_count]]</f>
        <v>6</v>
      </c>
      <c r="F557" t="str" cm="1">
        <f t="array" ref="F557:M557">_xlfn.TEXTSPLIT(Table5[[#This Row],[concatenate]],";")</f>
        <v>book</v>
      </c>
      <c r="G557" t="str">
        <v>guide</v>
      </c>
      <c r="H557" t="str">
        <v>data-viz</v>
      </c>
      <c r="I557" t="str">
        <v>concept</v>
      </c>
      <c r="J557" t="str">
        <v>principle</v>
      </c>
      <c r="K557" t="str">
        <v>method</v>
      </c>
      <c r="L557" t="str">
        <v>technology</v>
      </c>
      <c r="M557" t="str">
        <v>rstats</v>
      </c>
      <c r="Q557">
        <f>IF(ISBLANK(F557),-1,COUNTIF(all_tags[],F557)-COUNTIF(all_tags[category],F557))</f>
        <v>1</v>
      </c>
      <c r="R557">
        <f>IF(ISBLANK(G557),-1,COUNTIF(all_tags[],G557)-COUNTIF(all_tags[category],G557))</f>
        <v>1</v>
      </c>
      <c r="S557">
        <f>IF(ISBLANK(H557),-1,COUNTIF(all_tags[],H557)-COUNTIF(all_tags[category],H557))</f>
        <v>1</v>
      </c>
      <c r="T557">
        <f>IF(ISBLANK(I557),-1,COUNTIF(all_tags[],I557)-COUNTIF(all_tags[category],I557))</f>
        <v>1</v>
      </c>
      <c r="U557">
        <f>IF(ISBLANK(J557),-1,COUNTIF(all_tags[],J557)-COUNTIF(all_tags[category],J557))</f>
        <v>1</v>
      </c>
      <c r="V557">
        <f>IF(ISBLANK(K557),-1,COUNTIF(all_tags[],K557)-COUNTIF(all_tags[category],K557))</f>
        <v>1</v>
      </c>
      <c r="W557">
        <f>IF(ISBLANK(L557),-1,COUNTIF(all_tags[],L557)-COUNTIF(all_tags[category],L557))</f>
        <v>1</v>
      </c>
      <c r="X557">
        <f>IF(ISBLANK(M557),-1,COUNTIF(all_tags[],M557)-COUNTIF(all_tags[category],M557))</f>
        <v>1</v>
      </c>
      <c r="Y557">
        <f>IF(ISBLANK(N557),-1,COUNTIF(all_tags[],N557)-COUNTIF(all_tags[category],N557))</f>
        <v>-1</v>
      </c>
      <c r="Z557">
        <f>IF(ISBLANK(O557),-1,COUNTIF(all_tags[],O557)-COUNTIF(all_tags[category],O557))</f>
        <v>-1</v>
      </c>
      <c r="AB557" t="str">
        <f>Table5[[#This Row],[link_id]]</f>
        <v>L01265</v>
      </c>
      <c r="AC557" s="5" t="str">
        <f>_xlfn.TEXTJOIN("#",TRUE,
IFERROR(VLOOKUP($F557,all_tags[format],1,FALSE),""),
IFERROR(VLOOKUP($G557,all_tags[format],1,FALSE),""),
IFERROR(VLOOKUP($H557,all_tags[format],1,FALSE),""),
IFERROR(VLOOKUP($I557,all_tags[format],1,FALSE),""),
IFERROR(VLOOKUP($J557,all_tags[format],1,FALSE),""),
IFERROR(VLOOKUP($K557,all_tags[format],1,FALSE),""),
IFERROR(VLOOKUP($L557,all_tags[format],1,FALSE),""),
IFERROR(VLOOKUP($M557,all_tags[format],1,FALSE),""),
IFERROR(VLOOKUP($N557,all_tags[format],1,FALSE),""),
IFERROR(VLOOKUP($O557,all_tags[format],1,FALSE),"")
)</f>
        <v>book</v>
      </c>
      <c r="AD557" s="5" t="str">
        <f>_xlfn.TEXTJOIN("#",TRUE,
IFERROR(VLOOKUP($F557,all_tags[type],1,FALSE),""),
IFERROR(VLOOKUP($G557,all_tags[type],1,FALSE),""),
IFERROR(VLOOKUP($H557,all_tags[type],1,FALSE),""),
IFERROR(VLOOKUP($I557,all_tags[type],1,FALSE),""),
IFERROR(VLOOKUP($J557,all_tags[type],1,FALSE),""),
IFERROR(VLOOKUP($K557,all_tags[type],1,FALSE),""),
IFERROR(VLOOKUP($L557,all_tags[type],1,FALSE),""),
IFERROR(VLOOKUP($M557,all_tags[type],1,FALSE),""),
IFERROR(VLOOKUP($N557,all_tags[type],1,FALSE),""),
IFERROR(VLOOKUP($O557,all_tags[type],1,FALSE),"")
)</f>
        <v>guide</v>
      </c>
      <c r="AE557" s="5" t="str">
        <f>_xlfn.TEXTJOIN("#",TRUE,
IFERROR(VLOOKUP($F557,all_tags[level],1,FALSE),""),
IFERROR(VLOOKUP($G557,all_tags[level],1,FALSE),""),
IFERROR(VLOOKUP($H557,all_tags[level],1,FALSE),""),
IFERROR(VLOOKUP($I557,all_tags[level],1,FALSE),""),
IFERROR(VLOOKUP($J557,all_tags[level],1,FALSE),""),
IFERROR(VLOOKUP($K557,all_tags[level],1,FALSE),""),
IFERROR(VLOOKUP($L557,all_tags[level],1,FALSE),""),
IFERROR(VLOOKUP($M557,all_tags[level],1,FALSE),""),
IFERROR(VLOOKUP($N557,all_tags[level],1,FALSE),""),
IFERROR(VLOOKUP($O557,all_tags[level],1,FALSE),"")
)</f>
        <v/>
      </c>
      <c r="AF557" s="5" t="str">
        <f>_xlfn.TEXTJOIN("#",TRUE,
IFERROR(VLOOKUP($F557,all_tags[style],1,FALSE),""),
IFERROR(VLOOKUP($G557,all_tags[style],1,FALSE),""),
IFERROR(VLOOKUP($H557,all_tags[style],1,FALSE),""),
IFERROR(VLOOKUP($I557,all_tags[style],1,FALSE),""),
IFERROR(VLOOKUP($J557,all_tags[style],1,FALSE),""),
IFERROR(VLOOKUP($K557,all_tags[style],1,FALSE),""),
IFERROR(VLOOKUP($L557,all_tags[style],1,FALSE),""),
IFERROR(VLOOKUP($M557,all_tags[style],1,FALSE),""),
IFERROR(VLOOKUP($N557,all_tags[style],1,FALSE),""),
IFERROR(VLOOKUP($O557,all_tags[style],1,FALSE),"")
)</f>
        <v/>
      </c>
      <c r="AG557" s="5" t="str">
        <f>_xlfn.TEXTJOIN("#",TRUE,
IFERROR(VLOOKUP($F557,all_tags[theme],1,FALSE),""),
IFERROR(VLOOKUP($G557,all_tags[theme],1,FALSE),""),
IFERROR(VLOOKUP($H557,all_tags[theme],1,FALSE),""),
IFERROR(VLOOKUP($I557,all_tags[theme],1,FALSE),""),
IFERROR(VLOOKUP($J557,all_tags[theme],1,FALSE),""),
IFERROR(VLOOKUP($K557,all_tags[theme],1,FALSE),""),
IFERROR(VLOOKUP($L557,all_tags[theme],1,FALSE),""),
IFERROR(VLOOKUP($M557,all_tags[theme],1,FALSE),""),
IFERROR(VLOOKUP($N557,all_tags[theme],1,FALSE),""),
IFERROR(VLOOKUP($O557,all_tags[theme],1,FALSE),"")
)</f>
        <v>data-viz</v>
      </c>
      <c r="AH557" s="5" t="str">
        <f>_xlfn.TEXTJOIN("#",TRUE,
IFERROR(VLOOKUP($F557,all_tags[topic],1,FALSE),""),
IFERROR(VLOOKUP($G557,all_tags[topic],1,FALSE),""),
IFERROR(VLOOKUP($H557,all_tags[topic],1,FALSE),""),
IFERROR(VLOOKUP($I557,all_tags[topic],1,FALSE),""),
IFERROR(VLOOKUP($J557,all_tags[topic],1,FALSE),""),
IFERROR(VLOOKUP($K557,all_tags[topic],1,FALSE),""),
IFERROR(VLOOKUP($L557,all_tags[topic],1,FALSE),""),
IFERROR(VLOOKUP($M557,all_tags[topic],1,FALSE),""),
IFERROR(VLOOKUP($N557,all_tags[topic],1,FALSE),""),
IFERROR(VLOOKUP($O557,all_tags[topic],1,FALSE),"")
)</f>
        <v>concept#principle#method#technology</v>
      </c>
      <c r="AI557" s="5" t="str">
        <f>_xlfn.TEXTJOIN("#",TRUE,
IFERROR(VLOOKUP($F557,all_tags[area],1,FALSE),""),
IFERROR(VLOOKUP($G557,all_tags[area],1,FALSE),""),
IFERROR(VLOOKUP($H557,all_tags[area],1,FALSE),""),
IFERROR(VLOOKUP($I557,all_tags[area],1,FALSE),""),
IFERROR(VLOOKUP($J557,all_tags[area],1,FALSE),""),
IFERROR(VLOOKUP($K557,all_tags[area],1,FALSE),""),
IFERROR(VLOOKUP($L557,all_tags[area],1,FALSE),""),
IFERROR(VLOOKUP($M557,all_tags[area],1,FALSE),""),
IFERROR(VLOOKUP($N557,all_tags[area],1,FALSE),""),
IFERROR(VLOOKUP($O557,all_tags[area],1,FALSE),"")
)</f>
        <v/>
      </c>
      <c r="AJ557" s="5" t="str">
        <f>_xlfn.TEXTJOIN("#",TRUE,
IFERROR(VLOOKUP($F557,all_tags[technology],1,FALSE),""),
IFERROR(VLOOKUP($G557,all_tags[technology],1,FALSE),""),
IFERROR(VLOOKUP($H557,all_tags[technology],1,FALSE),""),
IFERROR(VLOOKUP($I557,all_tags[technology],1,FALSE),""),
IFERROR(VLOOKUP($J557,all_tags[technology],1,FALSE),""),
IFERROR(VLOOKUP($K557,all_tags[technology],1,FALSE),""),
IFERROR(VLOOKUP($L557,all_tags[technology],1,FALSE),""),
IFERROR(VLOOKUP($M557,all_tags[technology],1,FALSE),""),
IFERROR(VLOOKUP($N557,all_tags[technology],1,FALSE),""),
IFERROR(VLOOKUP($O557,all_tags[technology],1,FALSE),"")
)</f>
        <v>rstats</v>
      </c>
      <c r="AK557" s="5" t="str">
        <f>_xlfn.TEXTJOIN("#",TRUE,
IFERROR(VLOOKUP($F557,all_tags[other],1,FALSE),""),
IFERROR(VLOOKUP($G557,all_tags[other],1,FALSE),""),
IFERROR(VLOOKUP($H557,all_tags[other],1,FALSE),""),
IFERROR(VLOOKUP($I557,all_tags[other],1,FALSE),""),
IFERROR(VLOOKUP($J557,all_tags[other],1,FALSE),""),
IFERROR(VLOOKUP($K557,all_tags[other],1,FALSE),""),
IFERROR(VLOOKUP($L557,all_tags[other],1,FALSE),""),
IFERROR(VLOOKUP($M557,all_tags[other],1,FALSE),""),
IFERROR(VLOOKUP($N557,all_tags[other],1,FALSE),""),
IFERROR(VLOOKUP($O557,all_tags[other],1,FALSE),"")
)</f>
        <v/>
      </c>
      <c r="AL557" t="str">
        <f t="shared" si="8"/>
        <v>book;guide;data-viz;concept;principle;method;technology;rstats</v>
      </c>
    </row>
    <row r="558" spans="1:38" x14ac:dyDescent="0.25">
      <c r="A558" t="str">
        <f>source_data[[#This Row],[link_id]]</f>
        <v>L01266</v>
      </c>
      <c r="B558" t="str">
        <f>source_data[[#This Row],[link]]</f>
        <v>https://statnmap.com/2018-04-18-draw-maps-like-paintings/</v>
      </c>
      <c r="C558" t="str">
        <f>source_data[[#This Row],[article_title]]</f>
        <v>Draw maps like paintings</v>
      </c>
      <c r="D558" t="str">
        <f>source_data[[#This Row],[concatenate]]</f>
        <v>post;design;technology;geospatial;rstats;art</v>
      </c>
      <c r="E558">
        <f>source_data[[#This Row],[tag_count]]</f>
        <v>6</v>
      </c>
      <c r="F558" t="str" cm="1">
        <f t="array" ref="F558:K558">_xlfn.TEXTSPLIT(Table5[[#This Row],[concatenate]],";")</f>
        <v>post</v>
      </c>
      <c r="G558" t="str">
        <v>design</v>
      </c>
      <c r="H558" t="str">
        <v>technology</v>
      </c>
      <c r="I558" t="str">
        <v>geospatial</v>
      </c>
      <c r="J558" t="str">
        <v>rstats</v>
      </c>
      <c r="K558" t="str">
        <v>art</v>
      </c>
      <c r="Q558">
        <f>IF(ISBLANK(F558),-1,COUNTIF(all_tags[],F558)-COUNTIF(all_tags[category],F558))</f>
        <v>1</v>
      </c>
      <c r="R558">
        <f>IF(ISBLANK(G558),-1,COUNTIF(all_tags[],G558)-COUNTIF(all_tags[category],G558))</f>
        <v>1</v>
      </c>
      <c r="S558">
        <f>IF(ISBLANK(H558),-1,COUNTIF(all_tags[],H558)-COUNTIF(all_tags[category],H558))</f>
        <v>1</v>
      </c>
      <c r="T558">
        <f>IF(ISBLANK(I558),-1,COUNTIF(all_tags[],I558)-COUNTIF(all_tags[category],I558))</f>
        <v>1</v>
      </c>
      <c r="U558">
        <f>IF(ISBLANK(J558),-1,COUNTIF(all_tags[],J558)-COUNTIF(all_tags[category],J558))</f>
        <v>1</v>
      </c>
      <c r="V558">
        <f>IF(ISBLANK(K558),-1,COUNTIF(all_tags[],K558)-COUNTIF(all_tags[category],K558))</f>
        <v>1</v>
      </c>
      <c r="W558">
        <f>IF(ISBLANK(L558),-1,COUNTIF(all_tags[],L558)-COUNTIF(all_tags[category],L558))</f>
        <v>-1</v>
      </c>
      <c r="X558">
        <f>IF(ISBLANK(M558),-1,COUNTIF(all_tags[],M558)-COUNTIF(all_tags[category],M558))</f>
        <v>-1</v>
      </c>
      <c r="Y558">
        <f>IF(ISBLANK(N558),-1,COUNTIF(all_tags[],N558)-COUNTIF(all_tags[category],N558))</f>
        <v>-1</v>
      </c>
      <c r="Z558">
        <f>IF(ISBLANK(O558),-1,COUNTIF(all_tags[],O558)-COUNTIF(all_tags[category],O558))</f>
        <v>-1</v>
      </c>
      <c r="AB558" t="str">
        <f>Table5[[#This Row],[link_id]]</f>
        <v>L01266</v>
      </c>
      <c r="AC558" s="5" t="str">
        <f>_xlfn.TEXTJOIN("#",TRUE,
IFERROR(VLOOKUP($F558,all_tags[format],1,FALSE),""),
IFERROR(VLOOKUP($G558,all_tags[format],1,FALSE),""),
IFERROR(VLOOKUP($H558,all_tags[format],1,FALSE),""),
IFERROR(VLOOKUP($I558,all_tags[format],1,FALSE),""),
IFERROR(VLOOKUP($J558,all_tags[format],1,FALSE),""),
IFERROR(VLOOKUP($K558,all_tags[format],1,FALSE),""),
IFERROR(VLOOKUP($L558,all_tags[format],1,FALSE),""),
IFERROR(VLOOKUP($M558,all_tags[format],1,FALSE),""),
IFERROR(VLOOKUP($N558,all_tags[format],1,FALSE),""),
IFERROR(VLOOKUP($O558,all_tags[format],1,FALSE),"")
)</f>
        <v>post</v>
      </c>
      <c r="AD558" s="5" t="str">
        <f>_xlfn.TEXTJOIN("#",TRUE,
IFERROR(VLOOKUP($F558,all_tags[type],1,FALSE),""),
IFERROR(VLOOKUP($G558,all_tags[type],1,FALSE),""),
IFERROR(VLOOKUP($H558,all_tags[type],1,FALSE),""),
IFERROR(VLOOKUP($I558,all_tags[type],1,FALSE),""),
IFERROR(VLOOKUP($J558,all_tags[type],1,FALSE),""),
IFERROR(VLOOKUP($K558,all_tags[type],1,FALSE),""),
IFERROR(VLOOKUP($L558,all_tags[type],1,FALSE),""),
IFERROR(VLOOKUP($M558,all_tags[type],1,FALSE),""),
IFERROR(VLOOKUP($N558,all_tags[type],1,FALSE),""),
IFERROR(VLOOKUP($O558,all_tags[type],1,FALSE),"")
)</f>
        <v/>
      </c>
      <c r="AE558" s="5" t="str">
        <f>_xlfn.TEXTJOIN("#",TRUE,
IFERROR(VLOOKUP($F558,all_tags[level],1,FALSE),""),
IFERROR(VLOOKUP($G558,all_tags[level],1,FALSE),""),
IFERROR(VLOOKUP($H558,all_tags[level],1,FALSE),""),
IFERROR(VLOOKUP($I558,all_tags[level],1,FALSE),""),
IFERROR(VLOOKUP($J558,all_tags[level],1,FALSE),""),
IFERROR(VLOOKUP($K558,all_tags[level],1,FALSE),""),
IFERROR(VLOOKUP($L558,all_tags[level],1,FALSE),""),
IFERROR(VLOOKUP($M558,all_tags[level],1,FALSE),""),
IFERROR(VLOOKUP($N558,all_tags[level],1,FALSE),""),
IFERROR(VLOOKUP($O558,all_tags[level],1,FALSE),"")
)</f>
        <v/>
      </c>
      <c r="AF558" s="5" t="str">
        <f>_xlfn.TEXTJOIN("#",TRUE,
IFERROR(VLOOKUP($F558,all_tags[style],1,FALSE),""),
IFERROR(VLOOKUP($G558,all_tags[style],1,FALSE),""),
IFERROR(VLOOKUP($H558,all_tags[style],1,FALSE),""),
IFERROR(VLOOKUP($I558,all_tags[style],1,FALSE),""),
IFERROR(VLOOKUP($J558,all_tags[style],1,FALSE),""),
IFERROR(VLOOKUP($K558,all_tags[style],1,FALSE),""),
IFERROR(VLOOKUP($L558,all_tags[style],1,FALSE),""),
IFERROR(VLOOKUP($M558,all_tags[style],1,FALSE),""),
IFERROR(VLOOKUP($N558,all_tags[style],1,FALSE),""),
IFERROR(VLOOKUP($O558,all_tags[style],1,FALSE),"")
)</f>
        <v/>
      </c>
      <c r="AG558" s="5" t="str">
        <f>_xlfn.TEXTJOIN("#",TRUE,
IFERROR(VLOOKUP($F558,all_tags[theme],1,FALSE),""),
IFERROR(VLOOKUP($G558,all_tags[theme],1,FALSE),""),
IFERROR(VLOOKUP($H558,all_tags[theme],1,FALSE),""),
IFERROR(VLOOKUP($I558,all_tags[theme],1,FALSE),""),
IFERROR(VLOOKUP($J558,all_tags[theme],1,FALSE),""),
IFERROR(VLOOKUP($K558,all_tags[theme],1,FALSE),""),
IFERROR(VLOOKUP($L558,all_tags[theme],1,FALSE),""),
IFERROR(VLOOKUP($M558,all_tags[theme],1,FALSE),""),
IFERROR(VLOOKUP($N558,all_tags[theme],1,FALSE),""),
IFERROR(VLOOKUP($O558,all_tags[theme],1,FALSE),"")
)</f>
        <v/>
      </c>
      <c r="AH558" s="5" t="str">
        <f>_xlfn.TEXTJOIN("#",TRUE,
IFERROR(VLOOKUP($F558,all_tags[topic],1,FALSE),""),
IFERROR(VLOOKUP($G558,all_tags[topic],1,FALSE),""),
IFERROR(VLOOKUP($H558,all_tags[topic],1,FALSE),""),
IFERROR(VLOOKUP($I558,all_tags[topic],1,FALSE),""),
IFERROR(VLOOKUP($J558,all_tags[topic],1,FALSE),""),
IFERROR(VLOOKUP($K558,all_tags[topic],1,FALSE),""),
IFERROR(VLOOKUP($L558,all_tags[topic],1,FALSE),""),
IFERROR(VLOOKUP($M558,all_tags[topic],1,FALSE),""),
IFERROR(VLOOKUP($N558,all_tags[topic],1,FALSE),""),
IFERROR(VLOOKUP($O558,all_tags[topic],1,FALSE),"")
)</f>
        <v>design#technology</v>
      </c>
      <c r="AI558" s="5" t="str">
        <f>_xlfn.TEXTJOIN("#",TRUE,
IFERROR(VLOOKUP($F558,all_tags[area],1,FALSE),""),
IFERROR(VLOOKUP($G558,all_tags[area],1,FALSE),""),
IFERROR(VLOOKUP($H558,all_tags[area],1,FALSE),""),
IFERROR(VLOOKUP($I558,all_tags[area],1,FALSE),""),
IFERROR(VLOOKUP($J558,all_tags[area],1,FALSE),""),
IFERROR(VLOOKUP($K558,all_tags[area],1,FALSE),""),
IFERROR(VLOOKUP($L558,all_tags[area],1,FALSE),""),
IFERROR(VLOOKUP($M558,all_tags[area],1,FALSE),""),
IFERROR(VLOOKUP($N558,all_tags[area],1,FALSE),""),
IFERROR(VLOOKUP($O558,all_tags[area],1,FALSE),"")
)</f>
        <v>geospatial</v>
      </c>
      <c r="AJ558" s="5" t="str">
        <f>_xlfn.TEXTJOIN("#",TRUE,
IFERROR(VLOOKUP($F558,all_tags[technology],1,FALSE),""),
IFERROR(VLOOKUP($G558,all_tags[technology],1,FALSE),""),
IFERROR(VLOOKUP($H558,all_tags[technology],1,FALSE),""),
IFERROR(VLOOKUP($I558,all_tags[technology],1,FALSE),""),
IFERROR(VLOOKUP($J558,all_tags[technology],1,FALSE),""),
IFERROR(VLOOKUP($K558,all_tags[technology],1,FALSE),""),
IFERROR(VLOOKUP($L558,all_tags[technology],1,FALSE),""),
IFERROR(VLOOKUP($M558,all_tags[technology],1,FALSE),""),
IFERROR(VLOOKUP($N558,all_tags[technology],1,FALSE),""),
IFERROR(VLOOKUP($O558,all_tags[technology],1,FALSE),"")
)</f>
        <v>rstats</v>
      </c>
      <c r="AK558" s="5" t="str">
        <f>_xlfn.TEXTJOIN("#",TRUE,
IFERROR(VLOOKUP($F558,all_tags[other],1,FALSE),""),
IFERROR(VLOOKUP($G558,all_tags[other],1,FALSE),""),
IFERROR(VLOOKUP($H558,all_tags[other],1,FALSE),""),
IFERROR(VLOOKUP($I558,all_tags[other],1,FALSE),""),
IFERROR(VLOOKUP($J558,all_tags[other],1,FALSE),""),
IFERROR(VLOOKUP($K558,all_tags[other],1,FALSE),""),
IFERROR(VLOOKUP($L558,all_tags[other],1,FALSE),""),
IFERROR(VLOOKUP($M558,all_tags[other],1,FALSE),""),
IFERROR(VLOOKUP($N558,all_tags[other],1,FALSE),""),
IFERROR(VLOOKUP($O558,all_tags[other],1,FALSE),"")
)</f>
        <v>art</v>
      </c>
      <c r="AL558" t="str">
        <f t="shared" si="8"/>
        <v>post;design;technology;geospatial;rstats;art</v>
      </c>
    </row>
    <row r="559" spans="1:38" x14ac:dyDescent="0.25">
      <c r="A559" t="str">
        <f>source_data[[#This Row],[link_id]]</f>
        <v>L01268</v>
      </c>
      <c r="B559" t="str">
        <f>source_data[[#This Row],[link]]</f>
        <v>https://blog.revolutionanalytics.com/2018/12/azurestor.html</v>
      </c>
      <c r="C559" t="str">
        <f>source_data[[#This Row],[article_title]]</f>
        <v>AzureStor: an R package for working with Azure storage</v>
      </c>
      <c r="D559" t="str">
        <f>source_data[[#This Row],[concatenate]]</f>
        <v>post;how-to;introduction;tool;technology;rstats</v>
      </c>
      <c r="E559">
        <f>source_data[[#This Row],[tag_count]]</f>
        <v>6</v>
      </c>
      <c r="F559" t="str" cm="1">
        <f t="array" ref="F559:K559">_xlfn.TEXTSPLIT(Table5[[#This Row],[concatenate]],";")</f>
        <v>post</v>
      </c>
      <c r="G559" t="str">
        <v>how-to</v>
      </c>
      <c r="H559" t="str">
        <v>introduction</v>
      </c>
      <c r="I559" t="str">
        <v>tool</v>
      </c>
      <c r="J559" t="str">
        <v>technology</v>
      </c>
      <c r="K559" t="str">
        <v>rstats</v>
      </c>
      <c r="Q559">
        <f>IF(ISBLANK(F559),-1,COUNTIF(all_tags[],F559)-COUNTIF(all_tags[category],F559))</f>
        <v>1</v>
      </c>
      <c r="R559">
        <f>IF(ISBLANK(G559),-1,COUNTIF(all_tags[],G559)-COUNTIF(all_tags[category],G559))</f>
        <v>1</v>
      </c>
      <c r="S559">
        <f>IF(ISBLANK(H559),-1,COUNTIF(all_tags[],H559)-COUNTIF(all_tags[category],H559))</f>
        <v>1</v>
      </c>
      <c r="T559">
        <f>IF(ISBLANK(I559),-1,COUNTIF(all_tags[],I559)-COUNTIF(all_tags[category],I559))</f>
        <v>1</v>
      </c>
      <c r="U559">
        <f>IF(ISBLANK(J559),-1,COUNTIF(all_tags[],J559)-COUNTIF(all_tags[category],J559))</f>
        <v>1</v>
      </c>
      <c r="V559">
        <f>IF(ISBLANK(K559),-1,COUNTIF(all_tags[],K559)-COUNTIF(all_tags[category],K559))</f>
        <v>1</v>
      </c>
      <c r="W559">
        <f>IF(ISBLANK(L559),-1,COUNTIF(all_tags[],L559)-COUNTIF(all_tags[category],L559))</f>
        <v>-1</v>
      </c>
      <c r="X559">
        <f>IF(ISBLANK(M559),-1,COUNTIF(all_tags[],M559)-COUNTIF(all_tags[category],M559))</f>
        <v>-1</v>
      </c>
      <c r="Y559">
        <f>IF(ISBLANK(N559),-1,COUNTIF(all_tags[],N559)-COUNTIF(all_tags[category],N559))</f>
        <v>-1</v>
      </c>
      <c r="Z559">
        <f>IF(ISBLANK(O559),-1,COUNTIF(all_tags[],O559)-COUNTIF(all_tags[category],O559))</f>
        <v>-1</v>
      </c>
      <c r="AB559" t="str">
        <f>Table5[[#This Row],[link_id]]</f>
        <v>L01268</v>
      </c>
      <c r="AC559" s="5" t="str">
        <f>_xlfn.TEXTJOIN("#",TRUE,
IFERROR(VLOOKUP($F559,all_tags[format],1,FALSE),""),
IFERROR(VLOOKUP($G559,all_tags[format],1,FALSE),""),
IFERROR(VLOOKUP($H559,all_tags[format],1,FALSE),""),
IFERROR(VLOOKUP($I559,all_tags[format],1,FALSE),""),
IFERROR(VLOOKUP($J559,all_tags[format],1,FALSE),""),
IFERROR(VLOOKUP($K559,all_tags[format],1,FALSE),""),
IFERROR(VLOOKUP($L559,all_tags[format],1,FALSE),""),
IFERROR(VLOOKUP($M559,all_tags[format],1,FALSE),""),
IFERROR(VLOOKUP($N559,all_tags[format],1,FALSE),""),
IFERROR(VLOOKUP($O559,all_tags[format],1,FALSE),"")
)</f>
        <v>post</v>
      </c>
      <c r="AD559" s="5" t="str">
        <f>_xlfn.TEXTJOIN("#",TRUE,
IFERROR(VLOOKUP($F559,all_tags[type],1,FALSE),""),
IFERROR(VLOOKUP($G559,all_tags[type],1,FALSE),""),
IFERROR(VLOOKUP($H559,all_tags[type],1,FALSE),""),
IFERROR(VLOOKUP($I559,all_tags[type],1,FALSE),""),
IFERROR(VLOOKUP($J559,all_tags[type],1,FALSE),""),
IFERROR(VLOOKUP($K559,all_tags[type],1,FALSE),""),
IFERROR(VLOOKUP($L559,all_tags[type],1,FALSE),""),
IFERROR(VLOOKUP($M559,all_tags[type],1,FALSE),""),
IFERROR(VLOOKUP($N559,all_tags[type],1,FALSE),""),
IFERROR(VLOOKUP($O559,all_tags[type],1,FALSE),"")
)</f>
        <v>how-to</v>
      </c>
      <c r="AE559" s="5" t="str">
        <f>_xlfn.TEXTJOIN("#",TRUE,
IFERROR(VLOOKUP($F559,all_tags[level],1,FALSE),""),
IFERROR(VLOOKUP($G559,all_tags[level],1,FALSE),""),
IFERROR(VLOOKUP($H559,all_tags[level],1,FALSE),""),
IFERROR(VLOOKUP($I559,all_tags[level],1,FALSE),""),
IFERROR(VLOOKUP($J559,all_tags[level],1,FALSE),""),
IFERROR(VLOOKUP($K559,all_tags[level],1,FALSE),""),
IFERROR(VLOOKUP($L559,all_tags[level],1,FALSE),""),
IFERROR(VLOOKUP($M559,all_tags[level],1,FALSE),""),
IFERROR(VLOOKUP($N559,all_tags[level],1,FALSE),""),
IFERROR(VLOOKUP($O559,all_tags[level],1,FALSE),"")
)</f>
        <v>introduction</v>
      </c>
      <c r="AF559" s="5" t="str">
        <f>_xlfn.TEXTJOIN("#",TRUE,
IFERROR(VLOOKUP($F559,all_tags[style],1,FALSE),""),
IFERROR(VLOOKUP($G559,all_tags[style],1,FALSE),""),
IFERROR(VLOOKUP($H559,all_tags[style],1,FALSE),""),
IFERROR(VLOOKUP($I559,all_tags[style],1,FALSE),""),
IFERROR(VLOOKUP($J559,all_tags[style],1,FALSE),""),
IFERROR(VLOOKUP($K559,all_tags[style],1,FALSE),""),
IFERROR(VLOOKUP($L559,all_tags[style],1,FALSE),""),
IFERROR(VLOOKUP($M559,all_tags[style],1,FALSE),""),
IFERROR(VLOOKUP($N559,all_tags[style],1,FALSE),""),
IFERROR(VLOOKUP($O559,all_tags[style],1,FALSE),"")
)</f>
        <v/>
      </c>
      <c r="AG559" s="5" t="str">
        <f>_xlfn.TEXTJOIN("#",TRUE,
IFERROR(VLOOKUP($F559,all_tags[theme],1,FALSE),""),
IFERROR(VLOOKUP($G559,all_tags[theme],1,FALSE),""),
IFERROR(VLOOKUP($H559,all_tags[theme],1,FALSE),""),
IFERROR(VLOOKUP($I559,all_tags[theme],1,FALSE),""),
IFERROR(VLOOKUP($J559,all_tags[theme],1,FALSE),""),
IFERROR(VLOOKUP($K559,all_tags[theme],1,FALSE),""),
IFERROR(VLOOKUP($L559,all_tags[theme],1,FALSE),""),
IFERROR(VLOOKUP($M559,all_tags[theme],1,FALSE),""),
IFERROR(VLOOKUP($N559,all_tags[theme],1,FALSE),""),
IFERROR(VLOOKUP($O559,all_tags[theme],1,FALSE),"")
)</f>
        <v/>
      </c>
      <c r="AH559" s="5" t="str">
        <f>_xlfn.TEXTJOIN("#",TRUE,
IFERROR(VLOOKUP($F559,all_tags[topic],1,FALSE),""),
IFERROR(VLOOKUP($G559,all_tags[topic],1,FALSE),""),
IFERROR(VLOOKUP($H559,all_tags[topic],1,FALSE),""),
IFERROR(VLOOKUP($I559,all_tags[topic],1,FALSE),""),
IFERROR(VLOOKUP($J559,all_tags[topic],1,FALSE),""),
IFERROR(VLOOKUP($K559,all_tags[topic],1,FALSE),""),
IFERROR(VLOOKUP($L559,all_tags[topic],1,FALSE),""),
IFERROR(VLOOKUP($M559,all_tags[topic],1,FALSE),""),
IFERROR(VLOOKUP($N559,all_tags[topic],1,FALSE),""),
IFERROR(VLOOKUP($O559,all_tags[topic],1,FALSE),"")
)</f>
        <v>tool#technology</v>
      </c>
      <c r="AI559" s="5" t="str">
        <f>_xlfn.TEXTJOIN("#",TRUE,
IFERROR(VLOOKUP($F559,all_tags[area],1,FALSE),""),
IFERROR(VLOOKUP($G559,all_tags[area],1,FALSE),""),
IFERROR(VLOOKUP($H559,all_tags[area],1,FALSE),""),
IFERROR(VLOOKUP($I559,all_tags[area],1,FALSE),""),
IFERROR(VLOOKUP($J559,all_tags[area],1,FALSE),""),
IFERROR(VLOOKUP($K559,all_tags[area],1,FALSE),""),
IFERROR(VLOOKUP($L559,all_tags[area],1,FALSE),""),
IFERROR(VLOOKUP($M559,all_tags[area],1,FALSE),""),
IFERROR(VLOOKUP($N559,all_tags[area],1,FALSE),""),
IFERROR(VLOOKUP($O559,all_tags[area],1,FALSE),"")
)</f>
        <v/>
      </c>
      <c r="AJ559" s="5" t="str">
        <f>_xlfn.TEXTJOIN("#",TRUE,
IFERROR(VLOOKUP($F559,all_tags[technology],1,FALSE),""),
IFERROR(VLOOKUP($G559,all_tags[technology],1,FALSE),""),
IFERROR(VLOOKUP($H559,all_tags[technology],1,FALSE),""),
IFERROR(VLOOKUP($I559,all_tags[technology],1,FALSE),""),
IFERROR(VLOOKUP($J559,all_tags[technology],1,FALSE),""),
IFERROR(VLOOKUP($K559,all_tags[technology],1,FALSE),""),
IFERROR(VLOOKUP($L559,all_tags[technology],1,FALSE),""),
IFERROR(VLOOKUP($M559,all_tags[technology],1,FALSE),""),
IFERROR(VLOOKUP($N559,all_tags[technology],1,FALSE),""),
IFERROR(VLOOKUP($O559,all_tags[technology],1,FALSE),"")
)</f>
        <v>rstats</v>
      </c>
      <c r="AK559" s="5" t="str">
        <f>_xlfn.TEXTJOIN("#",TRUE,
IFERROR(VLOOKUP($F559,all_tags[other],1,FALSE),""),
IFERROR(VLOOKUP($G559,all_tags[other],1,FALSE),""),
IFERROR(VLOOKUP($H559,all_tags[other],1,FALSE),""),
IFERROR(VLOOKUP($I559,all_tags[other],1,FALSE),""),
IFERROR(VLOOKUP($J559,all_tags[other],1,FALSE),""),
IFERROR(VLOOKUP($K559,all_tags[other],1,FALSE),""),
IFERROR(VLOOKUP($L559,all_tags[other],1,FALSE),""),
IFERROR(VLOOKUP($M559,all_tags[other],1,FALSE),""),
IFERROR(VLOOKUP($N559,all_tags[other],1,FALSE),""),
IFERROR(VLOOKUP($O559,all_tags[other],1,FALSE),"")
)</f>
        <v/>
      </c>
      <c r="AL559" t="str">
        <f t="shared" si="8"/>
        <v>post;how-to;introduction;tool;technology;rstats</v>
      </c>
    </row>
    <row r="560" spans="1:38" x14ac:dyDescent="0.25">
      <c r="A560" t="str">
        <f>source_data[[#This Row],[link_id]]</f>
        <v>L01269</v>
      </c>
      <c r="B560" t="str">
        <f>source_data[[#This Row],[link]]</f>
        <v>https://docs.microsoft.com/en-us/azure/architecture/reference-architectures/ai/realtime-scoring-r</v>
      </c>
      <c r="C560" t="str">
        <f>source_data[[#This Row],[article_title]]</f>
        <v>Real-time scoring of R machine learning models</v>
      </c>
      <c r="D560" t="str">
        <f>source_data[[#This Row],[concatenate]]</f>
        <v>architecture;technology;ml;rstats</v>
      </c>
      <c r="E560">
        <f>source_data[[#This Row],[tag_count]]</f>
        <v>4</v>
      </c>
      <c r="F560" t="str" cm="1">
        <f t="array" ref="F560:I560">_xlfn.TEXTSPLIT(Table5[[#This Row],[concatenate]],";")</f>
        <v>architecture</v>
      </c>
      <c r="G560" t="str">
        <v>technology</v>
      </c>
      <c r="H560" t="str">
        <v>ml</v>
      </c>
      <c r="I560" t="str">
        <v>rstats</v>
      </c>
      <c r="Q560">
        <f>IF(ISBLANK(F560),-1,COUNTIF(all_tags[],F560)-COUNTIF(all_tags[category],F560))</f>
        <v>1</v>
      </c>
      <c r="R560">
        <f>IF(ISBLANK(G560),-1,COUNTIF(all_tags[],G560)-COUNTIF(all_tags[category],G560))</f>
        <v>1</v>
      </c>
      <c r="S560">
        <f>IF(ISBLANK(H560),-1,COUNTIF(all_tags[],H560)-COUNTIF(all_tags[category],H560))</f>
        <v>1</v>
      </c>
      <c r="T560">
        <f>IF(ISBLANK(I560),-1,COUNTIF(all_tags[],I560)-COUNTIF(all_tags[category],I560))</f>
        <v>1</v>
      </c>
      <c r="U560">
        <f>IF(ISBLANK(J560),-1,COUNTIF(all_tags[],J560)-COUNTIF(all_tags[category],J560))</f>
        <v>-1</v>
      </c>
      <c r="V560">
        <f>IF(ISBLANK(K560),-1,COUNTIF(all_tags[],K560)-COUNTIF(all_tags[category],K560))</f>
        <v>-1</v>
      </c>
      <c r="W560">
        <f>IF(ISBLANK(L560),-1,COUNTIF(all_tags[],L560)-COUNTIF(all_tags[category],L560))</f>
        <v>-1</v>
      </c>
      <c r="X560">
        <f>IF(ISBLANK(M560),-1,COUNTIF(all_tags[],M560)-COUNTIF(all_tags[category],M560))</f>
        <v>-1</v>
      </c>
      <c r="Y560">
        <f>IF(ISBLANK(N560),-1,COUNTIF(all_tags[],N560)-COUNTIF(all_tags[category],N560))</f>
        <v>-1</v>
      </c>
      <c r="Z560">
        <f>IF(ISBLANK(O560),-1,COUNTIF(all_tags[],O560)-COUNTIF(all_tags[category],O560))</f>
        <v>-1</v>
      </c>
      <c r="AB560" t="str">
        <f>Table5[[#This Row],[link_id]]</f>
        <v>L01269</v>
      </c>
      <c r="AC560" s="5" t="str">
        <f>_xlfn.TEXTJOIN("#",TRUE,
IFERROR(VLOOKUP($F560,all_tags[format],1,FALSE),""),
IFERROR(VLOOKUP($G560,all_tags[format],1,FALSE),""),
IFERROR(VLOOKUP($H560,all_tags[format],1,FALSE),""),
IFERROR(VLOOKUP($I560,all_tags[format],1,FALSE),""),
IFERROR(VLOOKUP($J560,all_tags[format],1,FALSE),""),
IFERROR(VLOOKUP($K560,all_tags[format],1,FALSE),""),
IFERROR(VLOOKUP($L560,all_tags[format],1,FALSE),""),
IFERROR(VLOOKUP($M560,all_tags[format],1,FALSE),""),
IFERROR(VLOOKUP($N560,all_tags[format],1,FALSE),""),
IFERROR(VLOOKUP($O560,all_tags[format],1,FALSE),"")
)</f>
        <v/>
      </c>
      <c r="AD560" s="5" t="str">
        <f>_xlfn.TEXTJOIN("#",TRUE,
IFERROR(VLOOKUP($F560,all_tags[type],1,FALSE),""),
IFERROR(VLOOKUP($G560,all_tags[type],1,FALSE),""),
IFERROR(VLOOKUP($H560,all_tags[type],1,FALSE),""),
IFERROR(VLOOKUP($I560,all_tags[type],1,FALSE),""),
IFERROR(VLOOKUP($J560,all_tags[type],1,FALSE),""),
IFERROR(VLOOKUP($K560,all_tags[type],1,FALSE),""),
IFERROR(VLOOKUP($L560,all_tags[type],1,FALSE),""),
IFERROR(VLOOKUP($M560,all_tags[type],1,FALSE),""),
IFERROR(VLOOKUP($N560,all_tags[type],1,FALSE),""),
IFERROR(VLOOKUP($O560,all_tags[type],1,FALSE),"")
)</f>
        <v>architecture</v>
      </c>
      <c r="AE560" s="5" t="str">
        <f>_xlfn.TEXTJOIN("#",TRUE,
IFERROR(VLOOKUP($F560,all_tags[level],1,FALSE),""),
IFERROR(VLOOKUP($G560,all_tags[level],1,FALSE),""),
IFERROR(VLOOKUP($H560,all_tags[level],1,FALSE),""),
IFERROR(VLOOKUP($I560,all_tags[level],1,FALSE),""),
IFERROR(VLOOKUP($J560,all_tags[level],1,FALSE),""),
IFERROR(VLOOKUP($K560,all_tags[level],1,FALSE),""),
IFERROR(VLOOKUP($L560,all_tags[level],1,FALSE),""),
IFERROR(VLOOKUP($M560,all_tags[level],1,FALSE),""),
IFERROR(VLOOKUP($N560,all_tags[level],1,FALSE),""),
IFERROR(VLOOKUP($O560,all_tags[level],1,FALSE),"")
)</f>
        <v/>
      </c>
      <c r="AF560" s="5" t="str">
        <f>_xlfn.TEXTJOIN("#",TRUE,
IFERROR(VLOOKUP($F560,all_tags[style],1,FALSE),""),
IFERROR(VLOOKUP($G560,all_tags[style],1,FALSE),""),
IFERROR(VLOOKUP($H560,all_tags[style],1,FALSE),""),
IFERROR(VLOOKUP($I560,all_tags[style],1,FALSE),""),
IFERROR(VLOOKUP($J560,all_tags[style],1,FALSE),""),
IFERROR(VLOOKUP($K560,all_tags[style],1,FALSE),""),
IFERROR(VLOOKUP($L560,all_tags[style],1,FALSE),""),
IFERROR(VLOOKUP($M560,all_tags[style],1,FALSE),""),
IFERROR(VLOOKUP($N560,all_tags[style],1,FALSE),""),
IFERROR(VLOOKUP($O560,all_tags[style],1,FALSE),"")
)</f>
        <v/>
      </c>
      <c r="AG560" s="5" t="str">
        <f>_xlfn.TEXTJOIN("#",TRUE,
IFERROR(VLOOKUP($F560,all_tags[theme],1,FALSE),""),
IFERROR(VLOOKUP($G560,all_tags[theme],1,FALSE),""),
IFERROR(VLOOKUP($H560,all_tags[theme],1,FALSE),""),
IFERROR(VLOOKUP($I560,all_tags[theme],1,FALSE),""),
IFERROR(VLOOKUP($J560,all_tags[theme],1,FALSE),""),
IFERROR(VLOOKUP($K560,all_tags[theme],1,FALSE),""),
IFERROR(VLOOKUP($L560,all_tags[theme],1,FALSE),""),
IFERROR(VLOOKUP($M560,all_tags[theme],1,FALSE),""),
IFERROR(VLOOKUP($N560,all_tags[theme],1,FALSE),""),
IFERROR(VLOOKUP($O560,all_tags[theme],1,FALSE),"")
)</f>
        <v/>
      </c>
      <c r="AH560" s="5" t="str">
        <f>_xlfn.TEXTJOIN("#",TRUE,
IFERROR(VLOOKUP($F560,all_tags[topic],1,FALSE),""),
IFERROR(VLOOKUP($G560,all_tags[topic],1,FALSE),""),
IFERROR(VLOOKUP($H560,all_tags[topic],1,FALSE),""),
IFERROR(VLOOKUP($I560,all_tags[topic],1,FALSE),""),
IFERROR(VLOOKUP($J560,all_tags[topic],1,FALSE),""),
IFERROR(VLOOKUP($K560,all_tags[topic],1,FALSE),""),
IFERROR(VLOOKUP($L560,all_tags[topic],1,FALSE),""),
IFERROR(VLOOKUP($M560,all_tags[topic],1,FALSE),""),
IFERROR(VLOOKUP($N560,all_tags[topic],1,FALSE),""),
IFERROR(VLOOKUP($O560,all_tags[topic],1,FALSE),"")
)</f>
        <v>technology</v>
      </c>
      <c r="AI560" s="5" t="str">
        <f>_xlfn.TEXTJOIN("#",TRUE,
IFERROR(VLOOKUP($F560,all_tags[area],1,FALSE),""),
IFERROR(VLOOKUP($G560,all_tags[area],1,FALSE),""),
IFERROR(VLOOKUP($H560,all_tags[area],1,FALSE),""),
IFERROR(VLOOKUP($I560,all_tags[area],1,FALSE),""),
IFERROR(VLOOKUP($J560,all_tags[area],1,FALSE),""),
IFERROR(VLOOKUP($K560,all_tags[area],1,FALSE),""),
IFERROR(VLOOKUP($L560,all_tags[area],1,FALSE),""),
IFERROR(VLOOKUP($M560,all_tags[area],1,FALSE),""),
IFERROR(VLOOKUP($N560,all_tags[area],1,FALSE),""),
IFERROR(VLOOKUP($O560,all_tags[area],1,FALSE),"")
)</f>
        <v>ml</v>
      </c>
      <c r="AJ560" s="5" t="str">
        <f>_xlfn.TEXTJOIN("#",TRUE,
IFERROR(VLOOKUP($F560,all_tags[technology],1,FALSE),""),
IFERROR(VLOOKUP($G560,all_tags[technology],1,FALSE),""),
IFERROR(VLOOKUP($H560,all_tags[technology],1,FALSE),""),
IFERROR(VLOOKUP($I560,all_tags[technology],1,FALSE),""),
IFERROR(VLOOKUP($J560,all_tags[technology],1,FALSE),""),
IFERROR(VLOOKUP($K560,all_tags[technology],1,FALSE),""),
IFERROR(VLOOKUP($L560,all_tags[technology],1,FALSE),""),
IFERROR(VLOOKUP($M560,all_tags[technology],1,FALSE),""),
IFERROR(VLOOKUP($N560,all_tags[technology],1,FALSE),""),
IFERROR(VLOOKUP($O560,all_tags[technology],1,FALSE),"")
)</f>
        <v>rstats</v>
      </c>
      <c r="AK560" s="5" t="str">
        <f>_xlfn.TEXTJOIN("#",TRUE,
IFERROR(VLOOKUP($F560,all_tags[other],1,FALSE),""),
IFERROR(VLOOKUP($G560,all_tags[other],1,FALSE),""),
IFERROR(VLOOKUP($H560,all_tags[other],1,FALSE),""),
IFERROR(VLOOKUP($I560,all_tags[other],1,FALSE),""),
IFERROR(VLOOKUP($J560,all_tags[other],1,FALSE),""),
IFERROR(VLOOKUP($K560,all_tags[other],1,FALSE),""),
IFERROR(VLOOKUP($L560,all_tags[other],1,FALSE),""),
IFERROR(VLOOKUP($M560,all_tags[other],1,FALSE),""),
IFERROR(VLOOKUP($N560,all_tags[other],1,FALSE),""),
IFERROR(VLOOKUP($O560,all_tags[other],1,FALSE),"")
)</f>
        <v/>
      </c>
      <c r="AL560" t="str">
        <f t="shared" si="8"/>
        <v>architecture;technology;ml;rstats</v>
      </c>
    </row>
    <row r="561" spans="1:38" x14ac:dyDescent="0.25">
      <c r="A561" t="str">
        <f>source_data[[#This Row],[link_id]]</f>
        <v>L01273</v>
      </c>
      <c r="B561" t="str">
        <f>source_data[[#This Row],[link]]</f>
        <v>https://www.eurekalert.org/pub_releases/2018-12/mali-hib122018.php</v>
      </c>
      <c r="C561" t="str">
        <f>source_data[[#This Row],[article_title]]</f>
        <v>How is big data impacting sports analytics?</v>
      </c>
      <c r="D561" t="str">
        <f>source_data[[#This Row],[concatenate]]</f>
        <v>post;paper;research;sports</v>
      </c>
      <c r="E561">
        <f>source_data[[#This Row],[tag_count]]</f>
        <v>4</v>
      </c>
      <c r="F561" t="str" cm="1">
        <f t="array" ref="F561:I561">_xlfn.TEXTSPLIT(Table5[[#This Row],[concatenate]],";")</f>
        <v>post</v>
      </c>
      <c r="G561" t="str">
        <v>paper</v>
      </c>
      <c r="H561" t="str">
        <v>research</v>
      </c>
      <c r="I561" t="str">
        <v>sports</v>
      </c>
      <c r="Q561">
        <f>IF(ISBLANK(F561),-1,COUNTIF(all_tags[],F561)-COUNTIF(all_tags[category],F561))</f>
        <v>1</v>
      </c>
      <c r="R561">
        <f>IF(ISBLANK(G561),-1,COUNTIF(all_tags[],G561)-COUNTIF(all_tags[category],G561))</f>
        <v>1</v>
      </c>
      <c r="S561">
        <f>IF(ISBLANK(H561),-1,COUNTIF(all_tags[],H561)-COUNTIF(all_tags[category],H561))</f>
        <v>1</v>
      </c>
      <c r="T561">
        <f>IF(ISBLANK(I561),-1,COUNTIF(all_tags[],I561)-COUNTIF(all_tags[category],I561))</f>
        <v>1</v>
      </c>
      <c r="U561">
        <f>IF(ISBLANK(J561),-1,COUNTIF(all_tags[],J561)-COUNTIF(all_tags[category],J561))</f>
        <v>-1</v>
      </c>
      <c r="V561">
        <f>IF(ISBLANK(K561),-1,COUNTIF(all_tags[],K561)-COUNTIF(all_tags[category],K561))</f>
        <v>-1</v>
      </c>
      <c r="W561">
        <f>IF(ISBLANK(L561),-1,COUNTIF(all_tags[],L561)-COUNTIF(all_tags[category],L561))</f>
        <v>-1</v>
      </c>
      <c r="X561">
        <f>IF(ISBLANK(M561),-1,COUNTIF(all_tags[],M561)-COUNTIF(all_tags[category],M561))</f>
        <v>-1</v>
      </c>
      <c r="Y561">
        <f>IF(ISBLANK(N561),-1,COUNTIF(all_tags[],N561)-COUNTIF(all_tags[category],N561))</f>
        <v>-1</v>
      </c>
      <c r="Z561">
        <f>IF(ISBLANK(O561),-1,COUNTIF(all_tags[],O561)-COUNTIF(all_tags[category],O561))</f>
        <v>-1</v>
      </c>
      <c r="AB561" t="str">
        <f>Table5[[#This Row],[link_id]]</f>
        <v>L01273</v>
      </c>
      <c r="AC561" s="5" t="str">
        <f>_xlfn.TEXTJOIN("#",TRUE,
IFERROR(VLOOKUP($F561,all_tags[format],1,FALSE),""),
IFERROR(VLOOKUP($G561,all_tags[format],1,FALSE),""),
IFERROR(VLOOKUP($H561,all_tags[format],1,FALSE),""),
IFERROR(VLOOKUP($I561,all_tags[format],1,FALSE),""),
IFERROR(VLOOKUP($J561,all_tags[format],1,FALSE),""),
IFERROR(VLOOKUP($K561,all_tags[format],1,FALSE),""),
IFERROR(VLOOKUP($L561,all_tags[format],1,FALSE),""),
IFERROR(VLOOKUP($M561,all_tags[format],1,FALSE),""),
IFERROR(VLOOKUP($N561,all_tags[format],1,FALSE),""),
IFERROR(VLOOKUP($O561,all_tags[format],1,FALSE),"")
)</f>
        <v>post#paper</v>
      </c>
      <c r="AD561" s="5" t="str">
        <f>_xlfn.TEXTJOIN("#",TRUE,
IFERROR(VLOOKUP($F561,all_tags[type],1,FALSE),""),
IFERROR(VLOOKUP($G561,all_tags[type],1,FALSE),""),
IFERROR(VLOOKUP($H561,all_tags[type],1,FALSE),""),
IFERROR(VLOOKUP($I561,all_tags[type],1,FALSE),""),
IFERROR(VLOOKUP($J561,all_tags[type],1,FALSE),""),
IFERROR(VLOOKUP($K561,all_tags[type],1,FALSE),""),
IFERROR(VLOOKUP($L561,all_tags[type],1,FALSE),""),
IFERROR(VLOOKUP($M561,all_tags[type],1,FALSE),""),
IFERROR(VLOOKUP($N561,all_tags[type],1,FALSE),""),
IFERROR(VLOOKUP($O561,all_tags[type],1,FALSE),"")
)</f>
        <v>research</v>
      </c>
      <c r="AE561" s="5" t="str">
        <f>_xlfn.TEXTJOIN("#",TRUE,
IFERROR(VLOOKUP($F561,all_tags[level],1,FALSE),""),
IFERROR(VLOOKUP($G561,all_tags[level],1,FALSE),""),
IFERROR(VLOOKUP($H561,all_tags[level],1,FALSE),""),
IFERROR(VLOOKUP($I561,all_tags[level],1,FALSE),""),
IFERROR(VLOOKUP($J561,all_tags[level],1,FALSE),""),
IFERROR(VLOOKUP($K561,all_tags[level],1,FALSE),""),
IFERROR(VLOOKUP($L561,all_tags[level],1,FALSE),""),
IFERROR(VLOOKUP($M561,all_tags[level],1,FALSE),""),
IFERROR(VLOOKUP($N561,all_tags[level],1,FALSE),""),
IFERROR(VLOOKUP($O561,all_tags[level],1,FALSE),"")
)</f>
        <v/>
      </c>
      <c r="AF561" s="5" t="str">
        <f>_xlfn.TEXTJOIN("#",TRUE,
IFERROR(VLOOKUP($F561,all_tags[style],1,FALSE),""),
IFERROR(VLOOKUP($G561,all_tags[style],1,FALSE),""),
IFERROR(VLOOKUP($H561,all_tags[style],1,FALSE),""),
IFERROR(VLOOKUP($I561,all_tags[style],1,FALSE),""),
IFERROR(VLOOKUP($J561,all_tags[style],1,FALSE),""),
IFERROR(VLOOKUP($K561,all_tags[style],1,FALSE),""),
IFERROR(VLOOKUP($L561,all_tags[style],1,FALSE),""),
IFERROR(VLOOKUP($M561,all_tags[style],1,FALSE),""),
IFERROR(VLOOKUP($N561,all_tags[style],1,FALSE),""),
IFERROR(VLOOKUP($O561,all_tags[style],1,FALSE),"")
)</f>
        <v/>
      </c>
      <c r="AG561" s="5" t="str">
        <f>_xlfn.TEXTJOIN("#",TRUE,
IFERROR(VLOOKUP($F561,all_tags[theme],1,FALSE),""),
IFERROR(VLOOKUP($G561,all_tags[theme],1,FALSE),""),
IFERROR(VLOOKUP($H561,all_tags[theme],1,FALSE),""),
IFERROR(VLOOKUP($I561,all_tags[theme],1,FALSE),""),
IFERROR(VLOOKUP($J561,all_tags[theme],1,FALSE),""),
IFERROR(VLOOKUP($K561,all_tags[theme],1,FALSE),""),
IFERROR(VLOOKUP($L561,all_tags[theme],1,FALSE),""),
IFERROR(VLOOKUP($M561,all_tags[theme],1,FALSE),""),
IFERROR(VLOOKUP($N561,all_tags[theme],1,FALSE),""),
IFERROR(VLOOKUP($O561,all_tags[theme],1,FALSE),"")
)</f>
        <v/>
      </c>
      <c r="AH561" s="5" t="str">
        <f>_xlfn.TEXTJOIN("#",TRUE,
IFERROR(VLOOKUP($F561,all_tags[topic],1,FALSE),""),
IFERROR(VLOOKUP($G561,all_tags[topic],1,FALSE),""),
IFERROR(VLOOKUP($H561,all_tags[topic],1,FALSE),""),
IFERROR(VLOOKUP($I561,all_tags[topic],1,FALSE),""),
IFERROR(VLOOKUP($J561,all_tags[topic],1,FALSE),""),
IFERROR(VLOOKUP($K561,all_tags[topic],1,FALSE),""),
IFERROR(VLOOKUP($L561,all_tags[topic],1,FALSE),""),
IFERROR(VLOOKUP($M561,all_tags[topic],1,FALSE),""),
IFERROR(VLOOKUP($N561,all_tags[topic],1,FALSE),""),
IFERROR(VLOOKUP($O561,all_tags[topic],1,FALSE),"")
)</f>
        <v/>
      </c>
      <c r="AI561" s="5" t="str">
        <f>_xlfn.TEXTJOIN("#",TRUE,
IFERROR(VLOOKUP($F561,all_tags[area],1,FALSE),""),
IFERROR(VLOOKUP($G561,all_tags[area],1,FALSE),""),
IFERROR(VLOOKUP($H561,all_tags[area],1,FALSE),""),
IFERROR(VLOOKUP($I561,all_tags[area],1,FALSE),""),
IFERROR(VLOOKUP($J561,all_tags[area],1,FALSE),""),
IFERROR(VLOOKUP($K561,all_tags[area],1,FALSE),""),
IFERROR(VLOOKUP($L561,all_tags[area],1,FALSE),""),
IFERROR(VLOOKUP($M561,all_tags[area],1,FALSE),""),
IFERROR(VLOOKUP($N561,all_tags[area],1,FALSE),""),
IFERROR(VLOOKUP($O561,all_tags[area],1,FALSE),"")
)</f>
        <v>sports</v>
      </c>
      <c r="AJ561" s="5" t="str">
        <f>_xlfn.TEXTJOIN("#",TRUE,
IFERROR(VLOOKUP($F561,all_tags[technology],1,FALSE),""),
IFERROR(VLOOKUP($G561,all_tags[technology],1,FALSE),""),
IFERROR(VLOOKUP($H561,all_tags[technology],1,FALSE),""),
IFERROR(VLOOKUP($I561,all_tags[technology],1,FALSE),""),
IFERROR(VLOOKUP($J561,all_tags[technology],1,FALSE),""),
IFERROR(VLOOKUP($K561,all_tags[technology],1,FALSE),""),
IFERROR(VLOOKUP($L561,all_tags[technology],1,FALSE),""),
IFERROR(VLOOKUP($M561,all_tags[technology],1,FALSE),""),
IFERROR(VLOOKUP($N561,all_tags[technology],1,FALSE),""),
IFERROR(VLOOKUP($O561,all_tags[technology],1,FALSE),"")
)</f>
        <v/>
      </c>
      <c r="AK561" s="5" t="str">
        <f>_xlfn.TEXTJOIN("#",TRUE,
IFERROR(VLOOKUP($F561,all_tags[other],1,FALSE),""),
IFERROR(VLOOKUP($G561,all_tags[other],1,FALSE),""),
IFERROR(VLOOKUP($H561,all_tags[other],1,FALSE),""),
IFERROR(VLOOKUP($I561,all_tags[other],1,FALSE),""),
IFERROR(VLOOKUP($J561,all_tags[other],1,FALSE),""),
IFERROR(VLOOKUP($K561,all_tags[other],1,FALSE),""),
IFERROR(VLOOKUP($L561,all_tags[other],1,FALSE),""),
IFERROR(VLOOKUP($M561,all_tags[other],1,FALSE),""),
IFERROR(VLOOKUP($N561,all_tags[other],1,FALSE),""),
IFERROR(VLOOKUP($O561,all_tags[other],1,FALSE),"")
)</f>
        <v/>
      </c>
      <c r="AL561" t="str">
        <f t="shared" si="8"/>
        <v>post;paper;research;sports</v>
      </c>
    </row>
    <row r="562" spans="1:38" x14ac:dyDescent="0.25">
      <c r="A562" t="str">
        <f>source_data[[#This Row],[link_id]]</f>
        <v>L01274</v>
      </c>
      <c r="B562" t="str">
        <f>source_data[[#This Row],[link]]</f>
        <v>https://twitter.com/garymarcus/status/1068898577261322240</v>
      </c>
      <c r="C562" t="str">
        <f>source_data[[#This Row],[article_title]]</f>
        <v>Long discussion of deep learning’s great shortcoming now post on Medium: https://t.co/sjUUhi7Gv5</v>
      </c>
      <c r="D562" t="str">
        <f>source_data[[#This Row],[concatenate]]</f>
        <v>post;perspective;cautionary-tale;pitfall;dl</v>
      </c>
      <c r="E562">
        <f>source_data[[#This Row],[tag_count]]</f>
        <v>6</v>
      </c>
      <c r="F562" t="str" cm="1">
        <f t="array" ref="F562:J562">_xlfn.TEXTSPLIT(Table5[[#This Row],[concatenate]],";")</f>
        <v>post</v>
      </c>
      <c r="G562" t="str">
        <v>perspective</v>
      </c>
      <c r="H562" t="str">
        <v>cautionary-tale</v>
      </c>
      <c r="I562" t="str">
        <v>pitfall</v>
      </c>
      <c r="J562" t="str">
        <v>dl</v>
      </c>
      <c r="Q562">
        <f>IF(ISBLANK(F562),-1,COUNTIF(all_tags[],F562)-COUNTIF(all_tags[category],F562))</f>
        <v>1</v>
      </c>
      <c r="R562">
        <f>IF(ISBLANK(G562),-1,COUNTIF(all_tags[],G562)-COUNTIF(all_tags[category],G562))</f>
        <v>1</v>
      </c>
      <c r="S562">
        <f>IF(ISBLANK(H562),-1,COUNTIF(all_tags[],H562)-COUNTIF(all_tags[category],H562))</f>
        <v>1</v>
      </c>
      <c r="T562">
        <f>IF(ISBLANK(I562),-1,COUNTIF(all_tags[],I562)-COUNTIF(all_tags[category],I562))</f>
        <v>1</v>
      </c>
      <c r="U562">
        <f>IF(ISBLANK(J562),-1,COUNTIF(all_tags[],J562)-COUNTIF(all_tags[category],J562))</f>
        <v>1</v>
      </c>
      <c r="V562">
        <f>IF(ISBLANK(K562),-1,COUNTIF(all_tags[],K562)-COUNTIF(all_tags[category],K562))</f>
        <v>-1</v>
      </c>
      <c r="W562">
        <f>IF(ISBLANK(L562),-1,COUNTIF(all_tags[],L562)-COUNTIF(all_tags[category],L562))</f>
        <v>-1</v>
      </c>
      <c r="X562">
        <f>IF(ISBLANK(M562),-1,COUNTIF(all_tags[],M562)-COUNTIF(all_tags[category],M562))</f>
        <v>-1</v>
      </c>
      <c r="Y562">
        <f>IF(ISBLANK(N562),-1,COUNTIF(all_tags[],N562)-COUNTIF(all_tags[category],N562))</f>
        <v>-1</v>
      </c>
      <c r="Z562">
        <f>IF(ISBLANK(O562),-1,COUNTIF(all_tags[],O562)-COUNTIF(all_tags[category],O562))</f>
        <v>-1</v>
      </c>
      <c r="AB562" t="str">
        <f>Table5[[#This Row],[link_id]]</f>
        <v>L01274</v>
      </c>
      <c r="AC562" s="5" t="str">
        <f>_xlfn.TEXTJOIN("#",TRUE,
IFERROR(VLOOKUP($F562,all_tags[format],1,FALSE),""),
IFERROR(VLOOKUP($G562,all_tags[format],1,FALSE),""),
IFERROR(VLOOKUP($H562,all_tags[format],1,FALSE),""),
IFERROR(VLOOKUP($I562,all_tags[format],1,FALSE),""),
IFERROR(VLOOKUP($J562,all_tags[format],1,FALSE),""),
IFERROR(VLOOKUP($K562,all_tags[format],1,FALSE),""),
IFERROR(VLOOKUP($L562,all_tags[format],1,FALSE),""),
IFERROR(VLOOKUP($M562,all_tags[format],1,FALSE),""),
IFERROR(VLOOKUP($N562,all_tags[format],1,FALSE),""),
IFERROR(VLOOKUP($O562,all_tags[format],1,FALSE),"")
)</f>
        <v>post</v>
      </c>
      <c r="AD562" s="5" t="str">
        <f>_xlfn.TEXTJOIN("#",TRUE,
IFERROR(VLOOKUP($F562,all_tags[type],1,FALSE),""),
IFERROR(VLOOKUP($G562,all_tags[type],1,FALSE),""),
IFERROR(VLOOKUP($H562,all_tags[type],1,FALSE),""),
IFERROR(VLOOKUP($I562,all_tags[type],1,FALSE),""),
IFERROR(VLOOKUP($J562,all_tags[type],1,FALSE),""),
IFERROR(VLOOKUP($K562,all_tags[type],1,FALSE),""),
IFERROR(VLOOKUP($L562,all_tags[type],1,FALSE),""),
IFERROR(VLOOKUP($M562,all_tags[type],1,FALSE),""),
IFERROR(VLOOKUP($N562,all_tags[type],1,FALSE),""),
IFERROR(VLOOKUP($O562,all_tags[type],1,FALSE),"")
)</f>
        <v>perspective</v>
      </c>
      <c r="AE562" s="5" t="str">
        <f>_xlfn.TEXTJOIN("#",TRUE,
IFERROR(VLOOKUP($F562,all_tags[level],1,FALSE),""),
IFERROR(VLOOKUP($G562,all_tags[level],1,FALSE),""),
IFERROR(VLOOKUP($H562,all_tags[level],1,FALSE),""),
IFERROR(VLOOKUP($I562,all_tags[level],1,FALSE),""),
IFERROR(VLOOKUP($J562,all_tags[level],1,FALSE),""),
IFERROR(VLOOKUP($K562,all_tags[level],1,FALSE),""),
IFERROR(VLOOKUP($L562,all_tags[level],1,FALSE),""),
IFERROR(VLOOKUP($M562,all_tags[level],1,FALSE),""),
IFERROR(VLOOKUP($N562,all_tags[level],1,FALSE),""),
IFERROR(VLOOKUP($O562,all_tags[level],1,FALSE),"")
)</f>
        <v/>
      </c>
      <c r="AF562" s="5" t="str">
        <f>_xlfn.TEXTJOIN("#",TRUE,
IFERROR(VLOOKUP($F562,all_tags[style],1,FALSE),""),
IFERROR(VLOOKUP($G562,all_tags[style],1,FALSE),""),
IFERROR(VLOOKUP($H562,all_tags[style],1,FALSE),""),
IFERROR(VLOOKUP($I562,all_tags[style],1,FALSE),""),
IFERROR(VLOOKUP($J562,all_tags[style],1,FALSE),""),
IFERROR(VLOOKUP($K562,all_tags[style],1,FALSE),""),
IFERROR(VLOOKUP($L562,all_tags[style],1,FALSE),""),
IFERROR(VLOOKUP($M562,all_tags[style],1,FALSE),""),
IFERROR(VLOOKUP($N562,all_tags[style],1,FALSE),""),
IFERROR(VLOOKUP($O562,all_tags[style],1,FALSE),"")
)</f>
        <v>cautionary-tale</v>
      </c>
      <c r="AG562" s="5" t="str">
        <f>_xlfn.TEXTJOIN("#",TRUE,
IFERROR(VLOOKUP($F562,all_tags[theme],1,FALSE),""),
IFERROR(VLOOKUP($G562,all_tags[theme],1,FALSE),""),
IFERROR(VLOOKUP($H562,all_tags[theme],1,FALSE),""),
IFERROR(VLOOKUP($I562,all_tags[theme],1,FALSE),""),
IFERROR(VLOOKUP($J562,all_tags[theme],1,FALSE),""),
IFERROR(VLOOKUP($K562,all_tags[theme],1,FALSE),""),
IFERROR(VLOOKUP($L562,all_tags[theme],1,FALSE),""),
IFERROR(VLOOKUP($M562,all_tags[theme],1,FALSE),""),
IFERROR(VLOOKUP($N562,all_tags[theme],1,FALSE),""),
IFERROR(VLOOKUP($O562,all_tags[theme],1,FALSE),"")
)</f>
        <v>pitfall</v>
      </c>
      <c r="AH562" s="5" t="str">
        <f>_xlfn.TEXTJOIN("#",TRUE,
IFERROR(VLOOKUP($F562,all_tags[topic],1,FALSE),""),
IFERROR(VLOOKUP($G562,all_tags[topic],1,FALSE),""),
IFERROR(VLOOKUP($H562,all_tags[topic],1,FALSE),""),
IFERROR(VLOOKUP($I562,all_tags[topic],1,FALSE),""),
IFERROR(VLOOKUP($J562,all_tags[topic],1,FALSE),""),
IFERROR(VLOOKUP($K562,all_tags[topic],1,FALSE),""),
IFERROR(VLOOKUP($L562,all_tags[topic],1,FALSE),""),
IFERROR(VLOOKUP($M562,all_tags[topic],1,FALSE),""),
IFERROR(VLOOKUP($N562,all_tags[topic],1,FALSE),""),
IFERROR(VLOOKUP($O562,all_tags[topic],1,FALSE),"")
)</f>
        <v/>
      </c>
      <c r="AI562" s="5" t="str">
        <f>_xlfn.TEXTJOIN("#",TRUE,
IFERROR(VLOOKUP($F562,all_tags[area],1,FALSE),""),
IFERROR(VLOOKUP($G562,all_tags[area],1,FALSE),""),
IFERROR(VLOOKUP($H562,all_tags[area],1,FALSE),""),
IFERROR(VLOOKUP($I562,all_tags[area],1,FALSE),""),
IFERROR(VLOOKUP($J562,all_tags[area],1,FALSE),""),
IFERROR(VLOOKUP($K562,all_tags[area],1,FALSE),""),
IFERROR(VLOOKUP($L562,all_tags[area],1,FALSE),""),
IFERROR(VLOOKUP($M562,all_tags[area],1,FALSE),""),
IFERROR(VLOOKUP($N562,all_tags[area],1,FALSE),""),
IFERROR(VLOOKUP($O562,all_tags[area],1,FALSE),"")
)</f>
        <v>dl</v>
      </c>
      <c r="AJ562" s="5" t="str">
        <f>_xlfn.TEXTJOIN("#",TRUE,
IFERROR(VLOOKUP($F562,all_tags[technology],1,FALSE),""),
IFERROR(VLOOKUP($G562,all_tags[technology],1,FALSE),""),
IFERROR(VLOOKUP($H562,all_tags[technology],1,FALSE),""),
IFERROR(VLOOKUP($I562,all_tags[technology],1,FALSE),""),
IFERROR(VLOOKUP($J562,all_tags[technology],1,FALSE),""),
IFERROR(VLOOKUP($K562,all_tags[technology],1,FALSE),""),
IFERROR(VLOOKUP($L562,all_tags[technology],1,FALSE),""),
IFERROR(VLOOKUP($M562,all_tags[technology],1,FALSE),""),
IFERROR(VLOOKUP($N562,all_tags[technology],1,FALSE),""),
IFERROR(VLOOKUP($O562,all_tags[technology],1,FALSE),"")
)</f>
        <v/>
      </c>
      <c r="AK562" s="5" t="str">
        <f>_xlfn.TEXTJOIN("#",TRUE,
IFERROR(VLOOKUP($F562,all_tags[other],1,FALSE),""),
IFERROR(VLOOKUP($G562,all_tags[other],1,FALSE),""),
IFERROR(VLOOKUP($H562,all_tags[other],1,FALSE),""),
IFERROR(VLOOKUP($I562,all_tags[other],1,FALSE),""),
IFERROR(VLOOKUP($J562,all_tags[other],1,FALSE),""),
IFERROR(VLOOKUP($K562,all_tags[other],1,FALSE),""),
IFERROR(VLOOKUP($L562,all_tags[other],1,FALSE),""),
IFERROR(VLOOKUP($M562,all_tags[other],1,FALSE),""),
IFERROR(VLOOKUP($N562,all_tags[other],1,FALSE),""),
IFERROR(VLOOKUP($O562,all_tags[other],1,FALSE),"")
)</f>
        <v/>
      </c>
      <c r="AL562" t="str">
        <f t="shared" si="8"/>
        <v>post;perspective;cautionary-tale;pitfall;dl</v>
      </c>
    </row>
    <row r="563" spans="1:38" ht="45" x14ac:dyDescent="0.25">
      <c r="A563" t="str">
        <f>source_data[[#This Row],[link_id]]</f>
        <v>L01276</v>
      </c>
      <c r="B563" t="str">
        <f>source_data[[#This Row],[link]]</f>
        <v>https://paulvanderlaken.com/2017/08/10/r-resources-cheatsheets-tutorials-books/</v>
      </c>
      <c r="C563" t="str">
        <f>source_data[[#This Row],[article_title]]</f>
        <v>R resources (free courses, books, tutorials, &amp; cheat sheets)</v>
      </c>
      <c r="D563" t="str">
        <f>source_data[[#This Row],[concatenate]]</f>
        <v>book;list;tutorial;cheatsheet;resource;technology;rstats</v>
      </c>
      <c r="E563">
        <f>source_data[[#This Row],[tag_count]]</f>
        <v>4</v>
      </c>
      <c r="F563" t="str" cm="1">
        <f t="array" ref="F563:L563">_xlfn.TEXTSPLIT(Table5[[#This Row],[concatenate]],";")</f>
        <v>book</v>
      </c>
      <c r="G563" t="str">
        <v>list</v>
      </c>
      <c r="H563" t="str">
        <v>tutorial</v>
      </c>
      <c r="I563" t="str">
        <v>cheatsheet</v>
      </c>
      <c r="J563" t="str">
        <v>resource</v>
      </c>
      <c r="K563" t="str">
        <v>technology</v>
      </c>
      <c r="L563" t="str">
        <v>rstats</v>
      </c>
      <c r="Q563">
        <f>IF(ISBLANK(F563),-1,COUNTIF(all_tags[],F563)-COUNTIF(all_tags[category],F563))</f>
        <v>1</v>
      </c>
      <c r="R563">
        <f>IF(ISBLANK(G563),-1,COUNTIF(all_tags[],G563)-COUNTIF(all_tags[category],G563))</f>
        <v>1</v>
      </c>
      <c r="S563">
        <f>IF(ISBLANK(H563),-1,COUNTIF(all_tags[],H563)-COUNTIF(all_tags[category],H563))</f>
        <v>1</v>
      </c>
      <c r="T563">
        <f>IF(ISBLANK(I563),-1,COUNTIF(all_tags[],I563)-COUNTIF(all_tags[category],I563))</f>
        <v>1</v>
      </c>
      <c r="U563">
        <f>IF(ISBLANK(J563),-1,COUNTIF(all_tags[],J563)-COUNTIF(all_tags[category],J563))</f>
        <v>1</v>
      </c>
      <c r="V563">
        <f>IF(ISBLANK(K563),-1,COUNTIF(all_tags[],K563)-COUNTIF(all_tags[category],K563))</f>
        <v>1</v>
      </c>
      <c r="W563">
        <f>IF(ISBLANK(L563),-1,COUNTIF(all_tags[],L563)-COUNTIF(all_tags[category],L563))</f>
        <v>1</v>
      </c>
      <c r="X563">
        <f>IF(ISBLANK(M563),-1,COUNTIF(all_tags[],M563)-COUNTIF(all_tags[category],M563))</f>
        <v>-1</v>
      </c>
      <c r="Y563">
        <f>IF(ISBLANK(N563),-1,COUNTIF(all_tags[],N563)-COUNTIF(all_tags[category],N563))</f>
        <v>-1</v>
      </c>
      <c r="Z563">
        <f>IF(ISBLANK(O563),-1,COUNTIF(all_tags[],O563)-COUNTIF(all_tags[category],O563))</f>
        <v>-1</v>
      </c>
      <c r="AB563" t="str">
        <f>Table5[[#This Row],[link_id]]</f>
        <v>L01276</v>
      </c>
      <c r="AC563" s="5" t="str">
        <f>_xlfn.TEXTJOIN("#",TRUE,
IFERROR(VLOOKUP($F563,all_tags[format],1,FALSE),""),
IFERROR(VLOOKUP($G563,all_tags[format],1,FALSE),""),
IFERROR(VLOOKUP($H563,all_tags[format],1,FALSE),""),
IFERROR(VLOOKUP($I563,all_tags[format],1,FALSE),""),
IFERROR(VLOOKUP($J563,all_tags[format],1,FALSE),""),
IFERROR(VLOOKUP($K563,all_tags[format],1,FALSE),""),
IFERROR(VLOOKUP($L563,all_tags[format],1,FALSE),""),
IFERROR(VLOOKUP($M563,all_tags[format],1,FALSE),""),
IFERROR(VLOOKUP($N563,all_tags[format],1,FALSE),""),
IFERROR(VLOOKUP($O563,all_tags[format],1,FALSE),"")
)</f>
        <v>book</v>
      </c>
      <c r="AD563" s="5" t="str">
        <f>_xlfn.TEXTJOIN("#",TRUE,
IFERROR(VLOOKUP($F563,all_tags[type],1,FALSE),""),
IFERROR(VLOOKUP($G563,all_tags[type],1,FALSE),""),
IFERROR(VLOOKUP($H563,all_tags[type],1,FALSE),""),
IFERROR(VLOOKUP($I563,all_tags[type],1,FALSE),""),
IFERROR(VLOOKUP($J563,all_tags[type],1,FALSE),""),
IFERROR(VLOOKUP($K563,all_tags[type],1,FALSE),""),
IFERROR(VLOOKUP($L563,all_tags[type],1,FALSE),""),
IFERROR(VLOOKUP($M563,all_tags[type],1,FALSE),""),
IFERROR(VLOOKUP($N563,all_tags[type],1,FALSE),""),
IFERROR(VLOOKUP($O563,all_tags[type],1,FALSE),"")
)</f>
        <v>list#tutorial#cheatsheet#resource</v>
      </c>
      <c r="AE563" s="5" t="str">
        <f>_xlfn.TEXTJOIN("#",TRUE,
IFERROR(VLOOKUP($F563,all_tags[level],1,FALSE),""),
IFERROR(VLOOKUP($G563,all_tags[level],1,FALSE),""),
IFERROR(VLOOKUP($H563,all_tags[level],1,FALSE),""),
IFERROR(VLOOKUP($I563,all_tags[level],1,FALSE),""),
IFERROR(VLOOKUP($J563,all_tags[level],1,FALSE),""),
IFERROR(VLOOKUP($K563,all_tags[level],1,FALSE),""),
IFERROR(VLOOKUP($L563,all_tags[level],1,FALSE),""),
IFERROR(VLOOKUP($M563,all_tags[level],1,FALSE),""),
IFERROR(VLOOKUP($N563,all_tags[level],1,FALSE),""),
IFERROR(VLOOKUP($O563,all_tags[level],1,FALSE),"")
)</f>
        <v/>
      </c>
      <c r="AF563" s="5" t="str">
        <f>_xlfn.TEXTJOIN("#",TRUE,
IFERROR(VLOOKUP($F563,all_tags[style],1,FALSE),""),
IFERROR(VLOOKUP($G563,all_tags[style],1,FALSE),""),
IFERROR(VLOOKUP($H563,all_tags[style],1,FALSE),""),
IFERROR(VLOOKUP($I563,all_tags[style],1,FALSE),""),
IFERROR(VLOOKUP($J563,all_tags[style],1,FALSE),""),
IFERROR(VLOOKUP($K563,all_tags[style],1,FALSE),""),
IFERROR(VLOOKUP($L563,all_tags[style],1,FALSE),""),
IFERROR(VLOOKUP($M563,all_tags[style],1,FALSE),""),
IFERROR(VLOOKUP($N563,all_tags[style],1,FALSE),""),
IFERROR(VLOOKUP($O563,all_tags[style],1,FALSE),"")
)</f>
        <v/>
      </c>
      <c r="AG563" s="5" t="str">
        <f>_xlfn.TEXTJOIN("#",TRUE,
IFERROR(VLOOKUP($F563,all_tags[theme],1,FALSE),""),
IFERROR(VLOOKUP($G563,all_tags[theme],1,FALSE),""),
IFERROR(VLOOKUP($H563,all_tags[theme],1,FALSE),""),
IFERROR(VLOOKUP($I563,all_tags[theme],1,FALSE),""),
IFERROR(VLOOKUP($J563,all_tags[theme],1,FALSE),""),
IFERROR(VLOOKUP($K563,all_tags[theme],1,FALSE),""),
IFERROR(VLOOKUP($L563,all_tags[theme],1,FALSE),""),
IFERROR(VLOOKUP($M563,all_tags[theme],1,FALSE),""),
IFERROR(VLOOKUP($N563,all_tags[theme],1,FALSE),""),
IFERROR(VLOOKUP($O563,all_tags[theme],1,FALSE),"")
)</f>
        <v/>
      </c>
      <c r="AH563" s="5" t="str">
        <f>_xlfn.TEXTJOIN("#",TRUE,
IFERROR(VLOOKUP($F563,all_tags[topic],1,FALSE),""),
IFERROR(VLOOKUP($G563,all_tags[topic],1,FALSE),""),
IFERROR(VLOOKUP($H563,all_tags[topic],1,FALSE),""),
IFERROR(VLOOKUP($I563,all_tags[topic],1,FALSE),""),
IFERROR(VLOOKUP($J563,all_tags[topic],1,FALSE),""),
IFERROR(VLOOKUP($K563,all_tags[topic],1,FALSE),""),
IFERROR(VLOOKUP($L563,all_tags[topic],1,FALSE),""),
IFERROR(VLOOKUP($M563,all_tags[topic],1,FALSE),""),
IFERROR(VLOOKUP($N563,all_tags[topic],1,FALSE),""),
IFERROR(VLOOKUP($O563,all_tags[topic],1,FALSE),"")
)</f>
        <v>technology</v>
      </c>
      <c r="AI563" s="5" t="str">
        <f>_xlfn.TEXTJOIN("#",TRUE,
IFERROR(VLOOKUP($F563,all_tags[area],1,FALSE),""),
IFERROR(VLOOKUP($G563,all_tags[area],1,FALSE),""),
IFERROR(VLOOKUP($H563,all_tags[area],1,FALSE),""),
IFERROR(VLOOKUP($I563,all_tags[area],1,FALSE),""),
IFERROR(VLOOKUP($J563,all_tags[area],1,FALSE),""),
IFERROR(VLOOKUP($K563,all_tags[area],1,FALSE),""),
IFERROR(VLOOKUP($L563,all_tags[area],1,FALSE),""),
IFERROR(VLOOKUP($M563,all_tags[area],1,FALSE),""),
IFERROR(VLOOKUP($N563,all_tags[area],1,FALSE),""),
IFERROR(VLOOKUP($O563,all_tags[area],1,FALSE),"")
)</f>
        <v/>
      </c>
      <c r="AJ563" s="5" t="str">
        <f>_xlfn.TEXTJOIN("#",TRUE,
IFERROR(VLOOKUP($F563,all_tags[technology],1,FALSE),""),
IFERROR(VLOOKUP($G563,all_tags[technology],1,FALSE),""),
IFERROR(VLOOKUP($H563,all_tags[technology],1,FALSE),""),
IFERROR(VLOOKUP($I563,all_tags[technology],1,FALSE),""),
IFERROR(VLOOKUP($J563,all_tags[technology],1,FALSE),""),
IFERROR(VLOOKUP($K563,all_tags[technology],1,FALSE),""),
IFERROR(VLOOKUP($L563,all_tags[technology],1,FALSE),""),
IFERROR(VLOOKUP($M563,all_tags[technology],1,FALSE),""),
IFERROR(VLOOKUP($N563,all_tags[technology],1,FALSE),""),
IFERROR(VLOOKUP($O563,all_tags[technology],1,FALSE),"")
)</f>
        <v>rstats</v>
      </c>
      <c r="AK563" s="5" t="str">
        <f>_xlfn.TEXTJOIN("#",TRUE,
IFERROR(VLOOKUP($F563,all_tags[other],1,FALSE),""),
IFERROR(VLOOKUP($G563,all_tags[other],1,FALSE),""),
IFERROR(VLOOKUP($H563,all_tags[other],1,FALSE),""),
IFERROR(VLOOKUP($I563,all_tags[other],1,FALSE),""),
IFERROR(VLOOKUP($J563,all_tags[other],1,FALSE),""),
IFERROR(VLOOKUP($K563,all_tags[other],1,FALSE),""),
IFERROR(VLOOKUP($L563,all_tags[other],1,FALSE),""),
IFERROR(VLOOKUP($M563,all_tags[other],1,FALSE),""),
IFERROR(VLOOKUP($N563,all_tags[other],1,FALSE),""),
IFERROR(VLOOKUP($O563,all_tags[other],1,FALSE),"")
)</f>
        <v/>
      </c>
      <c r="AL563" t="str">
        <f t="shared" si="8"/>
        <v>book;list;tutorial;cheatsheet;resource;technology;rstats</v>
      </c>
    </row>
    <row r="564" spans="1:38" x14ac:dyDescent="0.25">
      <c r="A564" t="str">
        <f>source_data[[#This Row],[link_id]]</f>
        <v>L01278</v>
      </c>
      <c r="B564" t="str">
        <f>source_data[[#This Row],[link]]</f>
        <v>https://www.tidyverse.org/articles/2018/11/parsnip-0-0-1/</v>
      </c>
      <c r="C564" t="str">
        <f>source_data[[#This Row],[article_title]]</f>
        <v>parsnip</v>
      </c>
      <c r="D564" t="str">
        <f>source_data[[#This Row],[concatenate]]</f>
        <v>post;package;introduction;tool;technique;model</v>
      </c>
      <c r="E564">
        <f>source_data[[#This Row],[tag_count]]</f>
        <v>5</v>
      </c>
      <c r="F564" t="str" cm="1">
        <f t="array" ref="F564:K564">_xlfn.TEXTSPLIT(Table5[[#This Row],[concatenate]],";")</f>
        <v>post</v>
      </c>
      <c r="G564" t="str">
        <v>package</v>
      </c>
      <c r="H564" t="str">
        <v>introduction</v>
      </c>
      <c r="I564" t="str">
        <v>tool</v>
      </c>
      <c r="J564" t="str">
        <v>technique</v>
      </c>
      <c r="K564" t="str">
        <v>model</v>
      </c>
      <c r="Q564">
        <f>IF(ISBLANK(F564),-1,COUNTIF(all_tags[],F564)-COUNTIF(all_tags[category],F564))</f>
        <v>1</v>
      </c>
      <c r="R564">
        <f>IF(ISBLANK(G564),-1,COUNTIF(all_tags[],G564)-COUNTIF(all_tags[category],G564))</f>
        <v>1</v>
      </c>
      <c r="S564">
        <f>IF(ISBLANK(H564),-1,COUNTIF(all_tags[],H564)-COUNTIF(all_tags[category],H564))</f>
        <v>1</v>
      </c>
      <c r="T564">
        <f>IF(ISBLANK(I564),-1,COUNTIF(all_tags[],I564)-COUNTIF(all_tags[category],I564))</f>
        <v>1</v>
      </c>
      <c r="U564">
        <f>IF(ISBLANK(J564),-1,COUNTIF(all_tags[],J564)-COUNTIF(all_tags[category],J564))</f>
        <v>1</v>
      </c>
      <c r="V564">
        <f>IF(ISBLANK(K564),-1,COUNTIF(all_tags[],K564)-COUNTIF(all_tags[category],K564))</f>
        <v>1</v>
      </c>
      <c r="W564">
        <f>IF(ISBLANK(L564),-1,COUNTIF(all_tags[],L564)-COUNTIF(all_tags[category],L564))</f>
        <v>-1</v>
      </c>
      <c r="X564">
        <f>IF(ISBLANK(M564),-1,COUNTIF(all_tags[],M564)-COUNTIF(all_tags[category],M564))</f>
        <v>-1</v>
      </c>
      <c r="Y564">
        <f>IF(ISBLANK(N564),-1,COUNTIF(all_tags[],N564)-COUNTIF(all_tags[category],N564))</f>
        <v>-1</v>
      </c>
      <c r="Z564">
        <f>IF(ISBLANK(O564),-1,COUNTIF(all_tags[],O564)-COUNTIF(all_tags[category],O564))</f>
        <v>-1</v>
      </c>
      <c r="AB564" t="str">
        <f>Table5[[#This Row],[link_id]]</f>
        <v>L01278</v>
      </c>
      <c r="AC564" s="5" t="str">
        <f>_xlfn.TEXTJOIN("#",TRUE,
IFERROR(VLOOKUP($F564,all_tags[format],1,FALSE),""),
IFERROR(VLOOKUP($G564,all_tags[format],1,FALSE),""),
IFERROR(VLOOKUP($H564,all_tags[format],1,FALSE),""),
IFERROR(VLOOKUP($I564,all_tags[format],1,FALSE),""),
IFERROR(VLOOKUP($J564,all_tags[format],1,FALSE),""),
IFERROR(VLOOKUP($K564,all_tags[format],1,FALSE),""),
IFERROR(VLOOKUP($L564,all_tags[format],1,FALSE),""),
IFERROR(VLOOKUP($M564,all_tags[format],1,FALSE),""),
IFERROR(VLOOKUP($N564,all_tags[format],1,FALSE),""),
IFERROR(VLOOKUP($O564,all_tags[format],1,FALSE),"")
)</f>
        <v>post#package</v>
      </c>
      <c r="AD564" s="5" t="str">
        <f>_xlfn.TEXTJOIN("#",TRUE,
IFERROR(VLOOKUP($F564,all_tags[type],1,FALSE),""),
IFERROR(VLOOKUP($G564,all_tags[type],1,FALSE),""),
IFERROR(VLOOKUP($H564,all_tags[type],1,FALSE),""),
IFERROR(VLOOKUP($I564,all_tags[type],1,FALSE),""),
IFERROR(VLOOKUP($J564,all_tags[type],1,FALSE),""),
IFERROR(VLOOKUP($K564,all_tags[type],1,FALSE),""),
IFERROR(VLOOKUP($L564,all_tags[type],1,FALSE),""),
IFERROR(VLOOKUP($M564,all_tags[type],1,FALSE),""),
IFERROR(VLOOKUP($N564,all_tags[type],1,FALSE),""),
IFERROR(VLOOKUP($O564,all_tags[type],1,FALSE),"")
)</f>
        <v/>
      </c>
      <c r="AE564" s="5" t="str">
        <f>_xlfn.TEXTJOIN("#",TRUE,
IFERROR(VLOOKUP($F564,all_tags[level],1,FALSE),""),
IFERROR(VLOOKUP($G564,all_tags[level],1,FALSE),""),
IFERROR(VLOOKUP($H564,all_tags[level],1,FALSE),""),
IFERROR(VLOOKUP($I564,all_tags[level],1,FALSE),""),
IFERROR(VLOOKUP($J564,all_tags[level],1,FALSE),""),
IFERROR(VLOOKUP($K564,all_tags[level],1,FALSE),""),
IFERROR(VLOOKUP($L564,all_tags[level],1,FALSE),""),
IFERROR(VLOOKUP($M564,all_tags[level],1,FALSE),""),
IFERROR(VLOOKUP($N564,all_tags[level],1,FALSE),""),
IFERROR(VLOOKUP($O564,all_tags[level],1,FALSE),"")
)</f>
        <v>introduction</v>
      </c>
      <c r="AF564" s="5" t="str">
        <f>_xlfn.TEXTJOIN("#",TRUE,
IFERROR(VLOOKUP($F564,all_tags[style],1,FALSE),""),
IFERROR(VLOOKUP($G564,all_tags[style],1,FALSE),""),
IFERROR(VLOOKUP($H564,all_tags[style],1,FALSE),""),
IFERROR(VLOOKUP($I564,all_tags[style],1,FALSE),""),
IFERROR(VLOOKUP($J564,all_tags[style],1,FALSE),""),
IFERROR(VLOOKUP($K564,all_tags[style],1,FALSE),""),
IFERROR(VLOOKUP($L564,all_tags[style],1,FALSE),""),
IFERROR(VLOOKUP($M564,all_tags[style],1,FALSE),""),
IFERROR(VLOOKUP($N564,all_tags[style],1,FALSE),""),
IFERROR(VLOOKUP($O564,all_tags[style],1,FALSE),"")
)</f>
        <v/>
      </c>
      <c r="AG564" s="5" t="str">
        <f>_xlfn.TEXTJOIN("#",TRUE,
IFERROR(VLOOKUP($F564,all_tags[theme],1,FALSE),""),
IFERROR(VLOOKUP($G564,all_tags[theme],1,FALSE),""),
IFERROR(VLOOKUP($H564,all_tags[theme],1,FALSE),""),
IFERROR(VLOOKUP($I564,all_tags[theme],1,FALSE),""),
IFERROR(VLOOKUP($J564,all_tags[theme],1,FALSE),""),
IFERROR(VLOOKUP($K564,all_tags[theme],1,FALSE),""),
IFERROR(VLOOKUP($L564,all_tags[theme],1,FALSE),""),
IFERROR(VLOOKUP($M564,all_tags[theme],1,FALSE),""),
IFERROR(VLOOKUP($N564,all_tags[theme],1,FALSE),""),
IFERROR(VLOOKUP($O564,all_tags[theme],1,FALSE),"")
)</f>
        <v/>
      </c>
      <c r="AH564" s="5" t="str">
        <f>_xlfn.TEXTJOIN("#",TRUE,
IFERROR(VLOOKUP($F564,all_tags[topic],1,FALSE),""),
IFERROR(VLOOKUP($G564,all_tags[topic],1,FALSE),""),
IFERROR(VLOOKUP($H564,all_tags[topic],1,FALSE),""),
IFERROR(VLOOKUP($I564,all_tags[topic],1,FALSE),""),
IFERROR(VLOOKUP($J564,all_tags[topic],1,FALSE),""),
IFERROR(VLOOKUP($K564,all_tags[topic],1,FALSE),""),
IFERROR(VLOOKUP($L564,all_tags[topic],1,FALSE),""),
IFERROR(VLOOKUP($M564,all_tags[topic],1,FALSE),""),
IFERROR(VLOOKUP($N564,all_tags[topic],1,FALSE),""),
IFERROR(VLOOKUP($O564,all_tags[topic],1,FALSE),"")
)</f>
        <v>tool#technique</v>
      </c>
      <c r="AI564" s="5" t="str">
        <f>_xlfn.TEXTJOIN("#",TRUE,
IFERROR(VLOOKUP($F564,all_tags[area],1,FALSE),""),
IFERROR(VLOOKUP($G564,all_tags[area],1,FALSE),""),
IFERROR(VLOOKUP($H564,all_tags[area],1,FALSE),""),
IFERROR(VLOOKUP($I564,all_tags[area],1,FALSE),""),
IFERROR(VLOOKUP($J564,all_tags[area],1,FALSE),""),
IFERROR(VLOOKUP($K564,all_tags[area],1,FALSE),""),
IFERROR(VLOOKUP($L564,all_tags[area],1,FALSE),""),
IFERROR(VLOOKUP($M564,all_tags[area],1,FALSE),""),
IFERROR(VLOOKUP($N564,all_tags[area],1,FALSE),""),
IFERROR(VLOOKUP($O564,all_tags[area],1,FALSE),"")
)</f>
        <v>model</v>
      </c>
      <c r="AJ564" s="5" t="str">
        <f>_xlfn.TEXTJOIN("#",TRUE,
IFERROR(VLOOKUP($F564,all_tags[technology],1,FALSE),""),
IFERROR(VLOOKUP($G564,all_tags[technology],1,FALSE),""),
IFERROR(VLOOKUP($H564,all_tags[technology],1,FALSE),""),
IFERROR(VLOOKUP($I564,all_tags[technology],1,FALSE),""),
IFERROR(VLOOKUP($J564,all_tags[technology],1,FALSE),""),
IFERROR(VLOOKUP($K564,all_tags[technology],1,FALSE),""),
IFERROR(VLOOKUP($L564,all_tags[technology],1,FALSE),""),
IFERROR(VLOOKUP($M564,all_tags[technology],1,FALSE),""),
IFERROR(VLOOKUP($N564,all_tags[technology],1,FALSE),""),
IFERROR(VLOOKUP($O564,all_tags[technology],1,FALSE),"")
)</f>
        <v/>
      </c>
      <c r="AK564" s="5" t="str">
        <f>_xlfn.TEXTJOIN("#",TRUE,
IFERROR(VLOOKUP($F564,all_tags[other],1,FALSE),""),
IFERROR(VLOOKUP($G564,all_tags[other],1,FALSE),""),
IFERROR(VLOOKUP($H564,all_tags[other],1,FALSE),""),
IFERROR(VLOOKUP($I564,all_tags[other],1,FALSE),""),
IFERROR(VLOOKUP($J564,all_tags[other],1,FALSE),""),
IFERROR(VLOOKUP($K564,all_tags[other],1,FALSE),""),
IFERROR(VLOOKUP($L564,all_tags[other],1,FALSE),""),
IFERROR(VLOOKUP($M564,all_tags[other],1,FALSE),""),
IFERROR(VLOOKUP($N564,all_tags[other],1,FALSE),""),
IFERROR(VLOOKUP($O564,all_tags[other],1,FALSE),"")
)</f>
        <v/>
      </c>
      <c r="AL564" t="str">
        <f t="shared" si="8"/>
        <v>post;package;introduction;tool;technique;model</v>
      </c>
    </row>
    <row r="565" spans="1:38" x14ac:dyDescent="0.25">
      <c r="A565" t="str">
        <f>source_data[[#This Row],[link_id]]</f>
        <v>L01284</v>
      </c>
      <c r="B565" t="str">
        <f>source_data[[#This Row],[link]]</f>
        <v>https://www.jessesadler.com/post/gis-with-r-intro/</v>
      </c>
      <c r="C565" t="str">
        <f>source_data[[#This Row],[article_title]]</f>
        <v>Introduction to GIS with R</v>
      </c>
      <c r="D565" t="str">
        <f>source_data[[#This Row],[concatenate]]</f>
        <v>post;tutorial;introduction;technique;technology;geospatial;rstats</v>
      </c>
      <c r="E565">
        <f>source_data[[#This Row],[tag_count]]</f>
        <v>7</v>
      </c>
      <c r="F565" t="str" cm="1">
        <f t="array" ref="F565:L565">_xlfn.TEXTSPLIT(Table5[[#This Row],[concatenate]],";")</f>
        <v>post</v>
      </c>
      <c r="G565" t="str">
        <v>tutorial</v>
      </c>
      <c r="H565" t="str">
        <v>introduction</v>
      </c>
      <c r="I565" t="str">
        <v>technique</v>
      </c>
      <c r="J565" t="str">
        <v>technology</v>
      </c>
      <c r="K565" t="str">
        <v>geospatial</v>
      </c>
      <c r="L565" t="str">
        <v>rstats</v>
      </c>
      <c r="Q565">
        <f>IF(ISBLANK(F565),-1,COUNTIF(all_tags[],F565)-COUNTIF(all_tags[category],F565))</f>
        <v>1</v>
      </c>
      <c r="R565">
        <f>IF(ISBLANK(G565),-1,COUNTIF(all_tags[],G565)-COUNTIF(all_tags[category],G565))</f>
        <v>1</v>
      </c>
      <c r="S565">
        <f>IF(ISBLANK(H565),-1,COUNTIF(all_tags[],H565)-COUNTIF(all_tags[category],H565))</f>
        <v>1</v>
      </c>
      <c r="T565">
        <f>IF(ISBLANK(I565),-1,COUNTIF(all_tags[],I565)-COUNTIF(all_tags[category],I565))</f>
        <v>1</v>
      </c>
      <c r="U565">
        <f>IF(ISBLANK(J565),-1,COUNTIF(all_tags[],J565)-COUNTIF(all_tags[category],J565))</f>
        <v>1</v>
      </c>
      <c r="V565">
        <f>IF(ISBLANK(K565),-1,COUNTIF(all_tags[],K565)-COUNTIF(all_tags[category],K565))</f>
        <v>1</v>
      </c>
      <c r="W565">
        <f>IF(ISBLANK(L565),-1,COUNTIF(all_tags[],L565)-COUNTIF(all_tags[category],L565))</f>
        <v>1</v>
      </c>
      <c r="X565">
        <f>IF(ISBLANK(M565),-1,COUNTIF(all_tags[],M565)-COUNTIF(all_tags[category],M565))</f>
        <v>-1</v>
      </c>
      <c r="Y565">
        <f>IF(ISBLANK(N565),-1,COUNTIF(all_tags[],N565)-COUNTIF(all_tags[category],N565))</f>
        <v>-1</v>
      </c>
      <c r="Z565">
        <f>IF(ISBLANK(O565),-1,COUNTIF(all_tags[],O565)-COUNTIF(all_tags[category],O565))</f>
        <v>-1</v>
      </c>
      <c r="AB565" t="str">
        <f>Table5[[#This Row],[link_id]]</f>
        <v>L01284</v>
      </c>
      <c r="AC565" s="5" t="str">
        <f>_xlfn.TEXTJOIN("#",TRUE,
IFERROR(VLOOKUP($F565,all_tags[format],1,FALSE),""),
IFERROR(VLOOKUP($G565,all_tags[format],1,FALSE),""),
IFERROR(VLOOKUP($H565,all_tags[format],1,FALSE),""),
IFERROR(VLOOKUP($I565,all_tags[format],1,FALSE),""),
IFERROR(VLOOKUP($J565,all_tags[format],1,FALSE),""),
IFERROR(VLOOKUP($K565,all_tags[format],1,FALSE),""),
IFERROR(VLOOKUP($L565,all_tags[format],1,FALSE),""),
IFERROR(VLOOKUP($M565,all_tags[format],1,FALSE),""),
IFERROR(VLOOKUP($N565,all_tags[format],1,FALSE),""),
IFERROR(VLOOKUP($O565,all_tags[format],1,FALSE),"")
)</f>
        <v>post</v>
      </c>
      <c r="AD565" s="5" t="str">
        <f>_xlfn.TEXTJOIN("#",TRUE,
IFERROR(VLOOKUP($F565,all_tags[type],1,FALSE),""),
IFERROR(VLOOKUP($G565,all_tags[type],1,FALSE),""),
IFERROR(VLOOKUP($H565,all_tags[type],1,FALSE),""),
IFERROR(VLOOKUP($I565,all_tags[type],1,FALSE),""),
IFERROR(VLOOKUP($J565,all_tags[type],1,FALSE),""),
IFERROR(VLOOKUP($K565,all_tags[type],1,FALSE),""),
IFERROR(VLOOKUP($L565,all_tags[type],1,FALSE),""),
IFERROR(VLOOKUP($M565,all_tags[type],1,FALSE),""),
IFERROR(VLOOKUP($N565,all_tags[type],1,FALSE),""),
IFERROR(VLOOKUP($O565,all_tags[type],1,FALSE),"")
)</f>
        <v>tutorial</v>
      </c>
      <c r="AE565" s="5" t="str">
        <f>_xlfn.TEXTJOIN("#",TRUE,
IFERROR(VLOOKUP($F565,all_tags[level],1,FALSE),""),
IFERROR(VLOOKUP($G565,all_tags[level],1,FALSE),""),
IFERROR(VLOOKUP($H565,all_tags[level],1,FALSE),""),
IFERROR(VLOOKUP($I565,all_tags[level],1,FALSE),""),
IFERROR(VLOOKUP($J565,all_tags[level],1,FALSE),""),
IFERROR(VLOOKUP($K565,all_tags[level],1,FALSE),""),
IFERROR(VLOOKUP($L565,all_tags[level],1,FALSE),""),
IFERROR(VLOOKUP($M565,all_tags[level],1,FALSE),""),
IFERROR(VLOOKUP($N565,all_tags[level],1,FALSE),""),
IFERROR(VLOOKUP($O565,all_tags[level],1,FALSE),"")
)</f>
        <v>introduction</v>
      </c>
      <c r="AF565" s="5" t="str">
        <f>_xlfn.TEXTJOIN("#",TRUE,
IFERROR(VLOOKUP($F565,all_tags[style],1,FALSE),""),
IFERROR(VLOOKUP($G565,all_tags[style],1,FALSE),""),
IFERROR(VLOOKUP($H565,all_tags[style],1,FALSE),""),
IFERROR(VLOOKUP($I565,all_tags[style],1,FALSE),""),
IFERROR(VLOOKUP($J565,all_tags[style],1,FALSE),""),
IFERROR(VLOOKUP($K565,all_tags[style],1,FALSE),""),
IFERROR(VLOOKUP($L565,all_tags[style],1,FALSE),""),
IFERROR(VLOOKUP($M565,all_tags[style],1,FALSE),""),
IFERROR(VLOOKUP($N565,all_tags[style],1,FALSE),""),
IFERROR(VLOOKUP($O565,all_tags[style],1,FALSE),"")
)</f>
        <v/>
      </c>
      <c r="AG565" s="5" t="str">
        <f>_xlfn.TEXTJOIN("#",TRUE,
IFERROR(VLOOKUP($F565,all_tags[theme],1,FALSE),""),
IFERROR(VLOOKUP($G565,all_tags[theme],1,FALSE),""),
IFERROR(VLOOKUP($H565,all_tags[theme],1,FALSE),""),
IFERROR(VLOOKUP($I565,all_tags[theme],1,FALSE),""),
IFERROR(VLOOKUP($J565,all_tags[theme],1,FALSE),""),
IFERROR(VLOOKUP($K565,all_tags[theme],1,FALSE),""),
IFERROR(VLOOKUP($L565,all_tags[theme],1,FALSE),""),
IFERROR(VLOOKUP($M565,all_tags[theme],1,FALSE),""),
IFERROR(VLOOKUP($N565,all_tags[theme],1,FALSE),""),
IFERROR(VLOOKUP($O565,all_tags[theme],1,FALSE),"")
)</f>
        <v/>
      </c>
      <c r="AH565" s="5" t="str">
        <f>_xlfn.TEXTJOIN("#",TRUE,
IFERROR(VLOOKUP($F565,all_tags[topic],1,FALSE),""),
IFERROR(VLOOKUP($G565,all_tags[topic],1,FALSE),""),
IFERROR(VLOOKUP($H565,all_tags[topic],1,FALSE),""),
IFERROR(VLOOKUP($I565,all_tags[topic],1,FALSE),""),
IFERROR(VLOOKUP($J565,all_tags[topic],1,FALSE),""),
IFERROR(VLOOKUP($K565,all_tags[topic],1,FALSE),""),
IFERROR(VLOOKUP($L565,all_tags[topic],1,FALSE),""),
IFERROR(VLOOKUP($M565,all_tags[topic],1,FALSE),""),
IFERROR(VLOOKUP($N565,all_tags[topic],1,FALSE),""),
IFERROR(VLOOKUP($O565,all_tags[topic],1,FALSE),"")
)</f>
        <v>technique#technology</v>
      </c>
      <c r="AI565" s="5" t="str">
        <f>_xlfn.TEXTJOIN("#",TRUE,
IFERROR(VLOOKUP($F565,all_tags[area],1,FALSE),""),
IFERROR(VLOOKUP($G565,all_tags[area],1,FALSE),""),
IFERROR(VLOOKUP($H565,all_tags[area],1,FALSE),""),
IFERROR(VLOOKUP($I565,all_tags[area],1,FALSE),""),
IFERROR(VLOOKUP($J565,all_tags[area],1,FALSE),""),
IFERROR(VLOOKUP($K565,all_tags[area],1,FALSE),""),
IFERROR(VLOOKUP($L565,all_tags[area],1,FALSE),""),
IFERROR(VLOOKUP($M565,all_tags[area],1,FALSE),""),
IFERROR(VLOOKUP($N565,all_tags[area],1,FALSE),""),
IFERROR(VLOOKUP($O565,all_tags[area],1,FALSE),"")
)</f>
        <v>geospatial</v>
      </c>
      <c r="AJ565" s="5" t="str">
        <f>_xlfn.TEXTJOIN("#",TRUE,
IFERROR(VLOOKUP($F565,all_tags[technology],1,FALSE),""),
IFERROR(VLOOKUP($G565,all_tags[technology],1,FALSE),""),
IFERROR(VLOOKUP($H565,all_tags[technology],1,FALSE),""),
IFERROR(VLOOKUP($I565,all_tags[technology],1,FALSE),""),
IFERROR(VLOOKUP($J565,all_tags[technology],1,FALSE),""),
IFERROR(VLOOKUP($K565,all_tags[technology],1,FALSE),""),
IFERROR(VLOOKUP($L565,all_tags[technology],1,FALSE),""),
IFERROR(VLOOKUP($M565,all_tags[technology],1,FALSE),""),
IFERROR(VLOOKUP($N565,all_tags[technology],1,FALSE),""),
IFERROR(VLOOKUP($O565,all_tags[technology],1,FALSE),"")
)</f>
        <v>rstats</v>
      </c>
      <c r="AK565" s="5" t="str">
        <f>_xlfn.TEXTJOIN("#",TRUE,
IFERROR(VLOOKUP($F565,all_tags[other],1,FALSE),""),
IFERROR(VLOOKUP($G565,all_tags[other],1,FALSE),""),
IFERROR(VLOOKUP($H565,all_tags[other],1,FALSE),""),
IFERROR(VLOOKUP($I565,all_tags[other],1,FALSE),""),
IFERROR(VLOOKUP($J565,all_tags[other],1,FALSE),""),
IFERROR(VLOOKUP($K565,all_tags[other],1,FALSE),""),
IFERROR(VLOOKUP($L565,all_tags[other],1,FALSE),""),
IFERROR(VLOOKUP($M565,all_tags[other],1,FALSE),""),
IFERROR(VLOOKUP($N565,all_tags[other],1,FALSE),""),
IFERROR(VLOOKUP($O565,all_tags[other],1,FALSE),"")
)</f>
        <v/>
      </c>
      <c r="AL565" t="str">
        <f t="shared" si="8"/>
        <v>post;tutorial;introduction;technique;technology;geospatial;rstats</v>
      </c>
    </row>
    <row r="566" spans="1:38" ht="30" x14ac:dyDescent="0.25">
      <c r="A566" t="str">
        <f>source_data[[#This Row],[link_id]]</f>
        <v>L01286</v>
      </c>
      <c r="B566" t="str">
        <f>source_data[[#This Row],[link]]</f>
        <v>https://blogs.rstudio.com/tensorflow/posts/2018-12-18-object-detection-concepts/</v>
      </c>
      <c r="C566" t="str">
        <f>source_data[[#This Row],[article_title]]</f>
        <v>Concepts in object detection</v>
      </c>
      <c r="D566" t="str">
        <f>source_data[[#This Row],[concatenate]]</f>
        <v>post;overview;explainer;technique;technology;image-recognition;tensorflow</v>
      </c>
      <c r="E566">
        <f>source_data[[#This Row],[tag_count]]</f>
        <v>6</v>
      </c>
      <c r="F566" t="str" cm="1">
        <f t="array" ref="F566:L566">_xlfn.TEXTSPLIT(Table5[[#This Row],[concatenate]],";")</f>
        <v>post</v>
      </c>
      <c r="G566" t="str">
        <v>overview</v>
      </c>
      <c r="H566" t="str">
        <v>explainer</v>
      </c>
      <c r="I566" t="str">
        <v>technique</v>
      </c>
      <c r="J566" t="str">
        <v>technology</v>
      </c>
      <c r="K566" t="str">
        <v>image-recognition</v>
      </c>
      <c r="L566" t="str">
        <v>tensorflow</v>
      </c>
      <c r="Q566">
        <f>IF(ISBLANK(F566),-1,COUNTIF(all_tags[],F566)-COUNTIF(all_tags[category],F566))</f>
        <v>1</v>
      </c>
      <c r="R566">
        <f>IF(ISBLANK(G566),-1,COUNTIF(all_tags[],G566)-COUNTIF(all_tags[category],G566))</f>
        <v>1</v>
      </c>
      <c r="S566">
        <f>IF(ISBLANK(H566),-1,COUNTIF(all_tags[],H566)-COUNTIF(all_tags[category],H566))</f>
        <v>1</v>
      </c>
      <c r="T566">
        <f>IF(ISBLANK(I566),-1,COUNTIF(all_tags[],I566)-COUNTIF(all_tags[category],I566))</f>
        <v>1</v>
      </c>
      <c r="U566">
        <f>IF(ISBLANK(J566),-1,COUNTIF(all_tags[],J566)-COUNTIF(all_tags[category],J566))</f>
        <v>1</v>
      </c>
      <c r="V566">
        <f>IF(ISBLANK(K566),-1,COUNTIF(all_tags[],K566)-COUNTIF(all_tags[category],K566))</f>
        <v>1</v>
      </c>
      <c r="W566">
        <f>IF(ISBLANK(L566),-1,COUNTIF(all_tags[],L566)-COUNTIF(all_tags[category],L566))</f>
        <v>1</v>
      </c>
      <c r="X566">
        <f>IF(ISBLANK(M566),-1,COUNTIF(all_tags[],M566)-COUNTIF(all_tags[category],M566))</f>
        <v>-1</v>
      </c>
      <c r="Y566">
        <f>IF(ISBLANK(N566),-1,COUNTIF(all_tags[],N566)-COUNTIF(all_tags[category],N566))</f>
        <v>-1</v>
      </c>
      <c r="Z566">
        <f>IF(ISBLANK(O566),-1,COUNTIF(all_tags[],O566)-COUNTIF(all_tags[category],O566))</f>
        <v>-1</v>
      </c>
      <c r="AB566" t="str">
        <f>Table5[[#This Row],[link_id]]</f>
        <v>L01286</v>
      </c>
      <c r="AC566" s="5" t="str">
        <f>_xlfn.TEXTJOIN("#",TRUE,
IFERROR(VLOOKUP($F566,all_tags[format],1,FALSE),""),
IFERROR(VLOOKUP($G566,all_tags[format],1,FALSE),""),
IFERROR(VLOOKUP($H566,all_tags[format],1,FALSE),""),
IFERROR(VLOOKUP($I566,all_tags[format],1,FALSE),""),
IFERROR(VLOOKUP($J566,all_tags[format],1,FALSE),""),
IFERROR(VLOOKUP($K566,all_tags[format],1,FALSE),""),
IFERROR(VLOOKUP($L566,all_tags[format],1,FALSE),""),
IFERROR(VLOOKUP($M566,all_tags[format],1,FALSE),""),
IFERROR(VLOOKUP($N566,all_tags[format],1,FALSE),""),
IFERROR(VLOOKUP($O566,all_tags[format],1,FALSE),"")
)</f>
        <v>post</v>
      </c>
      <c r="AD566" s="5" t="str">
        <f>_xlfn.TEXTJOIN("#",TRUE,
IFERROR(VLOOKUP($F566,all_tags[type],1,FALSE),""),
IFERROR(VLOOKUP($G566,all_tags[type],1,FALSE),""),
IFERROR(VLOOKUP($H566,all_tags[type],1,FALSE),""),
IFERROR(VLOOKUP($I566,all_tags[type],1,FALSE),""),
IFERROR(VLOOKUP($J566,all_tags[type],1,FALSE),""),
IFERROR(VLOOKUP($K566,all_tags[type],1,FALSE),""),
IFERROR(VLOOKUP($L566,all_tags[type],1,FALSE),""),
IFERROR(VLOOKUP($M566,all_tags[type],1,FALSE),""),
IFERROR(VLOOKUP($N566,all_tags[type],1,FALSE),""),
IFERROR(VLOOKUP($O566,all_tags[type],1,FALSE),"")
)</f>
        <v/>
      </c>
      <c r="AE566" s="5" t="str">
        <f>_xlfn.TEXTJOIN("#",TRUE,
IFERROR(VLOOKUP($F566,all_tags[level],1,FALSE),""),
IFERROR(VLOOKUP($G566,all_tags[level],1,FALSE),""),
IFERROR(VLOOKUP($H566,all_tags[level],1,FALSE),""),
IFERROR(VLOOKUP($I566,all_tags[level],1,FALSE),""),
IFERROR(VLOOKUP($J566,all_tags[level],1,FALSE),""),
IFERROR(VLOOKUP($K566,all_tags[level],1,FALSE),""),
IFERROR(VLOOKUP($L566,all_tags[level],1,FALSE),""),
IFERROR(VLOOKUP($M566,all_tags[level],1,FALSE),""),
IFERROR(VLOOKUP($N566,all_tags[level],1,FALSE),""),
IFERROR(VLOOKUP($O566,all_tags[level],1,FALSE),"")
)</f>
        <v>overview#explainer</v>
      </c>
      <c r="AF566" s="5" t="str">
        <f>_xlfn.TEXTJOIN("#",TRUE,
IFERROR(VLOOKUP($F566,all_tags[style],1,FALSE),""),
IFERROR(VLOOKUP($G566,all_tags[style],1,FALSE),""),
IFERROR(VLOOKUP($H566,all_tags[style],1,FALSE),""),
IFERROR(VLOOKUP($I566,all_tags[style],1,FALSE),""),
IFERROR(VLOOKUP($J566,all_tags[style],1,FALSE),""),
IFERROR(VLOOKUP($K566,all_tags[style],1,FALSE),""),
IFERROR(VLOOKUP($L566,all_tags[style],1,FALSE),""),
IFERROR(VLOOKUP($M566,all_tags[style],1,FALSE),""),
IFERROR(VLOOKUP($N566,all_tags[style],1,FALSE),""),
IFERROR(VLOOKUP($O566,all_tags[style],1,FALSE),"")
)</f>
        <v/>
      </c>
      <c r="AG566" s="5" t="str">
        <f>_xlfn.TEXTJOIN("#",TRUE,
IFERROR(VLOOKUP($F566,all_tags[theme],1,FALSE),""),
IFERROR(VLOOKUP($G566,all_tags[theme],1,FALSE),""),
IFERROR(VLOOKUP($H566,all_tags[theme],1,FALSE),""),
IFERROR(VLOOKUP($I566,all_tags[theme],1,FALSE),""),
IFERROR(VLOOKUP($J566,all_tags[theme],1,FALSE),""),
IFERROR(VLOOKUP($K566,all_tags[theme],1,FALSE),""),
IFERROR(VLOOKUP($L566,all_tags[theme],1,FALSE),""),
IFERROR(VLOOKUP($M566,all_tags[theme],1,FALSE),""),
IFERROR(VLOOKUP($N566,all_tags[theme],1,FALSE),""),
IFERROR(VLOOKUP($O566,all_tags[theme],1,FALSE),"")
)</f>
        <v/>
      </c>
      <c r="AH566" s="5" t="str">
        <f>_xlfn.TEXTJOIN("#",TRUE,
IFERROR(VLOOKUP($F566,all_tags[topic],1,FALSE),""),
IFERROR(VLOOKUP($G566,all_tags[topic],1,FALSE),""),
IFERROR(VLOOKUP($H566,all_tags[topic],1,FALSE),""),
IFERROR(VLOOKUP($I566,all_tags[topic],1,FALSE),""),
IFERROR(VLOOKUP($J566,all_tags[topic],1,FALSE),""),
IFERROR(VLOOKUP($K566,all_tags[topic],1,FALSE),""),
IFERROR(VLOOKUP($L566,all_tags[topic],1,FALSE),""),
IFERROR(VLOOKUP($M566,all_tags[topic],1,FALSE),""),
IFERROR(VLOOKUP($N566,all_tags[topic],1,FALSE),""),
IFERROR(VLOOKUP($O566,all_tags[topic],1,FALSE),"")
)</f>
        <v>technique#technology</v>
      </c>
      <c r="AI566" s="5" t="str">
        <f>_xlfn.TEXTJOIN("#",TRUE,
IFERROR(VLOOKUP($F566,all_tags[area],1,FALSE),""),
IFERROR(VLOOKUP($G566,all_tags[area],1,FALSE),""),
IFERROR(VLOOKUP($H566,all_tags[area],1,FALSE),""),
IFERROR(VLOOKUP($I566,all_tags[area],1,FALSE),""),
IFERROR(VLOOKUP($J566,all_tags[area],1,FALSE),""),
IFERROR(VLOOKUP($K566,all_tags[area],1,FALSE),""),
IFERROR(VLOOKUP($L566,all_tags[area],1,FALSE),""),
IFERROR(VLOOKUP($M566,all_tags[area],1,FALSE),""),
IFERROR(VLOOKUP($N566,all_tags[area],1,FALSE),""),
IFERROR(VLOOKUP($O566,all_tags[area],1,FALSE),"")
)</f>
        <v>image-recognition</v>
      </c>
      <c r="AJ566" s="5" t="str">
        <f>_xlfn.TEXTJOIN("#",TRUE,
IFERROR(VLOOKUP($F566,all_tags[technology],1,FALSE),""),
IFERROR(VLOOKUP($G566,all_tags[technology],1,FALSE),""),
IFERROR(VLOOKUP($H566,all_tags[technology],1,FALSE),""),
IFERROR(VLOOKUP($I566,all_tags[technology],1,FALSE),""),
IFERROR(VLOOKUP($J566,all_tags[technology],1,FALSE),""),
IFERROR(VLOOKUP($K566,all_tags[technology],1,FALSE),""),
IFERROR(VLOOKUP($L566,all_tags[technology],1,FALSE),""),
IFERROR(VLOOKUP($M566,all_tags[technology],1,FALSE),""),
IFERROR(VLOOKUP($N566,all_tags[technology],1,FALSE),""),
IFERROR(VLOOKUP($O566,all_tags[technology],1,FALSE),"")
)</f>
        <v>tensorflow</v>
      </c>
      <c r="AK566" s="5" t="str">
        <f>_xlfn.TEXTJOIN("#",TRUE,
IFERROR(VLOOKUP($F566,all_tags[other],1,FALSE),""),
IFERROR(VLOOKUP($G566,all_tags[other],1,FALSE),""),
IFERROR(VLOOKUP($H566,all_tags[other],1,FALSE),""),
IFERROR(VLOOKUP($I566,all_tags[other],1,FALSE),""),
IFERROR(VLOOKUP($J566,all_tags[other],1,FALSE),""),
IFERROR(VLOOKUP($K566,all_tags[other],1,FALSE),""),
IFERROR(VLOOKUP($L566,all_tags[other],1,FALSE),""),
IFERROR(VLOOKUP($M566,all_tags[other],1,FALSE),""),
IFERROR(VLOOKUP($N566,all_tags[other],1,FALSE),""),
IFERROR(VLOOKUP($O566,all_tags[other],1,FALSE),"")
)</f>
        <v/>
      </c>
      <c r="AL566" t="str">
        <f t="shared" si="8"/>
        <v>post;overview;explainer;technique;technology;image-recognition;tensorflow</v>
      </c>
    </row>
    <row r="567" spans="1:38" x14ac:dyDescent="0.25">
      <c r="A567" t="str">
        <f>source_data[[#This Row],[link_id]]</f>
        <v>L01287</v>
      </c>
      <c r="B567" t="str">
        <f>source_data[[#This Row],[link]]</f>
        <v>https://twitter.com/apreshill/status/1075841858939510784/photo/1</v>
      </c>
      <c r="C567" t="str">
        <f>source_data[[#This Row],[article_title]]</f>
        <v>My `knitr::include_url("link")` trick continues to delight in #rstats #xaringan: look at this #bookdown book! 🤓
(all this prep is for our @rstudio::conf Advanced R Markdown workshop in January, if you are curious- all slides and materials will be shared!) https://t.co/yzDtw0DF7d</v>
      </c>
      <c r="D567" t="str">
        <f>source_data[[#This Row],[concatenate]]</f>
        <v>post;tip;technology;rstats</v>
      </c>
      <c r="E567">
        <f>source_data[[#This Row],[tag_count]]</f>
        <v>4</v>
      </c>
      <c r="F567" t="str" cm="1">
        <f t="array" ref="F567:I567">_xlfn.TEXTSPLIT(Table5[[#This Row],[concatenate]],";")</f>
        <v>post</v>
      </c>
      <c r="G567" t="str">
        <v>tip</v>
      </c>
      <c r="H567" t="str">
        <v>technology</v>
      </c>
      <c r="I567" t="str">
        <v>rstats</v>
      </c>
      <c r="Q567">
        <f>IF(ISBLANK(F567),-1,COUNTIF(all_tags[],F567)-COUNTIF(all_tags[category],F567))</f>
        <v>1</v>
      </c>
      <c r="R567">
        <f>IF(ISBLANK(G567),-1,COUNTIF(all_tags[],G567)-COUNTIF(all_tags[category],G567))</f>
        <v>1</v>
      </c>
      <c r="S567">
        <f>IF(ISBLANK(H567),-1,COUNTIF(all_tags[],H567)-COUNTIF(all_tags[category],H567))</f>
        <v>1</v>
      </c>
      <c r="T567">
        <f>IF(ISBLANK(I567),-1,COUNTIF(all_tags[],I567)-COUNTIF(all_tags[category],I567))</f>
        <v>1</v>
      </c>
      <c r="U567">
        <f>IF(ISBLANK(J567),-1,COUNTIF(all_tags[],J567)-COUNTIF(all_tags[category],J567))</f>
        <v>-1</v>
      </c>
      <c r="V567">
        <f>IF(ISBLANK(K567),-1,COUNTIF(all_tags[],K567)-COUNTIF(all_tags[category],K567))</f>
        <v>-1</v>
      </c>
      <c r="W567">
        <f>IF(ISBLANK(L567),-1,COUNTIF(all_tags[],L567)-COUNTIF(all_tags[category],L567))</f>
        <v>-1</v>
      </c>
      <c r="X567">
        <f>IF(ISBLANK(M567),-1,COUNTIF(all_tags[],M567)-COUNTIF(all_tags[category],M567))</f>
        <v>-1</v>
      </c>
      <c r="Y567">
        <f>IF(ISBLANK(N567),-1,COUNTIF(all_tags[],N567)-COUNTIF(all_tags[category],N567))</f>
        <v>-1</v>
      </c>
      <c r="Z567">
        <f>IF(ISBLANK(O567),-1,COUNTIF(all_tags[],O567)-COUNTIF(all_tags[category],O567))</f>
        <v>-1</v>
      </c>
      <c r="AB567" t="str">
        <f>Table5[[#This Row],[link_id]]</f>
        <v>L01287</v>
      </c>
      <c r="AC567" s="5" t="str">
        <f>_xlfn.TEXTJOIN("#",TRUE,
IFERROR(VLOOKUP($F567,all_tags[format],1,FALSE),""),
IFERROR(VLOOKUP($G567,all_tags[format],1,FALSE),""),
IFERROR(VLOOKUP($H567,all_tags[format],1,FALSE),""),
IFERROR(VLOOKUP($I567,all_tags[format],1,FALSE),""),
IFERROR(VLOOKUP($J567,all_tags[format],1,FALSE),""),
IFERROR(VLOOKUP($K567,all_tags[format],1,FALSE),""),
IFERROR(VLOOKUP($L567,all_tags[format],1,FALSE),""),
IFERROR(VLOOKUP($M567,all_tags[format],1,FALSE),""),
IFERROR(VLOOKUP($N567,all_tags[format],1,FALSE),""),
IFERROR(VLOOKUP($O567,all_tags[format],1,FALSE),"")
)</f>
        <v>post</v>
      </c>
      <c r="AD567" s="5" t="str">
        <f>_xlfn.TEXTJOIN("#",TRUE,
IFERROR(VLOOKUP($F567,all_tags[type],1,FALSE),""),
IFERROR(VLOOKUP($G567,all_tags[type],1,FALSE),""),
IFERROR(VLOOKUP($H567,all_tags[type],1,FALSE),""),
IFERROR(VLOOKUP($I567,all_tags[type],1,FALSE),""),
IFERROR(VLOOKUP($J567,all_tags[type],1,FALSE),""),
IFERROR(VLOOKUP($K567,all_tags[type],1,FALSE),""),
IFERROR(VLOOKUP($L567,all_tags[type],1,FALSE),""),
IFERROR(VLOOKUP($M567,all_tags[type],1,FALSE),""),
IFERROR(VLOOKUP($N567,all_tags[type],1,FALSE),""),
IFERROR(VLOOKUP($O567,all_tags[type],1,FALSE),"")
)</f>
        <v>tip</v>
      </c>
      <c r="AE567" s="5" t="str">
        <f>_xlfn.TEXTJOIN("#",TRUE,
IFERROR(VLOOKUP($F567,all_tags[level],1,FALSE),""),
IFERROR(VLOOKUP($G567,all_tags[level],1,FALSE),""),
IFERROR(VLOOKUP($H567,all_tags[level],1,FALSE),""),
IFERROR(VLOOKUP($I567,all_tags[level],1,FALSE),""),
IFERROR(VLOOKUP($J567,all_tags[level],1,FALSE),""),
IFERROR(VLOOKUP($K567,all_tags[level],1,FALSE),""),
IFERROR(VLOOKUP($L567,all_tags[level],1,FALSE),""),
IFERROR(VLOOKUP($M567,all_tags[level],1,FALSE),""),
IFERROR(VLOOKUP($N567,all_tags[level],1,FALSE),""),
IFERROR(VLOOKUP($O567,all_tags[level],1,FALSE),"")
)</f>
        <v/>
      </c>
      <c r="AF567" s="5" t="str">
        <f>_xlfn.TEXTJOIN("#",TRUE,
IFERROR(VLOOKUP($F567,all_tags[style],1,FALSE),""),
IFERROR(VLOOKUP($G567,all_tags[style],1,FALSE),""),
IFERROR(VLOOKUP($H567,all_tags[style],1,FALSE),""),
IFERROR(VLOOKUP($I567,all_tags[style],1,FALSE),""),
IFERROR(VLOOKUP($J567,all_tags[style],1,FALSE),""),
IFERROR(VLOOKUP($K567,all_tags[style],1,FALSE),""),
IFERROR(VLOOKUP($L567,all_tags[style],1,FALSE),""),
IFERROR(VLOOKUP($M567,all_tags[style],1,FALSE),""),
IFERROR(VLOOKUP($N567,all_tags[style],1,FALSE),""),
IFERROR(VLOOKUP($O567,all_tags[style],1,FALSE),"")
)</f>
        <v/>
      </c>
      <c r="AG567" s="5" t="str">
        <f>_xlfn.TEXTJOIN("#",TRUE,
IFERROR(VLOOKUP($F567,all_tags[theme],1,FALSE),""),
IFERROR(VLOOKUP($G567,all_tags[theme],1,FALSE),""),
IFERROR(VLOOKUP($H567,all_tags[theme],1,FALSE),""),
IFERROR(VLOOKUP($I567,all_tags[theme],1,FALSE),""),
IFERROR(VLOOKUP($J567,all_tags[theme],1,FALSE),""),
IFERROR(VLOOKUP($K567,all_tags[theme],1,FALSE),""),
IFERROR(VLOOKUP($L567,all_tags[theme],1,FALSE),""),
IFERROR(VLOOKUP($M567,all_tags[theme],1,FALSE),""),
IFERROR(VLOOKUP($N567,all_tags[theme],1,FALSE),""),
IFERROR(VLOOKUP($O567,all_tags[theme],1,FALSE),"")
)</f>
        <v/>
      </c>
      <c r="AH567" s="5" t="str">
        <f>_xlfn.TEXTJOIN("#",TRUE,
IFERROR(VLOOKUP($F567,all_tags[topic],1,FALSE),""),
IFERROR(VLOOKUP($G567,all_tags[topic],1,FALSE),""),
IFERROR(VLOOKUP($H567,all_tags[topic],1,FALSE),""),
IFERROR(VLOOKUP($I567,all_tags[topic],1,FALSE),""),
IFERROR(VLOOKUP($J567,all_tags[topic],1,FALSE),""),
IFERROR(VLOOKUP($K567,all_tags[topic],1,FALSE),""),
IFERROR(VLOOKUP($L567,all_tags[topic],1,FALSE),""),
IFERROR(VLOOKUP($M567,all_tags[topic],1,FALSE),""),
IFERROR(VLOOKUP($N567,all_tags[topic],1,FALSE),""),
IFERROR(VLOOKUP($O567,all_tags[topic],1,FALSE),"")
)</f>
        <v>technology</v>
      </c>
      <c r="AI567" s="5" t="str">
        <f>_xlfn.TEXTJOIN("#",TRUE,
IFERROR(VLOOKUP($F567,all_tags[area],1,FALSE),""),
IFERROR(VLOOKUP($G567,all_tags[area],1,FALSE),""),
IFERROR(VLOOKUP($H567,all_tags[area],1,FALSE),""),
IFERROR(VLOOKUP($I567,all_tags[area],1,FALSE),""),
IFERROR(VLOOKUP($J567,all_tags[area],1,FALSE),""),
IFERROR(VLOOKUP($K567,all_tags[area],1,FALSE),""),
IFERROR(VLOOKUP($L567,all_tags[area],1,FALSE),""),
IFERROR(VLOOKUP($M567,all_tags[area],1,FALSE),""),
IFERROR(VLOOKUP($N567,all_tags[area],1,FALSE),""),
IFERROR(VLOOKUP($O567,all_tags[area],1,FALSE),"")
)</f>
        <v/>
      </c>
      <c r="AJ567" s="5" t="str">
        <f>_xlfn.TEXTJOIN("#",TRUE,
IFERROR(VLOOKUP($F567,all_tags[technology],1,FALSE),""),
IFERROR(VLOOKUP($G567,all_tags[technology],1,FALSE),""),
IFERROR(VLOOKUP($H567,all_tags[technology],1,FALSE),""),
IFERROR(VLOOKUP($I567,all_tags[technology],1,FALSE),""),
IFERROR(VLOOKUP($J567,all_tags[technology],1,FALSE),""),
IFERROR(VLOOKUP($K567,all_tags[technology],1,FALSE),""),
IFERROR(VLOOKUP($L567,all_tags[technology],1,FALSE),""),
IFERROR(VLOOKUP($M567,all_tags[technology],1,FALSE),""),
IFERROR(VLOOKUP($N567,all_tags[technology],1,FALSE),""),
IFERROR(VLOOKUP($O567,all_tags[technology],1,FALSE),"")
)</f>
        <v>rstats</v>
      </c>
      <c r="AK567" s="5" t="str">
        <f>_xlfn.TEXTJOIN("#",TRUE,
IFERROR(VLOOKUP($F567,all_tags[other],1,FALSE),""),
IFERROR(VLOOKUP($G567,all_tags[other],1,FALSE),""),
IFERROR(VLOOKUP($H567,all_tags[other],1,FALSE),""),
IFERROR(VLOOKUP($I567,all_tags[other],1,FALSE),""),
IFERROR(VLOOKUP($J567,all_tags[other],1,FALSE),""),
IFERROR(VLOOKUP($K567,all_tags[other],1,FALSE),""),
IFERROR(VLOOKUP($L567,all_tags[other],1,FALSE),""),
IFERROR(VLOOKUP($M567,all_tags[other],1,FALSE),""),
IFERROR(VLOOKUP($N567,all_tags[other],1,FALSE),""),
IFERROR(VLOOKUP($O567,all_tags[other],1,FALSE),"")
)</f>
        <v/>
      </c>
      <c r="AL567" t="str">
        <f t="shared" si="8"/>
        <v>post;tip;technology;rstats</v>
      </c>
    </row>
    <row r="568" spans="1:38" x14ac:dyDescent="0.25">
      <c r="A568" t="str">
        <f>source_data[[#This Row],[link_id]]</f>
        <v>L01288</v>
      </c>
      <c r="B568" t="str">
        <f>source_data[[#This Row],[link]]</f>
        <v>https://rviews.rstudio.com/2016/11/11/easy-tricks-you-mightve-missed/</v>
      </c>
      <c r="C568" t="str">
        <f>source_data[[#This Row],[article_title]]</f>
        <v>RStudio IDE Easy Tricks You Might've Missed</v>
      </c>
      <c r="D568" t="str">
        <f>source_data[[#This Row],[concatenate]]</f>
        <v>post;tip;technology;rstats</v>
      </c>
      <c r="E568">
        <f>source_data[[#This Row],[tag_count]]</f>
        <v>4</v>
      </c>
      <c r="F568" t="str" cm="1">
        <f t="array" ref="F568:I568">_xlfn.TEXTSPLIT(Table5[[#This Row],[concatenate]],";")</f>
        <v>post</v>
      </c>
      <c r="G568" t="str">
        <v>tip</v>
      </c>
      <c r="H568" t="str">
        <v>technology</v>
      </c>
      <c r="I568" t="str">
        <v>rstats</v>
      </c>
      <c r="Q568">
        <f>IF(ISBLANK(F568),-1,COUNTIF(all_tags[],F568)-COUNTIF(all_tags[category],F568))</f>
        <v>1</v>
      </c>
      <c r="R568">
        <f>IF(ISBLANK(G568),-1,COUNTIF(all_tags[],G568)-COUNTIF(all_tags[category],G568))</f>
        <v>1</v>
      </c>
      <c r="S568">
        <f>IF(ISBLANK(H568),-1,COUNTIF(all_tags[],H568)-COUNTIF(all_tags[category],H568))</f>
        <v>1</v>
      </c>
      <c r="T568">
        <f>IF(ISBLANK(I568),-1,COUNTIF(all_tags[],I568)-COUNTIF(all_tags[category],I568))</f>
        <v>1</v>
      </c>
      <c r="U568">
        <f>IF(ISBLANK(J568),-1,COUNTIF(all_tags[],J568)-COUNTIF(all_tags[category],J568))</f>
        <v>-1</v>
      </c>
      <c r="V568">
        <f>IF(ISBLANK(K568),-1,COUNTIF(all_tags[],K568)-COUNTIF(all_tags[category],K568))</f>
        <v>-1</v>
      </c>
      <c r="W568">
        <f>IF(ISBLANK(L568),-1,COUNTIF(all_tags[],L568)-COUNTIF(all_tags[category],L568))</f>
        <v>-1</v>
      </c>
      <c r="X568">
        <f>IF(ISBLANK(M568),-1,COUNTIF(all_tags[],M568)-COUNTIF(all_tags[category],M568))</f>
        <v>-1</v>
      </c>
      <c r="Y568">
        <f>IF(ISBLANK(N568),-1,COUNTIF(all_tags[],N568)-COUNTIF(all_tags[category],N568))</f>
        <v>-1</v>
      </c>
      <c r="Z568">
        <f>IF(ISBLANK(O568),-1,COUNTIF(all_tags[],O568)-COUNTIF(all_tags[category],O568))</f>
        <v>-1</v>
      </c>
      <c r="AB568" t="str">
        <f>Table5[[#This Row],[link_id]]</f>
        <v>L01288</v>
      </c>
      <c r="AC568" s="5" t="str">
        <f>_xlfn.TEXTJOIN("#",TRUE,
IFERROR(VLOOKUP($F568,all_tags[format],1,FALSE),""),
IFERROR(VLOOKUP($G568,all_tags[format],1,FALSE),""),
IFERROR(VLOOKUP($H568,all_tags[format],1,FALSE),""),
IFERROR(VLOOKUP($I568,all_tags[format],1,FALSE),""),
IFERROR(VLOOKUP($J568,all_tags[format],1,FALSE),""),
IFERROR(VLOOKUP($K568,all_tags[format],1,FALSE),""),
IFERROR(VLOOKUP($L568,all_tags[format],1,FALSE),""),
IFERROR(VLOOKUP($M568,all_tags[format],1,FALSE),""),
IFERROR(VLOOKUP($N568,all_tags[format],1,FALSE),""),
IFERROR(VLOOKUP($O568,all_tags[format],1,FALSE),"")
)</f>
        <v>post</v>
      </c>
      <c r="AD568" s="5" t="str">
        <f>_xlfn.TEXTJOIN("#",TRUE,
IFERROR(VLOOKUP($F568,all_tags[type],1,FALSE),""),
IFERROR(VLOOKUP($G568,all_tags[type],1,FALSE),""),
IFERROR(VLOOKUP($H568,all_tags[type],1,FALSE),""),
IFERROR(VLOOKUP($I568,all_tags[type],1,FALSE),""),
IFERROR(VLOOKUP($J568,all_tags[type],1,FALSE),""),
IFERROR(VLOOKUP($K568,all_tags[type],1,FALSE),""),
IFERROR(VLOOKUP($L568,all_tags[type],1,FALSE),""),
IFERROR(VLOOKUP($M568,all_tags[type],1,FALSE),""),
IFERROR(VLOOKUP($N568,all_tags[type],1,FALSE),""),
IFERROR(VLOOKUP($O568,all_tags[type],1,FALSE),"")
)</f>
        <v>tip</v>
      </c>
      <c r="AE568" s="5" t="str">
        <f>_xlfn.TEXTJOIN("#",TRUE,
IFERROR(VLOOKUP($F568,all_tags[level],1,FALSE),""),
IFERROR(VLOOKUP($G568,all_tags[level],1,FALSE),""),
IFERROR(VLOOKUP($H568,all_tags[level],1,FALSE),""),
IFERROR(VLOOKUP($I568,all_tags[level],1,FALSE),""),
IFERROR(VLOOKUP($J568,all_tags[level],1,FALSE),""),
IFERROR(VLOOKUP($K568,all_tags[level],1,FALSE),""),
IFERROR(VLOOKUP($L568,all_tags[level],1,FALSE),""),
IFERROR(VLOOKUP($M568,all_tags[level],1,FALSE),""),
IFERROR(VLOOKUP($N568,all_tags[level],1,FALSE),""),
IFERROR(VLOOKUP($O568,all_tags[level],1,FALSE),"")
)</f>
        <v/>
      </c>
      <c r="AF568" s="5" t="str">
        <f>_xlfn.TEXTJOIN("#",TRUE,
IFERROR(VLOOKUP($F568,all_tags[style],1,FALSE),""),
IFERROR(VLOOKUP($G568,all_tags[style],1,FALSE),""),
IFERROR(VLOOKUP($H568,all_tags[style],1,FALSE),""),
IFERROR(VLOOKUP($I568,all_tags[style],1,FALSE),""),
IFERROR(VLOOKUP($J568,all_tags[style],1,FALSE),""),
IFERROR(VLOOKUP($K568,all_tags[style],1,FALSE),""),
IFERROR(VLOOKUP($L568,all_tags[style],1,FALSE),""),
IFERROR(VLOOKUP($M568,all_tags[style],1,FALSE),""),
IFERROR(VLOOKUP($N568,all_tags[style],1,FALSE),""),
IFERROR(VLOOKUP($O568,all_tags[style],1,FALSE),"")
)</f>
        <v/>
      </c>
      <c r="AG568" s="5" t="str">
        <f>_xlfn.TEXTJOIN("#",TRUE,
IFERROR(VLOOKUP($F568,all_tags[theme],1,FALSE),""),
IFERROR(VLOOKUP($G568,all_tags[theme],1,FALSE),""),
IFERROR(VLOOKUP($H568,all_tags[theme],1,FALSE),""),
IFERROR(VLOOKUP($I568,all_tags[theme],1,FALSE),""),
IFERROR(VLOOKUP($J568,all_tags[theme],1,FALSE),""),
IFERROR(VLOOKUP($K568,all_tags[theme],1,FALSE),""),
IFERROR(VLOOKUP($L568,all_tags[theme],1,FALSE),""),
IFERROR(VLOOKUP($M568,all_tags[theme],1,FALSE),""),
IFERROR(VLOOKUP($N568,all_tags[theme],1,FALSE),""),
IFERROR(VLOOKUP($O568,all_tags[theme],1,FALSE),"")
)</f>
        <v/>
      </c>
      <c r="AH568" s="5" t="str">
        <f>_xlfn.TEXTJOIN("#",TRUE,
IFERROR(VLOOKUP($F568,all_tags[topic],1,FALSE),""),
IFERROR(VLOOKUP($G568,all_tags[topic],1,FALSE),""),
IFERROR(VLOOKUP($H568,all_tags[topic],1,FALSE),""),
IFERROR(VLOOKUP($I568,all_tags[topic],1,FALSE),""),
IFERROR(VLOOKUP($J568,all_tags[topic],1,FALSE),""),
IFERROR(VLOOKUP($K568,all_tags[topic],1,FALSE),""),
IFERROR(VLOOKUP($L568,all_tags[topic],1,FALSE),""),
IFERROR(VLOOKUP($M568,all_tags[topic],1,FALSE),""),
IFERROR(VLOOKUP($N568,all_tags[topic],1,FALSE),""),
IFERROR(VLOOKUP($O568,all_tags[topic],1,FALSE),"")
)</f>
        <v>technology</v>
      </c>
      <c r="AI568" s="5" t="str">
        <f>_xlfn.TEXTJOIN("#",TRUE,
IFERROR(VLOOKUP($F568,all_tags[area],1,FALSE),""),
IFERROR(VLOOKUP($G568,all_tags[area],1,FALSE),""),
IFERROR(VLOOKUP($H568,all_tags[area],1,FALSE),""),
IFERROR(VLOOKUP($I568,all_tags[area],1,FALSE),""),
IFERROR(VLOOKUP($J568,all_tags[area],1,FALSE),""),
IFERROR(VLOOKUP($K568,all_tags[area],1,FALSE),""),
IFERROR(VLOOKUP($L568,all_tags[area],1,FALSE),""),
IFERROR(VLOOKUP($M568,all_tags[area],1,FALSE),""),
IFERROR(VLOOKUP($N568,all_tags[area],1,FALSE),""),
IFERROR(VLOOKUP($O568,all_tags[area],1,FALSE),"")
)</f>
        <v/>
      </c>
      <c r="AJ568" s="5" t="str">
        <f>_xlfn.TEXTJOIN("#",TRUE,
IFERROR(VLOOKUP($F568,all_tags[technology],1,FALSE),""),
IFERROR(VLOOKUP($G568,all_tags[technology],1,FALSE),""),
IFERROR(VLOOKUP($H568,all_tags[technology],1,FALSE),""),
IFERROR(VLOOKUP($I568,all_tags[technology],1,FALSE),""),
IFERROR(VLOOKUP($J568,all_tags[technology],1,FALSE),""),
IFERROR(VLOOKUP($K568,all_tags[technology],1,FALSE),""),
IFERROR(VLOOKUP($L568,all_tags[technology],1,FALSE),""),
IFERROR(VLOOKUP($M568,all_tags[technology],1,FALSE),""),
IFERROR(VLOOKUP($N568,all_tags[technology],1,FALSE),""),
IFERROR(VLOOKUP($O568,all_tags[technology],1,FALSE),"")
)</f>
        <v>rstats</v>
      </c>
      <c r="AK568" s="5" t="str">
        <f>_xlfn.TEXTJOIN("#",TRUE,
IFERROR(VLOOKUP($F568,all_tags[other],1,FALSE),""),
IFERROR(VLOOKUP($G568,all_tags[other],1,FALSE),""),
IFERROR(VLOOKUP($H568,all_tags[other],1,FALSE),""),
IFERROR(VLOOKUP($I568,all_tags[other],1,FALSE),""),
IFERROR(VLOOKUP($J568,all_tags[other],1,FALSE),""),
IFERROR(VLOOKUP($K568,all_tags[other],1,FALSE),""),
IFERROR(VLOOKUP($L568,all_tags[other],1,FALSE),""),
IFERROR(VLOOKUP($M568,all_tags[other],1,FALSE),""),
IFERROR(VLOOKUP($N568,all_tags[other],1,FALSE),""),
IFERROR(VLOOKUP($O568,all_tags[other],1,FALSE),"")
)</f>
        <v/>
      </c>
      <c r="AL568" t="str">
        <f t="shared" si="8"/>
        <v>post;tip;technology;rstats</v>
      </c>
    </row>
    <row r="569" spans="1:38" x14ac:dyDescent="0.25">
      <c r="A569" t="str">
        <f>source_data[[#This Row],[link_id]]</f>
        <v>L01289</v>
      </c>
      <c r="B569" t="str">
        <f>source_data[[#This Row],[link]]</f>
        <v>https://www.thenewatlantis.com/publications/why-data-is-never-raw</v>
      </c>
      <c r="C569" t="str">
        <f>source_data[[#This Row],[article_title]]</f>
        <v>Why Data Is Never Raw</v>
      </c>
      <c r="D569" t="str">
        <f>source_data[[#This Row],[concatenate]]</f>
        <v>article;essay;peril;pitfall;data</v>
      </c>
      <c r="E569">
        <f>source_data[[#This Row],[tag_count]]</f>
        <v>6</v>
      </c>
      <c r="F569" t="str" cm="1">
        <f t="array" ref="F569:J569">_xlfn.TEXTSPLIT(Table5[[#This Row],[concatenate]],";")</f>
        <v>article</v>
      </c>
      <c r="G569" t="str">
        <v>essay</v>
      </c>
      <c r="H569" t="str">
        <v>peril</v>
      </c>
      <c r="I569" t="str">
        <v>pitfall</v>
      </c>
      <c r="J569" t="str">
        <v>data</v>
      </c>
      <c r="Q569">
        <f>IF(ISBLANK(F569),-1,COUNTIF(all_tags[],F569)-COUNTIF(all_tags[category],F569))</f>
        <v>1</v>
      </c>
      <c r="R569">
        <f>IF(ISBLANK(G569),-1,COUNTIF(all_tags[],G569)-COUNTIF(all_tags[category],G569))</f>
        <v>1</v>
      </c>
      <c r="S569">
        <f>IF(ISBLANK(H569),-1,COUNTIF(all_tags[],H569)-COUNTIF(all_tags[category],H569))</f>
        <v>1</v>
      </c>
      <c r="T569">
        <f>IF(ISBLANK(I569),-1,COUNTIF(all_tags[],I569)-COUNTIF(all_tags[category],I569))</f>
        <v>1</v>
      </c>
      <c r="U569">
        <f>IF(ISBLANK(J569),-1,COUNTIF(all_tags[],J569)-COUNTIF(all_tags[category],J569))</f>
        <v>1</v>
      </c>
      <c r="V569">
        <f>IF(ISBLANK(K569),-1,COUNTIF(all_tags[],K569)-COUNTIF(all_tags[category],K569))</f>
        <v>-1</v>
      </c>
      <c r="W569">
        <f>IF(ISBLANK(L569),-1,COUNTIF(all_tags[],L569)-COUNTIF(all_tags[category],L569))</f>
        <v>-1</v>
      </c>
      <c r="X569">
        <f>IF(ISBLANK(M569),-1,COUNTIF(all_tags[],M569)-COUNTIF(all_tags[category],M569))</f>
        <v>-1</v>
      </c>
      <c r="Y569">
        <f>IF(ISBLANK(N569),-1,COUNTIF(all_tags[],N569)-COUNTIF(all_tags[category],N569))</f>
        <v>-1</v>
      </c>
      <c r="Z569">
        <f>IF(ISBLANK(O569),-1,COUNTIF(all_tags[],O569)-COUNTIF(all_tags[category],O569))</f>
        <v>-1</v>
      </c>
      <c r="AB569" t="str">
        <f>Table5[[#This Row],[link_id]]</f>
        <v>L01289</v>
      </c>
      <c r="AC569" s="5" t="str">
        <f>_xlfn.TEXTJOIN("#",TRUE,
IFERROR(VLOOKUP($F569,all_tags[format],1,FALSE),""),
IFERROR(VLOOKUP($G569,all_tags[format],1,FALSE),""),
IFERROR(VLOOKUP($H569,all_tags[format],1,FALSE),""),
IFERROR(VLOOKUP($I569,all_tags[format],1,FALSE),""),
IFERROR(VLOOKUP($J569,all_tags[format],1,FALSE),""),
IFERROR(VLOOKUP($K569,all_tags[format],1,FALSE),""),
IFERROR(VLOOKUP($L569,all_tags[format],1,FALSE),""),
IFERROR(VLOOKUP($M569,all_tags[format],1,FALSE),""),
IFERROR(VLOOKUP($N569,all_tags[format],1,FALSE),""),
IFERROR(VLOOKUP($O569,all_tags[format],1,FALSE),"")
)</f>
        <v>article</v>
      </c>
      <c r="AD569" s="5" t="str">
        <f>_xlfn.TEXTJOIN("#",TRUE,
IFERROR(VLOOKUP($F569,all_tags[type],1,FALSE),""),
IFERROR(VLOOKUP($G569,all_tags[type],1,FALSE),""),
IFERROR(VLOOKUP($H569,all_tags[type],1,FALSE),""),
IFERROR(VLOOKUP($I569,all_tags[type],1,FALSE),""),
IFERROR(VLOOKUP($J569,all_tags[type],1,FALSE),""),
IFERROR(VLOOKUP($K569,all_tags[type],1,FALSE),""),
IFERROR(VLOOKUP($L569,all_tags[type],1,FALSE),""),
IFERROR(VLOOKUP($M569,all_tags[type],1,FALSE),""),
IFERROR(VLOOKUP($N569,all_tags[type],1,FALSE),""),
IFERROR(VLOOKUP($O569,all_tags[type],1,FALSE),"")
)</f>
        <v>essay</v>
      </c>
      <c r="AE569" s="5" t="str">
        <f>_xlfn.TEXTJOIN("#",TRUE,
IFERROR(VLOOKUP($F569,all_tags[level],1,FALSE),""),
IFERROR(VLOOKUP($G569,all_tags[level],1,FALSE),""),
IFERROR(VLOOKUP($H569,all_tags[level],1,FALSE),""),
IFERROR(VLOOKUP($I569,all_tags[level],1,FALSE),""),
IFERROR(VLOOKUP($J569,all_tags[level],1,FALSE),""),
IFERROR(VLOOKUP($K569,all_tags[level],1,FALSE),""),
IFERROR(VLOOKUP($L569,all_tags[level],1,FALSE),""),
IFERROR(VLOOKUP($M569,all_tags[level],1,FALSE),""),
IFERROR(VLOOKUP($N569,all_tags[level],1,FALSE),""),
IFERROR(VLOOKUP($O569,all_tags[level],1,FALSE),"")
)</f>
        <v/>
      </c>
      <c r="AF569" s="5" t="str">
        <f>_xlfn.TEXTJOIN("#",TRUE,
IFERROR(VLOOKUP($F569,all_tags[style],1,FALSE),""),
IFERROR(VLOOKUP($G569,all_tags[style],1,FALSE),""),
IFERROR(VLOOKUP($H569,all_tags[style],1,FALSE),""),
IFERROR(VLOOKUP($I569,all_tags[style],1,FALSE),""),
IFERROR(VLOOKUP($J569,all_tags[style],1,FALSE),""),
IFERROR(VLOOKUP($K569,all_tags[style],1,FALSE),""),
IFERROR(VLOOKUP($L569,all_tags[style],1,FALSE),""),
IFERROR(VLOOKUP($M569,all_tags[style],1,FALSE),""),
IFERROR(VLOOKUP($N569,all_tags[style],1,FALSE),""),
IFERROR(VLOOKUP($O569,all_tags[style],1,FALSE),"")
)</f>
        <v>peril</v>
      </c>
      <c r="AG569" s="5" t="str">
        <f>_xlfn.TEXTJOIN("#",TRUE,
IFERROR(VLOOKUP($F569,all_tags[theme],1,FALSE),""),
IFERROR(VLOOKUP($G569,all_tags[theme],1,FALSE),""),
IFERROR(VLOOKUP($H569,all_tags[theme],1,FALSE),""),
IFERROR(VLOOKUP($I569,all_tags[theme],1,FALSE),""),
IFERROR(VLOOKUP($J569,all_tags[theme],1,FALSE),""),
IFERROR(VLOOKUP($K569,all_tags[theme],1,FALSE),""),
IFERROR(VLOOKUP($L569,all_tags[theme],1,FALSE),""),
IFERROR(VLOOKUP($M569,all_tags[theme],1,FALSE),""),
IFERROR(VLOOKUP($N569,all_tags[theme],1,FALSE),""),
IFERROR(VLOOKUP($O569,all_tags[theme],1,FALSE),"")
)</f>
        <v>pitfall</v>
      </c>
      <c r="AH569" s="5" t="str">
        <f>_xlfn.TEXTJOIN("#",TRUE,
IFERROR(VLOOKUP($F569,all_tags[topic],1,FALSE),""),
IFERROR(VLOOKUP($G569,all_tags[topic],1,FALSE),""),
IFERROR(VLOOKUP($H569,all_tags[topic],1,FALSE),""),
IFERROR(VLOOKUP($I569,all_tags[topic],1,FALSE),""),
IFERROR(VLOOKUP($J569,all_tags[topic],1,FALSE),""),
IFERROR(VLOOKUP($K569,all_tags[topic],1,FALSE),""),
IFERROR(VLOOKUP($L569,all_tags[topic],1,FALSE),""),
IFERROR(VLOOKUP($M569,all_tags[topic],1,FALSE),""),
IFERROR(VLOOKUP($N569,all_tags[topic],1,FALSE),""),
IFERROR(VLOOKUP($O569,all_tags[topic],1,FALSE),"")
)</f>
        <v>data</v>
      </c>
      <c r="AI569" s="5" t="str">
        <f>_xlfn.TEXTJOIN("#",TRUE,
IFERROR(VLOOKUP($F569,all_tags[area],1,FALSE),""),
IFERROR(VLOOKUP($G569,all_tags[area],1,FALSE),""),
IFERROR(VLOOKUP($H569,all_tags[area],1,FALSE),""),
IFERROR(VLOOKUP($I569,all_tags[area],1,FALSE),""),
IFERROR(VLOOKUP($J569,all_tags[area],1,FALSE),""),
IFERROR(VLOOKUP($K569,all_tags[area],1,FALSE),""),
IFERROR(VLOOKUP($L569,all_tags[area],1,FALSE),""),
IFERROR(VLOOKUP($M569,all_tags[area],1,FALSE),""),
IFERROR(VLOOKUP($N569,all_tags[area],1,FALSE),""),
IFERROR(VLOOKUP($O569,all_tags[area],1,FALSE),"")
)</f>
        <v/>
      </c>
      <c r="AJ569" s="5" t="str">
        <f>_xlfn.TEXTJOIN("#",TRUE,
IFERROR(VLOOKUP($F569,all_tags[technology],1,FALSE),""),
IFERROR(VLOOKUP($G569,all_tags[technology],1,FALSE),""),
IFERROR(VLOOKUP($H569,all_tags[technology],1,FALSE),""),
IFERROR(VLOOKUP($I569,all_tags[technology],1,FALSE),""),
IFERROR(VLOOKUP($J569,all_tags[technology],1,FALSE),""),
IFERROR(VLOOKUP($K569,all_tags[technology],1,FALSE),""),
IFERROR(VLOOKUP($L569,all_tags[technology],1,FALSE),""),
IFERROR(VLOOKUP($M569,all_tags[technology],1,FALSE),""),
IFERROR(VLOOKUP($N569,all_tags[technology],1,FALSE),""),
IFERROR(VLOOKUP($O569,all_tags[technology],1,FALSE),"")
)</f>
        <v/>
      </c>
      <c r="AK569" s="5" t="str">
        <f>_xlfn.TEXTJOIN("#",TRUE,
IFERROR(VLOOKUP($F569,all_tags[other],1,FALSE),""),
IFERROR(VLOOKUP($G569,all_tags[other],1,FALSE),""),
IFERROR(VLOOKUP($H569,all_tags[other],1,FALSE),""),
IFERROR(VLOOKUP($I569,all_tags[other],1,FALSE),""),
IFERROR(VLOOKUP($J569,all_tags[other],1,FALSE),""),
IFERROR(VLOOKUP($K569,all_tags[other],1,FALSE),""),
IFERROR(VLOOKUP($L569,all_tags[other],1,FALSE),""),
IFERROR(VLOOKUP($M569,all_tags[other],1,FALSE),""),
IFERROR(VLOOKUP($N569,all_tags[other],1,FALSE),""),
IFERROR(VLOOKUP($O569,all_tags[other],1,FALSE),"")
)</f>
        <v/>
      </c>
      <c r="AL569" t="str">
        <f t="shared" si="8"/>
        <v>article;essay;peril;pitfall;data</v>
      </c>
    </row>
    <row r="570" spans="1:38" x14ac:dyDescent="0.25">
      <c r="A570" t="str">
        <f>source_data[[#This Row],[link_id]]</f>
        <v>L01290</v>
      </c>
      <c r="B570" t="str">
        <f>source_data[[#This Row],[link]]</f>
        <v>https://foreignpolicy.com/2018/12/25/the-welfare-state-is-committing-suicide-by-artificial-intelligence/</v>
      </c>
      <c r="C570" t="str">
        <f>source_data[[#This Row],[article_title]]</f>
        <v>The Welfare State Is Committing Suicide by Artificial Intelligence</v>
      </c>
      <c r="D570" t="str">
        <f>source_data[[#This Row],[concatenate]]</f>
        <v>article;peril;pitfall;ai</v>
      </c>
      <c r="E570">
        <f>source_data[[#This Row],[tag_count]]</f>
        <v>5</v>
      </c>
      <c r="F570" t="str" cm="1">
        <f t="array" ref="F570:I570">_xlfn.TEXTSPLIT(Table5[[#This Row],[concatenate]],";")</f>
        <v>article</v>
      </c>
      <c r="G570" t="str">
        <v>peril</v>
      </c>
      <c r="H570" t="str">
        <v>pitfall</v>
      </c>
      <c r="I570" t="str">
        <v>ai</v>
      </c>
      <c r="Q570">
        <f>IF(ISBLANK(F570),-1,COUNTIF(all_tags[],F570)-COUNTIF(all_tags[category],F570))</f>
        <v>1</v>
      </c>
      <c r="R570">
        <f>IF(ISBLANK(G570),-1,COUNTIF(all_tags[],G570)-COUNTIF(all_tags[category],G570))</f>
        <v>1</v>
      </c>
      <c r="S570">
        <f>IF(ISBLANK(H570),-1,COUNTIF(all_tags[],H570)-COUNTIF(all_tags[category],H570))</f>
        <v>1</v>
      </c>
      <c r="T570">
        <f>IF(ISBLANK(I570),-1,COUNTIF(all_tags[],I570)-COUNTIF(all_tags[category],I570))</f>
        <v>1</v>
      </c>
      <c r="U570">
        <f>IF(ISBLANK(J570),-1,COUNTIF(all_tags[],J570)-COUNTIF(all_tags[category],J570))</f>
        <v>-1</v>
      </c>
      <c r="V570">
        <f>IF(ISBLANK(K570),-1,COUNTIF(all_tags[],K570)-COUNTIF(all_tags[category],K570))</f>
        <v>-1</v>
      </c>
      <c r="W570">
        <f>IF(ISBLANK(L570),-1,COUNTIF(all_tags[],L570)-COUNTIF(all_tags[category],L570))</f>
        <v>-1</v>
      </c>
      <c r="X570">
        <f>IF(ISBLANK(M570),-1,COUNTIF(all_tags[],M570)-COUNTIF(all_tags[category],M570))</f>
        <v>-1</v>
      </c>
      <c r="Y570">
        <f>IF(ISBLANK(N570),-1,COUNTIF(all_tags[],N570)-COUNTIF(all_tags[category],N570))</f>
        <v>-1</v>
      </c>
      <c r="Z570">
        <f>IF(ISBLANK(O570),-1,COUNTIF(all_tags[],O570)-COUNTIF(all_tags[category],O570))</f>
        <v>-1</v>
      </c>
      <c r="AB570" t="str">
        <f>Table5[[#This Row],[link_id]]</f>
        <v>L01290</v>
      </c>
      <c r="AC570" s="5" t="str">
        <f>_xlfn.TEXTJOIN("#",TRUE,
IFERROR(VLOOKUP($F570,all_tags[format],1,FALSE),""),
IFERROR(VLOOKUP($G570,all_tags[format],1,FALSE),""),
IFERROR(VLOOKUP($H570,all_tags[format],1,FALSE),""),
IFERROR(VLOOKUP($I570,all_tags[format],1,FALSE),""),
IFERROR(VLOOKUP($J570,all_tags[format],1,FALSE),""),
IFERROR(VLOOKUP($K570,all_tags[format],1,FALSE),""),
IFERROR(VLOOKUP($L570,all_tags[format],1,FALSE),""),
IFERROR(VLOOKUP($M570,all_tags[format],1,FALSE),""),
IFERROR(VLOOKUP($N570,all_tags[format],1,FALSE),""),
IFERROR(VLOOKUP($O570,all_tags[format],1,FALSE),"")
)</f>
        <v>article</v>
      </c>
      <c r="AD570" s="5" t="str">
        <f>_xlfn.TEXTJOIN("#",TRUE,
IFERROR(VLOOKUP($F570,all_tags[type],1,FALSE),""),
IFERROR(VLOOKUP($G570,all_tags[type],1,FALSE),""),
IFERROR(VLOOKUP($H570,all_tags[type],1,FALSE),""),
IFERROR(VLOOKUP($I570,all_tags[type],1,FALSE),""),
IFERROR(VLOOKUP($J570,all_tags[type],1,FALSE),""),
IFERROR(VLOOKUP($K570,all_tags[type],1,FALSE),""),
IFERROR(VLOOKUP($L570,all_tags[type],1,FALSE),""),
IFERROR(VLOOKUP($M570,all_tags[type],1,FALSE),""),
IFERROR(VLOOKUP($N570,all_tags[type],1,FALSE),""),
IFERROR(VLOOKUP($O570,all_tags[type],1,FALSE),"")
)</f>
        <v/>
      </c>
      <c r="AE570" s="5" t="str">
        <f>_xlfn.TEXTJOIN("#",TRUE,
IFERROR(VLOOKUP($F570,all_tags[level],1,FALSE),""),
IFERROR(VLOOKUP($G570,all_tags[level],1,FALSE),""),
IFERROR(VLOOKUP($H570,all_tags[level],1,FALSE),""),
IFERROR(VLOOKUP($I570,all_tags[level],1,FALSE),""),
IFERROR(VLOOKUP($J570,all_tags[level],1,FALSE),""),
IFERROR(VLOOKUP($K570,all_tags[level],1,FALSE),""),
IFERROR(VLOOKUP($L570,all_tags[level],1,FALSE),""),
IFERROR(VLOOKUP($M570,all_tags[level],1,FALSE),""),
IFERROR(VLOOKUP($N570,all_tags[level],1,FALSE),""),
IFERROR(VLOOKUP($O570,all_tags[level],1,FALSE),"")
)</f>
        <v/>
      </c>
      <c r="AF570" s="5" t="str">
        <f>_xlfn.TEXTJOIN("#",TRUE,
IFERROR(VLOOKUP($F570,all_tags[style],1,FALSE),""),
IFERROR(VLOOKUP($G570,all_tags[style],1,FALSE),""),
IFERROR(VLOOKUP($H570,all_tags[style],1,FALSE),""),
IFERROR(VLOOKUP($I570,all_tags[style],1,FALSE),""),
IFERROR(VLOOKUP($J570,all_tags[style],1,FALSE),""),
IFERROR(VLOOKUP($K570,all_tags[style],1,FALSE),""),
IFERROR(VLOOKUP($L570,all_tags[style],1,FALSE),""),
IFERROR(VLOOKUP($M570,all_tags[style],1,FALSE),""),
IFERROR(VLOOKUP($N570,all_tags[style],1,FALSE),""),
IFERROR(VLOOKUP($O570,all_tags[style],1,FALSE),"")
)</f>
        <v>peril</v>
      </c>
      <c r="AG570" s="5" t="str">
        <f>_xlfn.TEXTJOIN("#",TRUE,
IFERROR(VLOOKUP($F570,all_tags[theme],1,FALSE),""),
IFERROR(VLOOKUP($G570,all_tags[theme],1,FALSE),""),
IFERROR(VLOOKUP($H570,all_tags[theme],1,FALSE),""),
IFERROR(VLOOKUP($I570,all_tags[theme],1,FALSE),""),
IFERROR(VLOOKUP($J570,all_tags[theme],1,FALSE),""),
IFERROR(VLOOKUP($K570,all_tags[theme],1,FALSE),""),
IFERROR(VLOOKUP($L570,all_tags[theme],1,FALSE),""),
IFERROR(VLOOKUP($M570,all_tags[theme],1,FALSE),""),
IFERROR(VLOOKUP($N570,all_tags[theme],1,FALSE),""),
IFERROR(VLOOKUP($O570,all_tags[theme],1,FALSE),"")
)</f>
        <v>pitfall</v>
      </c>
      <c r="AH570" s="5" t="str">
        <f>_xlfn.TEXTJOIN("#",TRUE,
IFERROR(VLOOKUP($F570,all_tags[topic],1,FALSE),""),
IFERROR(VLOOKUP($G570,all_tags[topic],1,FALSE),""),
IFERROR(VLOOKUP($H570,all_tags[topic],1,FALSE),""),
IFERROR(VLOOKUP($I570,all_tags[topic],1,FALSE),""),
IFERROR(VLOOKUP($J570,all_tags[topic],1,FALSE),""),
IFERROR(VLOOKUP($K570,all_tags[topic],1,FALSE),""),
IFERROR(VLOOKUP($L570,all_tags[topic],1,FALSE),""),
IFERROR(VLOOKUP($M570,all_tags[topic],1,FALSE),""),
IFERROR(VLOOKUP($N570,all_tags[topic],1,FALSE),""),
IFERROR(VLOOKUP($O570,all_tags[topic],1,FALSE),"")
)</f>
        <v/>
      </c>
      <c r="AI570" s="5" t="str">
        <f>_xlfn.TEXTJOIN("#",TRUE,
IFERROR(VLOOKUP($F570,all_tags[area],1,FALSE),""),
IFERROR(VLOOKUP($G570,all_tags[area],1,FALSE),""),
IFERROR(VLOOKUP($H570,all_tags[area],1,FALSE),""),
IFERROR(VLOOKUP($I570,all_tags[area],1,FALSE),""),
IFERROR(VLOOKUP($J570,all_tags[area],1,FALSE),""),
IFERROR(VLOOKUP($K570,all_tags[area],1,FALSE),""),
IFERROR(VLOOKUP($L570,all_tags[area],1,FALSE),""),
IFERROR(VLOOKUP($M570,all_tags[area],1,FALSE),""),
IFERROR(VLOOKUP($N570,all_tags[area],1,FALSE),""),
IFERROR(VLOOKUP($O570,all_tags[area],1,FALSE),"")
)</f>
        <v>ai</v>
      </c>
      <c r="AJ570" s="5" t="str">
        <f>_xlfn.TEXTJOIN("#",TRUE,
IFERROR(VLOOKUP($F570,all_tags[technology],1,FALSE),""),
IFERROR(VLOOKUP($G570,all_tags[technology],1,FALSE),""),
IFERROR(VLOOKUP($H570,all_tags[technology],1,FALSE),""),
IFERROR(VLOOKUP($I570,all_tags[technology],1,FALSE),""),
IFERROR(VLOOKUP($J570,all_tags[technology],1,FALSE),""),
IFERROR(VLOOKUP($K570,all_tags[technology],1,FALSE),""),
IFERROR(VLOOKUP($L570,all_tags[technology],1,FALSE),""),
IFERROR(VLOOKUP($M570,all_tags[technology],1,FALSE),""),
IFERROR(VLOOKUP($N570,all_tags[technology],1,FALSE),""),
IFERROR(VLOOKUP($O570,all_tags[technology],1,FALSE),"")
)</f>
        <v/>
      </c>
      <c r="AK570" s="5" t="str">
        <f>_xlfn.TEXTJOIN("#",TRUE,
IFERROR(VLOOKUP($F570,all_tags[other],1,FALSE),""),
IFERROR(VLOOKUP($G570,all_tags[other],1,FALSE),""),
IFERROR(VLOOKUP($H570,all_tags[other],1,FALSE),""),
IFERROR(VLOOKUP($I570,all_tags[other],1,FALSE),""),
IFERROR(VLOOKUP($J570,all_tags[other],1,FALSE),""),
IFERROR(VLOOKUP($K570,all_tags[other],1,FALSE),""),
IFERROR(VLOOKUP($L570,all_tags[other],1,FALSE),""),
IFERROR(VLOOKUP($M570,all_tags[other],1,FALSE),""),
IFERROR(VLOOKUP($N570,all_tags[other],1,FALSE),""),
IFERROR(VLOOKUP($O570,all_tags[other],1,FALSE),"")
)</f>
        <v/>
      </c>
      <c r="AL570" t="str">
        <f t="shared" si="8"/>
        <v>article;peril;pitfall;ai</v>
      </c>
    </row>
    <row r="571" spans="1:38" ht="30" x14ac:dyDescent="0.25">
      <c r="A571" t="str">
        <f>source_data[[#This Row],[link_id]]</f>
        <v>L01292</v>
      </c>
      <c r="B571" t="str">
        <f>source_data[[#This Row],[link]]</f>
        <v>https://m.soundcloud.com/exponentialview/the-state-of-artificial</v>
      </c>
      <c r="C571" t="str">
        <f>source_data[[#This Row],[article_title]]</f>
        <v>The State of Artificial intelligence: Jack Clark and Azeem Azhar in Conversation</v>
      </c>
      <c r="D571" t="str">
        <f>source_data[[#This Row],[concatenate]]</f>
        <v>podcast;interview;opinion;perspective;general;ai</v>
      </c>
      <c r="E571">
        <f>source_data[[#This Row],[tag_count]]</f>
        <v>4</v>
      </c>
      <c r="F571" t="str" cm="1">
        <f t="array" ref="F571:K571">_xlfn.TEXTSPLIT(Table5[[#This Row],[concatenate]],";")</f>
        <v>podcast</v>
      </c>
      <c r="G571" t="str">
        <v>interview</v>
      </c>
      <c r="H571" t="str">
        <v>opinion</v>
      </c>
      <c r="I571" t="str">
        <v>perspective</v>
      </c>
      <c r="J571" t="str">
        <v>general</v>
      </c>
      <c r="K571" t="str">
        <v>ai</v>
      </c>
      <c r="Q571">
        <f>IF(ISBLANK(F571),-1,COUNTIF(all_tags[],F571)-COUNTIF(all_tags[category],F571))</f>
        <v>1</v>
      </c>
      <c r="R571">
        <f>IF(ISBLANK(G571),-1,COUNTIF(all_tags[],G571)-COUNTIF(all_tags[category],G571))</f>
        <v>1</v>
      </c>
      <c r="S571">
        <f>IF(ISBLANK(H571),-1,COUNTIF(all_tags[],H571)-COUNTIF(all_tags[category],H571))</f>
        <v>1</v>
      </c>
      <c r="T571">
        <f>IF(ISBLANK(I571),-1,COUNTIF(all_tags[],I571)-COUNTIF(all_tags[category],I571))</f>
        <v>1</v>
      </c>
      <c r="U571">
        <f>IF(ISBLANK(J571),-1,COUNTIF(all_tags[],J571)-COUNTIF(all_tags[category],J571))</f>
        <v>1</v>
      </c>
      <c r="V571">
        <f>IF(ISBLANK(K571),-1,COUNTIF(all_tags[],K571)-COUNTIF(all_tags[category],K571))</f>
        <v>1</v>
      </c>
      <c r="W571">
        <f>IF(ISBLANK(L571),-1,COUNTIF(all_tags[],L571)-COUNTIF(all_tags[category],L571))</f>
        <v>-1</v>
      </c>
      <c r="X571">
        <f>IF(ISBLANK(M571),-1,COUNTIF(all_tags[],M571)-COUNTIF(all_tags[category],M571))</f>
        <v>-1</v>
      </c>
      <c r="Y571">
        <f>IF(ISBLANK(N571),-1,COUNTIF(all_tags[],N571)-COUNTIF(all_tags[category],N571))</f>
        <v>-1</v>
      </c>
      <c r="Z571">
        <f>IF(ISBLANK(O571),-1,COUNTIF(all_tags[],O571)-COUNTIF(all_tags[category],O571))</f>
        <v>-1</v>
      </c>
      <c r="AB571" t="str">
        <f>Table5[[#This Row],[link_id]]</f>
        <v>L01292</v>
      </c>
      <c r="AC571" s="5" t="str">
        <f>_xlfn.TEXTJOIN("#",TRUE,
IFERROR(VLOOKUP($F571,all_tags[format],1,FALSE),""),
IFERROR(VLOOKUP($G571,all_tags[format],1,FALSE),""),
IFERROR(VLOOKUP($H571,all_tags[format],1,FALSE),""),
IFERROR(VLOOKUP($I571,all_tags[format],1,FALSE),""),
IFERROR(VLOOKUP($J571,all_tags[format],1,FALSE),""),
IFERROR(VLOOKUP($K571,all_tags[format],1,FALSE),""),
IFERROR(VLOOKUP($L571,all_tags[format],1,FALSE),""),
IFERROR(VLOOKUP($M571,all_tags[format],1,FALSE),""),
IFERROR(VLOOKUP($N571,all_tags[format],1,FALSE),""),
IFERROR(VLOOKUP($O571,all_tags[format],1,FALSE),"")
)</f>
        <v>podcast#interview</v>
      </c>
      <c r="AD571" s="5" t="str">
        <f>_xlfn.TEXTJOIN("#",TRUE,
IFERROR(VLOOKUP($F571,all_tags[type],1,FALSE),""),
IFERROR(VLOOKUP($G571,all_tags[type],1,FALSE),""),
IFERROR(VLOOKUP($H571,all_tags[type],1,FALSE),""),
IFERROR(VLOOKUP($I571,all_tags[type],1,FALSE),""),
IFERROR(VLOOKUP($J571,all_tags[type],1,FALSE),""),
IFERROR(VLOOKUP($K571,all_tags[type],1,FALSE),""),
IFERROR(VLOOKUP($L571,all_tags[type],1,FALSE),""),
IFERROR(VLOOKUP($M571,all_tags[type],1,FALSE),""),
IFERROR(VLOOKUP($N571,all_tags[type],1,FALSE),""),
IFERROR(VLOOKUP($O571,all_tags[type],1,FALSE),"")
)</f>
        <v>opinion#perspective#general</v>
      </c>
      <c r="AE571" s="5" t="str">
        <f>_xlfn.TEXTJOIN("#",TRUE,
IFERROR(VLOOKUP($F571,all_tags[level],1,FALSE),""),
IFERROR(VLOOKUP($G571,all_tags[level],1,FALSE),""),
IFERROR(VLOOKUP($H571,all_tags[level],1,FALSE),""),
IFERROR(VLOOKUP($I571,all_tags[level],1,FALSE),""),
IFERROR(VLOOKUP($J571,all_tags[level],1,FALSE),""),
IFERROR(VLOOKUP($K571,all_tags[level],1,FALSE),""),
IFERROR(VLOOKUP($L571,all_tags[level],1,FALSE),""),
IFERROR(VLOOKUP($M571,all_tags[level],1,FALSE),""),
IFERROR(VLOOKUP($N571,all_tags[level],1,FALSE),""),
IFERROR(VLOOKUP($O571,all_tags[level],1,FALSE),"")
)</f>
        <v/>
      </c>
      <c r="AF571" s="5" t="str">
        <f>_xlfn.TEXTJOIN("#",TRUE,
IFERROR(VLOOKUP($F571,all_tags[style],1,FALSE),""),
IFERROR(VLOOKUP($G571,all_tags[style],1,FALSE),""),
IFERROR(VLOOKUP($H571,all_tags[style],1,FALSE),""),
IFERROR(VLOOKUP($I571,all_tags[style],1,FALSE),""),
IFERROR(VLOOKUP($J571,all_tags[style],1,FALSE),""),
IFERROR(VLOOKUP($K571,all_tags[style],1,FALSE),""),
IFERROR(VLOOKUP($L571,all_tags[style],1,FALSE),""),
IFERROR(VLOOKUP($M571,all_tags[style],1,FALSE),""),
IFERROR(VLOOKUP($N571,all_tags[style],1,FALSE),""),
IFERROR(VLOOKUP($O571,all_tags[style],1,FALSE),"")
)</f>
        <v/>
      </c>
      <c r="AG571" s="5" t="str">
        <f>_xlfn.TEXTJOIN("#",TRUE,
IFERROR(VLOOKUP($F571,all_tags[theme],1,FALSE),""),
IFERROR(VLOOKUP($G571,all_tags[theme],1,FALSE),""),
IFERROR(VLOOKUP($H571,all_tags[theme],1,FALSE),""),
IFERROR(VLOOKUP($I571,all_tags[theme],1,FALSE),""),
IFERROR(VLOOKUP($J571,all_tags[theme],1,FALSE),""),
IFERROR(VLOOKUP($K571,all_tags[theme],1,FALSE),""),
IFERROR(VLOOKUP($L571,all_tags[theme],1,FALSE),""),
IFERROR(VLOOKUP($M571,all_tags[theme],1,FALSE),""),
IFERROR(VLOOKUP($N571,all_tags[theme],1,FALSE),""),
IFERROR(VLOOKUP($O571,all_tags[theme],1,FALSE),"")
)</f>
        <v/>
      </c>
      <c r="AH571" s="5" t="str">
        <f>_xlfn.TEXTJOIN("#",TRUE,
IFERROR(VLOOKUP($F571,all_tags[topic],1,FALSE),""),
IFERROR(VLOOKUP($G571,all_tags[topic],1,FALSE),""),
IFERROR(VLOOKUP($H571,all_tags[topic],1,FALSE),""),
IFERROR(VLOOKUP($I571,all_tags[topic],1,FALSE),""),
IFERROR(VLOOKUP($J571,all_tags[topic],1,FALSE),""),
IFERROR(VLOOKUP($K571,all_tags[topic],1,FALSE),""),
IFERROR(VLOOKUP($L571,all_tags[topic],1,FALSE),""),
IFERROR(VLOOKUP($M571,all_tags[topic],1,FALSE),""),
IFERROR(VLOOKUP($N571,all_tags[topic],1,FALSE),""),
IFERROR(VLOOKUP($O571,all_tags[topic],1,FALSE),"")
)</f>
        <v/>
      </c>
      <c r="AI571" s="5" t="str">
        <f>_xlfn.TEXTJOIN("#",TRUE,
IFERROR(VLOOKUP($F571,all_tags[area],1,FALSE),""),
IFERROR(VLOOKUP($G571,all_tags[area],1,FALSE),""),
IFERROR(VLOOKUP($H571,all_tags[area],1,FALSE),""),
IFERROR(VLOOKUP($I571,all_tags[area],1,FALSE),""),
IFERROR(VLOOKUP($J571,all_tags[area],1,FALSE),""),
IFERROR(VLOOKUP($K571,all_tags[area],1,FALSE),""),
IFERROR(VLOOKUP($L571,all_tags[area],1,FALSE),""),
IFERROR(VLOOKUP($M571,all_tags[area],1,FALSE),""),
IFERROR(VLOOKUP($N571,all_tags[area],1,FALSE),""),
IFERROR(VLOOKUP($O571,all_tags[area],1,FALSE),"")
)</f>
        <v>ai</v>
      </c>
      <c r="AJ571" s="5" t="str">
        <f>_xlfn.TEXTJOIN("#",TRUE,
IFERROR(VLOOKUP($F571,all_tags[technology],1,FALSE),""),
IFERROR(VLOOKUP($G571,all_tags[technology],1,FALSE),""),
IFERROR(VLOOKUP($H571,all_tags[technology],1,FALSE),""),
IFERROR(VLOOKUP($I571,all_tags[technology],1,FALSE),""),
IFERROR(VLOOKUP($J571,all_tags[technology],1,FALSE),""),
IFERROR(VLOOKUP($K571,all_tags[technology],1,FALSE),""),
IFERROR(VLOOKUP($L571,all_tags[technology],1,FALSE),""),
IFERROR(VLOOKUP($M571,all_tags[technology],1,FALSE),""),
IFERROR(VLOOKUP($N571,all_tags[technology],1,FALSE),""),
IFERROR(VLOOKUP($O571,all_tags[technology],1,FALSE),"")
)</f>
        <v/>
      </c>
      <c r="AK571" s="5" t="str">
        <f>_xlfn.TEXTJOIN("#",TRUE,
IFERROR(VLOOKUP($F571,all_tags[other],1,FALSE),""),
IFERROR(VLOOKUP($G571,all_tags[other],1,FALSE),""),
IFERROR(VLOOKUP($H571,all_tags[other],1,FALSE),""),
IFERROR(VLOOKUP($I571,all_tags[other],1,FALSE),""),
IFERROR(VLOOKUP($J571,all_tags[other],1,FALSE),""),
IFERROR(VLOOKUP($K571,all_tags[other],1,FALSE),""),
IFERROR(VLOOKUP($L571,all_tags[other],1,FALSE),""),
IFERROR(VLOOKUP($M571,all_tags[other],1,FALSE),""),
IFERROR(VLOOKUP($N571,all_tags[other],1,FALSE),""),
IFERROR(VLOOKUP($O571,all_tags[other],1,FALSE),"")
)</f>
        <v/>
      </c>
      <c r="AL571" t="str">
        <f t="shared" si="8"/>
        <v>podcast;interview;opinion;perspective;general;ai</v>
      </c>
    </row>
    <row r="572" spans="1:38" x14ac:dyDescent="0.25">
      <c r="A572" t="str">
        <f>source_data[[#This Row],[link_id]]</f>
        <v>L01294</v>
      </c>
      <c r="B572" t="str">
        <f>source_data[[#This Row],[link]]</f>
        <v>https://statisticaloddsandends.wordpress.com/2018/12/28/using-emojis-as-scatterplot-points/</v>
      </c>
      <c r="C572" t="str">
        <f>source_data[[#This Row],[article_title]]</f>
        <v>Using emojis as scatterplot points</v>
      </c>
      <c r="D572" t="str">
        <f>source_data[[#This Row],[concatenate]]</f>
        <v>post;package;how-to;overview;technique</v>
      </c>
      <c r="E572">
        <f>source_data[[#This Row],[tag_count]]</f>
        <v>5</v>
      </c>
      <c r="F572" t="str" cm="1">
        <f t="array" ref="F572:J572">_xlfn.TEXTSPLIT(Table5[[#This Row],[concatenate]],";")</f>
        <v>post</v>
      </c>
      <c r="G572" t="str">
        <v>package</v>
      </c>
      <c r="H572" t="str">
        <v>how-to</v>
      </c>
      <c r="I572" t="str">
        <v>overview</v>
      </c>
      <c r="J572" t="str">
        <v>technique</v>
      </c>
      <c r="Q572">
        <f>IF(ISBLANK(F572),-1,COUNTIF(all_tags[],F572)-COUNTIF(all_tags[category],F572))</f>
        <v>1</v>
      </c>
      <c r="R572">
        <f>IF(ISBLANK(G572),-1,COUNTIF(all_tags[],G572)-COUNTIF(all_tags[category],G572))</f>
        <v>1</v>
      </c>
      <c r="S572">
        <f>IF(ISBLANK(H572),-1,COUNTIF(all_tags[],H572)-COUNTIF(all_tags[category],H572))</f>
        <v>1</v>
      </c>
      <c r="T572">
        <f>IF(ISBLANK(I572),-1,COUNTIF(all_tags[],I572)-COUNTIF(all_tags[category],I572))</f>
        <v>1</v>
      </c>
      <c r="U572">
        <f>IF(ISBLANK(J572),-1,COUNTIF(all_tags[],J572)-COUNTIF(all_tags[category],J572))</f>
        <v>1</v>
      </c>
      <c r="V572">
        <f>IF(ISBLANK(K572),-1,COUNTIF(all_tags[],K572)-COUNTIF(all_tags[category],K572))</f>
        <v>-1</v>
      </c>
      <c r="W572">
        <f>IF(ISBLANK(L572),-1,COUNTIF(all_tags[],L572)-COUNTIF(all_tags[category],L572))</f>
        <v>-1</v>
      </c>
      <c r="X572">
        <f>IF(ISBLANK(M572),-1,COUNTIF(all_tags[],M572)-COUNTIF(all_tags[category],M572))</f>
        <v>-1</v>
      </c>
      <c r="Y572">
        <f>IF(ISBLANK(N572),-1,COUNTIF(all_tags[],N572)-COUNTIF(all_tags[category],N572))</f>
        <v>-1</v>
      </c>
      <c r="Z572">
        <f>IF(ISBLANK(O572),-1,COUNTIF(all_tags[],O572)-COUNTIF(all_tags[category],O572))</f>
        <v>-1</v>
      </c>
      <c r="AB572" t="str">
        <f>Table5[[#This Row],[link_id]]</f>
        <v>L01294</v>
      </c>
      <c r="AC572" s="5" t="str">
        <f>_xlfn.TEXTJOIN("#",TRUE,
IFERROR(VLOOKUP($F572,all_tags[format],1,FALSE),""),
IFERROR(VLOOKUP($G572,all_tags[format],1,FALSE),""),
IFERROR(VLOOKUP($H572,all_tags[format],1,FALSE),""),
IFERROR(VLOOKUP($I572,all_tags[format],1,FALSE),""),
IFERROR(VLOOKUP($J572,all_tags[format],1,FALSE),""),
IFERROR(VLOOKUP($K572,all_tags[format],1,FALSE),""),
IFERROR(VLOOKUP($L572,all_tags[format],1,FALSE),""),
IFERROR(VLOOKUP($M572,all_tags[format],1,FALSE),""),
IFERROR(VLOOKUP($N572,all_tags[format],1,FALSE),""),
IFERROR(VLOOKUP($O572,all_tags[format],1,FALSE),"")
)</f>
        <v>post#package</v>
      </c>
      <c r="AD572" s="5" t="str">
        <f>_xlfn.TEXTJOIN("#",TRUE,
IFERROR(VLOOKUP($F572,all_tags[type],1,FALSE),""),
IFERROR(VLOOKUP($G572,all_tags[type],1,FALSE),""),
IFERROR(VLOOKUP($H572,all_tags[type],1,FALSE),""),
IFERROR(VLOOKUP($I572,all_tags[type],1,FALSE),""),
IFERROR(VLOOKUP($J572,all_tags[type],1,FALSE),""),
IFERROR(VLOOKUP($K572,all_tags[type],1,FALSE),""),
IFERROR(VLOOKUP($L572,all_tags[type],1,FALSE),""),
IFERROR(VLOOKUP($M572,all_tags[type],1,FALSE),""),
IFERROR(VLOOKUP($N572,all_tags[type],1,FALSE),""),
IFERROR(VLOOKUP($O572,all_tags[type],1,FALSE),"")
)</f>
        <v>how-to</v>
      </c>
      <c r="AE572" s="5" t="str">
        <f>_xlfn.TEXTJOIN("#",TRUE,
IFERROR(VLOOKUP($F572,all_tags[level],1,FALSE),""),
IFERROR(VLOOKUP($G572,all_tags[level],1,FALSE),""),
IFERROR(VLOOKUP($H572,all_tags[level],1,FALSE),""),
IFERROR(VLOOKUP($I572,all_tags[level],1,FALSE),""),
IFERROR(VLOOKUP($J572,all_tags[level],1,FALSE),""),
IFERROR(VLOOKUP($K572,all_tags[level],1,FALSE),""),
IFERROR(VLOOKUP($L572,all_tags[level],1,FALSE),""),
IFERROR(VLOOKUP($M572,all_tags[level],1,FALSE),""),
IFERROR(VLOOKUP($N572,all_tags[level],1,FALSE),""),
IFERROR(VLOOKUP($O572,all_tags[level],1,FALSE),"")
)</f>
        <v>overview</v>
      </c>
      <c r="AF572" s="5" t="str">
        <f>_xlfn.TEXTJOIN("#",TRUE,
IFERROR(VLOOKUP($F572,all_tags[style],1,FALSE),""),
IFERROR(VLOOKUP($G572,all_tags[style],1,FALSE),""),
IFERROR(VLOOKUP($H572,all_tags[style],1,FALSE),""),
IFERROR(VLOOKUP($I572,all_tags[style],1,FALSE),""),
IFERROR(VLOOKUP($J572,all_tags[style],1,FALSE),""),
IFERROR(VLOOKUP($K572,all_tags[style],1,FALSE),""),
IFERROR(VLOOKUP($L572,all_tags[style],1,FALSE),""),
IFERROR(VLOOKUP($M572,all_tags[style],1,FALSE),""),
IFERROR(VLOOKUP($N572,all_tags[style],1,FALSE),""),
IFERROR(VLOOKUP($O572,all_tags[style],1,FALSE),"")
)</f>
        <v/>
      </c>
      <c r="AG572" s="5" t="str">
        <f>_xlfn.TEXTJOIN("#",TRUE,
IFERROR(VLOOKUP($F572,all_tags[theme],1,FALSE),""),
IFERROR(VLOOKUP($G572,all_tags[theme],1,FALSE),""),
IFERROR(VLOOKUP($H572,all_tags[theme],1,FALSE),""),
IFERROR(VLOOKUP($I572,all_tags[theme],1,FALSE),""),
IFERROR(VLOOKUP($J572,all_tags[theme],1,FALSE),""),
IFERROR(VLOOKUP($K572,all_tags[theme],1,FALSE),""),
IFERROR(VLOOKUP($L572,all_tags[theme],1,FALSE),""),
IFERROR(VLOOKUP($M572,all_tags[theme],1,FALSE),""),
IFERROR(VLOOKUP($N572,all_tags[theme],1,FALSE),""),
IFERROR(VLOOKUP($O572,all_tags[theme],1,FALSE),"")
)</f>
        <v/>
      </c>
      <c r="AH572" s="5" t="str">
        <f>_xlfn.TEXTJOIN("#",TRUE,
IFERROR(VLOOKUP($F572,all_tags[topic],1,FALSE),""),
IFERROR(VLOOKUP($G572,all_tags[topic],1,FALSE),""),
IFERROR(VLOOKUP($H572,all_tags[topic],1,FALSE),""),
IFERROR(VLOOKUP($I572,all_tags[topic],1,FALSE),""),
IFERROR(VLOOKUP($J572,all_tags[topic],1,FALSE),""),
IFERROR(VLOOKUP($K572,all_tags[topic],1,FALSE),""),
IFERROR(VLOOKUP($L572,all_tags[topic],1,FALSE),""),
IFERROR(VLOOKUP($M572,all_tags[topic],1,FALSE),""),
IFERROR(VLOOKUP($N572,all_tags[topic],1,FALSE),""),
IFERROR(VLOOKUP($O572,all_tags[topic],1,FALSE),"")
)</f>
        <v>technique</v>
      </c>
      <c r="AI572" s="5" t="str">
        <f>_xlfn.TEXTJOIN("#",TRUE,
IFERROR(VLOOKUP($F572,all_tags[area],1,FALSE),""),
IFERROR(VLOOKUP($G572,all_tags[area],1,FALSE),""),
IFERROR(VLOOKUP($H572,all_tags[area],1,FALSE),""),
IFERROR(VLOOKUP($I572,all_tags[area],1,FALSE),""),
IFERROR(VLOOKUP($J572,all_tags[area],1,FALSE),""),
IFERROR(VLOOKUP($K572,all_tags[area],1,FALSE),""),
IFERROR(VLOOKUP($L572,all_tags[area],1,FALSE),""),
IFERROR(VLOOKUP($M572,all_tags[area],1,FALSE),""),
IFERROR(VLOOKUP($N572,all_tags[area],1,FALSE),""),
IFERROR(VLOOKUP($O572,all_tags[area],1,FALSE),"")
)</f>
        <v/>
      </c>
      <c r="AJ572" s="5" t="str">
        <f>_xlfn.TEXTJOIN("#",TRUE,
IFERROR(VLOOKUP($F572,all_tags[technology],1,FALSE),""),
IFERROR(VLOOKUP($G572,all_tags[technology],1,FALSE),""),
IFERROR(VLOOKUP($H572,all_tags[technology],1,FALSE),""),
IFERROR(VLOOKUP($I572,all_tags[technology],1,FALSE),""),
IFERROR(VLOOKUP($J572,all_tags[technology],1,FALSE),""),
IFERROR(VLOOKUP($K572,all_tags[technology],1,FALSE),""),
IFERROR(VLOOKUP($L572,all_tags[technology],1,FALSE),""),
IFERROR(VLOOKUP($M572,all_tags[technology],1,FALSE),""),
IFERROR(VLOOKUP($N572,all_tags[technology],1,FALSE),""),
IFERROR(VLOOKUP($O572,all_tags[technology],1,FALSE),"")
)</f>
        <v/>
      </c>
      <c r="AK572" s="5" t="str">
        <f>_xlfn.TEXTJOIN("#",TRUE,
IFERROR(VLOOKUP($F572,all_tags[other],1,FALSE),""),
IFERROR(VLOOKUP($G572,all_tags[other],1,FALSE),""),
IFERROR(VLOOKUP($H572,all_tags[other],1,FALSE),""),
IFERROR(VLOOKUP($I572,all_tags[other],1,FALSE),""),
IFERROR(VLOOKUP($J572,all_tags[other],1,FALSE),""),
IFERROR(VLOOKUP($K572,all_tags[other],1,FALSE),""),
IFERROR(VLOOKUP($L572,all_tags[other],1,FALSE),""),
IFERROR(VLOOKUP($M572,all_tags[other],1,FALSE),""),
IFERROR(VLOOKUP($N572,all_tags[other],1,FALSE),""),
IFERROR(VLOOKUP($O572,all_tags[other],1,FALSE),"")
)</f>
        <v/>
      </c>
      <c r="AL572" t="str">
        <f t="shared" si="8"/>
        <v>post;package;how-to;overview;technique</v>
      </c>
    </row>
    <row r="573" spans="1:38" ht="30" x14ac:dyDescent="0.25">
      <c r="A573" t="str">
        <f>source_data[[#This Row],[link_id]]</f>
        <v>L01295</v>
      </c>
      <c r="B573" t="str">
        <f>source_data[[#This Row],[link]]</f>
        <v>https://en.wikipedia.org/wiki/Barnsley_fern</v>
      </c>
      <c r="C573" t="str">
        <f>source_data[[#This Row],[article_title]]</f>
        <v>Barnsley fern</v>
      </c>
      <c r="D573" t="str">
        <f>source_data[[#This Row],[concatenate]]</f>
        <v>post;general;inspiration;mathematics</v>
      </c>
      <c r="E573">
        <f>source_data[[#This Row],[tag_count]]</f>
        <v>5</v>
      </c>
      <c r="F573" t="str" cm="1">
        <f t="array" ref="F573:I573">_xlfn.TEXTSPLIT(Table5[[#This Row],[concatenate]],";")</f>
        <v>post</v>
      </c>
      <c r="G573" t="str">
        <v>general</v>
      </c>
      <c r="H573" t="str">
        <v>inspiration</v>
      </c>
      <c r="I573" t="str">
        <v>mathematics</v>
      </c>
      <c r="Q573">
        <f>IF(ISBLANK(F573),-1,COUNTIF(all_tags[],F573)-COUNTIF(all_tags[category],F573))</f>
        <v>1</v>
      </c>
      <c r="R573">
        <f>IF(ISBLANK(G573),-1,COUNTIF(all_tags[],G573)-COUNTIF(all_tags[category],G573))</f>
        <v>1</v>
      </c>
      <c r="S573">
        <f>IF(ISBLANK(H573),-1,COUNTIF(all_tags[],H573)-COUNTIF(all_tags[category],H573))</f>
        <v>1</v>
      </c>
      <c r="T573">
        <f>IF(ISBLANK(I573),-1,COUNTIF(all_tags[],I573)-COUNTIF(all_tags[category],I573))</f>
        <v>1</v>
      </c>
      <c r="U573">
        <f>IF(ISBLANK(J573),-1,COUNTIF(all_tags[],J573)-COUNTIF(all_tags[category],J573))</f>
        <v>-1</v>
      </c>
      <c r="V573">
        <f>IF(ISBLANK(K573),-1,COUNTIF(all_tags[],K573)-COUNTIF(all_tags[category],K573))</f>
        <v>-1</v>
      </c>
      <c r="W573">
        <f>IF(ISBLANK(L573),-1,COUNTIF(all_tags[],L573)-COUNTIF(all_tags[category],L573))</f>
        <v>-1</v>
      </c>
      <c r="X573">
        <f>IF(ISBLANK(M573),-1,COUNTIF(all_tags[],M573)-COUNTIF(all_tags[category],M573))</f>
        <v>-1</v>
      </c>
      <c r="Y573">
        <f>IF(ISBLANK(N573),-1,COUNTIF(all_tags[],N573)-COUNTIF(all_tags[category],N573))</f>
        <v>-1</v>
      </c>
      <c r="Z573">
        <f>IF(ISBLANK(O573),-1,COUNTIF(all_tags[],O573)-COUNTIF(all_tags[category],O573))</f>
        <v>-1</v>
      </c>
      <c r="AB573" t="str">
        <f>Table5[[#This Row],[link_id]]</f>
        <v>L01295</v>
      </c>
      <c r="AC573" s="5" t="str">
        <f>_xlfn.TEXTJOIN("#",TRUE,
IFERROR(VLOOKUP($F573,all_tags[format],1,FALSE),""),
IFERROR(VLOOKUP($G573,all_tags[format],1,FALSE),""),
IFERROR(VLOOKUP($H573,all_tags[format],1,FALSE),""),
IFERROR(VLOOKUP($I573,all_tags[format],1,FALSE),""),
IFERROR(VLOOKUP($J573,all_tags[format],1,FALSE),""),
IFERROR(VLOOKUP($K573,all_tags[format],1,FALSE),""),
IFERROR(VLOOKUP($L573,all_tags[format],1,FALSE),""),
IFERROR(VLOOKUP($M573,all_tags[format],1,FALSE),""),
IFERROR(VLOOKUP($N573,all_tags[format],1,FALSE),""),
IFERROR(VLOOKUP($O573,all_tags[format],1,FALSE),"")
)</f>
        <v>post</v>
      </c>
      <c r="AD573" s="5" t="str">
        <f>_xlfn.TEXTJOIN("#",TRUE,
IFERROR(VLOOKUP($F573,all_tags[type],1,FALSE),""),
IFERROR(VLOOKUP($G573,all_tags[type],1,FALSE),""),
IFERROR(VLOOKUP($H573,all_tags[type],1,FALSE),""),
IFERROR(VLOOKUP($I573,all_tags[type],1,FALSE),""),
IFERROR(VLOOKUP($J573,all_tags[type],1,FALSE),""),
IFERROR(VLOOKUP($K573,all_tags[type],1,FALSE),""),
IFERROR(VLOOKUP($L573,all_tags[type],1,FALSE),""),
IFERROR(VLOOKUP($M573,all_tags[type],1,FALSE),""),
IFERROR(VLOOKUP($N573,all_tags[type],1,FALSE),""),
IFERROR(VLOOKUP($O573,all_tags[type],1,FALSE),"")
)</f>
        <v>general</v>
      </c>
      <c r="AE573" s="5" t="str">
        <f>_xlfn.TEXTJOIN("#",TRUE,
IFERROR(VLOOKUP($F573,all_tags[level],1,FALSE),""),
IFERROR(VLOOKUP($G573,all_tags[level],1,FALSE),""),
IFERROR(VLOOKUP($H573,all_tags[level],1,FALSE),""),
IFERROR(VLOOKUP($I573,all_tags[level],1,FALSE),""),
IFERROR(VLOOKUP($J573,all_tags[level],1,FALSE),""),
IFERROR(VLOOKUP($K573,all_tags[level],1,FALSE),""),
IFERROR(VLOOKUP($L573,all_tags[level],1,FALSE),""),
IFERROR(VLOOKUP($M573,all_tags[level],1,FALSE),""),
IFERROR(VLOOKUP($N573,all_tags[level],1,FALSE),""),
IFERROR(VLOOKUP($O573,all_tags[level],1,FALSE),"")
)</f>
        <v/>
      </c>
      <c r="AF573" s="5" t="str">
        <f>_xlfn.TEXTJOIN("#",TRUE,
IFERROR(VLOOKUP($F573,all_tags[style],1,FALSE),""),
IFERROR(VLOOKUP($G573,all_tags[style],1,FALSE),""),
IFERROR(VLOOKUP($H573,all_tags[style],1,FALSE),""),
IFERROR(VLOOKUP($I573,all_tags[style],1,FALSE),""),
IFERROR(VLOOKUP($J573,all_tags[style],1,FALSE),""),
IFERROR(VLOOKUP($K573,all_tags[style],1,FALSE),""),
IFERROR(VLOOKUP($L573,all_tags[style],1,FALSE),""),
IFERROR(VLOOKUP($M573,all_tags[style],1,FALSE),""),
IFERROR(VLOOKUP($N573,all_tags[style],1,FALSE),""),
IFERROR(VLOOKUP($O573,all_tags[style],1,FALSE),"")
)</f>
        <v/>
      </c>
      <c r="AG573" s="5" t="str">
        <f>_xlfn.TEXTJOIN("#",TRUE,
IFERROR(VLOOKUP($F573,all_tags[theme],1,FALSE),""),
IFERROR(VLOOKUP($G573,all_tags[theme],1,FALSE),""),
IFERROR(VLOOKUP($H573,all_tags[theme],1,FALSE),""),
IFERROR(VLOOKUP($I573,all_tags[theme],1,FALSE),""),
IFERROR(VLOOKUP($J573,all_tags[theme],1,FALSE),""),
IFERROR(VLOOKUP($K573,all_tags[theme],1,FALSE),""),
IFERROR(VLOOKUP($L573,all_tags[theme],1,FALSE),""),
IFERROR(VLOOKUP($M573,all_tags[theme],1,FALSE),""),
IFERROR(VLOOKUP($N573,all_tags[theme],1,FALSE),""),
IFERROR(VLOOKUP($O573,all_tags[theme],1,FALSE),"")
)</f>
        <v/>
      </c>
      <c r="AH573" s="5" t="str">
        <f>_xlfn.TEXTJOIN("#",TRUE,
IFERROR(VLOOKUP($F573,all_tags[topic],1,FALSE),""),
IFERROR(VLOOKUP($G573,all_tags[topic],1,FALSE),""),
IFERROR(VLOOKUP($H573,all_tags[topic],1,FALSE),""),
IFERROR(VLOOKUP($I573,all_tags[topic],1,FALSE),""),
IFERROR(VLOOKUP($J573,all_tags[topic],1,FALSE),""),
IFERROR(VLOOKUP($K573,all_tags[topic],1,FALSE),""),
IFERROR(VLOOKUP($L573,all_tags[topic],1,FALSE),""),
IFERROR(VLOOKUP($M573,all_tags[topic],1,FALSE),""),
IFERROR(VLOOKUP($N573,all_tags[topic],1,FALSE),""),
IFERROR(VLOOKUP($O573,all_tags[topic],1,FALSE),"")
)</f>
        <v/>
      </c>
      <c r="AI573" s="5" t="str">
        <f>_xlfn.TEXTJOIN("#",TRUE,
IFERROR(VLOOKUP($F573,all_tags[area],1,FALSE),""),
IFERROR(VLOOKUP($G573,all_tags[area],1,FALSE),""),
IFERROR(VLOOKUP($H573,all_tags[area],1,FALSE),""),
IFERROR(VLOOKUP($I573,all_tags[area],1,FALSE),""),
IFERROR(VLOOKUP($J573,all_tags[area],1,FALSE),""),
IFERROR(VLOOKUP($K573,all_tags[area],1,FALSE),""),
IFERROR(VLOOKUP($L573,all_tags[area],1,FALSE),""),
IFERROR(VLOOKUP($M573,all_tags[area],1,FALSE),""),
IFERROR(VLOOKUP($N573,all_tags[area],1,FALSE),""),
IFERROR(VLOOKUP($O573,all_tags[area],1,FALSE),"")
)</f>
        <v/>
      </c>
      <c r="AJ573" s="5" t="str">
        <f>_xlfn.TEXTJOIN("#",TRUE,
IFERROR(VLOOKUP($F573,all_tags[technology],1,FALSE),""),
IFERROR(VLOOKUP($G573,all_tags[technology],1,FALSE),""),
IFERROR(VLOOKUP($H573,all_tags[technology],1,FALSE),""),
IFERROR(VLOOKUP($I573,all_tags[technology],1,FALSE),""),
IFERROR(VLOOKUP($J573,all_tags[technology],1,FALSE),""),
IFERROR(VLOOKUP($K573,all_tags[technology],1,FALSE),""),
IFERROR(VLOOKUP($L573,all_tags[technology],1,FALSE),""),
IFERROR(VLOOKUP($M573,all_tags[technology],1,FALSE),""),
IFERROR(VLOOKUP($N573,all_tags[technology],1,FALSE),""),
IFERROR(VLOOKUP($O573,all_tags[technology],1,FALSE),"")
)</f>
        <v/>
      </c>
      <c r="AK573" s="5" t="str">
        <f>_xlfn.TEXTJOIN("#",TRUE,
IFERROR(VLOOKUP($F573,all_tags[other],1,FALSE),""),
IFERROR(VLOOKUP($G573,all_tags[other],1,FALSE),""),
IFERROR(VLOOKUP($H573,all_tags[other],1,FALSE),""),
IFERROR(VLOOKUP($I573,all_tags[other],1,FALSE),""),
IFERROR(VLOOKUP($J573,all_tags[other],1,FALSE),""),
IFERROR(VLOOKUP($K573,all_tags[other],1,FALSE),""),
IFERROR(VLOOKUP($L573,all_tags[other],1,FALSE),""),
IFERROR(VLOOKUP($M573,all_tags[other],1,FALSE),""),
IFERROR(VLOOKUP($N573,all_tags[other],1,FALSE),""),
IFERROR(VLOOKUP($O573,all_tags[other],1,FALSE),"")
)</f>
        <v>inspiration#mathematics</v>
      </c>
      <c r="AL573" t="str">
        <f t="shared" si="8"/>
        <v>post;general;inspiration;mathematics</v>
      </c>
    </row>
    <row r="574" spans="1:38" x14ac:dyDescent="0.25">
      <c r="A574" t="str">
        <f>source_data[[#This Row],[link_id]]</f>
        <v>L01297</v>
      </c>
      <c r="B574" t="str">
        <f>source_data[[#This Row],[link]]</f>
        <v>https://hackernoon.com/deep-dream-with-tensorflow-a-practical-guide-to-build-your-first-deep-dream-experience-f91df601f479</v>
      </c>
      <c r="C574" t="str">
        <f>source_data[[#This Row],[article_title]]</f>
        <v>Deep Dream with TensorFlow: A Practical guide to build your first Deep Dream Experience</v>
      </c>
      <c r="D574" t="str">
        <f>source_data[[#This Row],[concatenate]]</f>
        <v>post;tutorial;guide;ai;image-generation</v>
      </c>
      <c r="E574">
        <f>source_data[[#This Row],[tag_count]]</f>
        <v>4</v>
      </c>
      <c r="F574" t="str" cm="1">
        <f t="array" ref="F574:J574">_xlfn.TEXTSPLIT(Table5[[#This Row],[concatenate]],";")</f>
        <v>post</v>
      </c>
      <c r="G574" t="str">
        <v>tutorial</v>
      </c>
      <c r="H574" t="str">
        <v>guide</v>
      </c>
      <c r="I574" t="str">
        <v>ai</v>
      </c>
      <c r="J574" t="str">
        <v>image-generation</v>
      </c>
      <c r="Q574">
        <f>IF(ISBLANK(F574),-1,COUNTIF(all_tags[],F574)-COUNTIF(all_tags[category],F574))</f>
        <v>1</v>
      </c>
      <c r="R574">
        <f>IF(ISBLANK(G574),-1,COUNTIF(all_tags[],G574)-COUNTIF(all_tags[category],G574))</f>
        <v>1</v>
      </c>
      <c r="S574">
        <f>IF(ISBLANK(H574),-1,COUNTIF(all_tags[],H574)-COUNTIF(all_tags[category],H574))</f>
        <v>1</v>
      </c>
      <c r="T574">
        <f>IF(ISBLANK(I574),-1,COUNTIF(all_tags[],I574)-COUNTIF(all_tags[category],I574))</f>
        <v>1</v>
      </c>
      <c r="U574">
        <f>IF(ISBLANK(J574),-1,COUNTIF(all_tags[],J574)-COUNTIF(all_tags[category],J574))</f>
        <v>1</v>
      </c>
      <c r="V574">
        <f>IF(ISBLANK(K574),-1,COUNTIF(all_tags[],K574)-COUNTIF(all_tags[category],K574))</f>
        <v>-1</v>
      </c>
      <c r="W574">
        <f>IF(ISBLANK(L574),-1,COUNTIF(all_tags[],L574)-COUNTIF(all_tags[category],L574))</f>
        <v>-1</v>
      </c>
      <c r="X574">
        <f>IF(ISBLANK(M574),-1,COUNTIF(all_tags[],M574)-COUNTIF(all_tags[category],M574))</f>
        <v>-1</v>
      </c>
      <c r="Y574">
        <f>IF(ISBLANK(N574),-1,COUNTIF(all_tags[],N574)-COUNTIF(all_tags[category],N574))</f>
        <v>-1</v>
      </c>
      <c r="Z574">
        <f>IF(ISBLANK(O574),-1,COUNTIF(all_tags[],O574)-COUNTIF(all_tags[category],O574))</f>
        <v>-1</v>
      </c>
      <c r="AB574" t="str">
        <f>Table5[[#This Row],[link_id]]</f>
        <v>L01297</v>
      </c>
      <c r="AC574" s="5" t="str">
        <f>_xlfn.TEXTJOIN("#",TRUE,
IFERROR(VLOOKUP($F574,all_tags[format],1,FALSE),""),
IFERROR(VLOOKUP($G574,all_tags[format],1,FALSE),""),
IFERROR(VLOOKUP($H574,all_tags[format],1,FALSE),""),
IFERROR(VLOOKUP($I574,all_tags[format],1,FALSE),""),
IFERROR(VLOOKUP($J574,all_tags[format],1,FALSE),""),
IFERROR(VLOOKUP($K574,all_tags[format],1,FALSE),""),
IFERROR(VLOOKUP($L574,all_tags[format],1,FALSE),""),
IFERROR(VLOOKUP($M574,all_tags[format],1,FALSE),""),
IFERROR(VLOOKUP($N574,all_tags[format],1,FALSE),""),
IFERROR(VLOOKUP($O574,all_tags[format],1,FALSE),"")
)</f>
        <v>post</v>
      </c>
      <c r="AD574" s="5" t="str">
        <f>_xlfn.TEXTJOIN("#",TRUE,
IFERROR(VLOOKUP($F574,all_tags[type],1,FALSE),""),
IFERROR(VLOOKUP($G574,all_tags[type],1,FALSE),""),
IFERROR(VLOOKUP($H574,all_tags[type],1,FALSE),""),
IFERROR(VLOOKUP($I574,all_tags[type],1,FALSE),""),
IFERROR(VLOOKUP($J574,all_tags[type],1,FALSE),""),
IFERROR(VLOOKUP($K574,all_tags[type],1,FALSE),""),
IFERROR(VLOOKUP($L574,all_tags[type],1,FALSE),""),
IFERROR(VLOOKUP($M574,all_tags[type],1,FALSE),""),
IFERROR(VLOOKUP($N574,all_tags[type],1,FALSE),""),
IFERROR(VLOOKUP($O574,all_tags[type],1,FALSE),"")
)</f>
        <v>tutorial#guide</v>
      </c>
      <c r="AE574" s="5" t="str">
        <f>_xlfn.TEXTJOIN("#",TRUE,
IFERROR(VLOOKUP($F574,all_tags[level],1,FALSE),""),
IFERROR(VLOOKUP($G574,all_tags[level],1,FALSE),""),
IFERROR(VLOOKUP($H574,all_tags[level],1,FALSE),""),
IFERROR(VLOOKUP($I574,all_tags[level],1,FALSE),""),
IFERROR(VLOOKUP($J574,all_tags[level],1,FALSE),""),
IFERROR(VLOOKUP($K574,all_tags[level],1,FALSE),""),
IFERROR(VLOOKUP($L574,all_tags[level],1,FALSE),""),
IFERROR(VLOOKUP($M574,all_tags[level],1,FALSE),""),
IFERROR(VLOOKUP($N574,all_tags[level],1,FALSE),""),
IFERROR(VLOOKUP($O574,all_tags[level],1,FALSE),"")
)</f>
        <v/>
      </c>
      <c r="AF574" s="5" t="str">
        <f>_xlfn.TEXTJOIN("#",TRUE,
IFERROR(VLOOKUP($F574,all_tags[style],1,FALSE),""),
IFERROR(VLOOKUP($G574,all_tags[style],1,FALSE),""),
IFERROR(VLOOKUP($H574,all_tags[style],1,FALSE),""),
IFERROR(VLOOKUP($I574,all_tags[style],1,FALSE),""),
IFERROR(VLOOKUP($J574,all_tags[style],1,FALSE),""),
IFERROR(VLOOKUP($K574,all_tags[style],1,FALSE),""),
IFERROR(VLOOKUP($L574,all_tags[style],1,FALSE),""),
IFERROR(VLOOKUP($M574,all_tags[style],1,FALSE),""),
IFERROR(VLOOKUP($N574,all_tags[style],1,FALSE),""),
IFERROR(VLOOKUP($O574,all_tags[style],1,FALSE),"")
)</f>
        <v/>
      </c>
      <c r="AG574" s="5" t="str">
        <f>_xlfn.TEXTJOIN("#",TRUE,
IFERROR(VLOOKUP($F574,all_tags[theme],1,FALSE),""),
IFERROR(VLOOKUP($G574,all_tags[theme],1,FALSE),""),
IFERROR(VLOOKUP($H574,all_tags[theme],1,FALSE),""),
IFERROR(VLOOKUP($I574,all_tags[theme],1,FALSE),""),
IFERROR(VLOOKUP($J574,all_tags[theme],1,FALSE),""),
IFERROR(VLOOKUP($K574,all_tags[theme],1,FALSE),""),
IFERROR(VLOOKUP($L574,all_tags[theme],1,FALSE),""),
IFERROR(VLOOKUP($M574,all_tags[theme],1,FALSE),""),
IFERROR(VLOOKUP($N574,all_tags[theme],1,FALSE),""),
IFERROR(VLOOKUP($O574,all_tags[theme],1,FALSE),"")
)</f>
        <v/>
      </c>
      <c r="AH574" s="5" t="str">
        <f>_xlfn.TEXTJOIN("#",TRUE,
IFERROR(VLOOKUP($F574,all_tags[topic],1,FALSE),""),
IFERROR(VLOOKUP($G574,all_tags[topic],1,FALSE),""),
IFERROR(VLOOKUP($H574,all_tags[topic],1,FALSE),""),
IFERROR(VLOOKUP($I574,all_tags[topic],1,FALSE),""),
IFERROR(VLOOKUP($J574,all_tags[topic],1,FALSE),""),
IFERROR(VLOOKUP($K574,all_tags[topic],1,FALSE),""),
IFERROR(VLOOKUP($L574,all_tags[topic],1,FALSE),""),
IFERROR(VLOOKUP($M574,all_tags[topic],1,FALSE),""),
IFERROR(VLOOKUP($N574,all_tags[topic],1,FALSE),""),
IFERROR(VLOOKUP($O574,all_tags[topic],1,FALSE),"")
)</f>
        <v/>
      </c>
      <c r="AI574" s="5" t="str">
        <f>_xlfn.TEXTJOIN("#",TRUE,
IFERROR(VLOOKUP($F574,all_tags[area],1,FALSE),""),
IFERROR(VLOOKUP($G574,all_tags[area],1,FALSE),""),
IFERROR(VLOOKUP($H574,all_tags[area],1,FALSE),""),
IFERROR(VLOOKUP($I574,all_tags[area],1,FALSE),""),
IFERROR(VLOOKUP($J574,all_tags[area],1,FALSE),""),
IFERROR(VLOOKUP($K574,all_tags[area],1,FALSE),""),
IFERROR(VLOOKUP($L574,all_tags[area],1,FALSE),""),
IFERROR(VLOOKUP($M574,all_tags[area],1,FALSE),""),
IFERROR(VLOOKUP($N574,all_tags[area],1,FALSE),""),
IFERROR(VLOOKUP($O574,all_tags[area],1,FALSE),"")
)</f>
        <v>ai#image-generation</v>
      </c>
      <c r="AJ574" s="5" t="str">
        <f>_xlfn.TEXTJOIN("#",TRUE,
IFERROR(VLOOKUP($F574,all_tags[technology],1,FALSE),""),
IFERROR(VLOOKUP($G574,all_tags[technology],1,FALSE),""),
IFERROR(VLOOKUP($H574,all_tags[technology],1,FALSE),""),
IFERROR(VLOOKUP($I574,all_tags[technology],1,FALSE),""),
IFERROR(VLOOKUP($J574,all_tags[technology],1,FALSE),""),
IFERROR(VLOOKUP($K574,all_tags[technology],1,FALSE),""),
IFERROR(VLOOKUP($L574,all_tags[technology],1,FALSE),""),
IFERROR(VLOOKUP($M574,all_tags[technology],1,FALSE),""),
IFERROR(VLOOKUP($N574,all_tags[technology],1,FALSE),""),
IFERROR(VLOOKUP($O574,all_tags[technology],1,FALSE),"")
)</f>
        <v/>
      </c>
      <c r="AK574" s="5" t="str">
        <f>_xlfn.TEXTJOIN("#",TRUE,
IFERROR(VLOOKUP($F574,all_tags[other],1,FALSE),""),
IFERROR(VLOOKUP($G574,all_tags[other],1,FALSE),""),
IFERROR(VLOOKUP($H574,all_tags[other],1,FALSE),""),
IFERROR(VLOOKUP($I574,all_tags[other],1,FALSE),""),
IFERROR(VLOOKUP($J574,all_tags[other],1,FALSE),""),
IFERROR(VLOOKUP($K574,all_tags[other],1,FALSE),""),
IFERROR(VLOOKUP($L574,all_tags[other],1,FALSE),""),
IFERROR(VLOOKUP($M574,all_tags[other],1,FALSE),""),
IFERROR(VLOOKUP($N574,all_tags[other],1,FALSE),""),
IFERROR(VLOOKUP($O574,all_tags[other],1,FALSE),"")
)</f>
        <v/>
      </c>
      <c r="AL574" t="str">
        <f t="shared" si="8"/>
        <v>post;tutorial;guide;ai;image-generation</v>
      </c>
    </row>
    <row r="575" spans="1:38" x14ac:dyDescent="0.25">
      <c r="A575" t="str">
        <f>source_data[[#This Row],[link_id]]</f>
        <v>L01300</v>
      </c>
      <c r="B575" t="str">
        <f>source_data[[#This Row],[link]]</f>
        <v>http://www.maartenlambrechts.com/2018/12/31/the-list-of-2018-visualization-lists.html</v>
      </c>
      <c r="C575" t="str">
        <f>source_data[[#This Row],[article_title]]</f>
        <v>The list of 2018 visualization lists</v>
      </c>
      <c r="D575" t="str">
        <f>source_data[[#This Row],[concatenate]]</f>
        <v>list;data-viz;inspiration</v>
      </c>
      <c r="E575">
        <f>source_data[[#This Row],[tag_count]]</f>
        <v>3</v>
      </c>
      <c r="F575" t="str" cm="1">
        <f t="array" ref="F575:H575">_xlfn.TEXTSPLIT(Table5[[#This Row],[concatenate]],";")</f>
        <v>list</v>
      </c>
      <c r="G575" t="str">
        <v>data-viz</v>
      </c>
      <c r="H575" t="str">
        <v>inspiration</v>
      </c>
      <c r="Q575">
        <f>IF(ISBLANK(F575),-1,COUNTIF(all_tags[],F575)-COUNTIF(all_tags[category],F575))</f>
        <v>1</v>
      </c>
      <c r="R575">
        <f>IF(ISBLANK(G575),-1,COUNTIF(all_tags[],G575)-COUNTIF(all_tags[category],G575))</f>
        <v>1</v>
      </c>
      <c r="S575">
        <f>IF(ISBLANK(H575),-1,COUNTIF(all_tags[],H575)-COUNTIF(all_tags[category],H575))</f>
        <v>1</v>
      </c>
      <c r="T575">
        <f>IF(ISBLANK(I575),-1,COUNTIF(all_tags[],I575)-COUNTIF(all_tags[category],I575))</f>
        <v>-1</v>
      </c>
      <c r="U575">
        <f>IF(ISBLANK(J575),-1,COUNTIF(all_tags[],J575)-COUNTIF(all_tags[category],J575))</f>
        <v>-1</v>
      </c>
      <c r="V575">
        <f>IF(ISBLANK(K575),-1,COUNTIF(all_tags[],K575)-COUNTIF(all_tags[category],K575))</f>
        <v>-1</v>
      </c>
      <c r="W575">
        <f>IF(ISBLANK(L575),-1,COUNTIF(all_tags[],L575)-COUNTIF(all_tags[category],L575))</f>
        <v>-1</v>
      </c>
      <c r="X575">
        <f>IF(ISBLANK(M575),-1,COUNTIF(all_tags[],M575)-COUNTIF(all_tags[category],M575))</f>
        <v>-1</v>
      </c>
      <c r="Y575">
        <f>IF(ISBLANK(N575),-1,COUNTIF(all_tags[],N575)-COUNTIF(all_tags[category],N575))</f>
        <v>-1</v>
      </c>
      <c r="Z575">
        <f>IF(ISBLANK(O575),-1,COUNTIF(all_tags[],O575)-COUNTIF(all_tags[category],O575))</f>
        <v>-1</v>
      </c>
      <c r="AB575" t="str">
        <f>Table5[[#This Row],[link_id]]</f>
        <v>L01300</v>
      </c>
      <c r="AC575" s="5" t="str">
        <f>_xlfn.TEXTJOIN("#",TRUE,
IFERROR(VLOOKUP($F575,all_tags[format],1,FALSE),""),
IFERROR(VLOOKUP($G575,all_tags[format],1,FALSE),""),
IFERROR(VLOOKUP($H575,all_tags[format],1,FALSE),""),
IFERROR(VLOOKUP($I575,all_tags[format],1,FALSE),""),
IFERROR(VLOOKUP($J575,all_tags[format],1,FALSE),""),
IFERROR(VLOOKUP($K575,all_tags[format],1,FALSE),""),
IFERROR(VLOOKUP($L575,all_tags[format],1,FALSE),""),
IFERROR(VLOOKUP($M575,all_tags[format],1,FALSE),""),
IFERROR(VLOOKUP($N575,all_tags[format],1,FALSE),""),
IFERROR(VLOOKUP($O575,all_tags[format],1,FALSE),"")
)</f>
        <v/>
      </c>
      <c r="AD575" s="5" t="str">
        <f>_xlfn.TEXTJOIN("#",TRUE,
IFERROR(VLOOKUP($F575,all_tags[type],1,FALSE),""),
IFERROR(VLOOKUP($G575,all_tags[type],1,FALSE),""),
IFERROR(VLOOKUP($H575,all_tags[type],1,FALSE),""),
IFERROR(VLOOKUP($I575,all_tags[type],1,FALSE),""),
IFERROR(VLOOKUP($J575,all_tags[type],1,FALSE),""),
IFERROR(VLOOKUP($K575,all_tags[type],1,FALSE),""),
IFERROR(VLOOKUP($L575,all_tags[type],1,FALSE),""),
IFERROR(VLOOKUP($M575,all_tags[type],1,FALSE),""),
IFERROR(VLOOKUP($N575,all_tags[type],1,FALSE),""),
IFERROR(VLOOKUP($O575,all_tags[type],1,FALSE),"")
)</f>
        <v>list</v>
      </c>
      <c r="AE575" s="5" t="str">
        <f>_xlfn.TEXTJOIN("#",TRUE,
IFERROR(VLOOKUP($F575,all_tags[level],1,FALSE),""),
IFERROR(VLOOKUP($G575,all_tags[level],1,FALSE),""),
IFERROR(VLOOKUP($H575,all_tags[level],1,FALSE),""),
IFERROR(VLOOKUP($I575,all_tags[level],1,FALSE),""),
IFERROR(VLOOKUP($J575,all_tags[level],1,FALSE),""),
IFERROR(VLOOKUP($K575,all_tags[level],1,FALSE),""),
IFERROR(VLOOKUP($L575,all_tags[level],1,FALSE),""),
IFERROR(VLOOKUP($M575,all_tags[level],1,FALSE),""),
IFERROR(VLOOKUP($N575,all_tags[level],1,FALSE),""),
IFERROR(VLOOKUP($O575,all_tags[level],1,FALSE),"")
)</f>
        <v/>
      </c>
      <c r="AF575" s="5" t="str">
        <f>_xlfn.TEXTJOIN("#",TRUE,
IFERROR(VLOOKUP($F575,all_tags[style],1,FALSE),""),
IFERROR(VLOOKUP($G575,all_tags[style],1,FALSE),""),
IFERROR(VLOOKUP($H575,all_tags[style],1,FALSE),""),
IFERROR(VLOOKUP($I575,all_tags[style],1,FALSE),""),
IFERROR(VLOOKUP($J575,all_tags[style],1,FALSE),""),
IFERROR(VLOOKUP($K575,all_tags[style],1,FALSE),""),
IFERROR(VLOOKUP($L575,all_tags[style],1,FALSE),""),
IFERROR(VLOOKUP($M575,all_tags[style],1,FALSE),""),
IFERROR(VLOOKUP($N575,all_tags[style],1,FALSE),""),
IFERROR(VLOOKUP($O575,all_tags[style],1,FALSE),"")
)</f>
        <v/>
      </c>
      <c r="AG575" s="5" t="str">
        <f>_xlfn.TEXTJOIN("#",TRUE,
IFERROR(VLOOKUP($F575,all_tags[theme],1,FALSE),""),
IFERROR(VLOOKUP($G575,all_tags[theme],1,FALSE),""),
IFERROR(VLOOKUP($H575,all_tags[theme],1,FALSE),""),
IFERROR(VLOOKUP($I575,all_tags[theme],1,FALSE),""),
IFERROR(VLOOKUP($J575,all_tags[theme],1,FALSE),""),
IFERROR(VLOOKUP($K575,all_tags[theme],1,FALSE),""),
IFERROR(VLOOKUP($L575,all_tags[theme],1,FALSE),""),
IFERROR(VLOOKUP($M575,all_tags[theme],1,FALSE),""),
IFERROR(VLOOKUP($N575,all_tags[theme],1,FALSE),""),
IFERROR(VLOOKUP($O575,all_tags[theme],1,FALSE),"")
)</f>
        <v>data-viz</v>
      </c>
      <c r="AH575" s="5" t="str">
        <f>_xlfn.TEXTJOIN("#",TRUE,
IFERROR(VLOOKUP($F575,all_tags[topic],1,FALSE),""),
IFERROR(VLOOKUP($G575,all_tags[topic],1,FALSE),""),
IFERROR(VLOOKUP($H575,all_tags[topic],1,FALSE),""),
IFERROR(VLOOKUP($I575,all_tags[topic],1,FALSE),""),
IFERROR(VLOOKUP($J575,all_tags[topic],1,FALSE),""),
IFERROR(VLOOKUP($K575,all_tags[topic],1,FALSE),""),
IFERROR(VLOOKUP($L575,all_tags[topic],1,FALSE),""),
IFERROR(VLOOKUP($M575,all_tags[topic],1,FALSE),""),
IFERROR(VLOOKUP($N575,all_tags[topic],1,FALSE),""),
IFERROR(VLOOKUP($O575,all_tags[topic],1,FALSE),"")
)</f>
        <v/>
      </c>
      <c r="AI575" s="5" t="str">
        <f>_xlfn.TEXTJOIN("#",TRUE,
IFERROR(VLOOKUP($F575,all_tags[area],1,FALSE),""),
IFERROR(VLOOKUP($G575,all_tags[area],1,FALSE),""),
IFERROR(VLOOKUP($H575,all_tags[area],1,FALSE),""),
IFERROR(VLOOKUP($I575,all_tags[area],1,FALSE),""),
IFERROR(VLOOKUP($J575,all_tags[area],1,FALSE),""),
IFERROR(VLOOKUP($K575,all_tags[area],1,FALSE),""),
IFERROR(VLOOKUP($L575,all_tags[area],1,FALSE),""),
IFERROR(VLOOKUP($M575,all_tags[area],1,FALSE),""),
IFERROR(VLOOKUP($N575,all_tags[area],1,FALSE),""),
IFERROR(VLOOKUP($O575,all_tags[area],1,FALSE),"")
)</f>
        <v/>
      </c>
      <c r="AJ575" s="5" t="str">
        <f>_xlfn.TEXTJOIN("#",TRUE,
IFERROR(VLOOKUP($F575,all_tags[technology],1,FALSE),""),
IFERROR(VLOOKUP($G575,all_tags[technology],1,FALSE),""),
IFERROR(VLOOKUP($H575,all_tags[technology],1,FALSE),""),
IFERROR(VLOOKUP($I575,all_tags[technology],1,FALSE),""),
IFERROR(VLOOKUP($J575,all_tags[technology],1,FALSE),""),
IFERROR(VLOOKUP($K575,all_tags[technology],1,FALSE),""),
IFERROR(VLOOKUP($L575,all_tags[technology],1,FALSE),""),
IFERROR(VLOOKUP($M575,all_tags[technology],1,FALSE),""),
IFERROR(VLOOKUP($N575,all_tags[technology],1,FALSE),""),
IFERROR(VLOOKUP($O575,all_tags[technology],1,FALSE),"")
)</f>
        <v/>
      </c>
      <c r="AK575" s="5" t="str">
        <f>_xlfn.TEXTJOIN("#",TRUE,
IFERROR(VLOOKUP($F575,all_tags[other],1,FALSE),""),
IFERROR(VLOOKUP($G575,all_tags[other],1,FALSE),""),
IFERROR(VLOOKUP($H575,all_tags[other],1,FALSE),""),
IFERROR(VLOOKUP($I575,all_tags[other],1,FALSE),""),
IFERROR(VLOOKUP($J575,all_tags[other],1,FALSE),""),
IFERROR(VLOOKUP($K575,all_tags[other],1,FALSE),""),
IFERROR(VLOOKUP($L575,all_tags[other],1,FALSE),""),
IFERROR(VLOOKUP($M575,all_tags[other],1,FALSE),""),
IFERROR(VLOOKUP($N575,all_tags[other],1,FALSE),""),
IFERROR(VLOOKUP($O575,all_tags[other],1,FALSE),"")
)</f>
        <v>inspiration</v>
      </c>
      <c r="AL575" t="str">
        <f t="shared" si="8"/>
        <v>list;data-viz;inspiration</v>
      </c>
    </row>
    <row r="576" spans="1:38" x14ac:dyDescent="0.25">
      <c r="A576" t="str">
        <f>source_data[[#This Row],[link_id]]</f>
        <v>L01302</v>
      </c>
      <c r="B576" t="str">
        <f>source_data[[#This Row],[link]]</f>
        <v>https://twitter.com/clairemcwhite/status/1079895521446293505/photo/1</v>
      </c>
      <c r="C576" t="str">
        <f>source_data[[#This Row],[article_title]]</f>
        <v>This morning I attacked my problem of showing hierarchical clusters without just making a dendrogram tree (left pic). Lots of plots were made in through the course of the day to get to the plot on the right, so I decided to show the whole process #dataviz 1/5 https://t.co/molF6YC2ux</v>
      </c>
      <c r="D576" t="str">
        <f>source_data[[#This Row],[concatenate]]</f>
        <v>post;example;data-viz;inspiration;technology;dendogram</v>
      </c>
      <c r="E576">
        <f>source_data[[#This Row],[tag_count]]</f>
        <v>5</v>
      </c>
      <c r="F576" t="str" cm="1">
        <f t="array" ref="F576:K576">_xlfn.TEXTSPLIT(Table5[[#This Row],[concatenate]],";")</f>
        <v>post</v>
      </c>
      <c r="G576" t="str">
        <v>example</v>
      </c>
      <c r="H576" t="str">
        <v>data-viz</v>
      </c>
      <c r="I576" t="str">
        <v>inspiration</v>
      </c>
      <c r="J576" t="str">
        <v>technology</v>
      </c>
      <c r="K576" t="str">
        <v>dendogram</v>
      </c>
      <c r="Q576">
        <f>IF(ISBLANK(F576),-1,COUNTIF(all_tags[],F576)-COUNTIF(all_tags[category],F576))</f>
        <v>1</v>
      </c>
      <c r="R576">
        <f>IF(ISBLANK(G576),-1,COUNTIF(all_tags[],G576)-COUNTIF(all_tags[category],G576))</f>
        <v>1</v>
      </c>
      <c r="S576">
        <f>IF(ISBLANK(H576),-1,COUNTIF(all_tags[],H576)-COUNTIF(all_tags[category],H576))</f>
        <v>1</v>
      </c>
      <c r="T576">
        <f>IF(ISBLANK(I576),-1,COUNTIF(all_tags[],I576)-COUNTIF(all_tags[category],I576))</f>
        <v>1</v>
      </c>
      <c r="U576">
        <f>IF(ISBLANK(J576),-1,COUNTIF(all_tags[],J576)-COUNTIF(all_tags[category],J576))</f>
        <v>1</v>
      </c>
      <c r="V576">
        <f>IF(ISBLANK(K576),-1,COUNTIF(all_tags[],K576)-COUNTIF(all_tags[category],K576))</f>
        <v>1</v>
      </c>
      <c r="W576">
        <f>IF(ISBLANK(L576),-1,COUNTIF(all_tags[],L576)-COUNTIF(all_tags[category],L576))</f>
        <v>-1</v>
      </c>
      <c r="X576">
        <f>IF(ISBLANK(M576),-1,COUNTIF(all_tags[],M576)-COUNTIF(all_tags[category],M576))</f>
        <v>-1</v>
      </c>
      <c r="Y576">
        <f>IF(ISBLANK(N576),-1,COUNTIF(all_tags[],N576)-COUNTIF(all_tags[category],N576))</f>
        <v>-1</v>
      </c>
      <c r="Z576">
        <f>IF(ISBLANK(O576),-1,COUNTIF(all_tags[],O576)-COUNTIF(all_tags[category],O576))</f>
        <v>-1</v>
      </c>
      <c r="AB576" t="str">
        <f>Table5[[#This Row],[link_id]]</f>
        <v>L01302</v>
      </c>
      <c r="AC576" s="5" t="str">
        <f>_xlfn.TEXTJOIN("#",TRUE,
IFERROR(VLOOKUP($F576,all_tags[format],1,FALSE),""),
IFERROR(VLOOKUP($G576,all_tags[format],1,FALSE),""),
IFERROR(VLOOKUP($H576,all_tags[format],1,FALSE),""),
IFERROR(VLOOKUP($I576,all_tags[format],1,FALSE),""),
IFERROR(VLOOKUP($J576,all_tags[format],1,FALSE),""),
IFERROR(VLOOKUP($K576,all_tags[format],1,FALSE),""),
IFERROR(VLOOKUP($L576,all_tags[format],1,FALSE),""),
IFERROR(VLOOKUP($M576,all_tags[format],1,FALSE),""),
IFERROR(VLOOKUP($N576,all_tags[format],1,FALSE),""),
IFERROR(VLOOKUP($O576,all_tags[format],1,FALSE),"")
)</f>
        <v>post</v>
      </c>
      <c r="AD576" s="5" t="str">
        <f>_xlfn.TEXTJOIN("#",TRUE,
IFERROR(VLOOKUP($F576,all_tags[type],1,FALSE),""),
IFERROR(VLOOKUP($G576,all_tags[type],1,FALSE),""),
IFERROR(VLOOKUP($H576,all_tags[type],1,FALSE),""),
IFERROR(VLOOKUP($I576,all_tags[type],1,FALSE),""),
IFERROR(VLOOKUP($J576,all_tags[type],1,FALSE),""),
IFERROR(VLOOKUP($K576,all_tags[type],1,FALSE),""),
IFERROR(VLOOKUP($L576,all_tags[type],1,FALSE),""),
IFERROR(VLOOKUP($M576,all_tags[type],1,FALSE),""),
IFERROR(VLOOKUP($N576,all_tags[type],1,FALSE),""),
IFERROR(VLOOKUP($O576,all_tags[type],1,FALSE),"")
)</f>
        <v/>
      </c>
      <c r="AE576" s="5" t="str">
        <f>_xlfn.TEXTJOIN("#",TRUE,
IFERROR(VLOOKUP($F576,all_tags[level],1,FALSE),""),
IFERROR(VLOOKUP($G576,all_tags[level],1,FALSE),""),
IFERROR(VLOOKUP($H576,all_tags[level],1,FALSE),""),
IFERROR(VLOOKUP($I576,all_tags[level],1,FALSE),""),
IFERROR(VLOOKUP($J576,all_tags[level],1,FALSE),""),
IFERROR(VLOOKUP($K576,all_tags[level],1,FALSE),""),
IFERROR(VLOOKUP($L576,all_tags[level],1,FALSE),""),
IFERROR(VLOOKUP($M576,all_tags[level],1,FALSE),""),
IFERROR(VLOOKUP($N576,all_tags[level],1,FALSE),""),
IFERROR(VLOOKUP($O576,all_tags[level],1,FALSE),"")
)</f>
        <v>example</v>
      </c>
      <c r="AF576" s="5" t="str">
        <f>_xlfn.TEXTJOIN("#",TRUE,
IFERROR(VLOOKUP($F576,all_tags[style],1,FALSE),""),
IFERROR(VLOOKUP($G576,all_tags[style],1,FALSE),""),
IFERROR(VLOOKUP($H576,all_tags[style],1,FALSE),""),
IFERROR(VLOOKUP($I576,all_tags[style],1,FALSE),""),
IFERROR(VLOOKUP($J576,all_tags[style],1,FALSE),""),
IFERROR(VLOOKUP($K576,all_tags[style],1,FALSE),""),
IFERROR(VLOOKUP($L576,all_tags[style],1,FALSE),""),
IFERROR(VLOOKUP($M576,all_tags[style],1,FALSE),""),
IFERROR(VLOOKUP($N576,all_tags[style],1,FALSE),""),
IFERROR(VLOOKUP($O576,all_tags[style],1,FALSE),"")
)</f>
        <v/>
      </c>
      <c r="AG576" s="5" t="str">
        <f>_xlfn.TEXTJOIN("#",TRUE,
IFERROR(VLOOKUP($F576,all_tags[theme],1,FALSE),""),
IFERROR(VLOOKUP($G576,all_tags[theme],1,FALSE),""),
IFERROR(VLOOKUP($H576,all_tags[theme],1,FALSE),""),
IFERROR(VLOOKUP($I576,all_tags[theme],1,FALSE),""),
IFERROR(VLOOKUP($J576,all_tags[theme],1,FALSE),""),
IFERROR(VLOOKUP($K576,all_tags[theme],1,FALSE),""),
IFERROR(VLOOKUP($L576,all_tags[theme],1,FALSE),""),
IFERROR(VLOOKUP($M576,all_tags[theme],1,FALSE),""),
IFERROR(VLOOKUP($N576,all_tags[theme],1,FALSE),""),
IFERROR(VLOOKUP($O576,all_tags[theme],1,FALSE),"")
)</f>
        <v>data-viz</v>
      </c>
      <c r="AH576" s="5" t="str">
        <f>_xlfn.TEXTJOIN("#",TRUE,
IFERROR(VLOOKUP($F576,all_tags[topic],1,FALSE),""),
IFERROR(VLOOKUP($G576,all_tags[topic],1,FALSE),""),
IFERROR(VLOOKUP($H576,all_tags[topic],1,FALSE),""),
IFERROR(VLOOKUP($I576,all_tags[topic],1,FALSE),""),
IFERROR(VLOOKUP($J576,all_tags[topic],1,FALSE),""),
IFERROR(VLOOKUP($K576,all_tags[topic],1,FALSE),""),
IFERROR(VLOOKUP($L576,all_tags[topic],1,FALSE),""),
IFERROR(VLOOKUP($M576,all_tags[topic],1,FALSE),""),
IFERROR(VLOOKUP($N576,all_tags[topic],1,FALSE),""),
IFERROR(VLOOKUP($O576,all_tags[topic],1,FALSE),"")
)</f>
        <v>technology</v>
      </c>
      <c r="AI576" s="5" t="str">
        <f>_xlfn.TEXTJOIN("#",TRUE,
IFERROR(VLOOKUP($F576,all_tags[area],1,FALSE),""),
IFERROR(VLOOKUP($G576,all_tags[area],1,FALSE),""),
IFERROR(VLOOKUP($H576,all_tags[area],1,FALSE),""),
IFERROR(VLOOKUP($I576,all_tags[area],1,FALSE),""),
IFERROR(VLOOKUP($J576,all_tags[area],1,FALSE),""),
IFERROR(VLOOKUP($K576,all_tags[area],1,FALSE),""),
IFERROR(VLOOKUP($L576,all_tags[area],1,FALSE),""),
IFERROR(VLOOKUP($M576,all_tags[area],1,FALSE),""),
IFERROR(VLOOKUP($N576,all_tags[area],1,FALSE),""),
IFERROR(VLOOKUP($O576,all_tags[area],1,FALSE),"")
)</f>
        <v/>
      </c>
      <c r="AJ576" s="5" t="str">
        <f>_xlfn.TEXTJOIN("#",TRUE,
IFERROR(VLOOKUP($F576,all_tags[technology],1,FALSE),""),
IFERROR(VLOOKUP($G576,all_tags[technology],1,FALSE),""),
IFERROR(VLOOKUP($H576,all_tags[technology],1,FALSE),""),
IFERROR(VLOOKUP($I576,all_tags[technology],1,FALSE),""),
IFERROR(VLOOKUP($J576,all_tags[technology],1,FALSE),""),
IFERROR(VLOOKUP($K576,all_tags[technology],1,FALSE),""),
IFERROR(VLOOKUP($L576,all_tags[technology],1,FALSE),""),
IFERROR(VLOOKUP($M576,all_tags[technology],1,FALSE),""),
IFERROR(VLOOKUP($N576,all_tags[technology],1,FALSE),""),
IFERROR(VLOOKUP($O576,all_tags[technology],1,FALSE),"")
)</f>
        <v>dendogram</v>
      </c>
      <c r="AK576" s="5" t="str">
        <f>_xlfn.TEXTJOIN("#",TRUE,
IFERROR(VLOOKUP($F576,all_tags[other],1,FALSE),""),
IFERROR(VLOOKUP($G576,all_tags[other],1,FALSE),""),
IFERROR(VLOOKUP($H576,all_tags[other],1,FALSE),""),
IFERROR(VLOOKUP($I576,all_tags[other],1,FALSE),""),
IFERROR(VLOOKUP($J576,all_tags[other],1,FALSE),""),
IFERROR(VLOOKUP($K576,all_tags[other],1,FALSE),""),
IFERROR(VLOOKUP($L576,all_tags[other],1,FALSE),""),
IFERROR(VLOOKUP($M576,all_tags[other],1,FALSE),""),
IFERROR(VLOOKUP($N576,all_tags[other],1,FALSE),""),
IFERROR(VLOOKUP($O576,all_tags[other],1,FALSE),"")
)</f>
        <v>inspiration</v>
      </c>
      <c r="AL576" t="str">
        <f t="shared" si="8"/>
        <v>post;example;data-viz;technology;dendogram;inspiration</v>
      </c>
    </row>
    <row r="577" spans="1:38" x14ac:dyDescent="0.25">
      <c r="A577" t="str">
        <f>source_data[[#This Row],[link_id]]</f>
        <v>L01304</v>
      </c>
      <c r="B577" t="str">
        <f>source_data[[#This Row],[link]]</f>
        <v>https://www.amazon.com/gp/product/0393347281%3Fie%3DUTF8%26camp%3D213733%26creative%3D393185%26creativeASIN%3D0393347281%26linkCode%3Dshr%26tag%3Damz0e61-20%26linkId%3DERBW7AVLEIBD5GXV%26</v>
      </c>
      <c r="C577" t="str">
        <f>source_data[[#This Row],[article_title]]</f>
        <v>The Wall Street Journal Guide to Information Graphics: The Dos and Don'ts of Presenting Data, Facts, and Figures</v>
      </c>
      <c r="D577" t="str">
        <f>source_data[[#This Row],[concatenate]]</f>
        <v>book;guide;data-viz;principle;technique</v>
      </c>
      <c r="E577">
        <f>source_data[[#This Row],[tag_count]]</f>
        <v>5</v>
      </c>
      <c r="F577" t="str" cm="1">
        <f t="array" ref="F577:J577">_xlfn.TEXTSPLIT(Table5[[#This Row],[concatenate]],";")</f>
        <v>book</v>
      </c>
      <c r="G577" t="str">
        <v>guide</v>
      </c>
      <c r="H577" t="str">
        <v>data-viz</v>
      </c>
      <c r="I577" t="str">
        <v>principle</v>
      </c>
      <c r="J577" t="str">
        <v>technique</v>
      </c>
      <c r="Q577">
        <f>IF(ISBLANK(F577),-1,COUNTIF(all_tags[],F577)-COUNTIF(all_tags[category],F577))</f>
        <v>1</v>
      </c>
      <c r="R577">
        <f>IF(ISBLANK(G577),-1,COUNTIF(all_tags[],G577)-COUNTIF(all_tags[category],G577))</f>
        <v>1</v>
      </c>
      <c r="S577">
        <f>IF(ISBLANK(H577),-1,COUNTIF(all_tags[],H577)-COUNTIF(all_tags[category],H577))</f>
        <v>1</v>
      </c>
      <c r="T577">
        <f>IF(ISBLANK(I577),-1,COUNTIF(all_tags[],I577)-COUNTIF(all_tags[category],I577))</f>
        <v>1</v>
      </c>
      <c r="U577">
        <f>IF(ISBLANK(J577),-1,COUNTIF(all_tags[],J577)-COUNTIF(all_tags[category],J577))</f>
        <v>1</v>
      </c>
      <c r="V577">
        <f>IF(ISBLANK(K577),-1,COUNTIF(all_tags[],K577)-COUNTIF(all_tags[category],K577))</f>
        <v>-1</v>
      </c>
      <c r="W577">
        <f>IF(ISBLANK(L577),-1,COUNTIF(all_tags[],L577)-COUNTIF(all_tags[category],L577))</f>
        <v>-1</v>
      </c>
      <c r="X577">
        <f>IF(ISBLANK(M577),-1,COUNTIF(all_tags[],M577)-COUNTIF(all_tags[category],M577))</f>
        <v>-1</v>
      </c>
      <c r="Y577">
        <f>IF(ISBLANK(N577),-1,COUNTIF(all_tags[],N577)-COUNTIF(all_tags[category],N577))</f>
        <v>-1</v>
      </c>
      <c r="Z577">
        <f>IF(ISBLANK(O577),-1,COUNTIF(all_tags[],O577)-COUNTIF(all_tags[category],O577))</f>
        <v>-1</v>
      </c>
      <c r="AB577" t="str">
        <f>Table5[[#This Row],[link_id]]</f>
        <v>L01304</v>
      </c>
      <c r="AC577" s="5" t="str">
        <f>_xlfn.TEXTJOIN("#",TRUE,
IFERROR(VLOOKUP($F577,all_tags[format],1,FALSE),""),
IFERROR(VLOOKUP($G577,all_tags[format],1,FALSE),""),
IFERROR(VLOOKUP($H577,all_tags[format],1,FALSE),""),
IFERROR(VLOOKUP($I577,all_tags[format],1,FALSE),""),
IFERROR(VLOOKUP($J577,all_tags[format],1,FALSE),""),
IFERROR(VLOOKUP($K577,all_tags[format],1,FALSE),""),
IFERROR(VLOOKUP($L577,all_tags[format],1,FALSE),""),
IFERROR(VLOOKUP($M577,all_tags[format],1,FALSE),""),
IFERROR(VLOOKUP($N577,all_tags[format],1,FALSE),""),
IFERROR(VLOOKUP($O577,all_tags[format],1,FALSE),"")
)</f>
        <v>book</v>
      </c>
      <c r="AD577" s="5" t="str">
        <f>_xlfn.TEXTJOIN("#",TRUE,
IFERROR(VLOOKUP($F577,all_tags[type],1,FALSE),""),
IFERROR(VLOOKUP($G577,all_tags[type],1,FALSE),""),
IFERROR(VLOOKUP($H577,all_tags[type],1,FALSE),""),
IFERROR(VLOOKUP($I577,all_tags[type],1,FALSE),""),
IFERROR(VLOOKUP($J577,all_tags[type],1,FALSE),""),
IFERROR(VLOOKUP($K577,all_tags[type],1,FALSE),""),
IFERROR(VLOOKUP($L577,all_tags[type],1,FALSE),""),
IFERROR(VLOOKUP($M577,all_tags[type],1,FALSE),""),
IFERROR(VLOOKUP($N577,all_tags[type],1,FALSE),""),
IFERROR(VLOOKUP($O577,all_tags[type],1,FALSE),"")
)</f>
        <v>guide</v>
      </c>
      <c r="AE577" s="5" t="str">
        <f>_xlfn.TEXTJOIN("#",TRUE,
IFERROR(VLOOKUP($F577,all_tags[level],1,FALSE),""),
IFERROR(VLOOKUP($G577,all_tags[level],1,FALSE),""),
IFERROR(VLOOKUP($H577,all_tags[level],1,FALSE),""),
IFERROR(VLOOKUP($I577,all_tags[level],1,FALSE),""),
IFERROR(VLOOKUP($J577,all_tags[level],1,FALSE),""),
IFERROR(VLOOKUP($K577,all_tags[level],1,FALSE),""),
IFERROR(VLOOKUP($L577,all_tags[level],1,FALSE),""),
IFERROR(VLOOKUP($M577,all_tags[level],1,FALSE),""),
IFERROR(VLOOKUP($N577,all_tags[level],1,FALSE),""),
IFERROR(VLOOKUP($O577,all_tags[level],1,FALSE),"")
)</f>
        <v/>
      </c>
      <c r="AF577" s="5" t="str">
        <f>_xlfn.TEXTJOIN("#",TRUE,
IFERROR(VLOOKUP($F577,all_tags[style],1,FALSE),""),
IFERROR(VLOOKUP($G577,all_tags[style],1,FALSE),""),
IFERROR(VLOOKUP($H577,all_tags[style],1,FALSE),""),
IFERROR(VLOOKUP($I577,all_tags[style],1,FALSE),""),
IFERROR(VLOOKUP($J577,all_tags[style],1,FALSE),""),
IFERROR(VLOOKUP($K577,all_tags[style],1,FALSE),""),
IFERROR(VLOOKUP($L577,all_tags[style],1,FALSE),""),
IFERROR(VLOOKUP($M577,all_tags[style],1,FALSE),""),
IFERROR(VLOOKUP($N577,all_tags[style],1,FALSE),""),
IFERROR(VLOOKUP($O577,all_tags[style],1,FALSE),"")
)</f>
        <v/>
      </c>
      <c r="AG577" s="5" t="str">
        <f>_xlfn.TEXTJOIN("#",TRUE,
IFERROR(VLOOKUP($F577,all_tags[theme],1,FALSE),""),
IFERROR(VLOOKUP($G577,all_tags[theme],1,FALSE),""),
IFERROR(VLOOKUP($H577,all_tags[theme],1,FALSE),""),
IFERROR(VLOOKUP($I577,all_tags[theme],1,FALSE),""),
IFERROR(VLOOKUP($J577,all_tags[theme],1,FALSE),""),
IFERROR(VLOOKUP($K577,all_tags[theme],1,FALSE),""),
IFERROR(VLOOKUP($L577,all_tags[theme],1,FALSE),""),
IFERROR(VLOOKUP($M577,all_tags[theme],1,FALSE),""),
IFERROR(VLOOKUP($N577,all_tags[theme],1,FALSE),""),
IFERROR(VLOOKUP($O577,all_tags[theme],1,FALSE),"")
)</f>
        <v>data-viz</v>
      </c>
      <c r="AH577" s="5" t="str">
        <f>_xlfn.TEXTJOIN("#",TRUE,
IFERROR(VLOOKUP($F577,all_tags[topic],1,FALSE),""),
IFERROR(VLOOKUP($G577,all_tags[topic],1,FALSE),""),
IFERROR(VLOOKUP($H577,all_tags[topic],1,FALSE),""),
IFERROR(VLOOKUP($I577,all_tags[topic],1,FALSE),""),
IFERROR(VLOOKUP($J577,all_tags[topic],1,FALSE),""),
IFERROR(VLOOKUP($K577,all_tags[topic],1,FALSE),""),
IFERROR(VLOOKUP($L577,all_tags[topic],1,FALSE),""),
IFERROR(VLOOKUP($M577,all_tags[topic],1,FALSE),""),
IFERROR(VLOOKUP($N577,all_tags[topic],1,FALSE),""),
IFERROR(VLOOKUP($O577,all_tags[topic],1,FALSE),"")
)</f>
        <v>principle#technique</v>
      </c>
      <c r="AI577" s="5" t="str">
        <f>_xlfn.TEXTJOIN("#",TRUE,
IFERROR(VLOOKUP($F577,all_tags[area],1,FALSE),""),
IFERROR(VLOOKUP($G577,all_tags[area],1,FALSE),""),
IFERROR(VLOOKUP($H577,all_tags[area],1,FALSE),""),
IFERROR(VLOOKUP($I577,all_tags[area],1,FALSE),""),
IFERROR(VLOOKUP($J577,all_tags[area],1,FALSE),""),
IFERROR(VLOOKUP($K577,all_tags[area],1,FALSE),""),
IFERROR(VLOOKUP($L577,all_tags[area],1,FALSE),""),
IFERROR(VLOOKUP($M577,all_tags[area],1,FALSE),""),
IFERROR(VLOOKUP($N577,all_tags[area],1,FALSE),""),
IFERROR(VLOOKUP($O577,all_tags[area],1,FALSE),"")
)</f>
        <v/>
      </c>
      <c r="AJ577" s="5" t="str">
        <f>_xlfn.TEXTJOIN("#",TRUE,
IFERROR(VLOOKUP($F577,all_tags[technology],1,FALSE),""),
IFERROR(VLOOKUP($G577,all_tags[technology],1,FALSE),""),
IFERROR(VLOOKUP($H577,all_tags[technology],1,FALSE),""),
IFERROR(VLOOKUP($I577,all_tags[technology],1,FALSE),""),
IFERROR(VLOOKUP($J577,all_tags[technology],1,FALSE),""),
IFERROR(VLOOKUP($K577,all_tags[technology],1,FALSE),""),
IFERROR(VLOOKUP($L577,all_tags[technology],1,FALSE),""),
IFERROR(VLOOKUP($M577,all_tags[technology],1,FALSE),""),
IFERROR(VLOOKUP($N577,all_tags[technology],1,FALSE),""),
IFERROR(VLOOKUP($O577,all_tags[technology],1,FALSE),"")
)</f>
        <v/>
      </c>
      <c r="AK577" s="5" t="str">
        <f>_xlfn.TEXTJOIN("#",TRUE,
IFERROR(VLOOKUP($F577,all_tags[other],1,FALSE),""),
IFERROR(VLOOKUP($G577,all_tags[other],1,FALSE),""),
IFERROR(VLOOKUP($H577,all_tags[other],1,FALSE),""),
IFERROR(VLOOKUP($I577,all_tags[other],1,FALSE),""),
IFERROR(VLOOKUP($J577,all_tags[other],1,FALSE),""),
IFERROR(VLOOKUP($K577,all_tags[other],1,FALSE),""),
IFERROR(VLOOKUP($L577,all_tags[other],1,FALSE),""),
IFERROR(VLOOKUP($M577,all_tags[other],1,FALSE),""),
IFERROR(VLOOKUP($N577,all_tags[other],1,FALSE),""),
IFERROR(VLOOKUP($O577,all_tags[other],1,FALSE),"")
)</f>
        <v/>
      </c>
      <c r="AL577" t="str">
        <f t="shared" si="8"/>
        <v>book;guide;data-viz;principle;technique</v>
      </c>
    </row>
    <row r="578" spans="1:38" x14ac:dyDescent="0.25">
      <c r="A578" t="str">
        <f>source_data[[#This Row],[link_id]]</f>
        <v>L01305</v>
      </c>
      <c r="B578" t="str">
        <f>source_data[[#This Row],[link]]</f>
        <v>https://docs.microsoft.com/en-us/power-bi/developer/custom-visual-develop-tutorial</v>
      </c>
      <c r="C578" t="str">
        <f>source_data[[#This Row],[article_title]]</f>
        <v>Tutorial: Develop a Power BI circle card visual</v>
      </c>
      <c r="D578" t="str">
        <f>source_data[[#This Row],[concatenate]]</f>
        <v>tutorial;how-to;data-viz;technique;technology;powerbi;d3js</v>
      </c>
      <c r="E578">
        <f>source_data[[#This Row],[tag_count]]</f>
        <v>5</v>
      </c>
      <c r="F578" t="str" cm="1">
        <f t="array" ref="F578:L578">_xlfn.TEXTSPLIT(Table5[[#This Row],[concatenate]],";")</f>
        <v>tutorial</v>
      </c>
      <c r="G578" t="str">
        <v>how-to</v>
      </c>
      <c r="H578" t="str">
        <v>data-viz</v>
      </c>
      <c r="I578" t="str">
        <v>technique</v>
      </c>
      <c r="J578" t="str">
        <v>technology</v>
      </c>
      <c r="K578" t="str">
        <v>powerbi</v>
      </c>
      <c r="L578" t="str">
        <v>d3js</v>
      </c>
      <c r="Q578">
        <f>IF(ISBLANK(F578),-1,COUNTIF(all_tags[],F578)-COUNTIF(all_tags[category],F578))</f>
        <v>1</v>
      </c>
      <c r="R578">
        <f>IF(ISBLANK(G578),-1,COUNTIF(all_tags[],G578)-COUNTIF(all_tags[category],G578))</f>
        <v>1</v>
      </c>
      <c r="S578">
        <f>IF(ISBLANK(H578),-1,COUNTIF(all_tags[],H578)-COUNTIF(all_tags[category],H578))</f>
        <v>1</v>
      </c>
      <c r="T578">
        <f>IF(ISBLANK(I578),-1,COUNTIF(all_tags[],I578)-COUNTIF(all_tags[category],I578))</f>
        <v>1</v>
      </c>
      <c r="U578">
        <f>IF(ISBLANK(J578),-1,COUNTIF(all_tags[],J578)-COUNTIF(all_tags[category],J578))</f>
        <v>1</v>
      </c>
      <c r="V578">
        <f>IF(ISBLANK(K578),-1,COUNTIF(all_tags[],K578)-COUNTIF(all_tags[category],K578))</f>
        <v>1</v>
      </c>
      <c r="W578">
        <f>IF(ISBLANK(L578),-1,COUNTIF(all_tags[],L578)-COUNTIF(all_tags[category],L578))</f>
        <v>1</v>
      </c>
      <c r="X578">
        <f>IF(ISBLANK(M578),-1,COUNTIF(all_tags[],M578)-COUNTIF(all_tags[category],M578))</f>
        <v>-1</v>
      </c>
      <c r="Y578">
        <f>IF(ISBLANK(N578),-1,COUNTIF(all_tags[],N578)-COUNTIF(all_tags[category],N578))</f>
        <v>-1</v>
      </c>
      <c r="Z578">
        <f>IF(ISBLANK(O578),-1,COUNTIF(all_tags[],O578)-COUNTIF(all_tags[category],O578))</f>
        <v>-1</v>
      </c>
      <c r="AB578" t="str">
        <f>Table5[[#This Row],[link_id]]</f>
        <v>L01305</v>
      </c>
      <c r="AC578" s="5" t="str">
        <f>_xlfn.TEXTJOIN("#",TRUE,
IFERROR(VLOOKUP($F578,all_tags[format],1,FALSE),""),
IFERROR(VLOOKUP($G578,all_tags[format],1,FALSE),""),
IFERROR(VLOOKUP($H578,all_tags[format],1,FALSE),""),
IFERROR(VLOOKUP($I578,all_tags[format],1,FALSE),""),
IFERROR(VLOOKUP($J578,all_tags[format],1,FALSE),""),
IFERROR(VLOOKUP($K578,all_tags[format],1,FALSE),""),
IFERROR(VLOOKUP($L578,all_tags[format],1,FALSE),""),
IFERROR(VLOOKUP($M578,all_tags[format],1,FALSE),""),
IFERROR(VLOOKUP($N578,all_tags[format],1,FALSE),""),
IFERROR(VLOOKUP($O578,all_tags[format],1,FALSE),"")
)</f>
        <v/>
      </c>
      <c r="AD578" s="5" t="str">
        <f>_xlfn.TEXTJOIN("#",TRUE,
IFERROR(VLOOKUP($F578,all_tags[type],1,FALSE),""),
IFERROR(VLOOKUP($G578,all_tags[type],1,FALSE),""),
IFERROR(VLOOKUP($H578,all_tags[type],1,FALSE),""),
IFERROR(VLOOKUP($I578,all_tags[type],1,FALSE),""),
IFERROR(VLOOKUP($J578,all_tags[type],1,FALSE),""),
IFERROR(VLOOKUP($K578,all_tags[type],1,FALSE),""),
IFERROR(VLOOKUP($L578,all_tags[type],1,FALSE),""),
IFERROR(VLOOKUP($M578,all_tags[type],1,FALSE),""),
IFERROR(VLOOKUP($N578,all_tags[type],1,FALSE),""),
IFERROR(VLOOKUP($O578,all_tags[type],1,FALSE),"")
)</f>
        <v>tutorial#how-to</v>
      </c>
      <c r="AE578" s="5" t="str">
        <f>_xlfn.TEXTJOIN("#",TRUE,
IFERROR(VLOOKUP($F578,all_tags[level],1,FALSE),""),
IFERROR(VLOOKUP($G578,all_tags[level],1,FALSE),""),
IFERROR(VLOOKUP($H578,all_tags[level],1,FALSE),""),
IFERROR(VLOOKUP($I578,all_tags[level],1,FALSE),""),
IFERROR(VLOOKUP($J578,all_tags[level],1,FALSE),""),
IFERROR(VLOOKUP($K578,all_tags[level],1,FALSE),""),
IFERROR(VLOOKUP($L578,all_tags[level],1,FALSE),""),
IFERROR(VLOOKUP($M578,all_tags[level],1,FALSE),""),
IFERROR(VLOOKUP($N578,all_tags[level],1,FALSE),""),
IFERROR(VLOOKUP($O578,all_tags[level],1,FALSE),"")
)</f>
        <v/>
      </c>
      <c r="AF578" s="5" t="str">
        <f>_xlfn.TEXTJOIN("#",TRUE,
IFERROR(VLOOKUP($F578,all_tags[style],1,FALSE),""),
IFERROR(VLOOKUP($G578,all_tags[style],1,FALSE),""),
IFERROR(VLOOKUP($H578,all_tags[style],1,FALSE),""),
IFERROR(VLOOKUP($I578,all_tags[style],1,FALSE),""),
IFERROR(VLOOKUP($J578,all_tags[style],1,FALSE),""),
IFERROR(VLOOKUP($K578,all_tags[style],1,FALSE),""),
IFERROR(VLOOKUP($L578,all_tags[style],1,FALSE),""),
IFERROR(VLOOKUP($M578,all_tags[style],1,FALSE),""),
IFERROR(VLOOKUP($N578,all_tags[style],1,FALSE),""),
IFERROR(VLOOKUP($O578,all_tags[style],1,FALSE),"")
)</f>
        <v/>
      </c>
      <c r="AG578" s="5" t="str">
        <f>_xlfn.TEXTJOIN("#",TRUE,
IFERROR(VLOOKUP($F578,all_tags[theme],1,FALSE),""),
IFERROR(VLOOKUP($G578,all_tags[theme],1,FALSE),""),
IFERROR(VLOOKUP($H578,all_tags[theme],1,FALSE),""),
IFERROR(VLOOKUP($I578,all_tags[theme],1,FALSE),""),
IFERROR(VLOOKUP($J578,all_tags[theme],1,FALSE),""),
IFERROR(VLOOKUP($K578,all_tags[theme],1,FALSE),""),
IFERROR(VLOOKUP($L578,all_tags[theme],1,FALSE),""),
IFERROR(VLOOKUP($M578,all_tags[theme],1,FALSE),""),
IFERROR(VLOOKUP($N578,all_tags[theme],1,FALSE),""),
IFERROR(VLOOKUP($O578,all_tags[theme],1,FALSE),"")
)</f>
        <v>data-viz</v>
      </c>
      <c r="AH578" s="5" t="str">
        <f>_xlfn.TEXTJOIN("#",TRUE,
IFERROR(VLOOKUP($F578,all_tags[topic],1,FALSE),""),
IFERROR(VLOOKUP($G578,all_tags[topic],1,FALSE),""),
IFERROR(VLOOKUP($H578,all_tags[topic],1,FALSE),""),
IFERROR(VLOOKUP($I578,all_tags[topic],1,FALSE),""),
IFERROR(VLOOKUP($J578,all_tags[topic],1,FALSE),""),
IFERROR(VLOOKUP($K578,all_tags[topic],1,FALSE),""),
IFERROR(VLOOKUP($L578,all_tags[topic],1,FALSE),""),
IFERROR(VLOOKUP($M578,all_tags[topic],1,FALSE),""),
IFERROR(VLOOKUP($N578,all_tags[topic],1,FALSE),""),
IFERROR(VLOOKUP($O578,all_tags[topic],1,FALSE),"")
)</f>
        <v>technique#technology</v>
      </c>
      <c r="AI578" s="5" t="str">
        <f>_xlfn.TEXTJOIN("#",TRUE,
IFERROR(VLOOKUP($F578,all_tags[area],1,FALSE),""),
IFERROR(VLOOKUP($G578,all_tags[area],1,FALSE),""),
IFERROR(VLOOKUP($H578,all_tags[area],1,FALSE),""),
IFERROR(VLOOKUP($I578,all_tags[area],1,FALSE),""),
IFERROR(VLOOKUP($J578,all_tags[area],1,FALSE),""),
IFERROR(VLOOKUP($K578,all_tags[area],1,FALSE),""),
IFERROR(VLOOKUP($L578,all_tags[area],1,FALSE),""),
IFERROR(VLOOKUP($M578,all_tags[area],1,FALSE),""),
IFERROR(VLOOKUP($N578,all_tags[area],1,FALSE),""),
IFERROR(VLOOKUP($O578,all_tags[area],1,FALSE),"")
)</f>
        <v/>
      </c>
      <c r="AJ578" s="5" t="str">
        <f>_xlfn.TEXTJOIN("#",TRUE,
IFERROR(VLOOKUP($F578,all_tags[technology],1,FALSE),""),
IFERROR(VLOOKUP($G578,all_tags[technology],1,FALSE),""),
IFERROR(VLOOKUP($H578,all_tags[technology],1,FALSE),""),
IFERROR(VLOOKUP($I578,all_tags[technology],1,FALSE),""),
IFERROR(VLOOKUP($J578,all_tags[technology],1,FALSE),""),
IFERROR(VLOOKUP($K578,all_tags[technology],1,FALSE),""),
IFERROR(VLOOKUP($L578,all_tags[technology],1,FALSE),""),
IFERROR(VLOOKUP($M578,all_tags[technology],1,FALSE),""),
IFERROR(VLOOKUP($N578,all_tags[technology],1,FALSE),""),
IFERROR(VLOOKUP($O578,all_tags[technology],1,FALSE),"")
)</f>
        <v>powerbi#d3js</v>
      </c>
      <c r="AK578" s="5" t="str">
        <f>_xlfn.TEXTJOIN("#",TRUE,
IFERROR(VLOOKUP($F578,all_tags[other],1,FALSE),""),
IFERROR(VLOOKUP($G578,all_tags[other],1,FALSE),""),
IFERROR(VLOOKUP($H578,all_tags[other],1,FALSE),""),
IFERROR(VLOOKUP($I578,all_tags[other],1,FALSE),""),
IFERROR(VLOOKUP($J578,all_tags[other],1,FALSE),""),
IFERROR(VLOOKUP($K578,all_tags[other],1,FALSE),""),
IFERROR(VLOOKUP($L578,all_tags[other],1,FALSE),""),
IFERROR(VLOOKUP($M578,all_tags[other],1,FALSE),""),
IFERROR(VLOOKUP($N578,all_tags[other],1,FALSE),""),
IFERROR(VLOOKUP($O578,all_tags[other],1,FALSE),"")
)</f>
        <v/>
      </c>
      <c r="AL578" t="str">
        <f t="shared" si="8"/>
        <v>tutorial;how-to;data-viz;technique;technology;powerbi;d3js</v>
      </c>
    </row>
    <row r="579" spans="1:38" x14ac:dyDescent="0.25">
      <c r="A579" t="str">
        <f>source_data[[#This Row],[link_id]]</f>
        <v>L01307</v>
      </c>
      <c r="B579" t="str">
        <f>source_data[[#This Row],[link]]</f>
        <v>https://opensource.com/article/19/1/why-data-scientists-love-kubernetes</v>
      </c>
      <c r="C579" t="str">
        <f>source_data[[#This Row],[article_title]]</f>
        <v>Why data scientists love Kubernetes</v>
      </c>
      <c r="D579" t="str">
        <f>source_data[[#This Row],[concatenate]]</f>
        <v>post;explainer;data-science;tool;workflow;technology;kubernetes</v>
      </c>
      <c r="E579">
        <f>source_data[[#This Row],[tag_count]]</f>
        <v>6</v>
      </c>
      <c r="F579" t="str" cm="1">
        <f t="array" ref="F579:L579">_xlfn.TEXTSPLIT(Table5[[#This Row],[concatenate]],";")</f>
        <v>post</v>
      </c>
      <c r="G579" t="str">
        <v>explainer</v>
      </c>
      <c r="H579" t="str">
        <v>data-science</v>
      </c>
      <c r="I579" t="str">
        <v>tool</v>
      </c>
      <c r="J579" t="str">
        <v>workflow</v>
      </c>
      <c r="K579" t="str">
        <v>technology</v>
      </c>
      <c r="L579" t="str">
        <v>kubernetes</v>
      </c>
      <c r="Q579">
        <f>IF(ISBLANK(F579),-1,COUNTIF(all_tags[],F579)-COUNTIF(all_tags[category],F579))</f>
        <v>1</v>
      </c>
      <c r="R579">
        <f>IF(ISBLANK(G579),-1,COUNTIF(all_tags[],G579)-COUNTIF(all_tags[category],G579))</f>
        <v>1</v>
      </c>
      <c r="S579">
        <f>IF(ISBLANK(H579),-1,COUNTIF(all_tags[],H579)-COUNTIF(all_tags[category],H579))</f>
        <v>1</v>
      </c>
      <c r="T579">
        <f>IF(ISBLANK(I579),-1,COUNTIF(all_tags[],I579)-COUNTIF(all_tags[category],I579))</f>
        <v>1</v>
      </c>
      <c r="U579">
        <f>IF(ISBLANK(J579),-1,COUNTIF(all_tags[],J579)-COUNTIF(all_tags[category],J579))</f>
        <v>1</v>
      </c>
      <c r="V579">
        <f>IF(ISBLANK(K579),-1,COUNTIF(all_tags[],K579)-COUNTIF(all_tags[category],K579))</f>
        <v>1</v>
      </c>
      <c r="W579">
        <f>IF(ISBLANK(L579),-1,COUNTIF(all_tags[],L579)-COUNTIF(all_tags[category],L579))</f>
        <v>1</v>
      </c>
      <c r="X579">
        <f>IF(ISBLANK(M579),-1,COUNTIF(all_tags[],M579)-COUNTIF(all_tags[category],M579))</f>
        <v>-1</v>
      </c>
      <c r="Y579">
        <f>IF(ISBLANK(N579),-1,COUNTIF(all_tags[],N579)-COUNTIF(all_tags[category],N579))</f>
        <v>-1</v>
      </c>
      <c r="Z579">
        <f>IF(ISBLANK(O579),-1,COUNTIF(all_tags[],O579)-COUNTIF(all_tags[category],O579))</f>
        <v>-1</v>
      </c>
      <c r="AB579" t="str">
        <f>Table5[[#This Row],[link_id]]</f>
        <v>L01307</v>
      </c>
      <c r="AC579" s="5" t="str">
        <f>_xlfn.TEXTJOIN("#",TRUE,
IFERROR(VLOOKUP($F579,all_tags[format],1,FALSE),""),
IFERROR(VLOOKUP($G579,all_tags[format],1,FALSE),""),
IFERROR(VLOOKUP($H579,all_tags[format],1,FALSE),""),
IFERROR(VLOOKUP($I579,all_tags[format],1,FALSE),""),
IFERROR(VLOOKUP($J579,all_tags[format],1,FALSE),""),
IFERROR(VLOOKUP($K579,all_tags[format],1,FALSE),""),
IFERROR(VLOOKUP($L579,all_tags[format],1,FALSE),""),
IFERROR(VLOOKUP($M579,all_tags[format],1,FALSE),""),
IFERROR(VLOOKUP($N579,all_tags[format],1,FALSE),""),
IFERROR(VLOOKUP($O579,all_tags[format],1,FALSE),"")
)</f>
        <v>post</v>
      </c>
      <c r="AD579" s="5" t="str">
        <f>_xlfn.TEXTJOIN("#",TRUE,
IFERROR(VLOOKUP($F579,all_tags[type],1,FALSE),""),
IFERROR(VLOOKUP($G579,all_tags[type],1,FALSE),""),
IFERROR(VLOOKUP($H579,all_tags[type],1,FALSE),""),
IFERROR(VLOOKUP($I579,all_tags[type],1,FALSE),""),
IFERROR(VLOOKUP($J579,all_tags[type],1,FALSE),""),
IFERROR(VLOOKUP($K579,all_tags[type],1,FALSE),""),
IFERROR(VLOOKUP($L579,all_tags[type],1,FALSE),""),
IFERROR(VLOOKUP($M579,all_tags[type],1,FALSE),""),
IFERROR(VLOOKUP($N579,all_tags[type],1,FALSE),""),
IFERROR(VLOOKUP($O579,all_tags[type],1,FALSE),"")
)</f>
        <v/>
      </c>
      <c r="AE579" s="5" t="str">
        <f>_xlfn.TEXTJOIN("#",TRUE,
IFERROR(VLOOKUP($F579,all_tags[level],1,FALSE),""),
IFERROR(VLOOKUP($G579,all_tags[level],1,FALSE),""),
IFERROR(VLOOKUP($H579,all_tags[level],1,FALSE),""),
IFERROR(VLOOKUP($I579,all_tags[level],1,FALSE),""),
IFERROR(VLOOKUP($J579,all_tags[level],1,FALSE),""),
IFERROR(VLOOKUP($K579,all_tags[level],1,FALSE),""),
IFERROR(VLOOKUP($L579,all_tags[level],1,FALSE),""),
IFERROR(VLOOKUP($M579,all_tags[level],1,FALSE),""),
IFERROR(VLOOKUP($N579,all_tags[level],1,FALSE),""),
IFERROR(VLOOKUP($O579,all_tags[level],1,FALSE),"")
)</f>
        <v>explainer</v>
      </c>
      <c r="AF579" s="5" t="str">
        <f>_xlfn.TEXTJOIN("#",TRUE,
IFERROR(VLOOKUP($F579,all_tags[style],1,FALSE),""),
IFERROR(VLOOKUP($G579,all_tags[style],1,FALSE),""),
IFERROR(VLOOKUP($H579,all_tags[style],1,FALSE),""),
IFERROR(VLOOKUP($I579,all_tags[style],1,FALSE),""),
IFERROR(VLOOKUP($J579,all_tags[style],1,FALSE),""),
IFERROR(VLOOKUP($K579,all_tags[style],1,FALSE),""),
IFERROR(VLOOKUP($L579,all_tags[style],1,FALSE),""),
IFERROR(VLOOKUP($M579,all_tags[style],1,FALSE),""),
IFERROR(VLOOKUP($N579,all_tags[style],1,FALSE),""),
IFERROR(VLOOKUP($O579,all_tags[style],1,FALSE),"")
)</f>
        <v/>
      </c>
      <c r="AG579" s="5" t="str">
        <f>_xlfn.TEXTJOIN("#",TRUE,
IFERROR(VLOOKUP($F579,all_tags[theme],1,FALSE),""),
IFERROR(VLOOKUP($G579,all_tags[theme],1,FALSE),""),
IFERROR(VLOOKUP($H579,all_tags[theme],1,FALSE),""),
IFERROR(VLOOKUP($I579,all_tags[theme],1,FALSE),""),
IFERROR(VLOOKUP($J579,all_tags[theme],1,FALSE),""),
IFERROR(VLOOKUP($K579,all_tags[theme],1,FALSE),""),
IFERROR(VLOOKUP($L579,all_tags[theme],1,FALSE),""),
IFERROR(VLOOKUP($M579,all_tags[theme],1,FALSE),""),
IFERROR(VLOOKUP($N579,all_tags[theme],1,FALSE),""),
IFERROR(VLOOKUP($O579,all_tags[theme],1,FALSE),"")
)</f>
        <v>data-science</v>
      </c>
      <c r="AH579" s="5" t="str">
        <f>_xlfn.TEXTJOIN("#",TRUE,
IFERROR(VLOOKUP($F579,all_tags[topic],1,FALSE),""),
IFERROR(VLOOKUP($G579,all_tags[topic],1,FALSE),""),
IFERROR(VLOOKUP($H579,all_tags[topic],1,FALSE),""),
IFERROR(VLOOKUP($I579,all_tags[topic],1,FALSE),""),
IFERROR(VLOOKUP($J579,all_tags[topic],1,FALSE),""),
IFERROR(VLOOKUP($K579,all_tags[topic],1,FALSE),""),
IFERROR(VLOOKUP($L579,all_tags[topic],1,FALSE),""),
IFERROR(VLOOKUP($M579,all_tags[topic],1,FALSE),""),
IFERROR(VLOOKUP($N579,all_tags[topic],1,FALSE),""),
IFERROR(VLOOKUP($O579,all_tags[topic],1,FALSE),"")
)</f>
        <v>tool#workflow#technology</v>
      </c>
      <c r="AI579" s="5" t="str">
        <f>_xlfn.TEXTJOIN("#",TRUE,
IFERROR(VLOOKUP($F579,all_tags[area],1,FALSE),""),
IFERROR(VLOOKUP($G579,all_tags[area],1,FALSE),""),
IFERROR(VLOOKUP($H579,all_tags[area],1,FALSE),""),
IFERROR(VLOOKUP($I579,all_tags[area],1,FALSE),""),
IFERROR(VLOOKUP($J579,all_tags[area],1,FALSE),""),
IFERROR(VLOOKUP($K579,all_tags[area],1,FALSE),""),
IFERROR(VLOOKUP($L579,all_tags[area],1,FALSE),""),
IFERROR(VLOOKUP($M579,all_tags[area],1,FALSE),""),
IFERROR(VLOOKUP($N579,all_tags[area],1,FALSE),""),
IFERROR(VLOOKUP($O579,all_tags[area],1,FALSE),"")
)</f>
        <v/>
      </c>
      <c r="AJ579" s="5" t="str">
        <f>_xlfn.TEXTJOIN("#",TRUE,
IFERROR(VLOOKUP($F579,all_tags[technology],1,FALSE),""),
IFERROR(VLOOKUP($G579,all_tags[technology],1,FALSE),""),
IFERROR(VLOOKUP($H579,all_tags[technology],1,FALSE),""),
IFERROR(VLOOKUP($I579,all_tags[technology],1,FALSE),""),
IFERROR(VLOOKUP($J579,all_tags[technology],1,FALSE),""),
IFERROR(VLOOKUP($K579,all_tags[technology],1,FALSE),""),
IFERROR(VLOOKUP($L579,all_tags[technology],1,FALSE),""),
IFERROR(VLOOKUP($M579,all_tags[technology],1,FALSE),""),
IFERROR(VLOOKUP($N579,all_tags[technology],1,FALSE),""),
IFERROR(VLOOKUP($O579,all_tags[technology],1,FALSE),"")
)</f>
        <v>kubernetes</v>
      </c>
      <c r="AK579" s="5" t="str">
        <f>_xlfn.TEXTJOIN("#",TRUE,
IFERROR(VLOOKUP($F579,all_tags[other],1,FALSE),""),
IFERROR(VLOOKUP($G579,all_tags[other],1,FALSE),""),
IFERROR(VLOOKUP($H579,all_tags[other],1,FALSE),""),
IFERROR(VLOOKUP($I579,all_tags[other],1,FALSE),""),
IFERROR(VLOOKUP($J579,all_tags[other],1,FALSE),""),
IFERROR(VLOOKUP($K579,all_tags[other],1,FALSE),""),
IFERROR(VLOOKUP($L579,all_tags[other],1,FALSE),""),
IFERROR(VLOOKUP($M579,all_tags[other],1,FALSE),""),
IFERROR(VLOOKUP($N579,all_tags[other],1,FALSE),""),
IFERROR(VLOOKUP($O579,all_tags[other],1,FALSE),"")
)</f>
        <v/>
      </c>
      <c r="AL579" t="str">
        <f t="shared" ref="AL579:AL642" si="9">SUBSTITUTE(_xlfn.TEXTJOIN(";",TRUE,AC579:AK579),"#",";")</f>
        <v>post;explainer;data-science;tool;workflow;technology;kubernetes</v>
      </c>
    </row>
    <row r="580" spans="1:38" x14ac:dyDescent="0.25">
      <c r="A580" t="str">
        <f>source_data[[#This Row],[link_id]]</f>
        <v>L01308</v>
      </c>
      <c r="B580" t="str">
        <f>source_data[[#This Row],[link]]</f>
        <v>https://www.dataquest.io/blog/advanced-jupyter-notebooks-tutorial/</v>
      </c>
      <c r="C580" t="str">
        <f>source_data[[#This Row],[article_title]]</f>
        <v>Tutorial: Advanced Jupyter Notebooks</v>
      </c>
      <c r="D580" t="str">
        <f>source_data[[#This Row],[concatenate]]</f>
        <v>post;tutorial;advanced;tool;technology;python;jupyter</v>
      </c>
      <c r="E580">
        <f>source_data[[#This Row],[tag_count]]</f>
        <v>6</v>
      </c>
      <c r="F580" t="str" cm="1">
        <f t="array" ref="F580:L580">_xlfn.TEXTSPLIT(Table5[[#This Row],[concatenate]],";")</f>
        <v>post</v>
      </c>
      <c r="G580" t="str">
        <v>tutorial</v>
      </c>
      <c r="H580" t="str">
        <v>advanced</v>
      </c>
      <c r="I580" t="str">
        <v>tool</v>
      </c>
      <c r="J580" t="str">
        <v>technology</v>
      </c>
      <c r="K580" t="str">
        <v>python</v>
      </c>
      <c r="L580" t="str">
        <v>jupyter</v>
      </c>
      <c r="Q580">
        <f>IF(ISBLANK(F580),-1,COUNTIF(all_tags[],F580)-COUNTIF(all_tags[category],F580))</f>
        <v>1</v>
      </c>
      <c r="R580">
        <f>IF(ISBLANK(G580),-1,COUNTIF(all_tags[],G580)-COUNTIF(all_tags[category],G580))</f>
        <v>1</v>
      </c>
      <c r="S580">
        <f>IF(ISBLANK(H580),-1,COUNTIF(all_tags[],H580)-COUNTIF(all_tags[category],H580))</f>
        <v>1</v>
      </c>
      <c r="T580">
        <f>IF(ISBLANK(I580),-1,COUNTIF(all_tags[],I580)-COUNTIF(all_tags[category],I580))</f>
        <v>1</v>
      </c>
      <c r="U580">
        <f>IF(ISBLANK(J580),-1,COUNTIF(all_tags[],J580)-COUNTIF(all_tags[category],J580))</f>
        <v>1</v>
      </c>
      <c r="V580">
        <f>IF(ISBLANK(K580),-1,COUNTIF(all_tags[],K580)-COUNTIF(all_tags[category],K580))</f>
        <v>1</v>
      </c>
      <c r="W580">
        <f>IF(ISBLANK(L580),-1,COUNTIF(all_tags[],L580)-COUNTIF(all_tags[category],L580))</f>
        <v>1</v>
      </c>
      <c r="X580">
        <f>IF(ISBLANK(M580),-1,COUNTIF(all_tags[],M580)-COUNTIF(all_tags[category],M580))</f>
        <v>-1</v>
      </c>
      <c r="Y580">
        <f>IF(ISBLANK(N580),-1,COUNTIF(all_tags[],N580)-COUNTIF(all_tags[category],N580))</f>
        <v>-1</v>
      </c>
      <c r="Z580">
        <f>IF(ISBLANK(O580),-1,COUNTIF(all_tags[],O580)-COUNTIF(all_tags[category],O580))</f>
        <v>-1</v>
      </c>
      <c r="AB580" t="str">
        <f>Table5[[#This Row],[link_id]]</f>
        <v>L01308</v>
      </c>
      <c r="AC580" s="5" t="str">
        <f>_xlfn.TEXTJOIN("#",TRUE,
IFERROR(VLOOKUP($F580,all_tags[format],1,FALSE),""),
IFERROR(VLOOKUP($G580,all_tags[format],1,FALSE),""),
IFERROR(VLOOKUP($H580,all_tags[format],1,FALSE),""),
IFERROR(VLOOKUP($I580,all_tags[format],1,FALSE),""),
IFERROR(VLOOKUP($J580,all_tags[format],1,FALSE),""),
IFERROR(VLOOKUP($K580,all_tags[format],1,FALSE),""),
IFERROR(VLOOKUP($L580,all_tags[format],1,FALSE),""),
IFERROR(VLOOKUP($M580,all_tags[format],1,FALSE),""),
IFERROR(VLOOKUP($N580,all_tags[format],1,FALSE),""),
IFERROR(VLOOKUP($O580,all_tags[format],1,FALSE),"")
)</f>
        <v>post</v>
      </c>
      <c r="AD580" s="5" t="str">
        <f>_xlfn.TEXTJOIN("#",TRUE,
IFERROR(VLOOKUP($F580,all_tags[type],1,FALSE),""),
IFERROR(VLOOKUP($G580,all_tags[type],1,FALSE),""),
IFERROR(VLOOKUP($H580,all_tags[type],1,FALSE),""),
IFERROR(VLOOKUP($I580,all_tags[type],1,FALSE),""),
IFERROR(VLOOKUP($J580,all_tags[type],1,FALSE),""),
IFERROR(VLOOKUP($K580,all_tags[type],1,FALSE),""),
IFERROR(VLOOKUP($L580,all_tags[type],1,FALSE),""),
IFERROR(VLOOKUP($M580,all_tags[type],1,FALSE),""),
IFERROR(VLOOKUP($N580,all_tags[type],1,FALSE),""),
IFERROR(VLOOKUP($O580,all_tags[type],1,FALSE),"")
)</f>
        <v>tutorial</v>
      </c>
      <c r="AE580" s="5" t="str">
        <f>_xlfn.TEXTJOIN("#",TRUE,
IFERROR(VLOOKUP($F580,all_tags[level],1,FALSE),""),
IFERROR(VLOOKUP($G580,all_tags[level],1,FALSE),""),
IFERROR(VLOOKUP($H580,all_tags[level],1,FALSE),""),
IFERROR(VLOOKUP($I580,all_tags[level],1,FALSE),""),
IFERROR(VLOOKUP($J580,all_tags[level],1,FALSE),""),
IFERROR(VLOOKUP($K580,all_tags[level],1,FALSE),""),
IFERROR(VLOOKUP($L580,all_tags[level],1,FALSE),""),
IFERROR(VLOOKUP($M580,all_tags[level],1,FALSE),""),
IFERROR(VLOOKUP($N580,all_tags[level],1,FALSE),""),
IFERROR(VLOOKUP($O580,all_tags[level],1,FALSE),"")
)</f>
        <v>advanced</v>
      </c>
      <c r="AF580" s="5" t="str">
        <f>_xlfn.TEXTJOIN("#",TRUE,
IFERROR(VLOOKUP($F580,all_tags[style],1,FALSE),""),
IFERROR(VLOOKUP($G580,all_tags[style],1,FALSE),""),
IFERROR(VLOOKUP($H580,all_tags[style],1,FALSE),""),
IFERROR(VLOOKUP($I580,all_tags[style],1,FALSE),""),
IFERROR(VLOOKUP($J580,all_tags[style],1,FALSE),""),
IFERROR(VLOOKUP($K580,all_tags[style],1,FALSE),""),
IFERROR(VLOOKUP($L580,all_tags[style],1,FALSE),""),
IFERROR(VLOOKUP($M580,all_tags[style],1,FALSE),""),
IFERROR(VLOOKUP($N580,all_tags[style],1,FALSE),""),
IFERROR(VLOOKUP($O580,all_tags[style],1,FALSE),"")
)</f>
        <v/>
      </c>
      <c r="AG580" s="5" t="str">
        <f>_xlfn.TEXTJOIN("#",TRUE,
IFERROR(VLOOKUP($F580,all_tags[theme],1,FALSE),""),
IFERROR(VLOOKUP($G580,all_tags[theme],1,FALSE),""),
IFERROR(VLOOKUP($H580,all_tags[theme],1,FALSE),""),
IFERROR(VLOOKUP($I580,all_tags[theme],1,FALSE),""),
IFERROR(VLOOKUP($J580,all_tags[theme],1,FALSE),""),
IFERROR(VLOOKUP($K580,all_tags[theme],1,FALSE),""),
IFERROR(VLOOKUP($L580,all_tags[theme],1,FALSE),""),
IFERROR(VLOOKUP($M580,all_tags[theme],1,FALSE),""),
IFERROR(VLOOKUP($N580,all_tags[theme],1,FALSE),""),
IFERROR(VLOOKUP($O580,all_tags[theme],1,FALSE),"")
)</f>
        <v/>
      </c>
      <c r="AH580" s="5" t="str">
        <f>_xlfn.TEXTJOIN("#",TRUE,
IFERROR(VLOOKUP($F580,all_tags[topic],1,FALSE),""),
IFERROR(VLOOKUP($G580,all_tags[topic],1,FALSE),""),
IFERROR(VLOOKUP($H580,all_tags[topic],1,FALSE),""),
IFERROR(VLOOKUP($I580,all_tags[topic],1,FALSE),""),
IFERROR(VLOOKUP($J580,all_tags[topic],1,FALSE),""),
IFERROR(VLOOKUP($K580,all_tags[topic],1,FALSE),""),
IFERROR(VLOOKUP($L580,all_tags[topic],1,FALSE),""),
IFERROR(VLOOKUP($M580,all_tags[topic],1,FALSE),""),
IFERROR(VLOOKUP($N580,all_tags[topic],1,FALSE),""),
IFERROR(VLOOKUP($O580,all_tags[topic],1,FALSE),"")
)</f>
        <v>tool#technology</v>
      </c>
      <c r="AI580" s="5" t="str">
        <f>_xlfn.TEXTJOIN("#",TRUE,
IFERROR(VLOOKUP($F580,all_tags[area],1,FALSE),""),
IFERROR(VLOOKUP($G580,all_tags[area],1,FALSE),""),
IFERROR(VLOOKUP($H580,all_tags[area],1,FALSE),""),
IFERROR(VLOOKUP($I580,all_tags[area],1,FALSE),""),
IFERROR(VLOOKUP($J580,all_tags[area],1,FALSE),""),
IFERROR(VLOOKUP($K580,all_tags[area],1,FALSE),""),
IFERROR(VLOOKUP($L580,all_tags[area],1,FALSE),""),
IFERROR(VLOOKUP($M580,all_tags[area],1,FALSE),""),
IFERROR(VLOOKUP($N580,all_tags[area],1,FALSE),""),
IFERROR(VLOOKUP($O580,all_tags[area],1,FALSE),"")
)</f>
        <v/>
      </c>
      <c r="AJ580" s="5" t="str">
        <f>_xlfn.TEXTJOIN("#",TRUE,
IFERROR(VLOOKUP($F580,all_tags[technology],1,FALSE),""),
IFERROR(VLOOKUP($G580,all_tags[technology],1,FALSE),""),
IFERROR(VLOOKUP($H580,all_tags[technology],1,FALSE),""),
IFERROR(VLOOKUP($I580,all_tags[technology],1,FALSE),""),
IFERROR(VLOOKUP($J580,all_tags[technology],1,FALSE),""),
IFERROR(VLOOKUP($K580,all_tags[technology],1,FALSE),""),
IFERROR(VLOOKUP($L580,all_tags[technology],1,FALSE),""),
IFERROR(VLOOKUP($M580,all_tags[technology],1,FALSE),""),
IFERROR(VLOOKUP($N580,all_tags[technology],1,FALSE),""),
IFERROR(VLOOKUP($O580,all_tags[technology],1,FALSE),"")
)</f>
        <v>python#jupyter</v>
      </c>
      <c r="AK580" s="5" t="str">
        <f>_xlfn.TEXTJOIN("#",TRUE,
IFERROR(VLOOKUP($F580,all_tags[other],1,FALSE),""),
IFERROR(VLOOKUP($G580,all_tags[other],1,FALSE),""),
IFERROR(VLOOKUP($H580,all_tags[other],1,FALSE),""),
IFERROR(VLOOKUP($I580,all_tags[other],1,FALSE),""),
IFERROR(VLOOKUP($J580,all_tags[other],1,FALSE),""),
IFERROR(VLOOKUP($K580,all_tags[other],1,FALSE),""),
IFERROR(VLOOKUP($L580,all_tags[other],1,FALSE),""),
IFERROR(VLOOKUP($M580,all_tags[other],1,FALSE),""),
IFERROR(VLOOKUP($N580,all_tags[other],1,FALSE),""),
IFERROR(VLOOKUP($O580,all_tags[other],1,FALSE),"")
)</f>
        <v/>
      </c>
      <c r="AL580" t="str">
        <f t="shared" si="9"/>
        <v>post;tutorial;advanced;tool;technology;python;jupyter</v>
      </c>
    </row>
    <row r="581" spans="1:38" x14ac:dyDescent="0.25">
      <c r="A581" t="str">
        <f>source_data[[#This Row],[link_id]]</f>
        <v>L01309</v>
      </c>
      <c r="B581" t="str">
        <f>source_data[[#This Row],[link]]</f>
        <v>http://documents.worldbank.org/curated/en/226121546531748578/The-Use-of-Data-Analytics-Techniques-to-Assess-the-Functioning-of-a-Governments-Financial-Management-Information-System-An-Application-to-Pakistan-and-Cambodia</v>
      </c>
      <c r="C581" t="str">
        <f>source_data[[#This Row],[article_title]]</f>
        <v>The Use of Data Analytics Techniques to Assess the Functioning of a Government's Financial Management Information System : An Application to Pakistan and Cambodia (English)</v>
      </c>
      <c r="D581" t="str">
        <f>source_data[[#This Row],[concatenate]]</f>
        <v>paper;example;inspiration;data;analytics</v>
      </c>
      <c r="E581">
        <f>source_data[[#This Row],[tag_count]]</f>
        <v>6</v>
      </c>
      <c r="F581" t="str" cm="1">
        <f t="array" ref="F581:J581">_xlfn.TEXTSPLIT(Table5[[#This Row],[concatenate]],";")</f>
        <v>paper</v>
      </c>
      <c r="G581" t="str">
        <v>example</v>
      </c>
      <c r="H581" t="str">
        <v>inspiration</v>
      </c>
      <c r="I581" t="str">
        <v>data</v>
      </c>
      <c r="J581" t="str">
        <v>analytics</v>
      </c>
      <c r="Q581">
        <f>IF(ISBLANK(F581),-1,COUNTIF(all_tags[],F581)-COUNTIF(all_tags[category],F581))</f>
        <v>1</v>
      </c>
      <c r="R581">
        <f>IF(ISBLANK(G581),-1,COUNTIF(all_tags[],G581)-COUNTIF(all_tags[category],G581))</f>
        <v>1</v>
      </c>
      <c r="S581">
        <f>IF(ISBLANK(H581),-1,COUNTIF(all_tags[],H581)-COUNTIF(all_tags[category],H581))</f>
        <v>1</v>
      </c>
      <c r="T581">
        <f>IF(ISBLANK(I581),-1,COUNTIF(all_tags[],I581)-COUNTIF(all_tags[category],I581))</f>
        <v>1</v>
      </c>
      <c r="U581">
        <f>IF(ISBLANK(J581),-1,COUNTIF(all_tags[],J581)-COUNTIF(all_tags[category],J581))</f>
        <v>1</v>
      </c>
      <c r="V581">
        <f>IF(ISBLANK(K581),-1,COUNTIF(all_tags[],K581)-COUNTIF(all_tags[category],K581))</f>
        <v>-1</v>
      </c>
      <c r="W581">
        <f>IF(ISBLANK(L581),-1,COUNTIF(all_tags[],L581)-COUNTIF(all_tags[category],L581))</f>
        <v>-1</v>
      </c>
      <c r="X581">
        <f>IF(ISBLANK(M581),-1,COUNTIF(all_tags[],M581)-COUNTIF(all_tags[category],M581))</f>
        <v>-1</v>
      </c>
      <c r="Y581">
        <f>IF(ISBLANK(N581),-1,COUNTIF(all_tags[],N581)-COUNTIF(all_tags[category],N581))</f>
        <v>-1</v>
      </c>
      <c r="Z581">
        <f>IF(ISBLANK(O581),-1,COUNTIF(all_tags[],O581)-COUNTIF(all_tags[category],O581))</f>
        <v>-1</v>
      </c>
      <c r="AB581" t="str">
        <f>Table5[[#This Row],[link_id]]</f>
        <v>L01309</v>
      </c>
      <c r="AC581" s="5" t="str">
        <f>_xlfn.TEXTJOIN("#",TRUE,
IFERROR(VLOOKUP($F581,all_tags[format],1,FALSE),""),
IFERROR(VLOOKUP($G581,all_tags[format],1,FALSE),""),
IFERROR(VLOOKUP($H581,all_tags[format],1,FALSE),""),
IFERROR(VLOOKUP($I581,all_tags[format],1,FALSE),""),
IFERROR(VLOOKUP($J581,all_tags[format],1,FALSE),""),
IFERROR(VLOOKUP($K581,all_tags[format],1,FALSE),""),
IFERROR(VLOOKUP($L581,all_tags[format],1,FALSE),""),
IFERROR(VLOOKUP($M581,all_tags[format],1,FALSE),""),
IFERROR(VLOOKUP($N581,all_tags[format],1,FALSE),""),
IFERROR(VLOOKUP($O581,all_tags[format],1,FALSE),"")
)</f>
        <v>paper</v>
      </c>
      <c r="AD581" s="5" t="str">
        <f>_xlfn.TEXTJOIN("#",TRUE,
IFERROR(VLOOKUP($F581,all_tags[type],1,FALSE),""),
IFERROR(VLOOKUP($G581,all_tags[type],1,FALSE),""),
IFERROR(VLOOKUP($H581,all_tags[type],1,FALSE),""),
IFERROR(VLOOKUP($I581,all_tags[type],1,FALSE),""),
IFERROR(VLOOKUP($J581,all_tags[type],1,FALSE),""),
IFERROR(VLOOKUP($K581,all_tags[type],1,FALSE),""),
IFERROR(VLOOKUP($L581,all_tags[type],1,FALSE),""),
IFERROR(VLOOKUP($M581,all_tags[type],1,FALSE),""),
IFERROR(VLOOKUP($N581,all_tags[type],1,FALSE),""),
IFERROR(VLOOKUP($O581,all_tags[type],1,FALSE),"")
)</f>
        <v/>
      </c>
      <c r="AE581" s="5" t="str">
        <f>_xlfn.TEXTJOIN("#",TRUE,
IFERROR(VLOOKUP($F581,all_tags[level],1,FALSE),""),
IFERROR(VLOOKUP($G581,all_tags[level],1,FALSE),""),
IFERROR(VLOOKUP($H581,all_tags[level],1,FALSE),""),
IFERROR(VLOOKUP($I581,all_tags[level],1,FALSE),""),
IFERROR(VLOOKUP($J581,all_tags[level],1,FALSE),""),
IFERROR(VLOOKUP($K581,all_tags[level],1,FALSE),""),
IFERROR(VLOOKUP($L581,all_tags[level],1,FALSE),""),
IFERROR(VLOOKUP($M581,all_tags[level],1,FALSE),""),
IFERROR(VLOOKUP($N581,all_tags[level],1,FALSE),""),
IFERROR(VLOOKUP($O581,all_tags[level],1,FALSE),"")
)</f>
        <v>example</v>
      </c>
      <c r="AF581" s="5" t="str">
        <f>_xlfn.TEXTJOIN("#",TRUE,
IFERROR(VLOOKUP($F581,all_tags[style],1,FALSE),""),
IFERROR(VLOOKUP($G581,all_tags[style],1,FALSE),""),
IFERROR(VLOOKUP($H581,all_tags[style],1,FALSE),""),
IFERROR(VLOOKUP($I581,all_tags[style],1,FALSE),""),
IFERROR(VLOOKUP($J581,all_tags[style],1,FALSE),""),
IFERROR(VLOOKUP($K581,all_tags[style],1,FALSE),""),
IFERROR(VLOOKUP($L581,all_tags[style],1,FALSE),""),
IFERROR(VLOOKUP($M581,all_tags[style],1,FALSE),""),
IFERROR(VLOOKUP($N581,all_tags[style],1,FALSE),""),
IFERROR(VLOOKUP($O581,all_tags[style],1,FALSE),"")
)</f>
        <v/>
      </c>
      <c r="AG581" s="5" t="str">
        <f>_xlfn.TEXTJOIN("#",TRUE,
IFERROR(VLOOKUP($F581,all_tags[theme],1,FALSE),""),
IFERROR(VLOOKUP($G581,all_tags[theme],1,FALSE),""),
IFERROR(VLOOKUP($H581,all_tags[theme],1,FALSE),""),
IFERROR(VLOOKUP($I581,all_tags[theme],1,FALSE),""),
IFERROR(VLOOKUP($J581,all_tags[theme],1,FALSE),""),
IFERROR(VLOOKUP($K581,all_tags[theme],1,FALSE),""),
IFERROR(VLOOKUP($L581,all_tags[theme],1,FALSE),""),
IFERROR(VLOOKUP($M581,all_tags[theme],1,FALSE),""),
IFERROR(VLOOKUP($N581,all_tags[theme],1,FALSE),""),
IFERROR(VLOOKUP($O581,all_tags[theme],1,FALSE),"")
)</f>
        <v/>
      </c>
      <c r="AH581" s="5" t="str">
        <f>_xlfn.TEXTJOIN("#",TRUE,
IFERROR(VLOOKUP($F581,all_tags[topic],1,FALSE),""),
IFERROR(VLOOKUP($G581,all_tags[topic],1,FALSE),""),
IFERROR(VLOOKUP($H581,all_tags[topic],1,FALSE),""),
IFERROR(VLOOKUP($I581,all_tags[topic],1,FALSE),""),
IFERROR(VLOOKUP($J581,all_tags[topic],1,FALSE),""),
IFERROR(VLOOKUP($K581,all_tags[topic],1,FALSE),""),
IFERROR(VLOOKUP($L581,all_tags[topic],1,FALSE),""),
IFERROR(VLOOKUP($M581,all_tags[topic],1,FALSE),""),
IFERROR(VLOOKUP($N581,all_tags[topic],1,FALSE),""),
IFERROR(VLOOKUP($O581,all_tags[topic],1,FALSE),"")
)</f>
        <v>data</v>
      </c>
      <c r="AI581" s="5" t="str">
        <f>_xlfn.TEXTJOIN("#",TRUE,
IFERROR(VLOOKUP($F581,all_tags[area],1,FALSE),""),
IFERROR(VLOOKUP($G581,all_tags[area],1,FALSE),""),
IFERROR(VLOOKUP($H581,all_tags[area],1,FALSE),""),
IFERROR(VLOOKUP($I581,all_tags[area],1,FALSE),""),
IFERROR(VLOOKUP($J581,all_tags[area],1,FALSE),""),
IFERROR(VLOOKUP($K581,all_tags[area],1,FALSE),""),
IFERROR(VLOOKUP($L581,all_tags[area],1,FALSE),""),
IFERROR(VLOOKUP($M581,all_tags[area],1,FALSE),""),
IFERROR(VLOOKUP($N581,all_tags[area],1,FALSE),""),
IFERROR(VLOOKUP($O581,all_tags[area],1,FALSE),"")
)</f>
        <v>analytics</v>
      </c>
      <c r="AJ581" s="5" t="str">
        <f>_xlfn.TEXTJOIN("#",TRUE,
IFERROR(VLOOKUP($F581,all_tags[technology],1,FALSE),""),
IFERROR(VLOOKUP($G581,all_tags[technology],1,FALSE),""),
IFERROR(VLOOKUP($H581,all_tags[technology],1,FALSE),""),
IFERROR(VLOOKUP($I581,all_tags[technology],1,FALSE),""),
IFERROR(VLOOKUP($J581,all_tags[technology],1,FALSE),""),
IFERROR(VLOOKUP($K581,all_tags[technology],1,FALSE),""),
IFERROR(VLOOKUP($L581,all_tags[technology],1,FALSE),""),
IFERROR(VLOOKUP($M581,all_tags[technology],1,FALSE),""),
IFERROR(VLOOKUP($N581,all_tags[technology],1,FALSE),""),
IFERROR(VLOOKUP($O581,all_tags[technology],1,FALSE),"")
)</f>
        <v/>
      </c>
      <c r="AK581" s="5" t="str">
        <f>_xlfn.TEXTJOIN("#",TRUE,
IFERROR(VLOOKUP($F581,all_tags[other],1,FALSE),""),
IFERROR(VLOOKUP($G581,all_tags[other],1,FALSE),""),
IFERROR(VLOOKUP($H581,all_tags[other],1,FALSE),""),
IFERROR(VLOOKUP($I581,all_tags[other],1,FALSE),""),
IFERROR(VLOOKUP($J581,all_tags[other],1,FALSE),""),
IFERROR(VLOOKUP($K581,all_tags[other],1,FALSE),""),
IFERROR(VLOOKUP($L581,all_tags[other],1,FALSE),""),
IFERROR(VLOOKUP($M581,all_tags[other],1,FALSE),""),
IFERROR(VLOOKUP($N581,all_tags[other],1,FALSE),""),
IFERROR(VLOOKUP($O581,all_tags[other],1,FALSE),"")
)</f>
        <v>inspiration</v>
      </c>
      <c r="AL581" t="str">
        <f t="shared" si="9"/>
        <v>paper;example;data;analytics;inspiration</v>
      </c>
    </row>
    <row r="582" spans="1:38" x14ac:dyDescent="0.25">
      <c r="A582" t="str">
        <f>source_data[[#This Row],[link_id]]</f>
        <v>L01312</v>
      </c>
      <c r="B582" t="str">
        <f>source_data[[#This Row],[link]]</f>
        <v>https://www.webdesignerdepot.com/2018/07/10-data-visualization-best-practices-for-the-web/</v>
      </c>
      <c r="C582" t="str">
        <f>source_data[[#This Row],[article_title]]</f>
        <v>10 Data Visualization Best Practices for the Web</v>
      </c>
      <c r="D582" t="str">
        <f>source_data[[#This Row],[concatenate]]</f>
        <v>post;opinion;data-viz;principle</v>
      </c>
      <c r="E582">
        <f>source_data[[#This Row],[tag_count]]</f>
        <v>5</v>
      </c>
      <c r="F582" t="str" cm="1">
        <f t="array" ref="F582:I582">_xlfn.TEXTSPLIT(Table5[[#This Row],[concatenate]],";")</f>
        <v>post</v>
      </c>
      <c r="G582" t="str">
        <v>opinion</v>
      </c>
      <c r="H582" t="str">
        <v>data-viz</v>
      </c>
      <c r="I582" t="str">
        <v>principle</v>
      </c>
      <c r="Q582">
        <f>IF(ISBLANK(F582),-1,COUNTIF(all_tags[],F582)-COUNTIF(all_tags[category],F582))</f>
        <v>1</v>
      </c>
      <c r="R582">
        <f>IF(ISBLANK(G582),-1,COUNTIF(all_tags[],G582)-COUNTIF(all_tags[category],G582))</f>
        <v>1</v>
      </c>
      <c r="S582">
        <f>IF(ISBLANK(H582),-1,COUNTIF(all_tags[],H582)-COUNTIF(all_tags[category],H582))</f>
        <v>1</v>
      </c>
      <c r="T582">
        <f>IF(ISBLANK(I582),-1,COUNTIF(all_tags[],I582)-COUNTIF(all_tags[category],I582))</f>
        <v>1</v>
      </c>
      <c r="U582">
        <f>IF(ISBLANK(J582),-1,COUNTIF(all_tags[],J582)-COUNTIF(all_tags[category],J582))</f>
        <v>-1</v>
      </c>
      <c r="V582">
        <f>IF(ISBLANK(K582),-1,COUNTIF(all_tags[],K582)-COUNTIF(all_tags[category],K582))</f>
        <v>-1</v>
      </c>
      <c r="W582">
        <f>IF(ISBLANK(L582),-1,COUNTIF(all_tags[],L582)-COUNTIF(all_tags[category],L582))</f>
        <v>-1</v>
      </c>
      <c r="X582">
        <f>IF(ISBLANK(M582),-1,COUNTIF(all_tags[],M582)-COUNTIF(all_tags[category],M582))</f>
        <v>-1</v>
      </c>
      <c r="Y582">
        <f>IF(ISBLANK(N582),-1,COUNTIF(all_tags[],N582)-COUNTIF(all_tags[category],N582))</f>
        <v>-1</v>
      </c>
      <c r="Z582">
        <f>IF(ISBLANK(O582),-1,COUNTIF(all_tags[],O582)-COUNTIF(all_tags[category],O582))</f>
        <v>-1</v>
      </c>
      <c r="AB582" t="str">
        <f>Table5[[#This Row],[link_id]]</f>
        <v>L01312</v>
      </c>
      <c r="AC582" s="5" t="str">
        <f>_xlfn.TEXTJOIN("#",TRUE,
IFERROR(VLOOKUP($F582,all_tags[format],1,FALSE),""),
IFERROR(VLOOKUP($G582,all_tags[format],1,FALSE),""),
IFERROR(VLOOKUP($H582,all_tags[format],1,FALSE),""),
IFERROR(VLOOKUP($I582,all_tags[format],1,FALSE),""),
IFERROR(VLOOKUP($J582,all_tags[format],1,FALSE),""),
IFERROR(VLOOKUP($K582,all_tags[format],1,FALSE),""),
IFERROR(VLOOKUP($L582,all_tags[format],1,FALSE),""),
IFERROR(VLOOKUP($M582,all_tags[format],1,FALSE),""),
IFERROR(VLOOKUP($N582,all_tags[format],1,FALSE),""),
IFERROR(VLOOKUP($O582,all_tags[format],1,FALSE),"")
)</f>
        <v>post</v>
      </c>
      <c r="AD582" s="5" t="str">
        <f>_xlfn.TEXTJOIN("#",TRUE,
IFERROR(VLOOKUP($F582,all_tags[type],1,FALSE),""),
IFERROR(VLOOKUP($G582,all_tags[type],1,FALSE),""),
IFERROR(VLOOKUP($H582,all_tags[type],1,FALSE),""),
IFERROR(VLOOKUP($I582,all_tags[type],1,FALSE),""),
IFERROR(VLOOKUP($J582,all_tags[type],1,FALSE),""),
IFERROR(VLOOKUP($K582,all_tags[type],1,FALSE),""),
IFERROR(VLOOKUP($L582,all_tags[type],1,FALSE),""),
IFERROR(VLOOKUP($M582,all_tags[type],1,FALSE),""),
IFERROR(VLOOKUP($N582,all_tags[type],1,FALSE),""),
IFERROR(VLOOKUP($O582,all_tags[type],1,FALSE),"")
)</f>
        <v>opinion</v>
      </c>
      <c r="AE582" s="5" t="str">
        <f>_xlfn.TEXTJOIN("#",TRUE,
IFERROR(VLOOKUP($F582,all_tags[level],1,FALSE),""),
IFERROR(VLOOKUP($G582,all_tags[level],1,FALSE),""),
IFERROR(VLOOKUP($H582,all_tags[level],1,FALSE),""),
IFERROR(VLOOKUP($I582,all_tags[level],1,FALSE),""),
IFERROR(VLOOKUP($J582,all_tags[level],1,FALSE),""),
IFERROR(VLOOKUP($K582,all_tags[level],1,FALSE),""),
IFERROR(VLOOKUP($L582,all_tags[level],1,FALSE),""),
IFERROR(VLOOKUP($M582,all_tags[level],1,FALSE),""),
IFERROR(VLOOKUP($N582,all_tags[level],1,FALSE),""),
IFERROR(VLOOKUP($O582,all_tags[level],1,FALSE),"")
)</f>
        <v/>
      </c>
      <c r="AF582" s="5" t="str">
        <f>_xlfn.TEXTJOIN("#",TRUE,
IFERROR(VLOOKUP($F582,all_tags[style],1,FALSE),""),
IFERROR(VLOOKUP($G582,all_tags[style],1,FALSE),""),
IFERROR(VLOOKUP($H582,all_tags[style],1,FALSE),""),
IFERROR(VLOOKUP($I582,all_tags[style],1,FALSE),""),
IFERROR(VLOOKUP($J582,all_tags[style],1,FALSE),""),
IFERROR(VLOOKUP($K582,all_tags[style],1,FALSE),""),
IFERROR(VLOOKUP($L582,all_tags[style],1,FALSE),""),
IFERROR(VLOOKUP($M582,all_tags[style],1,FALSE),""),
IFERROR(VLOOKUP($N582,all_tags[style],1,FALSE),""),
IFERROR(VLOOKUP($O582,all_tags[style],1,FALSE),"")
)</f>
        <v/>
      </c>
      <c r="AG582" s="5" t="str">
        <f>_xlfn.TEXTJOIN("#",TRUE,
IFERROR(VLOOKUP($F582,all_tags[theme],1,FALSE),""),
IFERROR(VLOOKUP($G582,all_tags[theme],1,FALSE),""),
IFERROR(VLOOKUP($H582,all_tags[theme],1,FALSE),""),
IFERROR(VLOOKUP($I582,all_tags[theme],1,FALSE),""),
IFERROR(VLOOKUP($J582,all_tags[theme],1,FALSE),""),
IFERROR(VLOOKUP($K582,all_tags[theme],1,FALSE),""),
IFERROR(VLOOKUP($L582,all_tags[theme],1,FALSE),""),
IFERROR(VLOOKUP($M582,all_tags[theme],1,FALSE),""),
IFERROR(VLOOKUP($N582,all_tags[theme],1,FALSE),""),
IFERROR(VLOOKUP($O582,all_tags[theme],1,FALSE),"")
)</f>
        <v>data-viz</v>
      </c>
      <c r="AH582" s="5" t="str">
        <f>_xlfn.TEXTJOIN("#",TRUE,
IFERROR(VLOOKUP($F582,all_tags[topic],1,FALSE),""),
IFERROR(VLOOKUP($G582,all_tags[topic],1,FALSE),""),
IFERROR(VLOOKUP($H582,all_tags[topic],1,FALSE),""),
IFERROR(VLOOKUP($I582,all_tags[topic],1,FALSE),""),
IFERROR(VLOOKUP($J582,all_tags[topic],1,FALSE),""),
IFERROR(VLOOKUP($K582,all_tags[topic],1,FALSE),""),
IFERROR(VLOOKUP($L582,all_tags[topic],1,FALSE),""),
IFERROR(VLOOKUP($M582,all_tags[topic],1,FALSE),""),
IFERROR(VLOOKUP($N582,all_tags[topic],1,FALSE),""),
IFERROR(VLOOKUP($O582,all_tags[topic],1,FALSE),"")
)</f>
        <v>principle</v>
      </c>
      <c r="AI582" s="5" t="str">
        <f>_xlfn.TEXTJOIN("#",TRUE,
IFERROR(VLOOKUP($F582,all_tags[area],1,FALSE),""),
IFERROR(VLOOKUP($G582,all_tags[area],1,FALSE),""),
IFERROR(VLOOKUP($H582,all_tags[area],1,FALSE),""),
IFERROR(VLOOKUP($I582,all_tags[area],1,FALSE),""),
IFERROR(VLOOKUP($J582,all_tags[area],1,FALSE),""),
IFERROR(VLOOKUP($K582,all_tags[area],1,FALSE),""),
IFERROR(VLOOKUP($L582,all_tags[area],1,FALSE),""),
IFERROR(VLOOKUP($M582,all_tags[area],1,FALSE),""),
IFERROR(VLOOKUP($N582,all_tags[area],1,FALSE),""),
IFERROR(VLOOKUP($O582,all_tags[area],1,FALSE),"")
)</f>
        <v/>
      </c>
      <c r="AJ582" s="5" t="str">
        <f>_xlfn.TEXTJOIN("#",TRUE,
IFERROR(VLOOKUP($F582,all_tags[technology],1,FALSE),""),
IFERROR(VLOOKUP($G582,all_tags[technology],1,FALSE),""),
IFERROR(VLOOKUP($H582,all_tags[technology],1,FALSE),""),
IFERROR(VLOOKUP($I582,all_tags[technology],1,FALSE),""),
IFERROR(VLOOKUP($J582,all_tags[technology],1,FALSE),""),
IFERROR(VLOOKUP($K582,all_tags[technology],1,FALSE),""),
IFERROR(VLOOKUP($L582,all_tags[technology],1,FALSE),""),
IFERROR(VLOOKUP($M582,all_tags[technology],1,FALSE),""),
IFERROR(VLOOKUP($N582,all_tags[technology],1,FALSE),""),
IFERROR(VLOOKUP($O582,all_tags[technology],1,FALSE),"")
)</f>
        <v/>
      </c>
      <c r="AK582" s="5" t="str">
        <f>_xlfn.TEXTJOIN("#",TRUE,
IFERROR(VLOOKUP($F582,all_tags[other],1,FALSE),""),
IFERROR(VLOOKUP($G582,all_tags[other],1,FALSE),""),
IFERROR(VLOOKUP($H582,all_tags[other],1,FALSE),""),
IFERROR(VLOOKUP($I582,all_tags[other],1,FALSE),""),
IFERROR(VLOOKUP($J582,all_tags[other],1,FALSE),""),
IFERROR(VLOOKUP($K582,all_tags[other],1,FALSE),""),
IFERROR(VLOOKUP($L582,all_tags[other],1,FALSE),""),
IFERROR(VLOOKUP($M582,all_tags[other],1,FALSE),""),
IFERROR(VLOOKUP($N582,all_tags[other],1,FALSE),""),
IFERROR(VLOOKUP($O582,all_tags[other],1,FALSE),"")
)</f>
        <v/>
      </c>
      <c r="AL582" t="str">
        <f t="shared" si="9"/>
        <v>post;opinion;data-viz;principle</v>
      </c>
    </row>
    <row r="583" spans="1:38" x14ac:dyDescent="0.25">
      <c r="A583" t="str">
        <f>source_data[[#This Row],[link_id]]</f>
        <v>L01313</v>
      </c>
      <c r="B583" t="str">
        <f>source_data[[#This Row],[link]]</f>
        <v>https://gijn.org/2018/12/27/the-25-best-data-visualizations-of-2018/</v>
      </c>
      <c r="C583" t="str">
        <f>source_data[[#This Row],[article_title]]</f>
        <v>The 25 Best Data Visualizations of 2018</v>
      </c>
      <c r="D583" t="str">
        <f>source_data[[#This Row],[concatenate]]</f>
        <v>list;example;data-viz;inspiration</v>
      </c>
      <c r="E583">
        <f>source_data[[#This Row],[tag_count]]</f>
        <v>4</v>
      </c>
      <c r="F583" t="str" cm="1">
        <f t="array" ref="F583:I583">_xlfn.TEXTSPLIT(Table5[[#This Row],[concatenate]],";")</f>
        <v>list</v>
      </c>
      <c r="G583" t="str">
        <v>example</v>
      </c>
      <c r="H583" t="str">
        <v>data-viz</v>
      </c>
      <c r="I583" t="str">
        <v>inspiration</v>
      </c>
      <c r="Q583">
        <f>IF(ISBLANK(F583),-1,COUNTIF(all_tags[],F583)-COUNTIF(all_tags[category],F583))</f>
        <v>1</v>
      </c>
      <c r="R583">
        <f>IF(ISBLANK(G583),-1,COUNTIF(all_tags[],G583)-COUNTIF(all_tags[category],G583))</f>
        <v>1</v>
      </c>
      <c r="S583">
        <f>IF(ISBLANK(H583),-1,COUNTIF(all_tags[],H583)-COUNTIF(all_tags[category],H583))</f>
        <v>1</v>
      </c>
      <c r="T583">
        <f>IF(ISBLANK(I583),-1,COUNTIF(all_tags[],I583)-COUNTIF(all_tags[category],I583))</f>
        <v>1</v>
      </c>
      <c r="U583">
        <f>IF(ISBLANK(J583),-1,COUNTIF(all_tags[],J583)-COUNTIF(all_tags[category],J583))</f>
        <v>-1</v>
      </c>
      <c r="V583">
        <f>IF(ISBLANK(K583),-1,COUNTIF(all_tags[],K583)-COUNTIF(all_tags[category],K583))</f>
        <v>-1</v>
      </c>
      <c r="W583">
        <f>IF(ISBLANK(L583),-1,COUNTIF(all_tags[],L583)-COUNTIF(all_tags[category],L583))</f>
        <v>-1</v>
      </c>
      <c r="X583">
        <f>IF(ISBLANK(M583),-1,COUNTIF(all_tags[],M583)-COUNTIF(all_tags[category],M583))</f>
        <v>-1</v>
      </c>
      <c r="Y583">
        <f>IF(ISBLANK(N583),-1,COUNTIF(all_tags[],N583)-COUNTIF(all_tags[category],N583))</f>
        <v>-1</v>
      </c>
      <c r="Z583">
        <f>IF(ISBLANK(O583),-1,COUNTIF(all_tags[],O583)-COUNTIF(all_tags[category],O583))</f>
        <v>-1</v>
      </c>
      <c r="AB583" t="str">
        <f>Table5[[#This Row],[link_id]]</f>
        <v>L01313</v>
      </c>
      <c r="AC583" s="5" t="str">
        <f>_xlfn.TEXTJOIN("#",TRUE,
IFERROR(VLOOKUP($F583,all_tags[format],1,FALSE),""),
IFERROR(VLOOKUP($G583,all_tags[format],1,FALSE),""),
IFERROR(VLOOKUP($H583,all_tags[format],1,FALSE),""),
IFERROR(VLOOKUP($I583,all_tags[format],1,FALSE),""),
IFERROR(VLOOKUP($J583,all_tags[format],1,FALSE),""),
IFERROR(VLOOKUP($K583,all_tags[format],1,FALSE),""),
IFERROR(VLOOKUP($L583,all_tags[format],1,FALSE),""),
IFERROR(VLOOKUP($M583,all_tags[format],1,FALSE),""),
IFERROR(VLOOKUP($N583,all_tags[format],1,FALSE),""),
IFERROR(VLOOKUP($O583,all_tags[format],1,FALSE),"")
)</f>
        <v/>
      </c>
      <c r="AD583" s="5" t="str">
        <f>_xlfn.TEXTJOIN("#",TRUE,
IFERROR(VLOOKUP($F583,all_tags[type],1,FALSE),""),
IFERROR(VLOOKUP($G583,all_tags[type],1,FALSE),""),
IFERROR(VLOOKUP($H583,all_tags[type],1,FALSE),""),
IFERROR(VLOOKUP($I583,all_tags[type],1,FALSE),""),
IFERROR(VLOOKUP($J583,all_tags[type],1,FALSE),""),
IFERROR(VLOOKUP($K583,all_tags[type],1,FALSE),""),
IFERROR(VLOOKUP($L583,all_tags[type],1,FALSE),""),
IFERROR(VLOOKUP($M583,all_tags[type],1,FALSE),""),
IFERROR(VLOOKUP($N583,all_tags[type],1,FALSE),""),
IFERROR(VLOOKUP($O583,all_tags[type],1,FALSE),"")
)</f>
        <v>list</v>
      </c>
      <c r="AE583" s="5" t="str">
        <f>_xlfn.TEXTJOIN("#",TRUE,
IFERROR(VLOOKUP($F583,all_tags[level],1,FALSE),""),
IFERROR(VLOOKUP($G583,all_tags[level],1,FALSE),""),
IFERROR(VLOOKUP($H583,all_tags[level],1,FALSE),""),
IFERROR(VLOOKUP($I583,all_tags[level],1,FALSE),""),
IFERROR(VLOOKUP($J583,all_tags[level],1,FALSE),""),
IFERROR(VLOOKUP($K583,all_tags[level],1,FALSE),""),
IFERROR(VLOOKUP($L583,all_tags[level],1,FALSE),""),
IFERROR(VLOOKUP($M583,all_tags[level],1,FALSE),""),
IFERROR(VLOOKUP($N583,all_tags[level],1,FALSE),""),
IFERROR(VLOOKUP($O583,all_tags[level],1,FALSE),"")
)</f>
        <v>example</v>
      </c>
      <c r="AF583" s="5" t="str">
        <f>_xlfn.TEXTJOIN("#",TRUE,
IFERROR(VLOOKUP($F583,all_tags[style],1,FALSE),""),
IFERROR(VLOOKUP($G583,all_tags[style],1,FALSE),""),
IFERROR(VLOOKUP($H583,all_tags[style],1,FALSE),""),
IFERROR(VLOOKUP($I583,all_tags[style],1,FALSE),""),
IFERROR(VLOOKUP($J583,all_tags[style],1,FALSE),""),
IFERROR(VLOOKUP($K583,all_tags[style],1,FALSE),""),
IFERROR(VLOOKUP($L583,all_tags[style],1,FALSE),""),
IFERROR(VLOOKUP($M583,all_tags[style],1,FALSE),""),
IFERROR(VLOOKUP($N583,all_tags[style],1,FALSE),""),
IFERROR(VLOOKUP($O583,all_tags[style],1,FALSE),"")
)</f>
        <v/>
      </c>
      <c r="AG583" s="5" t="str">
        <f>_xlfn.TEXTJOIN("#",TRUE,
IFERROR(VLOOKUP($F583,all_tags[theme],1,FALSE),""),
IFERROR(VLOOKUP($G583,all_tags[theme],1,FALSE),""),
IFERROR(VLOOKUP($H583,all_tags[theme],1,FALSE),""),
IFERROR(VLOOKUP($I583,all_tags[theme],1,FALSE),""),
IFERROR(VLOOKUP($J583,all_tags[theme],1,FALSE),""),
IFERROR(VLOOKUP($K583,all_tags[theme],1,FALSE),""),
IFERROR(VLOOKUP($L583,all_tags[theme],1,FALSE),""),
IFERROR(VLOOKUP($M583,all_tags[theme],1,FALSE),""),
IFERROR(VLOOKUP($N583,all_tags[theme],1,FALSE),""),
IFERROR(VLOOKUP($O583,all_tags[theme],1,FALSE),"")
)</f>
        <v>data-viz</v>
      </c>
      <c r="AH583" s="5" t="str">
        <f>_xlfn.TEXTJOIN("#",TRUE,
IFERROR(VLOOKUP($F583,all_tags[topic],1,FALSE),""),
IFERROR(VLOOKUP($G583,all_tags[topic],1,FALSE),""),
IFERROR(VLOOKUP($H583,all_tags[topic],1,FALSE),""),
IFERROR(VLOOKUP($I583,all_tags[topic],1,FALSE),""),
IFERROR(VLOOKUP($J583,all_tags[topic],1,FALSE),""),
IFERROR(VLOOKUP($K583,all_tags[topic],1,FALSE),""),
IFERROR(VLOOKUP($L583,all_tags[topic],1,FALSE),""),
IFERROR(VLOOKUP($M583,all_tags[topic],1,FALSE),""),
IFERROR(VLOOKUP($N583,all_tags[topic],1,FALSE),""),
IFERROR(VLOOKUP($O583,all_tags[topic],1,FALSE),"")
)</f>
        <v/>
      </c>
      <c r="AI583" s="5" t="str">
        <f>_xlfn.TEXTJOIN("#",TRUE,
IFERROR(VLOOKUP($F583,all_tags[area],1,FALSE),""),
IFERROR(VLOOKUP($G583,all_tags[area],1,FALSE),""),
IFERROR(VLOOKUP($H583,all_tags[area],1,FALSE),""),
IFERROR(VLOOKUP($I583,all_tags[area],1,FALSE),""),
IFERROR(VLOOKUP($J583,all_tags[area],1,FALSE),""),
IFERROR(VLOOKUP($K583,all_tags[area],1,FALSE),""),
IFERROR(VLOOKUP($L583,all_tags[area],1,FALSE),""),
IFERROR(VLOOKUP($M583,all_tags[area],1,FALSE),""),
IFERROR(VLOOKUP($N583,all_tags[area],1,FALSE),""),
IFERROR(VLOOKUP($O583,all_tags[area],1,FALSE),"")
)</f>
        <v/>
      </c>
      <c r="AJ583" s="5" t="str">
        <f>_xlfn.TEXTJOIN("#",TRUE,
IFERROR(VLOOKUP($F583,all_tags[technology],1,FALSE),""),
IFERROR(VLOOKUP($G583,all_tags[technology],1,FALSE),""),
IFERROR(VLOOKUP($H583,all_tags[technology],1,FALSE),""),
IFERROR(VLOOKUP($I583,all_tags[technology],1,FALSE),""),
IFERROR(VLOOKUP($J583,all_tags[technology],1,FALSE),""),
IFERROR(VLOOKUP($K583,all_tags[technology],1,FALSE),""),
IFERROR(VLOOKUP($L583,all_tags[technology],1,FALSE),""),
IFERROR(VLOOKUP($M583,all_tags[technology],1,FALSE),""),
IFERROR(VLOOKUP($N583,all_tags[technology],1,FALSE),""),
IFERROR(VLOOKUP($O583,all_tags[technology],1,FALSE),"")
)</f>
        <v/>
      </c>
      <c r="AK583" s="5" t="str">
        <f>_xlfn.TEXTJOIN("#",TRUE,
IFERROR(VLOOKUP($F583,all_tags[other],1,FALSE),""),
IFERROR(VLOOKUP($G583,all_tags[other],1,FALSE),""),
IFERROR(VLOOKUP($H583,all_tags[other],1,FALSE),""),
IFERROR(VLOOKUP($I583,all_tags[other],1,FALSE),""),
IFERROR(VLOOKUP($J583,all_tags[other],1,FALSE),""),
IFERROR(VLOOKUP($K583,all_tags[other],1,FALSE),""),
IFERROR(VLOOKUP($L583,all_tags[other],1,FALSE),""),
IFERROR(VLOOKUP($M583,all_tags[other],1,FALSE),""),
IFERROR(VLOOKUP($N583,all_tags[other],1,FALSE),""),
IFERROR(VLOOKUP($O583,all_tags[other],1,FALSE),"")
)</f>
        <v>inspiration</v>
      </c>
      <c r="AL583" t="str">
        <f t="shared" si="9"/>
        <v>list;example;data-viz;inspiration</v>
      </c>
    </row>
    <row r="584" spans="1:38" ht="30" x14ac:dyDescent="0.25">
      <c r="A584" t="str">
        <f>source_data[[#This Row],[link_id]]</f>
        <v>L01314</v>
      </c>
      <c r="B584" t="str">
        <f>source_data[[#This Row],[link]]</f>
        <v>https://seankross.com/2019/01/08/The-Front-Lines-of-Teaching-Data-Science.html</v>
      </c>
      <c r="C584" t="str">
        <f>source_data[[#This Row],[article_title]]</f>
        <v>The Front Lines of Teaching Data Science</v>
      </c>
      <c r="D584" t="str">
        <f>source_data[[#This Row],[concatenate]]</f>
        <v>post;paper;challenge;data-science;pitfall;training</v>
      </c>
      <c r="E584">
        <f>source_data[[#This Row],[tag_count]]</f>
        <v>5</v>
      </c>
      <c r="F584" t="str" cm="1">
        <f t="array" ref="F584:K584">_xlfn.TEXTSPLIT(Table5[[#This Row],[concatenate]],";")</f>
        <v>post</v>
      </c>
      <c r="G584" t="str">
        <v>paper</v>
      </c>
      <c r="H584" t="str">
        <v>challenge</v>
      </c>
      <c r="I584" t="str">
        <v>data-science</v>
      </c>
      <c r="J584" t="str">
        <v>pitfall</v>
      </c>
      <c r="K584" t="str">
        <v>training</v>
      </c>
      <c r="Q584">
        <f>IF(ISBLANK(F584),-1,COUNTIF(all_tags[],F584)-COUNTIF(all_tags[category],F584))</f>
        <v>1</v>
      </c>
      <c r="R584">
        <f>IF(ISBLANK(G584),-1,COUNTIF(all_tags[],G584)-COUNTIF(all_tags[category],G584))</f>
        <v>1</v>
      </c>
      <c r="S584">
        <f>IF(ISBLANK(H584),-1,COUNTIF(all_tags[],H584)-COUNTIF(all_tags[category],H584))</f>
        <v>1</v>
      </c>
      <c r="T584">
        <f>IF(ISBLANK(I584),-1,COUNTIF(all_tags[],I584)-COUNTIF(all_tags[category],I584))</f>
        <v>1</v>
      </c>
      <c r="U584">
        <f>IF(ISBLANK(J584),-1,COUNTIF(all_tags[],J584)-COUNTIF(all_tags[category],J584))</f>
        <v>1</v>
      </c>
      <c r="V584">
        <f>IF(ISBLANK(K584),-1,COUNTIF(all_tags[],K584)-COUNTIF(all_tags[category],K584))</f>
        <v>1</v>
      </c>
      <c r="W584">
        <f>IF(ISBLANK(L584),-1,COUNTIF(all_tags[],L584)-COUNTIF(all_tags[category],L584))</f>
        <v>-1</v>
      </c>
      <c r="X584">
        <f>IF(ISBLANK(M584),-1,COUNTIF(all_tags[],M584)-COUNTIF(all_tags[category],M584))</f>
        <v>-1</v>
      </c>
      <c r="Y584">
        <f>IF(ISBLANK(N584),-1,COUNTIF(all_tags[],N584)-COUNTIF(all_tags[category],N584))</f>
        <v>-1</v>
      </c>
      <c r="Z584">
        <f>IF(ISBLANK(O584),-1,COUNTIF(all_tags[],O584)-COUNTIF(all_tags[category],O584))</f>
        <v>-1</v>
      </c>
      <c r="AB584" t="str">
        <f>Table5[[#This Row],[link_id]]</f>
        <v>L01314</v>
      </c>
      <c r="AC584" s="5" t="str">
        <f>_xlfn.TEXTJOIN("#",TRUE,
IFERROR(VLOOKUP($F584,all_tags[format],1,FALSE),""),
IFERROR(VLOOKUP($G584,all_tags[format],1,FALSE),""),
IFERROR(VLOOKUP($H584,all_tags[format],1,FALSE),""),
IFERROR(VLOOKUP($I584,all_tags[format],1,FALSE),""),
IFERROR(VLOOKUP($J584,all_tags[format],1,FALSE),""),
IFERROR(VLOOKUP($K584,all_tags[format],1,FALSE),""),
IFERROR(VLOOKUP($L584,all_tags[format],1,FALSE),""),
IFERROR(VLOOKUP($M584,all_tags[format],1,FALSE),""),
IFERROR(VLOOKUP($N584,all_tags[format],1,FALSE),""),
IFERROR(VLOOKUP($O584,all_tags[format],1,FALSE),"")
)</f>
        <v>post#paper</v>
      </c>
      <c r="AD584" s="5" t="str">
        <f>_xlfn.TEXTJOIN("#",TRUE,
IFERROR(VLOOKUP($F584,all_tags[type],1,FALSE),""),
IFERROR(VLOOKUP($G584,all_tags[type],1,FALSE),""),
IFERROR(VLOOKUP($H584,all_tags[type],1,FALSE),""),
IFERROR(VLOOKUP($I584,all_tags[type],1,FALSE),""),
IFERROR(VLOOKUP($J584,all_tags[type],1,FALSE),""),
IFERROR(VLOOKUP($K584,all_tags[type],1,FALSE),""),
IFERROR(VLOOKUP($L584,all_tags[type],1,FALSE),""),
IFERROR(VLOOKUP($M584,all_tags[type],1,FALSE),""),
IFERROR(VLOOKUP($N584,all_tags[type],1,FALSE),""),
IFERROR(VLOOKUP($O584,all_tags[type],1,FALSE),"")
)</f>
        <v/>
      </c>
      <c r="AE584" s="5" t="str">
        <f>_xlfn.TEXTJOIN("#",TRUE,
IFERROR(VLOOKUP($F584,all_tags[level],1,FALSE),""),
IFERROR(VLOOKUP($G584,all_tags[level],1,FALSE),""),
IFERROR(VLOOKUP($H584,all_tags[level],1,FALSE),""),
IFERROR(VLOOKUP($I584,all_tags[level],1,FALSE),""),
IFERROR(VLOOKUP($J584,all_tags[level],1,FALSE),""),
IFERROR(VLOOKUP($K584,all_tags[level],1,FALSE),""),
IFERROR(VLOOKUP($L584,all_tags[level],1,FALSE),""),
IFERROR(VLOOKUP($M584,all_tags[level],1,FALSE),""),
IFERROR(VLOOKUP($N584,all_tags[level],1,FALSE),""),
IFERROR(VLOOKUP($O584,all_tags[level],1,FALSE),"")
)</f>
        <v/>
      </c>
      <c r="AF584" s="5" t="str">
        <f>_xlfn.TEXTJOIN("#",TRUE,
IFERROR(VLOOKUP($F584,all_tags[style],1,FALSE),""),
IFERROR(VLOOKUP($G584,all_tags[style],1,FALSE),""),
IFERROR(VLOOKUP($H584,all_tags[style],1,FALSE),""),
IFERROR(VLOOKUP($I584,all_tags[style],1,FALSE),""),
IFERROR(VLOOKUP($J584,all_tags[style],1,FALSE),""),
IFERROR(VLOOKUP($K584,all_tags[style],1,FALSE),""),
IFERROR(VLOOKUP($L584,all_tags[style],1,FALSE),""),
IFERROR(VLOOKUP($M584,all_tags[style],1,FALSE),""),
IFERROR(VLOOKUP($N584,all_tags[style],1,FALSE),""),
IFERROR(VLOOKUP($O584,all_tags[style],1,FALSE),"")
)</f>
        <v>challenge</v>
      </c>
      <c r="AG584" s="5" t="str">
        <f>_xlfn.TEXTJOIN("#",TRUE,
IFERROR(VLOOKUP($F584,all_tags[theme],1,FALSE),""),
IFERROR(VLOOKUP($G584,all_tags[theme],1,FALSE),""),
IFERROR(VLOOKUP($H584,all_tags[theme],1,FALSE),""),
IFERROR(VLOOKUP($I584,all_tags[theme],1,FALSE),""),
IFERROR(VLOOKUP($J584,all_tags[theme],1,FALSE),""),
IFERROR(VLOOKUP($K584,all_tags[theme],1,FALSE),""),
IFERROR(VLOOKUP($L584,all_tags[theme],1,FALSE),""),
IFERROR(VLOOKUP($M584,all_tags[theme],1,FALSE),""),
IFERROR(VLOOKUP($N584,all_tags[theme],1,FALSE),""),
IFERROR(VLOOKUP($O584,all_tags[theme],1,FALSE),"")
)</f>
        <v>data-science#pitfall</v>
      </c>
      <c r="AH584" s="5" t="str">
        <f>_xlfn.TEXTJOIN("#",TRUE,
IFERROR(VLOOKUP($F584,all_tags[topic],1,FALSE),""),
IFERROR(VLOOKUP($G584,all_tags[topic],1,FALSE),""),
IFERROR(VLOOKUP($H584,all_tags[topic],1,FALSE),""),
IFERROR(VLOOKUP($I584,all_tags[topic],1,FALSE),""),
IFERROR(VLOOKUP($J584,all_tags[topic],1,FALSE),""),
IFERROR(VLOOKUP($K584,all_tags[topic],1,FALSE),""),
IFERROR(VLOOKUP($L584,all_tags[topic],1,FALSE),""),
IFERROR(VLOOKUP($M584,all_tags[topic],1,FALSE),""),
IFERROR(VLOOKUP($N584,all_tags[topic],1,FALSE),""),
IFERROR(VLOOKUP($O584,all_tags[topic],1,FALSE),"")
)</f>
        <v/>
      </c>
      <c r="AI584" s="5" t="str">
        <f>_xlfn.TEXTJOIN("#",TRUE,
IFERROR(VLOOKUP($F584,all_tags[area],1,FALSE),""),
IFERROR(VLOOKUP($G584,all_tags[area],1,FALSE),""),
IFERROR(VLOOKUP($H584,all_tags[area],1,FALSE),""),
IFERROR(VLOOKUP($I584,all_tags[area],1,FALSE),""),
IFERROR(VLOOKUP($J584,all_tags[area],1,FALSE),""),
IFERROR(VLOOKUP($K584,all_tags[area],1,FALSE),""),
IFERROR(VLOOKUP($L584,all_tags[area],1,FALSE),""),
IFERROR(VLOOKUP($M584,all_tags[area],1,FALSE),""),
IFERROR(VLOOKUP($N584,all_tags[area],1,FALSE),""),
IFERROR(VLOOKUP($O584,all_tags[area],1,FALSE),"")
)</f>
        <v/>
      </c>
      <c r="AJ584" s="5" t="str">
        <f>_xlfn.TEXTJOIN("#",TRUE,
IFERROR(VLOOKUP($F584,all_tags[technology],1,FALSE),""),
IFERROR(VLOOKUP($G584,all_tags[technology],1,FALSE),""),
IFERROR(VLOOKUP($H584,all_tags[technology],1,FALSE),""),
IFERROR(VLOOKUP($I584,all_tags[technology],1,FALSE),""),
IFERROR(VLOOKUP($J584,all_tags[technology],1,FALSE),""),
IFERROR(VLOOKUP($K584,all_tags[technology],1,FALSE),""),
IFERROR(VLOOKUP($L584,all_tags[technology],1,FALSE),""),
IFERROR(VLOOKUP($M584,all_tags[technology],1,FALSE),""),
IFERROR(VLOOKUP($N584,all_tags[technology],1,FALSE),""),
IFERROR(VLOOKUP($O584,all_tags[technology],1,FALSE),"")
)</f>
        <v/>
      </c>
      <c r="AK584" s="5" t="str">
        <f>_xlfn.TEXTJOIN("#",TRUE,
IFERROR(VLOOKUP($F584,all_tags[other],1,FALSE),""),
IFERROR(VLOOKUP($G584,all_tags[other],1,FALSE),""),
IFERROR(VLOOKUP($H584,all_tags[other],1,FALSE),""),
IFERROR(VLOOKUP($I584,all_tags[other],1,FALSE),""),
IFERROR(VLOOKUP($J584,all_tags[other],1,FALSE),""),
IFERROR(VLOOKUP($K584,all_tags[other],1,FALSE),""),
IFERROR(VLOOKUP($L584,all_tags[other],1,FALSE),""),
IFERROR(VLOOKUP($M584,all_tags[other],1,FALSE),""),
IFERROR(VLOOKUP($N584,all_tags[other],1,FALSE),""),
IFERROR(VLOOKUP($O584,all_tags[other],1,FALSE),"")
)</f>
        <v>training</v>
      </c>
      <c r="AL584" t="str">
        <f t="shared" si="9"/>
        <v>post;paper;challenge;data-science;pitfall;training</v>
      </c>
    </row>
    <row r="585" spans="1:38" x14ac:dyDescent="0.25">
      <c r="A585" t="str">
        <f>source_data[[#This Row],[link_id]]</f>
        <v>L01316</v>
      </c>
      <c r="B585" t="str">
        <f>source_data[[#This Row],[link]]</f>
        <v>https://animejs.com/</v>
      </c>
      <c r="C585" t="str">
        <f>source_data[[#This Row],[article_title]]</f>
        <v>anime.js</v>
      </c>
      <c r="D585" t="str">
        <f>source_data[[#This Row],[concatenate]]</f>
        <v>package;data-viz;animation;development</v>
      </c>
      <c r="E585">
        <f>source_data[[#This Row],[tag_count]]</f>
        <v>4</v>
      </c>
      <c r="F585" t="str" cm="1">
        <f t="array" ref="F585:I585">_xlfn.TEXTSPLIT(Table5[[#This Row],[concatenate]],";")</f>
        <v>package</v>
      </c>
      <c r="G585" t="str">
        <v>data-viz</v>
      </c>
      <c r="H585" t="str">
        <v>animation</v>
      </c>
      <c r="I585" t="str">
        <v>development</v>
      </c>
      <c r="Q585">
        <f>IF(ISBLANK(F585),-1,COUNTIF(all_tags[],F585)-COUNTIF(all_tags[category],F585))</f>
        <v>1</v>
      </c>
      <c r="R585">
        <f>IF(ISBLANK(G585),-1,COUNTIF(all_tags[],G585)-COUNTIF(all_tags[category],G585))</f>
        <v>1</v>
      </c>
      <c r="S585">
        <f>IF(ISBLANK(H585),-1,COUNTIF(all_tags[],H585)-COUNTIF(all_tags[category],H585))</f>
        <v>1</v>
      </c>
      <c r="T585">
        <f>IF(ISBLANK(I585),-1,COUNTIF(all_tags[],I585)-COUNTIF(all_tags[category],I585))</f>
        <v>1</v>
      </c>
      <c r="U585">
        <f>IF(ISBLANK(J585),-1,COUNTIF(all_tags[],J585)-COUNTIF(all_tags[category],J585))</f>
        <v>-1</v>
      </c>
      <c r="V585">
        <f>IF(ISBLANK(K585),-1,COUNTIF(all_tags[],K585)-COUNTIF(all_tags[category],K585))</f>
        <v>-1</v>
      </c>
      <c r="W585">
        <f>IF(ISBLANK(L585),-1,COUNTIF(all_tags[],L585)-COUNTIF(all_tags[category],L585))</f>
        <v>-1</v>
      </c>
      <c r="X585">
        <f>IF(ISBLANK(M585),-1,COUNTIF(all_tags[],M585)-COUNTIF(all_tags[category],M585))</f>
        <v>-1</v>
      </c>
      <c r="Y585">
        <f>IF(ISBLANK(N585),-1,COUNTIF(all_tags[],N585)-COUNTIF(all_tags[category],N585))</f>
        <v>-1</v>
      </c>
      <c r="Z585">
        <f>IF(ISBLANK(O585),-1,COUNTIF(all_tags[],O585)-COUNTIF(all_tags[category],O585))</f>
        <v>-1</v>
      </c>
      <c r="AB585" t="str">
        <f>Table5[[#This Row],[link_id]]</f>
        <v>L01316</v>
      </c>
      <c r="AC585" s="5" t="str">
        <f>_xlfn.TEXTJOIN("#",TRUE,
IFERROR(VLOOKUP($F585,all_tags[format],1,FALSE),""),
IFERROR(VLOOKUP($G585,all_tags[format],1,FALSE),""),
IFERROR(VLOOKUP($H585,all_tags[format],1,FALSE),""),
IFERROR(VLOOKUP($I585,all_tags[format],1,FALSE),""),
IFERROR(VLOOKUP($J585,all_tags[format],1,FALSE),""),
IFERROR(VLOOKUP($K585,all_tags[format],1,FALSE),""),
IFERROR(VLOOKUP($L585,all_tags[format],1,FALSE),""),
IFERROR(VLOOKUP($M585,all_tags[format],1,FALSE),""),
IFERROR(VLOOKUP($N585,all_tags[format],1,FALSE),""),
IFERROR(VLOOKUP($O585,all_tags[format],1,FALSE),"")
)</f>
        <v>package</v>
      </c>
      <c r="AD585" s="5" t="str">
        <f>_xlfn.TEXTJOIN("#",TRUE,
IFERROR(VLOOKUP($F585,all_tags[type],1,FALSE),""),
IFERROR(VLOOKUP($G585,all_tags[type],1,FALSE),""),
IFERROR(VLOOKUP($H585,all_tags[type],1,FALSE),""),
IFERROR(VLOOKUP($I585,all_tags[type],1,FALSE),""),
IFERROR(VLOOKUP($J585,all_tags[type],1,FALSE),""),
IFERROR(VLOOKUP($K585,all_tags[type],1,FALSE),""),
IFERROR(VLOOKUP($L585,all_tags[type],1,FALSE),""),
IFERROR(VLOOKUP($M585,all_tags[type],1,FALSE),""),
IFERROR(VLOOKUP($N585,all_tags[type],1,FALSE),""),
IFERROR(VLOOKUP($O585,all_tags[type],1,FALSE),"")
)</f>
        <v/>
      </c>
      <c r="AE585" s="5" t="str">
        <f>_xlfn.TEXTJOIN("#",TRUE,
IFERROR(VLOOKUP($F585,all_tags[level],1,FALSE),""),
IFERROR(VLOOKUP($G585,all_tags[level],1,FALSE),""),
IFERROR(VLOOKUP($H585,all_tags[level],1,FALSE),""),
IFERROR(VLOOKUP($I585,all_tags[level],1,FALSE),""),
IFERROR(VLOOKUP($J585,all_tags[level],1,FALSE),""),
IFERROR(VLOOKUP($K585,all_tags[level],1,FALSE),""),
IFERROR(VLOOKUP($L585,all_tags[level],1,FALSE),""),
IFERROR(VLOOKUP($M585,all_tags[level],1,FALSE),""),
IFERROR(VLOOKUP($N585,all_tags[level],1,FALSE),""),
IFERROR(VLOOKUP($O585,all_tags[level],1,FALSE),"")
)</f>
        <v/>
      </c>
      <c r="AF585" s="5" t="str">
        <f>_xlfn.TEXTJOIN("#",TRUE,
IFERROR(VLOOKUP($F585,all_tags[style],1,FALSE),""),
IFERROR(VLOOKUP($G585,all_tags[style],1,FALSE),""),
IFERROR(VLOOKUP($H585,all_tags[style],1,FALSE),""),
IFERROR(VLOOKUP($I585,all_tags[style],1,FALSE),""),
IFERROR(VLOOKUP($J585,all_tags[style],1,FALSE),""),
IFERROR(VLOOKUP($K585,all_tags[style],1,FALSE),""),
IFERROR(VLOOKUP($L585,all_tags[style],1,FALSE),""),
IFERROR(VLOOKUP($M585,all_tags[style],1,FALSE),""),
IFERROR(VLOOKUP($N585,all_tags[style],1,FALSE),""),
IFERROR(VLOOKUP($O585,all_tags[style],1,FALSE),"")
)</f>
        <v/>
      </c>
      <c r="AG585" s="5" t="str">
        <f>_xlfn.TEXTJOIN("#",TRUE,
IFERROR(VLOOKUP($F585,all_tags[theme],1,FALSE),""),
IFERROR(VLOOKUP($G585,all_tags[theme],1,FALSE),""),
IFERROR(VLOOKUP($H585,all_tags[theme],1,FALSE),""),
IFERROR(VLOOKUP($I585,all_tags[theme],1,FALSE),""),
IFERROR(VLOOKUP($J585,all_tags[theme],1,FALSE),""),
IFERROR(VLOOKUP($K585,all_tags[theme],1,FALSE),""),
IFERROR(VLOOKUP($L585,all_tags[theme],1,FALSE),""),
IFERROR(VLOOKUP($M585,all_tags[theme],1,FALSE),""),
IFERROR(VLOOKUP($N585,all_tags[theme],1,FALSE),""),
IFERROR(VLOOKUP($O585,all_tags[theme],1,FALSE),"")
)</f>
        <v>data-viz</v>
      </c>
      <c r="AH585" s="5" t="str">
        <f>_xlfn.TEXTJOIN("#",TRUE,
IFERROR(VLOOKUP($F585,all_tags[topic],1,FALSE),""),
IFERROR(VLOOKUP($G585,all_tags[topic],1,FALSE),""),
IFERROR(VLOOKUP($H585,all_tags[topic],1,FALSE),""),
IFERROR(VLOOKUP($I585,all_tags[topic],1,FALSE),""),
IFERROR(VLOOKUP($J585,all_tags[topic],1,FALSE),""),
IFERROR(VLOOKUP($K585,all_tags[topic],1,FALSE),""),
IFERROR(VLOOKUP($L585,all_tags[topic],1,FALSE),""),
IFERROR(VLOOKUP($M585,all_tags[topic],1,FALSE),""),
IFERROR(VLOOKUP($N585,all_tags[topic],1,FALSE),""),
IFERROR(VLOOKUP($O585,all_tags[topic],1,FALSE),"")
)</f>
        <v/>
      </c>
      <c r="AI585" s="5" t="str">
        <f>_xlfn.TEXTJOIN("#",TRUE,
IFERROR(VLOOKUP($F585,all_tags[area],1,FALSE),""),
IFERROR(VLOOKUP($G585,all_tags[area],1,FALSE),""),
IFERROR(VLOOKUP($H585,all_tags[area],1,FALSE),""),
IFERROR(VLOOKUP($I585,all_tags[area],1,FALSE),""),
IFERROR(VLOOKUP($J585,all_tags[area],1,FALSE),""),
IFERROR(VLOOKUP($K585,all_tags[area],1,FALSE),""),
IFERROR(VLOOKUP($L585,all_tags[area],1,FALSE),""),
IFERROR(VLOOKUP($M585,all_tags[area],1,FALSE),""),
IFERROR(VLOOKUP($N585,all_tags[area],1,FALSE),""),
IFERROR(VLOOKUP($O585,all_tags[area],1,FALSE),"")
)</f>
        <v>animation#development</v>
      </c>
      <c r="AJ585" s="5" t="str">
        <f>_xlfn.TEXTJOIN("#",TRUE,
IFERROR(VLOOKUP($F585,all_tags[technology],1,FALSE),""),
IFERROR(VLOOKUP($G585,all_tags[technology],1,FALSE),""),
IFERROR(VLOOKUP($H585,all_tags[technology],1,FALSE),""),
IFERROR(VLOOKUP($I585,all_tags[technology],1,FALSE),""),
IFERROR(VLOOKUP($J585,all_tags[technology],1,FALSE),""),
IFERROR(VLOOKUP($K585,all_tags[technology],1,FALSE),""),
IFERROR(VLOOKUP($L585,all_tags[technology],1,FALSE),""),
IFERROR(VLOOKUP($M585,all_tags[technology],1,FALSE),""),
IFERROR(VLOOKUP($N585,all_tags[technology],1,FALSE),""),
IFERROR(VLOOKUP($O585,all_tags[technology],1,FALSE),"")
)</f>
        <v/>
      </c>
      <c r="AK585" s="5" t="str">
        <f>_xlfn.TEXTJOIN("#",TRUE,
IFERROR(VLOOKUP($F585,all_tags[other],1,FALSE),""),
IFERROR(VLOOKUP($G585,all_tags[other],1,FALSE),""),
IFERROR(VLOOKUP($H585,all_tags[other],1,FALSE),""),
IFERROR(VLOOKUP($I585,all_tags[other],1,FALSE),""),
IFERROR(VLOOKUP($J585,all_tags[other],1,FALSE),""),
IFERROR(VLOOKUP($K585,all_tags[other],1,FALSE),""),
IFERROR(VLOOKUP($L585,all_tags[other],1,FALSE),""),
IFERROR(VLOOKUP($M585,all_tags[other],1,FALSE),""),
IFERROR(VLOOKUP($N585,all_tags[other],1,FALSE),""),
IFERROR(VLOOKUP($O585,all_tags[other],1,FALSE),"")
)</f>
        <v/>
      </c>
      <c r="AL585" t="str">
        <f t="shared" si="9"/>
        <v>package;data-viz;animation;development</v>
      </c>
    </row>
    <row r="586" spans="1:38" x14ac:dyDescent="0.25">
      <c r="A586" t="str">
        <f>source_data[[#This Row],[link_id]]</f>
        <v>L01318</v>
      </c>
      <c r="B586" t="str">
        <f>source_data[[#This Row],[link]]</f>
        <v>https://www.smashingmagazine.com/2014/03/design-principles-visual-perception-and-the-principles-of-gestalt/</v>
      </c>
      <c r="C586" t="str">
        <f>source_data[[#This Row],[article_title]]</f>
        <v>Design Principles: Visual Perception And The Principles Of Gestalt</v>
      </c>
      <c r="D586" t="str">
        <f>source_data[[#This Row],[concatenate]]</f>
        <v>post;introduction;data-viz;design;principle</v>
      </c>
      <c r="E586">
        <f>source_data[[#This Row],[tag_count]]</f>
        <v>5</v>
      </c>
      <c r="F586" t="str" cm="1">
        <f t="array" ref="F586:J586">_xlfn.TEXTSPLIT(Table5[[#This Row],[concatenate]],";")</f>
        <v>post</v>
      </c>
      <c r="G586" t="str">
        <v>introduction</v>
      </c>
      <c r="H586" t="str">
        <v>data-viz</v>
      </c>
      <c r="I586" t="str">
        <v>design</v>
      </c>
      <c r="J586" t="str">
        <v>principle</v>
      </c>
      <c r="Q586">
        <f>IF(ISBLANK(F586),-1,COUNTIF(all_tags[],F586)-COUNTIF(all_tags[category],F586))</f>
        <v>1</v>
      </c>
      <c r="R586">
        <f>IF(ISBLANK(G586),-1,COUNTIF(all_tags[],G586)-COUNTIF(all_tags[category],G586))</f>
        <v>1</v>
      </c>
      <c r="S586">
        <f>IF(ISBLANK(H586),-1,COUNTIF(all_tags[],H586)-COUNTIF(all_tags[category],H586))</f>
        <v>1</v>
      </c>
      <c r="T586">
        <f>IF(ISBLANK(I586),-1,COUNTIF(all_tags[],I586)-COUNTIF(all_tags[category],I586))</f>
        <v>1</v>
      </c>
      <c r="U586">
        <f>IF(ISBLANK(J586),-1,COUNTIF(all_tags[],J586)-COUNTIF(all_tags[category],J586))</f>
        <v>1</v>
      </c>
      <c r="V586">
        <f>IF(ISBLANK(K586),-1,COUNTIF(all_tags[],K586)-COUNTIF(all_tags[category],K586))</f>
        <v>-1</v>
      </c>
      <c r="W586">
        <f>IF(ISBLANK(L586),-1,COUNTIF(all_tags[],L586)-COUNTIF(all_tags[category],L586))</f>
        <v>-1</v>
      </c>
      <c r="X586">
        <f>IF(ISBLANK(M586),-1,COUNTIF(all_tags[],M586)-COUNTIF(all_tags[category],M586))</f>
        <v>-1</v>
      </c>
      <c r="Y586">
        <f>IF(ISBLANK(N586),-1,COUNTIF(all_tags[],N586)-COUNTIF(all_tags[category],N586))</f>
        <v>-1</v>
      </c>
      <c r="Z586">
        <f>IF(ISBLANK(O586),-1,COUNTIF(all_tags[],O586)-COUNTIF(all_tags[category],O586))</f>
        <v>-1</v>
      </c>
      <c r="AB586" t="str">
        <f>Table5[[#This Row],[link_id]]</f>
        <v>L01318</v>
      </c>
      <c r="AC586" s="5" t="str">
        <f>_xlfn.TEXTJOIN("#",TRUE,
IFERROR(VLOOKUP($F586,all_tags[format],1,FALSE),""),
IFERROR(VLOOKUP($G586,all_tags[format],1,FALSE),""),
IFERROR(VLOOKUP($H586,all_tags[format],1,FALSE),""),
IFERROR(VLOOKUP($I586,all_tags[format],1,FALSE),""),
IFERROR(VLOOKUP($J586,all_tags[format],1,FALSE),""),
IFERROR(VLOOKUP($K586,all_tags[format],1,FALSE),""),
IFERROR(VLOOKUP($L586,all_tags[format],1,FALSE),""),
IFERROR(VLOOKUP($M586,all_tags[format],1,FALSE),""),
IFERROR(VLOOKUP($N586,all_tags[format],1,FALSE),""),
IFERROR(VLOOKUP($O586,all_tags[format],1,FALSE),"")
)</f>
        <v>post</v>
      </c>
      <c r="AD586" s="5" t="str">
        <f>_xlfn.TEXTJOIN("#",TRUE,
IFERROR(VLOOKUP($F586,all_tags[type],1,FALSE),""),
IFERROR(VLOOKUP($G586,all_tags[type],1,FALSE),""),
IFERROR(VLOOKUP($H586,all_tags[type],1,FALSE),""),
IFERROR(VLOOKUP($I586,all_tags[type],1,FALSE),""),
IFERROR(VLOOKUP($J586,all_tags[type],1,FALSE),""),
IFERROR(VLOOKUP($K586,all_tags[type],1,FALSE),""),
IFERROR(VLOOKUP($L586,all_tags[type],1,FALSE),""),
IFERROR(VLOOKUP($M586,all_tags[type],1,FALSE),""),
IFERROR(VLOOKUP($N586,all_tags[type],1,FALSE),""),
IFERROR(VLOOKUP($O586,all_tags[type],1,FALSE),"")
)</f>
        <v/>
      </c>
      <c r="AE586" s="5" t="str">
        <f>_xlfn.TEXTJOIN("#",TRUE,
IFERROR(VLOOKUP($F586,all_tags[level],1,FALSE),""),
IFERROR(VLOOKUP($G586,all_tags[level],1,FALSE),""),
IFERROR(VLOOKUP($H586,all_tags[level],1,FALSE),""),
IFERROR(VLOOKUP($I586,all_tags[level],1,FALSE),""),
IFERROR(VLOOKUP($J586,all_tags[level],1,FALSE),""),
IFERROR(VLOOKUP($K586,all_tags[level],1,FALSE),""),
IFERROR(VLOOKUP($L586,all_tags[level],1,FALSE),""),
IFERROR(VLOOKUP($M586,all_tags[level],1,FALSE),""),
IFERROR(VLOOKUP($N586,all_tags[level],1,FALSE),""),
IFERROR(VLOOKUP($O586,all_tags[level],1,FALSE),"")
)</f>
        <v>introduction</v>
      </c>
      <c r="AF586" s="5" t="str">
        <f>_xlfn.TEXTJOIN("#",TRUE,
IFERROR(VLOOKUP($F586,all_tags[style],1,FALSE),""),
IFERROR(VLOOKUP($G586,all_tags[style],1,FALSE),""),
IFERROR(VLOOKUP($H586,all_tags[style],1,FALSE),""),
IFERROR(VLOOKUP($I586,all_tags[style],1,FALSE),""),
IFERROR(VLOOKUP($J586,all_tags[style],1,FALSE),""),
IFERROR(VLOOKUP($K586,all_tags[style],1,FALSE),""),
IFERROR(VLOOKUP($L586,all_tags[style],1,FALSE),""),
IFERROR(VLOOKUP($M586,all_tags[style],1,FALSE),""),
IFERROR(VLOOKUP($N586,all_tags[style],1,FALSE),""),
IFERROR(VLOOKUP($O586,all_tags[style],1,FALSE),"")
)</f>
        <v/>
      </c>
      <c r="AG586" s="5" t="str">
        <f>_xlfn.TEXTJOIN("#",TRUE,
IFERROR(VLOOKUP($F586,all_tags[theme],1,FALSE),""),
IFERROR(VLOOKUP($G586,all_tags[theme],1,FALSE),""),
IFERROR(VLOOKUP($H586,all_tags[theme],1,FALSE),""),
IFERROR(VLOOKUP($I586,all_tags[theme],1,FALSE),""),
IFERROR(VLOOKUP($J586,all_tags[theme],1,FALSE),""),
IFERROR(VLOOKUP($K586,all_tags[theme],1,FALSE),""),
IFERROR(VLOOKUP($L586,all_tags[theme],1,FALSE),""),
IFERROR(VLOOKUP($M586,all_tags[theme],1,FALSE),""),
IFERROR(VLOOKUP($N586,all_tags[theme],1,FALSE),""),
IFERROR(VLOOKUP($O586,all_tags[theme],1,FALSE),"")
)</f>
        <v>data-viz</v>
      </c>
      <c r="AH586" s="5" t="str">
        <f>_xlfn.TEXTJOIN("#",TRUE,
IFERROR(VLOOKUP($F586,all_tags[topic],1,FALSE),""),
IFERROR(VLOOKUP($G586,all_tags[topic],1,FALSE),""),
IFERROR(VLOOKUP($H586,all_tags[topic],1,FALSE),""),
IFERROR(VLOOKUP($I586,all_tags[topic],1,FALSE),""),
IFERROR(VLOOKUP($J586,all_tags[topic],1,FALSE),""),
IFERROR(VLOOKUP($K586,all_tags[topic],1,FALSE),""),
IFERROR(VLOOKUP($L586,all_tags[topic],1,FALSE),""),
IFERROR(VLOOKUP($M586,all_tags[topic],1,FALSE),""),
IFERROR(VLOOKUP($N586,all_tags[topic],1,FALSE),""),
IFERROR(VLOOKUP($O586,all_tags[topic],1,FALSE),"")
)</f>
        <v>design#principle</v>
      </c>
      <c r="AI586" s="5" t="str">
        <f>_xlfn.TEXTJOIN("#",TRUE,
IFERROR(VLOOKUP($F586,all_tags[area],1,FALSE),""),
IFERROR(VLOOKUP($G586,all_tags[area],1,FALSE),""),
IFERROR(VLOOKUP($H586,all_tags[area],1,FALSE),""),
IFERROR(VLOOKUP($I586,all_tags[area],1,FALSE),""),
IFERROR(VLOOKUP($J586,all_tags[area],1,FALSE),""),
IFERROR(VLOOKUP($K586,all_tags[area],1,FALSE),""),
IFERROR(VLOOKUP($L586,all_tags[area],1,FALSE),""),
IFERROR(VLOOKUP($M586,all_tags[area],1,FALSE),""),
IFERROR(VLOOKUP($N586,all_tags[area],1,FALSE),""),
IFERROR(VLOOKUP($O586,all_tags[area],1,FALSE),"")
)</f>
        <v/>
      </c>
      <c r="AJ586" s="5" t="str">
        <f>_xlfn.TEXTJOIN("#",TRUE,
IFERROR(VLOOKUP($F586,all_tags[technology],1,FALSE),""),
IFERROR(VLOOKUP($G586,all_tags[technology],1,FALSE),""),
IFERROR(VLOOKUP($H586,all_tags[technology],1,FALSE),""),
IFERROR(VLOOKUP($I586,all_tags[technology],1,FALSE),""),
IFERROR(VLOOKUP($J586,all_tags[technology],1,FALSE),""),
IFERROR(VLOOKUP($K586,all_tags[technology],1,FALSE),""),
IFERROR(VLOOKUP($L586,all_tags[technology],1,FALSE),""),
IFERROR(VLOOKUP($M586,all_tags[technology],1,FALSE),""),
IFERROR(VLOOKUP($N586,all_tags[technology],1,FALSE),""),
IFERROR(VLOOKUP($O586,all_tags[technology],1,FALSE),"")
)</f>
        <v/>
      </c>
      <c r="AK586" s="5" t="str">
        <f>_xlfn.TEXTJOIN("#",TRUE,
IFERROR(VLOOKUP($F586,all_tags[other],1,FALSE),""),
IFERROR(VLOOKUP($G586,all_tags[other],1,FALSE),""),
IFERROR(VLOOKUP($H586,all_tags[other],1,FALSE),""),
IFERROR(VLOOKUP($I586,all_tags[other],1,FALSE),""),
IFERROR(VLOOKUP($J586,all_tags[other],1,FALSE),""),
IFERROR(VLOOKUP($K586,all_tags[other],1,FALSE),""),
IFERROR(VLOOKUP($L586,all_tags[other],1,FALSE),""),
IFERROR(VLOOKUP($M586,all_tags[other],1,FALSE),""),
IFERROR(VLOOKUP($N586,all_tags[other],1,FALSE),""),
IFERROR(VLOOKUP($O586,all_tags[other],1,FALSE),"")
)</f>
        <v/>
      </c>
      <c r="AL586" t="str">
        <f t="shared" si="9"/>
        <v>post;introduction;data-viz;design;principle</v>
      </c>
    </row>
    <row r="587" spans="1:38" x14ac:dyDescent="0.25">
      <c r="A587" t="str">
        <f>source_data[[#This Row],[link_id]]</f>
        <v>L01319</v>
      </c>
      <c r="B587" t="str">
        <f>source_data[[#This Row],[link]]</f>
        <v>https://districtdatalabs.silvrback.com/conditional-probability-with-r</v>
      </c>
      <c r="C587" t="str">
        <f>source_data[[#This Row],[article_title]]</f>
        <v>Conditional Probability with R</v>
      </c>
      <c r="D587" t="str">
        <f>source_data[[#This Row],[concatenate]]</f>
        <v>post;introduction;concept;statistics</v>
      </c>
      <c r="E587">
        <f>source_data[[#This Row],[tag_count]]</f>
        <v>5</v>
      </c>
      <c r="F587" t="str" cm="1">
        <f t="array" ref="F587:I587">_xlfn.TEXTSPLIT(Table5[[#This Row],[concatenate]],";")</f>
        <v>post</v>
      </c>
      <c r="G587" t="str">
        <v>introduction</v>
      </c>
      <c r="H587" t="str">
        <v>concept</v>
      </c>
      <c r="I587" t="str">
        <v>statistics</v>
      </c>
      <c r="Q587">
        <f>IF(ISBLANK(F587),-1,COUNTIF(all_tags[],F587)-COUNTIF(all_tags[category],F587))</f>
        <v>1</v>
      </c>
      <c r="R587">
        <f>IF(ISBLANK(G587),-1,COUNTIF(all_tags[],G587)-COUNTIF(all_tags[category],G587))</f>
        <v>1</v>
      </c>
      <c r="S587">
        <f>IF(ISBLANK(H587),-1,COUNTIF(all_tags[],H587)-COUNTIF(all_tags[category],H587))</f>
        <v>1</v>
      </c>
      <c r="T587">
        <f>IF(ISBLANK(I587),-1,COUNTIF(all_tags[],I587)-COUNTIF(all_tags[category],I587))</f>
        <v>1</v>
      </c>
      <c r="U587">
        <f>IF(ISBLANK(J587),-1,COUNTIF(all_tags[],J587)-COUNTIF(all_tags[category],J587))</f>
        <v>-1</v>
      </c>
      <c r="V587">
        <f>IF(ISBLANK(K587),-1,COUNTIF(all_tags[],K587)-COUNTIF(all_tags[category],K587))</f>
        <v>-1</v>
      </c>
      <c r="W587">
        <f>IF(ISBLANK(L587),-1,COUNTIF(all_tags[],L587)-COUNTIF(all_tags[category],L587))</f>
        <v>-1</v>
      </c>
      <c r="X587">
        <f>IF(ISBLANK(M587),-1,COUNTIF(all_tags[],M587)-COUNTIF(all_tags[category],M587))</f>
        <v>-1</v>
      </c>
      <c r="Y587">
        <f>IF(ISBLANK(N587),-1,COUNTIF(all_tags[],N587)-COUNTIF(all_tags[category],N587))</f>
        <v>-1</v>
      </c>
      <c r="Z587">
        <f>IF(ISBLANK(O587),-1,COUNTIF(all_tags[],O587)-COUNTIF(all_tags[category],O587))</f>
        <v>-1</v>
      </c>
      <c r="AB587" t="str">
        <f>Table5[[#This Row],[link_id]]</f>
        <v>L01319</v>
      </c>
      <c r="AC587" s="5" t="str">
        <f>_xlfn.TEXTJOIN("#",TRUE,
IFERROR(VLOOKUP($F587,all_tags[format],1,FALSE),""),
IFERROR(VLOOKUP($G587,all_tags[format],1,FALSE),""),
IFERROR(VLOOKUP($H587,all_tags[format],1,FALSE),""),
IFERROR(VLOOKUP($I587,all_tags[format],1,FALSE),""),
IFERROR(VLOOKUP($J587,all_tags[format],1,FALSE),""),
IFERROR(VLOOKUP($K587,all_tags[format],1,FALSE),""),
IFERROR(VLOOKUP($L587,all_tags[format],1,FALSE),""),
IFERROR(VLOOKUP($M587,all_tags[format],1,FALSE),""),
IFERROR(VLOOKUP($N587,all_tags[format],1,FALSE),""),
IFERROR(VLOOKUP($O587,all_tags[format],1,FALSE),"")
)</f>
        <v>post</v>
      </c>
      <c r="AD587" s="5" t="str">
        <f>_xlfn.TEXTJOIN("#",TRUE,
IFERROR(VLOOKUP($F587,all_tags[type],1,FALSE),""),
IFERROR(VLOOKUP($G587,all_tags[type],1,FALSE),""),
IFERROR(VLOOKUP($H587,all_tags[type],1,FALSE),""),
IFERROR(VLOOKUP($I587,all_tags[type],1,FALSE),""),
IFERROR(VLOOKUP($J587,all_tags[type],1,FALSE),""),
IFERROR(VLOOKUP($K587,all_tags[type],1,FALSE),""),
IFERROR(VLOOKUP($L587,all_tags[type],1,FALSE),""),
IFERROR(VLOOKUP($M587,all_tags[type],1,FALSE),""),
IFERROR(VLOOKUP($N587,all_tags[type],1,FALSE),""),
IFERROR(VLOOKUP($O587,all_tags[type],1,FALSE),"")
)</f>
        <v/>
      </c>
      <c r="AE587" s="5" t="str">
        <f>_xlfn.TEXTJOIN("#",TRUE,
IFERROR(VLOOKUP($F587,all_tags[level],1,FALSE),""),
IFERROR(VLOOKUP($G587,all_tags[level],1,FALSE),""),
IFERROR(VLOOKUP($H587,all_tags[level],1,FALSE),""),
IFERROR(VLOOKUP($I587,all_tags[level],1,FALSE),""),
IFERROR(VLOOKUP($J587,all_tags[level],1,FALSE),""),
IFERROR(VLOOKUP($K587,all_tags[level],1,FALSE),""),
IFERROR(VLOOKUP($L587,all_tags[level],1,FALSE),""),
IFERROR(VLOOKUP($M587,all_tags[level],1,FALSE),""),
IFERROR(VLOOKUP($N587,all_tags[level],1,FALSE),""),
IFERROR(VLOOKUP($O587,all_tags[level],1,FALSE),"")
)</f>
        <v>introduction</v>
      </c>
      <c r="AF587" s="5" t="str">
        <f>_xlfn.TEXTJOIN("#",TRUE,
IFERROR(VLOOKUP($F587,all_tags[style],1,FALSE),""),
IFERROR(VLOOKUP($G587,all_tags[style],1,FALSE),""),
IFERROR(VLOOKUP($H587,all_tags[style],1,FALSE),""),
IFERROR(VLOOKUP($I587,all_tags[style],1,FALSE),""),
IFERROR(VLOOKUP($J587,all_tags[style],1,FALSE),""),
IFERROR(VLOOKUP($K587,all_tags[style],1,FALSE),""),
IFERROR(VLOOKUP($L587,all_tags[style],1,FALSE),""),
IFERROR(VLOOKUP($M587,all_tags[style],1,FALSE),""),
IFERROR(VLOOKUP($N587,all_tags[style],1,FALSE),""),
IFERROR(VLOOKUP($O587,all_tags[style],1,FALSE),"")
)</f>
        <v/>
      </c>
      <c r="AG587" s="5" t="str">
        <f>_xlfn.TEXTJOIN("#",TRUE,
IFERROR(VLOOKUP($F587,all_tags[theme],1,FALSE),""),
IFERROR(VLOOKUP($G587,all_tags[theme],1,FALSE),""),
IFERROR(VLOOKUP($H587,all_tags[theme],1,FALSE),""),
IFERROR(VLOOKUP($I587,all_tags[theme],1,FALSE),""),
IFERROR(VLOOKUP($J587,all_tags[theme],1,FALSE),""),
IFERROR(VLOOKUP($K587,all_tags[theme],1,FALSE),""),
IFERROR(VLOOKUP($L587,all_tags[theme],1,FALSE),""),
IFERROR(VLOOKUP($M587,all_tags[theme],1,FALSE),""),
IFERROR(VLOOKUP($N587,all_tags[theme],1,FALSE),""),
IFERROR(VLOOKUP($O587,all_tags[theme],1,FALSE),"")
)</f>
        <v/>
      </c>
      <c r="AH587" s="5" t="str">
        <f>_xlfn.TEXTJOIN("#",TRUE,
IFERROR(VLOOKUP($F587,all_tags[topic],1,FALSE),""),
IFERROR(VLOOKUP($G587,all_tags[topic],1,FALSE),""),
IFERROR(VLOOKUP($H587,all_tags[topic],1,FALSE),""),
IFERROR(VLOOKUP($I587,all_tags[topic],1,FALSE),""),
IFERROR(VLOOKUP($J587,all_tags[topic],1,FALSE),""),
IFERROR(VLOOKUP($K587,all_tags[topic],1,FALSE),""),
IFERROR(VLOOKUP($L587,all_tags[topic],1,FALSE),""),
IFERROR(VLOOKUP($M587,all_tags[topic],1,FALSE),""),
IFERROR(VLOOKUP($N587,all_tags[topic],1,FALSE),""),
IFERROR(VLOOKUP($O587,all_tags[topic],1,FALSE),"")
)</f>
        <v>concept</v>
      </c>
      <c r="AI587" s="5" t="str">
        <f>_xlfn.TEXTJOIN("#",TRUE,
IFERROR(VLOOKUP($F587,all_tags[area],1,FALSE),""),
IFERROR(VLOOKUP($G587,all_tags[area],1,FALSE),""),
IFERROR(VLOOKUP($H587,all_tags[area],1,FALSE),""),
IFERROR(VLOOKUP($I587,all_tags[area],1,FALSE),""),
IFERROR(VLOOKUP($J587,all_tags[area],1,FALSE),""),
IFERROR(VLOOKUP($K587,all_tags[area],1,FALSE),""),
IFERROR(VLOOKUP($L587,all_tags[area],1,FALSE),""),
IFERROR(VLOOKUP($M587,all_tags[area],1,FALSE),""),
IFERROR(VLOOKUP($N587,all_tags[area],1,FALSE),""),
IFERROR(VLOOKUP($O587,all_tags[area],1,FALSE),"")
)</f>
        <v>statistics</v>
      </c>
      <c r="AJ587" s="5" t="str">
        <f>_xlfn.TEXTJOIN("#",TRUE,
IFERROR(VLOOKUP($F587,all_tags[technology],1,FALSE),""),
IFERROR(VLOOKUP($G587,all_tags[technology],1,FALSE),""),
IFERROR(VLOOKUP($H587,all_tags[technology],1,FALSE),""),
IFERROR(VLOOKUP($I587,all_tags[technology],1,FALSE),""),
IFERROR(VLOOKUP($J587,all_tags[technology],1,FALSE),""),
IFERROR(VLOOKUP($K587,all_tags[technology],1,FALSE),""),
IFERROR(VLOOKUP($L587,all_tags[technology],1,FALSE),""),
IFERROR(VLOOKUP($M587,all_tags[technology],1,FALSE),""),
IFERROR(VLOOKUP($N587,all_tags[technology],1,FALSE),""),
IFERROR(VLOOKUP($O587,all_tags[technology],1,FALSE),"")
)</f>
        <v/>
      </c>
      <c r="AK587" s="5" t="str">
        <f>_xlfn.TEXTJOIN("#",TRUE,
IFERROR(VLOOKUP($F587,all_tags[other],1,FALSE),""),
IFERROR(VLOOKUP($G587,all_tags[other],1,FALSE),""),
IFERROR(VLOOKUP($H587,all_tags[other],1,FALSE),""),
IFERROR(VLOOKUP($I587,all_tags[other],1,FALSE),""),
IFERROR(VLOOKUP($J587,all_tags[other],1,FALSE),""),
IFERROR(VLOOKUP($K587,all_tags[other],1,FALSE),""),
IFERROR(VLOOKUP($L587,all_tags[other],1,FALSE),""),
IFERROR(VLOOKUP($M587,all_tags[other],1,FALSE),""),
IFERROR(VLOOKUP($N587,all_tags[other],1,FALSE),""),
IFERROR(VLOOKUP($O587,all_tags[other],1,FALSE),"")
)</f>
        <v/>
      </c>
      <c r="AL587" t="str">
        <f t="shared" si="9"/>
        <v>post;introduction;concept;statistics</v>
      </c>
    </row>
    <row r="588" spans="1:38" x14ac:dyDescent="0.25">
      <c r="A588" t="str">
        <f>source_data[[#This Row],[link_id]]</f>
        <v>L01320</v>
      </c>
      <c r="B588" t="str">
        <f>source_data[[#This Row],[link]]</f>
        <v>http://gradientdescending.com/generating-synthetic-data-sets-with-synthpop-in-r/</v>
      </c>
      <c r="C588" t="str">
        <f>source_data[[#This Row],[article_title]]</f>
        <v>Generating Synthetic Data Sets with ‘synthpop’ in R</v>
      </c>
      <c r="D588" t="str">
        <f>source_data[[#This Row],[concatenate]]</f>
        <v>post;package;dataset;how-to;overview;technology;rstats</v>
      </c>
      <c r="E588">
        <f>source_data[[#This Row],[tag_count]]</f>
        <v>5</v>
      </c>
      <c r="F588" t="str" cm="1">
        <f t="array" ref="F588:L588">_xlfn.TEXTSPLIT(Table5[[#This Row],[concatenate]],";")</f>
        <v>post</v>
      </c>
      <c r="G588" t="str">
        <v>package</v>
      </c>
      <c r="H588" t="str">
        <v>dataset</v>
      </c>
      <c r="I588" t="str">
        <v>how-to</v>
      </c>
      <c r="J588" t="str">
        <v>overview</v>
      </c>
      <c r="K588" t="str">
        <v>technology</v>
      </c>
      <c r="L588" t="str">
        <v>rstats</v>
      </c>
      <c r="Q588">
        <f>IF(ISBLANK(F588),-1,COUNTIF(all_tags[],F588)-COUNTIF(all_tags[category],F588))</f>
        <v>1</v>
      </c>
      <c r="R588">
        <f>IF(ISBLANK(G588),-1,COUNTIF(all_tags[],G588)-COUNTIF(all_tags[category],G588))</f>
        <v>1</v>
      </c>
      <c r="S588">
        <f>IF(ISBLANK(H588),-1,COUNTIF(all_tags[],H588)-COUNTIF(all_tags[category],H588))</f>
        <v>1</v>
      </c>
      <c r="T588">
        <f>IF(ISBLANK(I588),-1,COUNTIF(all_tags[],I588)-COUNTIF(all_tags[category],I588))</f>
        <v>1</v>
      </c>
      <c r="U588">
        <f>IF(ISBLANK(J588),-1,COUNTIF(all_tags[],J588)-COUNTIF(all_tags[category],J588))</f>
        <v>1</v>
      </c>
      <c r="V588">
        <f>IF(ISBLANK(K588),-1,COUNTIF(all_tags[],K588)-COUNTIF(all_tags[category],K588))</f>
        <v>1</v>
      </c>
      <c r="W588">
        <f>IF(ISBLANK(L588),-1,COUNTIF(all_tags[],L588)-COUNTIF(all_tags[category],L588))</f>
        <v>1</v>
      </c>
      <c r="X588">
        <f>IF(ISBLANK(M588),-1,COUNTIF(all_tags[],M588)-COUNTIF(all_tags[category],M588))</f>
        <v>-1</v>
      </c>
      <c r="Y588">
        <f>IF(ISBLANK(N588),-1,COUNTIF(all_tags[],N588)-COUNTIF(all_tags[category],N588))</f>
        <v>-1</v>
      </c>
      <c r="Z588">
        <f>IF(ISBLANK(O588),-1,COUNTIF(all_tags[],O588)-COUNTIF(all_tags[category],O588))</f>
        <v>-1</v>
      </c>
      <c r="AB588" t="str">
        <f>Table5[[#This Row],[link_id]]</f>
        <v>L01320</v>
      </c>
      <c r="AC588" s="5" t="str">
        <f>_xlfn.TEXTJOIN("#",TRUE,
IFERROR(VLOOKUP($F588,all_tags[format],1,FALSE),""),
IFERROR(VLOOKUP($G588,all_tags[format],1,FALSE),""),
IFERROR(VLOOKUP($H588,all_tags[format],1,FALSE),""),
IFERROR(VLOOKUP($I588,all_tags[format],1,FALSE),""),
IFERROR(VLOOKUP($J588,all_tags[format],1,FALSE),""),
IFERROR(VLOOKUP($K588,all_tags[format],1,FALSE),""),
IFERROR(VLOOKUP($L588,all_tags[format],1,FALSE),""),
IFERROR(VLOOKUP($M588,all_tags[format],1,FALSE),""),
IFERROR(VLOOKUP($N588,all_tags[format],1,FALSE),""),
IFERROR(VLOOKUP($O588,all_tags[format],1,FALSE),"")
)</f>
        <v>post#package</v>
      </c>
      <c r="AD588" s="5" t="str">
        <f>_xlfn.TEXTJOIN("#",TRUE,
IFERROR(VLOOKUP($F588,all_tags[type],1,FALSE),""),
IFERROR(VLOOKUP($G588,all_tags[type],1,FALSE),""),
IFERROR(VLOOKUP($H588,all_tags[type],1,FALSE),""),
IFERROR(VLOOKUP($I588,all_tags[type],1,FALSE),""),
IFERROR(VLOOKUP($J588,all_tags[type],1,FALSE),""),
IFERROR(VLOOKUP($K588,all_tags[type],1,FALSE),""),
IFERROR(VLOOKUP($L588,all_tags[type],1,FALSE),""),
IFERROR(VLOOKUP($M588,all_tags[type],1,FALSE),""),
IFERROR(VLOOKUP($N588,all_tags[type],1,FALSE),""),
IFERROR(VLOOKUP($O588,all_tags[type],1,FALSE),"")
)</f>
        <v>dataset#how-to</v>
      </c>
      <c r="AE588" s="5" t="str">
        <f>_xlfn.TEXTJOIN("#",TRUE,
IFERROR(VLOOKUP($F588,all_tags[level],1,FALSE),""),
IFERROR(VLOOKUP($G588,all_tags[level],1,FALSE),""),
IFERROR(VLOOKUP($H588,all_tags[level],1,FALSE),""),
IFERROR(VLOOKUP($I588,all_tags[level],1,FALSE),""),
IFERROR(VLOOKUP($J588,all_tags[level],1,FALSE),""),
IFERROR(VLOOKUP($K588,all_tags[level],1,FALSE),""),
IFERROR(VLOOKUP($L588,all_tags[level],1,FALSE),""),
IFERROR(VLOOKUP($M588,all_tags[level],1,FALSE),""),
IFERROR(VLOOKUP($N588,all_tags[level],1,FALSE),""),
IFERROR(VLOOKUP($O588,all_tags[level],1,FALSE),"")
)</f>
        <v>overview</v>
      </c>
      <c r="AF588" s="5" t="str">
        <f>_xlfn.TEXTJOIN("#",TRUE,
IFERROR(VLOOKUP($F588,all_tags[style],1,FALSE),""),
IFERROR(VLOOKUP($G588,all_tags[style],1,FALSE),""),
IFERROR(VLOOKUP($H588,all_tags[style],1,FALSE),""),
IFERROR(VLOOKUP($I588,all_tags[style],1,FALSE),""),
IFERROR(VLOOKUP($J588,all_tags[style],1,FALSE),""),
IFERROR(VLOOKUP($K588,all_tags[style],1,FALSE),""),
IFERROR(VLOOKUP($L588,all_tags[style],1,FALSE),""),
IFERROR(VLOOKUP($M588,all_tags[style],1,FALSE),""),
IFERROR(VLOOKUP($N588,all_tags[style],1,FALSE),""),
IFERROR(VLOOKUP($O588,all_tags[style],1,FALSE),"")
)</f>
        <v/>
      </c>
      <c r="AG588" s="5" t="str">
        <f>_xlfn.TEXTJOIN("#",TRUE,
IFERROR(VLOOKUP($F588,all_tags[theme],1,FALSE),""),
IFERROR(VLOOKUP($G588,all_tags[theme],1,FALSE),""),
IFERROR(VLOOKUP($H588,all_tags[theme],1,FALSE),""),
IFERROR(VLOOKUP($I588,all_tags[theme],1,FALSE),""),
IFERROR(VLOOKUP($J588,all_tags[theme],1,FALSE),""),
IFERROR(VLOOKUP($K588,all_tags[theme],1,FALSE),""),
IFERROR(VLOOKUP($L588,all_tags[theme],1,FALSE),""),
IFERROR(VLOOKUP($M588,all_tags[theme],1,FALSE),""),
IFERROR(VLOOKUP($N588,all_tags[theme],1,FALSE),""),
IFERROR(VLOOKUP($O588,all_tags[theme],1,FALSE),"")
)</f>
        <v/>
      </c>
      <c r="AH588" s="5" t="str">
        <f>_xlfn.TEXTJOIN("#",TRUE,
IFERROR(VLOOKUP($F588,all_tags[topic],1,FALSE),""),
IFERROR(VLOOKUP($G588,all_tags[topic],1,FALSE),""),
IFERROR(VLOOKUP($H588,all_tags[topic],1,FALSE),""),
IFERROR(VLOOKUP($I588,all_tags[topic],1,FALSE),""),
IFERROR(VLOOKUP($J588,all_tags[topic],1,FALSE),""),
IFERROR(VLOOKUP($K588,all_tags[topic],1,FALSE),""),
IFERROR(VLOOKUP($L588,all_tags[topic],1,FALSE),""),
IFERROR(VLOOKUP($M588,all_tags[topic],1,FALSE),""),
IFERROR(VLOOKUP($N588,all_tags[topic],1,FALSE),""),
IFERROR(VLOOKUP($O588,all_tags[topic],1,FALSE),"")
)</f>
        <v>technology</v>
      </c>
      <c r="AI588" s="5" t="str">
        <f>_xlfn.TEXTJOIN("#",TRUE,
IFERROR(VLOOKUP($F588,all_tags[area],1,FALSE),""),
IFERROR(VLOOKUP($G588,all_tags[area],1,FALSE),""),
IFERROR(VLOOKUP($H588,all_tags[area],1,FALSE),""),
IFERROR(VLOOKUP($I588,all_tags[area],1,FALSE),""),
IFERROR(VLOOKUP($J588,all_tags[area],1,FALSE),""),
IFERROR(VLOOKUP($K588,all_tags[area],1,FALSE),""),
IFERROR(VLOOKUP($L588,all_tags[area],1,FALSE),""),
IFERROR(VLOOKUP($M588,all_tags[area],1,FALSE),""),
IFERROR(VLOOKUP($N588,all_tags[area],1,FALSE),""),
IFERROR(VLOOKUP($O588,all_tags[area],1,FALSE),"")
)</f>
        <v/>
      </c>
      <c r="AJ588" s="5" t="str">
        <f>_xlfn.TEXTJOIN("#",TRUE,
IFERROR(VLOOKUP($F588,all_tags[technology],1,FALSE),""),
IFERROR(VLOOKUP($G588,all_tags[technology],1,FALSE),""),
IFERROR(VLOOKUP($H588,all_tags[technology],1,FALSE),""),
IFERROR(VLOOKUP($I588,all_tags[technology],1,FALSE),""),
IFERROR(VLOOKUP($J588,all_tags[technology],1,FALSE),""),
IFERROR(VLOOKUP($K588,all_tags[technology],1,FALSE),""),
IFERROR(VLOOKUP($L588,all_tags[technology],1,FALSE),""),
IFERROR(VLOOKUP($M588,all_tags[technology],1,FALSE),""),
IFERROR(VLOOKUP($N588,all_tags[technology],1,FALSE),""),
IFERROR(VLOOKUP($O588,all_tags[technology],1,FALSE),"")
)</f>
        <v>rstats</v>
      </c>
      <c r="AK588" s="5" t="str">
        <f>_xlfn.TEXTJOIN("#",TRUE,
IFERROR(VLOOKUP($F588,all_tags[other],1,FALSE),""),
IFERROR(VLOOKUP($G588,all_tags[other],1,FALSE),""),
IFERROR(VLOOKUP($H588,all_tags[other],1,FALSE),""),
IFERROR(VLOOKUP($I588,all_tags[other],1,FALSE),""),
IFERROR(VLOOKUP($J588,all_tags[other],1,FALSE),""),
IFERROR(VLOOKUP($K588,all_tags[other],1,FALSE),""),
IFERROR(VLOOKUP($L588,all_tags[other],1,FALSE),""),
IFERROR(VLOOKUP($M588,all_tags[other],1,FALSE),""),
IFERROR(VLOOKUP($N588,all_tags[other],1,FALSE),""),
IFERROR(VLOOKUP($O588,all_tags[other],1,FALSE),"")
)</f>
        <v/>
      </c>
      <c r="AL588" t="str">
        <f t="shared" si="9"/>
        <v>post;package;dataset;how-to;overview;technology;rstats</v>
      </c>
    </row>
    <row r="589" spans="1:38" x14ac:dyDescent="0.25">
      <c r="A589" t="str">
        <f>source_data[[#This Row],[link_id]]</f>
        <v>L01322</v>
      </c>
      <c r="B589" t="str">
        <f>source_data[[#This Row],[link]]</f>
        <v>https://www.zeileis.org/news/colorspace/</v>
      </c>
      <c r="C589" t="str">
        <f>source_data[[#This Row],[article_title]]</f>
        <v>colorspace: New Tools for Colors and Palettes</v>
      </c>
      <c r="D589" t="str">
        <f>source_data[[#This Row],[concatenate]]</f>
        <v>post;package;introduction;technology;colour;rstats</v>
      </c>
      <c r="E589">
        <f>source_data[[#This Row],[tag_count]]</f>
        <v>5</v>
      </c>
      <c r="F589" t="str" cm="1">
        <f t="array" ref="F589:K589">_xlfn.TEXTSPLIT(Table5[[#This Row],[concatenate]],";")</f>
        <v>post</v>
      </c>
      <c r="G589" t="str">
        <v>package</v>
      </c>
      <c r="H589" t="str">
        <v>introduction</v>
      </c>
      <c r="I589" t="str">
        <v>technology</v>
      </c>
      <c r="J589" t="str">
        <v>colour</v>
      </c>
      <c r="K589" t="str">
        <v>rstats</v>
      </c>
      <c r="Q589">
        <f>IF(ISBLANK(F589),-1,COUNTIF(all_tags[],F589)-COUNTIF(all_tags[category],F589))</f>
        <v>1</v>
      </c>
      <c r="R589">
        <f>IF(ISBLANK(G589),-1,COUNTIF(all_tags[],G589)-COUNTIF(all_tags[category],G589))</f>
        <v>1</v>
      </c>
      <c r="S589">
        <f>IF(ISBLANK(H589),-1,COUNTIF(all_tags[],H589)-COUNTIF(all_tags[category],H589))</f>
        <v>1</v>
      </c>
      <c r="T589">
        <f>IF(ISBLANK(I589),-1,COUNTIF(all_tags[],I589)-COUNTIF(all_tags[category],I589))</f>
        <v>1</v>
      </c>
      <c r="U589">
        <f>IF(ISBLANK(J589),-1,COUNTIF(all_tags[],J589)-COUNTIF(all_tags[category],J589))</f>
        <v>1</v>
      </c>
      <c r="V589">
        <f>IF(ISBLANK(K589),-1,COUNTIF(all_tags[],K589)-COUNTIF(all_tags[category],K589))</f>
        <v>1</v>
      </c>
      <c r="W589">
        <f>IF(ISBLANK(L589),-1,COUNTIF(all_tags[],L589)-COUNTIF(all_tags[category],L589))</f>
        <v>-1</v>
      </c>
      <c r="X589">
        <f>IF(ISBLANK(M589),-1,COUNTIF(all_tags[],M589)-COUNTIF(all_tags[category],M589))</f>
        <v>-1</v>
      </c>
      <c r="Y589">
        <f>IF(ISBLANK(N589),-1,COUNTIF(all_tags[],N589)-COUNTIF(all_tags[category],N589))</f>
        <v>-1</v>
      </c>
      <c r="Z589">
        <f>IF(ISBLANK(O589),-1,COUNTIF(all_tags[],O589)-COUNTIF(all_tags[category],O589))</f>
        <v>-1</v>
      </c>
      <c r="AB589" t="str">
        <f>Table5[[#This Row],[link_id]]</f>
        <v>L01322</v>
      </c>
      <c r="AC589" s="5" t="str">
        <f>_xlfn.TEXTJOIN("#",TRUE,
IFERROR(VLOOKUP($F589,all_tags[format],1,FALSE),""),
IFERROR(VLOOKUP($G589,all_tags[format],1,FALSE),""),
IFERROR(VLOOKUP($H589,all_tags[format],1,FALSE),""),
IFERROR(VLOOKUP($I589,all_tags[format],1,FALSE),""),
IFERROR(VLOOKUP($J589,all_tags[format],1,FALSE),""),
IFERROR(VLOOKUP($K589,all_tags[format],1,FALSE),""),
IFERROR(VLOOKUP($L589,all_tags[format],1,FALSE),""),
IFERROR(VLOOKUP($M589,all_tags[format],1,FALSE),""),
IFERROR(VLOOKUP($N589,all_tags[format],1,FALSE),""),
IFERROR(VLOOKUP($O589,all_tags[format],1,FALSE),"")
)</f>
        <v>post#package</v>
      </c>
      <c r="AD589" s="5" t="str">
        <f>_xlfn.TEXTJOIN("#",TRUE,
IFERROR(VLOOKUP($F589,all_tags[type],1,FALSE),""),
IFERROR(VLOOKUP($G589,all_tags[type],1,FALSE),""),
IFERROR(VLOOKUP($H589,all_tags[type],1,FALSE),""),
IFERROR(VLOOKUP($I589,all_tags[type],1,FALSE),""),
IFERROR(VLOOKUP($J589,all_tags[type],1,FALSE),""),
IFERROR(VLOOKUP($K589,all_tags[type],1,FALSE),""),
IFERROR(VLOOKUP($L589,all_tags[type],1,FALSE),""),
IFERROR(VLOOKUP($M589,all_tags[type],1,FALSE),""),
IFERROR(VLOOKUP($N589,all_tags[type],1,FALSE),""),
IFERROR(VLOOKUP($O589,all_tags[type],1,FALSE),"")
)</f>
        <v/>
      </c>
      <c r="AE589" s="5" t="str">
        <f>_xlfn.TEXTJOIN("#",TRUE,
IFERROR(VLOOKUP($F589,all_tags[level],1,FALSE),""),
IFERROR(VLOOKUP($G589,all_tags[level],1,FALSE),""),
IFERROR(VLOOKUP($H589,all_tags[level],1,FALSE),""),
IFERROR(VLOOKUP($I589,all_tags[level],1,FALSE),""),
IFERROR(VLOOKUP($J589,all_tags[level],1,FALSE),""),
IFERROR(VLOOKUP($K589,all_tags[level],1,FALSE),""),
IFERROR(VLOOKUP($L589,all_tags[level],1,FALSE),""),
IFERROR(VLOOKUP($M589,all_tags[level],1,FALSE),""),
IFERROR(VLOOKUP($N589,all_tags[level],1,FALSE),""),
IFERROR(VLOOKUP($O589,all_tags[level],1,FALSE),"")
)</f>
        <v>introduction</v>
      </c>
      <c r="AF589" s="5" t="str">
        <f>_xlfn.TEXTJOIN("#",TRUE,
IFERROR(VLOOKUP($F589,all_tags[style],1,FALSE),""),
IFERROR(VLOOKUP($G589,all_tags[style],1,FALSE),""),
IFERROR(VLOOKUP($H589,all_tags[style],1,FALSE),""),
IFERROR(VLOOKUP($I589,all_tags[style],1,FALSE),""),
IFERROR(VLOOKUP($J589,all_tags[style],1,FALSE),""),
IFERROR(VLOOKUP($K589,all_tags[style],1,FALSE),""),
IFERROR(VLOOKUP($L589,all_tags[style],1,FALSE),""),
IFERROR(VLOOKUP($M589,all_tags[style],1,FALSE),""),
IFERROR(VLOOKUP($N589,all_tags[style],1,FALSE),""),
IFERROR(VLOOKUP($O589,all_tags[style],1,FALSE),"")
)</f>
        <v/>
      </c>
      <c r="AG589" s="5" t="str">
        <f>_xlfn.TEXTJOIN("#",TRUE,
IFERROR(VLOOKUP($F589,all_tags[theme],1,FALSE),""),
IFERROR(VLOOKUP($G589,all_tags[theme],1,FALSE),""),
IFERROR(VLOOKUP($H589,all_tags[theme],1,FALSE),""),
IFERROR(VLOOKUP($I589,all_tags[theme],1,FALSE),""),
IFERROR(VLOOKUP($J589,all_tags[theme],1,FALSE),""),
IFERROR(VLOOKUP($K589,all_tags[theme],1,FALSE),""),
IFERROR(VLOOKUP($L589,all_tags[theme],1,FALSE),""),
IFERROR(VLOOKUP($M589,all_tags[theme],1,FALSE),""),
IFERROR(VLOOKUP($N589,all_tags[theme],1,FALSE),""),
IFERROR(VLOOKUP($O589,all_tags[theme],1,FALSE),"")
)</f>
        <v/>
      </c>
      <c r="AH589" s="5" t="str">
        <f>_xlfn.TEXTJOIN("#",TRUE,
IFERROR(VLOOKUP($F589,all_tags[topic],1,FALSE),""),
IFERROR(VLOOKUP($G589,all_tags[topic],1,FALSE),""),
IFERROR(VLOOKUP($H589,all_tags[topic],1,FALSE),""),
IFERROR(VLOOKUP($I589,all_tags[topic],1,FALSE),""),
IFERROR(VLOOKUP($J589,all_tags[topic],1,FALSE),""),
IFERROR(VLOOKUP($K589,all_tags[topic],1,FALSE),""),
IFERROR(VLOOKUP($L589,all_tags[topic],1,FALSE),""),
IFERROR(VLOOKUP($M589,all_tags[topic],1,FALSE),""),
IFERROR(VLOOKUP($N589,all_tags[topic],1,FALSE),""),
IFERROR(VLOOKUP($O589,all_tags[topic],1,FALSE),"")
)</f>
        <v>technology</v>
      </c>
      <c r="AI589" s="5" t="str">
        <f>_xlfn.TEXTJOIN("#",TRUE,
IFERROR(VLOOKUP($F589,all_tags[area],1,FALSE),""),
IFERROR(VLOOKUP($G589,all_tags[area],1,FALSE),""),
IFERROR(VLOOKUP($H589,all_tags[area],1,FALSE),""),
IFERROR(VLOOKUP($I589,all_tags[area],1,FALSE),""),
IFERROR(VLOOKUP($J589,all_tags[area],1,FALSE),""),
IFERROR(VLOOKUP($K589,all_tags[area],1,FALSE),""),
IFERROR(VLOOKUP($L589,all_tags[area],1,FALSE),""),
IFERROR(VLOOKUP($M589,all_tags[area],1,FALSE),""),
IFERROR(VLOOKUP($N589,all_tags[area],1,FALSE),""),
IFERROR(VLOOKUP($O589,all_tags[area],1,FALSE),"")
)</f>
        <v>colour</v>
      </c>
      <c r="AJ589" s="5" t="str">
        <f>_xlfn.TEXTJOIN("#",TRUE,
IFERROR(VLOOKUP($F589,all_tags[technology],1,FALSE),""),
IFERROR(VLOOKUP($G589,all_tags[technology],1,FALSE),""),
IFERROR(VLOOKUP($H589,all_tags[technology],1,FALSE),""),
IFERROR(VLOOKUP($I589,all_tags[technology],1,FALSE),""),
IFERROR(VLOOKUP($J589,all_tags[technology],1,FALSE),""),
IFERROR(VLOOKUP($K589,all_tags[technology],1,FALSE),""),
IFERROR(VLOOKUP($L589,all_tags[technology],1,FALSE),""),
IFERROR(VLOOKUP($M589,all_tags[technology],1,FALSE),""),
IFERROR(VLOOKUP($N589,all_tags[technology],1,FALSE),""),
IFERROR(VLOOKUP($O589,all_tags[technology],1,FALSE),"")
)</f>
        <v>rstats</v>
      </c>
      <c r="AK589" s="5" t="str">
        <f>_xlfn.TEXTJOIN("#",TRUE,
IFERROR(VLOOKUP($F589,all_tags[other],1,FALSE),""),
IFERROR(VLOOKUP($G589,all_tags[other],1,FALSE),""),
IFERROR(VLOOKUP($H589,all_tags[other],1,FALSE),""),
IFERROR(VLOOKUP($I589,all_tags[other],1,FALSE),""),
IFERROR(VLOOKUP($J589,all_tags[other],1,FALSE),""),
IFERROR(VLOOKUP($K589,all_tags[other],1,FALSE),""),
IFERROR(VLOOKUP($L589,all_tags[other],1,FALSE),""),
IFERROR(VLOOKUP($M589,all_tags[other],1,FALSE),""),
IFERROR(VLOOKUP($N589,all_tags[other],1,FALSE),""),
IFERROR(VLOOKUP($O589,all_tags[other],1,FALSE),"")
)</f>
        <v/>
      </c>
      <c r="AL589" t="str">
        <f t="shared" si="9"/>
        <v>post;package;introduction;technology;colour;rstats</v>
      </c>
    </row>
    <row r="590" spans="1:38" x14ac:dyDescent="0.25">
      <c r="A590" t="str">
        <f>source_data[[#This Row],[link_id]]</f>
        <v>L01323</v>
      </c>
      <c r="B590" t="str">
        <f>source_data[[#This Row],[link]]</f>
        <v>https://shirinsplayground.netlify.app/2019/01/lecture_slides_real_world_ds/</v>
      </c>
      <c r="C590" t="str">
        <f>source_data[[#This Row],[article_title]]</f>
        <v>Lecture slides: Real-World Data Science (Fraud Detection, Customer Churn &amp; Predictive Maintenance)</v>
      </c>
      <c r="D590" t="str">
        <f>source_data[[#This Row],[concatenate]]</f>
        <v>slides;lecture;data-science;technology;rstats;training</v>
      </c>
      <c r="E590">
        <f>source_data[[#This Row],[tag_count]]</f>
        <v>5</v>
      </c>
      <c r="F590" t="str" cm="1">
        <f t="array" ref="F590:K590">_xlfn.TEXTSPLIT(Table5[[#This Row],[concatenate]],";")</f>
        <v>slides</v>
      </c>
      <c r="G590" t="str">
        <v>lecture</v>
      </c>
      <c r="H590" t="str">
        <v>data-science</v>
      </c>
      <c r="I590" t="str">
        <v>technology</v>
      </c>
      <c r="J590" t="str">
        <v>rstats</v>
      </c>
      <c r="K590" t="str">
        <v>training</v>
      </c>
      <c r="Q590">
        <f>IF(ISBLANK(F590),-1,COUNTIF(all_tags[],F590)-COUNTIF(all_tags[category],F590))</f>
        <v>1</v>
      </c>
      <c r="R590">
        <f>IF(ISBLANK(G590),-1,COUNTIF(all_tags[],G590)-COUNTIF(all_tags[category],G590))</f>
        <v>1</v>
      </c>
      <c r="S590">
        <f>IF(ISBLANK(H590),-1,COUNTIF(all_tags[],H590)-COUNTIF(all_tags[category],H590))</f>
        <v>1</v>
      </c>
      <c r="T590">
        <f>IF(ISBLANK(I590),-1,COUNTIF(all_tags[],I590)-COUNTIF(all_tags[category],I590))</f>
        <v>1</v>
      </c>
      <c r="U590">
        <f>IF(ISBLANK(J590),-1,COUNTIF(all_tags[],J590)-COUNTIF(all_tags[category],J590))</f>
        <v>1</v>
      </c>
      <c r="V590">
        <f>IF(ISBLANK(K590),-1,COUNTIF(all_tags[],K590)-COUNTIF(all_tags[category],K590))</f>
        <v>1</v>
      </c>
      <c r="W590">
        <f>IF(ISBLANK(L590),-1,COUNTIF(all_tags[],L590)-COUNTIF(all_tags[category],L590))</f>
        <v>-1</v>
      </c>
      <c r="X590">
        <f>IF(ISBLANK(M590),-1,COUNTIF(all_tags[],M590)-COUNTIF(all_tags[category],M590))</f>
        <v>-1</v>
      </c>
      <c r="Y590">
        <f>IF(ISBLANK(N590),-1,COUNTIF(all_tags[],N590)-COUNTIF(all_tags[category],N590))</f>
        <v>-1</v>
      </c>
      <c r="Z590">
        <f>IF(ISBLANK(O590),-1,COUNTIF(all_tags[],O590)-COUNTIF(all_tags[category],O590))</f>
        <v>-1</v>
      </c>
      <c r="AB590" t="str">
        <f>Table5[[#This Row],[link_id]]</f>
        <v>L01323</v>
      </c>
      <c r="AC590" s="5" t="str">
        <f>_xlfn.TEXTJOIN("#",TRUE,
IFERROR(VLOOKUP($F590,all_tags[format],1,FALSE),""),
IFERROR(VLOOKUP($G590,all_tags[format],1,FALSE),""),
IFERROR(VLOOKUP($H590,all_tags[format],1,FALSE),""),
IFERROR(VLOOKUP($I590,all_tags[format],1,FALSE),""),
IFERROR(VLOOKUP($J590,all_tags[format],1,FALSE),""),
IFERROR(VLOOKUP($K590,all_tags[format],1,FALSE),""),
IFERROR(VLOOKUP($L590,all_tags[format],1,FALSE),""),
IFERROR(VLOOKUP($M590,all_tags[format],1,FALSE),""),
IFERROR(VLOOKUP($N590,all_tags[format],1,FALSE),""),
IFERROR(VLOOKUP($O590,all_tags[format],1,FALSE),"")
)</f>
        <v>slides#lecture</v>
      </c>
      <c r="AD590" s="5" t="str">
        <f>_xlfn.TEXTJOIN("#",TRUE,
IFERROR(VLOOKUP($F590,all_tags[type],1,FALSE),""),
IFERROR(VLOOKUP($G590,all_tags[type],1,FALSE),""),
IFERROR(VLOOKUP($H590,all_tags[type],1,FALSE),""),
IFERROR(VLOOKUP($I590,all_tags[type],1,FALSE),""),
IFERROR(VLOOKUP($J590,all_tags[type],1,FALSE),""),
IFERROR(VLOOKUP($K590,all_tags[type],1,FALSE),""),
IFERROR(VLOOKUP($L590,all_tags[type],1,FALSE),""),
IFERROR(VLOOKUP($M590,all_tags[type],1,FALSE),""),
IFERROR(VLOOKUP($N590,all_tags[type],1,FALSE),""),
IFERROR(VLOOKUP($O590,all_tags[type],1,FALSE),"")
)</f>
        <v/>
      </c>
      <c r="AE590" s="5" t="str">
        <f>_xlfn.TEXTJOIN("#",TRUE,
IFERROR(VLOOKUP($F590,all_tags[level],1,FALSE),""),
IFERROR(VLOOKUP($G590,all_tags[level],1,FALSE),""),
IFERROR(VLOOKUP($H590,all_tags[level],1,FALSE),""),
IFERROR(VLOOKUP($I590,all_tags[level],1,FALSE),""),
IFERROR(VLOOKUP($J590,all_tags[level],1,FALSE),""),
IFERROR(VLOOKUP($K590,all_tags[level],1,FALSE),""),
IFERROR(VLOOKUP($L590,all_tags[level],1,FALSE),""),
IFERROR(VLOOKUP($M590,all_tags[level],1,FALSE),""),
IFERROR(VLOOKUP($N590,all_tags[level],1,FALSE),""),
IFERROR(VLOOKUP($O590,all_tags[level],1,FALSE),"")
)</f>
        <v/>
      </c>
      <c r="AF590" s="5" t="str">
        <f>_xlfn.TEXTJOIN("#",TRUE,
IFERROR(VLOOKUP($F590,all_tags[style],1,FALSE),""),
IFERROR(VLOOKUP($G590,all_tags[style],1,FALSE),""),
IFERROR(VLOOKUP($H590,all_tags[style],1,FALSE),""),
IFERROR(VLOOKUP($I590,all_tags[style],1,FALSE),""),
IFERROR(VLOOKUP($J590,all_tags[style],1,FALSE),""),
IFERROR(VLOOKUP($K590,all_tags[style],1,FALSE),""),
IFERROR(VLOOKUP($L590,all_tags[style],1,FALSE),""),
IFERROR(VLOOKUP($M590,all_tags[style],1,FALSE),""),
IFERROR(VLOOKUP($N590,all_tags[style],1,FALSE),""),
IFERROR(VLOOKUP($O590,all_tags[style],1,FALSE),"")
)</f>
        <v/>
      </c>
      <c r="AG590" s="5" t="str">
        <f>_xlfn.TEXTJOIN("#",TRUE,
IFERROR(VLOOKUP($F590,all_tags[theme],1,FALSE),""),
IFERROR(VLOOKUP($G590,all_tags[theme],1,FALSE),""),
IFERROR(VLOOKUP($H590,all_tags[theme],1,FALSE),""),
IFERROR(VLOOKUP($I590,all_tags[theme],1,FALSE),""),
IFERROR(VLOOKUP($J590,all_tags[theme],1,FALSE),""),
IFERROR(VLOOKUP($K590,all_tags[theme],1,FALSE),""),
IFERROR(VLOOKUP($L590,all_tags[theme],1,FALSE),""),
IFERROR(VLOOKUP($M590,all_tags[theme],1,FALSE),""),
IFERROR(VLOOKUP($N590,all_tags[theme],1,FALSE),""),
IFERROR(VLOOKUP($O590,all_tags[theme],1,FALSE),"")
)</f>
        <v>data-science</v>
      </c>
      <c r="AH590" s="5" t="str">
        <f>_xlfn.TEXTJOIN("#",TRUE,
IFERROR(VLOOKUP($F590,all_tags[topic],1,FALSE),""),
IFERROR(VLOOKUP($G590,all_tags[topic],1,FALSE),""),
IFERROR(VLOOKUP($H590,all_tags[topic],1,FALSE),""),
IFERROR(VLOOKUP($I590,all_tags[topic],1,FALSE),""),
IFERROR(VLOOKUP($J590,all_tags[topic],1,FALSE),""),
IFERROR(VLOOKUP($K590,all_tags[topic],1,FALSE),""),
IFERROR(VLOOKUP($L590,all_tags[topic],1,FALSE),""),
IFERROR(VLOOKUP($M590,all_tags[topic],1,FALSE),""),
IFERROR(VLOOKUP($N590,all_tags[topic],1,FALSE),""),
IFERROR(VLOOKUP($O590,all_tags[topic],1,FALSE),"")
)</f>
        <v>technology</v>
      </c>
      <c r="AI590" s="5" t="str">
        <f>_xlfn.TEXTJOIN("#",TRUE,
IFERROR(VLOOKUP($F590,all_tags[area],1,FALSE),""),
IFERROR(VLOOKUP($G590,all_tags[area],1,FALSE),""),
IFERROR(VLOOKUP($H590,all_tags[area],1,FALSE),""),
IFERROR(VLOOKUP($I590,all_tags[area],1,FALSE),""),
IFERROR(VLOOKUP($J590,all_tags[area],1,FALSE),""),
IFERROR(VLOOKUP($K590,all_tags[area],1,FALSE),""),
IFERROR(VLOOKUP($L590,all_tags[area],1,FALSE),""),
IFERROR(VLOOKUP($M590,all_tags[area],1,FALSE),""),
IFERROR(VLOOKUP($N590,all_tags[area],1,FALSE),""),
IFERROR(VLOOKUP($O590,all_tags[area],1,FALSE),"")
)</f>
        <v/>
      </c>
      <c r="AJ590" s="5" t="str">
        <f>_xlfn.TEXTJOIN("#",TRUE,
IFERROR(VLOOKUP($F590,all_tags[technology],1,FALSE),""),
IFERROR(VLOOKUP($G590,all_tags[technology],1,FALSE),""),
IFERROR(VLOOKUP($H590,all_tags[technology],1,FALSE),""),
IFERROR(VLOOKUP($I590,all_tags[technology],1,FALSE),""),
IFERROR(VLOOKUP($J590,all_tags[technology],1,FALSE),""),
IFERROR(VLOOKUP($K590,all_tags[technology],1,FALSE),""),
IFERROR(VLOOKUP($L590,all_tags[technology],1,FALSE),""),
IFERROR(VLOOKUP($M590,all_tags[technology],1,FALSE),""),
IFERROR(VLOOKUP($N590,all_tags[technology],1,FALSE),""),
IFERROR(VLOOKUP($O590,all_tags[technology],1,FALSE),"")
)</f>
        <v>rstats</v>
      </c>
      <c r="AK590" s="5" t="str">
        <f>_xlfn.TEXTJOIN("#",TRUE,
IFERROR(VLOOKUP($F590,all_tags[other],1,FALSE),""),
IFERROR(VLOOKUP($G590,all_tags[other],1,FALSE),""),
IFERROR(VLOOKUP($H590,all_tags[other],1,FALSE),""),
IFERROR(VLOOKUP($I590,all_tags[other],1,FALSE),""),
IFERROR(VLOOKUP($J590,all_tags[other],1,FALSE),""),
IFERROR(VLOOKUP($K590,all_tags[other],1,FALSE),""),
IFERROR(VLOOKUP($L590,all_tags[other],1,FALSE),""),
IFERROR(VLOOKUP($M590,all_tags[other],1,FALSE),""),
IFERROR(VLOOKUP($N590,all_tags[other],1,FALSE),""),
IFERROR(VLOOKUP($O590,all_tags[other],1,FALSE),"")
)</f>
        <v>training</v>
      </c>
      <c r="AL590" t="str">
        <f t="shared" si="9"/>
        <v>slides;lecture;data-science;technology;rstats;training</v>
      </c>
    </row>
    <row r="591" spans="1:38" x14ac:dyDescent="0.25">
      <c r="A591" t="str">
        <f>source_data[[#This Row],[link_id]]</f>
        <v>L01325</v>
      </c>
      <c r="B591" t="str">
        <f>source_data[[#This Row],[link]]</f>
        <v>https://blog.datascienceheroes.com/feature-selection-using-genetic-algorithms-in-r/</v>
      </c>
      <c r="C591" t="str">
        <f>source_data[[#This Row],[article_title]]</f>
        <v>Feature Selection using Genetic Algorithms in R</v>
      </c>
      <c r="D591" t="str">
        <f>source_data[[#This Row],[concatenate]]</f>
        <v>post;overview;technique;technology;feature-selection;rstats</v>
      </c>
      <c r="E591">
        <f>source_data[[#This Row],[tag_count]]</f>
        <v>6</v>
      </c>
      <c r="F591" t="str" cm="1">
        <f t="array" ref="F591:K591">_xlfn.TEXTSPLIT(Table5[[#This Row],[concatenate]],";")</f>
        <v>post</v>
      </c>
      <c r="G591" t="str">
        <v>overview</v>
      </c>
      <c r="H591" t="str">
        <v>technique</v>
      </c>
      <c r="I591" t="str">
        <v>technology</v>
      </c>
      <c r="J591" t="str">
        <v>feature-selection</v>
      </c>
      <c r="K591" t="str">
        <v>rstats</v>
      </c>
      <c r="Q591">
        <f>IF(ISBLANK(F591),-1,COUNTIF(all_tags[],F591)-COUNTIF(all_tags[category],F591))</f>
        <v>1</v>
      </c>
      <c r="R591">
        <f>IF(ISBLANK(G591),-1,COUNTIF(all_tags[],G591)-COUNTIF(all_tags[category],G591))</f>
        <v>1</v>
      </c>
      <c r="S591">
        <f>IF(ISBLANK(H591),-1,COUNTIF(all_tags[],H591)-COUNTIF(all_tags[category],H591))</f>
        <v>1</v>
      </c>
      <c r="T591">
        <f>IF(ISBLANK(I591),-1,COUNTIF(all_tags[],I591)-COUNTIF(all_tags[category],I591))</f>
        <v>1</v>
      </c>
      <c r="U591">
        <f>IF(ISBLANK(J591),-1,COUNTIF(all_tags[],J591)-COUNTIF(all_tags[category],J591))</f>
        <v>1</v>
      </c>
      <c r="V591">
        <f>IF(ISBLANK(K591),-1,COUNTIF(all_tags[],K591)-COUNTIF(all_tags[category],K591))</f>
        <v>1</v>
      </c>
      <c r="W591">
        <f>IF(ISBLANK(L591),-1,COUNTIF(all_tags[],L591)-COUNTIF(all_tags[category],L591))</f>
        <v>-1</v>
      </c>
      <c r="X591">
        <f>IF(ISBLANK(M591),-1,COUNTIF(all_tags[],M591)-COUNTIF(all_tags[category],M591))</f>
        <v>-1</v>
      </c>
      <c r="Y591">
        <f>IF(ISBLANK(N591),-1,COUNTIF(all_tags[],N591)-COUNTIF(all_tags[category],N591))</f>
        <v>-1</v>
      </c>
      <c r="Z591">
        <f>IF(ISBLANK(O591),-1,COUNTIF(all_tags[],O591)-COUNTIF(all_tags[category],O591))</f>
        <v>-1</v>
      </c>
      <c r="AB591" t="str">
        <f>Table5[[#This Row],[link_id]]</f>
        <v>L01325</v>
      </c>
      <c r="AC591" s="5" t="str">
        <f>_xlfn.TEXTJOIN("#",TRUE,
IFERROR(VLOOKUP($F591,all_tags[format],1,FALSE),""),
IFERROR(VLOOKUP($G591,all_tags[format],1,FALSE),""),
IFERROR(VLOOKUP($H591,all_tags[format],1,FALSE),""),
IFERROR(VLOOKUP($I591,all_tags[format],1,FALSE),""),
IFERROR(VLOOKUP($J591,all_tags[format],1,FALSE),""),
IFERROR(VLOOKUP($K591,all_tags[format],1,FALSE),""),
IFERROR(VLOOKUP($L591,all_tags[format],1,FALSE),""),
IFERROR(VLOOKUP($M591,all_tags[format],1,FALSE),""),
IFERROR(VLOOKUP($N591,all_tags[format],1,FALSE),""),
IFERROR(VLOOKUP($O591,all_tags[format],1,FALSE),"")
)</f>
        <v>post</v>
      </c>
      <c r="AD591" s="5" t="str">
        <f>_xlfn.TEXTJOIN("#",TRUE,
IFERROR(VLOOKUP($F591,all_tags[type],1,FALSE),""),
IFERROR(VLOOKUP($G591,all_tags[type],1,FALSE),""),
IFERROR(VLOOKUP($H591,all_tags[type],1,FALSE),""),
IFERROR(VLOOKUP($I591,all_tags[type],1,FALSE),""),
IFERROR(VLOOKUP($J591,all_tags[type],1,FALSE),""),
IFERROR(VLOOKUP($K591,all_tags[type],1,FALSE),""),
IFERROR(VLOOKUP($L591,all_tags[type],1,FALSE),""),
IFERROR(VLOOKUP($M591,all_tags[type],1,FALSE),""),
IFERROR(VLOOKUP($N591,all_tags[type],1,FALSE),""),
IFERROR(VLOOKUP($O591,all_tags[type],1,FALSE),"")
)</f>
        <v/>
      </c>
      <c r="AE591" s="5" t="str">
        <f>_xlfn.TEXTJOIN("#",TRUE,
IFERROR(VLOOKUP($F591,all_tags[level],1,FALSE),""),
IFERROR(VLOOKUP($G591,all_tags[level],1,FALSE),""),
IFERROR(VLOOKUP($H591,all_tags[level],1,FALSE),""),
IFERROR(VLOOKUP($I591,all_tags[level],1,FALSE),""),
IFERROR(VLOOKUP($J591,all_tags[level],1,FALSE),""),
IFERROR(VLOOKUP($K591,all_tags[level],1,FALSE),""),
IFERROR(VLOOKUP($L591,all_tags[level],1,FALSE),""),
IFERROR(VLOOKUP($M591,all_tags[level],1,FALSE),""),
IFERROR(VLOOKUP($N591,all_tags[level],1,FALSE),""),
IFERROR(VLOOKUP($O591,all_tags[level],1,FALSE),"")
)</f>
        <v>overview</v>
      </c>
      <c r="AF591" s="5" t="str">
        <f>_xlfn.TEXTJOIN("#",TRUE,
IFERROR(VLOOKUP($F591,all_tags[style],1,FALSE),""),
IFERROR(VLOOKUP($G591,all_tags[style],1,FALSE),""),
IFERROR(VLOOKUP($H591,all_tags[style],1,FALSE),""),
IFERROR(VLOOKUP($I591,all_tags[style],1,FALSE),""),
IFERROR(VLOOKUP($J591,all_tags[style],1,FALSE),""),
IFERROR(VLOOKUP($K591,all_tags[style],1,FALSE),""),
IFERROR(VLOOKUP($L591,all_tags[style],1,FALSE),""),
IFERROR(VLOOKUP($M591,all_tags[style],1,FALSE),""),
IFERROR(VLOOKUP($N591,all_tags[style],1,FALSE),""),
IFERROR(VLOOKUP($O591,all_tags[style],1,FALSE),"")
)</f>
        <v/>
      </c>
      <c r="AG591" s="5" t="str">
        <f>_xlfn.TEXTJOIN("#",TRUE,
IFERROR(VLOOKUP($F591,all_tags[theme],1,FALSE),""),
IFERROR(VLOOKUP($G591,all_tags[theme],1,FALSE),""),
IFERROR(VLOOKUP($H591,all_tags[theme],1,FALSE),""),
IFERROR(VLOOKUP($I591,all_tags[theme],1,FALSE),""),
IFERROR(VLOOKUP($J591,all_tags[theme],1,FALSE),""),
IFERROR(VLOOKUP($K591,all_tags[theme],1,FALSE),""),
IFERROR(VLOOKUP($L591,all_tags[theme],1,FALSE),""),
IFERROR(VLOOKUP($M591,all_tags[theme],1,FALSE),""),
IFERROR(VLOOKUP($N591,all_tags[theme],1,FALSE),""),
IFERROR(VLOOKUP($O591,all_tags[theme],1,FALSE),"")
)</f>
        <v/>
      </c>
      <c r="AH591" s="5" t="str">
        <f>_xlfn.TEXTJOIN("#",TRUE,
IFERROR(VLOOKUP($F591,all_tags[topic],1,FALSE),""),
IFERROR(VLOOKUP($G591,all_tags[topic],1,FALSE),""),
IFERROR(VLOOKUP($H591,all_tags[topic],1,FALSE),""),
IFERROR(VLOOKUP($I591,all_tags[topic],1,FALSE),""),
IFERROR(VLOOKUP($J591,all_tags[topic],1,FALSE),""),
IFERROR(VLOOKUP($K591,all_tags[topic],1,FALSE),""),
IFERROR(VLOOKUP($L591,all_tags[topic],1,FALSE),""),
IFERROR(VLOOKUP($M591,all_tags[topic],1,FALSE),""),
IFERROR(VLOOKUP($N591,all_tags[topic],1,FALSE),""),
IFERROR(VLOOKUP($O591,all_tags[topic],1,FALSE),"")
)</f>
        <v>technique#technology</v>
      </c>
      <c r="AI591" s="5" t="str">
        <f>_xlfn.TEXTJOIN("#",TRUE,
IFERROR(VLOOKUP($F591,all_tags[area],1,FALSE),""),
IFERROR(VLOOKUP($G591,all_tags[area],1,FALSE),""),
IFERROR(VLOOKUP($H591,all_tags[area],1,FALSE),""),
IFERROR(VLOOKUP($I591,all_tags[area],1,FALSE),""),
IFERROR(VLOOKUP($J591,all_tags[area],1,FALSE),""),
IFERROR(VLOOKUP($K591,all_tags[area],1,FALSE),""),
IFERROR(VLOOKUP($L591,all_tags[area],1,FALSE),""),
IFERROR(VLOOKUP($M591,all_tags[area],1,FALSE),""),
IFERROR(VLOOKUP($N591,all_tags[area],1,FALSE),""),
IFERROR(VLOOKUP($O591,all_tags[area],1,FALSE),"")
)</f>
        <v>feature-selection</v>
      </c>
      <c r="AJ591" s="5" t="str">
        <f>_xlfn.TEXTJOIN("#",TRUE,
IFERROR(VLOOKUP($F591,all_tags[technology],1,FALSE),""),
IFERROR(VLOOKUP($G591,all_tags[technology],1,FALSE),""),
IFERROR(VLOOKUP($H591,all_tags[technology],1,FALSE),""),
IFERROR(VLOOKUP($I591,all_tags[technology],1,FALSE),""),
IFERROR(VLOOKUP($J591,all_tags[technology],1,FALSE),""),
IFERROR(VLOOKUP($K591,all_tags[technology],1,FALSE),""),
IFERROR(VLOOKUP($L591,all_tags[technology],1,FALSE),""),
IFERROR(VLOOKUP($M591,all_tags[technology],1,FALSE),""),
IFERROR(VLOOKUP($N591,all_tags[technology],1,FALSE),""),
IFERROR(VLOOKUP($O591,all_tags[technology],1,FALSE),"")
)</f>
        <v>rstats</v>
      </c>
      <c r="AK591" s="5" t="str">
        <f>_xlfn.TEXTJOIN("#",TRUE,
IFERROR(VLOOKUP($F591,all_tags[other],1,FALSE),""),
IFERROR(VLOOKUP($G591,all_tags[other],1,FALSE),""),
IFERROR(VLOOKUP($H591,all_tags[other],1,FALSE),""),
IFERROR(VLOOKUP($I591,all_tags[other],1,FALSE),""),
IFERROR(VLOOKUP($J591,all_tags[other],1,FALSE),""),
IFERROR(VLOOKUP($K591,all_tags[other],1,FALSE),""),
IFERROR(VLOOKUP($L591,all_tags[other],1,FALSE),""),
IFERROR(VLOOKUP($M591,all_tags[other],1,FALSE),""),
IFERROR(VLOOKUP($N591,all_tags[other],1,FALSE),""),
IFERROR(VLOOKUP($O591,all_tags[other],1,FALSE),"")
)</f>
        <v/>
      </c>
      <c r="AL591" t="str">
        <f t="shared" si="9"/>
        <v>post;overview;technique;technology;feature-selection;rstats</v>
      </c>
    </row>
    <row r="592" spans="1:38" x14ac:dyDescent="0.25">
      <c r="A592" t="str">
        <f>source_data[[#This Row],[link_id]]</f>
        <v>L01328</v>
      </c>
      <c r="B592" t="str">
        <f>source_data[[#This Row],[link]]</f>
        <v>https://medium.freecodecamp.org/https-medium-freecodecamp-org-best-free-open-data-sources-anyone-can-use-a65b514b0f2d</v>
      </c>
      <c r="C592" t="str">
        <f>source_data[[#This Row],[article_title]]</f>
        <v>These Are The Best Free Open Data Sources Anyone Can Use</v>
      </c>
      <c r="D592" t="str">
        <f>source_data[[#This Row],[concatenate]]</f>
        <v>list;dataset</v>
      </c>
      <c r="E592">
        <f>source_data[[#This Row],[tag_count]]</f>
        <v>2</v>
      </c>
      <c r="F592" t="str" cm="1">
        <f t="array" ref="F592:G592">_xlfn.TEXTSPLIT(Table5[[#This Row],[concatenate]],";")</f>
        <v>list</v>
      </c>
      <c r="G592" t="str">
        <v>dataset</v>
      </c>
      <c r="Q592">
        <f>IF(ISBLANK(F592),-1,COUNTIF(all_tags[],F592)-COUNTIF(all_tags[category],F592))</f>
        <v>1</v>
      </c>
      <c r="R592">
        <f>IF(ISBLANK(G592),-1,COUNTIF(all_tags[],G592)-COUNTIF(all_tags[category],G592))</f>
        <v>1</v>
      </c>
      <c r="S592">
        <f>IF(ISBLANK(H592),-1,COUNTIF(all_tags[],H592)-COUNTIF(all_tags[category],H592))</f>
        <v>-1</v>
      </c>
      <c r="T592">
        <f>IF(ISBLANK(I592),-1,COUNTIF(all_tags[],I592)-COUNTIF(all_tags[category],I592))</f>
        <v>-1</v>
      </c>
      <c r="U592">
        <f>IF(ISBLANK(J592),-1,COUNTIF(all_tags[],J592)-COUNTIF(all_tags[category],J592))</f>
        <v>-1</v>
      </c>
      <c r="V592">
        <f>IF(ISBLANK(K592),-1,COUNTIF(all_tags[],K592)-COUNTIF(all_tags[category],K592))</f>
        <v>-1</v>
      </c>
      <c r="W592">
        <f>IF(ISBLANK(L592),-1,COUNTIF(all_tags[],L592)-COUNTIF(all_tags[category],L592))</f>
        <v>-1</v>
      </c>
      <c r="X592">
        <f>IF(ISBLANK(M592),-1,COUNTIF(all_tags[],M592)-COUNTIF(all_tags[category],M592))</f>
        <v>-1</v>
      </c>
      <c r="Y592">
        <f>IF(ISBLANK(N592),-1,COUNTIF(all_tags[],N592)-COUNTIF(all_tags[category],N592))</f>
        <v>-1</v>
      </c>
      <c r="Z592">
        <f>IF(ISBLANK(O592),-1,COUNTIF(all_tags[],O592)-COUNTIF(all_tags[category],O592))</f>
        <v>-1</v>
      </c>
      <c r="AB592" t="str">
        <f>Table5[[#This Row],[link_id]]</f>
        <v>L01328</v>
      </c>
      <c r="AC592" s="5" t="str">
        <f>_xlfn.TEXTJOIN("#",TRUE,
IFERROR(VLOOKUP($F592,all_tags[format],1,FALSE),""),
IFERROR(VLOOKUP($G592,all_tags[format],1,FALSE),""),
IFERROR(VLOOKUP($H592,all_tags[format],1,FALSE),""),
IFERROR(VLOOKUP($I592,all_tags[format],1,FALSE),""),
IFERROR(VLOOKUP($J592,all_tags[format],1,FALSE),""),
IFERROR(VLOOKUP($K592,all_tags[format],1,FALSE),""),
IFERROR(VLOOKUP($L592,all_tags[format],1,FALSE),""),
IFERROR(VLOOKUP($M592,all_tags[format],1,FALSE),""),
IFERROR(VLOOKUP($N592,all_tags[format],1,FALSE),""),
IFERROR(VLOOKUP($O592,all_tags[format],1,FALSE),"")
)</f>
        <v/>
      </c>
      <c r="AD592" s="5" t="str">
        <f>_xlfn.TEXTJOIN("#",TRUE,
IFERROR(VLOOKUP($F592,all_tags[type],1,FALSE),""),
IFERROR(VLOOKUP($G592,all_tags[type],1,FALSE),""),
IFERROR(VLOOKUP($H592,all_tags[type],1,FALSE),""),
IFERROR(VLOOKUP($I592,all_tags[type],1,FALSE),""),
IFERROR(VLOOKUP($J592,all_tags[type],1,FALSE),""),
IFERROR(VLOOKUP($K592,all_tags[type],1,FALSE),""),
IFERROR(VLOOKUP($L592,all_tags[type],1,FALSE),""),
IFERROR(VLOOKUP($M592,all_tags[type],1,FALSE),""),
IFERROR(VLOOKUP($N592,all_tags[type],1,FALSE),""),
IFERROR(VLOOKUP($O592,all_tags[type],1,FALSE),"")
)</f>
        <v>list#dataset</v>
      </c>
      <c r="AE592" s="5" t="str">
        <f>_xlfn.TEXTJOIN("#",TRUE,
IFERROR(VLOOKUP($F592,all_tags[level],1,FALSE),""),
IFERROR(VLOOKUP($G592,all_tags[level],1,FALSE),""),
IFERROR(VLOOKUP($H592,all_tags[level],1,FALSE),""),
IFERROR(VLOOKUP($I592,all_tags[level],1,FALSE),""),
IFERROR(VLOOKUP($J592,all_tags[level],1,FALSE),""),
IFERROR(VLOOKUP($K592,all_tags[level],1,FALSE),""),
IFERROR(VLOOKUP($L592,all_tags[level],1,FALSE),""),
IFERROR(VLOOKUP($M592,all_tags[level],1,FALSE),""),
IFERROR(VLOOKUP($N592,all_tags[level],1,FALSE),""),
IFERROR(VLOOKUP($O592,all_tags[level],1,FALSE),"")
)</f>
        <v/>
      </c>
      <c r="AF592" s="5" t="str">
        <f>_xlfn.TEXTJOIN("#",TRUE,
IFERROR(VLOOKUP($F592,all_tags[style],1,FALSE),""),
IFERROR(VLOOKUP($G592,all_tags[style],1,FALSE),""),
IFERROR(VLOOKUP($H592,all_tags[style],1,FALSE),""),
IFERROR(VLOOKUP($I592,all_tags[style],1,FALSE),""),
IFERROR(VLOOKUP($J592,all_tags[style],1,FALSE),""),
IFERROR(VLOOKUP($K592,all_tags[style],1,FALSE),""),
IFERROR(VLOOKUP($L592,all_tags[style],1,FALSE),""),
IFERROR(VLOOKUP($M592,all_tags[style],1,FALSE),""),
IFERROR(VLOOKUP($N592,all_tags[style],1,FALSE),""),
IFERROR(VLOOKUP($O592,all_tags[style],1,FALSE),"")
)</f>
        <v/>
      </c>
      <c r="AG592" s="5" t="str">
        <f>_xlfn.TEXTJOIN("#",TRUE,
IFERROR(VLOOKUP($F592,all_tags[theme],1,FALSE),""),
IFERROR(VLOOKUP($G592,all_tags[theme],1,FALSE),""),
IFERROR(VLOOKUP($H592,all_tags[theme],1,FALSE),""),
IFERROR(VLOOKUP($I592,all_tags[theme],1,FALSE),""),
IFERROR(VLOOKUP($J592,all_tags[theme],1,FALSE),""),
IFERROR(VLOOKUP($K592,all_tags[theme],1,FALSE),""),
IFERROR(VLOOKUP($L592,all_tags[theme],1,FALSE),""),
IFERROR(VLOOKUP($M592,all_tags[theme],1,FALSE),""),
IFERROR(VLOOKUP($N592,all_tags[theme],1,FALSE),""),
IFERROR(VLOOKUP($O592,all_tags[theme],1,FALSE),"")
)</f>
        <v/>
      </c>
      <c r="AH592" s="5" t="str">
        <f>_xlfn.TEXTJOIN("#",TRUE,
IFERROR(VLOOKUP($F592,all_tags[topic],1,FALSE),""),
IFERROR(VLOOKUP($G592,all_tags[topic],1,FALSE),""),
IFERROR(VLOOKUP($H592,all_tags[topic],1,FALSE),""),
IFERROR(VLOOKUP($I592,all_tags[topic],1,FALSE),""),
IFERROR(VLOOKUP($J592,all_tags[topic],1,FALSE),""),
IFERROR(VLOOKUP($K592,all_tags[topic],1,FALSE),""),
IFERROR(VLOOKUP($L592,all_tags[topic],1,FALSE),""),
IFERROR(VLOOKUP($M592,all_tags[topic],1,FALSE),""),
IFERROR(VLOOKUP($N592,all_tags[topic],1,FALSE),""),
IFERROR(VLOOKUP($O592,all_tags[topic],1,FALSE),"")
)</f>
        <v/>
      </c>
      <c r="AI592" s="5" t="str">
        <f>_xlfn.TEXTJOIN("#",TRUE,
IFERROR(VLOOKUP($F592,all_tags[area],1,FALSE),""),
IFERROR(VLOOKUP($G592,all_tags[area],1,FALSE),""),
IFERROR(VLOOKUP($H592,all_tags[area],1,FALSE),""),
IFERROR(VLOOKUP($I592,all_tags[area],1,FALSE),""),
IFERROR(VLOOKUP($J592,all_tags[area],1,FALSE),""),
IFERROR(VLOOKUP($K592,all_tags[area],1,FALSE),""),
IFERROR(VLOOKUP($L592,all_tags[area],1,FALSE),""),
IFERROR(VLOOKUP($M592,all_tags[area],1,FALSE),""),
IFERROR(VLOOKUP($N592,all_tags[area],1,FALSE),""),
IFERROR(VLOOKUP($O592,all_tags[area],1,FALSE),"")
)</f>
        <v/>
      </c>
      <c r="AJ592" s="5" t="str">
        <f>_xlfn.TEXTJOIN("#",TRUE,
IFERROR(VLOOKUP($F592,all_tags[technology],1,FALSE),""),
IFERROR(VLOOKUP($G592,all_tags[technology],1,FALSE),""),
IFERROR(VLOOKUP($H592,all_tags[technology],1,FALSE),""),
IFERROR(VLOOKUP($I592,all_tags[technology],1,FALSE),""),
IFERROR(VLOOKUP($J592,all_tags[technology],1,FALSE),""),
IFERROR(VLOOKUP($K592,all_tags[technology],1,FALSE),""),
IFERROR(VLOOKUP($L592,all_tags[technology],1,FALSE),""),
IFERROR(VLOOKUP($M592,all_tags[technology],1,FALSE),""),
IFERROR(VLOOKUP($N592,all_tags[technology],1,FALSE),""),
IFERROR(VLOOKUP($O592,all_tags[technology],1,FALSE),"")
)</f>
        <v/>
      </c>
      <c r="AK592" s="5" t="str">
        <f>_xlfn.TEXTJOIN("#",TRUE,
IFERROR(VLOOKUP($F592,all_tags[other],1,FALSE),""),
IFERROR(VLOOKUP($G592,all_tags[other],1,FALSE),""),
IFERROR(VLOOKUP($H592,all_tags[other],1,FALSE),""),
IFERROR(VLOOKUP($I592,all_tags[other],1,FALSE),""),
IFERROR(VLOOKUP($J592,all_tags[other],1,FALSE),""),
IFERROR(VLOOKUP($K592,all_tags[other],1,FALSE),""),
IFERROR(VLOOKUP($L592,all_tags[other],1,FALSE),""),
IFERROR(VLOOKUP($M592,all_tags[other],1,FALSE),""),
IFERROR(VLOOKUP($N592,all_tags[other],1,FALSE),""),
IFERROR(VLOOKUP($O592,all_tags[other],1,FALSE),"")
)</f>
        <v/>
      </c>
      <c r="AL592" t="str">
        <f t="shared" si="9"/>
        <v>list;dataset</v>
      </c>
    </row>
    <row r="593" spans="1:38" x14ac:dyDescent="0.25">
      <c r="A593" t="str">
        <f>source_data[[#This Row],[link_id]]</f>
        <v>L01329</v>
      </c>
      <c r="B593" t="str">
        <f>source_data[[#This Row],[link]]</f>
        <v>https://smorbieu.gitlab.io/chaining-effect-in-clustering/</v>
      </c>
      <c r="C593" t="str">
        <f>source_data[[#This Row],[article_title]]</f>
        <v>Chaining effect in clustering</v>
      </c>
      <c r="D593" t="str">
        <f>source_data[[#This Row],[concatenate]]</f>
        <v>post;how-to;technique;technology;clustering;rstats</v>
      </c>
      <c r="E593">
        <f>source_data[[#This Row],[tag_count]]</f>
        <v>6</v>
      </c>
      <c r="F593" t="str" cm="1">
        <f t="array" ref="F593:K593">_xlfn.TEXTSPLIT(Table5[[#This Row],[concatenate]],";")</f>
        <v>post</v>
      </c>
      <c r="G593" t="str">
        <v>how-to</v>
      </c>
      <c r="H593" t="str">
        <v>technique</v>
      </c>
      <c r="I593" t="str">
        <v>technology</v>
      </c>
      <c r="J593" t="str">
        <v>clustering</v>
      </c>
      <c r="K593" t="str">
        <v>rstats</v>
      </c>
      <c r="Q593">
        <f>IF(ISBLANK(F593),-1,COUNTIF(all_tags[],F593)-COUNTIF(all_tags[category],F593))</f>
        <v>1</v>
      </c>
      <c r="R593">
        <f>IF(ISBLANK(G593),-1,COUNTIF(all_tags[],G593)-COUNTIF(all_tags[category],G593))</f>
        <v>1</v>
      </c>
      <c r="S593">
        <f>IF(ISBLANK(H593),-1,COUNTIF(all_tags[],H593)-COUNTIF(all_tags[category],H593))</f>
        <v>1</v>
      </c>
      <c r="T593">
        <f>IF(ISBLANK(I593),-1,COUNTIF(all_tags[],I593)-COUNTIF(all_tags[category],I593))</f>
        <v>1</v>
      </c>
      <c r="U593">
        <f>IF(ISBLANK(J593),-1,COUNTIF(all_tags[],J593)-COUNTIF(all_tags[category],J593))</f>
        <v>1</v>
      </c>
      <c r="V593">
        <f>IF(ISBLANK(K593),-1,COUNTIF(all_tags[],K593)-COUNTIF(all_tags[category],K593))</f>
        <v>1</v>
      </c>
      <c r="W593">
        <f>IF(ISBLANK(L593),-1,COUNTIF(all_tags[],L593)-COUNTIF(all_tags[category],L593))</f>
        <v>-1</v>
      </c>
      <c r="X593">
        <f>IF(ISBLANK(M593),-1,COUNTIF(all_tags[],M593)-COUNTIF(all_tags[category],M593))</f>
        <v>-1</v>
      </c>
      <c r="Y593">
        <f>IF(ISBLANK(N593),-1,COUNTIF(all_tags[],N593)-COUNTIF(all_tags[category],N593))</f>
        <v>-1</v>
      </c>
      <c r="Z593">
        <f>IF(ISBLANK(O593),-1,COUNTIF(all_tags[],O593)-COUNTIF(all_tags[category],O593))</f>
        <v>-1</v>
      </c>
      <c r="AB593" t="str">
        <f>Table5[[#This Row],[link_id]]</f>
        <v>L01329</v>
      </c>
      <c r="AC593" s="5" t="str">
        <f>_xlfn.TEXTJOIN("#",TRUE,
IFERROR(VLOOKUP($F593,all_tags[format],1,FALSE),""),
IFERROR(VLOOKUP($G593,all_tags[format],1,FALSE),""),
IFERROR(VLOOKUP($H593,all_tags[format],1,FALSE),""),
IFERROR(VLOOKUP($I593,all_tags[format],1,FALSE),""),
IFERROR(VLOOKUP($J593,all_tags[format],1,FALSE),""),
IFERROR(VLOOKUP($K593,all_tags[format],1,FALSE),""),
IFERROR(VLOOKUP($L593,all_tags[format],1,FALSE),""),
IFERROR(VLOOKUP($M593,all_tags[format],1,FALSE),""),
IFERROR(VLOOKUP($N593,all_tags[format],1,FALSE),""),
IFERROR(VLOOKUP($O593,all_tags[format],1,FALSE),"")
)</f>
        <v>post</v>
      </c>
      <c r="AD593" s="5" t="str">
        <f>_xlfn.TEXTJOIN("#",TRUE,
IFERROR(VLOOKUP($F593,all_tags[type],1,FALSE),""),
IFERROR(VLOOKUP($G593,all_tags[type],1,FALSE),""),
IFERROR(VLOOKUP($H593,all_tags[type],1,FALSE),""),
IFERROR(VLOOKUP($I593,all_tags[type],1,FALSE),""),
IFERROR(VLOOKUP($J593,all_tags[type],1,FALSE),""),
IFERROR(VLOOKUP($K593,all_tags[type],1,FALSE),""),
IFERROR(VLOOKUP($L593,all_tags[type],1,FALSE),""),
IFERROR(VLOOKUP($M593,all_tags[type],1,FALSE),""),
IFERROR(VLOOKUP($N593,all_tags[type],1,FALSE),""),
IFERROR(VLOOKUP($O593,all_tags[type],1,FALSE),"")
)</f>
        <v>how-to</v>
      </c>
      <c r="AE593" s="5" t="str">
        <f>_xlfn.TEXTJOIN("#",TRUE,
IFERROR(VLOOKUP($F593,all_tags[level],1,FALSE),""),
IFERROR(VLOOKUP($G593,all_tags[level],1,FALSE),""),
IFERROR(VLOOKUP($H593,all_tags[level],1,FALSE),""),
IFERROR(VLOOKUP($I593,all_tags[level],1,FALSE),""),
IFERROR(VLOOKUP($J593,all_tags[level],1,FALSE),""),
IFERROR(VLOOKUP($K593,all_tags[level],1,FALSE),""),
IFERROR(VLOOKUP($L593,all_tags[level],1,FALSE),""),
IFERROR(VLOOKUP($M593,all_tags[level],1,FALSE),""),
IFERROR(VLOOKUP($N593,all_tags[level],1,FALSE),""),
IFERROR(VLOOKUP($O593,all_tags[level],1,FALSE),"")
)</f>
        <v/>
      </c>
      <c r="AF593" s="5" t="str">
        <f>_xlfn.TEXTJOIN("#",TRUE,
IFERROR(VLOOKUP($F593,all_tags[style],1,FALSE),""),
IFERROR(VLOOKUP($G593,all_tags[style],1,FALSE),""),
IFERROR(VLOOKUP($H593,all_tags[style],1,FALSE),""),
IFERROR(VLOOKUP($I593,all_tags[style],1,FALSE),""),
IFERROR(VLOOKUP($J593,all_tags[style],1,FALSE),""),
IFERROR(VLOOKUP($K593,all_tags[style],1,FALSE),""),
IFERROR(VLOOKUP($L593,all_tags[style],1,FALSE),""),
IFERROR(VLOOKUP($M593,all_tags[style],1,FALSE),""),
IFERROR(VLOOKUP($N593,all_tags[style],1,FALSE),""),
IFERROR(VLOOKUP($O593,all_tags[style],1,FALSE),"")
)</f>
        <v/>
      </c>
      <c r="AG593" s="5" t="str">
        <f>_xlfn.TEXTJOIN("#",TRUE,
IFERROR(VLOOKUP($F593,all_tags[theme],1,FALSE),""),
IFERROR(VLOOKUP($G593,all_tags[theme],1,FALSE),""),
IFERROR(VLOOKUP($H593,all_tags[theme],1,FALSE),""),
IFERROR(VLOOKUP($I593,all_tags[theme],1,FALSE),""),
IFERROR(VLOOKUP($J593,all_tags[theme],1,FALSE),""),
IFERROR(VLOOKUP($K593,all_tags[theme],1,FALSE),""),
IFERROR(VLOOKUP($L593,all_tags[theme],1,FALSE),""),
IFERROR(VLOOKUP($M593,all_tags[theme],1,FALSE),""),
IFERROR(VLOOKUP($N593,all_tags[theme],1,FALSE),""),
IFERROR(VLOOKUP($O593,all_tags[theme],1,FALSE),"")
)</f>
        <v/>
      </c>
      <c r="AH593" s="5" t="str">
        <f>_xlfn.TEXTJOIN("#",TRUE,
IFERROR(VLOOKUP($F593,all_tags[topic],1,FALSE),""),
IFERROR(VLOOKUP($G593,all_tags[topic],1,FALSE),""),
IFERROR(VLOOKUP($H593,all_tags[topic],1,FALSE),""),
IFERROR(VLOOKUP($I593,all_tags[topic],1,FALSE),""),
IFERROR(VLOOKUP($J593,all_tags[topic],1,FALSE),""),
IFERROR(VLOOKUP($K593,all_tags[topic],1,FALSE),""),
IFERROR(VLOOKUP($L593,all_tags[topic],1,FALSE),""),
IFERROR(VLOOKUP($M593,all_tags[topic],1,FALSE),""),
IFERROR(VLOOKUP($N593,all_tags[topic],1,FALSE),""),
IFERROR(VLOOKUP($O593,all_tags[topic],1,FALSE),"")
)</f>
        <v>technique#technology</v>
      </c>
      <c r="AI593" s="5" t="str">
        <f>_xlfn.TEXTJOIN("#",TRUE,
IFERROR(VLOOKUP($F593,all_tags[area],1,FALSE),""),
IFERROR(VLOOKUP($G593,all_tags[area],1,FALSE),""),
IFERROR(VLOOKUP($H593,all_tags[area],1,FALSE),""),
IFERROR(VLOOKUP($I593,all_tags[area],1,FALSE),""),
IFERROR(VLOOKUP($J593,all_tags[area],1,FALSE),""),
IFERROR(VLOOKUP($K593,all_tags[area],1,FALSE),""),
IFERROR(VLOOKUP($L593,all_tags[area],1,FALSE),""),
IFERROR(VLOOKUP($M593,all_tags[area],1,FALSE),""),
IFERROR(VLOOKUP($N593,all_tags[area],1,FALSE),""),
IFERROR(VLOOKUP($O593,all_tags[area],1,FALSE),"")
)</f>
        <v>clustering</v>
      </c>
      <c r="AJ593" s="5" t="str">
        <f>_xlfn.TEXTJOIN("#",TRUE,
IFERROR(VLOOKUP($F593,all_tags[technology],1,FALSE),""),
IFERROR(VLOOKUP($G593,all_tags[technology],1,FALSE),""),
IFERROR(VLOOKUP($H593,all_tags[technology],1,FALSE),""),
IFERROR(VLOOKUP($I593,all_tags[technology],1,FALSE),""),
IFERROR(VLOOKUP($J593,all_tags[technology],1,FALSE),""),
IFERROR(VLOOKUP($K593,all_tags[technology],1,FALSE),""),
IFERROR(VLOOKUP($L593,all_tags[technology],1,FALSE),""),
IFERROR(VLOOKUP($M593,all_tags[technology],1,FALSE),""),
IFERROR(VLOOKUP($N593,all_tags[technology],1,FALSE),""),
IFERROR(VLOOKUP($O593,all_tags[technology],1,FALSE),"")
)</f>
        <v>rstats</v>
      </c>
      <c r="AK593" s="5" t="str">
        <f>_xlfn.TEXTJOIN("#",TRUE,
IFERROR(VLOOKUP($F593,all_tags[other],1,FALSE),""),
IFERROR(VLOOKUP($G593,all_tags[other],1,FALSE),""),
IFERROR(VLOOKUP($H593,all_tags[other],1,FALSE),""),
IFERROR(VLOOKUP($I593,all_tags[other],1,FALSE),""),
IFERROR(VLOOKUP($J593,all_tags[other],1,FALSE),""),
IFERROR(VLOOKUP($K593,all_tags[other],1,FALSE),""),
IFERROR(VLOOKUP($L593,all_tags[other],1,FALSE),""),
IFERROR(VLOOKUP($M593,all_tags[other],1,FALSE),""),
IFERROR(VLOOKUP($N593,all_tags[other],1,FALSE),""),
IFERROR(VLOOKUP($O593,all_tags[other],1,FALSE),"")
)</f>
        <v/>
      </c>
      <c r="AL593" t="str">
        <f t="shared" si="9"/>
        <v>post;how-to;technique;technology;clustering;rstats</v>
      </c>
    </row>
    <row r="594" spans="1:38" x14ac:dyDescent="0.25">
      <c r="A594" t="str">
        <f>source_data[[#This Row],[link_id]]</f>
        <v>L01330</v>
      </c>
      <c r="B594" t="str">
        <f>source_data[[#This Row],[link]]</f>
        <v>https://codingclubuc3m.rbind.io/post/2018-11-06/</v>
      </c>
      <c r="C594" t="str">
        <f>source_data[[#This Row],[article_title]]</f>
        <v>Online resources for teaching</v>
      </c>
      <c r="D594" t="str">
        <f>source_data[[#This Row],[concatenate]]</f>
        <v>post;list;resource;technology;rstats</v>
      </c>
      <c r="E594">
        <f>source_data[[#This Row],[tag_count]]</f>
        <v>4</v>
      </c>
      <c r="F594" t="str" cm="1">
        <f t="array" ref="F594:J594">_xlfn.TEXTSPLIT(Table5[[#This Row],[concatenate]],";")</f>
        <v>post</v>
      </c>
      <c r="G594" t="str">
        <v>list</v>
      </c>
      <c r="H594" t="str">
        <v>resource</v>
      </c>
      <c r="I594" t="str">
        <v>technology</v>
      </c>
      <c r="J594" t="str">
        <v>rstats</v>
      </c>
      <c r="Q594">
        <f>IF(ISBLANK(F594),-1,COUNTIF(all_tags[],F594)-COUNTIF(all_tags[category],F594))</f>
        <v>1</v>
      </c>
      <c r="R594">
        <f>IF(ISBLANK(G594),-1,COUNTIF(all_tags[],G594)-COUNTIF(all_tags[category],G594))</f>
        <v>1</v>
      </c>
      <c r="S594">
        <f>IF(ISBLANK(H594),-1,COUNTIF(all_tags[],H594)-COUNTIF(all_tags[category],H594))</f>
        <v>1</v>
      </c>
      <c r="T594">
        <f>IF(ISBLANK(I594),-1,COUNTIF(all_tags[],I594)-COUNTIF(all_tags[category],I594))</f>
        <v>1</v>
      </c>
      <c r="U594">
        <f>IF(ISBLANK(J594),-1,COUNTIF(all_tags[],J594)-COUNTIF(all_tags[category],J594))</f>
        <v>1</v>
      </c>
      <c r="V594">
        <f>IF(ISBLANK(K594),-1,COUNTIF(all_tags[],K594)-COUNTIF(all_tags[category],K594))</f>
        <v>-1</v>
      </c>
      <c r="W594">
        <f>IF(ISBLANK(L594),-1,COUNTIF(all_tags[],L594)-COUNTIF(all_tags[category],L594))</f>
        <v>-1</v>
      </c>
      <c r="X594">
        <f>IF(ISBLANK(M594),-1,COUNTIF(all_tags[],M594)-COUNTIF(all_tags[category],M594))</f>
        <v>-1</v>
      </c>
      <c r="Y594">
        <f>IF(ISBLANK(N594),-1,COUNTIF(all_tags[],N594)-COUNTIF(all_tags[category],N594))</f>
        <v>-1</v>
      </c>
      <c r="Z594">
        <f>IF(ISBLANK(O594),-1,COUNTIF(all_tags[],O594)-COUNTIF(all_tags[category],O594))</f>
        <v>-1</v>
      </c>
      <c r="AB594" t="str">
        <f>Table5[[#This Row],[link_id]]</f>
        <v>L01330</v>
      </c>
      <c r="AC594" s="5" t="str">
        <f>_xlfn.TEXTJOIN("#",TRUE,
IFERROR(VLOOKUP($F594,all_tags[format],1,FALSE),""),
IFERROR(VLOOKUP($G594,all_tags[format],1,FALSE),""),
IFERROR(VLOOKUP($H594,all_tags[format],1,FALSE),""),
IFERROR(VLOOKUP($I594,all_tags[format],1,FALSE),""),
IFERROR(VLOOKUP($J594,all_tags[format],1,FALSE),""),
IFERROR(VLOOKUP($K594,all_tags[format],1,FALSE),""),
IFERROR(VLOOKUP($L594,all_tags[format],1,FALSE),""),
IFERROR(VLOOKUP($M594,all_tags[format],1,FALSE),""),
IFERROR(VLOOKUP($N594,all_tags[format],1,FALSE),""),
IFERROR(VLOOKUP($O594,all_tags[format],1,FALSE),"")
)</f>
        <v>post</v>
      </c>
      <c r="AD594" s="5" t="str">
        <f>_xlfn.TEXTJOIN("#",TRUE,
IFERROR(VLOOKUP($F594,all_tags[type],1,FALSE),""),
IFERROR(VLOOKUP($G594,all_tags[type],1,FALSE),""),
IFERROR(VLOOKUP($H594,all_tags[type],1,FALSE),""),
IFERROR(VLOOKUP($I594,all_tags[type],1,FALSE),""),
IFERROR(VLOOKUP($J594,all_tags[type],1,FALSE),""),
IFERROR(VLOOKUP($K594,all_tags[type],1,FALSE),""),
IFERROR(VLOOKUP($L594,all_tags[type],1,FALSE),""),
IFERROR(VLOOKUP($M594,all_tags[type],1,FALSE),""),
IFERROR(VLOOKUP($N594,all_tags[type],1,FALSE),""),
IFERROR(VLOOKUP($O594,all_tags[type],1,FALSE),"")
)</f>
        <v>list#resource</v>
      </c>
      <c r="AE594" s="5" t="str">
        <f>_xlfn.TEXTJOIN("#",TRUE,
IFERROR(VLOOKUP($F594,all_tags[level],1,FALSE),""),
IFERROR(VLOOKUP($G594,all_tags[level],1,FALSE),""),
IFERROR(VLOOKUP($H594,all_tags[level],1,FALSE),""),
IFERROR(VLOOKUP($I594,all_tags[level],1,FALSE),""),
IFERROR(VLOOKUP($J594,all_tags[level],1,FALSE),""),
IFERROR(VLOOKUP($K594,all_tags[level],1,FALSE),""),
IFERROR(VLOOKUP($L594,all_tags[level],1,FALSE),""),
IFERROR(VLOOKUP($M594,all_tags[level],1,FALSE),""),
IFERROR(VLOOKUP($N594,all_tags[level],1,FALSE),""),
IFERROR(VLOOKUP($O594,all_tags[level],1,FALSE),"")
)</f>
        <v/>
      </c>
      <c r="AF594" s="5" t="str">
        <f>_xlfn.TEXTJOIN("#",TRUE,
IFERROR(VLOOKUP($F594,all_tags[style],1,FALSE),""),
IFERROR(VLOOKUP($G594,all_tags[style],1,FALSE),""),
IFERROR(VLOOKUP($H594,all_tags[style],1,FALSE),""),
IFERROR(VLOOKUP($I594,all_tags[style],1,FALSE),""),
IFERROR(VLOOKUP($J594,all_tags[style],1,FALSE),""),
IFERROR(VLOOKUP($K594,all_tags[style],1,FALSE),""),
IFERROR(VLOOKUP($L594,all_tags[style],1,FALSE),""),
IFERROR(VLOOKUP($M594,all_tags[style],1,FALSE),""),
IFERROR(VLOOKUP($N594,all_tags[style],1,FALSE),""),
IFERROR(VLOOKUP($O594,all_tags[style],1,FALSE),"")
)</f>
        <v/>
      </c>
      <c r="AG594" s="5" t="str">
        <f>_xlfn.TEXTJOIN("#",TRUE,
IFERROR(VLOOKUP($F594,all_tags[theme],1,FALSE),""),
IFERROR(VLOOKUP($G594,all_tags[theme],1,FALSE),""),
IFERROR(VLOOKUP($H594,all_tags[theme],1,FALSE),""),
IFERROR(VLOOKUP($I594,all_tags[theme],1,FALSE),""),
IFERROR(VLOOKUP($J594,all_tags[theme],1,FALSE),""),
IFERROR(VLOOKUP($K594,all_tags[theme],1,FALSE),""),
IFERROR(VLOOKUP($L594,all_tags[theme],1,FALSE),""),
IFERROR(VLOOKUP($M594,all_tags[theme],1,FALSE),""),
IFERROR(VLOOKUP($N594,all_tags[theme],1,FALSE),""),
IFERROR(VLOOKUP($O594,all_tags[theme],1,FALSE),"")
)</f>
        <v/>
      </c>
      <c r="AH594" s="5" t="str">
        <f>_xlfn.TEXTJOIN("#",TRUE,
IFERROR(VLOOKUP($F594,all_tags[topic],1,FALSE),""),
IFERROR(VLOOKUP($G594,all_tags[topic],1,FALSE),""),
IFERROR(VLOOKUP($H594,all_tags[topic],1,FALSE),""),
IFERROR(VLOOKUP($I594,all_tags[topic],1,FALSE),""),
IFERROR(VLOOKUP($J594,all_tags[topic],1,FALSE),""),
IFERROR(VLOOKUP($K594,all_tags[topic],1,FALSE),""),
IFERROR(VLOOKUP($L594,all_tags[topic],1,FALSE),""),
IFERROR(VLOOKUP($M594,all_tags[topic],1,FALSE),""),
IFERROR(VLOOKUP($N594,all_tags[topic],1,FALSE),""),
IFERROR(VLOOKUP($O594,all_tags[topic],1,FALSE),"")
)</f>
        <v>technology</v>
      </c>
      <c r="AI594" s="5" t="str">
        <f>_xlfn.TEXTJOIN("#",TRUE,
IFERROR(VLOOKUP($F594,all_tags[area],1,FALSE),""),
IFERROR(VLOOKUP($G594,all_tags[area],1,FALSE),""),
IFERROR(VLOOKUP($H594,all_tags[area],1,FALSE),""),
IFERROR(VLOOKUP($I594,all_tags[area],1,FALSE),""),
IFERROR(VLOOKUP($J594,all_tags[area],1,FALSE),""),
IFERROR(VLOOKUP($K594,all_tags[area],1,FALSE),""),
IFERROR(VLOOKUP($L594,all_tags[area],1,FALSE),""),
IFERROR(VLOOKUP($M594,all_tags[area],1,FALSE),""),
IFERROR(VLOOKUP($N594,all_tags[area],1,FALSE),""),
IFERROR(VLOOKUP($O594,all_tags[area],1,FALSE),"")
)</f>
        <v/>
      </c>
      <c r="AJ594" s="5" t="str">
        <f>_xlfn.TEXTJOIN("#",TRUE,
IFERROR(VLOOKUP($F594,all_tags[technology],1,FALSE),""),
IFERROR(VLOOKUP($G594,all_tags[technology],1,FALSE),""),
IFERROR(VLOOKUP($H594,all_tags[technology],1,FALSE),""),
IFERROR(VLOOKUP($I594,all_tags[technology],1,FALSE),""),
IFERROR(VLOOKUP($J594,all_tags[technology],1,FALSE),""),
IFERROR(VLOOKUP($K594,all_tags[technology],1,FALSE),""),
IFERROR(VLOOKUP($L594,all_tags[technology],1,FALSE),""),
IFERROR(VLOOKUP($M594,all_tags[technology],1,FALSE),""),
IFERROR(VLOOKUP($N594,all_tags[technology],1,FALSE),""),
IFERROR(VLOOKUP($O594,all_tags[technology],1,FALSE),"")
)</f>
        <v>rstats</v>
      </c>
      <c r="AK594" s="5" t="str">
        <f>_xlfn.TEXTJOIN("#",TRUE,
IFERROR(VLOOKUP($F594,all_tags[other],1,FALSE),""),
IFERROR(VLOOKUP($G594,all_tags[other],1,FALSE),""),
IFERROR(VLOOKUP($H594,all_tags[other],1,FALSE),""),
IFERROR(VLOOKUP($I594,all_tags[other],1,FALSE),""),
IFERROR(VLOOKUP($J594,all_tags[other],1,FALSE),""),
IFERROR(VLOOKUP($K594,all_tags[other],1,FALSE),""),
IFERROR(VLOOKUP($L594,all_tags[other],1,FALSE),""),
IFERROR(VLOOKUP($M594,all_tags[other],1,FALSE),""),
IFERROR(VLOOKUP($N594,all_tags[other],1,FALSE),""),
IFERROR(VLOOKUP($O594,all_tags[other],1,FALSE),"")
)</f>
        <v/>
      </c>
      <c r="AL594" t="str">
        <f t="shared" si="9"/>
        <v>post;list;resource;technology;rstats</v>
      </c>
    </row>
    <row r="595" spans="1:38" x14ac:dyDescent="0.25">
      <c r="A595" t="str">
        <f>source_data[[#This Row],[link_id]]</f>
        <v>L01331</v>
      </c>
      <c r="B595" t="str">
        <f>source_data[[#This Row],[link]]</f>
        <v>http://advances.sciencemag.org/content/5/1/eaat7550.full</v>
      </c>
      <c r="C595" t="str">
        <f>source_data[[#This Row],[article_title]]</f>
        <v>Typical physics Ph.D. admissions criteria limit access to underrepresented groups but fail to predict doctoral completion</v>
      </c>
      <c r="D595" t="str">
        <f>source_data[[#This Row],[concatenate]]</f>
        <v>paper;research;example;inspiration;statistics</v>
      </c>
      <c r="E595">
        <f>source_data[[#This Row],[tag_count]]</f>
        <v>6</v>
      </c>
      <c r="F595" t="str" cm="1">
        <f t="array" ref="F595:J595">_xlfn.TEXTSPLIT(Table5[[#This Row],[concatenate]],";")</f>
        <v>paper</v>
      </c>
      <c r="G595" t="str">
        <v>research</v>
      </c>
      <c r="H595" t="str">
        <v>example</v>
      </c>
      <c r="I595" t="str">
        <v>inspiration</v>
      </c>
      <c r="J595" t="str">
        <v>statistics</v>
      </c>
      <c r="Q595">
        <f>IF(ISBLANK(F595),-1,COUNTIF(all_tags[],F595)-COUNTIF(all_tags[category],F595))</f>
        <v>1</v>
      </c>
      <c r="R595">
        <f>IF(ISBLANK(G595),-1,COUNTIF(all_tags[],G595)-COUNTIF(all_tags[category],G595))</f>
        <v>1</v>
      </c>
      <c r="S595">
        <f>IF(ISBLANK(H595),-1,COUNTIF(all_tags[],H595)-COUNTIF(all_tags[category],H595))</f>
        <v>1</v>
      </c>
      <c r="T595">
        <f>IF(ISBLANK(I595),-1,COUNTIF(all_tags[],I595)-COUNTIF(all_tags[category],I595))</f>
        <v>1</v>
      </c>
      <c r="U595">
        <f>IF(ISBLANK(J595),-1,COUNTIF(all_tags[],J595)-COUNTIF(all_tags[category],J595))</f>
        <v>1</v>
      </c>
      <c r="V595">
        <f>IF(ISBLANK(K595),-1,COUNTIF(all_tags[],K595)-COUNTIF(all_tags[category],K595))</f>
        <v>-1</v>
      </c>
      <c r="W595">
        <f>IF(ISBLANK(L595),-1,COUNTIF(all_tags[],L595)-COUNTIF(all_tags[category],L595))</f>
        <v>-1</v>
      </c>
      <c r="X595">
        <f>IF(ISBLANK(M595),-1,COUNTIF(all_tags[],M595)-COUNTIF(all_tags[category],M595))</f>
        <v>-1</v>
      </c>
      <c r="Y595">
        <f>IF(ISBLANK(N595),-1,COUNTIF(all_tags[],N595)-COUNTIF(all_tags[category],N595))</f>
        <v>-1</v>
      </c>
      <c r="Z595">
        <f>IF(ISBLANK(O595),-1,COUNTIF(all_tags[],O595)-COUNTIF(all_tags[category],O595))</f>
        <v>-1</v>
      </c>
      <c r="AB595" t="str">
        <f>Table5[[#This Row],[link_id]]</f>
        <v>L01331</v>
      </c>
      <c r="AC595" s="5" t="str">
        <f>_xlfn.TEXTJOIN("#",TRUE,
IFERROR(VLOOKUP($F595,all_tags[format],1,FALSE),""),
IFERROR(VLOOKUP($G595,all_tags[format],1,FALSE),""),
IFERROR(VLOOKUP($H595,all_tags[format],1,FALSE),""),
IFERROR(VLOOKUP($I595,all_tags[format],1,FALSE),""),
IFERROR(VLOOKUP($J595,all_tags[format],1,FALSE),""),
IFERROR(VLOOKUP($K595,all_tags[format],1,FALSE),""),
IFERROR(VLOOKUP($L595,all_tags[format],1,FALSE),""),
IFERROR(VLOOKUP($M595,all_tags[format],1,FALSE),""),
IFERROR(VLOOKUP($N595,all_tags[format],1,FALSE),""),
IFERROR(VLOOKUP($O595,all_tags[format],1,FALSE),"")
)</f>
        <v>paper</v>
      </c>
      <c r="AD595" s="5" t="str">
        <f>_xlfn.TEXTJOIN("#",TRUE,
IFERROR(VLOOKUP($F595,all_tags[type],1,FALSE),""),
IFERROR(VLOOKUP($G595,all_tags[type],1,FALSE),""),
IFERROR(VLOOKUP($H595,all_tags[type],1,FALSE),""),
IFERROR(VLOOKUP($I595,all_tags[type],1,FALSE),""),
IFERROR(VLOOKUP($J595,all_tags[type],1,FALSE),""),
IFERROR(VLOOKUP($K595,all_tags[type],1,FALSE),""),
IFERROR(VLOOKUP($L595,all_tags[type],1,FALSE),""),
IFERROR(VLOOKUP($M595,all_tags[type],1,FALSE),""),
IFERROR(VLOOKUP($N595,all_tags[type],1,FALSE),""),
IFERROR(VLOOKUP($O595,all_tags[type],1,FALSE),"")
)</f>
        <v>research</v>
      </c>
      <c r="AE595" s="5" t="str">
        <f>_xlfn.TEXTJOIN("#",TRUE,
IFERROR(VLOOKUP($F595,all_tags[level],1,FALSE),""),
IFERROR(VLOOKUP($G595,all_tags[level],1,FALSE),""),
IFERROR(VLOOKUP($H595,all_tags[level],1,FALSE),""),
IFERROR(VLOOKUP($I595,all_tags[level],1,FALSE),""),
IFERROR(VLOOKUP($J595,all_tags[level],1,FALSE),""),
IFERROR(VLOOKUP($K595,all_tags[level],1,FALSE),""),
IFERROR(VLOOKUP($L595,all_tags[level],1,FALSE),""),
IFERROR(VLOOKUP($M595,all_tags[level],1,FALSE),""),
IFERROR(VLOOKUP($N595,all_tags[level],1,FALSE),""),
IFERROR(VLOOKUP($O595,all_tags[level],1,FALSE),"")
)</f>
        <v>example</v>
      </c>
      <c r="AF595" s="5" t="str">
        <f>_xlfn.TEXTJOIN("#",TRUE,
IFERROR(VLOOKUP($F595,all_tags[style],1,FALSE),""),
IFERROR(VLOOKUP($G595,all_tags[style],1,FALSE),""),
IFERROR(VLOOKUP($H595,all_tags[style],1,FALSE),""),
IFERROR(VLOOKUP($I595,all_tags[style],1,FALSE),""),
IFERROR(VLOOKUP($J595,all_tags[style],1,FALSE),""),
IFERROR(VLOOKUP($K595,all_tags[style],1,FALSE),""),
IFERROR(VLOOKUP($L595,all_tags[style],1,FALSE),""),
IFERROR(VLOOKUP($M595,all_tags[style],1,FALSE),""),
IFERROR(VLOOKUP($N595,all_tags[style],1,FALSE),""),
IFERROR(VLOOKUP($O595,all_tags[style],1,FALSE),"")
)</f>
        <v/>
      </c>
      <c r="AG595" s="5" t="str">
        <f>_xlfn.TEXTJOIN("#",TRUE,
IFERROR(VLOOKUP($F595,all_tags[theme],1,FALSE),""),
IFERROR(VLOOKUP($G595,all_tags[theme],1,FALSE),""),
IFERROR(VLOOKUP($H595,all_tags[theme],1,FALSE),""),
IFERROR(VLOOKUP($I595,all_tags[theme],1,FALSE),""),
IFERROR(VLOOKUP($J595,all_tags[theme],1,FALSE),""),
IFERROR(VLOOKUP($K595,all_tags[theme],1,FALSE),""),
IFERROR(VLOOKUP($L595,all_tags[theme],1,FALSE),""),
IFERROR(VLOOKUP($M595,all_tags[theme],1,FALSE),""),
IFERROR(VLOOKUP($N595,all_tags[theme],1,FALSE),""),
IFERROR(VLOOKUP($O595,all_tags[theme],1,FALSE),"")
)</f>
        <v/>
      </c>
      <c r="AH595" s="5" t="str">
        <f>_xlfn.TEXTJOIN("#",TRUE,
IFERROR(VLOOKUP($F595,all_tags[topic],1,FALSE),""),
IFERROR(VLOOKUP($G595,all_tags[topic],1,FALSE),""),
IFERROR(VLOOKUP($H595,all_tags[topic],1,FALSE),""),
IFERROR(VLOOKUP($I595,all_tags[topic],1,FALSE),""),
IFERROR(VLOOKUP($J595,all_tags[topic],1,FALSE),""),
IFERROR(VLOOKUP($K595,all_tags[topic],1,FALSE),""),
IFERROR(VLOOKUP($L595,all_tags[topic],1,FALSE),""),
IFERROR(VLOOKUP($M595,all_tags[topic],1,FALSE),""),
IFERROR(VLOOKUP($N595,all_tags[topic],1,FALSE),""),
IFERROR(VLOOKUP($O595,all_tags[topic],1,FALSE),"")
)</f>
        <v/>
      </c>
      <c r="AI595" s="5" t="str">
        <f>_xlfn.TEXTJOIN("#",TRUE,
IFERROR(VLOOKUP($F595,all_tags[area],1,FALSE),""),
IFERROR(VLOOKUP($G595,all_tags[area],1,FALSE),""),
IFERROR(VLOOKUP($H595,all_tags[area],1,FALSE),""),
IFERROR(VLOOKUP($I595,all_tags[area],1,FALSE),""),
IFERROR(VLOOKUP($J595,all_tags[area],1,FALSE),""),
IFERROR(VLOOKUP($K595,all_tags[area],1,FALSE),""),
IFERROR(VLOOKUP($L595,all_tags[area],1,FALSE),""),
IFERROR(VLOOKUP($M595,all_tags[area],1,FALSE),""),
IFERROR(VLOOKUP($N595,all_tags[area],1,FALSE),""),
IFERROR(VLOOKUP($O595,all_tags[area],1,FALSE),"")
)</f>
        <v>statistics</v>
      </c>
      <c r="AJ595" s="5" t="str">
        <f>_xlfn.TEXTJOIN("#",TRUE,
IFERROR(VLOOKUP($F595,all_tags[technology],1,FALSE),""),
IFERROR(VLOOKUP($G595,all_tags[technology],1,FALSE),""),
IFERROR(VLOOKUP($H595,all_tags[technology],1,FALSE),""),
IFERROR(VLOOKUP($I595,all_tags[technology],1,FALSE),""),
IFERROR(VLOOKUP($J595,all_tags[technology],1,FALSE),""),
IFERROR(VLOOKUP($K595,all_tags[technology],1,FALSE),""),
IFERROR(VLOOKUP($L595,all_tags[technology],1,FALSE),""),
IFERROR(VLOOKUP($M595,all_tags[technology],1,FALSE),""),
IFERROR(VLOOKUP($N595,all_tags[technology],1,FALSE),""),
IFERROR(VLOOKUP($O595,all_tags[technology],1,FALSE),"")
)</f>
        <v/>
      </c>
      <c r="AK595" s="5" t="str">
        <f>_xlfn.TEXTJOIN("#",TRUE,
IFERROR(VLOOKUP($F595,all_tags[other],1,FALSE),""),
IFERROR(VLOOKUP($G595,all_tags[other],1,FALSE),""),
IFERROR(VLOOKUP($H595,all_tags[other],1,FALSE),""),
IFERROR(VLOOKUP($I595,all_tags[other],1,FALSE),""),
IFERROR(VLOOKUP($J595,all_tags[other],1,FALSE),""),
IFERROR(VLOOKUP($K595,all_tags[other],1,FALSE),""),
IFERROR(VLOOKUP($L595,all_tags[other],1,FALSE),""),
IFERROR(VLOOKUP($M595,all_tags[other],1,FALSE),""),
IFERROR(VLOOKUP($N595,all_tags[other],1,FALSE),""),
IFERROR(VLOOKUP($O595,all_tags[other],1,FALSE),"")
)</f>
        <v>inspiration</v>
      </c>
      <c r="AL595" t="str">
        <f t="shared" si="9"/>
        <v>paper;research;example;statistics;inspiration</v>
      </c>
    </row>
    <row r="596" spans="1:38" x14ac:dyDescent="0.25">
      <c r="A596" t="str">
        <f>source_data[[#This Row],[link_id]]</f>
        <v>L01334</v>
      </c>
      <c r="B596" t="str">
        <f>source_data[[#This Row],[link]]</f>
        <v>http://blog.schochastics.net/post/an-rstudio-addin-for-network-analysis-and-visualization/</v>
      </c>
      <c r="C596" t="str">
        <f>source_data[[#This Row],[article_title]]</f>
        <v>An Rstudio Addin for Network Analysis and Visualization</v>
      </c>
      <c r="D596" t="str">
        <f>source_data[[#This Row],[concatenate]]</f>
        <v>post;package;how-to;data-viz;technology;network-graph;rstats</v>
      </c>
      <c r="E596">
        <f>source_data[[#This Row],[tag_count]]</f>
        <v>6</v>
      </c>
      <c r="F596" t="str" cm="1">
        <f t="array" ref="F596:L596">_xlfn.TEXTSPLIT(Table5[[#This Row],[concatenate]],";")</f>
        <v>post</v>
      </c>
      <c r="G596" t="str">
        <v>package</v>
      </c>
      <c r="H596" t="str">
        <v>how-to</v>
      </c>
      <c r="I596" t="str">
        <v>data-viz</v>
      </c>
      <c r="J596" t="str">
        <v>technology</v>
      </c>
      <c r="K596" t="str">
        <v>network-graph</v>
      </c>
      <c r="L596" t="str">
        <v>rstats</v>
      </c>
      <c r="Q596">
        <f>IF(ISBLANK(F596),-1,COUNTIF(all_tags[],F596)-COUNTIF(all_tags[category],F596))</f>
        <v>1</v>
      </c>
      <c r="R596">
        <f>IF(ISBLANK(G596),-1,COUNTIF(all_tags[],G596)-COUNTIF(all_tags[category],G596))</f>
        <v>1</v>
      </c>
      <c r="S596">
        <f>IF(ISBLANK(H596),-1,COUNTIF(all_tags[],H596)-COUNTIF(all_tags[category],H596))</f>
        <v>1</v>
      </c>
      <c r="T596">
        <f>IF(ISBLANK(I596),-1,COUNTIF(all_tags[],I596)-COUNTIF(all_tags[category],I596))</f>
        <v>1</v>
      </c>
      <c r="U596">
        <f>IF(ISBLANK(J596),-1,COUNTIF(all_tags[],J596)-COUNTIF(all_tags[category],J596))</f>
        <v>1</v>
      </c>
      <c r="V596">
        <f>IF(ISBLANK(K596),-1,COUNTIF(all_tags[],K596)-COUNTIF(all_tags[category],K596))</f>
        <v>1</v>
      </c>
      <c r="W596">
        <f>IF(ISBLANK(L596),-1,COUNTIF(all_tags[],L596)-COUNTIF(all_tags[category],L596))</f>
        <v>1</v>
      </c>
      <c r="X596">
        <f>IF(ISBLANK(M596),-1,COUNTIF(all_tags[],M596)-COUNTIF(all_tags[category],M596))</f>
        <v>-1</v>
      </c>
      <c r="Y596">
        <f>IF(ISBLANK(N596),-1,COUNTIF(all_tags[],N596)-COUNTIF(all_tags[category],N596))</f>
        <v>-1</v>
      </c>
      <c r="Z596">
        <f>IF(ISBLANK(O596),-1,COUNTIF(all_tags[],O596)-COUNTIF(all_tags[category],O596))</f>
        <v>-1</v>
      </c>
      <c r="AB596" t="str">
        <f>Table5[[#This Row],[link_id]]</f>
        <v>L01334</v>
      </c>
      <c r="AC596" s="5" t="str">
        <f>_xlfn.TEXTJOIN("#",TRUE,
IFERROR(VLOOKUP($F596,all_tags[format],1,FALSE),""),
IFERROR(VLOOKUP($G596,all_tags[format],1,FALSE),""),
IFERROR(VLOOKUP($H596,all_tags[format],1,FALSE),""),
IFERROR(VLOOKUP($I596,all_tags[format],1,FALSE),""),
IFERROR(VLOOKUP($J596,all_tags[format],1,FALSE),""),
IFERROR(VLOOKUP($K596,all_tags[format],1,FALSE),""),
IFERROR(VLOOKUP($L596,all_tags[format],1,FALSE),""),
IFERROR(VLOOKUP($M596,all_tags[format],1,FALSE),""),
IFERROR(VLOOKUP($N596,all_tags[format],1,FALSE),""),
IFERROR(VLOOKUP($O596,all_tags[format],1,FALSE),"")
)</f>
        <v>post#package</v>
      </c>
      <c r="AD596" s="5" t="str">
        <f>_xlfn.TEXTJOIN("#",TRUE,
IFERROR(VLOOKUP($F596,all_tags[type],1,FALSE),""),
IFERROR(VLOOKUP($G596,all_tags[type],1,FALSE),""),
IFERROR(VLOOKUP($H596,all_tags[type],1,FALSE),""),
IFERROR(VLOOKUP($I596,all_tags[type],1,FALSE),""),
IFERROR(VLOOKUP($J596,all_tags[type],1,FALSE),""),
IFERROR(VLOOKUP($K596,all_tags[type],1,FALSE),""),
IFERROR(VLOOKUP($L596,all_tags[type],1,FALSE),""),
IFERROR(VLOOKUP($M596,all_tags[type],1,FALSE),""),
IFERROR(VLOOKUP($N596,all_tags[type],1,FALSE),""),
IFERROR(VLOOKUP($O596,all_tags[type],1,FALSE),"")
)</f>
        <v>how-to</v>
      </c>
      <c r="AE596" s="5" t="str">
        <f>_xlfn.TEXTJOIN("#",TRUE,
IFERROR(VLOOKUP($F596,all_tags[level],1,FALSE),""),
IFERROR(VLOOKUP($G596,all_tags[level],1,FALSE),""),
IFERROR(VLOOKUP($H596,all_tags[level],1,FALSE),""),
IFERROR(VLOOKUP($I596,all_tags[level],1,FALSE),""),
IFERROR(VLOOKUP($J596,all_tags[level],1,FALSE),""),
IFERROR(VLOOKUP($K596,all_tags[level],1,FALSE),""),
IFERROR(VLOOKUP($L596,all_tags[level],1,FALSE),""),
IFERROR(VLOOKUP($M596,all_tags[level],1,FALSE),""),
IFERROR(VLOOKUP($N596,all_tags[level],1,FALSE),""),
IFERROR(VLOOKUP($O596,all_tags[level],1,FALSE),"")
)</f>
        <v/>
      </c>
      <c r="AF596" s="5" t="str">
        <f>_xlfn.TEXTJOIN("#",TRUE,
IFERROR(VLOOKUP($F596,all_tags[style],1,FALSE),""),
IFERROR(VLOOKUP($G596,all_tags[style],1,FALSE),""),
IFERROR(VLOOKUP($H596,all_tags[style],1,FALSE),""),
IFERROR(VLOOKUP($I596,all_tags[style],1,FALSE),""),
IFERROR(VLOOKUP($J596,all_tags[style],1,FALSE),""),
IFERROR(VLOOKUP($K596,all_tags[style],1,FALSE),""),
IFERROR(VLOOKUP($L596,all_tags[style],1,FALSE),""),
IFERROR(VLOOKUP($M596,all_tags[style],1,FALSE),""),
IFERROR(VLOOKUP($N596,all_tags[style],1,FALSE),""),
IFERROR(VLOOKUP($O596,all_tags[style],1,FALSE),"")
)</f>
        <v/>
      </c>
      <c r="AG596" s="5" t="str">
        <f>_xlfn.TEXTJOIN("#",TRUE,
IFERROR(VLOOKUP($F596,all_tags[theme],1,FALSE),""),
IFERROR(VLOOKUP($G596,all_tags[theme],1,FALSE),""),
IFERROR(VLOOKUP($H596,all_tags[theme],1,FALSE),""),
IFERROR(VLOOKUP($I596,all_tags[theme],1,FALSE),""),
IFERROR(VLOOKUP($J596,all_tags[theme],1,FALSE),""),
IFERROR(VLOOKUP($K596,all_tags[theme],1,FALSE),""),
IFERROR(VLOOKUP($L596,all_tags[theme],1,FALSE),""),
IFERROR(VLOOKUP($M596,all_tags[theme],1,FALSE),""),
IFERROR(VLOOKUP($N596,all_tags[theme],1,FALSE),""),
IFERROR(VLOOKUP($O596,all_tags[theme],1,FALSE),"")
)</f>
        <v>data-viz</v>
      </c>
      <c r="AH596" s="5" t="str">
        <f>_xlfn.TEXTJOIN("#",TRUE,
IFERROR(VLOOKUP($F596,all_tags[topic],1,FALSE),""),
IFERROR(VLOOKUP($G596,all_tags[topic],1,FALSE),""),
IFERROR(VLOOKUP($H596,all_tags[topic],1,FALSE),""),
IFERROR(VLOOKUP($I596,all_tags[topic],1,FALSE),""),
IFERROR(VLOOKUP($J596,all_tags[topic],1,FALSE),""),
IFERROR(VLOOKUP($K596,all_tags[topic],1,FALSE),""),
IFERROR(VLOOKUP($L596,all_tags[topic],1,FALSE),""),
IFERROR(VLOOKUP($M596,all_tags[topic],1,FALSE),""),
IFERROR(VLOOKUP($N596,all_tags[topic],1,FALSE),""),
IFERROR(VLOOKUP($O596,all_tags[topic],1,FALSE),"")
)</f>
        <v>technology</v>
      </c>
      <c r="AI596" s="5" t="str">
        <f>_xlfn.TEXTJOIN("#",TRUE,
IFERROR(VLOOKUP($F596,all_tags[area],1,FALSE),""),
IFERROR(VLOOKUP($G596,all_tags[area],1,FALSE),""),
IFERROR(VLOOKUP($H596,all_tags[area],1,FALSE),""),
IFERROR(VLOOKUP($I596,all_tags[area],1,FALSE),""),
IFERROR(VLOOKUP($J596,all_tags[area],1,FALSE),""),
IFERROR(VLOOKUP($K596,all_tags[area],1,FALSE),""),
IFERROR(VLOOKUP($L596,all_tags[area],1,FALSE),""),
IFERROR(VLOOKUP($M596,all_tags[area],1,FALSE),""),
IFERROR(VLOOKUP($N596,all_tags[area],1,FALSE),""),
IFERROR(VLOOKUP($O596,all_tags[area],1,FALSE),"")
)</f>
        <v>network-graph</v>
      </c>
      <c r="AJ596" s="5" t="str">
        <f>_xlfn.TEXTJOIN("#",TRUE,
IFERROR(VLOOKUP($F596,all_tags[technology],1,FALSE),""),
IFERROR(VLOOKUP($G596,all_tags[technology],1,FALSE),""),
IFERROR(VLOOKUP($H596,all_tags[technology],1,FALSE),""),
IFERROR(VLOOKUP($I596,all_tags[technology],1,FALSE),""),
IFERROR(VLOOKUP($J596,all_tags[technology],1,FALSE),""),
IFERROR(VLOOKUP($K596,all_tags[technology],1,FALSE),""),
IFERROR(VLOOKUP($L596,all_tags[technology],1,FALSE),""),
IFERROR(VLOOKUP($M596,all_tags[technology],1,FALSE),""),
IFERROR(VLOOKUP($N596,all_tags[technology],1,FALSE),""),
IFERROR(VLOOKUP($O596,all_tags[technology],1,FALSE),"")
)</f>
        <v>rstats</v>
      </c>
      <c r="AK596" s="5" t="str">
        <f>_xlfn.TEXTJOIN("#",TRUE,
IFERROR(VLOOKUP($F596,all_tags[other],1,FALSE),""),
IFERROR(VLOOKUP($G596,all_tags[other],1,FALSE),""),
IFERROR(VLOOKUP($H596,all_tags[other],1,FALSE),""),
IFERROR(VLOOKUP($I596,all_tags[other],1,FALSE),""),
IFERROR(VLOOKUP($J596,all_tags[other],1,FALSE),""),
IFERROR(VLOOKUP($K596,all_tags[other],1,FALSE),""),
IFERROR(VLOOKUP($L596,all_tags[other],1,FALSE),""),
IFERROR(VLOOKUP($M596,all_tags[other],1,FALSE),""),
IFERROR(VLOOKUP($N596,all_tags[other],1,FALSE),""),
IFERROR(VLOOKUP($O596,all_tags[other],1,FALSE),"")
)</f>
        <v/>
      </c>
      <c r="AL596" t="str">
        <f t="shared" si="9"/>
        <v>post;package;how-to;data-viz;technology;network-graph;rstats</v>
      </c>
    </row>
    <row r="597" spans="1:38" ht="30" x14ac:dyDescent="0.25">
      <c r="A597" t="str">
        <f>source_data[[#This Row],[link_id]]</f>
        <v>L01338</v>
      </c>
      <c r="B597" t="str">
        <f>source_data[[#This Row],[link]]</f>
        <v>https://tjukanov.org/vintage-isochrones/</v>
      </c>
      <c r="C597" t="str">
        <f>source_data[[#This Row],[article_title]]</f>
        <v>Vintage Isochrones</v>
      </c>
      <c r="D597" t="str">
        <f>source_data[[#This Row],[concatenate]]</f>
        <v>visual;inspiration;geospatial;vintage</v>
      </c>
      <c r="E597">
        <f>source_data[[#This Row],[tag_count]]</f>
        <v>5</v>
      </c>
      <c r="F597" t="str" cm="1">
        <f t="array" ref="F597:I597">_xlfn.TEXTSPLIT(Table5[[#This Row],[concatenate]],";")</f>
        <v>visual</v>
      </c>
      <c r="G597" t="str">
        <v>inspiration</v>
      </c>
      <c r="H597" t="str">
        <v>geospatial</v>
      </c>
      <c r="I597" t="str">
        <v>vintage</v>
      </c>
      <c r="Q597">
        <f>IF(ISBLANK(F597),-1,COUNTIF(all_tags[],F597)-COUNTIF(all_tags[category],F597))</f>
        <v>1</v>
      </c>
      <c r="R597">
        <f>IF(ISBLANK(G597),-1,COUNTIF(all_tags[],G597)-COUNTIF(all_tags[category],G597))</f>
        <v>1</v>
      </c>
      <c r="S597">
        <f>IF(ISBLANK(H597),-1,COUNTIF(all_tags[],H597)-COUNTIF(all_tags[category],H597))</f>
        <v>1</v>
      </c>
      <c r="T597">
        <f>IF(ISBLANK(I597),-1,COUNTIF(all_tags[],I597)-COUNTIF(all_tags[category],I597))</f>
        <v>1</v>
      </c>
      <c r="U597">
        <f>IF(ISBLANK(J597),-1,COUNTIF(all_tags[],J597)-COUNTIF(all_tags[category],J597))</f>
        <v>-1</v>
      </c>
      <c r="V597">
        <f>IF(ISBLANK(K597),-1,COUNTIF(all_tags[],K597)-COUNTIF(all_tags[category],K597))</f>
        <v>-1</v>
      </c>
      <c r="W597">
        <f>IF(ISBLANK(L597),-1,COUNTIF(all_tags[],L597)-COUNTIF(all_tags[category],L597))</f>
        <v>-1</v>
      </c>
      <c r="X597">
        <f>IF(ISBLANK(M597),-1,COUNTIF(all_tags[],M597)-COUNTIF(all_tags[category],M597))</f>
        <v>-1</v>
      </c>
      <c r="Y597">
        <f>IF(ISBLANK(N597),-1,COUNTIF(all_tags[],N597)-COUNTIF(all_tags[category],N597))</f>
        <v>-1</v>
      </c>
      <c r="Z597">
        <f>IF(ISBLANK(O597),-1,COUNTIF(all_tags[],O597)-COUNTIF(all_tags[category],O597))</f>
        <v>-1</v>
      </c>
      <c r="AB597" t="str">
        <f>Table5[[#This Row],[link_id]]</f>
        <v>L01338</v>
      </c>
      <c r="AC597" s="5" t="str">
        <f>_xlfn.TEXTJOIN("#",TRUE,
IFERROR(VLOOKUP($F597,all_tags[format],1,FALSE),""),
IFERROR(VLOOKUP($G597,all_tags[format],1,FALSE),""),
IFERROR(VLOOKUP($H597,all_tags[format],1,FALSE),""),
IFERROR(VLOOKUP($I597,all_tags[format],1,FALSE),""),
IFERROR(VLOOKUP($J597,all_tags[format],1,FALSE),""),
IFERROR(VLOOKUP($K597,all_tags[format],1,FALSE),""),
IFERROR(VLOOKUP($L597,all_tags[format],1,FALSE),""),
IFERROR(VLOOKUP($M597,all_tags[format],1,FALSE),""),
IFERROR(VLOOKUP($N597,all_tags[format],1,FALSE),""),
IFERROR(VLOOKUP($O597,all_tags[format],1,FALSE),"")
)</f>
        <v/>
      </c>
      <c r="AD597" s="5" t="str">
        <f>_xlfn.TEXTJOIN("#",TRUE,
IFERROR(VLOOKUP($F597,all_tags[type],1,FALSE),""),
IFERROR(VLOOKUP($G597,all_tags[type],1,FALSE),""),
IFERROR(VLOOKUP($H597,all_tags[type],1,FALSE),""),
IFERROR(VLOOKUP($I597,all_tags[type],1,FALSE),""),
IFERROR(VLOOKUP($J597,all_tags[type],1,FALSE),""),
IFERROR(VLOOKUP($K597,all_tags[type],1,FALSE),""),
IFERROR(VLOOKUP($L597,all_tags[type],1,FALSE),""),
IFERROR(VLOOKUP($M597,all_tags[type],1,FALSE),""),
IFERROR(VLOOKUP($N597,all_tags[type],1,FALSE),""),
IFERROR(VLOOKUP($O597,all_tags[type],1,FALSE),"")
)</f>
        <v>visual</v>
      </c>
      <c r="AE597" s="5" t="str">
        <f>_xlfn.TEXTJOIN("#",TRUE,
IFERROR(VLOOKUP($F597,all_tags[level],1,FALSE),""),
IFERROR(VLOOKUP($G597,all_tags[level],1,FALSE),""),
IFERROR(VLOOKUP($H597,all_tags[level],1,FALSE),""),
IFERROR(VLOOKUP($I597,all_tags[level],1,FALSE),""),
IFERROR(VLOOKUP($J597,all_tags[level],1,FALSE),""),
IFERROR(VLOOKUP($K597,all_tags[level],1,FALSE),""),
IFERROR(VLOOKUP($L597,all_tags[level],1,FALSE),""),
IFERROR(VLOOKUP($M597,all_tags[level],1,FALSE),""),
IFERROR(VLOOKUP($N597,all_tags[level],1,FALSE),""),
IFERROR(VLOOKUP($O597,all_tags[level],1,FALSE),"")
)</f>
        <v/>
      </c>
      <c r="AF597" s="5" t="str">
        <f>_xlfn.TEXTJOIN("#",TRUE,
IFERROR(VLOOKUP($F597,all_tags[style],1,FALSE),""),
IFERROR(VLOOKUP($G597,all_tags[style],1,FALSE),""),
IFERROR(VLOOKUP($H597,all_tags[style],1,FALSE),""),
IFERROR(VLOOKUP($I597,all_tags[style],1,FALSE),""),
IFERROR(VLOOKUP($J597,all_tags[style],1,FALSE),""),
IFERROR(VLOOKUP($K597,all_tags[style],1,FALSE),""),
IFERROR(VLOOKUP($L597,all_tags[style],1,FALSE),""),
IFERROR(VLOOKUP($M597,all_tags[style],1,FALSE),""),
IFERROR(VLOOKUP($N597,all_tags[style],1,FALSE),""),
IFERROR(VLOOKUP($O597,all_tags[style],1,FALSE),"")
)</f>
        <v/>
      </c>
      <c r="AG597" s="5" t="str">
        <f>_xlfn.TEXTJOIN("#",TRUE,
IFERROR(VLOOKUP($F597,all_tags[theme],1,FALSE),""),
IFERROR(VLOOKUP($G597,all_tags[theme],1,FALSE),""),
IFERROR(VLOOKUP($H597,all_tags[theme],1,FALSE),""),
IFERROR(VLOOKUP($I597,all_tags[theme],1,FALSE),""),
IFERROR(VLOOKUP($J597,all_tags[theme],1,FALSE),""),
IFERROR(VLOOKUP($K597,all_tags[theme],1,FALSE),""),
IFERROR(VLOOKUP($L597,all_tags[theme],1,FALSE),""),
IFERROR(VLOOKUP($M597,all_tags[theme],1,FALSE),""),
IFERROR(VLOOKUP($N597,all_tags[theme],1,FALSE),""),
IFERROR(VLOOKUP($O597,all_tags[theme],1,FALSE),"")
)</f>
        <v/>
      </c>
      <c r="AH597" s="5" t="str">
        <f>_xlfn.TEXTJOIN("#",TRUE,
IFERROR(VLOOKUP($F597,all_tags[topic],1,FALSE),""),
IFERROR(VLOOKUP($G597,all_tags[topic],1,FALSE),""),
IFERROR(VLOOKUP($H597,all_tags[topic],1,FALSE),""),
IFERROR(VLOOKUP($I597,all_tags[topic],1,FALSE),""),
IFERROR(VLOOKUP($J597,all_tags[topic],1,FALSE),""),
IFERROR(VLOOKUP($K597,all_tags[topic],1,FALSE),""),
IFERROR(VLOOKUP($L597,all_tags[topic],1,FALSE),""),
IFERROR(VLOOKUP($M597,all_tags[topic],1,FALSE),""),
IFERROR(VLOOKUP($N597,all_tags[topic],1,FALSE),""),
IFERROR(VLOOKUP($O597,all_tags[topic],1,FALSE),"")
)</f>
        <v/>
      </c>
      <c r="AI597" s="5" t="str">
        <f>_xlfn.TEXTJOIN("#",TRUE,
IFERROR(VLOOKUP($F597,all_tags[area],1,FALSE),""),
IFERROR(VLOOKUP($G597,all_tags[area],1,FALSE),""),
IFERROR(VLOOKUP($H597,all_tags[area],1,FALSE),""),
IFERROR(VLOOKUP($I597,all_tags[area],1,FALSE),""),
IFERROR(VLOOKUP($J597,all_tags[area],1,FALSE),""),
IFERROR(VLOOKUP($K597,all_tags[area],1,FALSE),""),
IFERROR(VLOOKUP($L597,all_tags[area],1,FALSE),""),
IFERROR(VLOOKUP($M597,all_tags[area],1,FALSE),""),
IFERROR(VLOOKUP($N597,all_tags[area],1,FALSE),""),
IFERROR(VLOOKUP($O597,all_tags[area],1,FALSE),"")
)</f>
        <v>geospatial</v>
      </c>
      <c r="AJ597" s="5" t="str">
        <f>_xlfn.TEXTJOIN("#",TRUE,
IFERROR(VLOOKUP($F597,all_tags[technology],1,FALSE),""),
IFERROR(VLOOKUP($G597,all_tags[technology],1,FALSE),""),
IFERROR(VLOOKUP($H597,all_tags[technology],1,FALSE),""),
IFERROR(VLOOKUP($I597,all_tags[technology],1,FALSE),""),
IFERROR(VLOOKUP($J597,all_tags[technology],1,FALSE),""),
IFERROR(VLOOKUP($K597,all_tags[technology],1,FALSE),""),
IFERROR(VLOOKUP($L597,all_tags[technology],1,FALSE),""),
IFERROR(VLOOKUP($M597,all_tags[technology],1,FALSE),""),
IFERROR(VLOOKUP($N597,all_tags[technology],1,FALSE),""),
IFERROR(VLOOKUP($O597,all_tags[technology],1,FALSE),"")
)</f>
        <v/>
      </c>
      <c r="AK597" s="5" t="str">
        <f>_xlfn.TEXTJOIN("#",TRUE,
IFERROR(VLOOKUP($F597,all_tags[other],1,FALSE),""),
IFERROR(VLOOKUP($G597,all_tags[other],1,FALSE),""),
IFERROR(VLOOKUP($H597,all_tags[other],1,FALSE),""),
IFERROR(VLOOKUP($I597,all_tags[other],1,FALSE),""),
IFERROR(VLOOKUP($J597,all_tags[other],1,FALSE),""),
IFERROR(VLOOKUP($K597,all_tags[other],1,FALSE),""),
IFERROR(VLOOKUP($L597,all_tags[other],1,FALSE),""),
IFERROR(VLOOKUP($M597,all_tags[other],1,FALSE),""),
IFERROR(VLOOKUP($N597,all_tags[other],1,FALSE),""),
IFERROR(VLOOKUP($O597,all_tags[other],1,FALSE),"")
)</f>
        <v>inspiration#vintage</v>
      </c>
      <c r="AL597" t="str">
        <f t="shared" si="9"/>
        <v>visual;geospatial;inspiration;vintage</v>
      </c>
    </row>
    <row r="598" spans="1:38" x14ac:dyDescent="0.25">
      <c r="A598" t="str">
        <f>source_data[[#This Row],[link_id]]</f>
        <v>L01339</v>
      </c>
      <c r="B598" t="str">
        <f>source_data[[#This Row],[link]]</f>
        <v>https://www.r-bloggers.com/10-tips-for-choosing-the-optimal-number-of-clusters/</v>
      </c>
      <c r="C598" t="str">
        <f>source_data[[#This Row],[article_title]]</f>
        <v>10 Tips for Choosing the Optimal Number of Clusters</v>
      </c>
      <c r="D598" t="str">
        <f>source_data[[#This Row],[concatenate]]</f>
        <v>post;tip;technique;technology;clustering;rstats</v>
      </c>
      <c r="E598">
        <f>source_data[[#This Row],[tag_count]]</f>
        <v>6</v>
      </c>
      <c r="F598" t="str" cm="1">
        <f t="array" ref="F598:K598">_xlfn.TEXTSPLIT(Table5[[#This Row],[concatenate]],";")</f>
        <v>post</v>
      </c>
      <c r="G598" t="str">
        <v>tip</v>
      </c>
      <c r="H598" t="str">
        <v>technique</v>
      </c>
      <c r="I598" t="str">
        <v>technology</v>
      </c>
      <c r="J598" t="str">
        <v>clustering</v>
      </c>
      <c r="K598" t="str">
        <v>rstats</v>
      </c>
      <c r="Q598">
        <f>IF(ISBLANK(F598),-1,COUNTIF(all_tags[],F598)-COUNTIF(all_tags[category],F598))</f>
        <v>1</v>
      </c>
      <c r="R598">
        <f>IF(ISBLANK(G598),-1,COUNTIF(all_tags[],G598)-COUNTIF(all_tags[category],G598))</f>
        <v>1</v>
      </c>
      <c r="S598">
        <f>IF(ISBLANK(H598),-1,COUNTIF(all_tags[],H598)-COUNTIF(all_tags[category],H598))</f>
        <v>1</v>
      </c>
      <c r="T598">
        <f>IF(ISBLANK(I598),-1,COUNTIF(all_tags[],I598)-COUNTIF(all_tags[category],I598))</f>
        <v>1</v>
      </c>
      <c r="U598">
        <f>IF(ISBLANK(J598),-1,COUNTIF(all_tags[],J598)-COUNTIF(all_tags[category],J598))</f>
        <v>1</v>
      </c>
      <c r="V598">
        <f>IF(ISBLANK(K598),-1,COUNTIF(all_tags[],K598)-COUNTIF(all_tags[category],K598))</f>
        <v>1</v>
      </c>
      <c r="W598">
        <f>IF(ISBLANK(L598),-1,COUNTIF(all_tags[],L598)-COUNTIF(all_tags[category],L598))</f>
        <v>-1</v>
      </c>
      <c r="X598">
        <f>IF(ISBLANK(M598),-1,COUNTIF(all_tags[],M598)-COUNTIF(all_tags[category],M598))</f>
        <v>-1</v>
      </c>
      <c r="Y598">
        <f>IF(ISBLANK(N598),-1,COUNTIF(all_tags[],N598)-COUNTIF(all_tags[category],N598))</f>
        <v>-1</v>
      </c>
      <c r="Z598">
        <f>IF(ISBLANK(O598),-1,COUNTIF(all_tags[],O598)-COUNTIF(all_tags[category],O598))</f>
        <v>-1</v>
      </c>
      <c r="AB598" t="str">
        <f>Table5[[#This Row],[link_id]]</f>
        <v>L01339</v>
      </c>
      <c r="AC598" s="5" t="str">
        <f>_xlfn.TEXTJOIN("#",TRUE,
IFERROR(VLOOKUP($F598,all_tags[format],1,FALSE),""),
IFERROR(VLOOKUP($G598,all_tags[format],1,FALSE),""),
IFERROR(VLOOKUP($H598,all_tags[format],1,FALSE),""),
IFERROR(VLOOKUP($I598,all_tags[format],1,FALSE),""),
IFERROR(VLOOKUP($J598,all_tags[format],1,FALSE),""),
IFERROR(VLOOKUP($K598,all_tags[format],1,FALSE),""),
IFERROR(VLOOKUP($L598,all_tags[format],1,FALSE),""),
IFERROR(VLOOKUP($M598,all_tags[format],1,FALSE),""),
IFERROR(VLOOKUP($N598,all_tags[format],1,FALSE),""),
IFERROR(VLOOKUP($O598,all_tags[format],1,FALSE),"")
)</f>
        <v>post</v>
      </c>
      <c r="AD598" s="5" t="str">
        <f>_xlfn.TEXTJOIN("#",TRUE,
IFERROR(VLOOKUP($F598,all_tags[type],1,FALSE),""),
IFERROR(VLOOKUP($G598,all_tags[type],1,FALSE),""),
IFERROR(VLOOKUP($H598,all_tags[type],1,FALSE),""),
IFERROR(VLOOKUP($I598,all_tags[type],1,FALSE),""),
IFERROR(VLOOKUP($J598,all_tags[type],1,FALSE),""),
IFERROR(VLOOKUP($K598,all_tags[type],1,FALSE),""),
IFERROR(VLOOKUP($L598,all_tags[type],1,FALSE),""),
IFERROR(VLOOKUP($M598,all_tags[type],1,FALSE),""),
IFERROR(VLOOKUP($N598,all_tags[type],1,FALSE),""),
IFERROR(VLOOKUP($O598,all_tags[type],1,FALSE),"")
)</f>
        <v>tip</v>
      </c>
      <c r="AE598" s="5" t="str">
        <f>_xlfn.TEXTJOIN("#",TRUE,
IFERROR(VLOOKUP($F598,all_tags[level],1,FALSE),""),
IFERROR(VLOOKUP($G598,all_tags[level],1,FALSE),""),
IFERROR(VLOOKUP($H598,all_tags[level],1,FALSE),""),
IFERROR(VLOOKUP($I598,all_tags[level],1,FALSE),""),
IFERROR(VLOOKUP($J598,all_tags[level],1,FALSE),""),
IFERROR(VLOOKUP($K598,all_tags[level],1,FALSE),""),
IFERROR(VLOOKUP($L598,all_tags[level],1,FALSE),""),
IFERROR(VLOOKUP($M598,all_tags[level],1,FALSE),""),
IFERROR(VLOOKUP($N598,all_tags[level],1,FALSE),""),
IFERROR(VLOOKUP($O598,all_tags[level],1,FALSE),"")
)</f>
        <v/>
      </c>
      <c r="AF598" s="5" t="str">
        <f>_xlfn.TEXTJOIN("#",TRUE,
IFERROR(VLOOKUP($F598,all_tags[style],1,FALSE),""),
IFERROR(VLOOKUP($G598,all_tags[style],1,FALSE),""),
IFERROR(VLOOKUP($H598,all_tags[style],1,FALSE),""),
IFERROR(VLOOKUP($I598,all_tags[style],1,FALSE),""),
IFERROR(VLOOKUP($J598,all_tags[style],1,FALSE),""),
IFERROR(VLOOKUP($K598,all_tags[style],1,FALSE),""),
IFERROR(VLOOKUP($L598,all_tags[style],1,FALSE),""),
IFERROR(VLOOKUP($M598,all_tags[style],1,FALSE),""),
IFERROR(VLOOKUP($N598,all_tags[style],1,FALSE),""),
IFERROR(VLOOKUP($O598,all_tags[style],1,FALSE),"")
)</f>
        <v/>
      </c>
      <c r="AG598" s="5" t="str">
        <f>_xlfn.TEXTJOIN("#",TRUE,
IFERROR(VLOOKUP($F598,all_tags[theme],1,FALSE),""),
IFERROR(VLOOKUP($G598,all_tags[theme],1,FALSE),""),
IFERROR(VLOOKUP($H598,all_tags[theme],1,FALSE),""),
IFERROR(VLOOKUP($I598,all_tags[theme],1,FALSE),""),
IFERROR(VLOOKUP($J598,all_tags[theme],1,FALSE),""),
IFERROR(VLOOKUP($K598,all_tags[theme],1,FALSE),""),
IFERROR(VLOOKUP($L598,all_tags[theme],1,FALSE),""),
IFERROR(VLOOKUP($M598,all_tags[theme],1,FALSE),""),
IFERROR(VLOOKUP($N598,all_tags[theme],1,FALSE),""),
IFERROR(VLOOKUP($O598,all_tags[theme],1,FALSE),"")
)</f>
        <v/>
      </c>
      <c r="AH598" s="5" t="str">
        <f>_xlfn.TEXTJOIN("#",TRUE,
IFERROR(VLOOKUP($F598,all_tags[topic],1,FALSE),""),
IFERROR(VLOOKUP($G598,all_tags[topic],1,FALSE),""),
IFERROR(VLOOKUP($H598,all_tags[topic],1,FALSE),""),
IFERROR(VLOOKUP($I598,all_tags[topic],1,FALSE),""),
IFERROR(VLOOKUP($J598,all_tags[topic],1,FALSE),""),
IFERROR(VLOOKUP($K598,all_tags[topic],1,FALSE),""),
IFERROR(VLOOKUP($L598,all_tags[topic],1,FALSE),""),
IFERROR(VLOOKUP($M598,all_tags[topic],1,FALSE),""),
IFERROR(VLOOKUP($N598,all_tags[topic],1,FALSE),""),
IFERROR(VLOOKUP($O598,all_tags[topic],1,FALSE),"")
)</f>
        <v>technique#technology</v>
      </c>
      <c r="AI598" s="5" t="str">
        <f>_xlfn.TEXTJOIN("#",TRUE,
IFERROR(VLOOKUP($F598,all_tags[area],1,FALSE),""),
IFERROR(VLOOKUP($G598,all_tags[area],1,FALSE),""),
IFERROR(VLOOKUP($H598,all_tags[area],1,FALSE),""),
IFERROR(VLOOKUP($I598,all_tags[area],1,FALSE),""),
IFERROR(VLOOKUP($J598,all_tags[area],1,FALSE),""),
IFERROR(VLOOKUP($K598,all_tags[area],1,FALSE),""),
IFERROR(VLOOKUP($L598,all_tags[area],1,FALSE),""),
IFERROR(VLOOKUP($M598,all_tags[area],1,FALSE),""),
IFERROR(VLOOKUP($N598,all_tags[area],1,FALSE),""),
IFERROR(VLOOKUP($O598,all_tags[area],1,FALSE),"")
)</f>
        <v>clustering</v>
      </c>
      <c r="AJ598" s="5" t="str">
        <f>_xlfn.TEXTJOIN("#",TRUE,
IFERROR(VLOOKUP($F598,all_tags[technology],1,FALSE),""),
IFERROR(VLOOKUP($G598,all_tags[technology],1,FALSE),""),
IFERROR(VLOOKUP($H598,all_tags[technology],1,FALSE),""),
IFERROR(VLOOKUP($I598,all_tags[technology],1,FALSE),""),
IFERROR(VLOOKUP($J598,all_tags[technology],1,FALSE),""),
IFERROR(VLOOKUP($K598,all_tags[technology],1,FALSE),""),
IFERROR(VLOOKUP($L598,all_tags[technology],1,FALSE),""),
IFERROR(VLOOKUP($M598,all_tags[technology],1,FALSE),""),
IFERROR(VLOOKUP($N598,all_tags[technology],1,FALSE),""),
IFERROR(VLOOKUP($O598,all_tags[technology],1,FALSE),"")
)</f>
        <v>rstats</v>
      </c>
      <c r="AK598" s="5" t="str">
        <f>_xlfn.TEXTJOIN("#",TRUE,
IFERROR(VLOOKUP($F598,all_tags[other],1,FALSE),""),
IFERROR(VLOOKUP($G598,all_tags[other],1,FALSE),""),
IFERROR(VLOOKUP($H598,all_tags[other],1,FALSE),""),
IFERROR(VLOOKUP($I598,all_tags[other],1,FALSE),""),
IFERROR(VLOOKUP($J598,all_tags[other],1,FALSE),""),
IFERROR(VLOOKUP($K598,all_tags[other],1,FALSE),""),
IFERROR(VLOOKUP($L598,all_tags[other],1,FALSE),""),
IFERROR(VLOOKUP($M598,all_tags[other],1,FALSE),""),
IFERROR(VLOOKUP($N598,all_tags[other],1,FALSE),""),
IFERROR(VLOOKUP($O598,all_tags[other],1,FALSE),"")
)</f>
        <v/>
      </c>
      <c r="AL598" t="str">
        <f t="shared" si="9"/>
        <v>post;tip;technique;technology;clustering;rstats</v>
      </c>
    </row>
    <row r="599" spans="1:38" x14ac:dyDescent="0.25">
      <c r="A599" t="str">
        <f>source_data[[#This Row],[link_id]]</f>
        <v>L01342</v>
      </c>
      <c r="B599" t="str">
        <f>source_data[[#This Row],[link]]</f>
        <v>https://www.worldometers.info/world-population/population-by-country/</v>
      </c>
      <c r="C599" t="str">
        <f>source_data[[#This Row],[article_title]]</f>
        <v>Countries in the world by population (2022)</v>
      </c>
      <c r="D599" t="str">
        <f>source_data[[#This Row],[concatenate]]</f>
        <v>dataset;data;population</v>
      </c>
      <c r="E599">
        <f>source_data[[#This Row],[tag_count]]</f>
        <v>4</v>
      </c>
      <c r="F599" t="str" cm="1">
        <f t="array" ref="F599:H599">_xlfn.TEXTSPLIT(Table5[[#This Row],[concatenate]],";")</f>
        <v>dataset</v>
      </c>
      <c r="G599" t="str">
        <v>data</v>
      </c>
      <c r="H599" t="str">
        <v>population</v>
      </c>
      <c r="Q599">
        <f>IF(ISBLANK(F599),-1,COUNTIF(all_tags[],F599)-COUNTIF(all_tags[category],F599))</f>
        <v>1</v>
      </c>
      <c r="R599">
        <f>IF(ISBLANK(G599),-1,COUNTIF(all_tags[],G599)-COUNTIF(all_tags[category],G599))</f>
        <v>1</v>
      </c>
      <c r="S599">
        <f>IF(ISBLANK(H599),-1,COUNTIF(all_tags[],H599)-COUNTIF(all_tags[category],H599))</f>
        <v>1</v>
      </c>
      <c r="T599">
        <f>IF(ISBLANK(I599),-1,COUNTIF(all_tags[],I599)-COUNTIF(all_tags[category],I599))</f>
        <v>-1</v>
      </c>
      <c r="U599">
        <f>IF(ISBLANK(J599),-1,COUNTIF(all_tags[],J599)-COUNTIF(all_tags[category],J599))</f>
        <v>-1</v>
      </c>
      <c r="V599">
        <f>IF(ISBLANK(K599),-1,COUNTIF(all_tags[],K599)-COUNTIF(all_tags[category],K599))</f>
        <v>-1</v>
      </c>
      <c r="W599">
        <f>IF(ISBLANK(L599),-1,COUNTIF(all_tags[],L599)-COUNTIF(all_tags[category],L599))</f>
        <v>-1</v>
      </c>
      <c r="X599">
        <f>IF(ISBLANK(M599),-1,COUNTIF(all_tags[],M599)-COUNTIF(all_tags[category],M599))</f>
        <v>-1</v>
      </c>
      <c r="Y599">
        <f>IF(ISBLANK(N599),-1,COUNTIF(all_tags[],N599)-COUNTIF(all_tags[category],N599))</f>
        <v>-1</v>
      </c>
      <c r="Z599">
        <f>IF(ISBLANK(O599),-1,COUNTIF(all_tags[],O599)-COUNTIF(all_tags[category],O599))</f>
        <v>-1</v>
      </c>
      <c r="AB599" t="str">
        <f>Table5[[#This Row],[link_id]]</f>
        <v>L01342</v>
      </c>
      <c r="AC599" s="5" t="str">
        <f>_xlfn.TEXTJOIN("#",TRUE,
IFERROR(VLOOKUP($F599,all_tags[format],1,FALSE),""),
IFERROR(VLOOKUP($G599,all_tags[format],1,FALSE),""),
IFERROR(VLOOKUP($H599,all_tags[format],1,FALSE),""),
IFERROR(VLOOKUP($I599,all_tags[format],1,FALSE),""),
IFERROR(VLOOKUP($J599,all_tags[format],1,FALSE),""),
IFERROR(VLOOKUP($K599,all_tags[format],1,FALSE),""),
IFERROR(VLOOKUP($L599,all_tags[format],1,FALSE),""),
IFERROR(VLOOKUP($M599,all_tags[format],1,FALSE),""),
IFERROR(VLOOKUP($N599,all_tags[format],1,FALSE),""),
IFERROR(VLOOKUP($O599,all_tags[format],1,FALSE),"")
)</f>
        <v/>
      </c>
      <c r="AD599" s="5" t="str">
        <f>_xlfn.TEXTJOIN("#",TRUE,
IFERROR(VLOOKUP($F599,all_tags[type],1,FALSE),""),
IFERROR(VLOOKUP($G599,all_tags[type],1,FALSE),""),
IFERROR(VLOOKUP($H599,all_tags[type],1,FALSE),""),
IFERROR(VLOOKUP($I599,all_tags[type],1,FALSE),""),
IFERROR(VLOOKUP($J599,all_tags[type],1,FALSE),""),
IFERROR(VLOOKUP($K599,all_tags[type],1,FALSE),""),
IFERROR(VLOOKUP($L599,all_tags[type],1,FALSE),""),
IFERROR(VLOOKUP($M599,all_tags[type],1,FALSE),""),
IFERROR(VLOOKUP($N599,all_tags[type],1,FALSE),""),
IFERROR(VLOOKUP($O599,all_tags[type],1,FALSE),"")
)</f>
        <v>dataset</v>
      </c>
      <c r="AE599" s="5" t="str">
        <f>_xlfn.TEXTJOIN("#",TRUE,
IFERROR(VLOOKUP($F599,all_tags[level],1,FALSE),""),
IFERROR(VLOOKUP($G599,all_tags[level],1,FALSE),""),
IFERROR(VLOOKUP($H599,all_tags[level],1,FALSE),""),
IFERROR(VLOOKUP($I599,all_tags[level],1,FALSE),""),
IFERROR(VLOOKUP($J599,all_tags[level],1,FALSE),""),
IFERROR(VLOOKUP($K599,all_tags[level],1,FALSE),""),
IFERROR(VLOOKUP($L599,all_tags[level],1,FALSE),""),
IFERROR(VLOOKUP($M599,all_tags[level],1,FALSE),""),
IFERROR(VLOOKUP($N599,all_tags[level],1,FALSE),""),
IFERROR(VLOOKUP($O599,all_tags[level],1,FALSE),"")
)</f>
        <v/>
      </c>
      <c r="AF599" s="5" t="str">
        <f>_xlfn.TEXTJOIN("#",TRUE,
IFERROR(VLOOKUP($F599,all_tags[style],1,FALSE),""),
IFERROR(VLOOKUP($G599,all_tags[style],1,FALSE),""),
IFERROR(VLOOKUP($H599,all_tags[style],1,FALSE),""),
IFERROR(VLOOKUP($I599,all_tags[style],1,FALSE),""),
IFERROR(VLOOKUP($J599,all_tags[style],1,FALSE),""),
IFERROR(VLOOKUP($K599,all_tags[style],1,FALSE),""),
IFERROR(VLOOKUP($L599,all_tags[style],1,FALSE),""),
IFERROR(VLOOKUP($M599,all_tags[style],1,FALSE),""),
IFERROR(VLOOKUP($N599,all_tags[style],1,FALSE),""),
IFERROR(VLOOKUP($O599,all_tags[style],1,FALSE),"")
)</f>
        <v/>
      </c>
      <c r="AG599" s="5" t="str">
        <f>_xlfn.TEXTJOIN("#",TRUE,
IFERROR(VLOOKUP($F599,all_tags[theme],1,FALSE),""),
IFERROR(VLOOKUP($G599,all_tags[theme],1,FALSE),""),
IFERROR(VLOOKUP($H599,all_tags[theme],1,FALSE),""),
IFERROR(VLOOKUP($I599,all_tags[theme],1,FALSE),""),
IFERROR(VLOOKUP($J599,all_tags[theme],1,FALSE),""),
IFERROR(VLOOKUP($K599,all_tags[theme],1,FALSE),""),
IFERROR(VLOOKUP($L599,all_tags[theme],1,FALSE),""),
IFERROR(VLOOKUP($M599,all_tags[theme],1,FALSE),""),
IFERROR(VLOOKUP($N599,all_tags[theme],1,FALSE),""),
IFERROR(VLOOKUP($O599,all_tags[theme],1,FALSE),"")
)</f>
        <v/>
      </c>
      <c r="AH599" s="5" t="str">
        <f>_xlfn.TEXTJOIN("#",TRUE,
IFERROR(VLOOKUP($F599,all_tags[topic],1,FALSE),""),
IFERROR(VLOOKUP($G599,all_tags[topic],1,FALSE),""),
IFERROR(VLOOKUP($H599,all_tags[topic],1,FALSE),""),
IFERROR(VLOOKUP($I599,all_tags[topic],1,FALSE),""),
IFERROR(VLOOKUP($J599,all_tags[topic],1,FALSE),""),
IFERROR(VLOOKUP($K599,all_tags[topic],1,FALSE),""),
IFERROR(VLOOKUP($L599,all_tags[topic],1,FALSE),""),
IFERROR(VLOOKUP($M599,all_tags[topic],1,FALSE),""),
IFERROR(VLOOKUP($N599,all_tags[topic],1,FALSE),""),
IFERROR(VLOOKUP($O599,all_tags[topic],1,FALSE),"")
)</f>
        <v>data</v>
      </c>
      <c r="AI599" s="5" t="str">
        <f>_xlfn.TEXTJOIN("#",TRUE,
IFERROR(VLOOKUP($F599,all_tags[area],1,FALSE),""),
IFERROR(VLOOKUP($G599,all_tags[area],1,FALSE),""),
IFERROR(VLOOKUP($H599,all_tags[area],1,FALSE),""),
IFERROR(VLOOKUP($I599,all_tags[area],1,FALSE),""),
IFERROR(VLOOKUP($J599,all_tags[area],1,FALSE),""),
IFERROR(VLOOKUP($K599,all_tags[area],1,FALSE),""),
IFERROR(VLOOKUP($L599,all_tags[area],1,FALSE),""),
IFERROR(VLOOKUP($M599,all_tags[area],1,FALSE),""),
IFERROR(VLOOKUP($N599,all_tags[area],1,FALSE),""),
IFERROR(VLOOKUP($O599,all_tags[area],1,FALSE),"")
)</f>
        <v/>
      </c>
      <c r="AJ599" s="5" t="str">
        <f>_xlfn.TEXTJOIN("#",TRUE,
IFERROR(VLOOKUP($F599,all_tags[technology],1,FALSE),""),
IFERROR(VLOOKUP($G599,all_tags[technology],1,FALSE),""),
IFERROR(VLOOKUP($H599,all_tags[technology],1,FALSE),""),
IFERROR(VLOOKUP($I599,all_tags[technology],1,FALSE),""),
IFERROR(VLOOKUP($J599,all_tags[technology],1,FALSE),""),
IFERROR(VLOOKUP($K599,all_tags[technology],1,FALSE),""),
IFERROR(VLOOKUP($L599,all_tags[technology],1,FALSE),""),
IFERROR(VLOOKUP($M599,all_tags[technology],1,FALSE),""),
IFERROR(VLOOKUP($N599,all_tags[technology],1,FALSE),""),
IFERROR(VLOOKUP($O599,all_tags[technology],1,FALSE),"")
)</f>
        <v/>
      </c>
      <c r="AK599" s="5" t="str">
        <f>_xlfn.TEXTJOIN("#",TRUE,
IFERROR(VLOOKUP($F599,all_tags[other],1,FALSE),""),
IFERROR(VLOOKUP($G599,all_tags[other],1,FALSE),""),
IFERROR(VLOOKUP($H599,all_tags[other],1,FALSE),""),
IFERROR(VLOOKUP($I599,all_tags[other],1,FALSE),""),
IFERROR(VLOOKUP($J599,all_tags[other],1,FALSE),""),
IFERROR(VLOOKUP($K599,all_tags[other],1,FALSE),""),
IFERROR(VLOOKUP($L599,all_tags[other],1,FALSE),""),
IFERROR(VLOOKUP($M599,all_tags[other],1,FALSE),""),
IFERROR(VLOOKUP($N599,all_tags[other],1,FALSE),""),
IFERROR(VLOOKUP($O599,all_tags[other],1,FALSE),"")
)</f>
        <v>population</v>
      </c>
      <c r="AL599" t="str">
        <f t="shared" si="9"/>
        <v>dataset;data;population</v>
      </c>
    </row>
    <row r="600" spans="1:38" x14ac:dyDescent="0.25">
      <c r="A600" t="str">
        <f>source_data[[#This Row],[link_id]]</f>
        <v>L01343</v>
      </c>
      <c r="B600" t="str">
        <f>source_data[[#This Row],[link]]</f>
        <v>https://resources.rstudio.com/rstudio-conf-2019/using-r-the-tidyverse-h2o-and-shiny-to-reduce-employee-attrition</v>
      </c>
      <c r="C600" t="str">
        <f>source_data[[#This Row],[article_title]]</f>
        <v>Using R, the Tidyverse, H2O, and Shiny to reduce employee attrition</v>
      </c>
      <c r="D600" t="str">
        <f>source_data[[#This Row],[concatenate]]</f>
        <v>video;how-to;technique;ml;classification</v>
      </c>
      <c r="E600">
        <f>source_data[[#This Row],[tag_count]]</f>
        <v>5</v>
      </c>
      <c r="F600" t="str" cm="1">
        <f t="array" ref="F600:J600">_xlfn.TEXTSPLIT(Table5[[#This Row],[concatenate]],";")</f>
        <v>video</v>
      </c>
      <c r="G600" t="str">
        <v>how-to</v>
      </c>
      <c r="H600" t="str">
        <v>technique</v>
      </c>
      <c r="I600" t="str">
        <v>ml</v>
      </c>
      <c r="J600" t="str">
        <v>classification</v>
      </c>
      <c r="Q600">
        <f>IF(ISBLANK(F600),-1,COUNTIF(all_tags[],F600)-COUNTIF(all_tags[category],F600))</f>
        <v>1</v>
      </c>
      <c r="R600">
        <f>IF(ISBLANK(G600),-1,COUNTIF(all_tags[],G600)-COUNTIF(all_tags[category],G600))</f>
        <v>1</v>
      </c>
      <c r="S600">
        <f>IF(ISBLANK(H600),-1,COUNTIF(all_tags[],H600)-COUNTIF(all_tags[category],H600))</f>
        <v>1</v>
      </c>
      <c r="T600">
        <f>IF(ISBLANK(I600),-1,COUNTIF(all_tags[],I600)-COUNTIF(all_tags[category],I600))</f>
        <v>1</v>
      </c>
      <c r="U600">
        <f>IF(ISBLANK(J600),-1,COUNTIF(all_tags[],J600)-COUNTIF(all_tags[category],J600))</f>
        <v>1</v>
      </c>
      <c r="V600">
        <f>IF(ISBLANK(K600),-1,COUNTIF(all_tags[],K600)-COUNTIF(all_tags[category],K600))</f>
        <v>-1</v>
      </c>
      <c r="W600">
        <f>IF(ISBLANK(L600),-1,COUNTIF(all_tags[],L600)-COUNTIF(all_tags[category],L600))</f>
        <v>-1</v>
      </c>
      <c r="X600">
        <f>IF(ISBLANK(M600),-1,COUNTIF(all_tags[],M600)-COUNTIF(all_tags[category],M600))</f>
        <v>-1</v>
      </c>
      <c r="Y600">
        <f>IF(ISBLANK(N600),-1,COUNTIF(all_tags[],N600)-COUNTIF(all_tags[category],N600))</f>
        <v>-1</v>
      </c>
      <c r="Z600">
        <f>IF(ISBLANK(O600),-1,COUNTIF(all_tags[],O600)-COUNTIF(all_tags[category],O600))</f>
        <v>-1</v>
      </c>
      <c r="AB600" t="str">
        <f>Table5[[#This Row],[link_id]]</f>
        <v>L01343</v>
      </c>
      <c r="AC600" s="5" t="str">
        <f>_xlfn.TEXTJOIN("#",TRUE,
IFERROR(VLOOKUP($F600,all_tags[format],1,FALSE),""),
IFERROR(VLOOKUP($G600,all_tags[format],1,FALSE),""),
IFERROR(VLOOKUP($H600,all_tags[format],1,FALSE),""),
IFERROR(VLOOKUP($I600,all_tags[format],1,FALSE),""),
IFERROR(VLOOKUP($J600,all_tags[format],1,FALSE),""),
IFERROR(VLOOKUP($K600,all_tags[format],1,FALSE),""),
IFERROR(VLOOKUP($L600,all_tags[format],1,FALSE),""),
IFERROR(VLOOKUP($M600,all_tags[format],1,FALSE),""),
IFERROR(VLOOKUP($N600,all_tags[format],1,FALSE),""),
IFERROR(VLOOKUP($O600,all_tags[format],1,FALSE),"")
)</f>
        <v>video</v>
      </c>
      <c r="AD600" s="5" t="str">
        <f>_xlfn.TEXTJOIN("#",TRUE,
IFERROR(VLOOKUP($F600,all_tags[type],1,FALSE),""),
IFERROR(VLOOKUP($G600,all_tags[type],1,FALSE),""),
IFERROR(VLOOKUP($H600,all_tags[type],1,FALSE),""),
IFERROR(VLOOKUP($I600,all_tags[type],1,FALSE),""),
IFERROR(VLOOKUP($J600,all_tags[type],1,FALSE),""),
IFERROR(VLOOKUP($K600,all_tags[type],1,FALSE),""),
IFERROR(VLOOKUP($L600,all_tags[type],1,FALSE),""),
IFERROR(VLOOKUP($M600,all_tags[type],1,FALSE),""),
IFERROR(VLOOKUP($N600,all_tags[type],1,FALSE),""),
IFERROR(VLOOKUP($O600,all_tags[type],1,FALSE),"")
)</f>
        <v>how-to</v>
      </c>
      <c r="AE600" s="5" t="str">
        <f>_xlfn.TEXTJOIN("#",TRUE,
IFERROR(VLOOKUP($F600,all_tags[level],1,FALSE),""),
IFERROR(VLOOKUP($G600,all_tags[level],1,FALSE),""),
IFERROR(VLOOKUP($H600,all_tags[level],1,FALSE),""),
IFERROR(VLOOKUP($I600,all_tags[level],1,FALSE),""),
IFERROR(VLOOKUP($J600,all_tags[level],1,FALSE),""),
IFERROR(VLOOKUP($K600,all_tags[level],1,FALSE),""),
IFERROR(VLOOKUP($L600,all_tags[level],1,FALSE),""),
IFERROR(VLOOKUP($M600,all_tags[level],1,FALSE),""),
IFERROR(VLOOKUP($N600,all_tags[level],1,FALSE),""),
IFERROR(VLOOKUP($O600,all_tags[level],1,FALSE),"")
)</f>
        <v/>
      </c>
      <c r="AF600" s="5" t="str">
        <f>_xlfn.TEXTJOIN("#",TRUE,
IFERROR(VLOOKUP($F600,all_tags[style],1,FALSE),""),
IFERROR(VLOOKUP($G600,all_tags[style],1,FALSE),""),
IFERROR(VLOOKUP($H600,all_tags[style],1,FALSE),""),
IFERROR(VLOOKUP($I600,all_tags[style],1,FALSE),""),
IFERROR(VLOOKUP($J600,all_tags[style],1,FALSE),""),
IFERROR(VLOOKUP($K600,all_tags[style],1,FALSE),""),
IFERROR(VLOOKUP($L600,all_tags[style],1,FALSE),""),
IFERROR(VLOOKUP($M600,all_tags[style],1,FALSE),""),
IFERROR(VLOOKUP($N600,all_tags[style],1,FALSE),""),
IFERROR(VLOOKUP($O600,all_tags[style],1,FALSE),"")
)</f>
        <v/>
      </c>
      <c r="AG600" s="5" t="str">
        <f>_xlfn.TEXTJOIN("#",TRUE,
IFERROR(VLOOKUP($F600,all_tags[theme],1,FALSE),""),
IFERROR(VLOOKUP($G600,all_tags[theme],1,FALSE),""),
IFERROR(VLOOKUP($H600,all_tags[theme],1,FALSE),""),
IFERROR(VLOOKUP($I600,all_tags[theme],1,FALSE),""),
IFERROR(VLOOKUP($J600,all_tags[theme],1,FALSE),""),
IFERROR(VLOOKUP($K600,all_tags[theme],1,FALSE),""),
IFERROR(VLOOKUP($L600,all_tags[theme],1,FALSE),""),
IFERROR(VLOOKUP($M600,all_tags[theme],1,FALSE),""),
IFERROR(VLOOKUP($N600,all_tags[theme],1,FALSE),""),
IFERROR(VLOOKUP($O600,all_tags[theme],1,FALSE),"")
)</f>
        <v/>
      </c>
      <c r="AH600" s="5" t="str">
        <f>_xlfn.TEXTJOIN("#",TRUE,
IFERROR(VLOOKUP($F600,all_tags[topic],1,FALSE),""),
IFERROR(VLOOKUP($G600,all_tags[topic],1,FALSE),""),
IFERROR(VLOOKUP($H600,all_tags[topic],1,FALSE),""),
IFERROR(VLOOKUP($I600,all_tags[topic],1,FALSE),""),
IFERROR(VLOOKUP($J600,all_tags[topic],1,FALSE),""),
IFERROR(VLOOKUP($K600,all_tags[topic],1,FALSE),""),
IFERROR(VLOOKUP($L600,all_tags[topic],1,FALSE),""),
IFERROR(VLOOKUP($M600,all_tags[topic],1,FALSE),""),
IFERROR(VLOOKUP($N600,all_tags[topic],1,FALSE),""),
IFERROR(VLOOKUP($O600,all_tags[topic],1,FALSE),"")
)</f>
        <v>technique</v>
      </c>
      <c r="AI600" s="5" t="str">
        <f>_xlfn.TEXTJOIN("#",TRUE,
IFERROR(VLOOKUP($F600,all_tags[area],1,FALSE),""),
IFERROR(VLOOKUP($G600,all_tags[area],1,FALSE),""),
IFERROR(VLOOKUP($H600,all_tags[area],1,FALSE),""),
IFERROR(VLOOKUP($I600,all_tags[area],1,FALSE),""),
IFERROR(VLOOKUP($J600,all_tags[area],1,FALSE),""),
IFERROR(VLOOKUP($K600,all_tags[area],1,FALSE),""),
IFERROR(VLOOKUP($L600,all_tags[area],1,FALSE),""),
IFERROR(VLOOKUP($M600,all_tags[area],1,FALSE),""),
IFERROR(VLOOKUP($N600,all_tags[area],1,FALSE),""),
IFERROR(VLOOKUP($O600,all_tags[area],1,FALSE),"")
)</f>
        <v>ml#classification</v>
      </c>
      <c r="AJ600" s="5" t="str">
        <f>_xlfn.TEXTJOIN("#",TRUE,
IFERROR(VLOOKUP($F600,all_tags[technology],1,FALSE),""),
IFERROR(VLOOKUP($G600,all_tags[technology],1,FALSE),""),
IFERROR(VLOOKUP($H600,all_tags[technology],1,FALSE),""),
IFERROR(VLOOKUP($I600,all_tags[technology],1,FALSE),""),
IFERROR(VLOOKUP($J600,all_tags[technology],1,FALSE),""),
IFERROR(VLOOKUP($K600,all_tags[technology],1,FALSE),""),
IFERROR(VLOOKUP($L600,all_tags[technology],1,FALSE),""),
IFERROR(VLOOKUP($M600,all_tags[technology],1,FALSE),""),
IFERROR(VLOOKUP($N600,all_tags[technology],1,FALSE),""),
IFERROR(VLOOKUP($O600,all_tags[technology],1,FALSE),"")
)</f>
        <v/>
      </c>
      <c r="AK600" s="5" t="str">
        <f>_xlfn.TEXTJOIN("#",TRUE,
IFERROR(VLOOKUP($F600,all_tags[other],1,FALSE),""),
IFERROR(VLOOKUP($G600,all_tags[other],1,FALSE),""),
IFERROR(VLOOKUP($H600,all_tags[other],1,FALSE),""),
IFERROR(VLOOKUP($I600,all_tags[other],1,FALSE),""),
IFERROR(VLOOKUP($J600,all_tags[other],1,FALSE),""),
IFERROR(VLOOKUP($K600,all_tags[other],1,FALSE),""),
IFERROR(VLOOKUP($L600,all_tags[other],1,FALSE),""),
IFERROR(VLOOKUP($M600,all_tags[other],1,FALSE),""),
IFERROR(VLOOKUP($N600,all_tags[other],1,FALSE),""),
IFERROR(VLOOKUP($O600,all_tags[other],1,FALSE),"")
)</f>
        <v/>
      </c>
      <c r="AL600" t="str">
        <f t="shared" si="9"/>
        <v>video;how-to;technique;ml;classification</v>
      </c>
    </row>
    <row r="601" spans="1:38" x14ac:dyDescent="0.25">
      <c r="A601" t="str">
        <f>source_data[[#This Row],[link_id]]</f>
        <v>L01345</v>
      </c>
      <c r="B601" t="str">
        <f>source_data[[#This Row],[link]]</f>
        <v>https://fronkonstin.com/2019/02/01/mandalaxies/</v>
      </c>
      <c r="C601" t="str">
        <f>source_data[[#This Row],[article_title]]</f>
        <v>Mandalaxies</v>
      </c>
      <c r="D601" t="str">
        <f>source_data[[#This Row],[concatenate]]</f>
        <v>post;example;data-viz;technology;rstats;mathematics</v>
      </c>
      <c r="E601">
        <f>source_data[[#This Row],[tag_count]]</f>
        <v>6</v>
      </c>
      <c r="F601" t="str" cm="1">
        <f t="array" ref="F601:K601">_xlfn.TEXTSPLIT(Table5[[#This Row],[concatenate]],";")</f>
        <v>post</v>
      </c>
      <c r="G601" t="str">
        <v>example</v>
      </c>
      <c r="H601" t="str">
        <v>data-viz</v>
      </c>
      <c r="I601" t="str">
        <v>technology</v>
      </c>
      <c r="J601" t="str">
        <v>rstats</v>
      </c>
      <c r="K601" t="str">
        <v>mathematics</v>
      </c>
      <c r="Q601">
        <f>IF(ISBLANK(F601),-1,COUNTIF(all_tags[],F601)-COUNTIF(all_tags[category],F601))</f>
        <v>1</v>
      </c>
      <c r="R601">
        <f>IF(ISBLANK(G601),-1,COUNTIF(all_tags[],G601)-COUNTIF(all_tags[category],G601))</f>
        <v>1</v>
      </c>
      <c r="S601">
        <f>IF(ISBLANK(H601),-1,COUNTIF(all_tags[],H601)-COUNTIF(all_tags[category],H601))</f>
        <v>1</v>
      </c>
      <c r="T601">
        <f>IF(ISBLANK(I601),-1,COUNTIF(all_tags[],I601)-COUNTIF(all_tags[category],I601))</f>
        <v>1</v>
      </c>
      <c r="U601">
        <f>IF(ISBLANK(J601),-1,COUNTIF(all_tags[],J601)-COUNTIF(all_tags[category],J601))</f>
        <v>1</v>
      </c>
      <c r="V601">
        <f>IF(ISBLANK(K601),-1,COUNTIF(all_tags[],K601)-COUNTIF(all_tags[category],K601))</f>
        <v>1</v>
      </c>
      <c r="W601">
        <f>IF(ISBLANK(L601),-1,COUNTIF(all_tags[],L601)-COUNTIF(all_tags[category],L601))</f>
        <v>-1</v>
      </c>
      <c r="X601">
        <f>IF(ISBLANK(M601),-1,COUNTIF(all_tags[],M601)-COUNTIF(all_tags[category],M601))</f>
        <v>-1</v>
      </c>
      <c r="Y601">
        <f>IF(ISBLANK(N601),-1,COUNTIF(all_tags[],N601)-COUNTIF(all_tags[category],N601))</f>
        <v>-1</v>
      </c>
      <c r="Z601">
        <f>IF(ISBLANK(O601),-1,COUNTIF(all_tags[],O601)-COUNTIF(all_tags[category],O601))</f>
        <v>-1</v>
      </c>
      <c r="AB601" t="str">
        <f>Table5[[#This Row],[link_id]]</f>
        <v>L01345</v>
      </c>
      <c r="AC601" s="5" t="str">
        <f>_xlfn.TEXTJOIN("#",TRUE,
IFERROR(VLOOKUP($F601,all_tags[format],1,FALSE),""),
IFERROR(VLOOKUP($G601,all_tags[format],1,FALSE),""),
IFERROR(VLOOKUP($H601,all_tags[format],1,FALSE),""),
IFERROR(VLOOKUP($I601,all_tags[format],1,FALSE),""),
IFERROR(VLOOKUP($J601,all_tags[format],1,FALSE),""),
IFERROR(VLOOKUP($K601,all_tags[format],1,FALSE),""),
IFERROR(VLOOKUP($L601,all_tags[format],1,FALSE),""),
IFERROR(VLOOKUP($M601,all_tags[format],1,FALSE),""),
IFERROR(VLOOKUP($N601,all_tags[format],1,FALSE),""),
IFERROR(VLOOKUP($O601,all_tags[format],1,FALSE),"")
)</f>
        <v>post</v>
      </c>
      <c r="AD601" s="5" t="str">
        <f>_xlfn.TEXTJOIN("#",TRUE,
IFERROR(VLOOKUP($F601,all_tags[type],1,FALSE),""),
IFERROR(VLOOKUP($G601,all_tags[type],1,FALSE),""),
IFERROR(VLOOKUP($H601,all_tags[type],1,FALSE),""),
IFERROR(VLOOKUP($I601,all_tags[type],1,FALSE),""),
IFERROR(VLOOKUP($J601,all_tags[type],1,FALSE),""),
IFERROR(VLOOKUP($K601,all_tags[type],1,FALSE),""),
IFERROR(VLOOKUP($L601,all_tags[type],1,FALSE),""),
IFERROR(VLOOKUP($M601,all_tags[type],1,FALSE),""),
IFERROR(VLOOKUP($N601,all_tags[type],1,FALSE),""),
IFERROR(VLOOKUP($O601,all_tags[type],1,FALSE),"")
)</f>
        <v/>
      </c>
      <c r="AE601" s="5" t="str">
        <f>_xlfn.TEXTJOIN("#",TRUE,
IFERROR(VLOOKUP($F601,all_tags[level],1,FALSE),""),
IFERROR(VLOOKUP($G601,all_tags[level],1,FALSE),""),
IFERROR(VLOOKUP($H601,all_tags[level],1,FALSE),""),
IFERROR(VLOOKUP($I601,all_tags[level],1,FALSE),""),
IFERROR(VLOOKUP($J601,all_tags[level],1,FALSE),""),
IFERROR(VLOOKUP($K601,all_tags[level],1,FALSE),""),
IFERROR(VLOOKUP($L601,all_tags[level],1,FALSE),""),
IFERROR(VLOOKUP($M601,all_tags[level],1,FALSE),""),
IFERROR(VLOOKUP($N601,all_tags[level],1,FALSE),""),
IFERROR(VLOOKUP($O601,all_tags[level],1,FALSE),"")
)</f>
        <v>example</v>
      </c>
      <c r="AF601" s="5" t="str">
        <f>_xlfn.TEXTJOIN("#",TRUE,
IFERROR(VLOOKUP($F601,all_tags[style],1,FALSE),""),
IFERROR(VLOOKUP($G601,all_tags[style],1,FALSE),""),
IFERROR(VLOOKUP($H601,all_tags[style],1,FALSE),""),
IFERROR(VLOOKUP($I601,all_tags[style],1,FALSE),""),
IFERROR(VLOOKUP($J601,all_tags[style],1,FALSE),""),
IFERROR(VLOOKUP($K601,all_tags[style],1,FALSE),""),
IFERROR(VLOOKUP($L601,all_tags[style],1,FALSE),""),
IFERROR(VLOOKUP($M601,all_tags[style],1,FALSE),""),
IFERROR(VLOOKUP($N601,all_tags[style],1,FALSE),""),
IFERROR(VLOOKUP($O601,all_tags[style],1,FALSE),"")
)</f>
        <v/>
      </c>
      <c r="AG601" s="5" t="str">
        <f>_xlfn.TEXTJOIN("#",TRUE,
IFERROR(VLOOKUP($F601,all_tags[theme],1,FALSE),""),
IFERROR(VLOOKUP($G601,all_tags[theme],1,FALSE),""),
IFERROR(VLOOKUP($H601,all_tags[theme],1,FALSE),""),
IFERROR(VLOOKUP($I601,all_tags[theme],1,FALSE),""),
IFERROR(VLOOKUP($J601,all_tags[theme],1,FALSE),""),
IFERROR(VLOOKUP($K601,all_tags[theme],1,FALSE),""),
IFERROR(VLOOKUP($L601,all_tags[theme],1,FALSE),""),
IFERROR(VLOOKUP($M601,all_tags[theme],1,FALSE),""),
IFERROR(VLOOKUP($N601,all_tags[theme],1,FALSE),""),
IFERROR(VLOOKUP($O601,all_tags[theme],1,FALSE),"")
)</f>
        <v>data-viz</v>
      </c>
      <c r="AH601" s="5" t="str">
        <f>_xlfn.TEXTJOIN("#",TRUE,
IFERROR(VLOOKUP($F601,all_tags[topic],1,FALSE),""),
IFERROR(VLOOKUP($G601,all_tags[topic],1,FALSE),""),
IFERROR(VLOOKUP($H601,all_tags[topic],1,FALSE),""),
IFERROR(VLOOKUP($I601,all_tags[topic],1,FALSE),""),
IFERROR(VLOOKUP($J601,all_tags[topic],1,FALSE),""),
IFERROR(VLOOKUP($K601,all_tags[topic],1,FALSE),""),
IFERROR(VLOOKUP($L601,all_tags[topic],1,FALSE),""),
IFERROR(VLOOKUP($M601,all_tags[topic],1,FALSE),""),
IFERROR(VLOOKUP($N601,all_tags[topic],1,FALSE),""),
IFERROR(VLOOKUP($O601,all_tags[topic],1,FALSE),"")
)</f>
        <v>technology</v>
      </c>
      <c r="AI601" s="5" t="str">
        <f>_xlfn.TEXTJOIN("#",TRUE,
IFERROR(VLOOKUP($F601,all_tags[area],1,FALSE),""),
IFERROR(VLOOKUP($G601,all_tags[area],1,FALSE),""),
IFERROR(VLOOKUP($H601,all_tags[area],1,FALSE),""),
IFERROR(VLOOKUP($I601,all_tags[area],1,FALSE),""),
IFERROR(VLOOKUP($J601,all_tags[area],1,FALSE),""),
IFERROR(VLOOKUP($K601,all_tags[area],1,FALSE),""),
IFERROR(VLOOKUP($L601,all_tags[area],1,FALSE),""),
IFERROR(VLOOKUP($M601,all_tags[area],1,FALSE),""),
IFERROR(VLOOKUP($N601,all_tags[area],1,FALSE),""),
IFERROR(VLOOKUP($O601,all_tags[area],1,FALSE),"")
)</f>
        <v/>
      </c>
      <c r="AJ601" s="5" t="str">
        <f>_xlfn.TEXTJOIN("#",TRUE,
IFERROR(VLOOKUP($F601,all_tags[technology],1,FALSE),""),
IFERROR(VLOOKUP($G601,all_tags[technology],1,FALSE),""),
IFERROR(VLOOKUP($H601,all_tags[technology],1,FALSE),""),
IFERROR(VLOOKUP($I601,all_tags[technology],1,FALSE),""),
IFERROR(VLOOKUP($J601,all_tags[technology],1,FALSE),""),
IFERROR(VLOOKUP($K601,all_tags[technology],1,FALSE),""),
IFERROR(VLOOKUP($L601,all_tags[technology],1,FALSE),""),
IFERROR(VLOOKUP($M601,all_tags[technology],1,FALSE),""),
IFERROR(VLOOKUP($N601,all_tags[technology],1,FALSE),""),
IFERROR(VLOOKUP($O601,all_tags[technology],1,FALSE),"")
)</f>
        <v>rstats</v>
      </c>
      <c r="AK601" s="5" t="str">
        <f>_xlfn.TEXTJOIN("#",TRUE,
IFERROR(VLOOKUP($F601,all_tags[other],1,FALSE),""),
IFERROR(VLOOKUP($G601,all_tags[other],1,FALSE),""),
IFERROR(VLOOKUP($H601,all_tags[other],1,FALSE),""),
IFERROR(VLOOKUP($I601,all_tags[other],1,FALSE),""),
IFERROR(VLOOKUP($J601,all_tags[other],1,FALSE),""),
IFERROR(VLOOKUP($K601,all_tags[other],1,FALSE),""),
IFERROR(VLOOKUP($L601,all_tags[other],1,FALSE),""),
IFERROR(VLOOKUP($M601,all_tags[other],1,FALSE),""),
IFERROR(VLOOKUP($N601,all_tags[other],1,FALSE),""),
IFERROR(VLOOKUP($O601,all_tags[other],1,FALSE),"")
)</f>
        <v>mathematics</v>
      </c>
      <c r="AL601" t="str">
        <f t="shared" si="9"/>
        <v>post;example;data-viz;technology;rstats;mathematics</v>
      </c>
    </row>
    <row r="602" spans="1:38" x14ac:dyDescent="0.25">
      <c r="A602" t="str">
        <f>source_data[[#This Row],[link_id]]</f>
        <v>L01347</v>
      </c>
      <c r="B602" t="str">
        <f>source_data[[#This Row],[link]]</f>
        <v>https://d3indepth.com/geographic/</v>
      </c>
      <c r="C602" t="str">
        <f>source_data[[#This Row],[article_title]]</f>
        <v>Making maps with D3</v>
      </c>
      <c r="D602" t="str">
        <f>source_data[[#This Row],[concatenate]]</f>
        <v>online;guide;intermediate;technology;geospatial;d3js;free</v>
      </c>
      <c r="E602">
        <f>source_data[[#This Row],[tag_count]]</f>
        <v>7</v>
      </c>
      <c r="F602" t="str" cm="1">
        <f t="array" ref="F602:L602">_xlfn.TEXTSPLIT(Table5[[#This Row],[concatenate]],";")</f>
        <v>online</v>
      </c>
      <c r="G602" t="str">
        <v>guide</v>
      </c>
      <c r="H602" t="str">
        <v>intermediate</v>
      </c>
      <c r="I602" t="str">
        <v>technology</v>
      </c>
      <c r="J602" t="str">
        <v>geospatial</v>
      </c>
      <c r="K602" t="str">
        <v>d3js</v>
      </c>
      <c r="L602" t="str">
        <v>free</v>
      </c>
      <c r="Q602">
        <f>IF(ISBLANK(F602),-1,COUNTIF(all_tags[],F602)-COUNTIF(all_tags[category],F602))</f>
        <v>1</v>
      </c>
      <c r="R602">
        <f>IF(ISBLANK(G602),-1,COUNTIF(all_tags[],G602)-COUNTIF(all_tags[category],G602))</f>
        <v>1</v>
      </c>
      <c r="S602">
        <f>IF(ISBLANK(H602),-1,COUNTIF(all_tags[],H602)-COUNTIF(all_tags[category],H602))</f>
        <v>1</v>
      </c>
      <c r="T602">
        <f>IF(ISBLANK(I602),-1,COUNTIF(all_tags[],I602)-COUNTIF(all_tags[category],I602))</f>
        <v>1</v>
      </c>
      <c r="U602">
        <f>IF(ISBLANK(J602),-1,COUNTIF(all_tags[],J602)-COUNTIF(all_tags[category],J602))</f>
        <v>1</v>
      </c>
      <c r="V602">
        <f>IF(ISBLANK(K602),-1,COUNTIF(all_tags[],K602)-COUNTIF(all_tags[category],K602))</f>
        <v>1</v>
      </c>
      <c r="W602">
        <f>IF(ISBLANK(L602),-1,COUNTIF(all_tags[],L602)-COUNTIF(all_tags[category],L602))</f>
        <v>1</v>
      </c>
      <c r="X602">
        <f>IF(ISBLANK(M602),-1,COUNTIF(all_tags[],M602)-COUNTIF(all_tags[category],M602))</f>
        <v>-1</v>
      </c>
      <c r="Y602">
        <f>IF(ISBLANK(N602),-1,COUNTIF(all_tags[],N602)-COUNTIF(all_tags[category],N602))</f>
        <v>-1</v>
      </c>
      <c r="Z602">
        <f>IF(ISBLANK(O602),-1,COUNTIF(all_tags[],O602)-COUNTIF(all_tags[category],O602))</f>
        <v>-1</v>
      </c>
      <c r="AB602" t="str">
        <f>Table5[[#This Row],[link_id]]</f>
        <v>L01347</v>
      </c>
      <c r="AC602" s="5" t="str">
        <f>_xlfn.TEXTJOIN("#",TRUE,
IFERROR(VLOOKUP($F602,all_tags[format],1,FALSE),""),
IFERROR(VLOOKUP($G602,all_tags[format],1,FALSE),""),
IFERROR(VLOOKUP($H602,all_tags[format],1,FALSE),""),
IFERROR(VLOOKUP($I602,all_tags[format],1,FALSE),""),
IFERROR(VLOOKUP($J602,all_tags[format],1,FALSE),""),
IFERROR(VLOOKUP($K602,all_tags[format],1,FALSE),""),
IFERROR(VLOOKUP($L602,all_tags[format],1,FALSE),""),
IFERROR(VLOOKUP($M602,all_tags[format],1,FALSE),""),
IFERROR(VLOOKUP($N602,all_tags[format],1,FALSE),""),
IFERROR(VLOOKUP($O602,all_tags[format],1,FALSE),"")
)</f>
        <v>online</v>
      </c>
      <c r="AD602" s="5" t="str">
        <f>_xlfn.TEXTJOIN("#",TRUE,
IFERROR(VLOOKUP($F602,all_tags[type],1,FALSE),""),
IFERROR(VLOOKUP($G602,all_tags[type],1,FALSE),""),
IFERROR(VLOOKUP($H602,all_tags[type],1,FALSE),""),
IFERROR(VLOOKUP($I602,all_tags[type],1,FALSE),""),
IFERROR(VLOOKUP($J602,all_tags[type],1,FALSE),""),
IFERROR(VLOOKUP($K602,all_tags[type],1,FALSE),""),
IFERROR(VLOOKUP($L602,all_tags[type],1,FALSE),""),
IFERROR(VLOOKUP($M602,all_tags[type],1,FALSE),""),
IFERROR(VLOOKUP($N602,all_tags[type],1,FALSE),""),
IFERROR(VLOOKUP($O602,all_tags[type],1,FALSE),"")
)</f>
        <v>guide</v>
      </c>
      <c r="AE602" s="5" t="str">
        <f>_xlfn.TEXTJOIN("#",TRUE,
IFERROR(VLOOKUP($F602,all_tags[level],1,FALSE),""),
IFERROR(VLOOKUP($G602,all_tags[level],1,FALSE),""),
IFERROR(VLOOKUP($H602,all_tags[level],1,FALSE),""),
IFERROR(VLOOKUP($I602,all_tags[level],1,FALSE),""),
IFERROR(VLOOKUP($J602,all_tags[level],1,FALSE),""),
IFERROR(VLOOKUP($K602,all_tags[level],1,FALSE),""),
IFERROR(VLOOKUP($L602,all_tags[level],1,FALSE),""),
IFERROR(VLOOKUP($M602,all_tags[level],1,FALSE),""),
IFERROR(VLOOKUP($N602,all_tags[level],1,FALSE),""),
IFERROR(VLOOKUP($O602,all_tags[level],1,FALSE),"")
)</f>
        <v>intermediate</v>
      </c>
      <c r="AF602" s="5" t="str">
        <f>_xlfn.TEXTJOIN("#",TRUE,
IFERROR(VLOOKUP($F602,all_tags[style],1,FALSE),""),
IFERROR(VLOOKUP($G602,all_tags[style],1,FALSE),""),
IFERROR(VLOOKUP($H602,all_tags[style],1,FALSE),""),
IFERROR(VLOOKUP($I602,all_tags[style],1,FALSE),""),
IFERROR(VLOOKUP($J602,all_tags[style],1,FALSE),""),
IFERROR(VLOOKUP($K602,all_tags[style],1,FALSE),""),
IFERROR(VLOOKUP($L602,all_tags[style],1,FALSE),""),
IFERROR(VLOOKUP($M602,all_tags[style],1,FALSE),""),
IFERROR(VLOOKUP($N602,all_tags[style],1,FALSE),""),
IFERROR(VLOOKUP($O602,all_tags[style],1,FALSE),"")
)</f>
        <v/>
      </c>
      <c r="AG602" s="5" t="str">
        <f>_xlfn.TEXTJOIN("#",TRUE,
IFERROR(VLOOKUP($F602,all_tags[theme],1,FALSE),""),
IFERROR(VLOOKUP($G602,all_tags[theme],1,FALSE),""),
IFERROR(VLOOKUP($H602,all_tags[theme],1,FALSE),""),
IFERROR(VLOOKUP($I602,all_tags[theme],1,FALSE),""),
IFERROR(VLOOKUP($J602,all_tags[theme],1,FALSE),""),
IFERROR(VLOOKUP($K602,all_tags[theme],1,FALSE),""),
IFERROR(VLOOKUP($L602,all_tags[theme],1,FALSE),""),
IFERROR(VLOOKUP($M602,all_tags[theme],1,FALSE),""),
IFERROR(VLOOKUP($N602,all_tags[theme],1,FALSE),""),
IFERROR(VLOOKUP($O602,all_tags[theme],1,FALSE),"")
)</f>
        <v/>
      </c>
      <c r="AH602" s="5" t="str">
        <f>_xlfn.TEXTJOIN("#",TRUE,
IFERROR(VLOOKUP($F602,all_tags[topic],1,FALSE),""),
IFERROR(VLOOKUP($G602,all_tags[topic],1,FALSE),""),
IFERROR(VLOOKUP($H602,all_tags[topic],1,FALSE),""),
IFERROR(VLOOKUP($I602,all_tags[topic],1,FALSE),""),
IFERROR(VLOOKUP($J602,all_tags[topic],1,FALSE),""),
IFERROR(VLOOKUP($K602,all_tags[topic],1,FALSE),""),
IFERROR(VLOOKUP($L602,all_tags[topic],1,FALSE),""),
IFERROR(VLOOKUP($M602,all_tags[topic],1,FALSE),""),
IFERROR(VLOOKUP($N602,all_tags[topic],1,FALSE),""),
IFERROR(VLOOKUP($O602,all_tags[topic],1,FALSE),"")
)</f>
        <v>technology</v>
      </c>
      <c r="AI602" s="5" t="str">
        <f>_xlfn.TEXTJOIN("#",TRUE,
IFERROR(VLOOKUP($F602,all_tags[area],1,FALSE),""),
IFERROR(VLOOKUP($G602,all_tags[area],1,FALSE),""),
IFERROR(VLOOKUP($H602,all_tags[area],1,FALSE),""),
IFERROR(VLOOKUP($I602,all_tags[area],1,FALSE),""),
IFERROR(VLOOKUP($J602,all_tags[area],1,FALSE),""),
IFERROR(VLOOKUP($K602,all_tags[area],1,FALSE),""),
IFERROR(VLOOKUP($L602,all_tags[area],1,FALSE),""),
IFERROR(VLOOKUP($M602,all_tags[area],1,FALSE),""),
IFERROR(VLOOKUP($N602,all_tags[area],1,FALSE),""),
IFERROR(VLOOKUP($O602,all_tags[area],1,FALSE),"")
)</f>
        <v>geospatial</v>
      </c>
      <c r="AJ602" s="5" t="str">
        <f>_xlfn.TEXTJOIN("#",TRUE,
IFERROR(VLOOKUP($F602,all_tags[technology],1,FALSE),""),
IFERROR(VLOOKUP($G602,all_tags[technology],1,FALSE),""),
IFERROR(VLOOKUP($H602,all_tags[technology],1,FALSE),""),
IFERROR(VLOOKUP($I602,all_tags[technology],1,FALSE),""),
IFERROR(VLOOKUP($J602,all_tags[technology],1,FALSE),""),
IFERROR(VLOOKUP($K602,all_tags[technology],1,FALSE),""),
IFERROR(VLOOKUP($L602,all_tags[technology],1,FALSE),""),
IFERROR(VLOOKUP($M602,all_tags[technology],1,FALSE),""),
IFERROR(VLOOKUP($N602,all_tags[technology],1,FALSE),""),
IFERROR(VLOOKUP($O602,all_tags[technology],1,FALSE),"")
)</f>
        <v>d3js</v>
      </c>
      <c r="AK602" s="5" t="str">
        <f>_xlfn.TEXTJOIN("#",TRUE,
IFERROR(VLOOKUP($F602,all_tags[other],1,FALSE),""),
IFERROR(VLOOKUP($G602,all_tags[other],1,FALSE),""),
IFERROR(VLOOKUP($H602,all_tags[other],1,FALSE),""),
IFERROR(VLOOKUP($I602,all_tags[other],1,FALSE),""),
IFERROR(VLOOKUP($J602,all_tags[other],1,FALSE),""),
IFERROR(VLOOKUP($K602,all_tags[other],1,FALSE),""),
IFERROR(VLOOKUP($L602,all_tags[other],1,FALSE),""),
IFERROR(VLOOKUP($M602,all_tags[other],1,FALSE),""),
IFERROR(VLOOKUP($N602,all_tags[other],1,FALSE),""),
IFERROR(VLOOKUP($O602,all_tags[other],1,FALSE),"")
)</f>
        <v>free</v>
      </c>
      <c r="AL602" t="str">
        <f t="shared" si="9"/>
        <v>online;guide;intermediate;technology;geospatial;d3js;free</v>
      </c>
    </row>
    <row r="603" spans="1:38" x14ac:dyDescent="0.25">
      <c r="A603" t="str">
        <f>source_data[[#This Row],[link_id]]</f>
        <v>L01348</v>
      </c>
      <c r="B603" t="str">
        <f>source_data[[#This Row],[link]]</f>
        <v>https://style.tidyverse.org/</v>
      </c>
      <c r="C603" t="str">
        <f>source_data[[#This Row],[article_title]]</f>
        <v>The tidyverse style guide</v>
      </c>
      <c r="D603" t="str">
        <f>source_data[[#This Row],[concatenate]]</f>
        <v>guide;technology;style;tidyverse</v>
      </c>
      <c r="E603">
        <f>source_data[[#This Row],[tag_count]]</f>
        <v>4</v>
      </c>
      <c r="F603" t="str" cm="1">
        <f t="array" ref="F603:I603">_xlfn.TEXTSPLIT(Table5[[#This Row],[concatenate]],";")</f>
        <v>guide</v>
      </c>
      <c r="G603" t="str">
        <v>technology</v>
      </c>
      <c r="H603" t="str">
        <v>style</v>
      </c>
      <c r="I603" t="str">
        <v>tidyverse</v>
      </c>
      <c r="Q603">
        <f>IF(ISBLANK(F603),-1,COUNTIF(all_tags[],F603)-COUNTIF(all_tags[category],F603))</f>
        <v>1</v>
      </c>
      <c r="R603">
        <f>IF(ISBLANK(G603),-1,COUNTIF(all_tags[],G603)-COUNTIF(all_tags[category],G603))</f>
        <v>1</v>
      </c>
      <c r="S603">
        <f>IF(ISBLANK(H603),-1,COUNTIF(all_tags[],H603)-COUNTIF(all_tags[category],H603))</f>
        <v>1</v>
      </c>
      <c r="T603">
        <f>IF(ISBLANK(I603),-1,COUNTIF(all_tags[],I603)-COUNTIF(all_tags[category],I603))</f>
        <v>1</v>
      </c>
      <c r="U603">
        <f>IF(ISBLANK(J603),-1,COUNTIF(all_tags[],J603)-COUNTIF(all_tags[category],J603))</f>
        <v>-1</v>
      </c>
      <c r="V603">
        <f>IF(ISBLANK(K603),-1,COUNTIF(all_tags[],K603)-COUNTIF(all_tags[category],K603))</f>
        <v>-1</v>
      </c>
      <c r="W603">
        <f>IF(ISBLANK(L603),-1,COUNTIF(all_tags[],L603)-COUNTIF(all_tags[category],L603))</f>
        <v>-1</v>
      </c>
      <c r="X603">
        <f>IF(ISBLANK(M603),-1,COUNTIF(all_tags[],M603)-COUNTIF(all_tags[category],M603))</f>
        <v>-1</v>
      </c>
      <c r="Y603">
        <f>IF(ISBLANK(N603),-1,COUNTIF(all_tags[],N603)-COUNTIF(all_tags[category],N603))</f>
        <v>-1</v>
      </c>
      <c r="Z603">
        <f>IF(ISBLANK(O603),-1,COUNTIF(all_tags[],O603)-COUNTIF(all_tags[category],O603))</f>
        <v>-1</v>
      </c>
      <c r="AB603" t="str">
        <f>Table5[[#This Row],[link_id]]</f>
        <v>L01348</v>
      </c>
      <c r="AC603" s="5" t="str">
        <f>_xlfn.TEXTJOIN("#",TRUE,
IFERROR(VLOOKUP($F603,all_tags[format],1,FALSE),""),
IFERROR(VLOOKUP($G603,all_tags[format],1,FALSE),""),
IFERROR(VLOOKUP($H603,all_tags[format],1,FALSE),""),
IFERROR(VLOOKUP($I603,all_tags[format],1,FALSE),""),
IFERROR(VLOOKUP($J603,all_tags[format],1,FALSE),""),
IFERROR(VLOOKUP($K603,all_tags[format],1,FALSE),""),
IFERROR(VLOOKUP($L603,all_tags[format],1,FALSE),""),
IFERROR(VLOOKUP($M603,all_tags[format],1,FALSE),""),
IFERROR(VLOOKUP($N603,all_tags[format],1,FALSE),""),
IFERROR(VLOOKUP($O603,all_tags[format],1,FALSE),"")
)</f>
        <v/>
      </c>
      <c r="AD603" s="5" t="str">
        <f>_xlfn.TEXTJOIN("#",TRUE,
IFERROR(VLOOKUP($F603,all_tags[type],1,FALSE),""),
IFERROR(VLOOKUP($G603,all_tags[type],1,FALSE),""),
IFERROR(VLOOKUP($H603,all_tags[type],1,FALSE),""),
IFERROR(VLOOKUP($I603,all_tags[type],1,FALSE),""),
IFERROR(VLOOKUP($J603,all_tags[type],1,FALSE),""),
IFERROR(VLOOKUP($K603,all_tags[type],1,FALSE),""),
IFERROR(VLOOKUP($L603,all_tags[type],1,FALSE),""),
IFERROR(VLOOKUP($M603,all_tags[type],1,FALSE),""),
IFERROR(VLOOKUP($N603,all_tags[type],1,FALSE),""),
IFERROR(VLOOKUP($O603,all_tags[type],1,FALSE),"")
)</f>
        <v>guide</v>
      </c>
      <c r="AE603" s="5" t="str">
        <f>_xlfn.TEXTJOIN("#",TRUE,
IFERROR(VLOOKUP($F603,all_tags[level],1,FALSE),""),
IFERROR(VLOOKUP($G603,all_tags[level],1,FALSE),""),
IFERROR(VLOOKUP($H603,all_tags[level],1,FALSE),""),
IFERROR(VLOOKUP($I603,all_tags[level],1,FALSE),""),
IFERROR(VLOOKUP($J603,all_tags[level],1,FALSE),""),
IFERROR(VLOOKUP($K603,all_tags[level],1,FALSE),""),
IFERROR(VLOOKUP($L603,all_tags[level],1,FALSE),""),
IFERROR(VLOOKUP($M603,all_tags[level],1,FALSE),""),
IFERROR(VLOOKUP($N603,all_tags[level],1,FALSE),""),
IFERROR(VLOOKUP($O603,all_tags[level],1,FALSE),"")
)</f>
        <v/>
      </c>
      <c r="AF603" s="5" t="str">
        <f>_xlfn.TEXTJOIN("#",TRUE,
IFERROR(VLOOKUP($F603,all_tags[style],1,FALSE),""),
IFERROR(VLOOKUP($G603,all_tags[style],1,FALSE),""),
IFERROR(VLOOKUP($H603,all_tags[style],1,FALSE),""),
IFERROR(VLOOKUP($I603,all_tags[style],1,FALSE),""),
IFERROR(VLOOKUP($J603,all_tags[style],1,FALSE),""),
IFERROR(VLOOKUP($K603,all_tags[style],1,FALSE),""),
IFERROR(VLOOKUP($L603,all_tags[style],1,FALSE),""),
IFERROR(VLOOKUP($M603,all_tags[style],1,FALSE),""),
IFERROR(VLOOKUP($N603,all_tags[style],1,FALSE),""),
IFERROR(VLOOKUP($O603,all_tags[style],1,FALSE),"")
)</f>
        <v/>
      </c>
      <c r="AG603" s="5" t="str">
        <f>_xlfn.TEXTJOIN("#",TRUE,
IFERROR(VLOOKUP($F603,all_tags[theme],1,FALSE),""),
IFERROR(VLOOKUP($G603,all_tags[theme],1,FALSE),""),
IFERROR(VLOOKUP($H603,all_tags[theme],1,FALSE),""),
IFERROR(VLOOKUP($I603,all_tags[theme],1,FALSE),""),
IFERROR(VLOOKUP($J603,all_tags[theme],1,FALSE),""),
IFERROR(VLOOKUP($K603,all_tags[theme],1,FALSE),""),
IFERROR(VLOOKUP($L603,all_tags[theme],1,FALSE),""),
IFERROR(VLOOKUP($M603,all_tags[theme],1,FALSE),""),
IFERROR(VLOOKUP($N603,all_tags[theme],1,FALSE),""),
IFERROR(VLOOKUP($O603,all_tags[theme],1,FALSE),"")
)</f>
        <v/>
      </c>
      <c r="AH603" s="5" t="str">
        <f>_xlfn.TEXTJOIN("#",TRUE,
IFERROR(VLOOKUP($F603,all_tags[topic],1,FALSE),""),
IFERROR(VLOOKUP($G603,all_tags[topic],1,FALSE),""),
IFERROR(VLOOKUP($H603,all_tags[topic],1,FALSE),""),
IFERROR(VLOOKUP($I603,all_tags[topic],1,FALSE),""),
IFERROR(VLOOKUP($J603,all_tags[topic],1,FALSE),""),
IFERROR(VLOOKUP($K603,all_tags[topic],1,FALSE),""),
IFERROR(VLOOKUP($L603,all_tags[topic],1,FALSE),""),
IFERROR(VLOOKUP($M603,all_tags[topic],1,FALSE),""),
IFERROR(VLOOKUP($N603,all_tags[topic],1,FALSE),""),
IFERROR(VLOOKUP($O603,all_tags[topic],1,FALSE),"")
)</f>
        <v>technology</v>
      </c>
      <c r="AI603" s="5" t="str">
        <f>_xlfn.TEXTJOIN("#",TRUE,
IFERROR(VLOOKUP($F603,all_tags[area],1,FALSE),""),
IFERROR(VLOOKUP($G603,all_tags[area],1,FALSE),""),
IFERROR(VLOOKUP($H603,all_tags[area],1,FALSE),""),
IFERROR(VLOOKUP($I603,all_tags[area],1,FALSE),""),
IFERROR(VLOOKUP($J603,all_tags[area],1,FALSE),""),
IFERROR(VLOOKUP($K603,all_tags[area],1,FALSE),""),
IFERROR(VLOOKUP($L603,all_tags[area],1,FALSE),""),
IFERROR(VLOOKUP($M603,all_tags[area],1,FALSE),""),
IFERROR(VLOOKUP($N603,all_tags[area],1,FALSE),""),
IFERROR(VLOOKUP($O603,all_tags[area],1,FALSE),"")
)</f>
        <v>style</v>
      </c>
      <c r="AJ603" s="5" t="str">
        <f>_xlfn.TEXTJOIN("#",TRUE,
IFERROR(VLOOKUP($F603,all_tags[technology],1,FALSE),""),
IFERROR(VLOOKUP($G603,all_tags[technology],1,FALSE),""),
IFERROR(VLOOKUP($H603,all_tags[technology],1,FALSE),""),
IFERROR(VLOOKUP($I603,all_tags[technology],1,FALSE),""),
IFERROR(VLOOKUP($J603,all_tags[technology],1,FALSE),""),
IFERROR(VLOOKUP($K603,all_tags[technology],1,FALSE),""),
IFERROR(VLOOKUP($L603,all_tags[technology],1,FALSE),""),
IFERROR(VLOOKUP($M603,all_tags[technology],1,FALSE),""),
IFERROR(VLOOKUP($N603,all_tags[technology],1,FALSE),""),
IFERROR(VLOOKUP($O603,all_tags[technology],1,FALSE),"")
)</f>
        <v>tidyverse</v>
      </c>
      <c r="AK603" s="5" t="str">
        <f>_xlfn.TEXTJOIN("#",TRUE,
IFERROR(VLOOKUP($F603,all_tags[other],1,FALSE),""),
IFERROR(VLOOKUP($G603,all_tags[other],1,FALSE),""),
IFERROR(VLOOKUP($H603,all_tags[other],1,FALSE),""),
IFERROR(VLOOKUP($I603,all_tags[other],1,FALSE),""),
IFERROR(VLOOKUP($J603,all_tags[other],1,FALSE),""),
IFERROR(VLOOKUP($K603,all_tags[other],1,FALSE),""),
IFERROR(VLOOKUP($L603,all_tags[other],1,FALSE),""),
IFERROR(VLOOKUP($M603,all_tags[other],1,FALSE),""),
IFERROR(VLOOKUP($N603,all_tags[other],1,FALSE),""),
IFERROR(VLOOKUP($O603,all_tags[other],1,FALSE),"")
)</f>
        <v/>
      </c>
      <c r="AL603" t="str">
        <f t="shared" si="9"/>
        <v>guide;technology;style;tidyverse</v>
      </c>
    </row>
    <row r="604" spans="1:38" ht="30" x14ac:dyDescent="0.25">
      <c r="A604" t="str">
        <f>source_data[[#This Row],[link_id]]</f>
        <v>L01349</v>
      </c>
      <c r="B604" t="str">
        <f>source_data[[#This Row],[link]]</f>
        <v>https://xxlbi.com/blog/power-bi-dataflows-considerations/</v>
      </c>
      <c r="C604" t="str">
        <f>source_data[[#This Row],[article_title]]</f>
        <v>Power BI dataflows considerations</v>
      </c>
      <c r="D604" t="str">
        <f>source_data[[#This Row],[concatenate]]</f>
        <v>post;perspective;opinion;technology;powerbi</v>
      </c>
      <c r="E604">
        <f>source_data[[#This Row],[tag_count]]</f>
        <v>4</v>
      </c>
      <c r="F604" t="str" cm="1">
        <f t="array" ref="F604:J604">_xlfn.TEXTSPLIT(Table5[[#This Row],[concatenate]],";")</f>
        <v>post</v>
      </c>
      <c r="G604" t="str">
        <v>perspective</v>
      </c>
      <c r="H604" t="str">
        <v>opinion</v>
      </c>
      <c r="I604" t="str">
        <v>technology</v>
      </c>
      <c r="J604" t="str">
        <v>powerbi</v>
      </c>
      <c r="Q604">
        <f>IF(ISBLANK(F604),-1,COUNTIF(all_tags[],F604)-COUNTIF(all_tags[category],F604))</f>
        <v>1</v>
      </c>
      <c r="R604">
        <f>IF(ISBLANK(G604),-1,COUNTIF(all_tags[],G604)-COUNTIF(all_tags[category],G604))</f>
        <v>1</v>
      </c>
      <c r="S604">
        <f>IF(ISBLANK(H604),-1,COUNTIF(all_tags[],H604)-COUNTIF(all_tags[category],H604))</f>
        <v>1</v>
      </c>
      <c r="T604">
        <f>IF(ISBLANK(I604),-1,COUNTIF(all_tags[],I604)-COUNTIF(all_tags[category],I604))</f>
        <v>1</v>
      </c>
      <c r="U604">
        <f>IF(ISBLANK(J604),-1,COUNTIF(all_tags[],J604)-COUNTIF(all_tags[category],J604))</f>
        <v>1</v>
      </c>
      <c r="V604">
        <f>IF(ISBLANK(K604),-1,COUNTIF(all_tags[],K604)-COUNTIF(all_tags[category],K604))</f>
        <v>-1</v>
      </c>
      <c r="W604">
        <f>IF(ISBLANK(L604),-1,COUNTIF(all_tags[],L604)-COUNTIF(all_tags[category],L604))</f>
        <v>-1</v>
      </c>
      <c r="X604">
        <f>IF(ISBLANK(M604),-1,COUNTIF(all_tags[],M604)-COUNTIF(all_tags[category],M604))</f>
        <v>-1</v>
      </c>
      <c r="Y604">
        <f>IF(ISBLANK(N604),-1,COUNTIF(all_tags[],N604)-COUNTIF(all_tags[category],N604))</f>
        <v>-1</v>
      </c>
      <c r="Z604">
        <f>IF(ISBLANK(O604),-1,COUNTIF(all_tags[],O604)-COUNTIF(all_tags[category],O604))</f>
        <v>-1</v>
      </c>
      <c r="AB604" t="str">
        <f>Table5[[#This Row],[link_id]]</f>
        <v>L01349</v>
      </c>
      <c r="AC604" s="5" t="str">
        <f>_xlfn.TEXTJOIN("#",TRUE,
IFERROR(VLOOKUP($F604,all_tags[format],1,FALSE),""),
IFERROR(VLOOKUP($G604,all_tags[format],1,FALSE),""),
IFERROR(VLOOKUP($H604,all_tags[format],1,FALSE),""),
IFERROR(VLOOKUP($I604,all_tags[format],1,FALSE),""),
IFERROR(VLOOKUP($J604,all_tags[format],1,FALSE),""),
IFERROR(VLOOKUP($K604,all_tags[format],1,FALSE),""),
IFERROR(VLOOKUP($L604,all_tags[format],1,FALSE),""),
IFERROR(VLOOKUP($M604,all_tags[format],1,FALSE),""),
IFERROR(VLOOKUP($N604,all_tags[format],1,FALSE),""),
IFERROR(VLOOKUP($O604,all_tags[format],1,FALSE),"")
)</f>
        <v>post</v>
      </c>
      <c r="AD604" s="5" t="str">
        <f>_xlfn.TEXTJOIN("#",TRUE,
IFERROR(VLOOKUP($F604,all_tags[type],1,FALSE),""),
IFERROR(VLOOKUP($G604,all_tags[type],1,FALSE),""),
IFERROR(VLOOKUP($H604,all_tags[type],1,FALSE),""),
IFERROR(VLOOKUP($I604,all_tags[type],1,FALSE),""),
IFERROR(VLOOKUP($J604,all_tags[type],1,FALSE),""),
IFERROR(VLOOKUP($K604,all_tags[type],1,FALSE),""),
IFERROR(VLOOKUP($L604,all_tags[type],1,FALSE),""),
IFERROR(VLOOKUP($M604,all_tags[type],1,FALSE),""),
IFERROR(VLOOKUP($N604,all_tags[type],1,FALSE),""),
IFERROR(VLOOKUP($O604,all_tags[type],1,FALSE),"")
)</f>
        <v>perspective#opinion</v>
      </c>
      <c r="AE604" s="5" t="str">
        <f>_xlfn.TEXTJOIN("#",TRUE,
IFERROR(VLOOKUP($F604,all_tags[level],1,FALSE),""),
IFERROR(VLOOKUP($G604,all_tags[level],1,FALSE),""),
IFERROR(VLOOKUP($H604,all_tags[level],1,FALSE),""),
IFERROR(VLOOKUP($I604,all_tags[level],1,FALSE),""),
IFERROR(VLOOKUP($J604,all_tags[level],1,FALSE),""),
IFERROR(VLOOKUP($K604,all_tags[level],1,FALSE),""),
IFERROR(VLOOKUP($L604,all_tags[level],1,FALSE),""),
IFERROR(VLOOKUP($M604,all_tags[level],1,FALSE),""),
IFERROR(VLOOKUP($N604,all_tags[level],1,FALSE),""),
IFERROR(VLOOKUP($O604,all_tags[level],1,FALSE),"")
)</f>
        <v/>
      </c>
      <c r="AF604" s="5" t="str">
        <f>_xlfn.TEXTJOIN("#",TRUE,
IFERROR(VLOOKUP($F604,all_tags[style],1,FALSE),""),
IFERROR(VLOOKUP($G604,all_tags[style],1,FALSE),""),
IFERROR(VLOOKUP($H604,all_tags[style],1,FALSE),""),
IFERROR(VLOOKUP($I604,all_tags[style],1,FALSE),""),
IFERROR(VLOOKUP($J604,all_tags[style],1,FALSE),""),
IFERROR(VLOOKUP($K604,all_tags[style],1,FALSE),""),
IFERROR(VLOOKUP($L604,all_tags[style],1,FALSE),""),
IFERROR(VLOOKUP($M604,all_tags[style],1,FALSE),""),
IFERROR(VLOOKUP($N604,all_tags[style],1,FALSE),""),
IFERROR(VLOOKUP($O604,all_tags[style],1,FALSE),"")
)</f>
        <v/>
      </c>
      <c r="AG604" s="5" t="str">
        <f>_xlfn.TEXTJOIN("#",TRUE,
IFERROR(VLOOKUP($F604,all_tags[theme],1,FALSE),""),
IFERROR(VLOOKUP($G604,all_tags[theme],1,FALSE),""),
IFERROR(VLOOKUP($H604,all_tags[theme],1,FALSE),""),
IFERROR(VLOOKUP($I604,all_tags[theme],1,FALSE),""),
IFERROR(VLOOKUP($J604,all_tags[theme],1,FALSE),""),
IFERROR(VLOOKUP($K604,all_tags[theme],1,FALSE),""),
IFERROR(VLOOKUP($L604,all_tags[theme],1,FALSE),""),
IFERROR(VLOOKUP($M604,all_tags[theme],1,FALSE),""),
IFERROR(VLOOKUP($N604,all_tags[theme],1,FALSE),""),
IFERROR(VLOOKUP($O604,all_tags[theme],1,FALSE),"")
)</f>
        <v/>
      </c>
      <c r="AH604" s="5" t="str">
        <f>_xlfn.TEXTJOIN("#",TRUE,
IFERROR(VLOOKUP($F604,all_tags[topic],1,FALSE),""),
IFERROR(VLOOKUP($G604,all_tags[topic],1,FALSE),""),
IFERROR(VLOOKUP($H604,all_tags[topic],1,FALSE),""),
IFERROR(VLOOKUP($I604,all_tags[topic],1,FALSE),""),
IFERROR(VLOOKUP($J604,all_tags[topic],1,FALSE),""),
IFERROR(VLOOKUP($K604,all_tags[topic],1,FALSE),""),
IFERROR(VLOOKUP($L604,all_tags[topic],1,FALSE),""),
IFERROR(VLOOKUP($M604,all_tags[topic],1,FALSE),""),
IFERROR(VLOOKUP($N604,all_tags[topic],1,FALSE),""),
IFERROR(VLOOKUP($O604,all_tags[topic],1,FALSE),"")
)</f>
        <v>technology</v>
      </c>
      <c r="AI604" s="5" t="str">
        <f>_xlfn.TEXTJOIN("#",TRUE,
IFERROR(VLOOKUP($F604,all_tags[area],1,FALSE),""),
IFERROR(VLOOKUP($G604,all_tags[area],1,FALSE),""),
IFERROR(VLOOKUP($H604,all_tags[area],1,FALSE),""),
IFERROR(VLOOKUP($I604,all_tags[area],1,FALSE),""),
IFERROR(VLOOKUP($J604,all_tags[area],1,FALSE),""),
IFERROR(VLOOKUP($K604,all_tags[area],1,FALSE),""),
IFERROR(VLOOKUP($L604,all_tags[area],1,FALSE),""),
IFERROR(VLOOKUP($M604,all_tags[area],1,FALSE),""),
IFERROR(VLOOKUP($N604,all_tags[area],1,FALSE),""),
IFERROR(VLOOKUP($O604,all_tags[area],1,FALSE),"")
)</f>
        <v/>
      </c>
      <c r="AJ604" s="5" t="str">
        <f>_xlfn.TEXTJOIN("#",TRUE,
IFERROR(VLOOKUP($F604,all_tags[technology],1,FALSE),""),
IFERROR(VLOOKUP($G604,all_tags[technology],1,FALSE),""),
IFERROR(VLOOKUP($H604,all_tags[technology],1,FALSE),""),
IFERROR(VLOOKUP($I604,all_tags[technology],1,FALSE),""),
IFERROR(VLOOKUP($J604,all_tags[technology],1,FALSE),""),
IFERROR(VLOOKUP($K604,all_tags[technology],1,FALSE),""),
IFERROR(VLOOKUP($L604,all_tags[technology],1,FALSE),""),
IFERROR(VLOOKUP($M604,all_tags[technology],1,FALSE),""),
IFERROR(VLOOKUP($N604,all_tags[technology],1,FALSE),""),
IFERROR(VLOOKUP($O604,all_tags[technology],1,FALSE),"")
)</f>
        <v>powerbi</v>
      </c>
      <c r="AK604" s="5" t="str">
        <f>_xlfn.TEXTJOIN("#",TRUE,
IFERROR(VLOOKUP($F604,all_tags[other],1,FALSE),""),
IFERROR(VLOOKUP($G604,all_tags[other],1,FALSE),""),
IFERROR(VLOOKUP($H604,all_tags[other],1,FALSE),""),
IFERROR(VLOOKUP($I604,all_tags[other],1,FALSE),""),
IFERROR(VLOOKUP($J604,all_tags[other],1,FALSE),""),
IFERROR(VLOOKUP($K604,all_tags[other],1,FALSE),""),
IFERROR(VLOOKUP($L604,all_tags[other],1,FALSE),""),
IFERROR(VLOOKUP($M604,all_tags[other],1,FALSE),""),
IFERROR(VLOOKUP($N604,all_tags[other],1,FALSE),""),
IFERROR(VLOOKUP($O604,all_tags[other],1,FALSE),"")
)</f>
        <v/>
      </c>
      <c r="AL604" t="str">
        <f t="shared" si="9"/>
        <v>post;perspective;opinion;technology;powerbi</v>
      </c>
    </row>
    <row r="605" spans="1:38" x14ac:dyDescent="0.25">
      <c r="A605" t="str">
        <f>source_data[[#This Row],[link_id]]</f>
        <v>L01350</v>
      </c>
      <c r="B605" t="str">
        <f>source_data[[#This Row],[link]]</f>
        <v>https://spectrum.ieee.org/tech-talk/computing/software/artificial-intelligence-outperforms-human-data-scientists</v>
      </c>
      <c r="C605" t="str">
        <f>source_data[[#This Row],[article_title]]</f>
        <v>Artificial Intelligence Outperforms Human Data Scientists</v>
      </c>
      <c r="D605" t="str">
        <f>source_data[[#This Row],[concatenate]]</f>
        <v>post;general;dubious;data-science;automation</v>
      </c>
      <c r="E605">
        <f>source_data[[#This Row],[tag_count]]</f>
        <v>6</v>
      </c>
      <c r="F605" t="str" cm="1">
        <f t="array" ref="F605:J605">_xlfn.TEXTSPLIT(Table5[[#This Row],[concatenate]],";")</f>
        <v>post</v>
      </c>
      <c r="G605" t="str">
        <v>general</v>
      </c>
      <c r="H605" t="str">
        <v>dubious</v>
      </c>
      <c r="I605" t="str">
        <v>data-science</v>
      </c>
      <c r="J605" t="str">
        <v>automation</v>
      </c>
      <c r="Q605">
        <f>IF(ISBLANK(F605),-1,COUNTIF(all_tags[],F605)-COUNTIF(all_tags[category],F605))</f>
        <v>1</v>
      </c>
      <c r="R605">
        <f>IF(ISBLANK(G605),-1,COUNTIF(all_tags[],G605)-COUNTIF(all_tags[category],G605))</f>
        <v>1</v>
      </c>
      <c r="S605">
        <f>IF(ISBLANK(H605),-1,COUNTIF(all_tags[],H605)-COUNTIF(all_tags[category],H605))</f>
        <v>1</v>
      </c>
      <c r="T605">
        <f>IF(ISBLANK(I605),-1,COUNTIF(all_tags[],I605)-COUNTIF(all_tags[category],I605))</f>
        <v>1</v>
      </c>
      <c r="U605">
        <f>IF(ISBLANK(J605),-1,COUNTIF(all_tags[],J605)-COUNTIF(all_tags[category],J605))</f>
        <v>1</v>
      </c>
      <c r="V605">
        <f>IF(ISBLANK(K605),-1,COUNTIF(all_tags[],K605)-COUNTIF(all_tags[category],K605))</f>
        <v>-1</v>
      </c>
      <c r="W605">
        <f>IF(ISBLANK(L605),-1,COUNTIF(all_tags[],L605)-COUNTIF(all_tags[category],L605))</f>
        <v>-1</v>
      </c>
      <c r="X605">
        <f>IF(ISBLANK(M605),-1,COUNTIF(all_tags[],M605)-COUNTIF(all_tags[category],M605))</f>
        <v>-1</v>
      </c>
      <c r="Y605">
        <f>IF(ISBLANK(N605),-1,COUNTIF(all_tags[],N605)-COUNTIF(all_tags[category],N605))</f>
        <v>-1</v>
      </c>
      <c r="Z605">
        <f>IF(ISBLANK(O605),-1,COUNTIF(all_tags[],O605)-COUNTIF(all_tags[category],O605))</f>
        <v>-1</v>
      </c>
      <c r="AB605" t="str">
        <f>Table5[[#This Row],[link_id]]</f>
        <v>L01350</v>
      </c>
      <c r="AC605" s="5" t="str">
        <f>_xlfn.TEXTJOIN("#",TRUE,
IFERROR(VLOOKUP($F605,all_tags[format],1,FALSE),""),
IFERROR(VLOOKUP($G605,all_tags[format],1,FALSE),""),
IFERROR(VLOOKUP($H605,all_tags[format],1,FALSE),""),
IFERROR(VLOOKUP($I605,all_tags[format],1,FALSE),""),
IFERROR(VLOOKUP($J605,all_tags[format],1,FALSE),""),
IFERROR(VLOOKUP($K605,all_tags[format],1,FALSE),""),
IFERROR(VLOOKUP($L605,all_tags[format],1,FALSE),""),
IFERROR(VLOOKUP($M605,all_tags[format],1,FALSE),""),
IFERROR(VLOOKUP($N605,all_tags[format],1,FALSE),""),
IFERROR(VLOOKUP($O605,all_tags[format],1,FALSE),"")
)</f>
        <v>post</v>
      </c>
      <c r="AD605" s="5" t="str">
        <f>_xlfn.TEXTJOIN("#",TRUE,
IFERROR(VLOOKUP($F605,all_tags[type],1,FALSE),""),
IFERROR(VLOOKUP($G605,all_tags[type],1,FALSE),""),
IFERROR(VLOOKUP($H605,all_tags[type],1,FALSE),""),
IFERROR(VLOOKUP($I605,all_tags[type],1,FALSE),""),
IFERROR(VLOOKUP($J605,all_tags[type],1,FALSE),""),
IFERROR(VLOOKUP($K605,all_tags[type],1,FALSE),""),
IFERROR(VLOOKUP($L605,all_tags[type],1,FALSE),""),
IFERROR(VLOOKUP($M605,all_tags[type],1,FALSE),""),
IFERROR(VLOOKUP($N605,all_tags[type],1,FALSE),""),
IFERROR(VLOOKUP($O605,all_tags[type],1,FALSE),"")
)</f>
        <v>general</v>
      </c>
      <c r="AE605" s="5" t="str">
        <f>_xlfn.TEXTJOIN("#",TRUE,
IFERROR(VLOOKUP($F605,all_tags[level],1,FALSE),""),
IFERROR(VLOOKUP($G605,all_tags[level],1,FALSE),""),
IFERROR(VLOOKUP($H605,all_tags[level],1,FALSE),""),
IFERROR(VLOOKUP($I605,all_tags[level],1,FALSE),""),
IFERROR(VLOOKUP($J605,all_tags[level],1,FALSE),""),
IFERROR(VLOOKUP($K605,all_tags[level],1,FALSE),""),
IFERROR(VLOOKUP($L605,all_tags[level],1,FALSE),""),
IFERROR(VLOOKUP($M605,all_tags[level],1,FALSE),""),
IFERROR(VLOOKUP($N605,all_tags[level],1,FALSE),""),
IFERROR(VLOOKUP($O605,all_tags[level],1,FALSE),"")
)</f>
        <v/>
      </c>
      <c r="AF605" s="5" t="str">
        <f>_xlfn.TEXTJOIN("#",TRUE,
IFERROR(VLOOKUP($F605,all_tags[style],1,FALSE),""),
IFERROR(VLOOKUP($G605,all_tags[style],1,FALSE),""),
IFERROR(VLOOKUP($H605,all_tags[style],1,FALSE),""),
IFERROR(VLOOKUP($I605,all_tags[style],1,FALSE),""),
IFERROR(VLOOKUP($J605,all_tags[style],1,FALSE),""),
IFERROR(VLOOKUP($K605,all_tags[style],1,FALSE),""),
IFERROR(VLOOKUP($L605,all_tags[style],1,FALSE),""),
IFERROR(VLOOKUP($M605,all_tags[style],1,FALSE),""),
IFERROR(VLOOKUP($N605,all_tags[style],1,FALSE),""),
IFERROR(VLOOKUP($O605,all_tags[style],1,FALSE),"")
)</f>
        <v>dubious</v>
      </c>
      <c r="AG605" s="5" t="str">
        <f>_xlfn.TEXTJOIN("#",TRUE,
IFERROR(VLOOKUP($F605,all_tags[theme],1,FALSE),""),
IFERROR(VLOOKUP($G605,all_tags[theme],1,FALSE),""),
IFERROR(VLOOKUP($H605,all_tags[theme],1,FALSE),""),
IFERROR(VLOOKUP($I605,all_tags[theme],1,FALSE),""),
IFERROR(VLOOKUP($J605,all_tags[theme],1,FALSE),""),
IFERROR(VLOOKUP($K605,all_tags[theme],1,FALSE),""),
IFERROR(VLOOKUP($L605,all_tags[theme],1,FALSE),""),
IFERROR(VLOOKUP($M605,all_tags[theme],1,FALSE),""),
IFERROR(VLOOKUP($N605,all_tags[theme],1,FALSE),""),
IFERROR(VLOOKUP($O605,all_tags[theme],1,FALSE),"")
)</f>
        <v>data-science</v>
      </c>
      <c r="AH605" s="5" t="str">
        <f>_xlfn.TEXTJOIN("#",TRUE,
IFERROR(VLOOKUP($F605,all_tags[topic],1,FALSE),""),
IFERROR(VLOOKUP($G605,all_tags[topic],1,FALSE),""),
IFERROR(VLOOKUP($H605,all_tags[topic],1,FALSE),""),
IFERROR(VLOOKUP($I605,all_tags[topic],1,FALSE),""),
IFERROR(VLOOKUP($J605,all_tags[topic],1,FALSE),""),
IFERROR(VLOOKUP($K605,all_tags[topic],1,FALSE),""),
IFERROR(VLOOKUP($L605,all_tags[topic],1,FALSE),""),
IFERROR(VLOOKUP($M605,all_tags[topic],1,FALSE),""),
IFERROR(VLOOKUP($N605,all_tags[topic],1,FALSE),""),
IFERROR(VLOOKUP($O605,all_tags[topic],1,FALSE),"")
)</f>
        <v/>
      </c>
      <c r="AI605" s="5" t="str">
        <f>_xlfn.TEXTJOIN("#",TRUE,
IFERROR(VLOOKUP($F605,all_tags[area],1,FALSE),""),
IFERROR(VLOOKUP($G605,all_tags[area],1,FALSE),""),
IFERROR(VLOOKUP($H605,all_tags[area],1,FALSE),""),
IFERROR(VLOOKUP($I605,all_tags[area],1,FALSE),""),
IFERROR(VLOOKUP($J605,all_tags[area],1,FALSE),""),
IFERROR(VLOOKUP($K605,all_tags[area],1,FALSE),""),
IFERROR(VLOOKUP($L605,all_tags[area],1,FALSE),""),
IFERROR(VLOOKUP($M605,all_tags[area],1,FALSE),""),
IFERROR(VLOOKUP($N605,all_tags[area],1,FALSE),""),
IFERROR(VLOOKUP($O605,all_tags[area],1,FALSE),"")
)</f>
        <v>automation</v>
      </c>
      <c r="AJ605" s="5" t="str">
        <f>_xlfn.TEXTJOIN("#",TRUE,
IFERROR(VLOOKUP($F605,all_tags[technology],1,FALSE),""),
IFERROR(VLOOKUP($G605,all_tags[technology],1,FALSE),""),
IFERROR(VLOOKUP($H605,all_tags[technology],1,FALSE),""),
IFERROR(VLOOKUP($I605,all_tags[technology],1,FALSE),""),
IFERROR(VLOOKUP($J605,all_tags[technology],1,FALSE),""),
IFERROR(VLOOKUP($K605,all_tags[technology],1,FALSE),""),
IFERROR(VLOOKUP($L605,all_tags[technology],1,FALSE),""),
IFERROR(VLOOKUP($M605,all_tags[technology],1,FALSE),""),
IFERROR(VLOOKUP($N605,all_tags[technology],1,FALSE),""),
IFERROR(VLOOKUP($O605,all_tags[technology],1,FALSE),"")
)</f>
        <v/>
      </c>
      <c r="AK605" s="5" t="str">
        <f>_xlfn.TEXTJOIN("#",TRUE,
IFERROR(VLOOKUP($F605,all_tags[other],1,FALSE),""),
IFERROR(VLOOKUP($G605,all_tags[other],1,FALSE),""),
IFERROR(VLOOKUP($H605,all_tags[other],1,FALSE),""),
IFERROR(VLOOKUP($I605,all_tags[other],1,FALSE),""),
IFERROR(VLOOKUP($J605,all_tags[other],1,FALSE),""),
IFERROR(VLOOKUP($K605,all_tags[other],1,FALSE),""),
IFERROR(VLOOKUP($L605,all_tags[other],1,FALSE),""),
IFERROR(VLOOKUP($M605,all_tags[other],1,FALSE),""),
IFERROR(VLOOKUP($N605,all_tags[other],1,FALSE),""),
IFERROR(VLOOKUP($O605,all_tags[other],1,FALSE),"")
)</f>
        <v/>
      </c>
      <c r="AL605" t="str">
        <f t="shared" si="9"/>
        <v>post;general;dubious;data-science;automation</v>
      </c>
    </row>
    <row r="606" spans="1:38" x14ac:dyDescent="0.25">
      <c r="A606" t="str">
        <f>source_data[[#This Row],[link_id]]</f>
        <v>L01351</v>
      </c>
      <c r="B606" t="str">
        <f>source_data[[#This Row],[link]]</f>
        <v>https://blog.ephorie.de/learning-data-science-modelling-basics</v>
      </c>
      <c r="C606" t="str">
        <f>source_data[[#This Row],[article_title]]</f>
        <v>Learning Data Science: Modelling Basics</v>
      </c>
      <c r="D606" t="str">
        <f>source_data[[#This Row],[concatenate]]</f>
        <v>post;basics;data-science;technology;rstats</v>
      </c>
      <c r="E606">
        <f>source_data[[#This Row],[tag_count]]</f>
        <v>5</v>
      </c>
      <c r="F606" t="str" cm="1">
        <f t="array" ref="F606:J606">_xlfn.TEXTSPLIT(Table5[[#This Row],[concatenate]],";")</f>
        <v>post</v>
      </c>
      <c r="G606" t="str">
        <v>basics</v>
      </c>
      <c r="H606" t="str">
        <v>data-science</v>
      </c>
      <c r="I606" t="str">
        <v>technology</v>
      </c>
      <c r="J606" t="str">
        <v>rstats</v>
      </c>
      <c r="Q606">
        <f>IF(ISBLANK(F606),-1,COUNTIF(all_tags[],F606)-COUNTIF(all_tags[category],F606))</f>
        <v>1</v>
      </c>
      <c r="R606">
        <f>IF(ISBLANK(G606),-1,COUNTIF(all_tags[],G606)-COUNTIF(all_tags[category],G606))</f>
        <v>1</v>
      </c>
      <c r="S606">
        <f>IF(ISBLANK(H606),-1,COUNTIF(all_tags[],H606)-COUNTIF(all_tags[category],H606))</f>
        <v>1</v>
      </c>
      <c r="T606">
        <f>IF(ISBLANK(I606),-1,COUNTIF(all_tags[],I606)-COUNTIF(all_tags[category],I606))</f>
        <v>1</v>
      </c>
      <c r="U606">
        <f>IF(ISBLANK(J606),-1,COUNTIF(all_tags[],J606)-COUNTIF(all_tags[category],J606))</f>
        <v>1</v>
      </c>
      <c r="V606">
        <f>IF(ISBLANK(K606),-1,COUNTIF(all_tags[],K606)-COUNTIF(all_tags[category],K606))</f>
        <v>-1</v>
      </c>
      <c r="W606">
        <f>IF(ISBLANK(L606),-1,COUNTIF(all_tags[],L606)-COUNTIF(all_tags[category],L606))</f>
        <v>-1</v>
      </c>
      <c r="X606">
        <f>IF(ISBLANK(M606),-1,COUNTIF(all_tags[],M606)-COUNTIF(all_tags[category],M606))</f>
        <v>-1</v>
      </c>
      <c r="Y606">
        <f>IF(ISBLANK(N606),-1,COUNTIF(all_tags[],N606)-COUNTIF(all_tags[category],N606))</f>
        <v>-1</v>
      </c>
      <c r="Z606">
        <f>IF(ISBLANK(O606),-1,COUNTIF(all_tags[],O606)-COUNTIF(all_tags[category],O606))</f>
        <v>-1</v>
      </c>
      <c r="AB606" t="str">
        <f>Table5[[#This Row],[link_id]]</f>
        <v>L01351</v>
      </c>
      <c r="AC606" s="5" t="str">
        <f>_xlfn.TEXTJOIN("#",TRUE,
IFERROR(VLOOKUP($F606,all_tags[format],1,FALSE),""),
IFERROR(VLOOKUP($G606,all_tags[format],1,FALSE),""),
IFERROR(VLOOKUP($H606,all_tags[format],1,FALSE),""),
IFERROR(VLOOKUP($I606,all_tags[format],1,FALSE),""),
IFERROR(VLOOKUP($J606,all_tags[format],1,FALSE),""),
IFERROR(VLOOKUP($K606,all_tags[format],1,FALSE),""),
IFERROR(VLOOKUP($L606,all_tags[format],1,FALSE),""),
IFERROR(VLOOKUP($M606,all_tags[format],1,FALSE),""),
IFERROR(VLOOKUP($N606,all_tags[format],1,FALSE),""),
IFERROR(VLOOKUP($O606,all_tags[format],1,FALSE),"")
)</f>
        <v>post</v>
      </c>
      <c r="AD606" s="5" t="str">
        <f>_xlfn.TEXTJOIN("#",TRUE,
IFERROR(VLOOKUP($F606,all_tags[type],1,FALSE),""),
IFERROR(VLOOKUP($G606,all_tags[type],1,FALSE),""),
IFERROR(VLOOKUP($H606,all_tags[type],1,FALSE),""),
IFERROR(VLOOKUP($I606,all_tags[type],1,FALSE),""),
IFERROR(VLOOKUP($J606,all_tags[type],1,FALSE),""),
IFERROR(VLOOKUP($K606,all_tags[type],1,FALSE),""),
IFERROR(VLOOKUP($L606,all_tags[type],1,FALSE),""),
IFERROR(VLOOKUP($M606,all_tags[type],1,FALSE),""),
IFERROR(VLOOKUP($N606,all_tags[type],1,FALSE),""),
IFERROR(VLOOKUP($O606,all_tags[type],1,FALSE),"")
)</f>
        <v/>
      </c>
      <c r="AE606" s="5" t="str">
        <f>_xlfn.TEXTJOIN("#",TRUE,
IFERROR(VLOOKUP($F606,all_tags[level],1,FALSE),""),
IFERROR(VLOOKUP($G606,all_tags[level],1,FALSE),""),
IFERROR(VLOOKUP($H606,all_tags[level],1,FALSE),""),
IFERROR(VLOOKUP($I606,all_tags[level],1,FALSE),""),
IFERROR(VLOOKUP($J606,all_tags[level],1,FALSE),""),
IFERROR(VLOOKUP($K606,all_tags[level],1,FALSE),""),
IFERROR(VLOOKUP($L606,all_tags[level],1,FALSE),""),
IFERROR(VLOOKUP($M606,all_tags[level],1,FALSE),""),
IFERROR(VLOOKUP($N606,all_tags[level],1,FALSE),""),
IFERROR(VLOOKUP($O606,all_tags[level],1,FALSE),"")
)</f>
        <v>basics</v>
      </c>
      <c r="AF606" s="5" t="str">
        <f>_xlfn.TEXTJOIN("#",TRUE,
IFERROR(VLOOKUP($F606,all_tags[style],1,FALSE),""),
IFERROR(VLOOKUP($G606,all_tags[style],1,FALSE),""),
IFERROR(VLOOKUP($H606,all_tags[style],1,FALSE),""),
IFERROR(VLOOKUP($I606,all_tags[style],1,FALSE),""),
IFERROR(VLOOKUP($J606,all_tags[style],1,FALSE),""),
IFERROR(VLOOKUP($K606,all_tags[style],1,FALSE),""),
IFERROR(VLOOKUP($L606,all_tags[style],1,FALSE),""),
IFERROR(VLOOKUP($M606,all_tags[style],1,FALSE),""),
IFERROR(VLOOKUP($N606,all_tags[style],1,FALSE),""),
IFERROR(VLOOKUP($O606,all_tags[style],1,FALSE),"")
)</f>
        <v/>
      </c>
      <c r="AG606" s="5" t="str">
        <f>_xlfn.TEXTJOIN("#",TRUE,
IFERROR(VLOOKUP($F606,all_tags[theme],1,FALSE),""),
IFERROR(VLOOKUP($G606,all_tags[theme],1,FALSE),""),
IFERROR(VLOOKUP($H606,all_tags[theme],1,FALSE),""),
IFERROR(VLOOKUP($I606,all_tags[theme],1,FALSE),""),
IFERROR(VLOOKUP($J606,all_tags[theme],1,FALSE),""),
IFERROR(VLOOKUP($K606,all_tags[theme],1,FALSE),""),
IFERROR(VLOOKUP($L606,all_tags[theme],1,FALSE),""),
IFERROR(VLOOKUP($M606,all_tags[theme],1,FALSE),""),
IFERROR(VLOOKUP($N606,all_tags[theme],1,FALSE),""),
IFERROR(VLOOKUP($O606,all_tags[theme],1,FALSE),"")
)</f>
        <v>data-science</v>
      </c>
      <c r="AH606" s="5" t="str">
        <f>_xlfn.TEXTJOIN("#",TRUE,
IFERROR(VLOOKUP($F606,all_tags[topic],1,FALSE),""),
IFERROR(VLOOKUP($G606,all_tags[topic],1,FALSE),""),
IFERROR(VLOOKUP($H606,all_tags[topic],1,FALSE),""),
IFERROR(VLOOKUP($I606,all_tags[topic],1,FALSE),""),
IFERROR(VLOOKUP($J606,all_tags[topic],1,FALSE),""),
IFERROR(VLOOKUP($K606,all_tags[topic],1,FALSE),""),
IFERROR(VLOOKUP($L606,all_tags[topic],1,FALSE),""),
IFERROR(VLOOKUP($M606,all_tags[topic],1,FALSE),""),
IFERROR(VLOOKUP($N606,all_tags[topic],1,FALSE),""),
IFERROR(VLOOKUP($O606,all_tags[topic],1,FALSE),"")
)</f>
        <v>technology</v>
      </c>
      <c r="AI606" s="5" t="str">
        <f>_xlfn.TEXTJOIN("#",TRUE,
IFERROR(VLOOKUP($F606,all_tags[area],1,FALSE),""),
IFERROR(VLOOKUP($G606,all_tags[area],1,FALSE),""),
IFERROR(VLOOKUP($H606,all_tags[area],1,FALSE),""),
IFERROR(VLOOKUP($I606,all_tags[area],1,FALSE),""),
IFERROR(VLOOKUP($J606,all_tags[area],1,FALSE),""),
IFERROR(VLOOKUP($K606,all_tags[area],1,FALSE),""),
IFERROR(VLOOKUP($L606,all_tags[area],1,FALSE),""),
IFERROR(VLOOKUP($M606,all_tags[area],1,FALSE),""),
IFERROR(VLOOKUP($N606,all_tags[area],1,FALSE),""),
IFERROR(VLOOKUP($O606,all_tags[area],1,FALSE),"")
)</f>
        <v/>
      </c>
      <c r="AJ606" s="5" t="str">
        <f>_xlfn.TEXTJOIN("#",TRUE,
IFERROR(VLOOKUP($F606,all_tags[technology],1,FALSE),""),
IFERROR(VLOOKUP($G606,all_tags[technology],1,FALSE),""),
IFERROR(VLOOKUP($H606,all_tags[technology],1,FALSE),""),
IFERROR(VLOOKUP($I606,all_tags[technology],1,FALSE),""),
IFERROR(VLOOKUP($J606,all_tags[technology],1,FALSE),""),
IFERROR(VLOOKUP($K606,all_tags[technology],1,FALSE),""),
IFERROR(VLOOKUP($L606,all_tags[technology],1,FALSE),""),
IFERROR(VLOOKUP($M606,all_tags[technology],1,FALSE),""),
IFERROR(VLOOKUP($N606,all_tags[technology],1,FALSE),""),
IFERROR(VLOOKUP($O606,all_tags[technology],1,FALSE),"")
)</f>
        <v>rstats</v>
      </c>
      <c r="AK606" s="5" t="str">
        <f>_xlfn.TEXTJOIN("#",TRUE,
IFERROR(VLOOKUP($F606,all_tags[other],1,FALSE),""),
IFERROR(VLOOKUP($G606,all_tags[other],1,FALSE),""),
IFERROR(VLOOKUP($H606,all_tags[other],1,FALSE),""),
IFERROR(VLOOKUP($I606,all_tags[other],1,FALSE),""),
IFERROR(VLOOKUP($J606,all_tags[other],1,FALSE),""),
IFERROR(VLOOKUP($K606,all_tags[other],1,FALSE),""),
IFERROR(VLOOKUP($L606,all_tags[other],1,FALSE),""),
IFERROR(VLOOKUP($M606,all_tags[other],1,FALSE),""),
IFERROR(VLOOKUP($N606,all_tags[other],1,FALSE),""),
IFERROR(VLOOKUP($O606,all_tags[other],1,FALSE),"")
)</f>
        <v/>
      </c>
      <c r="AL606" t="str">
        <f t="shared" si="9"/>
        <v>post;basics;data-science;technology;rstats</v>
      </c>
    </row>
    <row r="607" spans="1:38" x14ac:dyDescent="0.25">
      <c r="A607" t="str">
        <f>source_data[[#This Row],[link_id]]</f>
        <v>L01352</v>
      </c>
      <c r="B607" t="str">
        <f>source_data[[#This Row],[link]]</f>
        <v>https://iyarlin.github.io/2019/02/08/correlation-is-not-causation-so-what-is/</v>
      </c>
      <c r="C607" t="str">
        <f>source_data[[#This Row],[article_title]]</f>
        <v>"Correlation does not imply causation". So what does?</v>
      </c>
      <c r="D607" t="str">
        <f>source_data[[#This Row],[concatenate]]</f>
        <v>post;explainer;technology;statistics;causality;rstats</v>
      </c>
      <c r="E607">
        <f>source_data[[#This Row],[tag_count]]</f>
        <v>5</v>
      </c>
      <c r="F607" t="str" cm="1">
        <f t="array" ref="F607:K607">_xlfn.TEXTSPLIT(Table5[[#This Row],[concatenate]],";")</f>
        <v>post</v>
      </c>
      <c r="G607" t="str">
        <v>explainer</v>
      </c>
      <c r="H607" t="str">
        <v>technology</v>
      </c>
      <c r="I607" t="str">
        <v>statistics</v>
      </c>
      <c r="J607" t="str">
        <v>causality</v>
      </c>
      <c r="K607" t="str">
        <v>rstats</v>
      </c>
      <c r="Q607">
        <f>IF(ISBLANK(F607),-1,COUNTIF(all_tags[],F607)-COUNTIF(all_tags[category],F607))</f>
        <v>1</v>
      </c>
      <c r="R607">
        <f>IF(ISBLANK(G607),-1,COUNTIF(all_tags[],G607)-COUNTIF(all_tags[category],G607))</f>
        <v>1</v>
      </c>
      <c r="S607">
        <f>IF(ISBLANK(H607),-1,COUNTIF(all_tags[],H607)-COUNTIF(all_tags[category],H607))</f>
        <v>1</v>
      </c>
      <c r="T607">
        <f>IF(ISBLANK(I607),-1,COUNTIF(all_tags[],I607)-COUNTIF(all_tags[category],I607))</f>
        <v>1</v>
      </c>
      <c r="U607">
        <f>IF(ISBLANK(J607),-1,COUNTIF(all_tags[],J607)-COUNTIF(all_tags[category],J607))</f>
        <v>1</v>
      </c>
      <c r="V607">
        <f>IF(ISBLANK(K607),-1,COUNTIF(all_tags[],K607)-COUNTIF(all_tags[category],K607))</f>
        <v>1</v>
      </c>
      <c r="W607">
        <f>IF(ISBLANK(L607),-1,COUNTIF(all_tags[],L607)-COUNTIF(all_tags[category],L607))</f>
        <v>-1</v>
      </c>
      <c r="X607">
        <f>IF(ISBLANK(M607),-1,COUNTIF(all_tags[],M607)-COUNTIF(all_tags[category],M607))</f>
        <v>-1</v>
      </c>
      <c r="Y607">
        <f>IF(ISBLANK(N607),-1,COUNTIF(all_tags[],N607)-COUNTIF(all_tags[category],N607))</f>
        <v>-1</v>
      </c>
      <c r="Z607">
        <f>IF(ISBLANK(O607),-1,COUNTIF(all_tags[],O607)-COUNTIF(all_tags[category],O607))</f>
        <v>-1</v>
      </c>
      <c r="AB607" t="str">
        <f>Table5[[#This Row],[link_id]]</f>
        <v>L01352</v>
      </c>
      <c r="AC607" s="5" t="str">
        <f>_xlfn.TEXTJOIN("#",TRUE,
IFERROR(VLOOKUP($F607,all_tags[format],1,FALSE),""),
IFERROR(VLOOKUP($G607,all_tags[format],1,FALSE),""),
IFERROR(VLOOKUP($H607,all_tags[format],1,FALSE),""),
IFERROR(VLOOKUP($I607,all_tags[format],1,FALSE),""),
IFERROR(VLOOKUP($J607,all_tags[format],1,FALSE),""),
IFERROR(VLOOKUP($K607,all_tags[format],1,FALSE),""),
IFERROR(VLOOKUP($L607,all_tags[format],1,FALSE),""),
IFERROR(VLOOKUP($M607,all_tags[format],1,FALSE),""),
IFERROR(VLOOKUP($N607,all_tags[format],1,FALSE),""),
IFERROR(VLOOKUP($O607,all_tags[format],1,FALSE),"")
)</f>
        <v>post</v>
      </c>
      <c r="AD607" s="5" t="str">
        <f>_xlfn.TEXTJOIN("#",TRUE,
IFERROR(VLOOKUP($F607,all_tags[type],1,FALSE),""),
IFERROR(VLOOKUP($G607,all_tags[type],1,FALSE),""),
IFERROR(VLOOKUP($H607,all_tags[type],1,FALSE),""),
IFERROR(VLOOKUP($I607,all_tags[type],1,FALSE),""),
IFERROR(VLOOKUP($J607,all_tags[type],1,FALSE),""),
IFERROR(VLOOKUP($K607,all_tags[type],1,FALSE),""),
IFERROR(VLOOKUP($L607,all_tags[type],1,FALSE),""),
IFERROR(VLOOKUP($M607,all_tags[type],1,FALSE),""),
IFERROR(VLOOKUP($N607,all_tags[type],1,FALSE),""),
IFERROR(VLOOKUP($O607,all_tags[type],1,FALSE),"")
)</f>
        <v/>
      </c>
      <c r="AE607" s="5" t="str">
        <f>_xlfn.TEXTJOIN("#",TRUE,
IFERROR(VLOOKUP($F607,all_tags[level],1,FALSE),""),
IFERROR(VLOOKUP($G607,all_tags[level],1,FALSE),""),
IFERROR(VLOOKUP($H607,all_tags[level],1,FALSE),""),
IFERROR(VLOOKUP($I607,all_tags[level],1,FALSE),""),
IFERROR(VLOOKUP($J607,all_tags[level],1,FALSE),""),
IFERROR(VLOOKUP($K607,all_tags[level],1,FALSE),""),
IFERROR(VLOOKUP($L607,all_tags[level],1,FALSE),""),
IFERROR(VLOOKUP($M607,all_tags[level],1,FALSE),""),
IFERROR(VLOOKUP($N607,all_tags[level],1,FALSE),""),
IFERROR(VLOOKUP($O607,all_tags[level],1,FALSE),"")
)</f>
        <v>explainer</v>
      </c>
      <c r="AF607" s="5" t="str">
        <f>_xlfn.TEXTJOIN("#",TRUE,
IFERROR(VLOOKUP($F607,all_tags[style],1,FALSE),""),
IFERROR(VLOOKUP($G607,all_tags[style],1,FALSE),""),
IFERROR(VLOOKUP($H607,all_tags[style],1,FALSE),""),
IFERROR(VLOOKUP($I607,all_tags[style],1,FALSE),""),
IFERROR(VLOOKUP($J607,all_tags[style],1,FALSE),""),
IFERROR(VLOOKUP($K607,all_tags[style],1,FALSE),""),
IFERROR(VLOOKUP($L607,all_tags[style],1,FALSE),""),
IFERROR(VLOOKUP($M607,all_tags[style],1,FALSE),""),
IFERROR(VLOOKUP($N607,all_tags[style],1,FALSE),""),
IFERROR(VLOOKUP($O607,all_tags[style],1,FALSE),"")
)</f>
        <v/>
      </c>
      <c r="AG607" s="5" t="str">
        <f>_xlfn.TEXTJOIN("#",TRUE,
IFERROR(VLOOKUP($F607,all_tags[theme],1,FALSE),""),
IFERROR(VLOOKUP($G607,all_tags[theme],1,FALSE),""),
IFERROR(VLOOKUP($H607,all_tags[theme],1,FALSE),""),
IFERROR(VLOOKUP($I607,all_tags[theme],1,FALSE),""),
IFERROR(VLOOKUP($J607,all_tags[theme],1,FALSE),""),
IFERROR(VLOOKUP($K607,all_tags[theme],1,FALSE),""),
IFERROR(VLOOKUP($L607,all_tags[theme],1,FALSE),""),
IFERROR(VLOOKUP($M607,all_tags[theme],1,FALSE),""),
IFERROR(VLOOKUP($N607,all_tags[theme],1,FALSE),""),
IFERROR(VLOOKUP($O607,all_tags[theme],1,FALSE),"")
)</f>
        <v/>
      </c>
      <c r="AH607" s="5" t="str">
        <f>_xlfn.TEXTJOIN("#",TRUE,
IFERROR(VLOOKUP($F607,all_tags[topic],1,FALSE),""),
IFERROR(VLOOKUP($G607,all_tags[topic],1,FALSE),""),
IFERROR(VLOOKUP($H607,all_tags[topic],1,FALSE),""),
IFERROR(VLOOKUP($I607,all_tags[topic],1,FALSE),""),
IFERROR(VLOOKUP($J607,all_tags[topic],1,FALSE),""),
IFERROR(VLOOKUP($K607,all_tags[topic],1,FALSE),""),
IFERROR(VLOOKUP($L607,all_tags[topic],1,FALSE),""),
IFERROR(VLOOKUP($M607,all_tags[topic],1,FALSE),""),
IFERROR(VLOOKUP($N607,all_tags[topic],1,FALSE),""),
IFERROR(VLOOKUP($O607,all_tags[topic],1,FALSE),"")
)</f>
        <v>technology</v>
      </c>
      <c r="AI607" s="5" t="str">
        <f>_xlfn.TEXTJOIN("#",TRUE,
IFERROR(VLOOKUP($F607,all_tags[area],1,FALSE),""),
IFERROR(VLOOKUP($G607,all_tags[area],1,FALSE),""),
IFERROR(VLOOKUP($H607,all_tags[area],1,FALSE),""),
IFERROR(VLOOKUP($I607,all_tags[area],1,FALSE),""),
IFERROR(VLOOKUP($J607,all_tags[area],1,FALSE),""),
IFERROR(VLOOKUP($K607,all_tags[area],1,FALSE),""),
IFERROR(VLOOKUP($L607,all_tags[area],1,FALSE),""),
IFERROR(VLOOKUP($M607,all_tags[area],1,FALSE),""),
IFERROR(VLOOKUP($N607,all_tags[area],1,FALSE),""),
IFERROR(VLOOKUP($O607,all_tags[area],1,FALSE),"")
)</f>
        <v>statistics#causality</v>
      </c>
      <c r="AJ607" s="5" t="str">
        <f>_xlfn.TEXTJOIN("#",TRUE,
IFERROR(VLOOKUP($F607,all_tags[technology],1,FALSE),""),
IFERROR(VLOOKUP($G607,all_tags[technology],1,FALSE),""),
IFERROR(VLOOKUP($H607,all_tags[technology],1,FALSE),""),
IFERROR(VLOOKUP($I607,all_tags[technology],1,FALSE),""),
IFERROR(VLOOKUP($J607,all_tags[technology],1,FALSE),""),
IFERROR(VLOOKUP($K607,all_tags[technology],1,FALSE),""),
IFERROR(VLOOKUP($L607,all_tags[technology],1,FALSE),""),
IFERROR(VLOOKUP($M607,all_tags[technology],1,FALSE),""),
IFERROR(VLOOKUP($N607,all_tags[technology],1,FALSE),""),
IFERROR(VLOOKUP($O607,all_tags[technology],1,FALSE),"")
)</f>
        <v>rstats</v>
      </c>
      <c r="AK607" s="5" t="str">
        <f>_xlfn.TEXTJOIN("#",TRUE,
IFERROR(VLOOKUP($F607,all_tags[other],1,FALSE),""),
IFERROR(VLOOKUP($G607,all_tags[other],1,FALSE),""),
IFERROR(VLOOKUP($H607,all_tags[other],1,FALSE),""),
IFERROR(VLOOKUP($I607,all_tags[other],1,FALSE),""),
IFERROR(VLOOKUP($J607,all_tags[other],1,FALSE),""),
IFERROR(VLOOKUP($K607,all_tags[other],1,FALSE),""),
IFERROR(VLOOKUP($L607,all_tags[other],1,FALSE),""),
IFERROR(VLOOKUP($M607,all_tags[other],1,FALSE),""),
IFERROR(VLOOKUP($N607,all_tags[other],1,FALSE),""),
IFERROR(VLOOKUP($O607,all_tags[other],1,FALSE),"")
)</f>
        <v/>
      </c>
      <c r="AL607" t="str">
        <f t="shared" si="9"/>
        <v>post;explainer;technology;statistics;causality;rstats</v>
      </c>
    </row>
    <row r="608" spans="1:38" x14ac:dyDescent="0.25">
      <c r="A608" t="str">
        <f>source_data[[#This Row],[link_id]]</f>
        <v>L01353</v>
      </c>
      <c r="B608" t="str">
        <f>source_data[[#This Row],[link]]</f>
        <v>https://datascienceplus.com/multilevel-modelling-in-r-analysing-vendor-data/</v>
      </c>
      <c r="C608" t="str">
        <f>source_data[[#This Row],[article_title]]</f>
        <v>Multilevel Modelling in R: Analysing Vendor Data</v>
      </c>
      <c r="D608" t="str">
        <f>source_data[[#This Row],[concatenate]]</f>
        <v>post;how-to;explainer;technique;technology;regression;rstats</v>
      </c>
      <c r="E608">
        <f>source_data[[#This Row],[tag_count]]</f>
        <v>7</v>
      </c>
      <c r="F608" t="str" cm="1">
        <f t="array" ref="F608:L608">_xlfn.TEXTSPLIT(Table5[[#This Row],[concatenate]],";")</f>
        <v>post</v>
      </c>
      <c r="G608" t="str">
        <v>how-to</v>
      </c>
      <c r="H608" t="str">
        <v>explainer</v>
      </c>
      <c r="I608" t="str">
        <v>technique</v>
      </c>
      <c r="J608" t="str">
        <v>technology</v>
      </c>
      <c r="K608" t="str">
        <v>regression</v>
      </c>
      <c r="L608" t="str">
        <v>rstats</v>
      </c>
      <c r="Q608">
        <f>IF(ISBLANK(F608),-1,COUNTIF(all_tags[],F608)-COUNTIF(all_tags[category],F608))</f>
        <v>1</v>
      </c>
      <c r="R608">
        <f>IF(ISBLANK(G608),-1,COUNTIF(all_tags[],G608)-COUNTIF(all_tags[category],G608))</f>
        <v>1</v>
      </c>
      <c r="S608">
        <f>IF(ISBLANK(H608),-1,COUNTIF(all_tags[],H608)-COUNTIF(all_tags[category],H608))</f>
        <v>1</v>
      </c>
      <c r="T608">
        <f>IF(ISBLANK(I608),-1,COUNTIF(all_tags[],I608)-COUNTIF(all_tags[category],I608))</f>
        <v>1</v>
      </c>
      <c r="U608">
        <f>IF(ISBLANK(J608),-1,COUNTIF(all_tags[],J608)-COUNTIF(all_tags[category],J608))</f>
        <v>1</v>
      </c>
      <c r="V608">
        <f>IF(ISBLANK(K608),-1,COUNTIF(all_tags[],K608)-COUNTIF(all_tags[category],K608))</f>
        <v>1</v>
      </c>
      <c r="W608">
        <f>IF(ISBLANK(L608),-1,COUNTIF(all_tags[],L608)-COUNTIF(all_tags[category],L608))</f>
        <v>1</v>
      </c>
      <c r="X608">
        <f>IF(ISBLANK(M608),-1,COUNTIF(all_tags[],M608)-COUNTIF(all_tags[category],M608))</f>
        <v>-1</v>
      </c>
      <c r="Y608">
        <f>IF(ISBLANK(N608),-1,COUNTIF(all_tags[],N608)-COUNTIF(all_tags[category],N608))</f>
        <v>-1</v>
      </c>
      <c r="Z608">
        <f>IF(ISBLANK(O608),-1,COUNTIF(all_tags[],O608)-COUNTIF(all_tags[category],O608))</f>
        <v>-1</v>
      </c>
      <c r="AB608" t="str">
        <f>Table5[[#This Row],[link_id]]</f>
        <v>L01353</v>
      </c>
      <c r="AC608" s="5" t="str">
        <f>_xlfn.TEXTJOIN("#",TRUE,
IFERROR(VLOOKUP($F608,all_tags[format],1,FALSE),""),
IFERROR(VLOOKUP($G608,all_tags[format],1,FALSE),""),
IFERROR(VLOOKUP($H608,all_tags[format],1,FALSE),""),
IFERROR(VLOOKUP($I608,all_tags[format],1,FALSE),""),
IFERROR(VLOOKUP($J608,all_tags[format],1,FALSE),""),
IFERROR(VLOOKUP($K608,all_tags[format],1,FALSE),""),
IFERROR(VLOOKUP($L608,all_tags[format],1,FALSE),""),
IFERROR(VLOOKUP($M608,all_tags[format],1,FALSE),""),
IFERROR(VLOOKUP($N608,all_tags[format],1,FALSE),""),
IFERROR(VLOOKUP($O608,all_tags[format],1,FALSE),"")
)</f>
        <v>post</v>
      </c>
      <c r="AD608" s="5" t="str">
        <f>_xlfn.TEXTJOIN("#",TRUE,
IFERROR(VLOOKUP($F608,all_tags[type],1,FALSE),""),
IFERROR(VLOOKUP($G608,all_tags[type],1,FALSE),""),
IFERROR(VLOOKUP($H608,all_tags[type],1,FALSE),""),
IFERROR(VLOOKUP($I608,all_tags[type],1,FALSE),""),
IFERROR(VLOOKUP($J608,all_tags[type],1,FALSE),""),
IFERROR(VLOOKUP($K608,all_tags[type],1,FALSE),""),
IFERROR(VLOOKUP($L608,all_tags[type],1,FALSE),""),
IFERROR(VLOOKUP($M608,all_tags[type],1,FALSE),""),
IFERROR(VLOOKUP($N608,all_tags[type],1,FALSE),""),
IFERROR(VLOOKUP($O608,all_tags[type],1,FALSE),"")
)</f>
        <v>how-to</v>
      </c>
      <c r="AE608" s="5" t="str">
        <f>_xlfn.TEXTJOIN("#",TRUE,
IFERROR(VLOOKUP($F608,all_tags[level],1,FALSE),""),
IFERROR(VLOOKUP($G608,all_tags[level],1,FALSE),""),
IFERROR(VLOOKUP($H608,all_tags[level],1,FALSE),""),
IFERROR(VLOOKUP($I608,all_tags[level],1,FALSE),""),
IFERROR(VLOOKUP($J608,all_tags[level],1,FALSE),""),
IFERROR(VLOOKUP($K608,all_tags[level],1,FALSE),""),
IFERROR(VLOOKUP($L608,all_tags[level],1,FALSE),""),
IFERROR(VLOOKUP($M608,all_tags[level],1,FALSE),""),
IFERROR(VLOOKUP($N608,all_tags[level],1,FALSE),""),
IFERROR(VLOOKUP($O608,all_tags[level],1,FALSE),"")
)</f>
        <v>explainer</v>
      </c>
      <c r="AF608" s="5" t="str">
        <f>_xlfn.TEXTJOIN("#",TRUE,
IFERROR(VLOOKUP($F608,all_tags[style],1,FALSE),""),
IFERROR(VLOOKUP($G608,all_tags[style],1,FALSE),""),
IFERROR(VLOOKUP($H608,all_tags[style],1,FALSE),""),
IFERROR(VLOOKUP($I608,all_tags[style],1,FALSE),""),
IFERROR(VLOOKUP($J608,all_tags[style],1,FALSE),""),
IFERROR(VLOOKUP($K608,all_tags[style],1,FALSE),""),
IFERROR(VLOOKUP($L608,all_tags[style],1,FALSE),""),
IFERROR(VLOOKUP($M608,all_tags[style],1,FALSE),""),
IFERROR(VLOOKUP($N608,all_tags[style],1,FALSE),""),
IFERROR(VLOOKUP($O608,all_tags[style],1,FALSE),"")
)</f>
        <v/>
      </c>
      <c r="AG608" s="5" t="str">
        <f>_xlfn.TEXTJOIN("#",TRUE,
IFERROR(VLOOKUP($F608,all_tags[theme],1,FALSE),""),
IFERROR(VLOOKUP($G608,all_tags[theme],1,FALSE),""),
IFERROR(VLOOKUP($H608,all_tags[theme],1,FALSE),""),
IFERROR(VLOOKUP($I608,all_tags[theme],1,FALSE),""),
IFERROR(VLOOKUP($J608,all_tags[theme],1,FALSE),""),
IFERROR(VLOOKUP($K608,all_tags[theme],1,FALSE),""),
IFERROR(VLOOKUP($L608,all_tags[theme],1,FALSE),""),
IFERROR(VLOOKUP($M608,all_tags[theme],1,FALSE),""),
IFERROR(VLOOKUP($N608,all_tags[theme],1,FALSE),""),
IFERROR(VLOOKUP($O608,all_tags[theme],1,FALSE),"")
)</f>
        <v/>
      </c>
      <c r="AH608" s="5" t="str">
        <f>_xlfn.TEXTJOIN("#",TRUE,
IFERROR(VLOOKUP($F608,all_tags[topic],1,FALSE),""),
IFERROR(VLOOKUP($G608,all_tags[topic],1,FALSE),""),
IFERROR(VLOOKUP($H608,all_tags[topic],1,FALSE),""),
IFERROR(VLOOKUP($I608,all_tags[topic],1,FALSE),""),
IFERROR(VLOOKUP($J608,all_tags[topic],1,FALSE),""),
IFERROR(VLOOKUP($K608,all_tags[topic],1,FALSE),""),
IFERROR(VLOOKUP($L608,all_tags[topic],1,FALSE),""),
IFERROR(VLOOKUP($M608,all_tags[topic],1,FALSE),""),
IFERROR(VLOOKUP($N608,all_tags[topic],1,FALSE),""),
IFERROR(VLOOKUP($O608,all_tags[topic],1,FALSE),"")
)</f>
        <v>technique#technology</v>
      </c>
      <c r="AI608" s="5" t="str">
        <f>_xlfn.TEXTJOIN("#",TRUE,
IFERROR(VLOOKUP($F608,all_tags[area],1,FALSE),""),
IFERROR(VLOOKUP($G608,all_tags[area],1,FALSE),""),
IFERROR(VLOOKUP($H608,all_tags[area],1,FALSE),""),
IFERROR(VLOOKUP($I608,all_tags[area],1,FALSE),""),
IFERROR(VLOOKUP($J608,all_tags[area],1,FALSE),""),
IFERROR(VLOOKUP($K608,all_tags[area],1,FALSE),""),
IFERROR(VLOOKUP($L608,all_tags[area],1,FALSE),""),
IFERROR(VLOOKUP($M608,all_tags[area],1,FALSE),""),
IFERROR(VLOOKUP($N608,all_tags[area],1,FALSE),""),
IFERROR(VLOOKUP($O608,all_tags[area],1,FALSE),"")
)</f>
        <v>regression</v>
      </c>
      <c r="AJ608" s="5" t="str">
        <f>_xlfn.TEXTJOIN("#",TRUE,
IFERROR(VLOOKUP($F608,all_tags[technology],1,FALSE),""),
IFERROR(VLOOKUP($G608,all_tags[technology],1,FALSE),""),
IFERROR(VLOOKUP($H608,all_tags[technology],1,FALSE),""),
IFERROR(VLOOKUP($I608,all_tags[technology],1,FALSE),""),
IFERROR(VLOOKUP($J608,all_tags[technology],1,FALSE),""),
IFERROR(VLOOKUP($K608,all_tags[technology],1,FALSE),""),
IFERROR(VLOOKUP($L608,all_tags[technology],1,FALSE),""),
IFERROR(VLOOKUP($M608,all_tags[technology],1,FALSE),""),
IFERROR(VLOOKUP($N608,all_tags[technology],1,FALSE),""),
IFERROR(VLOOKUP($O608,all_tags[technology],1,FALSE),"")
)</f>
        <v>rstats</v>
      </c>
      <c r="AK608" s="5" t="str">
        <f>_xlfn.TEXTJOIN("#",TRUE,
IFERROR(VLOOKUP($F608,all_tags[other],1,FALSE),""),
IFERROR(VLOOKUP($G608,all_tags[other],1,FALSE),""),
IFERROR(VLOOKUP($H608,all_tags[other],1,FALSE),""),
IFERROR(VLOOKUP($I608,all_tags[other],1,FALSE),""),
IFERROR(VLOOKUP($J608,all_tags[other],1,FALSE),""),
IFERROR(VLOOKUP($K608,all_tags[other],1,FALSE),""),
IFERROR(VLOOKUP($L608,all_tags[other],1,FALSE),""),
IFERROR(VLOOKUP($M608,all_tags[other],1,FALSE),""),
IFERROR(VLOOKUP($N608,all_tags[other],1,FALSE),""),
IFERROR(VLOOKUP($O608,all_tags[other],1,FALSE),"")
)</f>
        <v/>
      </c>
      <c r="AL608" t="str">
        <f t="shared" si="9"/>
        <v>post;how-to;explainer;technique;technology;regression;rstats</v>
      </c>
    </row>
    <row r="609" spans="1:38" x14ac:dyDescent="0.25">
      <c r="A609" t="str">
        <f>source_data[[#This Row],[link_id]]</f>
        <v>L01354</v>
      </c>
      <c r="B609" t="str">
        <f>source_data[[#This Row],[link]]</f>
        <v>https://blog.dominodatalab.com/machine-learning-projects-challenges-best-practices/</v>
      </c>
      <c r="C609" t="str">
        <f>source_data[[#This Row],[article_title]]</f>
        <v>Machine Learning Projects: Challenges and Best Practices</v>
      </c>
      <c r="D609" t="str">
        <f>source_data[[#This Row],[concatenate]]</f>
        <v>post;project;pitfall;ml;mlops</v>
      </c>
      <c r="E609">
        <f>source_data[[#This Row],[tag_count]]</f>
        <v>5</v>
      </c>
      <c r="F609" t="str" cm="1">
        <f t="array" ref="F609:J609">_xlfn.TEXTSPLIT(Table5[[#This Row],[concatenate]],";")</f>
        <v>post</v>
      </c>
      <c r="G609" t="str">
        <v>project</v>
      </c>
      <c r="H609" t="str">
        <v>pitfall</v>
      </c>
      <c r="I609" t="str">
        <v>ml</v>
      </c>
      <c r="J609" t="str">
        <v>mlops</v>
      </c>
      <c r="Q609">
        <f>IF(ISBLANK(F609),-1,COUNTIF(all_tags[],F609)-COUNTIF(all_tags[category],F609))</f>
        <v>1</v>
      </c>
      <c r="R609">
        <f>IF(ISBLANK(G609),-1,COUNTIF(all_tags[],G609)-COUNTIF(all_tags[category],G609))</f>
        <v>1</v>
      </c>
      <c r="S609">
        <f>IF(ISBLANK(H609),-1,COUNTIF(all_tags[],H609)-COUNTIF(all_tags[category],H609))</f>
        <v>1</v>
      </c>
      <c r="T609">
        <f>IF(ISBLANK(I609),-1,COUNTIF(all_tags[],I609)-COUNTIF(all_tags[category],I609))</f>
        <v>1</v>
      </c>
      <c r="U609">
        <f>IF(ISBLANK(J609),-1,COUNTIF(all_tags[],J609)-COUNTIF(all_tags[category],J609))</f>
        <v>1</v>
      </c>
      <c r="V609">
        <f>IF(ISBLANK(K609),-1,COUNTIF(all_tags[],K609)-COUNTIF(all_tags[category],K609))</f>
        <v>-1</v>
      </c>
      <c r="W609">
        <f>IF(ISBLANK(L609),-1,COUNTIF(all_tags[],L609)-COUNTIF(all_tags[category],L609))</f>
        <v>-1</v>
      </c>
      <c r="X609">
        <f>IF(ISBLANK(M609),-1,COUNTIF(all_tags[],M609)-COUNTIF(all_tags[category],M609))</f>
        <v>-1</v>
      </c>
      <c r="Y609">
        <f>IF(ISBLANK(N609),-1,COUNTIF(all_tags[],N609)-COUNTIF(all_tags[category],N609))</f>
        <v>-1</v>
      </c>
      <c r="Z609">
        <f>IF(ISBLANK(O609),-1,COUNTIF(all_tags[],O609)-COUNTIF(all_tags[category],O609))</f>
        <v>-1</v>
      </c>
      <c r="AB609" t="str">
        <f>Table5[[#This Row],[link_id]]</f>
        <v>L01354</v>
      </c>
      <c r="AC609" s="5" t="str">
        <f>_xlfn.TEXTJOIN("#",TRUE,
IFERROR(VLOOKUP($F609,all_tags[format],1,FALSE),""),
IFERROR(VLOOKUP($G609,all_tags[format],1,FALSE),""),
IFERROR(VLOOKUP($H609,all_tags[format],1,FALSE),""),
IFERROR(VLOOKUP($I609,all_tags[format],1,FALSE),""),
IFERROR(VLOOKUP($J609,all_tags[format],1,FALSE),""),
IFERROR(VLOOKUP($K609,all_tags[format],1,FALSE),""),
IFERROR(VLOOKUP($L609,all_tags[format],1,FALSE),""),
IFERROR(VLOOKUP($M609,all_tags[format],1,FALSE),""),
IFERROR(VLOOKUP($N609,all_tags[format],1,FALSE),""),
IFERROR(VLOOKUP($O609,all_tags[format],1,FALSE),"")
)</f>
        <v>post</v>
      </c>
      <c r="AD609" s="5" t="str">
        <f>_xlfn.TEXTJOIN("#",TRUE,
IFERROR(VLOOKUP($F609,all_tags[type],1,FALSE),""),
IFERROR(VLOOKUP($G609,all_tags[type],1,FALSE),""),
IFERROR(VLOOKUP($H609,all_tags[type],1,FALSE),""),
IFERROR(VLOOKUP($I609,all_tags[type],1,FALSE),""),
IFERROR(VLOOKUP($J609,all_tags[type],1,FALSE),""),
IFERROR(VLOOKUP($K609,all_tags[type],1,FALSE),""),
IFERROR(VLOOKUP($L609,all_tags[type],1,FALSE),""),
IFERROR(VLOOKUP($M609,all_tags[type],1,FALSE),""),
IFERROR(VLOOKUP($N609,all_tags[type],1,FALSE),""),
IFERROR(VLOOKUP($O609,all_tags[type],1,FALSE),"")
)</f>
        <v>project</v>
      </c>
      <c r="AE609" s="5" t="str">
        <f>_xlfn.TEXTJOIN("#",TRUE,
IFERROR(VLOOKUP($F609,all_tags[level],1,FALSE),""),
IFERROR(VLOOKUP($G609,all_tags[level],1,FALSE),""),
IFERROR(VLOOKUP($H609,all_tags[level],1,FALSE),""),
IFERROR(VLOOKUP($I609,all_tags[level],1,FALSE),""),
IFERROR(VLOOKUP($J609,all_tags[level],1,FALSE),""),
IFERROR(VLOOKUP($K609,all_tags[level],1,FALSE),""),
IFERROR(VLOOKUP($L609,all_tags[level],1,FALSE),""),
IFERROR(VLOOKUP($M609,all_tags[level],1,FALSE),""),
IFERROR(VLOOKUP($N609,all_tags[level],1,FALSE),""),
IFERROR(VLOOKUP($O609,all_tags[level],1,FALSE),"")
)</f>
        <v/>
      </c>
      <c r="AF609" s="5" t="str">
        <f>_xlfn.TEXTJOIN("#",TRUE,
IFERROR(VLOOKUP($F609,all_tags[style],1,FALSE),""),
IFERROR(VLOOKUP($G609,all_tags[style],1,FALSE),""),
IFERROR(VLOOKUP($H609,all_tags[style],1,FALSE),""),
IFERROR(VLOOKUP($I609,all_tags[style],1,FALSE),""),
IFERROR(VLOOKUP($J609,all_tags[style],1,FALSE),""),
IFERROR(VLOOKUP($K609,all_tags[style],1,FALSE),""),
IFERROR(VLOOKUP($L609,all_tags[style],1,FALSE),""),
IFERROR(VLOOKUP($M609,all_tags[style],1,FALSE),""),
IFERROR(VLOOKUP($N609,all_tags[style],1,FALSE),""),
IFERROR(VLOOKUP($O609,all_tags[style],1,FALSE),"")
)</f>
        <v/>
      </c>
      <c r="AG609" s="5" t="str">
        <f>_xlfn.TEXTJOIN("#",TRUE,
IFERROR(VLOOKUP($F609,all_tags[theme],1,FALSE),""),
IFERROR(VLOOKUP($G609,all_tags[theme],1,FALSE),""),
IFERROR(VLOOKUP($H609,all_tags[theme],1,FALSE),""),
IFERROR(VLOOKUP($I609,all_tags[theme],1,FALSE),""),
IFERROR(VLOOKUP($J609,all_tags[theme],1,FALSE),""),
IFERROR(VLOOKUP($K609,all_tags[theme],1,FALSE),""),
IFERROR(VLOOKUP($L609,all_tags[theme],1,FALSE),""),
IFERROR(VLOOKUP($M609,all_tags[theme],1,FALSE),""),
IFERROR(VLOOKUP($N609,all_tags[theme],1,FALSE),""),
IFERROR(VLOOKUP($O609,all_tags[theme],1,FALSE),"")
)</f>
        <v>pitfall</v>
      </c>
      <c r="AH609" s="5" t="str">
        <f>_xlfn.TEXTJOIN("#",TRUE,
IFERROR(VLOOKUP($F609,all_tags[topic],1,FALSE),""),
IFERROR(VLOOKUP($G609,all_tags[topic],1,FALSE),""),
IFERROR(VLOOKUP($H609,all_tags[topic],1,FALSE),""),
IFERROR(VLOOKUP($I609,all_tags[topic],1,FALSE),""),
IFERROR(VLOOKUP($J609,all_tags[topic],1,FALSE),""),
IFERROR(VLOOKUP($K609,all_tags[topic],1,FALSE),""),
IFERROR(VLOOKUP($L609,all_tags[topic],1,FALSE),""),
IFERROR(VLOOKUP($M609,all_tags[topic],1,FALSE),""),
IFERROR(VLOOKUP($N609,all_tags[topic],1,FALSE),""),
IFERROR(VLOOKUP($O609,all_tags[topic],1,FALSE),"")
)</f>
        <v/>
      </c>
      <c r="AI609" s="5" t="str">
        <f>_xlfn.TEXTJOIN("#",TRUE,
IFERROR(VLOOKUP($F609,all_tags[area],1,FALSE),""),
IFERROR(VLOOKUP($G609,all_tags[area],1,FALSE),""),
IFERROR(VLOOKUP($H609,all_tags[area],1,FALSE),""),
IFERROR(VLOOKUP($I609,all_tags[area],1,FALSE),""),
IFERROR(VLOOKUP($J609,all_tags[area],1,FALSE),""),
IFERROR(VLOOKUP($K609,all_tags[area],1,FALSE),""),
IFERROR(VLOOKUP($L609,all_tags[area],1,FALSE),""),
IFERROR(VLOOKUP($M609,all_tags[area],1,FALSE),""),
IFERROR(VLOOKUP($N609,all_tags[area],1,FALSE),""),
IFERROR(VLOOKUP($O609,all_tags[area],1,FALSE),"")
)</f>
        <v>ml#mlops</v>
      </c>
      <c r="AJ609" s="5" t="str">
        <f>_xlfn.TEXTJOIN("#",TRUE,
IFERROR(VLOOKUP($F609,all_tags[technology],1,FALSE),""),
IFERROR(VLOOKUP($G609,all_tags[technology],1,FALSE),""),
IFERROR(VLOOKUP($H609,all_tags[technology],1,FALSE),""),
IFERROR(VLOOKUP($I609,all_tags[technology],1,FALSE),""),
IFERROR(VLOOKUP($J609,all_tags[technology],1,FALSE),""),
IFERROR(VLOOKUP($K609,all_tags[technology],1,FALSE),""),
IFERROR(VLOOKUP($L609,all_tags[technology],1,FALSE),""),
IFERROR(VLOOKUP($M609,all_tags[technology],1,FALSE),""),
IFERROR(VLOOKUP($N609,all_tags[technology],1,FALSE),""),
IFERROR(VLOOKUP($O609,all_tags[technology],1,FALSE),"")
)</f>
        <v/>
      </c>
      <c r="AK609" s="5" t="str">
        <f>_xlfn.TEXTJOIN("#",TRUE,
IFERROR(VLOOKUP($F609,all_tags[other],1,FALSE),""),
IFERROR(VLOOKUP($G609,all_tags[other],1,FALSE),""),
IFERROR(VLOOKUP($H609,all_tags[other],1,FALSE),""),
IFERROR(VLOOKUP($I609,all_tags[other],1,FALSE),""),
IFERROR(VLOOKUP($J609,all_tags[other],1,FALSE),""),
IFERROR(VLOOKUP($K609,all_tags[other],1,FALSE),""),
IFERROR(VLOOKUP($L609,all_tags[other],1,FALSE),""),
IFERROR(VLOOKUP($M609,all_tags[other],1,FALSE),""),
IFERROR(VLOOKUP($N609,all_tags[other],1,FALSE),""),
IFERROR(VLOOKUP($O609,all_tags[other],1,FALSE),"")
)</f>
        <v/>
      </c>
      <c r="AL609" t="str">
        <f t="shared" si="9"/>
        <v>post;project;pitfall;ml;mlops</v>
      </c>
    </row>
    <row r="610" spans="1:38" x14ac:dyDescent="0.25">
      <c r="A610" t="str">
        <f>source_data[[#This Row],[link_id]]</f>
        <v>L01355</v>
      </c>
      <c r="B610" t="str">
        <f>source_data[[#This Row],[link]]</f>
        <v>https://informationisbeautiful.net/2019/winners-of-the-world-data-visualization-prize/</v>
      </c>
      <c r="C610" t="str">
        <f>source_data[[#This Row],[article_title]]</f>
        <v>The Winners of the World Data Visualization Prize</v>
      </c>
      <c r="D610" t="str">
        <f>source_data[[#This Row],[concatenate]]</f>
        <v>list;example;data-viz;inspiration</v>
      </c>
      <c r="E610">
        <f>source_data[[#This Row],[tag_count]]</f>
        <v>4</v>
      </c>
      <c r="F610" t="str" cm="1">
        <f t="array" ref="F610:I610">_xlfn.TEXTSPLIT(Table5[[#This Row],[concatenate]],";")</f>
        <v>list</v>
      </c>
      <c r="G610" t="str">
        <v>example</v>
      </c>
      <c r="H610" t="str">
        <v>data-viz</v>
      </c>
      <c r="I610" t="str">
        <v>inspiration</v>
      </c>
      <c r="Q610">
        <f>IF(ISBLANK(F610),-1,COUNTIF(all_tags[],F610)-COUNTIF(all_tags[category],F610))</f>
        <v>1</v>
      </c>
      <c r="R610">
        <f>IF(ISBLANK(G610),-1,COUNTIF(all_tags[],G610)-COUNTIF(all_tags[category],G610))</f>
        <v>1</v>
      </c>
      <c r="S610">
        <f>IF(ISBLANK(H610),-1,COUNTIF(all_tags[],H610)-COUNTIF(all_tags[category],H610))</f>
        <v>1</v>
      </c>
      <c r="T610">
        <f>IF(ISBLANK(I610),-1,COUNTIF(all_tags[],I610)-COUNTIF(all_tags[category],I610))</f>
        <v>1</v>
      </c>
      <c r="U610">
        <f>IF(ISBLANK(J610),-1,COUNTIF(all_tags[],J610)-COUNTIF(all_tags[category],J610))</f>
        <v>-1</v>
      </c>
      <c r="V610">
        <f>IF(ISBLANK(K610),-1,COUNTIF(all_tags[],K610)-COUNTIF(all_tags[category],K610))</f>
        <v>-1</v>
      </c>
      <c r="W610">
        <f>IF(ISBLANK(L610),-1,COUNTIF(all_tags[],L610)-COUNTIF(all_tags[category],L610))</f>
        <v>-1</v>
      </c>
      <c r="X610">
        <f>IF(ISBLANK(M610),-1,COUNTIF(all_tags[],M610)-COUNTIF(all_tags[category],M610))</f>
        <v>-1</v>
      </c>
      <c r="Y610">
        <f>IF(ISBLANK(N610),-1,COUNTIF(all_tags[],N610)-COUNTIF(all_tags[category],N610))</f>
        <v>-1</v>
      </c>
      <c r="Z610">
        <f>IF(ISBLANK(O610),-1,COUNTIF(all_tags[],O610)-COUNTIF(all_tags[category],O610))</f>
        <v>-1</v>
      </c>
      <c r="AB610" t="str">
        <f>Table5[[#This Row],[link_id]]</f>
        <v>L01355</v>
      </c>
      <c r="AC610" s="5" t="str">
        <f>_xlfn.TEXTJOIN("#",TRUE,
IFERROR(VLOOKUP($F610,all_tags[format],1,FALSE),""),
IFERROR(VLOOKUP($G610,all_tags[format],1,FALSE),""),
IFERROR(VLOOKUP($H610,all_tags[format],1,FALSE),""),
IFERROR(VLOOKUP($I610,all_tags[format],1,FALSE),""),
IFERROR(VLOOKUP($J610,all_tags[format],1,FALSE),""),
IFERROR(VLOOKUP($K610,all_tags[format],1,FALSE),""),
IFERROR(VLOOKUP($L610,all_tags[format],1,FALSE),""),
IFERROR(VLOOKUP($M610,all_tags[format],1,FALSE),""),
IFERROR(VLOOKUP($N610,all_tags[format],1,FALSE),""),
IFERROR(VLOOKUP($O610,all_tags[format],1,FALSE),"")
)</f>
        <v/>
      </c>
      <c r="AD610" s="5" t="str">
        <f>_xlfn.TEXTJOIN("#",TRUE,
IFERROR(VLOOKUP($F610,all_tags[type],1,FALSE),""),
IFERROR(VLOOKUP($G610,all_tags[type],1,FALSE),""),
IFERROR(VLOOKUP($H610,all_tags[type],1,FALSE),""),
IFERROR(VLOOKUP($I610,all_tags[type],1,FALSE),""),
IFERROR(VLOOKUP($J610,all_tags[type],1,FALSE),""),
IFERROR(VLOOKUP($K610,all_tags[type],1,FALSE),""),
IFERROR(VLOOKUP($L610,all_tags[type],1,FALSE),""),
IFERROR(VLOOKUP($M610,all_tags[type],1,FALSE),""),
IFERROR(VLOOKUP($N610,all_tags[type],1,FALSE),""),
IFERROR(VLOOKUP($O610,all_tags[type],1,FALSE),"")
)</f>
        <v>list</v>
      </c>
      <c r="AE610" s="5" t="str">
        <f>_xlfn.TEXTJOIN("#",TRUE,
IFERROR(VLOOKUP($F610,all_tags[level],1,FALSE),""),
IFERROR(VLOOKUP($G610,all_tags[level],1,FALSE),""),
IFERROR(VLOOKUP($H610,all_tags[level],1,FALSE),""),
IFERROR(VLOOKUP($I610,all_tags[level],1,FALSE),""),
IFERROR(VLOOKUP($J610,all_tags[level],1,FALSE),""),
IFERROR(VLOOKUP($K610,all_tags[level],1,FALSE),""),
IFERROR(VLOOKUP($L610,all_tags[level],1,FALSE),""),
IFERROR(VLOOKUP($M610,all_tags[level],1,FALSE),""),
IFERROR(VLOOKUP($N610,all_tags[level],1,FALSE),""),
IFERROR(VLOOKUP($O610,all_tags[level],1,FALSE),"")
)</f>
        <v>example</v>
      </c>
      <c r="AF610" s="5" t="str">
        <f>_xlfn.TEXTJOIN("#",TRUE,
IFERROR(VLOOKUP($F610,all_tags[style],1,FALSE),""),
IFERROR(VLOOKUP($G610,all_tags[style],1,FALSE),""),
IFERROR(VLOOKUP($H610,all_tags[style],1,FALSE),""),
IFERROR(VLOOKUP($I610,all_tags[style],1,FALSE),""),
IFERROR(VLOOKUP($J610,all_tags[style],1,FALSE),""),
IFERROR(VLOOKUP($K610,all_tags[style],1,FALSE),""),
IFERROR(VLOOKUP($L610,all_tags[style],1,FALSE),""),
IFERROR(VLOOKUP($M610,all_tags[style],1,FALSE),""),
IFERROR(VLOOKUP($N610,all_tags[style],1,FALSE),""),
IFERROR(VLOOKUP($O610,all_tags[style],1,FALSE),"")
)</f>
        <v/>
      </c>
      <c r="AG610" s="5" t="str">
        <f>_xlfn.TEXTJOIN("#",TRUE,
IFERROR(VLOOKUP($F610,all_tags[theme],1,FALSE),""),
IFERROR(VLOOKUP($G610,all_tags[theme],1,FALSE),""),
IFERROR(VLOOKUP($H610,all_tags[theme],1,FALSE),""),
IFERROR(VLOOKUP($I610,all_tags[theme],1,FALSE),""),
IFERROR(VLOOKUP($J610,all_tags[theme],1,FALSE),""),
IFERROR(VLOOKUP($K610,all_tags[theme],1,FALSE),""),
IFERROR(VLOOKUP($L610,all_tags[theme],1,FALSE),""),
IFERROR(VLOOKUP($M610,all_tags[theme],1,FALSE),""),
IFERROR(VLOOKUP($N610,all_tags[theme],1,FALSE),""),
IFERROR(VLOOKUP($O610,all_tags[theme],1,FALSE),"")
)</f>
        <v>data-viz</v>
      </c>
      <c r="AH610" s="5" t="str">
        <f>_xlfn.TEXTJOIN("#",TRUE,
IFERROR(VLOOKUP($F610,all_tags[topic],1,FALSE),""),
IFERROR(VLOOKUP($G610,all_tags[topic],1,FALSE),""),
IFERROR(VLOOKUP($H610,all_tags[topic],1,FALSE),""),
IFERROR(VLOOKUP($I610,all_tags[topic],1,FALSE),""),
IFERROR(VLOOKUP($J610,all_tags[topic],1,FALSE),""),
IFERROR(VLOOKUP($K610,all_tags[topic],1,FALSE),""),
IFERROR(VLOOKUP($L610,all_tags[topic],1,FALSE),""),
IFERROR(VLOOKUP($M610,all_tags[topic],1,FALSE),""),
IFERROR(VLOOKUP($N610,all_tags[topic],1,FALSE),""),
IFERROR(VLOOKUP($O610,all_tags[topic],1,FALSE),"")
)</f>
        <v/>
      </c>
      <c r="AI610" s="5" t="str">
        <f>_xlfn.TEXTJOIN("#",TRUE,
IFERROR(VLOOKUP($F610,all_tags[area],1,FALSE),""),
IFERROR(VLOOKUP($G610,all_tags[area],1,FALSE),""),
IFERROR(VLOOKUP($H610,all_tags[area],1,FALSE),""),
IFERROR(VLOOKUP($I610,all_tags[area],1,FALSE),""),
IFERROR(VLOOKUP($J610,all_tags[area],1,FALSE),""),
IFERROR(VLOOKUP($K610,all_tags[area],1,FALSE),""),
IFERROR(VLOOKUP($L610,all_tags[area],1,FALSE),""),
IFERROR(VLOOKUP($M610,all_tags[area],1,FALSE),""),
IFERROR(VLOOKUP($N610,all_tags[area],1,FALSE),""),
IFERROR(VLOOKUP($O610,all_tags[area],1,FALSE),"")
)</f>
        <v/>
      </c>
      <c r="AJ610" s="5" t="str">
        <f>_xlfn.TEXTJOIN("#",TRUE,
IFERROR(VLOOKUP($F610,all_tags[technology],1,FALSE),""),
IFERROR(VLOOKUP($G610,all_tags[technology],1,FALSE),""),
IFERROR(VLOOKUP($H610,all_tags[technology],1,FALSE),""),
IFERROR(VLOOKUP($I610,all_tags[technology],1,FALSE),""),
IFERROR(VLOOKUP($J610,all_tags[technology],1,FALSE),""),
IFERROR(VLOOKUP($K610,all_tags[technology],1,FALSE),""),
IFERROR(VLOOKUP($L610,all_tags[technology],1,FALSE),""),
IFERROR(VLOOKUP($M610,all_tags[technology],1,FALSE),""),
IFERROR(VLOOKUP($N610,all_tags[technology],1,FALSE),""),
IFERROR(VLOOKUP($O610,all_tags[technology],1,FALSE),"")
)</f>
        <v/>
      </c>
      <c r="AK610" s="5" t="str">
        <f>_xlfn.TEXTJOIN("#",TRUE,
IFERROR(VLOOKUP($F610,all_tags[other],1,FALSE),""),
IFERROR(VLOOKUP($G610,all_tags[other],1,FALSE),""),
IFERROR(VLOOKUP($H610,all_tags[other],1,FALSE),""),
IFERROR(VLOOKUP($I610,all_tags[other],1,FALSE),""),
IFERROR(VLOOKUP($J610,all_tags[other],1,FALSE),""),
IFERROR(VLOOKUP($K610,all_tags[other],1,FALSE),""),
IFERROR(VLOOKUP($L610,all_tags[other],1,FALSE),""),
IFERROR(VLOOKUP($M610,all_tags[other],1,FALSE),""),
IFERROR(VLOOKUP($N610,all_tags[other],1,FALSE),""),
IFERROR(VLOOKUP($O610,all_tags[other],1,FALSE),"")
)</f>
        <v>inspiration</v>
      </c>
      <c r="AL610" t="str">
        <f t="shared" si="9"/>
        <v>list;example;data-viz;inspiration</v>
      </c>
    </row>
    <row r="611" spans="1:38" x14ac:dyDescent="0.25">
      <c r="A611" t="str">
        <f>source_data[[#This Row],[link_id]]</f>
        <v>L01356</v>
      </c>
      <c r="B611" t="str">
        <f>source_data[[#This Row],[link]]</f>
        <v>https://www.creativebloq.com/features/create-cool-ui-animations-with-css</v>
      </c>
      <c r="C611" t="str">
        <f>source_data[[#This Row],[article_title]]</f>
        <v>Create cool UI animations with CSS</v>
      </c>
      <c r="D611" t="str">
        <f>source_data[[#This Row],[concatenate]]</f>
        <v>post;guide;explainer;technology;development;animation;css</v>
      </c>
      <c r="E611">
        <f>source_data[[#This Row],[tag_count]]</f>
        <v>6</v>
      </c>
      <c r="F611" t="str" cm="1">
        <f t="array" ref="F611:L611">_xlfn.TEXTSPLIT(Table5[[#This Row],[concatenate]],";")</f>
        <v>post</v>
      </c>
      <c r="G611" t="str">
        <v>guide</v>
      </c>
      <c r="H611" t="str">
        <v>explainer</v>
      </c>
      <c r="I611" t="str">
        <v>technology</v>
      </c>
      <c r="J611" t="str">
        <v>development</v>
      </c>
      <c r="K611" t="str">
        <v>animation</v>
      </c>
      <c r="L611" t="str">
        <v>css</v>
      </c>
      <c r="Q611">
        <f>IF(ISBLANK(F611),-1,COUNTIF(all_tags[],F611)-COUNTIF(all_tags[category],F611))</f>
        <v>1</v>
      </c>
      <c r="R611">
        <f>IF(ISBLANK(G611),-1,COUNTIF(all_tags[],G611)-COUNTIF(all_tags[category],G611))</f>
        <v>1</v>
      </c>
      <c r="S611">
        <f>IF(ISBLANK(H611),-1,COUNTIF(all_tags[],H611)-COUNTIF(all_tags[category],H611))</f>
        <v>1</v>
      </c>
      <c r="T611">
        <f>IF(ISBLANK(I611),-1,COUNTIF(all_tags[],I611)-COUNTIF(all_tags[category],I611))</f>
        <v>1</v>
      </c>
      <c r="U611">
        <f>IF(ISBLANK(J611),-1,COUNTIF(all_tags[],J611)-COUNTIF(all_tags[category],J611))</f>
        <v>1</v>
      </c>
      <c r="V611">
        <f>IF(ISBLANK(K611),-1,COUNTIF(all_tags[],K611)-COUNTIF(all_tags[category],K611))</f>
        <v>1</v>
      </c>
      <c r="W611">
        <f>IF(ISBLANK(L611),-1,COUNTIF(all_tags[],L611)-COUNTIF(all_tags[category],L611))</f>
        <v>1</v>
      </c>
      <c r="X611">
        <f>IF(ISBLANK(M611),-1,COUNTIF(all_tags[],M611)-COUNTIF(all_tags[category],M611))</f>
        <v>-1</v>
      </c>
      <c r="Y611">
        <f>IF(ISBLANK(N611),-1,COUNTIF(all_tags[],N611)-COUNTIF(all_tags[category],N611))</f>
        <v>-1</v>
      </c>
      <c r="Z611">
        <f>IF(ISBLANK(O611),-1,COUNTIF(all_tags[],O611)-COUNTIF(all_tags[category],O611))</f>
        <v>-1</v>
      </c>
      <c r="AB611" t="str">
        <f>Table5[[#This Row],[link_id]]</f>
        <v>L01356</v>
      </c>
      <c r="AC611" s="5" t="str">
        <f>_xlfn.TEXTJOIN("#",TRUE,
IFERROR(VLOOKUP($F611,all_tags[format],1,FALSE),""),
IFERROR(VLOOKUP($G611,all_tags[format],1,FALSE),""),
IFERROR(VLOOKUP($H611,all_tags[format],1,FALSE),""),
IFERROR(VLOOKUP($I611,all_tags[format],1,FALSE),""),
IFERROR(VLOOKUP($J611,all_tags[format],1,FALSE),""),
IFERROR(VLOOKUP($K611,all_tags[format],1,FALSE),""),
IFERROR(VLOOKUP($L611,all_tags[format],1,FALSE),""),
IFERROR(VLOOKUP($M611,all_tags[format],1,FALSE),""),
IFERROR(VLOOKUP($N611,all_tags[format],1,FALSE),""),
IFERROR(VLOOKUP($O611,all_tags[format],1,FALSE),"")
)</f>
        <v>post</v>
      </c>
      <c r="AD611" s="5" t="str">
        <f>_xlfn.TEXTJOIN("#",TRUE,
IFERROR(VLOOKUP($F611,all_tags[type],1,FALSE),""),
IFERROR(VLOOKUP($G611,all_tags[type],1,FALSE),""),
IFERROR(VLOOKUP($H611,all_tags[type],1,FALSE),""),
IFERROR(VLOOKUP($I611,all_tags[type],1,FALSE),""),
IFERROR(VLOOKUP($J611,all_tags[type],1,FALSE),""),
IFERROR(VLOOKUP($K611,all_tags[type],1,FALSE),""),
IFERROR(VLOOKUP($L611,all_tags[type],1,FALSE),""),
IFERROR(VLOOKUP($M611,all_tags[type],1,FALSE),""),
IFERROR(VLOOKUP($N611,all_tags[type],1,FALSE),""),
IFERROR(VLOOKUP($O611,all_tags[type],1,FALSE),"")
)</f>
        <v>guide</v>
      </c>
      <c r="AE611" s="5" t="str">
        <f>_xlfn.TEXTJOIN("#",TRUE,
IFERROR(VLOOKUP($F611,all_tags[level],1,FALSE),""),
IFERROR(VLOOKUP($G611,all_tags[level],1,FALSE),""),
IFERROR(VLOOKUP($H611,all_tags[level],1,FALSE),""),
IFERROR(VLOOKUP($I611,all_tags[level],1,FALSE),""),
IFERROR(VLOOKUP($J611,all_tags[level],1,FALSE),""),
IFERROR(VLOOKUP($K611,all_tags[level],1,FALSE),""),
IFERROR(VLOOKUP($L611,all_tags[level],1,FALSE),""),
IFERROR(VLOOKUP($M611,all_tags[level],1,FALSE),""),
IFERROR(VLOOKUP($N611,all_tags[level],1,FALSE),""),
IFERROR(VLOOKUP($O611,all_tags[level],1,FALSE),"")
)</f>
        <v>explainer</v>
      </c>
      <c r="AF611" s="5" t="str">
        <f>_xlfn.TEXTJOIN("#",TRUE,
IFERROR(VLOOKUP($F611,all_tags[style],1,FALSE),""),
IFERROR(VLOOKUP($G611,all_tags[style],1,FALSE),""),
IFERROR(VLOOKUP($H611,all_tags[style],1,FALSE),""),
IFERROR(VLOOKUP($I611,all_tags[style],1,FALSE),""),
IFERROR(VLOOKUP($J611,all_tags[style],1,FALSE),""),
IFERROR(VLOOKUP($K611,all_tags[style],1,FALSE),""),
IFERROR(VLOOKUP($L611,all_tags[style],1,FALSE),""),
IFERROR(VLOOKUP($M611,all_tags[style],1,FALSE),""),
IFERROR(VLOOKUP($N611,all_tags[style],1,FALSE),""),
IFERROR(VLOOKUP($O611,all_tags[style],1,FALSE),"")
)</f>
        <v/>
      </c>
      <c r="AG611" s="5" t="str">
        <f>_xlfn.TEXTJOIN("#",TRUE,
IFERROR(VLOOKUP($F611,all_tags[theme],1,FALSE),""),
IFERROR(VLOOKUP($G611,all_tags[theme],1,FALSE),""),
IFERROR(VLOOKUP($H611,all_tags[theme],1,FALSE),""),
IFERROR(VLOOKUP($I611,all_tags[theme],1,FALSE),""),
IFERROR(VLOOKUP($J611,all_tags[theme],1,FALSE),""),
IFERROR(VLOOKUP($K611,all_tags[theme],1,FALSE),""),
IFERROR(VLOOKUP($L611,all_tags[theme],1,FALSE),""),
IFERROR(VLOOKUP($M611,all_tags[theme],1,FALSE),""),
IFERROR(VLOOKUP($N611,all_tags[theme],1,FALSE),""),
IFERROR(VLOOKUP($O611,all_tags[theme],1,FALSE),"")
)</f>
        <v/>
      </c>
      <c r="AH611" s="5" t="str">
        <f>_xlfn.TEXTJOIN("#",TRUE,
IFERROR(VLOOKUP($F611,all_tags[topic],1,FALSE),""),
IFERROR(VLOOKUP($G611,all_tags[topic],1,FALSE),""),
IFERROR(VLOOKUP($H611,all_tags[topic],1,FALSE),""),
IFERROR(VLOOKUP($I611,all_tags[topic],1,FALSE),""),
IFERROR(VLOOKUP($J611,all_tags[topic],1,FALSE),""),
IFERROR(VLOOKUP($K611,all_tags[topic],1,FALSE),""),
IFERROR(VLOOKUP($L611,all_tags[topic],1,FALSE),""),
IFERROR(VLOOKUP($M611,all_tags[topic],1,FALSE),""),
IFERROR(VLOOKUP($N611,all_tags[topic],1,FALSE),""),
IFERROR(VLOOKUP($O611,all_tags[topic],1,FALSE),"")
)</f>
        <v>technology</v>
      </c>
      <c r="AI611" s="5" t="str">
        <f>_xlfn.TEXTJOIN("#",TRUE,
IFERROR(VLOOKUP($F611,all_tags[area],1,FALSE),""),
IFERROR(VLOOKUP($G611,all_tags[area],1,FALSE),""),
IFERROR(VLOOKUP($H611,all_tags[area],1,FALSE),""),
IFERROR(VLOOKUP($I611,all_tags[area],1,FALSE),""),
IFERROR(VLOOKUP($J611,all_tags[area],1,FALSE),""),
IFERROR(VLOOKUP($K611,all_tags[area],1,FALSE),""),
IFERROR(VLOOKUP($L611,all_tags[area],1,FALSE),""),
IFERROR(VLOOKUP($M611,all_tags[area],1,FALSE),""),
IFERROR(VLOOKUP($N611,all_tags[area],1,FALSE),""),
IFERROR(VLOOKUP($O611,all_tags[area],1,FALSE),"")
)</f>
        <v>development#animation</v>
      </c>
      <c r="AJ611" s="5" t="str">
        <f>_xlfn.TEXTJOIN("#",TRUE,
IFERROR(VLOOKUP($F611,all_tags[technology],1,FALSE),""),
IFERROR(VLOOKUP($G611,all_tags[technology],1,FALSE),""),
IFERROR(VLOOKUP($H611,all_tags[technology],1,FALSE),""),
IFERROR(VLOOKUP($I611,all_tags[technology],1,FALSE),""),
IFERROR(VLOOKUP($J611,all_tags[technology],1,FALSE),""),
IFERROR(VLOOKUP($K611,all_tags[technology],1,FALSE),""),
IFERROR(VLOOKUP($L611,all_tags[technology],1,FALSE),""),
IFERROR(VLOOKUP($M611,all_tags[technology],1,FALSE),""),
IFERROR(VLOOKUP($N611,all_tags[technology],1,FALSE),""),
IFERROR(VLOOKUP($O611,all_tags[technology],1,FALSE),"")
)</f>
        <v>css</v>
      </c>
      <c r="AK611" s="5" t="str">
        <f>_xlfn.TEXTJOIN("#",TRUE,
IFERROR(VLOOKUP($F611,all_tags[other],1,FALSE),""),
IFERROR(VLOOKUP($G611,all_tags[other],1,FALSE),""),
IFERROR(VLOOKUP($H611,all_tags[other],1,FALSE),""),
IFERROR(VLOOKUP($I611,all_tags[other],1,FALSE),""),
IFERROR(VLOOKUP($J611,all_tags[other],1,FALSE),""),
IFERROR(VLOOKUP($K611,all_tags[other],1,FALSE),""),
IFERROR(VLOOKUP($L611,all_tags[other],1,FALSE),""),
IFERROR(VLOOKUP($M611,all_tags[other],1,FALSE),""),
IFERROR(VLOOKUP($N611,all_tags[other],1,FALSE),""),
IFERROR(VLOOKUP($O611,all_tags[other],1,FALSE),"")
)</f>
        <v/>
      </c>
      <c r="AL611" t="str">
        <f t="shared" si="9"/>
        <v>post;guide;explainer;technology;development;animation;css</v>
      </c>
    </row>
    <row r="612" spans="1:38" x14ac:dyDescent="0.25">
      <c r="A612" t="str">
        <f>source_data[[#This Row],[link_id]]</f>
        <v>L01357</v>
      </c>
      <c r="B612" t="str">
        <f>source_data[[#This Row],[link]]</f>
        <v>https://speakerdeck.com/hadley/welcome-to-the-tidyverse</v>
      </c>
      <c r="C612" t="str">
        <f>source_data[[#This Row],[article_title]]</f>
        <v>Welcome to the tidyverse</v>
      </c>
      <c r="D612" t="str">
        <f>source_data[[#This Row],[concatenate]]</f>
        <v>presentation;overview;technology;tidyverse;rstats</v>
      </c>
      <c r="E612">
        <f>source_data[[#This Row],[tag_count]]</f>
        <v>4</v>
      </c>
      <c r="F612" t="str" cm="1">
        <f t="array" ref="F612:J612">_xlfn.TEXTSPLIT(Table5[[#This Row],[concatenate]],";")</f>
        <v>presentation</v>
      </c>
      <c r="G612" t="str">
        <v>overview</v>
      </c>
      <c r="H612" t="str">
        <v>technology</v>
      </c>
      <c r="I612" t="str">
        <v>tidyverse</v>
      </c>
      <c r="J612" t="str">
        <v>rstats</v>
      </c>
      <c r="Q612">
        <f>IF(ISBLANK(F612),-1,COUNTIF(all_tags[],F612)-COUNTIF(all_tags[category],F612))</f>
        <v>1</v>
      </c>
      <c r="R612">
        <f>IF(ISBLANK(G612),-1,COUNTIF(all_tags[],G612)-COUNTIF(all_tags[category],G612))</f>
        <v>1</v>
      </c>
      <c r="S612">
        <f>IF(ISBLANK(H612),-1,COUNTIF(all_tags[],H612)-COUNTIF(all_tags[category],H612))</f>
        <v>1</v>
      </c>
      <c r="T612">
        <f>IF(ISBLANK(I612),-1,COUNTIF(all_tags[],I612)-COUNTIF(all_tags[category],I612))</f>
        <v>1</v>
      </c>
      <c r="U612">
        <f>IF(ISBLANK(J612),-1,COUNTIF(all_tags[],J612)-COUNTIF(all_tags[category],J612))</f>
        <v>1</v>
      </c>
      <c r="V612">
        <f>IF(ISBLANK(K612),-1,COUNTIF(all_tags[],K612)-COUNTIF(all_tags[category],K612))</f>
        <v>-1</v>
      </c>
      <c r="W612">
        <f>IF(ISBLANK(L612),-1,COUNTIF(all_tags[],L612)-COUNTIF(all_tags[category],L612))</f>
        <v>-1</v>
      </c>
      <c r="X612">
        <f>IF(ISBLANK(M612),-1,COUNTIF(all_tags[],M612)-COUNTIF(all_tags[category],M612))</f>
        <v>-1</v>
      </c>
      <c r="Y612">
        <f>IF(ISBLANK(N612),-1,COUNTIF(all_tags[],N612)-COUNTIF(all_tags[category],N612))</f>
        <v>-1</v>
      </c>
      <c r="Z612">
        <f>IF(ISBLANK(O612),-1,COUNTIF(all_tags[],O612)-COUNTIF(all_tags[category],O612))</f>
        <v>-1</v>
      </c>
      <c r="AB612" t="str">
        <f>Table5[[#This Row],[link_id]]</f>
        <v>L01357</v>
      </c>
      <c r="AC612" s="5" t="str">
        <f>_xlfn.TEXTJOIN("#",TRUE,
IFERROR(VLOOKUP($F612,all_tags[format],1,FALSE),""),
IFERROR(VLOOKUP($G612,all_tags[format],1,FALSE),""),
IFERROR(VLOOKUP($H612,all_tags[format],1,FALSE),""),
IFERROR(VLOOKUP($I612,all_tags[format],1,FALSE),""),
IFERROR(VLOOKUP($J612,all_tags[format],1,FALSE),""),
IFERROR(VLOOKUP($K612,all_tags[format],1,FALSE),""),
IFERROR(VLOOKUP($L612,all_tags[format],1,FALSE),""),
IFERROR(VLOOKUP($M612,all_tags[format],1,FALSE),""),
IFERROR(VLOOKUP($N612,all_tags[format],1,FALSE),""),
IFERROR(VLOOKUP($O612,all_tags[format],1,FALSE),"")
)</f>
        <v>presentation</v>
      </c>
      <c r="AD612" s="5" t="str">
        <f>_xlfn.TEXTJOIN("#",TRUE,
IFERROR(VLOOKUP($F612,all_tags[type],1,FALSE),""),
IFERROR(VLOOKUP($G612,all_tags[type],1,FALSE),""),
IFERROR(VLOOKUP($H612,all_tags[type],1,FALSE),""),
IFERROR(VLOOKUP($I612,all_tags[type],1,FALSE),""),
IFERROR(VLOOKUP($J612,all_tags[type],1,FALSE),""),
IFERROR(VLOOKUP($K612,all_tags[type],1,FALSE),""),
IFERROR(VLOOKUP($L612,all_tags[type],1,FALSE),""),
IFERROR(VLOOKUP($M612,all_tags[type],1,FALSE),""),
IFERROR(VLOOKUP($N612,all_tags[type],1,FALSE),""),
IFERROR(VLOOKUP($O612,all_tags[type],1,FALSE),"")
)</f>
        <v/>
      </c>
      <c r="AE612" s="5" t="str">
        <f>_xlfn.TEXTJOIN("#",TRUE,
IFERROR(VLOOKUP($F612,all_tags[level],1,FALSE),""),
IFERROR(VLOOKUP($G612,all_tags[level],1,FALSE),""),
IFERROR(VLOOKUP($H612,all_tags[level],1,FALSE),""),
IFERROR(VLOOKUP($I612,all_tags[level],1,FALSE),""),
IFERROR(VLOOKUP($J612,all_tags[level],1,FALSE),""),
IFERROR(VLOOKUP($K612,all_tags[level],1,FALSE),""),
IFERROR(VLOOKUP($L612,all_tags[level],1,FALSE),""),
IFERROR(VLOOKUP($M612,all_tags[level],1,FALSE),""),
IFERROR(VLOOKUP($N612,all_tags[level],1,FALSE),""),
IFERROR(VLOOKUP($O612,all_tags[level],1,FALSE),"")
)</f>
        <v>overview</v>
      </c>
      <c r="AF612" s="5" t="str">
        <f>_xlfn.TEXTJOIN("#",TRUE,
IFERROR(VLOOKUP($F612,all_tags[style],1,FALSE),""),
IFERROR(VLOOKUP($G612,all_tags[style],1,FALSE),""),
IFERROR(VLOOKUP($H612,all_tags[style],1,FALSE),""),
IFERROR(VLOOKUP($I612,all_tags[style],1,FALSE),""),
IFERROR(VLOOKUP($J612,all_tags[style],1,FALSE),""),
IFERROR(VLOOKUP($K612,all_tags[style],1,FALSE),""),
IFERROR(VLOOKUP($L612,all_tags[style],1,FALSE),""),
IFERROR(VLOOKUP($M612,all_tags[style],1,FALSE),""),
IFERROR(VLOOKUP($N612,all_tags[style],1,FALSE),""),
IFERROR(VLOOKUP($O612,all_tags[style],1,FALSE),"")
)</f>
        <v/>
      </c>
      <c r="AG612" s="5" t="str">
        <f>_xlfn.TEXTJOIN("#",TRUE,
IFERROR(VLOOKUP($F612,all_tags[theme],1,FALSE),""),
IFERROR(VLOOKUP($G612,all_tags[theme],1,FALSE),""),
IFERROR(VLOOKUP($H612,all_tags[theme],1,FALSE),""),
IFERROR(VLOOKUP($I612,all_tags[theme],1,FALSE),""),
IFERROR(VLOOKUP($J612,all_tags[theme],1,FALSE),""),
IFERROR(VLOOKUP($K612,all_tags[theme],1,FALSE),""),
IFERROR(VLOOKUP($L612,all_tags[theme],1,FALSE),""),
IFERROR(VLOOKUP($M612,all_tags[theme],1,FALSE),""),
IFERROR(VLOOKUP($N612,all_tags[theme],1,FALSE),""),
IFERROR(VLOOKUP($O612,all_tags[theme],1,FALSE),"")
)</f>
        <v/>
      </c>
      <c r="AH612" s="5" t="str">
        <f>_xlfn.TEXTJOIN("#",TRUE,
IFERROR(VLOOKUP($F612,all_tags[topic],1,FALSE),""),
IFERROR(VLOOKUP($G612,all_tags[topic],1,FALSE),""),
IFERROR(VLOOKUP($H612,all_tags[topic],1,FALSE),""),
IFERROR(VLOOKUP($I612,all_tags[topic],1,FALSE),""),
IFERROR(VLOOKUP($J612,all_tags[topic],1,FALSE),""),
IFERROR(VLOOKUP($K612,all_tags[topic],1,FALSE),""),
IFERROR(VLOOKUP($L612,all_tags[topic],1,FALSE),""),
IFERROR(VLOOKUP($M612,all_tags[topic],1,FALSE),""),
IFERROR(VLOOKUP($N612,all_tags[topic],1,FALSE),""),
IFERROR(VLOOKUP($O612,all_tags[topic],1,FALSE),"")
)</f>
        <v>technology</v>
      </c>
      <c r="AI612" s="5" t="str">
        <f>_xlfn.TEXTJOIN("#",TRUE,
IFERROR(VLOOKUP($F612,all_tags[area],1,FALSE),""),
IFERROR(VLOOKUP($G612,all_tags[area],1,FALSE),""),
IFERROR(VLOOKUP($H612,all_tags[area],1,FALSE),""),
IFERROR(VLOOKUP($I612,all_tags[area],1,FALSE),""),
IFERROR(VLOOKUP($J612,all_tags[area],1,FALSE),""),
IFERROR(VLOOKUP($K612,all_tags[area],1,FALSE),""),
IFERROR(VLOOKUP($L612,all_tags[area],1,FALSE),""),
IFERROR(VLOOKUP($M612,all_tags[area],1,FALSE),""),
IFERROR(VLOOKUP($N612,all_tags[area],1,FALSE),""),
IFERROR(VLOOKUP($O612,all_tags[area],1,FALSE),"")
)</f>
        <v/>
      </c>
      <c r="AJ612" s="5" t="str">
        <f>_xlfn.TEXTJOIN("#",TRUE,
IFERROR(VLOOKUP($F612,all_tags[technology],1,FALSE),""),
IFERROR(VLOOKUP($G612,all_tags[technology],1,FALSE),""),
IFERROR(VLOOKUP($H612,all_tags[technology],1,FALSE),""),
IFERROR(VLOOKUP($I612,all_tags[technology],1,FALSE),""),
IFERROR(VLOOKUP($J612,all_tags[technology],1,FALSE),""),
IFERROR(VLOOKUP($K612,all_tags[technology],1,FALSE),""),
IFERROR(VLOOKUP($L612,all_tags[technology],1,FALSE),""),
IFERROR(VLOOKUP($M612,all_tags[technology],1,FALSE),""),
IFERROR(VLOOKUP($N612,all_tags[technology],1,FALSE),""),
IFERROR(VLOOKUP($O612,all_tags[technology],1,FALSE),"")
)</f>
        <v>tidyverse#rstats</v>
      </c>
      <c r="AK612" s="5" t="str">
        <f>_xlfn.TEXTJOIN("#",TRUE,
IFERROR(VLOOKUP($F612,all_tags[other],1,FALSE),""),
IFERROR(VLOOKUP($G612,all_tags[other],1,FALSE),""),
IFERROR(VLOOKUP($H612,all_tags[other],1,FALSE),""),
IFERROR(VLOOKUP($I612,all_tags[other],1,FALSE),""),
IFERROR(VLOOKUP($J612,all_tags[other],1,FALSE),""),
IFERROR(VLOOKUP($K612,all_tags[other],1,FALSE),""),
IFERROR(VLOOKUP($L612,all_tags[other],1,FALSE),""),
IFERROR(VLOOKUP($M612,all_tags[other],1,FALSE),""),
IFERROR(VLOOKUP($N612,all_tags[other],1,FALSE),""),
IFERROR(VLOOKUP($O612,all_tags[other],1,FALSE),"")
)</f>
        <v/>
      </c>
      <c r="AL612" t="str">
        <f t="shared" si="9"/>
        <v>presentation;overview;technology;tidyverse;rstats</v>
      </c>
    </row>
    <row r="613" spans="1:38" ht="30" x14ac:dyDescent="0.25">
      <c r="A613" t="str">
        <f>source_data[[#This Row],[link_id]]</f>
        <v>L01359</v>
      </c>
      <c r="B613" t="str">
        <f>source_data[[#This Row],[link]]</f>
        <v>https://ciechanow.ski/color-spaces/</v>
      </c>
      <c r="C613" t="str">
        <f>source_data[[#This Row],[article_title]]</f>
        <v>Color Spaces</v>
      </c>
      <c r="D613" t="str">
        <f>source_data[[#This Row],[concatenate]]</f>
        <v>post;general;basics;explainer;colour</v>
      </c>
      <c r="E613">
        <f>source_data[[#This Row],[tag_count]]</f>
        <v>5</v>
      </c>
      <c r="F613" t="str" cm="1">
        <f t="array" ref="F613:J613">_xlfn.TEXTSPLIT(Table5[[#This Row],[concatenate]],";")</f>
        <v>post</v>
      </c>
      <c r="G613" t="str">
        <v>general</v>
      </c>
      <c r="H613" t="str">
        <v>basics</v>
      </c>
      <c r="I613" t="str">
        <v>explainer</v>
      </c>
      <c r="J613" t="str">
        <v>colour</v>
      </c>
      <c r="Q613">
        <f>IF(ISBLANK(F613),-1,COUNTIF(all_tags[],F613)-COUNTIF(all_tags[category],F613))</f>
        <v>1</v>
      </c>
      <c r="R613">
        <f>IF(ISBLANK(G613),-1,COUNTIF(all_tags[],G613)-COUNTIF(all_tags[category],G613))</f>
        <v>1</v>
      </c>
      <c r="S613">
        <f>IF(ISBLANK(H613),-1,COUNTIF(all_tags[],H613)-COUNTIF(all_tags[category],H613))</f>
        <v>1</v>
      </c>
      <c r="T613">
        <f>IF(ISBLANK(I613),-1,COUNTIF(all_tags[],I613)-COUNTIF(all_tags[category],I613))</f>
        <v>1</v>
      </c>
      <c r="U613">
        <f>IF(ISBLANK(J613),-1,COUNTIF(all_tags[],J613)-COUNTIF(all_tags[category],J613))</f>
        <v>1</v>
      </c>
      <c r="V613">
        <f>IF(ISBLANK(K613),-1,COUNTIF(all_tags[],K613)-COUNTIF(all_tags[category],K613))</f>
        <v>-1</v>
      </c>
      <c r="W613">
        <f>IF(ISBLANK(L613),-1,COUNTIF(all_tags[],L613)-COUNTIF(all_tags[category],L613))</f>
        <v>-1</v>
      </c>
      <c r="X613">
        <f>IF(ISBLANK(M613),-1,COUNTIF(all_tags[],M613)-COUNTIF(all_tags[category],M613))</f>
        <v>-1</v>
      </c>
      <c r="Y613">
        <f>IF(ISBLANK(N613),-1,COUNTIF(all_tags[],N613)-COUNTIF(all_tags[category],N613))</f>
        <v>-1</v>
      </c>
      <c r="Z613">
        <f>IF(ISBLANK(O613),-1,COUNTIF(all_tags[],O613)-COUNTIF(all_tags[category],O613))</f>
        <v>-1</v>
      </c>
      <c r="AB613" t="str">
        <f>Table5[[#This Row],[link_id]]</f>
        <v>L01359</v>
      </c>
      <c r="AC613" s="5" t="str">
        <f>_xlfn.TEXTJOIN("#",TRUE,
IFERROR(VLOOKUP($F613,all_tags[format],1,FALSE),""),
IFERROR(VLOOKUP($G613,all_tags[format],1,FALSE),""),
IFERROR(VLOOKUP($H613,all_tags[format],1,FALSE),""),
IFERROR(VLOOKUP($I613,all_tags[format],1,FALSE),""),
IFERROR(VLOOKUP($J613,all_tags[format],1,FALSE),""),
IFERROR(VLOOKUP($K613,all_tags[format],1,FALSE),""),
IFERROR(VLOOKUP($L613,all_tags[format],1,FALSE),""),
IFERROR(VLOOKUP($M613,all_tags[format],1,FALSE),""),
IFERROR(VLOOKUP($N613,all_tags[format],1,FALSE),""),
IFERROR(VLOOKUP($O613,all_tags[format],1,FALSE),"")
)</f>
        <v>post</v>
      </c>
      <c r="AD613" s="5" t="str">
        <f>_xlfn.TEXTJOIN("#",TRUE,
IFERROR(VLOOKUP($F613,all_tags[type],1,FALSE),""),
IFERROR(VLOOKUP($G613,all_tags[type],1,FALSE),""),
IFERROR(VLOOKUP($H613,all_tags[type],1,FALSE),""),
IFERROR(VLOOKUP($I613,all_tags[type],1,FALSE),""),
IFERROR(VLOOKUP($J613,all_tags[type],1,FALSE),""),
IFERROR(VLOOKUP($K613,all_tags[type],1,FALSE),""),
IFERROR(VLOOKUP($L613,all_tags[type],1,FALSE),""),
IFERROR(VLOOKUP($M613,all_tags[type],1,FALSE),""),
IFERROR(VLOOKUP($N613,all_tags[type],1,FALSE),""),
IFERROR(VLOOKUP($O613,all_tags[type],1,FALSE),"")
)</f>
        <v>general</v>
      </c>
      <c r="AE613" s="5" t="str">
        <f>_xlfn.TEXTJOIN("#",TRUE,
IFERROR(VLOOKUP($F613,all_tags[level],1,FALSE),""),
IFERROR(VLOOKUP($G613,all_tags[level],1,FALSE),""),
IFERROR(VLOOKUP($H613,all_tags[level],1,FALSE),""),
IFERROR(VLOOKUP($I613,all_tags[level],1,FALSE),""),
IFERROR(VLOOKUP($J613,all_tags[level],1,FALSE),""),
IFERROR(VLOOKUP($K613,all_tags[level],1,FALSE),""),
IFERROR(VLOOKUP($L613,all_tags[level],1,FALSE),""),
IFERROR(VLOOKUP($M613,all_tags[level],1,FALSE),""),
IFERROR(VLOOKUP($N613,all_tags[level],1,FALSE),""),
IFERROR(VLOOKUP($O613,all_tags[level],1,FALSE),"")
)</f>
        <v>basics#explainer</v>
      </c>
      <c r="AF613" s="5" t="str">
        <f>_xlfn.TEXTJOIN("#",TRUE,
IFERROR(VLOOKUP($F613,all_tags[style],1,FALSE),""),
IFERROR(VLOOKUP($G613,all_tags[style],1,FALSE),""),
IFERROR(VLOOKUP($H613,all_tags[style],1,FALSE),""),
IFERROR(VLOOKUP($I613,all_tags[style],1,FALSE),""),
IFERROR(VLOOKUP($J613,all_tags[style],1,FALSE),""),
IFERROR(VLOOKUP($K613,all_tags[style],1,FALSE),""),
IFERROR(VLOOKUP($L613,all_tags[style],1,FALSE),""),
IFERROR(VLOOKUP($M613,all_tags[style],1,FALSE),""),
IFERROR(VLOOKUP($N613,all_tags[style],1,FALSE),""),
IFERROR(VLOOKUP($O613,all_tags[style],1,FALSE),"")
)</f>
        <v/>
      </c>
      <c r="AG613" s="5" t="str">
        <f>_xlfn.TEXTJOIN("#",TRUE,
IFERROR(VLOOKUP($F613,all_tags[theme],1,FALSE),""),
IFERROR(VLOOKUP($G613,all_tags[theme],1,FALSE),""),
IFERROR(VLOOKUP($H613,all_tags[theme],1,FALSE),""),
IFERROR(VLOOKUP($I613,all_tags[theme],1,FALSE),""),
IFERROR(VLOOKUP($J613,all_tags[theme],1,FALSE),""),
IFERROR(VLOOKUP($K613,all_tags[theme],1,FALSE),""),
IFERROR(VLOOKUP($L613,all_tags[theme],1,FALSE),""),
IFERROR(VLOOKUP($M613,all_tags[theme],1,FALSE),""),
IFERROR(VLOOKUP($N613,all_tags[theme],1,FALSE),""),
IFERROR(VLOOKUP($O613,all_tags[theme],1,FALSE),"")
)</f>
        <v/>
      </c>
      <c r="AH613" s="5" t="str">
        <f>_xlfn.TEXTJOIN("#",TRUE,
IFERROR(VLOOKUP($F613,all_tags[topic],1,FALSE),""),
IFERROR(VLOOKUP($G613,all_tags[topic],1,FALSE),""),
IFERROR(VLOOKUP($H613,all_tags[topic],1,FALSE),""),
IFERROR(VLOOKUP($I613,all_tags[topic],1,FALSE),""),
IFERROR(VLOOKUP($J613,all_tags[topic],1,FALSE),""),
IFERROR(VLOOKUP($K613,all_tags[topic],1,FALSE),""),
IFERROR(VLOOKUP($L613,all_tags[topic],1,FALSE),""),
IFERROR(VLOOKUP($M613,all_tags[topic],1,FALSE),""),
IFERROR(VLOOKUP($N613,all_tags[topic],1,FALSE),""),
IFERROR(VLOOKUP($O613,all_tags[topic],1,FALSE),"")
)</f>
        <v/>
      </c>
      <c r="AI613" s="5" t="str">
        <f>_xlfn.TEXTJOIN("#",TRUE,
IFERROR(VLOOKUP($F613,all_tags[area],1,FALSE),""),
IFERROR(VLOOKUP($G613,all_tags[area],1,FALSE),""),
IFERROR(VLOOKUP($H613,all_tags[area],1,FALSE),""),
IFERROR(VLOOKUP($I613,all_tags[area],1,FALSE),""),
IFERROR(VLOOKUP($J613,all_tags[area],1,FALSE),""),
IFERROR(VLOOKUP($K613,all_tags[area],1,FALSE),""),
IFERROR(VLOOKUP($L613,all_tags[area],1,FALSE),""),
IFERROR(VLOOKUP($M613,all_tags[area],1,FALSE),""),
IFERROR(VLOOKUP($N613,all_tags[area],1,FALSE),""),
IFERROR(VLOOKUP($O613,all_tags[area],1,FALSE),"")
)</f>
        <v>colour</v>
      </c>
      <c r="AJ613" s="5" t="str">
        <f>_xlfn.TEXTJOIN("#",TRUE,
IFERROR(VLOOKUP($F613,all_tags[technology],1,FALSE),""),
IFERROR(VLOOKUP($G613,all_tags[technology],1,FALSE),""),
IFERROR(VLOOKUP($H613,all_tags[technology],1,FALSE),""),
IFERROR(VLOOKUP($I613,all_tags[technology],1,FALSE),""),
IFERROR(VLOOKUP($J613,all_tags[technology],1,FALSE),""),
IFERROR(VLOOKUP($K613,all_tags[technology],1,FALSE),""),
IFERROR(VLOOKUP($L613,all_tags[technology],1,FALSE),""),
IFERROR(VLOOKUP($M613,all_tags[technology],1,FALSE),""),
IFERROR(VLOOKUP($N613,all_tags[technology],1,FALSE),""),
IFERROR(VLOOKUP($O613,all_tags[technology],1,FALSE),"")
)</f>
        <v/>
      </c>
      <c r="AK613" s="5" t="str">
        <f>_xlfn.TEXTJOIN("#",TRUE,
IFERROR(VLOOKUP($F613,all_tags[other],1,FALSE),""),
IFERROR(VLOOKUP($G613,all_tags[other],1,FALSE),""),
IFERROR(VLOOKUP($H613,all_tags[other],1,FALSE),""),
IFERROR(VLOOKUP($I613,all_tags[other],1,FALSE),""),
IFERROR(VLOOKUP($J613,all_tags[other],1,FALSE),""),
IFERROR(VLOOKUP($K613,all_tags[other],1,FALSE),""),
IFERROR(VLOOKUP($L613,all_tags[other],1,FALSE),""),
IFERROR(VLOOKUP($M613,all_tags[other],1,FALSE),""),
IFERROR(VLOOKUP($N613,all_tags[other],1,FALSE),""),
IFERROR(VLOOKUP($O613,all_tags[other],1,FALSE),"")
)</f>
        <v/>
      </c>
      <c r="AL613" t="str">
        <f t="shared" si="9"/>
        <v>post;general;basics;explainer;colour</v>
      </c>
    </row>
    <row r="614" spans="1:38" ht="30" x14ac:dyDescent="0.25">
      <c r="A614" t="str">
        <f>source_data[[#This Row],[link_id]]</f>
        <v>L01360</v>
      </c>
      <c r="B614" t="str">
        <f>source_data[[#This Row],[link]]</f>
        <v>https://www.datacamp.com/community/podcast/data-science-gambling-bookmaking</v>
      </c>
      <c r="C614" t="str">
        <f>source_data[[#This Row],[article_title]]</f>
        <v>Data Science, Gambling and Bookmaking</v>
      </c>
      <c r="D614" t="str">
        <f>source_data[[#This Row],[concatenate]]</f>
        <v>podcast;interview;data-science;betting</v>
      </c>
      <c r="E614">
        <f>source_data[[#This Row],[tag_count]]</f>
        <v>4</v>
      </c>
      <c r="F614" t="str" cm="1">
        <f t="array" ref="F614:I614">_xlfn.TEXTSPLIT(Table5[[#This Row],[concatenate]],";")</f>
        <v>podcast</v>
      </c>
      <c r="G614" t="str">
        <v>interview</v>
      </c>
      <c r="H614" t="str">
        <v>data-science</v>
      </c>
      <c r="I614" t="str">
        <v>betting</v>
      </c>
      <c r="Q614">
        <f>IF(ISBLANK(F614),-1,COUNTIF(all_tags[],F614)-COUNTIF(all_tags[category],F614))</f>
        <v>1</v>
      </c>
      <c r="R614">
        <f>IF(ISBLANK(G614),-1,COUNTIF(all_tags[],G614)-COUNTIF(all_tags[category],G614))</f>
        <v>1</v>
      </c>
      <c r="S614">
        <f>IF(ISBLANK(H614),-1,COUNTIF(all_tags[],H614)-COUNTIF(all_tags[category],H614))</f>
        <v>1</v>
      </c>
      <c r="T614">
        <f>IF(ISBLANK(I614),-1,COUNTIF(all_tags[],I614)-COUNTIF(all_tags[category],I614))</f>
        <v>1</v>
      </c>
      <c r="U614">
        <f>IF(ISBLANK(J614),-1,COUNTIF(all_tags[],J614)-COUNTIF(all_tags[category],J614))</f>
        <v>-1</v>
      </c>
      <c r="V614">
        <f>IF(ISBLANK(K614),-1,COUNTIF(all_tags[],K614)-COUNTIF(all_tags[category],K614))</f>
        <v>-1</v>
      </c>
      <c r="W614">
        <f>IF(ISBLANK(L614),-1,COUNTIF(all_tags[],L614)-COUNTIF(all_tags[category],L614))</f>
        <v>-1</v>
      </c>
      <c r="X614">
        <f>IF(ISBLANK(M614),-1,COUNTIF(all_tags[],M614)-COUNTIF(all_tags[category],M614))</f>
        <v>-1</v>
      </c>
      <c r="Y614">
        <f>IF(ISBLANK(N614),-1,COUNTIF(all_tags[],N614)-COUNTIF(all_tags[category],N614))</f>
        <v>-1</v>
      </c>
      <c r="Z614">
        <f>IF(ISBLANK(O614),-1,COUNTIF(all_tags[],O614)-COUNTIF(all_tags[category],O614))</f>
        <v>-1</v>
      </c>
      <c r="AB614" t="str">
        <f>Table5[[#This Row],[link_id]]</f>
        <v>L01360</v>
      </c>
      <c r="AC614" s="5" t="str">
        <f>_xlfn.TEXTJOIN("#",TRUE,
IFERROR(VLOOKUP($F614,all_tags[format],1,FALSE),""),
IFERROR(VLOOKUP($G614,all_tags[format],1,FALSE),""),
IFERROR(VLOOKUP($H614,all_tags[format],1,FALSE),""),
IFERROR(VLOOKUP($I614,all_tags[format],1,FALSE),""),
IFERROR(VLOOKUP($J614,all_tags[format],1,FALSE),""),
IFERROR(VLOOKUP($K614,all_tags[format],1,FALSE),""),
IFERROR(VLOOKUP($L614,all_tags[format],1,FALSE),""),
IFERROR(VLOOKUP($M614,all_tags[format],1,FALSE),""),
IFERROR(VLOOKUP($N614,all_tags[format],1,FALSE),""),
IFERROR(VLOOKUP($O614,all_tags[format],1,FALSE),"")
)</f>
        <v>podcast#interview</v>
      </c>
      <c r="AD614" s="5" t="str">
        <f>_xlfn.TEXTJOIN("#",TRUE,
IFERROR(VLOOKUP($F614,all_tags[type],1,FALSE),""),
IFERROR(VLOOKUP($G614,all_tags[type],1,FALSE),""),
IFERROR(VLOOKUP($H614,all_tags[type],1,FALSE),""),
IFERROR(VLOOKUP($I614,all_tags[type],1,FALSE),""),
IFERROR(VLOOKUP($J614,all_tags[type],1,FALSE),""),
IFERROR(VLOOKUP($K614,all_tags[type],1,FALSE),""),
IFERROR(VLOOKUP($L614,all_tags[type],1,FALSE),""),
IFERROR(VLOOKUP($M614,all_tags[type],1,FALSE),""),
IFERROR(VLOOKUP($N614,all_tags[type],1,FALSE),""),
IFERROR(VLOOKUP($O614,all_tags[type],1,FALSE),"")
)</f>
        <v/>
      </c>
      <c r="AE614" s="5" t="str">
        <f>_xlfn.TEXTJOIN("#",TRUE,
IFERROR(VLOOKUP($F614,all_tags[level],1,FALSE),""),
IFERROR(VLOOKUP($G614,all_tags[level],1,FALSE),""),
IFERROR(VLOOKUP($H614,all_tags[level],1,FALSE),""),
IFERROR(VLOOKUP($I614,all_tags[level],1,FALSE),""),
IFERROR(VLOOKUP($J614,all_tags[level],1,FALSE),""),
IFERROR(VLOOKUP($K614,all_tags[level],1,FALSE),""),
IFERROR(VLOOKUP($L614,all_tags[level],1,FALSE),""),
IFERROR(VLOOKUP($M614,all_tags[level],1,FALSE),""),
IFERROR(VLOOKUP($N614,all_tags[level],1,FALSE),""),
IFERROR(VLOOKUP($O614,all_tags[level],1,FALSE),"")
)</f>
        <v/>
      </c>
      <c r="AF614" s="5" t="str">
        <f>_xlfn.TEXTJOIN("#",TRUE,
IFERROR(VLOOKUP($F614,all_tags[style],1,FALSE),""),
IFERROR(VLOOKUP($G614,all_tags[style],1,FALSE),""),
IFERROR(VLOOKUP($H614,all_tags[style],1,FALSE),""),
IFERROR(VLOOKUP($I614,all_tags[style],1,FALSE),""),
IFERROR(VLOOKUP($J614,all_tags[style],1,FALSE),""),
IFERROR(VLOOKUP($K614,all_tags[style],1,FALSE),""),
IFERROR(VLOOKUP($L614,all_tags[style],1,FALSE),""),
IFERROR(VLOOKUP($M614,all_tags[style],1,FALSE),""),
IFERROR(VLOOKUP($N614,all_tags[style],1,FALSE),""),
IFERROR(VLOOKUP($O614,all_tags[style],1,FALSE),"")
)</f>
        <v/>
      </c>
      <c r="AG614" s="5" t="str">
        <f>_xlfn.TEXTJOIN("#",TRUE,
IFERROR(VLOOKUP($F614,all_tags[theme],1,FALSE),""),
IFERROR(VLOOKUP($G614,all_tags[theme],1,FALSE),""),
IFERROR(VLOOKUP($H614,all_tags[theme],1,FALSE),""),
IFERROR(VLOOKUP($I614,all_tags[theme],1,FALSE),""),
IFERROR(VLOOKUP($J614,all_tags[theme],1,FALSE),""),
IFERROR(VLOOKUP($K614,all_tags[theme],1,FALSE),""),
IFERROR(VLOOKUP($L614,all_tags[theme],1,FALSE),""),
IFERROR(VLOOKUP($M614,all_tags[theme],1,FALSE),""),
IFERROR(VLOOKUP($N614,all_tags[theme],1,FALSE),""),
IFERROR(VLOOKUP($O614,all_tags[theme],1,FALSE),"")
)</f>
        <v>data-science</v>
      </c>
      <c r="AH614" s="5" t="str">
        <f>_xlfn.TEXTJOIN("#",TRUE,
IFERROR(VLOOKUP($F614,all_tags[topic],1,FALSE),""),
IFERROR(VLOOKUP($G614,all_tags[topic],1,FALSE),""),
IFERROR(VLOOKUP($H614,all_tags[topic],1,FALSE),""),
IFERROR(VLOOKUP($I614,all_tags[topic],1,FALSE),""),
IFERROR(VLOOKUP($J614,all_tags[topic],1,FALSE),""),
IFERROR(VLOOKUP($K614,all_tags[topic],1,FALSE),""),
IFERROR(VLOOKUP($L614,all_tags[topic],1,FALSE),""),
IFERROR(VLOOKUP($M614,all_tags[topic],1,FALSE),""),
IFERROR(VLOOKUP($N614,all_tags[topic],1,FALSE),""),
IFERROR(VLOOKUP($O614,all_tags[topic],1,FALSE),"")
)</f>
        <v/>
      </c>
      <c r="AI614" s="5" t="str">
        <f>_xlfn.TEXTJOIN("#",TRUE,
IFERROR(VLOOKUP($F614,all_tags[area],1,FALSE),""),
IFERROR(VLOOKUP($G614,all_tags[area],1,FALSE),""),
IFERROR(VLOOKUP($H614,all_tags[area],1,FALSE),""),
IFERROR(VLOOKUP($I614,all_tags[area],1,FALSE),""),
IFERROR(VLOOKUP($J614,all_tags[area],1,FALSE),""),
IFERROR(VLOOKUP($K614,all_tags[area],1,FALSE),""),
IFERROR(VLOOKUP($L614,all_tags[area],1,FALSE),""),
IFERROR(VLOOKUP($M614,all_tags[area],1,FALSE),""),
IFERROR(VLOOKUP($N614,all_tags[area],1,FALSE),""),
IFERROR(VLOOKUP($O614,all_tags[area],1,FALSE),"")
)</f>
        <v/>
      </c>
      <c r="AJ614" s="5" t="str">
        <f>_xlfn.TEXTJOIN("#",TRUE,
IFERROR(VLOOKUP($F614,all_tags[technology],1,FALSE),""),
IFERROR(VLOOKUP($G614,all_tags[technology],1,FALSE),""),
IFERROR(VLOOKUP($H614,all_tags[technology],1,FALSE),""),
IFERROR(VLOOKUP($I614,all_tags[technology],1,FALSE),""),
IFERROR(VLOOKUP($J614,all_tags[technology],1,FALSE),""),
IFERROR(VLOOKUP($K614,all_tags[technology],1,FALSE),""),
IFERROR(VLOOKUP($L614,all_tags[technology],1,FALSE),""),
IFERROR(VLOOKUP($M614,all_tags[technology],1,FALSE),""),
IFERROR(VLOOKUP($N614,all_tags[technology],1,FALSE),""),
IFERROR(VLOOKUP($O614,all_tags[technology],1,FALSE),"")
)</f>
        <v/>
      </c>
      <c r="AK614" s="5" t="str">
        <f>_xlfn.TEXTJOIN("#",TRUE,
IFERROR(VLOOKUP($F614,all_tags[other],1,FALSE),""),
IFERROR(VLOOKUP($G614,all_tags[other],1,FALSE),""),
IFERROR(VLOOKUP($H614,all_tags[other],1,FALSE),""),
IFERROR(VLOOKUP($I614,all_tags[other],1,FALSE),""),
IFERROR(VLOOKUP($J614,all_tags[other],1,FALSE),""),
IFERROR(VLOOKUP($K614,all_tags[other],1,FALSE),""),
IFERROR(VLOOKUP($L614,all_tags[other],1,FALSE),""),
IFERROR(VLOOKUP($M614,all_tags[other],1,FALSE),""),
IFERROR(VLOOKUP($N614,all_tags[other],1,FALSE),""),
IFERROR(VLOOKUP($O614,all_tags[other],1,FALSE),"")
)</f>
        <v>betting</v>
      </c>
      <c r="AL614" t="str">
        <f t="shared" si="9"/>
        <v>podcast;interview;data-science;betting</v>
      </c>
    </row>
    <row r="615" spans="1:38" x14ac:dyDescent="0.25">
      <c r="A615" t="str">
        <f>source_data[[#This Row],[link_id]]</f>
        <v>L01362</v>
      </c>
      <c r="B615" t="str">
        <f>source_data[[#This Row],[link]]</f>
        <v>https://towardsdatascience.com/data-science-for-decision-makers-7248beddf948</v>
      </c>
      <c r="C615" t="str">
        <f>source_data[[#This Row],[article_title]]</f>
        <v>Data Science for Decision Makers</v>
      </c>
      <c r="D615" t="str">
        <f>source_data[[#This Row],[concatenate]]</f>
        <v>interview;data-science;benefit</v>
      </c>
      <c r="E615">
        <f>source_data[[#This Row],[tag_count]]</f>
        <v>4</v>
      </c>
      <c r="F615" t="str" cm="1">
        <f t="array" ref="F615:H615">_xlfn.TEXTSPLIT(Table5[[#This Row],[concatenate]],";")</f>
        <v>interview</v>
      </c>
      <c r="G615" t="str">
        <v>data-science</v>
      </c>
      <c r="H615" t="str">
        <v>benefit</v>
      </c>
      <c r="Q615">
        <f>IF(ISBLANK(F615),-1,COUNTIF(all_tags[],F615)-COUNTIF(all_tags[category],F615))</f>
        <v>1</v>
      </c>
      <c r="R615">
        <f>IF(ISBLANK(G615),-1,COUNTIF(all_tags[],G615)-COUNTIF(all_tags[category],G615))</f>
        <v>1</v>
      </c>
      <c r="S615">
        <f>IF(ISBLANK(H615),-1,COUNTIF(all_tags[],H615)-COUNTIF(all_tags[category],H615))</f>
        <v>1</v>
      </c>
      <c r="T615">
        <f>IF(ISBLANK(I615),-1,COUNTIF(all_tags[],I615)-COUNTIF(all_tags[category],I615))</f>
        <v>-1</v>
      </c>
      <c r="U615">
        <f>IF(ISBLANK(J615),-1,COUNTIF(all_tags[],J615)-COUNTIF(all_tags[category],J615))</f>
        <v>-1</v>
      </c>
      <c r="V615">
        <f>IF(ISBLANK(K615),-1,COUNTIF(all_tags[],K615)-COUNTIF(all_tags[category],K615))</f>
        <v>-1</v>
      </c>
      <c r="W615">
        <f>IF(ISBLANK(L615),-1,COUNTIF(all_tags[],L615)-COUNTIF(all_tags[category],L615))</f>
        <v>-1</v>
      </c>
      <c r="X615">
        <f>IF(ISBLANK(M615),-1,COUNTIF(all_tags[],M615)-COUNTIF(all_tags[category],M615))</f>
        <v>-1</v>
      </c>
      <c r="Y615">
        <f>IF(ISBLANK(N615),-1,COUNTIF(all_tags[],N615)-COUNTIF(all_tags[category],N615))</f>
        <v>-1</v>
      </c>
      <c r="Z615">
        <f>IF(ISBLANK(O615),-1,COUNTIF(all_tags[],O615)-COUNTIF(all_tags[category],O615))</f>
        <v>-1</v>
      </c>
      <c r="AB615" t="str">
        <f>Table5[[#This Row],[link_id]]</f>
        <v>L01362</v>
      </c>
      <c r="AC615" s="5" t="str">
        <f>_xlfn.TEXTJOIN("#",TRUE,
IFERROR(VLOOKUP($F615,all_tags[format],1,FALSE),""),
IFERROR(VLOOKUP($G615,all_tags[format],1,FALSE),""),
IFERROR(VLOOKUP($H615,all_tags[format],1,FALSE),""),
IFERROR(VLOOKUP($I615,all_tags[format],1,FALSE),""),
IFERROR(VLOOKUP($J615,all_tags[format],1,FALSE),""),
IFERROR(VLOOKUP($K615,all_tags[format],1,FALSE),""),
IFERROR(VLOOKUP($L615,all_tags[format],1,FALSE),""),
IFERROR(VLOOKUP($M615,all_tags[format],1,FALSE),""),
IFERROR(VLOOKUP($N615,all_tags[format],1,FALSE),""),
IFERROR(VLOOKUP($O615,all_tags[format],1,FALSE),"")
)</f>
        <v>interview</v>
      </c>
      <c r="AD615" s="5" t="str">
        <f>_xlfn.TEXTJOIN("#",TRUE,
IFERROR(VLOOKUP($F615,all_tags[type],1,FALSE),""),
IFERROR(VLOOKUP($G615,all_tags[type],1,FALSE),""),
IFERROR(VLOOKUP($H615,all_tags[type],1,FALSE),""),
IFERROR(VLOOKUP($I615,all_tags[type],1,FALSE),""),
IFERROR(VLOOKUP($J615,all_tags[type],1,FALSE),""),
IFERROR(VLOOKUP($K615,all_tags[type],1,FALSE),""),
IFERROR(VLOOKUP($L615,all_tags[type],1,FALSE),""),
IFERROR(VLOOKUP($M615,all_tags[type],1,FALSE),""),
IFERROR(VLOOKUP($N615,all_tags[type],1,FALSE),""),
IFERROR(VLOOKUP($O615,all_tags[type],1,FALSE),"")
)</f>
        <v/>
      </c>
      <c r="AE615" s="5" t="str">
        <f>_xlfn.TEXTJOIN("#",TRUE,
IFERROR(VLOOKUP($F615,all_tags[level],1,FALSE),""),
IFERROR(VLOOKUP($G615,all_tags[level],1,FALSE),""),
IFERROR(VLOOKUP($H615,all_tags[level],1,FALSE),""),
IFERROR(VLOOKUP($I615,all_tags[level],1,FALSE),""),
IFERROR(VLOOKUP($J615,all_tags[level],1,FALSE),""),
IFERROR(VLOOKUP($K615,all_tags[level],1,FALSE),""),
IFERROR(VLOOKUP($L615,all_tags[level],1,FALSE),""),
IFERROR(VLOOKUP($M615,all_tags[level],1,FALSE),""),
IFERROR(VLOOKUP($N615,all_tags[level],1,FALSE),""),
IFERROR(VLOOKUP($O615,all_tags[level],1,FALSE),"")
)</f>
        <v/>
      </c>
      <c r="AF615" s="5" t="str">
        <f>_xlfn.TEXTJOIN("#",TRUE,
IFERROR(VLOOKUP($F615,all_tags[style],1,FALSE),""),
IFERROR(VLOOKUP($G615,all_tags[style],1,FALSE),""),
IFERROR(VLOOKUP($H615,all_tags[style],1,FALSE),""),
IFERROR(VLOOKUP($I615,all_tags[style],1,FALSE),""),
IFERROR(VLOOKUP($J615,all_tags[style],1,FALSE),""),
IFERROR(VLOOKUP($K615,all_tags[style],1,FALSE),""),
IFERROR(VLOOKUP($L615,all_tags[style],1,FALSE),""),
IFERROR(VLOOKUP($M615,all_tags[style],1,FALSE),""),
IFERROR(VLOOKUP($N615,all_tags[style],1,FALSE),""),
IFERROR(VLOOKUP($O615,all_tags[style],1,FALSE),"")
)</f>
        <v/>
      </c>
      <c r="AG615" s="5" t="str">
        <f>_xlfn.TEXTJOIN("#",TRUE,
IFERROR(VLOOKUP($F615,all_tags[theme],1,FALSE),""),
IFERROR(VLOOKUP($G615,all_tags[theme],1,FALSE),""),
IFERROR(VLOOKUP($H615,all_tags[theme],1,FALSE),""),
IFERROR(VLOOKUP($I615,all_tags[theme],1,FALSE),""),
IFERROR(VLOOKUP($J615,all_tags[theme],1,FALSE),""),
IFERROR(VLOOKUP($K615,all_tags[theme],1,FALSE),""),
IFERROR(VLOOKUP($L615,all_tags[theme],1,FALSE),""),
IFERROR(VLOOKUP($M615,all_tags[theme],1,FALSE),""),
IFERROR(VLOOKUP($N615,all_tags[theme],1,FALSE),""),
IFERROR(VLOOKUP($O615,all_tags[theme],1,FALSE),"")
)</f>
        <v>data-science</v>
      </c>
      <c r="AH615" s="5" t="str">
        <f>_xlfn.TEXTJOIN("#",TRUE,
IFERROR(VLOOKUP($F615,all_tags[topic],1,FALSE),""),
IFERROR(VLOOKUP($G615,all_tags[topic],1,FALSE),""),
IFERROR(VLOOKUP($H615,all_tags[topic],1,FALSE),""),
IFERROR(VLOOKUP($I615,all_tags[topic],1,FALSE),""),
IFERROR(VLOOKUP($J615,all_tags[topic],1,FALSE),""),
IFERROR(VLOOKUP($K615,all_tags[topic],1,FALSE),""),
IFERROR(VLOOKUP($L615,all_tags[topic],1,FALSE),""),
IFERROR(VLOOKUP($M615,all_tags[topic],1,FALSE),""),
IFERROR(VLOOKUP($N615,all_tags[topic],1,FALSE),""),
IFERROR(VLOOKUP($O615,all_tags[topic],1,FALSE),"")
)</f>
        <v>benefit</v>
      </c>
      <c r="AI615" s="5" t="str">
        <f>_xlfn.TEXTJOIN("#",TRUE,
IFERROR(VLOOKUP($F615,all_tags[area],1,FALSE),""),
IFERROR(VLOOKUP($G615,all_tags[area],1,FALSE),""),
IFERROR(VLOOKUP($H615,all_tags[area],1,FALSE),""),
IFERROR(VLOOKUP($I615,all_tags[area],1,FALSE),""),
IFERROR(VLOOKUP($J615,all_tags[area],1,FALSE),""),
IFERROR(VLOOKUP($K615,all_tags[area],1,FALSE),""),
IFERROR(VLOOKUP($L615,all_tags[area],1,FALSE),""),
IFERROR(VLOOKUP($M615,all_tags[area],1,FALSE),""),
IFERROR(VLOOKUP($N615,all_tags[area],1,FALSE),""),
IFERROR(VLOOKUP($O615,all_tags[area],1,FALSE),"")
)</f>
        <v/>
      </c>
      <c r="AJ615" s="5" t="str">
        <f>_xlfn.TEXTJOIN("#",TRUE,
IFERROR(VLOOKUP($F615,all_tags[technology],1,FALSE),""),
IFERROR(VLOOKUP($G615,all_tags[technology],1,FALSE),""),
IFERROR(VLOOKUP($H615,all_tags[technology],1,FALSE),""),
IFERROR(VLOOKUP($I615,all_tags[technology],1,FALSE),""),
IFERROR(VLOOKUP($J615,all_tags[technology],1,FALSE),""),
IFERROR(VLOOKUP($K615,all_tags[technology],1,FALSE),""),
IFERROR(VLOOKUP($L615,all_tags[technology],1,FALSE),""),
IFERROR(VLOOKUP($M615,all_tags[technology],1,FALSE),""),
IFERROR(VLOOKUP($N615,all_tags[technology],1,FALSE),""),
IFERROR(VLOOKUP($O615,all_tags[technology],1,FALSE),"")
)</f>
        <v/>
      </c>
      <c r="AK615" s="5" t="str">
        <f>_xlfn.TEXTJOIN("#",TRUE,
IFERROR(VLOOKUP($F615,all_tags[other],1,FALSE),""),
IFERROR(VLOOKUP($G615,all_tags[other],1,FALSE),""),
IFERROR(VLOOKUP($H615,all_tags[other],1,FALSE),""),
IFERROR(VLOOKUP($I615,all_tags[other],1,FALSE),""),
IFERROR(VLOOKUP($J615,all_tags[other],1,FALSE),""),
IFERROR(VLOOKUP($K615,all_tags[other],1,FALSE),""),
IFERROR(VLOOKUP($L615,all_tags[other],1,FALSE),""),
IFERROR(VLOOKUP($M615,all_tags[other],1,FALSE),""),
IFERROR(VLOOKUP($N615,all_tags[other],1,FALSE),""),
IFERROR(VLOOKUP($O615,all_tags[other],1,FALSE),"")
)</f>
        <v/>
      </c>
      <c r="AL615" t="str">
        <f t="shared" si="9"/>
        <v>interview;data-science;benefit</v>
      </c>
    </row>
    <row r="616" spans="1:38" x14ac:dyDescent="0.25">
      <c r="A616" t="str">
        <f>source_data[[#This Row],[link_id]]</f>
        <v>L01364</v>
      </c>
      <c r="B616" t="str">
        <f>source_data[[#This Row],[link]]</f>
        <v>https://logicmag.io/05-the-automation-charade/</v>
      </c>
      <c r="C616" t="str">
        <f>source_data[[#This Row],[article_title]]</f>
        <v>The Automation Charade</v>
      </c>
      <c r="D616" t="str">
        <f>source_data[[#This Row],[concatenate]]</f>
        <v>article;general;peril;pitfall;automation;ai</v>
      </c>
      <c r="E616">
        <f>source_data[[#This Row],[tag_count]]</f>
        <v>6</v>
      </c>
      <c r="F616" t="str" cm="1">
        <f t="array" ref="F616:K616">_xlfn.TEXTSPLIT(Table5[[#This Row],[concatenate]],";")</f>
        <v>article</v>
      </c>
      <c r="G616" t="str">
        <v>general</v>
      </c>
      <c r="H616" t="str">
        <v>peril</v>
      </c>
      <c r="I616" t="str">
        <v>pitfall</v>
      </c>
      <c r="J616" t="str">
        <v>automation</v>
      </c>
      <c r="K616" t="str">
        <v>ai</v>
      </c>
      <c r="Q616">
        <f>IF(ISBLANK(F616),-1,COUNTIF(all_tags[],F616)-COUNTIF(all_tags[category],F616))</f>
        <v>1</v>
      </c>
      <c r="R616">
        <f>IF(ISBLANK(G616),-1,COUNTIF(all_tags[],G616)-COUNTIF(all_tags[category],G616))</f>
        <v>1</v>
      </c>
      <c r="S616">
        <f>IF(ISBLANK(H616),-1,COUNTIF(all_tags[],H616)-COUNTIF(all_tags[category],H616))</f>
        <v>1</v>
      </c>
      <c r="T616">
        <f>IF(ISBLANK(I616),-1,COUNTIF(all_tags[],I616)-COUNTIF(all_tags[category],I616))</f>
        <v>1</v>
      </c>
      <c r="U616">
        <f>IF(ISBLANK(J616),-1,COUNTIF(all_tags[],J616)-COUNTIF(all_tags[category],J616))</f>
        <v>1</v>
      </c>
      <c r="V616">
        <f>IF(ISBLANK(K616),-1,COUNTIF(all_tags[],K616)-COUNTIF(all_tags[category],K616))</f>
        <v>1</v>
      </c>
      <c r="W616">
        <f>IF(ISBLANK(L616),-1,COUNTIF(all_tags[],L616)-COUNTIF(all_tags[category],L616))</f>
        <v>-1</v>
      </c>
      <c r="X616">
        <f>IF(ISBLANK(M616),-1,COUNTIF(all_tags[],M616)-COUNTIF(all_tags[category],M616))</f>
        <v>-1</v>
      </c>
      <c r="Y616">
        <f>IF(ISBLANK(N616),-1,COUNTIF(all_tags[],N616)-COUNTIF(all_tags[category],N616))</f>
        <v>-1</v>
      </c>
      <c r="Z616">
        <f>IF(ISBLANK(O616),-1,COUNTIF(all_tags[],O616)-COUNTIF(all_tags[category],O616))</f>
        <v>-1</v>
      </c>
      <c r="AB616" t="str">
        <f>Table5[[#This Row],[link_id]]</f>
        <v>L01364</v>
      </c>
      <c r="AC616" s="5" t="str">
        <f>_xlfn.TEXTJOIN("#",TRUE,
IFERROR(VLOOKUP($F616,all_tags[format],1,FALSE),""),
IFERROR(VLOOKUP($G616,all_tags[format],1,FALSE),""),
IFERROR(VLOOKUP($H616,all_tags[format],1,FALSE),""),
IFERROR(VLOOKUP($I616,all_tags[format],1,FALSE),""),
IFERROR(VLOOKUP($J616,all_tags[format],1,FALSE),""),
IFERROR(VLOOKUP($K616,all_tags[format],1,FALSE),""),
IFERROR(VLOOKUP($L616,all_tags[format],1,FALSE),""),
IFERROR(VLOOKUP($M616,all_tags[format],1,FALSE),""),
IFERROR(VLOOKUP($N616,all_tags[format],1,FALSE),""),
IFERROR(VLOOKUP($O616,all_tags[format],1,FALSE),"")
)</f>
        <v>article</v>
      </c>
      <c r="AD616" s="5" t="str">
        <f>_xlfn.TEXTJOIN("#",TRUE,
IFERROR(VLOOKUP($F616,all_tags[type],1,FALSE),""),
IFERROR(VLOOKUP($G616,all_tags[type],1,FALSE),""),
IFERROR(VLOOKUP($H616,all_tags[type],1,FALSE),""),
IFERROR(VLOOKUP($I616,all_tags[type],1,FALSE),""),
IFERROR(VLOOKUP($J616,all_tags[type],1,FALSE),""),
IFERROR(VLOOKUP($K616,all_tags[type],1,FALSE),""),
IFERROR(VLOOKUP($L616,all_tags[type],1,FALSE),""),
IFERROR(VLOOKUP($M616,all_tags[type],1,FALSE),""),
IFERROR(VLOOKUP($N616,all_tags[type],1,FALSE),""),
IFERROR(VLOOKUP($O616,all_tags[type],1,FALSE),"")
)</f>
        <v>general</v>
      </c>
      <c r="AE616" s="5" t="str">
        <f>_xlfn.TEXTJOIN("#",TRUE,
IFERROR(VLOOKUP($F616,all_tags[level],1,FALSE),""),
IFERROR(VLOOKUP($G616,all_tags[level],1,FALSE),""),
IFERROR(VLOOKUP($H616,all_tags[level],1,FALSE),""),
IFERROR(VLOOKUP($I616,all_tags[level],1,FALSE),""),
IFERROR(VLOOKUP($J616,all_tags[level],1,FALSE),""),
IFERROR(VLOOKUP($K616,all_tags[level],1,FALSE),""),
IFERROR(VLOOKUP($L616,all_tags[level],1,FALSE),""),
IFERROR(VLOOKUP($M616,all_tags[level],1,FALSE),""),
IFERROR(VLOOKUP($N616,all_tags[level],1,FALSE),""),
IFERROR(VLOOKUP($O616,all_tags[level],1,FALSE),"")
)</f>
        <v/>
      </c>
      <c r="AF616" s="5" t="str">
        <f>_xlfn.TEXTJOIN("#",TRUE,
IFERROR(VLOOKUP($F616,all_tags[style],1,FALSE),""),
IFERROR(VLOOKUP($G616,all_tags[style],1,FALSE),""),
IFERROR(VLOOKUP($H616,all_tags[style],1,FALSE),""),
IFERROR(VLOOKUP($I616,all_tags[style],1,FALSE),""),
IFERROR(VLOOKUP($J616,all_tags[style],1,FALSE),""),
IFERROR(VLOOKUP($K616,all_tags[style],1,FALSE),""),
IFERROR(VLOOKUP($L616,all_tags[style],1,FALSE),""),
IFERROR(VLOOKUP($M616,all_tags[style],1,FALSE),""),
IFERROR(VLOOKUP($N616,all_tags[style],1,FALSE),""),
IFERROR(VLOOKUP($O616,all_tags[style],1,FALSE),"")
)</f>
        <v>peril</v>
      </c>
      <c r="AG616" s="5" t="str">
        <f>_xlfn.TEXTJOIN("#",TRUE,
IFERROR(VLOOKUP($F616,all_tags[theme],1,FALSE),""),
IFERROR(VLOOKUP($G616,all_tags[theme],1,FALSE),""),
IFERROR(VLOOKUP($H616,all_tags[theme],1,FALSE),""),
IFERROR(VLOOKUP($I616,all_tags[theme],1,FALSE),""),
IFERROR(VLOOKUP($J616,all_tags[theme],1,FALSE),""),
IFERROR(VLOOKUP($K616,all_tags[theme],1,FALSE),""),
IFERROR(VLOOKUP($L616,all_tags[theme],1,FALSE),""),
IFERROR(VLOOKUP($M616,all_tags[theme],1,FALSE),""),
IFERROR(VLOOKUP($N616,all_tags[theme],1,FALSE),""),
IFERROR(VLOOKUP($O616,all_tags[theme],1,FALSE),"")
)</f>
        <v>pitfall</v>
      </c>
      <c r="AH616" s="5" t="str">
        <f>_xlfn.TEXTJOIN("#",TRUE,
IFERROR(VLOOKUP($F616,all_tags[topic],1,FALSE),""),
IFERROR(VLOOKUP($G616,all_tags[topic],1,FALSE),""),
IFERROR(VLOOKUP($H616,all_tags[topic],1,FALSE),""),
IFERROR(VLOOKUP($I616,all_tags[topic],1,FALSE),""),
IFERROR(VLOOKUP($J616,all_tags[topic],1,FALSE),""),
IFERROR(VLOOKUP($K616,all_tags[topic],1,FALSE),""),
IFERROR(VLOOKUP($L616,all_tags[topic],1,FALSE),""),
IFERROR(VLOOKUP($M616,all_tags[topic],1,FALSE),""),
IFERROR(VLOOKUP($N616,all_tags[topic],1,FALSE),""),
IFERROR(VLOOKUP($O616,all_tags[topic],1,FALSE),"")
)</f>
        <v/>
      </c>
      <c r="AI616" s="5" t="str">
        <f>_xlfn.TEXTJOIN("#",TRUE,
IFERROR(VLOOKUP($F616,all_tags[area],1,FALSE),""),
IFERROR(VLOOKUP($G616,all_tags[area],1,FALSE),""),
IFERROR(VLOOKUP($H616,all_tags[area],1,FALSE),""),
IFERROR(VLOOKUP($I616,all_tags[area],1,FALSE),""),
IFERROR(VLOOKUP($J616,all_tags[area],1,FALSE),""),
IFERROR(VLOOKUP($K616,all_tags[area],1,FALSE),""),
IFERROR(VLOOKUP($L616,all_tags[area],1,FALSE),""),
IFERROR(VLOOKUP($M616,all_tags[area],1,FALSE),""),
IFERROR(VLOOKUP($N616,all_tags[area],1,FALSE),""),
IFERROR(VLOOKUP($O616,all_tags[area],1,FALSE),"")
)</f>
        <v>automation#ai</v>
      </c>
      <c r="AJ616" s="5" t="str">
        <f>_xlfn.TEXTJOIN("#",TRUE,
IFERROR(VLOOKUP($F616,all_tags[technology],1,FALSE),""),
IFERROR(VLOOKUP($G616,all_tags[technology],1,FALSE),""),
IFERROR(VLOOKUP($H616,all_tags[technology],1,FALSE),""),
IFERROR(VLOOKUP($I616,all_tags[technology],1,FALSE),""),
IFERROR(VLOOKUP($J616,all_tags[technology],1,FALSE),""),
IFERROR(VLOOKUP($K616,all_tags[technology],1,FALSE),""),
IFERROR(VLOOKUP($L616,all_tags[technology],1,FALSE),""),
IFERROR(VLOOKUP($M616,all_tags[technology],1,FALSE),""),
IFERROR(VLOOKUP($N616,all_tags[technology],1,FALSE),""),
IFERROR(VLOOKUP($O616,all_tags[technology],1,FALSE),"")
)</f>
        <v/>
      </c>
      <c r="AK616" s="5" t="str">
        <f>_xlfn.TEXTJOIN("#",TRUE,
IFERROR(VLOOKUP($F616,all_tags[other],1,FALSE),""),
IFERROR(VLOOKUP($G616,all_tags[other],1,FALSE),""),
IFERROR(VLOOKUP($H616,all_tags[other],1,FALSE),""),
IFERROR(VLOOKUP($I616,all_tags[other],1,FALSE),""),
IFERROR(VLOOKUP($J616,all_tags[other],1,FALSE),""),
IFERROR(VLOOKUP($K616,all_tags[other],1,FALSE),""),
IFERROR(VLOOKUP($L616,all_tags[other],1,FALSE),""),
IFERROR(VLOOKUP($M616,all_tags[other],1,FALSE),""),
IFERROR(VLOOKUP($N616,all_tags[other],1,FALSE),""),
IFERROR(VLOOKUP($O616,all_tags[other],1,FALSE),"")
)</f>
        <v/>
      </c>
      <c r="AL616" t="str">
        <f t="shared" si="9"/>
        <v>article;general;peril;pitfall;automation;ai</v>
      </c>
    </row>
    <row r="617" spans="1:38" ht="30" x14ac:dyDescent="0.25">
      <c r="A617" t="str">
        <f>source_data[[#This Row],[link_id]]</f>
        <v>L01365</v>
      </c>
      <c r="B617" t="str">
        <f>source_data[[#This Row],[link]]</f>
        <v>https://hackernoon.com/perceptron-deep-learning-basics-3a938c5f84b6</v>
      </c>
      <c r="C617" t="str">
        <f>source_data[[#This Row],[article_title]]</f>
        <v>Perceptron — Deep Learning Basics</v>
      </c>
      <c r="D617" t="str">
        <f>source_data[[#This Row],[concatenate]]</f>
        <v>post;general;basics;explainer;ml</v>
      </c>
      <c r="E617">
        <f>source_data[[#This Row],[tag_count]]</f>
        <v>5</v>
      </c>
      <c r="F617" t="str" cm="1">
        <f t="array" ref="F617:J617">_xlfn.TEXTSPLIT(Table5[[#This Row],[concatenate]],";")</f>
        <v>post</v>
      </c>
      <c r="G617" t="str">
        <v>general</v>
      </c>
      <c r="H617" t="str">
        <v>basics</v>
      </c>
      <c r="I617" t="str">
        <v>explainer</v>
      </c>
      <c r="J617" t="str">
        <v>ml</v>
      </c>
      <c r="Q617">
        <f>IF(ISBLANK(F617),-1,COUNTIF(all_tags[],F617)-COUNTIF(all_tags[category],F617))</f>
        <v>1</v>
      </c>
      <c r="R617">
        <f>IF(ISBLANK(G617),-1,COUNTIF(all_tags[],G617)-COUNTIF(all_tags[category],G617))</f>
        <v>1</v>
      </c>
      <c r="S617">
        <f>IF(ISBLANK(H617),-1,COUNTIF(all_tags[],H617)-COUNTIF(all_tags[category],H617))</f>
        <v>1</v>
      </c>
      <c r="T617">
        <f>IF(ISBLANK(I617),-1,COUNTIF(all_tags[],I617)-COUNTIF(all_tags[category],I617))</f>
        <v>1</v>
      </c>
      <c r="U617">
        <f>IF(ISBLANK(J617),-1,COUNTIF(all_tags[],J617)-COUNTIF(all_tags[category],J617))</f>
        <v>1</v>
      </c>
      <c r="V617">
        <f>IF(ISBLANK(K617),-1,COUNTIF(all_tags[],K617)-COUNTIF(all_tags[category],K617))</f>
        <v>-1</v>
      </c>
      <c r="W617">
        <f>IF(ISBLANK(L617),-1,COUNTIF(all_tags[],L617)-COUNTIF(all_tags[category],L617))</f>
        <v>-1</v>
      </c>
      <c r="X617">
        <f>IF(ISBLANK(M617),-1,COUNTIF(all_tags[],M617)-COUNTIF(all_tags[category],M617))</f>
        <v>-1</v>
      </c>
      <c r="Y617">
        <f>IF(ISBLANK(N617),-1,COUNTIF(all_tags[],N617)-COUNTIF(all_tags[category],N617))</f>
        <v>-1</v>
      </c>
      <c r="Z617">
        <f>IF(ISBLANK(O617),-1,COUNTIF(all_tags[],O617)-COUNTIF(all_tags[category],O617))</f>
        <v>-1</v>
      </c>
      <c r="AB617" t="str">
        <f>Table5[[#This Row],[link_id]]</f>
        <v>L01365</v>
      </c>
      <c r="AC617" s="5" t="str">
        <f>_xlfn.TEXTJOIN("#",TRUE,
IFERROR(VLOOKUP($F617,all_tags[format],1,FALSE),""),
IFERROR(VLOOKUP($G617,all_tags[format],1,FALSE),""),
IFERROR(VLOOKUP($H617,all_tags[format],1,FALSE),""),
IFERROR(VLOOKUP($I617,all_tags[format],1,FALSE),""),
IFERROR(VLOOKUP($J617,all_tags[format],1,FALSE),""),
IFERROR(VLOOKUP($K617,all_tags[format],1,FALSE),""),
IFERROR(VLOOKUP($L617,all_tags[format],1,FALSE),""),
IFERROR(VLOOKUP($M617,all_tags[format],1,FALSE),""),
IFERROR(VLOOKUP($N617,all_tags[format],1,FALSE),""),
IFERROR(VLOOKUP($O617,all_tags[format],1,FALSE),"")
)</f>
        <v>post</v>
      </c>
      <c r="AD617" s="5" t="str">
        <f>_xlfn.TEXTJOIN("#",TRUE,
IFERROR(VLOOKUP($F617,all_tags[type],1,FALSE),""),
IFERROR(VLOOKUP($G617,all_tags[type],1,FALSE),""),
IFERROR(VLOOKUP($H617,all_tags[type],1,FALSE),""),
IFERROR(VLOOKUP($I617,all_tags[type],1,FALSE),""),
IFERROR(VLOOKUP($J617,all_tags[type],1,FALSE),""),
IFERROR(VLOOKUP($K617,all_tags[type],1,FALSE),""),
IFERROR(VLOOKUP($L617,all_tags[type],1,FALSE),""),
IFERROR(VLOOKUP($M617,all_tags[type],1,FALSE),""),
IFERROR(VLOOKUP($N617,all_tags[type],1,FALSE),""),
IFERROR(VLOOKUP($O617,all_tags[type],1,FALSE),"")
)</f>
        <v>general</v>
      </c>
      <c r="AE617" s="5" t="str">
        <f>_xlfn.TEXTJOIN("#",TRUE,
IFERROR(VLOOKUP($F617,all_tags[level],1,FALSE),""),
IFERROR(VLOOKUP($G617,all_tags[level],1,FALSE),""),
IFERROR(VLOOKUP($H617,all_tags[level],1,FALSE),""),
IFERROR(VLOOKUP($I617,all_tags[level],1,FALSE),""),
IFERROR(VLOOKUP($J617,all_tags[level],1,FALSE),""),
IFERROR(VLOOKUP($K617,all_tags[level],1,FALSE),""),
IFERROR(VLOOKUP($L617,all_tags[level],1,FALSE),""),
IFERROR(VLOOKUP($M617,all_tags[level],1,FALSE),""),
IFERROR(VLOOKUP($N617,all_tags[level],1,FALSE),""),
IFERROR(VLOOKUP($O617,all_tags[level],1,FALSE),"")
)</f>
        <v>basics#explainer</v>
      </c>
      <c r="AF617" s="5" t="str">
        <f>_xlfn.TEXTJOIN("#",TRUE,
IFERROR(VLOOKUP($F617,all_tags[style],1,FALSE),""),
IFERROR(VLOOKUP($G617,all_tags[style],1,FALSE),""),
IFERROR(VLOOKUP($H617,all_tags[style],1,FALSE),""),
IFERROR(VLOOKUP($I617,all_tags[style],1,FALSE),""),
IFERROR(VLOOKUP($J617,all_tags[style],1,FALSE),""),
IFERROR(VLOOKUP($K617,all_tags[style],1,FALSE),""),
IFERROR(VLOOKUP($L617,all_tags[style],1,FALSE),""),
IFERROR(VLOOKUP($M617,all_tags[style],1,FALSE),""),
IFERROR(VLOOKUP($N617,all_tags[style],1,FALSE),""),
IFERROR(VLOOKUP($O617,all_tags[style],1,FALSE),"")
)</f>
        <v/>
      </c>
      <c r="AG617" s="5" t="str">
        <f>_xlfn.TEXTJOIN("#",TRUE,
IFERROR(VLOOKUP($F617,all_tags[theme],1,FALSE),""),
IFERROR(VLOOKUP($G617,all_tags[theme],1,FALSE),""),
IFERROR(VLOOKUP($H617,all_tags[theme],1,FALSE),""),
IFERROR(VLOOKUP($I617,all_tags[theme],1,FALSE),""),
IFERROR(VLOOKUP($J617,all_tags[theme],1,FALSE),""),
IFERROR(VLOOKUP($K617,all_tags[theme],1,FALSE),""),
IFERROR(VLOOKUP($L617,all_tags[theme],1,FALSE),""),
IFERROR(VLOOKUP($M617,all_tags[theme],1,FALSE),""),
IFERROR(VLOOKUP($N617,all_tags[theme],1,FALSE),""),
IFERROR(VLOOKUP($O617,all_tags[theme],1,FALSE),"")
)</f>
        <v/>
      </c>
      <c r="AH617" s="5" t="str">
        <f>_xlfn.TEXTJOIN("#",TRUE,
IFERROR(VLOOKUP($F617,all_tags[topic],1,FALSE),""),
IFERROR(VLOOKUP($G617,all_tags[topic],1,FALSE),""),
IFERROR(VLOOKUP($H617,all_tags[topic],1,FALSE),""),
IFERROR(VLOOKUP($I617,all_tags[topic],1,FALSE),""),
IFERROR(VLOOKUP($J617,all_tags[topic],1,FALSE),""),
IFERROR(VLOOKUP($K617,all_tags[topic],1,FALSE),""),
IFERROR(VLOOKUP($L617,all_tags[topic],1,FALSE),""),
IFERROR(VLOOKUP($M617,all_tags[topic],1,FALSE),""),
IFERROR(VLOOKUP($N617,all_tags[topic],1,FALSE),""),
IFERROR(VLOOKUP($O617,all_tags[topic],1,FALSE),"")
)</f>
        <v/>
      </c>
      <c r="AI617" s="5" t="str">
        <f>_xlfn.TEXTJOIN("#",TRUE,
IFERROR(VLOOKUP($F617,all_tags[area],1,FALSE),""),
IFERROR(VLOOKUP($G617,all_tags[area],1,FALSE),""),
IFERROR(VLOOKUP($H617,all_tags[area],1,FALSE),""),
IFERROR(VLOOKUP($I617,all_tags[area],1,FALSE),""),
IFERROR(VLOOKUP($J617,all_tags[area],1,FALSE),""),
IFERROR(VLOOKUP($K617,all_tags[area],1,FALSE),""),
IFERROR(VLOOKUP($L617,all_tags[area],1,FALSE),""),
IFERROR(VLOOKUP($M617,all_tags[area],1,FALSE),""),
IFERROR(VLOOKUP($N617,all_tags[area],1,FALSE),""),
IFERROR(VLOOKUP($O617,all_tags[area],1,FALSE),"")
)</f>
        <v>ml</v>
      </c>
      <c r="AJ617" s="5" t="str">
        <f>_xlfn.TEXTJOIN("#",TRUE,
IFERROR(VLOOKUP($F617,all_tags[technology],1,FALSE),""),
IFERROR(VLOOKUP($G617,all_tags[technology],1,FALSE),""),
IFERROR(VLOOKUP($H617,all_tags[technology],1,FALSE),""),
IFERROR(VLOOKUP($I617,all_tags[technology],1,FALSE),""),
IFERROR(VLOOKUP($J617,all_tags[technology],1,FALSE),""),
IFERROR(VLOOKUP($K617,all_tags[technology],1,FALSE),""),
IFERROR(VLOOKUP($L617,all_tags[technology],1,FALSE),""),
IFERROR(VLOOKUP($M617,all_tags[technology],1,FALSE),""),
IFERROR(VLOOKUP($N617,all_tags[technology],1,FALSE),""),
IFERROR(VLOOKUP($O617,all_tags[technology],1,FALSE),"")
)</f>
        <v/>
      </c>
      <c r="AK617" s="5" t="str">
        <f>_xlfn.TEXTJOIN("#",TRUE,
IFERROR(VLOOKUP($F617,all_tags[other],1,FALSE),""),
IFERROR(VLOOKUP($G617,all_tags[other],1,FALSE),""),
IFERROR(VLOOKUP($H617,all_tags[other],1,FALSE),""),
IFERROR(VLOOKUP($I617,all_tags[other],1,FALSE),""),
IFERROR(VLOOKUP($J617,all_tags[other],1,FALSE),""),
IFERROR(VLOOKUP($K617,all_tags[other],1,FALSE),""),
IFERROR(VLOOKUP($L617,all_tags[other],1,FALSE),""),
IFERROR(VLOOKUP($M617,all_tags[other],1,FALSE),""),
IFERROR(VLOOKUP($N617,all_tags[other],1,FALSE),""),
IFERROR(VLOOKUP($O617,all_tags[other],1,FALSE),"")
)</f>
        <v/>
      </c>
      <c r="AL617" t="str">
        <f t="shared" si="9"/>
        <v>post;general;basics;explainer;ml</v>
      </c>
    </row>
    <row r="618" spans="1:38" ht="30" x14ac:dyDescent="0.25">
      <c r="A618" t="str">
        <f>source_data[[#This Row],[link_id]]</f>
        <v>L01366</v>
      </c>
      <c r="B618" t="str">
        <f>source_data[[#This Row],[link]]</f>
        <v>https://r-pkgs.org/</v>
      </c>
      <c r="C618" t="str">
        <f>source_data[[#This Row],[article_title]]</f>
        <v>R Packages (2e)</v>
      </c>
      <c r="D618" t="str">
        <f>source_data[[#This Row],[concatenate]]</f>
        <v>book;online;package;technology;development;rstats;free</v>
      </c>
      <c r="E618">
        <f>source_data[[#This Row],[tag_count]]</f>
        <v>5</v>
      </c>
      <c r="F618" t="str" cm="1">
        <f t="array" ref="F618:L618">_xlfn.TEXTSPLIT(Table5[[#This Row],[concatenate]],";")</f>
        <v>book</v>
      </c>
      <c r="G618" t="str">
        <v>online</v>
      </c>
      <c r="H618" t="str">
        <v>package</v>
      </c>
      <c r="I618" t="str">
        <v>technology</v>
      </c>
      <c r="J618" t="str">
        <v>development</v>
      </c>
      <c r="K618" t="str">
        <v>rstats</v>
      </c>
      <c r="L618" t="str">
        <v>free</v>
      </c>
      <c r="Q618">
        <f>IF(ISBLANK(F618),-1,COUNTIF(all_tags[],F618)-COUNTIF(all_tags[category],F618))</f>
        <v>1</v>
      </c>
      <c r="R618">
        <f>IF(ISBLANK(G618),-1,COUNTIF(all_tags[],G618)-COUNTIF(all_tags[category],G618))</f>
        <v>1</v>
      </c>
      <c r="S618">
        <f>IF(ISBLANK(H618),-1,COUNTIF(all_tags[],H618)-COUNTIF(all_tags[category],H618))</f>
        <v>1</v>
      </c>
      <c r="T618">
        <f>IF(ISBLANK(I618),-1,COUNTIF(all_tags[],I618)-COUNTIF(all_tags[category],I618))</f>
        <v>1</v>
      </c>
      <c r="U618">
        <f>IF(ISBLANK(J618),-1,COUNTIF(all_tags[],J618)-COUNTIF(all_tags[category],J618))</f>
        <v>1</v>
      </c>
      <c r="V618">
        <f>IF(ISBLANK(K618),-1,COUNTIF(all_tags[],K618)-COUNTIF(all_tags[category],K618))</f>
        <v>1</v>
      </c>
      <c r="W618">
        <f>IF(ISBLANK(L618),-1,COUNTIF(all_tags[],L618)-COUNTIF(all_tags[category],L618))</f>
        <v>1</v>
      </c>
      <c r="X618">
        <f>IF(ISBLANK(M618),-1,COUNTIF(all_tags[],M618)-COUNTIF(all_tags[category],M618))</f>
        <v>-1</v>
      </c>
      <c r="Y618">
        <f>IF(ISBLANK(N618),-1,COUNTIF(all_tags[],N618)-COUNTIF(all_tags[category],N618))</f>
        <v>-1</v>
      </c>
      <c r="Z618">
        <f>IF(ISBLANK(O618),-1,COUNTIF(all_tags[],O618)-COUNTIF(all_tags[category],O618))</f>
        <v>-1</v>
      </c>
      <c r="AB618" t="str">
        <f>Table5[[#This Row],[link_id]]</f>
        <v>L01366</v>
      </c>
      <c r="AC618" s="5" t="str">
        <f>_xlfn.TEXTJOIN("#",TRUE,
IFERROR(VLOOKUP($F618,all_tags[format],1,FALSE),""),
IFERROR(VLOOKUP($G618,all_tags[format],1,FALSE),""),
IFERROR(VLOOKUP($H618,all_tags[format],1,FALSE),""),
IFERROR(VLOOKUP($I618,all_tags[format],1,FALSE),""),
IFERROR(VLOOKUP($J618,all_tags[format],1,FALSE),""),
IFERROR(VLOOKUP($K618,all_tags[format],1,FALSE),""),
IFERROR(VLOOKUP($L618,all_tags[format],1,FALSE),""),
IFERROR(VLOOKUP($M618,all_tags[format],1,FALSE),""),
IFERROR(VLOOKUP($N618,all_tags[format],1,FALSE),""),
IFERROR(VLOOKUP($O618,all_tags[format],1,FALSE),"")
)</f>
        <v>book#online#package</v>
      </c>
      <c r="AD618" s="5" t="str">
        <f>_xlfn.TEXTJOIN("#",TRUE,
IFERROR(VLOOKUP($F618,all_tags[type],1,FALSE),""),
IFERROR(VLOOKUP($G618,all_tags[type],1,FALSE),""),
IFERROR(VLOOKUP($H618,all_tags[type],1,FALSE),""),
IFERROR(VLOOKUP($I618,all_tags[type],1,FALSE),""),
IFERROR(VLOOKUP($J618,all_tags[type],1,FALSE),""),
IFERROR(VLOOKUP($K618,all_tags[type],1,FALSE),""),
IFERROR(VLOOKUP($L618,all_tags[type],1,FALSE),""),
IFERROR(VLOOKUP($M618,all_tags[type],1,FALSE),""),
IFERROR(VLOOKUP($N618,all_tags[type],1,FALSE),""),
IFERROR(VLOOKUP($O618,all_tags[type],1,FALSE),"")
)</f>
        <v/>
      </c>
      <c r="AE618" s="5" t="str">
        <f>_xlfn.TEXTJOIN("#",TRUE,
IFERROR(VLOOKUP($F618,all_tags[level],1,FALSE),""),
IFERROR(VLOOKUP($G618,all_tags[level],1,FALSE),""),
IFERROR(VLOOKUP($H618,all_tags[level],1,FALSE),""),
IFERROR(VLOOKUP($I618,all_tags[level],1,FALSE),""),
IFERROR(VLOOKUP($J618,all_tags[level],1,FALSE),""),
IFERROR(VLOOKUP($K618,all_tags[level],1,FALSE),""),
IFERROR(VLOOKUP($L618,all_tags[level],1,FALSE),""),
IFERROR(VLOOKUP($M618,all_tags[level],1,FALSE),""),
IFERROR(VLOOKUP($N618,all_tags[level],1,FALSE),""),
IFERROR(VLOOKUP($O618,all_tags[level],1,FALSE),"")
)</f>
        <v/>
      </c>
      <c r="AF618" s="5" t="str">
        <f>_xlfn.TEXTJOIN("#",TRUE,
IFERROR(VLOOKUP($F618,all_tags[style],1,FALSE),""),
IFERROR(VLOOKUP($G618,all_tags[style],1,FALSE),""),
IFERROR(VLOOKUP($H618,all_tags[style],1,FALSE),""),
IFERROR(VLOOKUP($I618,all_tags[style],1,FALSE),""),
IFERROR(VLOOKUP($J618,all_tags[style],1,FALSE),""),
IFERROR(VLOOKUP($K618,all_tags[style],1,FALSE),""),
IFERROR(VLOOKUP($L618,all_tags[style],1,FALSE),""),
IFERROR(VLOOKUP($M618,all_tags[style],1,FALSE),""),
IFERROR(VLOOKUP($N618,all_tags[style],1,FALSE),""),
IFERROR(VLOOKUP($O618,all_tags[style],1,FALSE),"")
)</f>
        <v/>
      </c>
      <c r="AG618" s="5" t="str">
        <f>_xlfn.TEXTJOIN("#",TRUE,
IFERROR(VLOOKUP($F618,all_tags[theme],1,FALSE),""),
IFERROR(VLOOKUP($G618,all_tags[theme],1,FALSE),""),
IFERROR(VLOOKUP($H618,all_tags[theme],1,FALSE),""),
IFERROR(VLOOKUP($I618,all_tags[theme],1,FALSE),""),
IFERROR(VLOOKUP($J618,all_tags[theme],1,FALSE),""),
IFERROR(VLOOKUP($K618,all_tags[theme],1,FALSE),""),
IFERROR(VLOOKUP($L618,all_tags[theme],1,FALSE),""),
IFERROR(VLOOKUP($M618,all_tags[theme],1,FALSE),""),
IFERROR(VLOOKUP($N618,all_tags[theme],1,FALSE),""),
IFERROR(VLOOKUP($O618,all_tags[theme],1,FALSE),"")
)</f>
        <v/>
      </c>
      <c r="AH618" s="5" t="str">
        <f>_xlfn.TEXTJOIN("#",TRUE,
IFERROR(VLOOKUP($F618,all_tags[topic],1,FALSE),""),
IFERROR(VLOOKUP($G618,all_tags[topic],1,FALSE),""),
IFERROR(VLOOKUP($H618,all_tags[topic],1,FALSE),""),
IFERROR(VLOOKUP($I618,all_tags[topic],1,FALSE),""),
IFERROR(VLOOKUP($J618,all_tags[topic],1,FALSE),""),
IFERROR(VLOOKUP($K618,all_tags[topic],1,FALSE),""),
IFERROR(VLOOKUP($L618,all_tags[topic],1,FALSE),""),
IFERROR(VLOOKUP($M618,all_tags[topic],1,FALSE),""),
IFERROR(VLOOKUP($N618,all_tags[topic],1,FALSE),""),
IFERROR(VLOOKUP($O618,all_tags[topic],1,FALSE),"")
)</f>
        <v>technology</v>
      </c>
      <c r="AI618" s="5" t="str">
        <f>_xlfn.TEXTJOIN("#",TRUE,
IFERROR(VLOOKUP($F618,all_tags[area],1,FALSE),""),
IFERROR(VLOOKUP($G618,all_tags[area],1,FALSE),""),
IFERROR(VLOOKUP($H618,all_tags[area],1,FALSE),""),
IFERROR(VLOOKUP($I618,all_tags[area],1,FALSE),""),
IFERROR(VLOOKUP($J618,all_tags[area],1,FALSE),""),
IFERROR(VLOOKUP($K618,all_tags[area],1,FALSE),""),
IFERROR(VLOOKUP($L618,all_tags[area],1,FALSE),""),
IFERROR(VLOOKUP($M618,all_tags[area],1,FALSE),""),
IFERROR(VLOOKUP($N618,all_tags[area],1,FALSE),""),
IFERROR(VLOOKUP($O618,all_tags[area],1,FALSE),"")
)</f>
        <v>development</v>
      </c>
      <c r="AJ618" s="5" t="str">
        <f>_xlfn.TEXTJOIN("#",TRUE,
IFERROR(VLOOKUP($F618,all_tags[technology],1,FALSE),""),
IFERROR(VLOOKUP($G618,all_tags[technology],1,FALSE),""),
IFERROR(VLOOKUP($H618,all_tags[technology],1,FALSE),""),
IFERROR(VLOOKUP($I618,all_tags[technology],1,FALSE),""),
IFERROR(VLOOKUP($J618,all_tags[technology],1,FALSE),""),
IFERROR(VLOOKUP($K618,all_tags[technology],1,FALSE),""),
IFERROR(VLOOKUP($L618,all_tags[technology],1,FALSE),""),
IFERROR(VLOOKUP($M618,all_tags[technology],1,FALSE),""),
IFERROR(VLOOKUP($N618,all_tags[technology],1,FALSE),""),
IFERROR(VLOOKUP($O618,all_tags[technology],1,FALSE),"")
)</f>
        <v>rstats</v>
      </c>
      <c r="AK618" s="5" t="str">
        <f>_xlfn.TEXTJOIN("#",TRUE,
IFERROR(VLOOKUP($F618,all_tags[other],1,FALSE),""),
IFERROR(VLOOKUP($G618,all_tags[other],1,FALSE),""),
IFERROR(VLOOKUP($H618,all_tags[other],1,FALSE),""),
IFERROR(VLOOKUP($I618,all_tags[other],1,FALSE),""),
IFERROR(VLOOKUP($J618,all_tags[other],1,FALSE),""),
IFERROR(VLOOKUP($K618,all_tags[other],1,FALSE),""),
IFERROR(VLOOKUP($L618,all_tags[other],1,FALSE),""),
IFERROR(VLOOKUP($M618,all_tags[other],1,FALSE),""),
IFERROR(VLOOKUP($N618,all_tags[other],1,FALSE),""),
IFERROR(VLOOKUP($O618,all_tags[other],1,FALSE),"")
)</f>
        <v>free</v>
      </c>
      <c r="AL618" t="str">
        <f t="shared" si="9"/>
        <v>book;online;package;technology;development;rstats;free</v>
      </c>
    </row>
    <row r="619" spans="1:38" x14ac:dyDescent="0.25">
      <c r="A619" t="str">
        <f>source_data[[#This Row],[link_id]]</f>
        <v>L01367</v>
      </c>
      <c r="B619" t="str">
        <f>source_data[[#This Row],[link]]</f>
        <v>https://www.woutervandooren.eu/post/20190222_map_rstat/</v>
      </c>
      <c r="C619" t="str">
        <f>source_data[[#This Row],[article_title]]</f>
        <v>Choropleth maps with R - the Belgian edition</v>
      </c>
      <c r="D619" t="str">
        <f>source_data[[#This Row],[concatenate]]</f>
        <v>post;tutorial;technology;geospatial;rstats</v>
      </c>
      <c r="E619">
        <f>source_data[[#This Row],[tag_count]]</f>
        <v>5</v>
      </c>
      <c r="F619" t="str" cm="1">
        <f t="array" ref="F619:J619">_xlfn.TEXTSPLIT(Table5[[#This Row],[concatenate]],";")</f>
        <v>post</v>
      </c>
      <c r="G619" t="str">
        <v>tutorial</v>
      </c>
      <c r="H619" t="str">
        <v>technology</v>
      </c>
      <c r="I619" t="str">
        <v>geospatial</v>
      </c>
      <c r="J619" t="str">
        <v>rstats</v>
      </c>
      <c r="Q619">
        <f>IF(ISBLANK(F619),-1,COUNTIF(all_tags[],F619)-COUNTIF(all_tags[category],F619))</f>
        <v>1</v>
      </c>
      <c r="R619">
        <f>IF(ISBLANK(G619),-1,COUNTIF(all_tags[],G619)-COUNTIF(all_tags[category],G619))</f>
        <v>1</v>
      </c>
      <c r="S619">
        <f>IF(ISBLANK(H619),-1,COUNTIF(all_tags[],H619)-COUNTIF(all_tags[category],H619))</f>
        <v>1</v>
      </c>
      <c r="T619">
        <f>IF(ISBLANK(I619),-1,COUNTIF(all_tags[],I619)-COUNTIF(all_tags[category],I619))</f>
        <v>1</v>
      </c>
      <c r="U619">
        <f>IF(ISBLANK(J619),-1,COUNTIF(all_tags[],J619)-COUNTIF(all_tags[category],J619))</f>
        <v>1</v>
      </c>
      <c r="V619">
        <f>IF(ISBLANK(K619),-1,COUNTIF(all_tags[],K619)-COUNTIF(all_tags[category],K619))</f>
        <v>-1</v>
      </c>
      <c r="W619">
        <f>IF(ISBLANK(L619),-1,COUNTIF(all_tags[],L619)-COUNTIF(all_tags[category],L619))</f>
        <v>-1</v>
      </c>
      <c r="X619">
        <f>IF(ISBLANK(M619),-1,COUNTIF(all_tags[],M619)-COUNTIF(all_tags[category],M619))</f>
        <v>-1</v>
      </c>
      <c r="Y619">
        <f>IF(ISBLANK(N619),-1,COUNTIF(all_tags[],N619)-COUNTIF(all_tags[category],N619))</f>
        <v>-1</v>
      </c>
      <c r="Z619">
        <f>IF(ISBLANK(O619),-1,COUNTIF(all_tags[],O619)-COUNTIF(all_tags[category],O619))</f>
        <v>-1</v>
      </c>
      <c r="AB619" t="str">
        <f>Table5[[#This Row],[link_id]]</f>
        <v>L01367</v>
      </c>
      <c r="AC619" s="5" t="str">
        <f>_xlfn.TEXTJOIN("#",TRUE,
IFERROR(VLOOKUP($F619,all_tags[format],1,FALSE),""),
IFERROR(VLOOKUP($G619,all_tags[format],1,FALSE),""),
IFERROR(VLOOKUP($H619,all_tags[format],1,FALSE),""),
IFERROR(VLOOKUP($I619,all_tags[format],1,FALSE),""),
IFERROR(VLOOKUP($J619,all_tags[format],1,FALSE),""),
IFERROR(VLOOKUP($K619,all_tags[format],1,FALSE),""),
IFERROR(VLOOKUP($L619,all_tags[format],1,FALSE),""),
IFERROR(VLOOKUP($M619,all_tags[format],1,FALSE),""),
IFERROR(VLOOKUP($N619,all_tags[format],1,FALSE),""),
IFERROR(VLOOKUP($O619,all_tags[format],1,FALSE),"")
)</f>
        <v>post</v>
      </c>
      <c r="AD619" s="5" t="str">
        <f>_xlfn.TEXTJOIN("#",TRUE,
IFERROR(VLOOKUP($F619,all_tags[type],1,FALSE),""),
IFERROR(VLOOKUP($G619,all_tags[type],1,FALSE),""),
IFERROR(VLOOKUP($H619,all_tags[type],1,FALSE),""),
IFERROR(VLOOKUP($I619,all_tags[type],1,FALSE),""),
IFERROR(VLOOKUP($J619,all_tags[type],1,FALSE),""),
IFERROR(VLOOKUP($K619,all_tags[type],1,FALSE),""),
IFERROR(VLOOKUP($L619,all_tags[type],1,FALSE),""),
IFERROR(VLOOKUP($M619,all_tags[type],1,FALSE),""),
IFERROR(VLOOKUP($N619,all_tags[type],1,FALSE),""),
IFERROR(VLOOKUP($O619,all_tags[type],1,FALSE),"")
)</f>
        <v>tutorial</v>
      </c>
      <c r="AE619" s="5" t="str">
        <f>_xlfn.TEXTJOIN("#",TRUE,
IFERROR(VLOOKUP($F619,all_tags[level],1,FALSE),""),
IFERROR(VLOOKUP($G619,all_tags[level],1,FALSE),""),
IFERROR(VLOOKUP($H619,all_tags[level],1,FALSE),""),
IFERROR(VLOOKUP($I619,all_tags[level],1,FALSE),""),
IFERROR(VLOOKUP($J619,all_tags[level],1,FALSE),""),
IFERROR(VLOOKUP($K619,all_tags[level],1,FALSE),""),
IFERROR(VLOOKUP($L619,all_tags[level],1,FALSE),""),
IFERROR(VLOOKUP($M619,all_tags[level],1,FALSE),""),
IFERROR(VLOOKUP($N619,all_tags[level],1,FALSE),""),
IFERROR(VLOOKUP($O619,all_tags[level],1,FALSE),"")
)</f>
        <v/>
      </c>
      <c r="AF619" s="5" t="str">
        <f>_xlfn.TEXTJOIN("#",TRUE,
IFERROR(VLOOKUP($F619,all_tags[style],1,FALSE),""),
IFERROR(VLOOKUP($G619,all_tags[style],1,FALSE),""),
IFERROR(VLOOKUP($H619,all_tags[style],1,FALSE),""),
IFERROR(VLOOKUP($I619,all_tags[style],1,FALSE),""),
IFERROR(VLOOKUP($J619,all_tags[style],1,FALSE),""),
IFERROR(VLOOKUP($K619,all_tags[style],1,FALSE),""),
IFERROR(VLOOKUP($L619,all_tags[style],1,FALSE),""),
IFERROR(VLOOKUP($M619,all_tags[style],1,FALSE),""),
IFERROR(VLOOKUP($N619,all_tags[style],1,FALSE),""),
IFERROR(VLOOKUP($O619,all_tags[style],1,FALSE),"")
)</f>
        <v/>
      </c>
      <c r="AG619" s="5" t="str">
        <f>_xlfn.TEXTJOIN("#",TRUE,
IFERROR(VLOOKUP($F619,all_tags[theme],1,FALSE),""),
IFERROR(VLOOKUP($G619,all_tags[theme],1,FALSE),""),
IFERROR(VLOOKUP($H619,all_tags[theme],1,FALSE),""),
IFERROR(VLOOKUP($I619,all_tags[theme],1,FALSE),""),
IFERROR(VLOOKUP($J619,all_tags[theme],1,FALSE),""),
IFERROR(VLOOKUP($K619,all_tags[theme],1,FALSE),""),
IFERROR(VLOOKUP($L619,all_tags[theme],1,FALSE),""),
IFERROR(VLOOKUP($M619,all_tags[theme],1,FALSE),""),
IFERROR(VLOOKUP($N619,all_tags[theme],1,FALSE),""),
IFERROR(VLOOKUP($O619,all_tags[theme],1,FALSE),"")
)</f>
        <v/>
      </c>
      <c r="AH619" s="5" t="str">
        <f>_xlfn.TEXTJOIN("#",TRUE,
IFERROR(VLOOKUP($F619,all_tags[topic],1,FALSE),""),
IFERROR(VLOOKUP($G619,all_tags[topic],1,FALSE),""),
IFERROR(VLOOKUP($H619,all_tags[topic],1,FALSE),""),
IFERROR(VLOOKUP($I619,all_tags[topic],1,FALSE),""),
IFERROR(VLOOKUP($J619,all_tags[topic],1,FALSE),""),
IFERROR(VLOOKUP($K619,all_tags[topic],1,FALSE),""),
IFERROR(VLOOKUP($L619,all_tags[topic],1,FALSE),""),
IFERROR(VLOOKUP($M619,all_tags[topic],1,FALSE),""),
IFERROR(VLOOKUP($N619,all_tags[topic],1,FALSE),""),
IFERROR(VLOOKUP($O619,all_tags[topic],1,FALSE),"")
)</f>
        <v>technology</v>
      </c>
      <c r="AI619" s="5" t="str">
        <f>_xlfn.TEXTJOIN("#",TRUE,
IFERROR(VLOOKUP($F619,all_tags[area],1,FALSE),""),
IFERROR(VLOOKUP($G619,all_tags[area],1,FALSE),""),
IFERROR(VLOOKUP($H619,all_tags[area],1,FALSE),""),
IFERROR(VLOOKUP($I619,all_tags[area],1,FALSE),""),
IFERROR(VLOOKUP($J619,all_tags[area],1,FALSE),""),
IFERROR(VLOOKUP($K619,all_tags[area],1,FALSE),""),
IFERROR(VLOOKUP($L619,all_tags[area],1,FALSE),""),
IFERROR(VLOOKUP($M619,all_tags[area],1,FALSE),""),
IFERROR(VLOOKUP($N619,all_tags[area],1,FALSE),""),
IFERROR(VLOOKUP($O619,all_tags[area],1,FALSE),"")
)</f>
        <v>geospatial</v>
      </c>
      <c r="AJ619" s="5" t="str">
        <f>_xlfn.TEXTJOIN("#",TRUE,
IFERROR(VLOOKUP($F619,all_tags[technology],1,FALSE),""),
IFERROR(VLOOKUP($G619,all_tags[technology],1,FALSE),""),
IFERROR(VLOOKUP($H619,all_tags[technology],1,FALSE),""),
IFERROR(VLOOKUP($I619,all_tags[technology],1,FALSE),""),
IFERROR(VLOOKUP($J619,all_tags[technology],1,FALSE),""),
IFERROR(VLOOKUP($K619,all_tags[technology],1,FALSE),""),
IFERROR(VLOOKUP($L619,all_tags[technology],1,FALSE),""),
IFERROR(VLOOKUP($M619,all_tags[technology],1,FALSE),""),
IFERROR(VLOOKUP($N619,all_tags[technology],1,FALSE),""),
IFERROR(VLOOKUP($O619,all_tags[technology],1,FALSE),"")
)</f>
        <v>rstats</v>
      </c>
      <c r="AK619" s="5" t="str">
        <f>_xlfn.TEXTJOIN("#",TRUE,
IFERROR(VLOOKUP($F619,all_tags[other],1,FALSE),""),
IFERROR(VLOOKUP($G619,all_tags[other],1,FALSE),""),
IFERROR(VLOOKUP($H619,all_tags[other],1,FALSE),""),
IFERROR(VLOOKUP($I619,all_tags[other],1,FALSE),""),
IFERROR(VLOOKUP($J619,all_tags[other],1,FALSE),""),
IFERROR(VLOOKUP($K619,all_tags[other],1,FALSE),""),
IFERROR(VLOOKUP($L619,all_tags[other],1,FALSE),""),
IFERROR(VLOOKUP($M619,all_tags[other],1,FALSE),""),
IFERROR(VLOOKUP($N619,all_tags[other],1,FALSE),""),
IFERROR(VLOOKUP($O619,all_tags[other],1,FALSE),"")
)</f>
        <v/>
      </c>
      <c r="AL619" t="str">
        <f t="shared" si="9"/>
        <v>post;tutorial;technology;geospatial;rstats</v>
      </c>
    </row>
    <row r="620" spans="1:38" x14ac:dyDescent="0.25">
      <c r="A620" t="str">
        <f>source_data[[#This Row],[link_id]]</f>
        <v>L01369</v>
      </c>
      <c r="B620" t="str">
        <f>source_data[[#This Row],[link]]</f>
        <v>https://whatis.techtarget.com/definition/fishbone-diagram</v>
      </c>
      <c r="C620" t="str">
        <f>source_data[[#This Row],[article_title]]</f>
        <v>fishbone diagram (Ishikawa cause and effect)</v>
      </c>
      <c r="D620" t="str">
        <f>source_data[[#This Row],[concatenate]]</f>
        <v>post;explainer;technique;root-cause;analysis</v>
      </c>
      <c r="E620">
        <f>source_data[[#This Row],[tag_count]]</f>
        <v>5</v>
      </c>
      <c r="F620" t="str" cm="1">
        <f t="array" ref="F620:J620">_xlfn.TEXTSPLIT(Table5[[#This Row],[concatenate]],";")</f>
        <v>post</v>
      </c>
      <c r="G620" t="str">
        <v>explainer</v>
      </c>
      <c r="H620" t="str">
        <v>technique</v>
      </c>
      <c r="I620" t="str">
        <v>root-cause</v>
      </c>
      <c r="J620" t="str">
        <v>analysis</v>
      </c>
      <c r="Q620">
        <f>IF(ISBLANK(F620),-1,COUNTIF(all_tags[],F620)-COUNTIF(all_tags[category],F620))</f>
        <v>1</v>
      </c>
      <c r="R620">
        <f>IF(ISBLANK(G620),-1,COUNTIF(all_tags[],G620)-COUNTIF(all_tags[category],G620))</f>
        <v>1</v>
      </c>
      <c r="S620">
        <f>IF(ISBLANK(H620),-1,COUNTIF(all_tags[],H620)-COUNTIF(all_tags[category],H620))</f>
        <v>1</v>
      </c>
      <c r="T620">
        <f>IF(ISBLANK(I620),-1,COUNTIF(all_tags[],I620)-COUNTIF(all_tags[category],I620))</f>
        <v>1</v>
      </c>
      <c r="U620">
        <f>IF(ISBLANK(J620),-1,COUNTIF(all_tags[],J620)-COUNTIF(all_tags[category],J620))</f>
        <v>1</v>
      </c>
      <c r="V620">
        <f>IF(ISBLANK(K620),-1,COUNTIF(all_tags[],K620)-COUNTIF(all_tags[category],K620))</f>
        <v>-1</v>
      </c>
      <c r="W620">
        <f>IF(ISBLANK(L620),-1,COUNTIF(all_tags[],L620)-COUNTIF(all_tags[category],L620))</f>
        <v>-1</v>
      </c>
      <c r="X620">
        <f>IF(ISBLANK(M620),-1,COUNTIF(all_tags[],M620)-COUNTIF(all_tags[category],M620))</f>
        <v>-1</v>
      </c>
      <c r="Y620">
        <f>IF(ISBLANK(N620),-1,COUNTIF(all_tags[],N620)-COUNTIF(all_tags[category],N620))</f>
        <v>-1</v>
      </c>
      <c r="Z620">
        <f>IF(ISBLANK(O620),-1,COUNTIF(all_tags[],O620)-COUNTIF(all_tags[category],O620))</f>
        <v>-1</v>
      </c>
      <c r="AB620" t="str">
        <f>Table5[[#This Row],[link_id]]</f>
        <v>L01369</v>
      </c>
      <c r="AC620" s="5" t="str">
        <f>_xlfn.TEXTJOIN("#",TRUE,
IFERROR(VLOOKUP($F620,all_tags[format],1,FALSE),""),
IFERROR(VLOOKUP($G620,all_tags[format],1,FALSE),""),
IFERROR(VLOOKUP($H620,all_tags[format],1,FALSE),""),
IFERROR(VLOOKUP($I620,all_tags[format],1,FALSE),""),
IFERROR(VLOOKUP($J620,all_tags[format],1,FALSE),""),
IFERROR(VLOOKUP($K620,all_tags[format],1,FALSE),""),
IFERROR(VLOOKUP($L620,all_tags[format],1,FALSE),""),
IFERROR(VLOOKUP($M620,all_tags[format],1,FALSE),""),
IFERROR(VLOOKUP($N620,all_tags[format],1,FALSE),""),
IFERROR(VLOOKUP($O620,all_tags[format],1,FALSE),"")
)</f>
        <v>post</v>
      </c>
      <c r="AD620" s="5" t="str">
        <f>_xlfn.TEXTJOIN("#",TRUE,
IFERROR(VLOOKUP($F620,all_tags[type],1,FALSE),""),
IFERROR(VLOOKUP($G620,all_tags[type],1,FALSE),""),
IFERROR(VLOOKUP($H620,all_tags[type],1,FALSE),""),
IFERROR(VLOOKUP($I620,all_tags[type],1,FALSE),""),
IFERROR(VLOOKUP($J620,all_tags[type],1,FALSE),""),
IFERROR(VLOOKUP($K620,all_tags[type],1,FALSE),""),
IFERROR(VLOOKUP($L620,all_tags[type],1,FALSE),""),
IFERROR(VLOOKUP($M620,all_tags[type],1,FALSE),""),
IFERROR(VLOOKUP($N620,all_tags[type],1,FALSE),""),
IFERROR(VLOOKUP($O620,all_tags[type],1,FALSE),"")
)</f>
        <v/>
      </c>
      <c r="AE620" s="5" t="str">
        <f>_xlfn.TEXTJOIN("#",TRUE,
IFERROR(VLOOKUP($F620,all_tags[level],1,FALSE),""),
IFERROR(VLOOKUP($G620,all_tags[level],1,FALSE),""),
IFERROR(VLOOKUP($H620,all_tags[level],1,FALSE),""),
IFERROR(VLOOKUP($I620,all_tags[level],1,FALSE),""),
IFERROR(VLOOKUP($J620,all_tags[level],1,FALSE),""),
IFERROR(VLOOKUP($K620,all_tags[level],1,FALSE),""),
IFERROR(VLOOKUP($L620,all_tags[level],1,FALSE),""),
IFERROR(VLOOKUP($M620,all_tags[level],1,FALSE),""),
IFERROR(VLOOKUP($N620,all_tags[level],1,FALSE),""),
IFERROR(VLOOKUP($O620,all_tags[level],1,FALSE),"")
)</f>
        <v>explainer</v>
      </c>
      <c r="AF620" s="5" t="str">
        <f>_xlfn.TEXTJOIN("#",TRUE,
IFERROR(VLOOKUP($F620,all_tags[style],1,FALSE),""),
IFERROR(VLOOKUP($G620,all_tags[style],1,FALSE),""),
IFERROR(VLOOKUP($H620,all_tags[style],1,FALSE),""),
IFERROR(VLOOKUP($I620,all_tags[style],1,FALSE),""),
IFERROR(VLOOKUP($J620,all_tags[style],1,FALSE),""),
IFERROR(VLOOKUP($K620,all_tags[style],1,FALSE),""),
IFERROR(VLOOKUP($L620,all_tags[style],1,FALSE),""),
IFERROR(VLOOKUP($M620,all_tags[style],1,FALSE),""),
IFERROR(VLOOKUP($N620,all_tags[style],1,FALSE),""),
IFERROR(VLOOKUP($O620,all_tags[style],1,FALSE),"")
)</f>
        <v/>
      </c>
      <c r="AG620" s="5" t="str">
        <f>_xlfn.TEXTJOIN("#",TRUE,
IFERROR(VLOOKUP($F620,all_tags[theme],1,FALSE),""),
IFERROR(VLOOKUP($G620,all_tags[theme],1,FALSE),""),
IFERROR(VLOOKUP($H620,all_tags[theme],1,FALSE),""),
IFERROR(VLOOKUP($I620,all_tags[theme],1,FALSE),""),
IFERROR(VLOOKUP($J620,all_tags[theme],1,FALSE),""),
IFERROR(VLOOKUP($K620,all_tags[theme],1,FALSE),""),
IFERROR(VLOOKUP($L620,all_tags[theme],1,FALSE),""),
IFERROR(VLOOKUP($M620,all_tags[theme],1,FALSE),""),
IFERROR(VLOOKUP($N620,all_tags[theme],1,FALSE),""),
IFERROR(VLOOKUP($O620,all_tags[theme],1,FALSE),"")
)</f>
        <v/>
      </c>
      <c r="AH620" s="5" t="str">
        <f>_xlfn.TEXTJOIN("#",TRUE,
IFERROR(VLOOKUP($F620,all_tags[topic],1,FALSE),""),
IFERROR(VLOOKUP($G620,all_tags[topic],1,FALSE),""),
IFERROR(VLOOKUP($H620,all_tags[topic],1,FALSE),""),
IFERROR(VLOOKUP($I620,all_tags[topic],1,FALSE),""),
IFERROR(VLOOKUP($J620,all_tags[topic],1,FALSE),""),
IFERROR(VLOOKUP($K620,all_tags[topic],1,FALSE),""),
IFERROR(VLOOKUP($L620,all_tags[topic],1,FALSE),""),
IFERROR(VLOOKUP($M620,all_tags[topic],1,FALSE),""),
IFERROR(VLOOKUP($N620,all_tags[topic],1,FALSE),""),
IFERROR(VLOOKUP($O620,all_tags[topic],1,FALSE),"")
)</f>
        <v>technique#root-cause</v>
      </c>
      <c r="AI620" s="5" t="str">
        <f>_xlfn.TEXTJOIN("#",TRUE,
IFERROR(VLOOKUP($F620,all_tags[area],1,FALSE),""),
IFERROR(VLOOKUP($G620,all_tags[area],1,FALSE),""),
IFERROR(VLOOKUP($H620,all_tags[area],1,FALSE),""),
IFERROR(VLOOKUP($I620,all_tags[area],1,FALSE),""),
IFERROR(VLOOKUP($J620,all_tags[area],1,FALSE),""),
IFERROR(VLOOKUP($K620,all_tags[area],1,FALSE),""),
IFERROR(VLOOKUP($L620,all_tags[area],1,FALSE),""),
IFERROR(VLOOKUP($M620,all_tags[area],1,FALSE),""),
IFERROR(VLOOKUP($N620,all_tags[area],1,FALSE),""),
IFERROR(VLOOKUP($O620,all_tags[area],1,FALSE),"")
)</f>
        <v>analysis</v>
      </c>
      <c r="AJ620" s="5" t="str">
        <f>_xlfn.TEXTJOIN("#",TRUE,
IFERROR(VLOOKUP($F620,all_tags[technology],1,FALSE),""),
IFERROR(VLOOKUP($G620,all_tags[technology],1,FALSE),""),
IFERROR(VLOOKUP($H620,all_tags[technology],1,FALSE),""),
IFERROR(VLOOKUP($I620,all_tags[technology],1,FALSE),""),
IFERROR(VLOOKUP($J620,all_tags[technology],1,FALSE),""),
IFERROR(VLOOKUP($K620,all_tags[technology],1,FALSE),""),
IFERROR(VLOOKUP($L620,all_tags[technology],1,FALSE),""),
IFERROR(VLOOKUP($M620,all_tags[technology],1,FALSE),""),
IFERROR(VLOOKUP($N620,all_tags[technology],1,FALSE),""),
IFERROR(VLOOKUP($O620,all_tags[technology],1,FALSE),"")
)</f>
        <v/>
      </c>
      <c r="AK620" s="5" t="str">
        <f>_xlfn.TEXTJOIN("#",TRUE,
IFERROR(VLOOKUP($F620,all_tags[other],1,FALSE),""),
IFERROR(VLOOKUP($G620,all_tags[other],1,FALSE),""),
IFERROR(VLOOKUP($H620,all_tags[other],1,FALSE),""),
IFERROR(VLOOKUP($I620,all_tags[other],1,FALSE),""),
IFERROR(VLOOKUP($J620,all_tags[other],1,FALSE),""),
IFERROR(VLOOKUP($K620,all_tags[other],1,FALSE),""),
IFERROR(VLOOKUP($L620,all_tags[other],1,FALSE),""),
IFERROR(VLOOKUP($M620,all_tags[other],1,FALSE),""),
IFERROR(VLOOKUP($N620,all_tags[other],1,FALSE),""),
IFERROR(VLOOKUP($O620,all_tags[other],1,FALSE),"")
)</f>
        <v/>
      </c>
      <c r="AL620" t="str">
        <f t="shared" si="9"/>
        <v>post;explainer;technique;root-cause;analysis</v>
      </c>
    </row>
    <row r="621" spans="1:38" ht="30" x14ac:dyDescent="0.25">
      <c r="A621" t="str">
        <f>source_data[[#This Row],[link_id]]</f>
        <v>L01370</v>
      </c>
      <c r="B621" t="str">
        <f>source_data[[#This Row],[link]]</f>
        <v>https://betterexplained.com/articles/an-intuitive-and-short-explanation-of-bayes-theorem/</v>
      </c>
      <c r="C621" t="str">
        <f>source_data[[#This Row],[article_title]]</f>
        <v>An Intuitive (and Short) Explanation of Bayes’ Theorem</v>
      </c>
      <c r="D621" t="str">
        <f>source_data[[#This Row],[concatenate]]</f>
        <v>post;general;overview;explainer;statistics;bayesian</v>
      </c>
      <c r="E621">
        <f>source_data[[#This Row],[tag_count]]</f>
        <v>5</v>
      </c>
      <c r="F621" t="str" cm="1">
        <f t="array" ref="F621:K621">_xlfn.TEXTSPLIT(Table5[[#This Row],[concatenate]],";")</f>
        <v>post</v>
      </c>
      <c r="G621" t="str">
        <v>general</v>
      </c>
      <c r="H621" t="str">
        <v>overview</v>
      </c>
      <c r="I621" t="str">
        <v>explainer</v>
      </c>
      <c r="J621" t="str">
        <v>statistics</v>
      </c>
      <c r="K621" t="str">
        <v>bayesian</v>
      </c>
      <c r="Q621">
        <f>IF(ISBLANK(F621),-1,COUNTIF(all_tags[],F621)-COUNTIF(all_tags[category],F621))</f>
        <v>1</v>
      </c>
      <c r="R621">
        <f>IF(ISBLANK(G621),-1,COUNTIF(all_tags[],G621)-COUNTIF(all_tags[category],G621))</f>
        <v>1</v>
      </c>
      <c r="S621">
        <f>IF(ISBLANK(H621),-1,COUNTIF(all_tags[],H621)-COUNTIF(all_tags[category],H621))</f>
        <v>1</v>
      </c>
      <c r="T621">
        <f>IF(ISBLANK(I621),-1,COUNTIF(all_tags[],I621)-COUNTIF(all_tags[category],I621))</f>
        <v>1</v>
      </c>
      <c r="U621">
        <f>IF(ISBLANK(J621),-1,COUNTIF(all_tags[],J621)-COUNTIF(all_tags[category],J621))</f>
        <v>1</v>
      </c>
      <c r="V621">
        <f>IF(ISBLANK(K621),-1,COUNTIF(all_tags[],K621)-COUNTIF(all_tags[category],K621))</f>
        <v>1</v>
      </c>
      <c r="W621">
        <f>IF(ISBLANK(L621),-1,COUNTIF(all_tags[],L621)-COUNTIF(all_tags[category],L621))</f>
        <v>-1</v>
      </c>
      <c r="X621">
        <f>IF(ISBLANK(M621),-1,COUNTIF(all_tags[],M621)-COUNTIF(all_tags[category],M621))</f>
        <v>-1</v>
      </c>
      <c r="Y621">
        <f>IF(ISBLANK(N621),-1,COUNTIF(all_tags[],N621)-COUNTIF(all_tags[category],N621))</f>
        <v>-1</v>
      </c>
      <c r="Z621">
        <f>IF(ISBLANK(O621),-1,COUNTIF(all_tags[],O621)-COUNTIF(all_tags[category],O621))</f>
        <v>-1</v>
      </c>
      <c r="AB621" t="str">
        <f>Table5[[#This Row],[link_id]]</f>
        <v>L01370</v>
      </c>
      <c r="AC621" s="5" t="str">
        <f>_xlfn.TEXTJOIN("#",TRUE,
IFERROR(VLOOKUP($F621,all_tags[format],1,FALSE),""),
IFERROR(VLOOKUP($G621,all_tags[format],1,FALSE),""),
IFERROR(VLOOKUP($H621,all_tags[format],1,FALSE),""),
IFERROR(VLOOKUP($I621,all_tags[format],1,FALSE),""),
IFERROR(VLOOKUP($J621,all_tags[format],1,FALSE),""),
IFERROR(VLOOKUP($K621,all_tags[format],1,FALSE),""),
IFERROR(VLOOKUP($L621,all_tags[format],1,FALSE),""),
IFERROR(VLOOKUP($M621,all_tags[format],1,FALSE),""),
IFERROR(VLOOKUP($N621,all_tags[format],1,FALSE),""),
IFERROR(VLOOKUP($O621,all_tags[format],1,FALSE),"")
)</f>
        <v>post</v>
      </c>
      <c r="AD621" s="5" t="str">
        <f>_xlfn.TEXTJOIN("#",TRUE,
IFERROR(VLOOKUP($F621,all_tags[type],1,FALSE),""),
IFERROR(VLOOKUP($G621,all_tags[type],1,FALSE),""),
IFERROR(VLOOKUP($H621,all_tags[type],1,FALSE),""),
IFERROR(VLOOKUP($I621,all_tags[type],1,FALSE),""),
IFERROR(VLOOKUP($J621,all_tags[type],1,FALSE),""),
IFERROR(VLOOKUP($K621,all_tags[type],1,FALSE),""),
IFERROR(VLOOKUP($L621,all_tags[type],1,FALSE),""),
IFERROR(VLOOKUP($M621,all_tags[type],1,FALSE),""),
IFERROR(VLOOKUP($N621,all_tags[type],1,FALSE),""),
IFERROR(VLOOKUP($O621,all_tags[type],1,FALSE),"")
)</f>
        <v>general</v>
      </c>
      <c r="AE621" s="5" t="str">
        <f>_xlfn.TEXTJOIN("#",TRUE,
IFERROR(VLOOKUP($F621,all_tags[level],1,FALSE),""),
IFERROR(VLOOKUP($G621,all_tags[level],1,FALSE),""),
IFERROR(VLOOKUP($H621,all_tags[level],1,FALSE),""),
IFERROR(VLOOKUP($I621,all_tags[level],1,FALSE),""),
IFERROR(VLOOKUP($J621,all_tags[level],1,FALSE),""),
IFERROR(VLOOKUP($K621,all_tags[level],1,FALSE),""),
IFERROR(VLOOKUP($L621,all_tags[level],1,FALSE),""),
IFERROR(VLOOKUP($M621,all_tags[level],1,FALSE),""),
IFERROR(VLOOKUP($N621,all_tags[level],1,FALSE),""),
IFERROR(VLOOKUP($O621,all_tags[level],1,FALSE),"")
)</f>
        <v>overview#explainer</v>
      </c>
      <c r="AF621" s="5" t="str">
        <f>_xlfn.TEXTJOIN("#",TRUE,
IFERROR(VLOOKUP($F621,all_tags[style],1,FALSE),""),
IFERROR(VLOOKUP($G621,all_tags[style],1,FALSE),""),
IFERROR(VLOOKUP($H621,all_tags[style],1,FALSE),""),
IFERROR(VLOOKUP($I621,all_tags[style],1,FALSE),""),
IFERROR(VLOOKUP($J621,all_tags[style],1,FALSE),""),
IFERROR(VLOOKUP($K621,all_tags[style],1,FALSE),""),
IFERROR(VLOOKUP($L621,all_tags[style],1,FALSE),""),
IFERROR(VLOOKUP($M621,all_tags[style],1,FALSE),""),
IFERROR(VLOOKUP($N621,all_tags[style],1,FALSE),""),
IFERROR(VLOOKUP($O621,all_tags[style],1,FALSE),"")
)</f>
        <v/>
      </c>
      <c r="AG621" s="5" t="str">
        <f>_xlfn.TEXTJOIN("#",TRUE,
IFERROR(VLOOKUP($F621,all_tags[theme],1,FALSE),""),
IFERROR(VLOOKUP($G621,all_tags[theme],1,FALSE),""),
IFERROR(VLOOKUP($H621,all_tags[theme],1,FALSE),""),
IFERROR(VLOOKUP($I621,all_tags[theme],1,FALSE),""),
IFERROR(VLOOKUP($J621,all_tags[theme],1,FALSE),""),
IFERROR(VLOOKUP($K621,all_tags[theme],1,FALSE),""),
IFERROR(VLOOKUP($L621,all_tags[theme],1,FALSE),""),
IFERROR(VLOOKUP($M621,all_tags[theme],1,FALSE),""),
IFERROR(VLOOKUP($N621,all_tags[theme],1,FALSE),""),
IFERROR(VLOOKUP($O621,all_tags[theme],1,FALSE),"")
)</f>
        <v/>
      </c>
      <c r="AH621" s="5" t="str">
        <f>_xlfn.TEXTJOIN("#",TRUE,
IFERROR(VLOOKUP($F621,all_tags[topic],1,FALSE),""),
IFERROR(VLOOKUP($G621,all_tags[topic],1,FALSE),""),
IFERROR(VLOOKUP($H621,all_tags[topic],1,FALSE),""),
IFERROR(VLOOKUP($I621,all_tags[topic],1,FALSE),""),
IFERROR(VLOOKUP($J621,all_tags[topic],1,FALSE),""),
IFERROR(VLOOKUP($K621,all_tags[topic],1,FALSE),""),
IFERROR(VLOOKUP($L621,all_tags[topic],1,FALSE),""),
IFERROR(VLOOKUP($M621,all_tags[topic],1,FALSE),""),
IFERROR(VLOOKUP($N621,all_tags[topic],1,FALSE),""),
IFERROR(VLOOKUP($O621,all_tags[topic],1,FALSE),"")
)</f>
        <v/>
      </c>
      <c r="AI621" s="5" t="str">
        <f>_xlfn.TEXTJOIN("#",TRUE,
IFERROR(VLOOKUP($F621,all_tags[area],1,FALSE),""),
IFERROR(VLOOKUP($G621,all_tags[area],1,FALSE),""),
IFERROR(VLOOKUP($H621,all_tags[area],1,FALSE),""),
IFERROR(VLOOKUP($I621,all_tags[area],1,FALSE),""),
IFERROR(VLOOKUP($J621,all_tags[area],1,FALSE),""),
IFERROR(VLOOKUP($K621,all_tags[area],1,FALSE),""),
IFERROR(VLOOKUP($L621,all_tags[area],1,FALSE),""),
IFERROR(VLOOKUP($M621,all_tags[area],1,FALSE),""),
IFERROR(VLOOKUP($N621,all_tags[area],1,FALSE),""),
IFERROR(VLOOKUP($O621,all_tags[area],1,FALSE),"")
)</f>
        <v>statistics#bayesian</v>
      </c>
      <c r="AJ621" s="5" t="str">
        <f>_xlfn.TEXTJOIN("#",TRUE,
IFERROR(VLOOKUP($F621,all_tags[technology],1,FALSE),""),
IFERROR(VLOOKUP($G621,all_tags[technology],1,FALSE),""),
IFERROR(VLOOKUP($H621,all_tags[technology],1,FALSE),""),
IFERROR(VLOOKUP($I621,all_tags[technology],1,FALSE),""),
IFERROR(VLOOKUP($J621,all_tags[technology],1,FALSE),""),
IFERROR(VLOOKUP($K621,all_tags[technology],1,FALSE),""),
IFERROR(VLOOKUP($L621,all_tags[technology],1,FALSE),""),
IFERROR(VLOOKUP($M621,all_tags[technology],1,FALSE),""),
IFERROR(VLOOKUP($N621,all_tags[technology],1,FALSE),""),
IFERROR(VLOOKUP($O621,all_tags[technology],1,FALSE),"")
)</f>
        <v/>
      </c>
      <c r="AK621" s="5" t="str">
        <f>_xlfn.TEXTJOIN("#",TRUE,
IFERROR(VLOOKUP($F621,all_tags[other],1,FALSE),""),
IFERROR(VLOOKUP($G621,all_tags[other],1,FALSE),""),
IFERROR(VLOOKUP($H621,all_tags[other],1,FALSE),""),
IFERROR(VLOOKUP($I621,all_tags[other],1,FALSE),""),
IFERROR(VLOOKUP($J621,all_tags[other],1,FALSE),""),
IFERROR(VLOOKUP($K621,all_tags[other],1,FALSE),""),
IFERROR(VLOOKUP($L621,all_tags[other],1,FALSE),""),
IFERROR(VLOOKUP($M621,all_tags[other],1,FALSE),""),
IFERROR(VLOOKUP($N621,all_tags[other],1,FALSE),""),
IFERROR(VLOOKUP($O621,all_tags[other],1,FALSE),"")
)</f>
        <v/>
      </c>
      <c r="AL621" t="str">
        <f t="shared" si="9"/>
        <v>post;general;overview;explainer;statistics;bayesian</v>
      </c>
    </row>
    <row r="622" spans="1:38" x14ac:dyDescent="0.25">
      <c r="A622" t="str">
        <f>source_data[[#This Row],[link_id]]</f>
        <v>L01372</v>
      </c>
      <c r="B622" t="str">
        <f>source_data[[#This Row],[link]]</f>
        <v>https://www.scientificamerican.com/article/what-is-bayess-theorem-an/</v>
      </c>
      <c r="C622" t="str">
        <f>source_data[[#This Row],[article_title]]</f>
        <v>What is Bayes's theorem, and how can it be used to assign probabilities to questions such as the existence of God? What scientific value does it have?</v>
      </c>
      <c r="D622" t="str">
        <f>source_data[[#This Row],[concatenate]]</f>
        <v>article;general;explainer;statistics;bayesian</v>
      </c>
      <c r="E622">
        <f>source_data[[#This Row],[tag_count]]</f>
        <v>5</v>
      </c>
      <c r="F622" t="str" cm="1">
        <f t="array" ref="F622:J622">_xlfn.TEXTSPLIT(Table5[[#This Row],[concatenate]],";")</f>
        <v>article</v>
      </c>
      <c r="G622" t="str">
        <v>general</v>
      </c>
      <c r="H622" t="str">
        <v>explainer</v>
      </c>
      <c r="I622" t="str">
        <v>statistics</v>
      </c>
      <c r="J622" t="str">
        <v>bayesian</v>
      </c>
      <c r="Q622">
        <f>IF(ISBLANK(F622),-1,COUNTIF(all_tags[],F622)-COUNTIF(all_tags[category],F622))</f>
        <v>1</v>
      </c>
      <c r="R622">
        <f>IF(ISBLANK(G622),-1,COUNTIF(all_tags[],G622)-COUNTIF(all_tags[category],G622))</f>
        <v>1</v>
      </c>
      <c r="S622">
        <f>IF(ISBLANK(H622),-1,COUNTIF(all_tags[],H622)-COUNTIF(all_tags[category],H622))</f>
        <v>1</v>
      </c>
      <c r="T622">
        <f>IF(ISBLANK(I622),-1,COUNTIF(all_tags[],I622)-COUNTIF(all_tags[category],I622))</f>
        <v>1</v>
      </c>
      <c r="U622">
        <f>IF(ISBLANK(J622),-1,COUNTIF(all_tags[],J622)-COUNTIF(all_tags[category],J622))</f>
        <v>1</v>
      </c>
      <c r="V622">
        <f>IF(ISBLANK(K622),-1,COUNTIF(all_tags[],K622)-COUNTIF(all_tags[category],K622))</f>
        <v>-1</v>
      </c>
      <c r="W622">
        <f>IF(ISBLANK(L622),-1,COUNTIF(all_tags[],L622)-COUNTIF(all_tags[category],L622))</f>
        <v>-1</v>
      </c>
      <c r="X622">
        <f>IF(ISBLANK(M622),-1,COUNTIF(all_tags[],M622)-COUNTIF(all_tags[category],M622))</f>
        <v>-1</v>
      </c>
      <c r="Y622">
        <f>IF(ISBLANK(N622),-1,COUNTIF(all_tags[],N622)-COUNTIF(all_tags[category],N622))</f>
        <v>-1</v>
      </c>
      <c r="Z622">
        <f>IF(ISBLANK(O622),-1,COUNTIF(all_tags[],O622)-COUNTIF(all_tags[category],O622))</f>
        <v>-1</v>
      </c>
      <c r="AB622" t="str">
        <f>Table5[[#This Row],[link_id]]</f>
        <v>L01372</v>
      </c>
      <c r="AC622" s="5" t="str">
        <f>_xlfn.TEXTJOIN("#",TRUE,
IFERROR(VLOOKUP($F622,all_tags[format],1,FALSE),""),
IFERROR(VLOOKUP($G622,all_tags[format],1,FALSE),""),
IFERROR(VLOOKUP($H622,all_tags[format],1,FALSE),""),
IFERROR(VLOOKUP($I622,all_tags[format],1,FALSE),""),
IFERROR(VLOOKUP($J622,all_tags[format],1,FALSE),""),
IFERROR(VLOOKUP($K622,all_tags[format],1,FALSE),""),
IFERROR(VLOOKUP($L622,all_tags[format],1,FALSE),""),
IFERROR(VLOOKUP($M622,all_tags[format],1,FALSE),""),
IFERROR(VLOOKUP($N622,all_tags[format],1,FALSE),""),
IFERROR(VLOOKUP($O622,all_tags[format],1,FALSE),"")
)</f>
        <v>article</v>
      </c>
      <c r="AD622" s="5" t="str">
        <f>_xlfn.TEXTJOIN("#",TRUE,
IFERROR(VLOOKUP($F622,all_tags[type],1,FALSE),""),
IFERROR(VLOOKUP($G622,all_tags[type],1,FALSE),""),
IFERROR(VLOOKUP($H622,all_tags[type],1,FALSE),""),
IFERROR(VLOOKUP($I622,all_tags[type],1,FALSE),""),
IFERROR(VLOOKUP($J622,all_tags[type],1,FALSE),""),
IFERROR(VLOOKUP($K622,all_tags[type],1,FALSE),""),
IFERROR(VLOOKUP($L622,all_tags[type],1,FALSE),""),
IFERROR(VLOOKUP($M622,all_tags[type],1,FALSE),""),
IFERROR(VLOOKUP($N622,all_tags[type],1,FALSE),""),
IFERROR(VLOOKUP($O622,all_tags[type],1,FALSE),"")
)</f>
        <v>general</v>
      </c>
      <c r="AE622" s="5" t="str">
        <f>_xlfn.TEXTJOIN("#",TRUE,
IFERROR(VLOOKUP($F622,all_tags[level],1,FALSE),""),
IFERROR(VLOOKUP($G622,all_tags[level],1,FALSE),""),
IFERROR(VLOOKUP($H622,all_tags[level],1,FALSE),""),
IFERROR(VLOOKUP($I622,all_tags[level],1,FALSE),""),
IFERROR(VLOOKUP($J622,all_tags[level],1,FALSE),""),
IFERROR(VLOOKUP($K622,all_tags[level],1,FALSE),""),
IFERROR(VLOOKUP($L622,all_tags[level],1,FALSE),""),
IFERROR(VLOOKUP($M622,all_tags[level],1,FALSE),""),
IFERROR(VLOOKUP($N622,all_tags[level],1,FALSE),""),
IFERROR(VLOOKUP($O622,all_tags[level],1,FALSE),"")
)</f>
        <v>explainer</v>
      </c>
      <c r="AF622" s="5" t="str">
        <f>_xlfn.TEXTJOIN("#",TRUE,
IFERROR(VLOOKUP($F622,all_tags[style],1,FALSE),""),
IFERROR(VLOOKUP($G622,all_tags[style],1,FALSE),""),
IFERROR(VLOOKUP($H622,all_tags[style],1,FALSE),""),
IFERROR(VLOOKUP($I622,all_tags[style],1,FALSE),""),
IFERROR(VLOOKUP($J622,all_tags[style],1,FALSE),""),
IFERROR(VLOOKUP($K622,all_tags[style],1,FALSE),""),
IFERROR(VLOOKUP($L622,all_tags[style],1,FALSE),""),
IFERROR(VLOOKUP($M622,all_tags[style],1,FALSE),""),
IFERROR(VLOOKUP($N622,all_tags[style],1,FALSE),""),
IFERROR(VLOOKUP($O622,all_tags[style],1,FALSE),"")
)</f>
        <v/>
      </c>
      <c r="AG622" s="5" t="str">
        <f>_xlfn.TEXTJOIN("#",TRUE,
IFERROR(VLOOKUP($F622,all_tags[theme],1,FALSE),""),
IFERROR(VLOOKUP($G622,all_tags[theme],1,FALSE),""),
IFERROR(VLOOKUP($H622,all_tags[theme],1,FALSE),""),
IFERROR(VLOOKUP($I622,all_tags[theme],1,FALSE),""),
IFERROR(VLOOKUP($J622,all_tags[theme],1,FALSE),""),
IFERROR(VLOOKUP($K622,all_tags[theme],1,FALSE),""),
IFERROR(VLOOKUP($L622,all_tags[theme],1,FALSE),""),
IFERROR(VLOOKUP($M622,all_tags[theme],1,FALSE),""),
IFERROR(VLOOKUP($N622,all_tags[theme],1,FALSE),""),
IFERROR(VLOOKUP($O622,all_tags[theme],1,FALSE),"")
)</f>
        <v/>
      </c>
      <c r="AH622" s="5" t="str">
        <f>_xlfn.TEXTJOIN("#",TRUE,
IFERROR(VLOOKUP($F622,all_tags[topic],1,FALSE),""),
IFERROR(VLOOKUP($G622,all_tags[topic],1,FALSE),""),
IFERROR(VLOOKUP($H622,all_tags[topic],1,FALSE),""),
IFERROR(VLOOKUP($I622,all_tags[topic],1,FALSE),""),
IFERROR(VLOOKUP($J622,all_tags[topic],1,FALSE),""),
IFERROR(VLOOKUP($K622,all_tags[topic],1,FALSE),""),
IFERROR(VLOOKUP($L622,all_tags[topic],1,FALSE),""),
IFERROR(VLOOKUP($M622,all_tags[topic],1,FALSE),""),
IFERROR(VLOOKUP($N622,all_tags[topic],1,FALSE),""),
IFERROR(VLOOKUP($O622,all_tags[topic],1,FALSE),"")
)</f>
        <v/>
      </c>
      <c r="AI622" s="5" t="str">
        <f>_xlfn.TEXTJOIN("#",TRUE,
IFERROR(VLOOKUP($F622,all_tags[area],1,FALSE),""),
IFERROR(VLOOKUP($G622,all_tags[area],1,FALSE),""),
IFERROR(VLOOKUP($H622,all_tags[area],1,FALSE),""),
IFERROR(VLOOKUP($I622,all_tags[area],1,FALSE),""),
IFERROR(VLOOKUP($J622,all_tags[area],1,FALSE),""),
IFERROR(VLOOKUP($K622,all_tags[area],1,FALSE),""),
IFERROR(VLOOKUP($L622,all_tags[area],1,FALSE),""),
IFERROR(VLOOKUP($M622,all_tags[area],1,FALSE),""),
IFERROR(VLOOKUP($N622,all_tags[area],1,FALSE),""),
IFERROR(VLOOKUP($O622,all_tags[area],1,FALSE),"")
)</f>
        <v>statistics#bayesian</v>
      </c>
      <c r="AJ622" s="5" t="str">
        <f>_xlfn.TEXTJOIN("#",TRUE,
IFERROR(VLOOKUP($F622,all_tags[technology],1,FALSE),""),
IFERROR(VLOOKUP($G622,all_tags[technology],1,FALSE),""),
IFERROR(VLOOKUP($H622,all_tags[technology],1,FALSE),""),
IFERROR(VLOOKUP($I622,all_tags[technology],1,FALSE),""),
IFERROR(VLOOKUP($J622,all_tags[technology],1,FALSE),""),
IFERROR(VLOOKUP($K622,all_tags[technology],1,FALSE),""),
IFERROR(VLOOKUP($L622,all_tags[technology],1,FALSE),""),
IFERROR(VLOOKUP($M622,all_tags[technology],1,FALSE),""),
IFERROR(VLOOKUP($N622,all_tags[technology],1,FALSE),""),
IFERROR(VLOOKUP($O622,all_tags[technology],1,FALSE),"")
)</f>
        <v/>
      </c>
      <c r="AK622" s="5" t="str">
        <f>_xlfn.TEXTJOIN("#",TRUE,
IFERROR(VLOOKUP($F622,all_tags[other],1,FALSE),""),
IFERROR(VLOOKUP($G622,all_tags[other],1,FALSE),""),
IFERROR(VLOOKUP($H622,all_tags[other],1,FALSE),""),
IFERROR(VLOOKUP($I622,all_tags[other],1,FALSE),""),
IFERROR(VLOOKUP($J622,all_tags[other],1,FALSE),""),
IFERROR(VLOOKUP($K622,all_tags[other],1,FALSE),""),
IFERROR(VLOOKUP($L622,all_tags[other],1,FALSE),""),
IFERROR(VLOOKUP($M622,all_tags[other],1,FALSE),""),
IFERROR(VLOOKUP($N622,all_tags[other],1,FALSE),""),
IFERROR(VLOOKUP($O622,all_tags[other],1,FALSE),"")
)</f>
        <v/>
      </c>
      <c r="AL622" t="str">
        <f t="shared" si="9"/>
        <v>article;general;explainer;statistics;bayesian</v>
      </c>
    </row>
    <row r="623" spans="1:38" ht="30" x14ac:dyDescent="0.25">
      <c r="A623" t="str">
        <f>source_data[[#This Row],[link_id]]</f>
        <v>L01374</v>
      </c>
      <c r="B623" t="str">
        <f>source_data[[#This Row],[link]]</f>
        <v>https://www.asimovinstitute.org/author/fjodorvanveen/</v>
      </c>
      <c r="C623" t="str">
        <f>source_data[[#This Row],[article_title]]</f>
        <v>The Neural Network Zoo</v>
      </c>
      <c r="D623" t="str">
        <f>source_data[[#This Row],[concatenate]]</f>
        <v>visual;infographic;explainer;ml;chart</v>
      </c>
      <c r="E623">
        <f>source_data[[#This Row],[tag_count]]</f>
        <v>4</v>
      </c>
      <c r="F623" t="str" cm="1">
        <f t="array" ref="F623:J623">_xlfn.TEXTSPLIT(Table5[[#This Row],[concatenate]],";")</f>
        <v>visual</v>
      </c>
      <c r="G623" t="str">
        <v>infographic</v>
      </c>
      <c r="H623" t="str">
        <v>explainer</v>
      </c>
      <c r="I623" t="str">
        <v>ml</v>
      </c>
      <c r="J623" t="str">
        <v>chart</v>
      </c>
      <c r="Q623">
        <f>IF(ISBLANK(F623),-1,COUNTIF(all_tags[],F623)-COUNTIF(all_tags[category],F623))</f>
        <v>1</v>
      </c>
      <c r="R623">
        <f>IF(ISBLANK(G623),-1,COUNTIF(all_tags[],G623)-COUNTIF(all_tags[category],G623))</f>
        <v>1</v>
      </c>
      <c r="S623">
        <f>IF(ISBLANK(H623),-1,COUNTIF(all_tags[],H623)-COUNTIF(all_tags[category],H623))</f>
        <v>1</v>
      </c>
      <c r="T623">
        <f>IF(ISBLANK(I623),-1,COUNTIF(all_tags[],I623)-COUNTIF(all_tags[category],I623))</f>
        <v>1</v>
      </c>
      <c r="U623">
        <f>IF(ISBLANK(J623),-1,COUNTIF(all_tags[],J623)-COUNTIF(all_tags[category],J623))</f>
        <v>1</v>
      </c>
      <c r="V623">
        <f>IF(ISBLANK(K623),-1,COUNTIF(all_tags[],K623)-COUNTIF(all_tags[category],K623))</f>
        <v>-1</v>
      </c>
      <c r="W623">
        <f>IF(ISBLANK(L623),-1,COUNTIF(all_tags[],L623)-COUNTIF(all_tags[category],L623))</f>
        <v>-1</v>
      </c>
      <c r="X623">
        <f>IF(ISBLANK(M623),-1,COUNTIF(all_tags[],M623)-COUNTIF(all_tags[category],M623))</f>
        <v>-1</v>
      </c>
      <c r="Y623">
        <f>IF(ISBLANK(N623),-1,COUNTIF(all_tags[],N623)-COUNTIF(all_tags[category],N623))</f>
        <v>-1</v>
      </c>
      <c r="Z623">
        <f>IF(ISBLANK(O623),-1,COUNTIF(all_tags[],O623)-COUNTIF(all_tags[category],O623))</f>
        <v>-1</v>
      </c>
      <c r="AB623" t="str">
        <f>Table5[[#This Row],[link_id]]</f>
        <v>L01374</v>
      </c>
      <c r="AC623" s="5" t="str">
        <f>_xlfn.TEXTJOIN("#",TRUE,
IFERROR(VLOOKUP($F623,all_tags[format],1,FALSE),""),
IFERROR(VLOOKUP($G623,all_tags[format],1,FALSE),""),
IFERROR(VLOOKUP($H623,all_tags[format],1,FALSE),""),
IFERROR(VLOOKUP($I623,all_tags[format],1,FALSE),""),
IFERROR(VLOOKUP($J623,all_tags[format],1,FALSE),""),
IFERROR(VLOOKUP($K623,all_tags[format],1,FALSE),""),
IFERROR(VLOOKUP($L623,all_tags[format],1,FALSE),""),
IFERROR(VLOOKUP($M623,all_tags[format],1,FALSE),""),
IFERROR(VLOOKUP($N623,all_tags[format],1,FALSE),""),
IFERROR(VLOOKUP($O623,all_tags[format],1,FALSE),"")
)</f>
        <v/>
      </c>
      <c r="AD623" s="5" t="str">
        <f>_xlfn.TEXTJOIN("#",TRUE,
IFERROR(VLOOKUP($F623,all_tags[type],1,FALSE),""),
IFERROR(VLOOKUP($G623,all_tags[type],1,FALSE),""),
IFERROR(VLOOKUP($H623,all_tags[type],1,FALSE),""),
IFERROR(VLOOKUP($I623,all_tags[type],1,FALSE),""),
IFERROR(VLOOKUP($J623,all_tags[type],1,FALSE),""),
IFERROR(VLOOKUP($K623,all_tags[type],1,FALSE),""),
IFERROR(VLOOKUP($L623,all_tags[type],1,FALSE),""),
IFERROR(VLOOKUP($M623,all_tags[type],1,FALSE),""),
IFERROR(VLOOKUP($N623,all_tags[type],1,FALSE),""),
IFERROR(VLOOKUP($O623,all_tags[type],1,FALSE),"")
)</f>
        <v>visual#infographic</v>
      </c>
      <c r="AE623" s="5" t="str">
        <f>_xlfn.TEXTJOIN("#",TRUE,
IFERROR(VLOOKUP($F623,all_tags[level],1,FALSE),""),
IFERROR(VLOOKUP($G623,all_tags[level],1,FALSE),""),
IFERROR(VLOOKUP($H623,all_tags[level],1,FALSE),""),
IFERROR(VLOOKUP($I623,all_tags[level],1,FALSE),""),
IFERROR(VLOOKUP($J623,all_tags[level],1,FALSE),""),
IFERROR(VLOOKUP($K623,all_tags[level],1,FALSE),""),
IFERROR(VLOOKUP($L623,all_tags[level],1,FALSE),""),
IFERROR(VLOOKUP($M623,all_tags[level],1,FALSE),""),
IFERROR(VLOOKUP($N623,all_tags[level],1,FALSE),""),
IFERROR(VLOOKUP($O623,all_tags[level],1,FALSE),"")
)</f>
        <v>explainer</v>
      </c>
      <c r="AF623" s="5" t="str">
        <f>_xlfn.TEXTJOIN("#",TRUE,
IFERROR(VLOOKUP($F623,all_tags[style],1,FALSE),""),
IFERROR(VLOOKUP($G623,all_tags[style],1,FALSE),""),
IFERROR(VLOOKUP($H623,all_tags[style],1,FALSE),""),
IFERROR(VLOOKUP($I623,all_tags[style],1,FALSE),""),
IFERROR(VLOOKUP($J623,all_tags[style],1,FALSE),""),
IFERROR(VLOOKUP($K623,all_tags[style],1,FALSE),""),
IFERROR(VLOOKUP($L623,all_tags[style],1,FALSE),""),
IFERROR(VLOOKUP($M623,all_tags[style],1,FALSE),""),
IFERROR(VLOOKUP($N623,all_tags[style],1,FALSE),""),
IFERROR(VLOOKUP($O623,all_tags[style],1,FALSE),"")
)</f>
        <v/>
      </c>
      <c r="AG623" s="5" t="str">
        <f>_xlfn.TEXTJOIN("#",TRUE,
IFERROR(VLOOKUP($F623,all_tags[theme],1,FALSE),""),
IFERROR(VLOOKUP($G623,all_tags[theme],1,FALSE),""),
IFERROR(VLOOKUP($H623,all_tags[theme],1,FALSE),""),
IFERROR(VLOOKUP($I623,all_tags[theme],1,FALSE),""),
IFERROR(VLOOKUP($J623,all_tags[theme],1,FALSE),""),
IFERROR(VLOOKUP($K623,all_tags[theme],1,FALSE),""),
IFERROR(VLOOKUP($L623,all_tags[theme],1,FALSE),""),
IFERROR(VLOOKUP($M623,all_tags[theme],1,FALSE),""),
IFERROR(VLOOKUP($N623,all_tags[theme],1,FALSE),""),
IFERROR(VLOOKUP($O623,all_tags[theme],1,FALSE),"")
)</f>
        <v/>
      </c>
      <c r="AH623" s="5" t="str">
        <f>_xlfn.TEXTJOIN("#",TRUE,
IFERROR(VLOOKUP($F623,all_tags[topic],1,FALSE),""),
IFERROR(VLOOKUP($G623,all_tags[topic],1,FALSE),""),
IFERROR(VLOOKUP($H623,all_tags[topic],1,FALSE),""),
IFERROR(VLOOKUP($I623,all_tags[topic],1,FALSE),""),
IFERROR(VLOOKUP($J623,all_tags[topic],1,FALSE),""),
IFERROR(VLOOKUP($K623,all_tags[topic],1,FALSE),""),
IFERROR(VLOOKUP($L623,all_tags[topic],1,FALSE),""),
IFERROR(VLOOKUP($M623,all_tags[topic],1,FALSE),""),
IFERROR(VLOOKUP($N623,all_tags[topic],1,FALSE),""),
IFERROR(VLOOKUP($O623,all_tags[topic],1,FALSE),"")
)</f>
        <v/>
      </c>
      <c r="AI623" s="5" t="str">
        <f>_xlfn.TEXTJOIN("#",TRUE,
IFERROR(VLOOKUP($F623,all_tags[area],1,FALSE),""),
IFERROR(VLOOKUP($G623,all_tags[area],1,FALSE),""),
IFERROR(VLOOKUP($H623,all_tags[area],1,FALSE),""),
IFERROR(VLOOKUP($I623,all_tags[area],1,FALSE),""),
IFERROR(VLOOKUP($J623,all_tags[area],1,FALSE),""),
IFERROR(VLOOKUP($K623,all_tags[area],1,FALSE),""),
IFERROR(VLOOKUP($L623,all_tags[area],1,FALSE),""),
IFERROR(VLOOKUP($M623,all_tags[area],1,FALSE),""),
IFERROR(VLOOKUP($N623,all_tags[area],1,FALSE),""),
IFERROR(VLOOKUP($O623,all_tags[area],1,FALSE),"")
)</f>
        <v>ml#chart</v>
      </c>
      <c r="AJ623" s="5" t="str">
        <f>_xlfn.TEXTJOIN("#",TRUE,
IFERROR(VLOOKUP($F623,all_tags[technology],1,FALSE),""),
IFERROR(VLOOKUP($G623,all_tags[technology],1,FALSE),""),
IFERROR(VLOOKUP($H623,all_tags[technology],1,FALSE),""),
IFERROR(VLOOKUP($I623,all_tags[technology],1,FALSE),""),
IFERROR(VLOOKUP($J623,all_tags[technology],1,FALSE),""),
IFERROR(VLOOKUP($K623,all_tags[technology],1,FALSE),""),
IFERROR(VLOOKUP($L623,all_tags[technology],1,FALSE),""),
IFERROR(VLOOKUP($M623,all_tags[technology],1,FALSE),""),
IFERROR(VLOOKUP($N623,all_tags[technology],1,FALSE),""),
IFERROR(VLOOKUP($O623,all_tags[technology],1,FALSE),"")
)</f>
        <v/>
      </c>
      <c r="AK623" s="5" t="str">
        <f>_xlfn.TEXTJOIN("#",TRUE,
IFERROR(VLOOKUP($F623,all_tags[other],1,FALSE),""),
IFERROR(VLOOKUP($G623,all_tags[other],1,FALSE),""),
IFERROR(VLOOKUP($H623,all_tags[other],1,FALSE),""),
IFERROR(VLOOKUP($I623,all_tags[other],1,FALSE),""),
IFERROR(VLOOKUP($J623,all_tags[other],1,FALSE),""),
IFERROR(VLOOKUP($K623,all_tags[other],1,FALSE),""),
IFERROR(VLOOKUP($L623,all_tags[other],1,FALSE),""),
IFERROR(VLOOKUP($M623,all_tags[other],1,FALSE),""),
IFERROR(VLOOKUP($N623,all_tags[other],1,FALSE),""),
IFERROR(VLOOKUP($O623,all_tags[other],1,FALSE),"")
)</f>
        <v/>
      </c>
      <c r="AL623" t="str">
        <f t="shared" si="9"/>
        <v>visual;infographic;explainer;ml;chart</v>
      </c>
    </row>
    <row r="624" spans="1:38" x14ac:dyDescent="0.25">
      <c r="A624" t="str">
        <f>source_data[[#This Row],[link_id]]</f>
        <v>L01375</v>
      </c>
      <c r="B624" t="str">
        <f>source_data[[#This Row],[link]]</f>
        <v>https://towardsdatascience.com/activation-functions-neural-networks-1cbd9f8d91d6</v>
      </c>
      <c r="C624" t="str">
        <f>source_data[[#This Row],[article_title]]</f>
        <v>Activation Functions in Neural Networks</v>
      </c>
      <c r="D624" t="str">
        <f>source_data[[#This Row],[concatenate]]</f>
        <v>post;explainer;technique;method;ml</v>
      </c>
      <c r="E624">
        <f>source_data[[#This Row],[tag_count]]</f>
        <v>5</v>
      </c>
      <c r="F624" t="str" cm="1">
        <f t="array" ref="F624:J624">_xlfn.TEXTSPLIT(Table5[[#This Row],[concatenate]],";")</f>
        <v>post</v>
      </c>
      <c r="G624" t="str">
        <v>explainer</v>
      </c>
      <c r="H624" t="str">
        <v>technique</v>
      </c>
      <c r="I624" t="str">
        <v>method</v>
      </c>
      <c r="J624" t="str">
        <v>ml</v>
      </c>
      <c r="Q624">
        <f>IF(ISBLANK(F624),-1,COUNTIF(all_tags[],F624)-COUNTIF(all_tags[category],F624))</f>
        <v>1</v>
      </c>
      <c r="R624">
        <f>IF(ISBLANK(G624),-1,COUNTIF(all_tags[],G624)-COUNTIF(all_tags[category],G624))</f>
        <v>1</v>
      </c>
      <c r="S624">
        <f>IF(ISBLANK(H624),-1,COUNTIF(all_tags[],H624)-COUNTIF(all_tags[category],H624))</f>
        <v>1</v>
      </c>
      <c r="T624">
        <f>IF(ISBLANK(I624),-1,COUNTIF(all_tags[],I624)-COUNTIF(all_tags[category],I624))</f>
        <v>1</v>
      </c>
      <c r="U624">
        <f>IF(ISBLANK(J624),-1,COUNTIF(all_tags[],J624)-COUNTIF(all_tags[category],J624))</f>
        <v>1</v>
      </c>
      <c r="V624">
        <f>IF(ISBLANK(K624),-1,COUNTIF(all_tags[],K624)-COUNTIF(all_tags[category],K624))</f>
        <v>-1</v>
      </c>
      <c r="W624">
        <f>IF(ISBLANK(L624),-1,COUNTIF(all_tags[],L624)-COUNTIF(all_tags[category],L624))</f>
        <v>-1</v>
      </c>
      <c r="X624">
        <f>IF(ISBLANK(M624),-1,COUNTIF(all_tags[],M624)-COUNTIF(all_tags[category],M624))</f>
        <v>-1</v>
      </c>
      <c r="Y624">
        <f>IF(ISBLANK(N624),-1,COUNTIF(all_tags[],N624)-COUNTIF(all_tags[category],N624))</f>
        <v>-1</v>
      </c>
      <c r="Z624">
        <f>IF(ISBLANK(O624),-1,COUNTIF(all_tags[],O624)-COUNTIF(all_tags[category],O624))</f>
        <v>-1</v>
      </c>
      <c r="AB624" t="str">
        <f>Table5[[#This Row],[link_id]]</f>
        <v>L01375</v>
      </c>
      <c r="AC624" s="5" t="str">
        <f>_xlfn.TEXTJOIN("#",TRUE,
IFERROR(VLOOKUP($F624,all_tags[format],1,FALSE),""),
IFERROR(VLOOKUP($G624,all_tags[format],1,FALSE),""),
IFERROR(VLOOKUP($H624,all_tags[format],1,FALSE),""),
IFERROR(VLOOKUP($I624,all_tags[format],1,FALSE),""),
IFERROR(VLOOKUP($J624,all_tags[format],1,FALSE),""),
IFERROR(VLOOKUP($K624,all_tags[format],1,FALSE),""),
IFERROR(VLOOKUP($L624,all_tags[format],1,FALSE),""),
IFERROR(VLOOKUP($M624,all_tags[format],1,FALSE),""),
IFERROR(VLOOKUP($N624,all_tags[format],1,FALSE),""),
IFERROR(VLOOKUP($O624,all_tags[format],1,FALSE),"")
)</f>
        <v>post</v>
      </c>
      <c r="AD624" s="5" t="str">
        <f>_xlfn.TEXTJOIN("#",TRUE,
IFERROR(VLOOKUP($F624,all_tags[type],1,FALSE),""),
IFERROR(VLOOKUP($G624,all_tags[type],1,FALSE),""),
IFERROR(VLOOKUP($H624,all_tags[type],1,FALSE),""),
IFERROR(VLOOKUP($I624,all_tags[type],1,FALSE),""),
IFERROR(VLOOKUP($J624,all_tags[type],1,FALSE),""),
IFERROR(VLOOKUP($K624,all_tags[type],1,FALSE),""),
IFERROR(VLOOKUP($L624,all_tags[type],1,FALSE),""),
IFERROR(VLOOKUP($M624,all_tags[type],1,FALSE),""),
IFERROR(VLOOKUP($N624,all_tags[type],1,FALSE),""),
IFERROR(VLOOKUP($O624,all_tags[type],1,FALSE),"")
)</f>
        <v/>
      </c>
      <c r="AE624" s="5" t="str">
        <f>_xlfn.TEXTJOIN("#",TRUE,
IFERROR(VLOOKUP($F624,all_tags[level],1,FALSE),""),
IFERROR(VLOOKUP($G624,all_tags[level],1,FALSE),""),
IFERROR(VLOOKUP($H624,all_tags[level],1,FALSE),""),
IFERROR(VLOOKUP($I624,all_tags[level],1,FALSE),""),
IFERROR(VLOOKUP($J624,all_tags[level],1,FALSE),""),
IFERROR(VLOOKUP($K624,all_tags[level],1,FALSE),""),
IFERROR(VLOOKUP($L624,all_tags[level],1,FALSE),""),
IFERROR(VLOOKUP($M624,all_tags[level],1,FALSE),""),
IFERROR(VLOOKUP($N624,all_tags[level],1,FALSE),""),
IFERROR(VLOOKUP($O624,all_tags[level],1,FALSE),"")
)</f>
        <v>explainer</v>
      </c>
      <c r="AF624" s="5" t="str">
        <f>_xlfn.TEXTJOIN("#",TRUE,
IFERROR(VLOOKUP($F624,all_tags[style],1,FALSE),""),
IFERROR(VLOOKUP($G624,all_tags[style],1,FALSE),""),
IFERROR(VLOOKUP($H624,all_tags[style],1,FALSE),""),
IFERROR(VLOOKUP($I624,all_tags[style],1,FALSE),""),
IFERROR(VLOOKUP($J624,all_tags[style],1,FALSE),""),
IFERROR(VLOOKUP($K624,all_tags[style],1,FALSE),""),
IFERROR(VLOOKUP($L624,all_tags[style],1,FALSE),""),
IFERROR(VLOOKUP($M624,all_tags[style],1,FALSE),""),
IFERROR(VLOOKUP($N624,all_tags[style],1,FALSE),""),
IFERROR(VLOOKUP($O624,all_tags[style],1,FALSE),"")
)</f>
        <v/>
      </c>
      <c r="AG624" s="5" t="str">
        <f>_xlfn.TEXTJOIN("#",TRUE,
IFERROR(VLOOKUP($F624,all_tags[theme],1,FALSE),""),
IFERROR(VLOOKUP($G624,all_tags[theme],1,FALSE),""),
IFERROR(VLOOKUP($H624,all_tags[theme],1,FALSE),""),
IFERROR(VLOOKUP($I624,all_tags[theme],1,FALSE),""),
IFERROR(VLOOKUP($J624,all_tags[theme],1,FALSE),""),
IFERROR(VLOOKUP($K624,all_tags[theme],1,FALSE),""),
IFERROR(VLOOKUP($L624,all_tags[theme],1,FALSE),""),
IFERROR(VLOOKUP($M624,all_tags[theme],1,FALSE),""),
IFERROR(VLOOKUP($N624,all_tags[theme],1,FALSE),""),
IFERROR(VLOOKUP($O624,all_tags[theme],1,FALSE),"")
)</f>
        <v/>
      </c>
      <c r="AH624" s="5" t="str">
        <f>_xlfn.TEXTJOIN("#",TRUE,
IFERROR(VLOOKUP($F624,all_tags[topic],1,FALSE),""),
IFERROR(VLOOKUP($G624,all_tags[topic],1,FALSE),""),
IFERROR(VLOOKUP($H624,all_tags[topic],1,FALSE),""),
IFERROR(VLOOKUP($I624,all_tags[topic],1,FALSE),""),
IFERROR(VLOOKUP($J624,all_tags[topic],1,FALSE),""),
IFERROR(VLOOKUP($K624,all_tags[topic],1,FALSE),""),
IFERROR(VLOOKUP($L624,all_tags[topic],1,FALSE),""),
IFERROR(VLOOKUP($M624,all_tags[topic],1,FALSE),""),
IFERROR(VLOOKUP($N624,all_tags[topic],1,FALSE),""),
IFERROR(VLOOKUP($O624,all_tags[topic],1,FALSE),"")
)</f>
        <v>technique#method</v>
      </c>
      <c r="AI624" s="5" t="str">
        <f>_xlfn.TEXTJOIN("#",TRUE,
IFERROR(VLOOKUP($F624,all_tags[area],1,FALSE),""),
IFERROR(VLOOKUP($G624,all_tags[area],1,FALSE),""),
IFERROR(VLOOKUP($H624,all_tags[area],1,FALSE),""),
IFERROR(VLOOKUP($I624,all_tags[area],1,FALSE),""),
IFERROR(VLOOKUP($J624,all_tags[area],1,FALSE),""),
IFERROR(VLOOKUP($K624,all_tags[area],1,FALSE),""),
IFERROR(VLOOKUP($L624,all_tags[area],1,FALSE),""),
IFERROR(VLOOKUP($M624,all_tags[area],1,FALSE),""),
IFERROR(VLOOKUP($N624,all_tags[area],1,FALSE),""),
IFERROR(VLOOKUP($O624,all_tags[area],1,FALSE),"")
)</f>
        <v>ml</v>
      </c>
      <c r="AJ624" s="5" t="str">
        <f>_xlfn.TEXTJOIN("#",TRUE,
IFERROR(VLOOKUP($F624,all_tags[technology],1,FALSE),""),
IFERROR(VLOOKUP($G624,all_tags[technology],1,FALSE),""),
IFERROR(VLOOKUP($H624,all_tags[technology],1,FALSE),""),
IFERROR(VLOOKUP($I624,all_tags[technology],1,FALSE),""),
IFERROR(VLOOKUP($J624,all_tags[technology],1,FALSE),""),
IFERROR(VLOOKUP($K624,all_tags[technology],1,FALSE),""),
IFERROR(VLOOKUP($L624,all_tags[technology],1,FALSE),""),
IFERROR(VLOOKUP($M624,all_tags[technology],1,FALSE),""),
IFERROR(VLOOKUP($N624,all_tags[technology],1,FALSE),""),
IFERROR(VLOOKUP($O624,all_tags[technology],1,FALSE),"")
)</f>
        <v/>
      </c>
      <c r="AK624" s="5" t="str">
        <f>_xlfn.TEXTJOIN("#",TRUE,
IFERROR(VLOOKUP($F624,all_tags[other],1,FALSE),""),
IFERROR(VLOOKUP($G624,all_tags[other],1,FALSE),""),
IFERROR(VLOOKUP($H624,all_tags[other],1,FALSE),""),
IFERROR(VLOOKUP($I624,all_tags[other],1,FALSE),""),
IFERROR(VLOOKUP($J624,all_tags[other],1,FALSE),""),
IFERROR(VLOOKUP($K624,all_tags[other],1,FALSE),""),
IFERROR(VLOOKUP($L624,all_tags[other],1,FALSE),""),
IFERROR(VLOOKUP($M624,all_tags[other],1,FALSE),""),
IFERROR(VLOOKUP($N624,all_tags[other],1,FALSE),""),
IFERROR(VLOOKUP($O624,all_tags[other],1,FALSE),"")
)</f>
        <v/>
      </c>
      <c r="AL624" t="str">
        <f t="shared" si="9"/>
        <v>post;explainer;technique;method;ml</v>
      </c>
    </row>
    <row r="625" spans="1:38" x14ac:dyDescent="0.25">
      <c r="A625" t="str">
        <f>source_data[[#This Row],[link_id]]</f>
        <v>L01377</v>
      </c>
      <c r="B625" t="str">
        <f>source_data[[#This Row],[link]]</f>
        <v>https://distill.pub/2019/activation-atlas/</v>
      </c>
      <c r="C625" t="str">
        <f>source_data[[#This Row],[article_title]]</f>
        <v>Exploring Neural Networks with Activation Atlases</v>
      </c>
      <c r="D625" t="str">
        <f>source_data[[#This Row],[concatenate]]</f>
        <v>paper;research;concept;technique;ml;feature-visualization</v>
      </c>
      <c r="E625">
        <f>source_data[[#This Row],[tag_count]]</f>
        <v>5</v>
      </c>
      <c r="F625" t="str" cm="1">
        <f t="array" ref="F625:K625">_xlfn.TEXTSPLIT(Table5[[#This Row],[concatenate]],";")</f>
        <v>paper</v>
      </c>
      <c r="G625" t="str">
        <v>research</v>
      </c>
      <c r="H625" t="str">
        <v>concept</v>
      </c>
      <c r="I625" t="str">
        <v>technique</v>
      </c>
      <c r="J625" t="str">
        <v>ml</v>
      </c>
      <c r="K625" t="str">
        <v>feature-visualization</v>
      </c>
      <c r="Q625">
        <f>IF(ISBLANK(F625),-1,COUNTIF(all_tags[],F625)-COUNTIF(all_tags[category],F625))</f>
        <v>1</v>
      </c>
      <c r="R625">
        <f>IF(ISBLANK(G625),-1,COUNTIF(all_tags[],G625)-COUNTIF(all_tags[category],G625))</f>
        <v>1</v>
      </c>
      <c r="S625">
        <f>IF(ISBLANK(H625),-1,COUNTIF(all_tags[],H625)-COUNTIF(all_tags[category],H625))</f>
        <v>1</v>
      </c>
      <c r="T625">
        <f>IF(ISBLANK(I625),-1,COUNTIF(all_tags[],I625)-COUNTIF(all_tags[category],I625))</f>
        <v>1</v>
      </c>
      <c r="U625">
        <f>IF(ISBLANK(J625),-1,COUNTIF(all_tags[],J625)-COUNTIF(all_tags[category],J625))</f>
        <v>1</v>
      </c>
      <c r="V625">
        <f>IF(ISBLANK(K625),-1,COUNTIF(all_tags[],K625)-COUNTIF(all_tags[category],K625))</f>
        <v>1</v>
      </c>
      <c r="W625">
        <f>IF(ISBLANK(L625),-1,COUNTIF(all_tags[],L625)-COUNTIF(all_tags[category],L625))</f>
        <v>-1</v>
      </c>
      <c r="X625">
        <f>IF(ISBLANK(M625),-1,COUNTIF(all_tags[],M625)-COUNTIF(all_tags[category],M625))</f>
        <v>-1</v>
      </c>
      <c r="Y625">
        <f>IF(ISBLANK(N625),-1,COUNTIF(all_tags[],N625)-COUNTIF(all_tags[category],N625))</f>
        <v>-1</v>
      </c>
      <c r="Z625">
        <f>IF(ISBLANK(O625),-1,COUNTIF(all_tags[],O625)-COUNTIF(all_tags[category],O625))</f>
        <v>-1</v>
      </c>
      <c r="AB625" t="str">
        <f>Table5[[#This Row],[link_id]]</f>
        <v>L01377</v>
      </c>
      <c r="AC625" s="5" t="str">
        <f>_xlfn.TEXTJOIN("#",TRUE,
IFERROR(VLOOKUP($F625,all_tags[format],1,FALSE),""),
IFERROR(VLOOKUP($G625,all_tags[format],1,FALSE),""),
IFERROR(VLOOKUP($H625,all_tags[format],1,FALSE),""),
IFERROR(VLOOKUP($I625,all_tags[format],1,FALSE),""),
IFERROR(VLOOKUP($J625,all_tags[format],1,FALSE),""),
IFERROR(VLOOKUP($K625,all_tags[format],1,FALSE),""),
IFERROR(VLOOKUP($L625,all_tags[format],1,FALSE),""),
IFERROR(VLOOKUP($M625,all_tags[format],1,FALSE),""),
IFERROR(VLOOKUP($N625,all_tags[format],1,FALSE),""),
IFERROR(VLOOKUP($O625,all_tags[format],1,FALSE),"")
)</f>
        <v>paper</v>
      </c>
      <c r="AD625" s="5" t="str">
        <f>_xlfn.TEXTJOIN("#",TRUE,
IFERROR(VLOOKUP($F625,all_tags[type],1,FALSE),""),
IFERROR(VLOOKUP($G625,all_tags[type],1,FALSE),""),
IFERROR(VLOOKUP($H625,all_tags[type],1,FALSE),""),
IFERROR(VLOOKUP($I625,all_tags[type],1,FALSE),""),
IFERROR(VLOOKUP($J625,all_tags[type],1,FALSE),""),
IFERROR(VLOOKUP($K625,all_tags[type],1,FALSE),""),
IFERROR(VLOOKUP($L625,all_tags[type],1,FALSE),""),
IFERROR(VLOOKUP($M625,all_tags[type],1,FALSE),""),
IFERROR(VLOOKUP($N625,all_tags[type],1,FALSE),""),
IFERROR(VLOOKUP($O625,all_tags[type],1,FALSE),"")
)</f>
        <v>research</v>
      </c>
      <c r="AE625" s="5" t="str">
        <f>_xlfn.TEXTJOIN("#",TRUE,
IFERROR(VLOOKUP($F625,all_tags[level],1,FALSE),""),
IFERROR(VLOOKUP($G625,all_tags[level],1,FALSE),""),
IFERROR(VLOOKUP($H625,all_tags[level],1,FALSE),""),
IFERROR(VLOOKUP($I625,all_tags[level],1,FALSE),""),
IFERROR(VLOOKUP($J625,all_tags[level],1,FALSE),""),
IFERROR(VLOOKUP($K625,all_tags[level],1,FALSE),""),
IFERROR(VLOOKUP($L625,all_tags[level],1,FALSE),""),
IFERROR(VLOOKUP($M625,all_tags[level],1,FALSE),""),
IFERROR(VLOOKUP($N625,all_tags[level],1,FALSE),""),
IFERROR(VLOOKUP($O625,all_tags[level],1,FALSE),"")
)</f>
        <v/>
      </c>
      <c r="AF625" s="5" t="str">
        <f>_xlfn.TEXTJOIN("#",TRUE,
IFERROR(VLOOKUP($F625,all_tags[style],1,FALSE),""),
IFERROR(VLOOKUP($G625,all_tags[style],1,FALSE),""),
IFERROR(VLOOKUP($H625,all_tags[style],1,FALSE),""),
IFERROR(VLOOKUP($I625,all_tags[style],1,FALSE),""),
IFERROR(VLOOKUP($J625,all_tags[style],1,FALSE),""),
IFERROR(VLOOKUP($K625,all_tags[style],1,FALSE),""),
IFERROR(VLOOKUP($L625,all_tags[style],1,FALSE),""),
IFERROR(VLOOKUP($M625,all_tags[style],1,FALSE),""),
IFERROR(VLOOKUP($N625,all_tags[style],1,FALSE),""),
IFERROR(VLOOKUP($O625,all_tags[style],1,FALSE),"")
)</f>
        <v/>
      </c>
      <c r="AG625" s="5" t="str">
        <f>_xlfn.TEXTJOIN("#",TRUE,
IFERROR(VLOOKUP($F625,all_tags[theme],1,FALSE),""),
IFERROR(VLOOKUP($G625,all_tags[theme],1,FALSE),""),
IFERROR(VLOOKUP($H625,all_tags[theme],1,FALSE),""),
IFERROR(VLOOKUP($I625,all_tags[theme],1,FALSE),""),
IFERROR(VLOOKUP($J625,all_tags[theme],1,FALSE),""),
IFERROR(VLOOKUP($K625,all_tags[theme],1,FALSE),""),
IFERROR(VLOOKUP($L625,all_tags[theme],1,FALSE),""),
IFERROR(VLOOKUP($M625,all_tags[theme],1,FALSE),""),
IFERROR(VLOOKUP($N625,all_tags[theme],1,FALSE),""),
IFERROR(VLOOKUP($O625,all_tags[theme],1,FALSE),"")
)</f>
        <v/>
      </c>
      <c r="AH625" s="5" t="str">
        <f>_xlfn.TEXTJOIN("#",TRUE,
IFERROR(VLOOKUP($F625,all_tags[topic],1,FALSE),""),
IFERROR(VLOOKUP($G625,all_tags[topic],1,FALSE),""),
IFERROR(VLOOKUP($H625,all_tags[topic],1,FALSE),""),
IFERROR(VLOOKUP($I625,all_tags[topic],1,FALSE),""),
IFERROR(VLOOKUP($J625,all_tags[topic],1,FALSE),""),
IFERROR(VLOOKUP($K625,all_tags[topic],1,FALSE),""),
IFERROR(VLOOKUP($L625,all_tags[topic],1,FALSE),""),
IFERROR(VLOOKUP($M625,all_tags[topic],1,FALSE),""),
IFERROR(VLOOKUP($N625,all_tags[topic],1,FALSE),""),
IFERROR(VLOOKUP($O625,all_tags[topic],1,FALSE),"")
)</f>
        <v>concept#technique</v>
      </c>
      <c r="AI625" s="5" t="str">
        <f>_xlfn.TEXTJOIN("#",TRUE,
IFERROR(VLOOKUP($F625,all_tags[area],1,FALSE),""),
IFERROR(VLOOKUP($G625,all_tags[area],1,FALSE),""),
IFERROR(VLOOKUP($H625,all_tags[area],1,FALSE),""),
IFERROR(VLOOKUP($I625,all_tags[area],1,FALSE),""),
IFERROR(VLOOKUP($J625,all_tags[area],1,FALSE),""),
IFERROR(VLOOKUP($K625,all_tags[area],1,FALSE),""),
IFERROR(VLOOKUP($L625,all_tags[area],1,FALSE),""),
IFERROR(VLOOKUP($M625,all_tags[area],1,FALSE),""),
IFERROR(VLOOKUP($N625,all_tags[area],1,FALSE),""),
IFERROR(VLOOKUP($O625,all_tags[area],1,FALSE),"")
)</f>
        <v>ml#feature-visualization</v>
      </c>
      <c r="AJ625" s="5" t="str">
        <f>_xlfn.TEXTJOIN("#",TRUE,
IFERROR(VLOOKUP($F625,all_tags[technology],1,FALSE),""),
IFERROR(VLOOKUP($G625,all_tags[technology],1,FALSE),""),
IFERROR(VLOOKUP($H625,all_tags[technology],1,FALSE),""),
IFERROR(VLOOKUP($I625,all_tags[technology],1,FALSE),""),
IFERROR(VLOOKUP($J625,all_tags[technology],1,FALSE),""),
IFERROR(VLOOKUP($K625,all_tags[technology],1,FALSE),""),
IFERROR(VLOOKUP($L625,all_tags[technology],1,FALSE),""),
IFERROR(VLOOKUP($M625,all_tags[technology],1,FALSE),""),
IFERROR(VLOOKUP($N625,all_tags[technology],1,FALSE),""),
IFERROR(VLOOKUP($O625,all_tags[technology],1,FALSE),"")
)</f>
        <v/>
      </c>
      <c r="AK625" s="5" t="str">
        <f>_xlfn.TEXTJOIN("#",TRUE,
IFERROR(VLOOKUP($F625,all_tags[other],1,FALSE),""),
IFERROR(VLOOKUP($G625,all_tags[other],1,FALSE),""),
IFERROR(VLOOKUP($H625,all_tags[other],1,FALSE),""),
IFERROR(VLOOKUP($I625,all_tags[other],1,FALSE),""),
IFERROR(VLOOKUP($J625,all_tags[other],1,FALSE),""),
IFERROR(VLOOKUP($K625,all_tags[other],1,FALSE),""),
IFERROR(VLOOKUP($L625,all_tags[other],1,FALSE),""),
IFERROR(VLOOKUP($M625,all_tags[other],1,FALSE),""),
IFERROR(VLOOKUP($N625,all_tags[other],1,FALSE),""),
IFERROR(VLOOKUP($O625,all_tags[other],1,FALSE),"")
)</f>
        <v/>
      </c>
      <c r="AL625" t="str">
        <f t="shared" si="9"/>
        <v>paper;research;concept;technique;ml;feature-visualization</v>
      </c>
    </row>
    <row r="626" spans="1:38" x14ac:dyDescent="0.25">
      <c r="A626" t="str">
        <f>source_data[[#This Row],[link_id]]</f>
        <v>L01383</v>
      </c>
      <c r="B626" t="str">
        <f>source_data[[#This Row],[link]]</f>
        <v>https://www.freecodecamp.org/news/mongodb-crud-app/</v>
      </c>
      <c r="C626" t="str">
        <f>source_data[[#This Row],[article_title]]</f>
        <v>MongoDB Tutorial - CRUD app from scratch using Node.js</v>
      </c>
      <c r="D626" t="str">
        <f>source_data[[#This Row],[concatenate]]</f>
        <v>video;tutorial;technology;development;mongodb</v>
      </c>
      <c r="E626">
        <f>source_data[[#This Row],[tag_count]]</f>
        <v>5</v>
      </c>
      <c r="F626" t="str" cm="1">
        <f t="array" ref="F626:J626">_xlfn.TEXTSPLIT(Table5[[#This Row],[concatenate]],";")</f>
        <v>video</v>
      </c>
      <c r="G626" t="str">
        <v>tutorial</v>
      </c>
      <c r="H626" t="str">
        <v>technology</v>
      </c>
      <c r="I626" t="str">
        <v>development</v>
      </c>
      <c r="J626" t="str">
        <v>mongodb</v>
      </c>
      <c r="Q626">
        <f>IF(ISBLANK(F626),-1,COUNTIF(all_tags[],F626)-COUNTIF(all_tags[category],F626))</f>
        <v>1</v>
      </c>
      <c r="R626">
        <f>IF(ISBLANK(G626),-1,COUNTIF(all_tags[],G626)-COUNTIF(all_tags[category],G626))</f>
        <v>1</v>
      </c>
      <c r="S626">
        <f>IF(ISBLANK(H626),-1,COUNTIF(all_tags[],H626)-COUNTIF(all_tags[category],H626))</f>
        <v>1</v>
      </c>
      <c r="T626">
        <f>IF(ISBLANK(I626),-1,COUNTIF(all_tags[],I626)-COUNTIF(all_tags[category],I626))</f>
        <v>1</v>
      </c>
      <c r="U626">
        <f>IF(ISBLANK(J626),-1,COUNTIF(all_tags[],J626)-COUNTIF(all_tags[category],J626))</f>
        <v>1</v>
      </c>
      <c r="V626">
        <f>IF(ISBLANK(K626),-1,COUNTIF(all_tags[],K626)-COUNTIF(all_tags[category],K626))</f>
        <v>-1</v>
      </c>
      <c r="W626">
        <f>IF(ISBLANK(L626),-1,COUNTIF(all_tags[],L626)-COUNTIF(all_tags[category],L626))</f>
        <v>-1</v>
      </c>
      <c r="X626">
        <f>IF(ISBLANK(M626),-1,COUNTIF(all_tags[],M626)-COUNTIF(all_tags[category],M626))</f>
        <v>-1</v>
      </c>
      <c r="Y626">
        <f>IF(ISBLANK(N626),-1,COUNTIF(all_tags[],N626)-COUNTIF(all_tags[category],N626))</f>
        <v>-1</v>
      </c>
      <c r="Z626">
        <f>IF(ISBLANK(O626),-1,COUNTIF(all_tags[],O626)-COUNTIF(all_tags[category],O626))</f>
        <v>-1</v>
      </c>
      <c r="AB626" t="str">
        <f>Table5[[#This Row],[link_id]]</f>
        <v>L01383</v>
      </c>
      <c r="AC626" s="5" t="str">
        <f>_xlfn.TEXTJOIN("#",TRUE,
IFERROR(VLOOKUP($F626,all_tags[format],1,FALSE),""),
IFERROR(VLOOKUP($G626,all_tags[format],1,FALSE),""),
IFERROR(VLOOKUP($H626,all_tags[format],1,FALSE),""),
IFERROR(VLOOKUP($I626,all_tags[format],1,FALSE),""),
IFERROR(VLOOKUP($J626,all_tags[format],1,FALSE),""),
IFERROR(VLOOKUP($K626,all_tags[format],1,FALSE),""),
IFERROR(VLOOKUP($L626,all_tags[format],1,FALSE),""),
IFERROR(VLOOKUP($M626,all_tags[format],1,FALSE),""),
IFERROR(VLOOKUP($N626,all_tags[format],1,FALSE),""),
IFERROR(VLOOKUP($O626,all_tags[format],1,FALSE),"")
)</f>
        <v>video</v>
      </c>
      <c r="AD626" s="5" t="str">
        <f>_xlfn.TEXTJOIN("#",TRUE,
IFERROR(VLOOKUP($F626,all_tags[type],1,FALSE),""),
IFERROR(VLOOKUP($G626,all_tags[type],1,FALSE),""),
IFERROR(VLOOKUP($H626,all_tags[type],1,FALSE),""),
IFERROR(VLOOKUP($I626,all_tags[type],1,FALSE),""),
IFERROR(VLOOKUP($J626,all_tags[type],1,FALSE),""),
IFERROR(VLOOKUP($K626,all_tags[type],1,FALSE),""),
IFERROR(VLOOKUP($L626,all_tags[type],1,FALSE),""),
IFERROR(VLOOKUP($M626,all_tags[type],1,FALSE),""),
IFERROR(VLOOKUP($N626,all_tags[type],1,FALSE),""),
IFERROR(VLOOKUP($O626,all_tags[type],1,FALSE),"")
)</f>
        <v>tutorial</v>
      </c>
      <c r="AE626" s="5" t="str">
        <f>_xlfn.TEXTJOIN("#",TRUE,
IFERROR(VLOOKUP($F626,all_tags[level],1,FALSE),""),
IFERROR(VLOOKUP($G626,all_tags[level],1,FALSE),""),
IFERROR(VLOOKUP($H626,all_tags[level],1,FALSE),""),
IFERROR(VLOOKUP($I626,all_tags[level],1,FALSE),""),
IFERROR(VLOOKUP($J626,all_tags[level],1,FALSE),""),
IFERROR(VLOOKUP($K626,all_tags[level],1,FALSE),""),
IFERROR(VLOOKUP($L626,all_tags[level],1,FALSE),""),
IFERROR(VLOOKUP($M626,all_tags[level],1,FALSE),""),
IFERROR(VLOOKUP($N626,all_tags[level],1,FALSE),""),
IFERROR(VLOOKUP($O626,all_tags[level],1,FALSE),"")
)</f>
        <v/>
      </c>
      <c r="AF626" s="5" t="str">
        <f>_xlfn.TEXTJOIN("#",TRUE,
IFERROR(VLOOKUP($F626,all_tags[style],1,FALSE),""),
IFERROR(VLOOKUP($G626,all_tags[style],1,FALSE),""),
IFERROR(VLOOKUP($H626,all_tags[style],1,FALSE),""),
IFERROR(VLOOKUP($I626,all_tags[style],1,FALSE),""),
IFERROR(VLOOKUP($J626,all_tags[style],1,FALSE),""),
IFERROR(VLOOKUP($K626,all_tags[style],1,FALSE),""),
IFERROR(VLOOKUP($L626,all_tags[style],1,FALSE),""),
IFERROR(VLOOKUP($M626,all_tags[style],1,FALSE),""),
IFERROR(VLOOKUP($N626,all_tags[style],1,FALSE),""),
IFERROR(VLOOKUP($O626,all_tags[style],1,FALSE),"")
)</f>
        <v/>
      </c>
      <c r="AG626" s="5" t="str">
        <f>_xlfn.TEXTJOIN("#",TRUE,
IFERROR(VLOOKUP($F626,all_tags[theme],1,FALSE),""),
IFERROR(VLOOKUP($G626,all_tags[theme],1,FALSE),""),
IFERROR(VLOOKUP($H626,all_tags[theme],1,FALSE),""),
IFERROR(VLOOKUP($I626,all_tags[theme],1,FALSE),""),
IFERROR(VLOOKUP($J626,all_tags[theme],1,FALSE),""),
IFERROR(VLOOKUP($K626,all_tags[theme],1,FALSE),""),
IFERROR(VLOOKUP($L626,all_tags[theme],1,FALSE),""),
IFERROR(VLOOKUP($M626,all_tags[theme],1,FALSE),""),
IFERROR(VLOOKUP($N626,all_tags[theme],1,FALSE),""),
IFERROR(VLOOKUP($O626,all_tags[theme],1,FALSE),"")
)</f>
        <v/>
      </c>
      <c r="AH626" s="5" t="str">
        <f>_xlfn.TEXTJOIN("#",TRUE,
IFERROR(VLOOKUP($F626,all_tags[topic],1,FALSE),""),
IFERROR(VLOOKUP($G626,all_tags[topic],1,FALSE),""),
IFERROR(VLOOKUP($H626,all_tags[topic],1,FALSE),""),
IFERROR(VLOOKUP($I626,all_tags[topic],1,FALSE),""),
IFERROR(VLOOKUP($J626,all_tags[topic],1,FALSE),""),
IFERROR(VLOOKUP($K626,all_tags[topic],1,FALSE),""),
IFERROR(VLOOKUP($L626,all_tags[topic],1,FALSE),""),
IFERROR(VLOOKUP($M626,all_tags[topic],1,FALSE),""),
IFERROR(VLOOKUP($N626,all_tags[topic],1,FALSE),""),
IFERROR(VLOOKUP($O626,all_tags[topic],1,FALSE),"")
)</f>
        <v>technology</v>
      </c>
      <c r="AI626" s="5" t="str">
        <f>_xlfn.TEXTJOIN("#",TRUE,
IFERROR(VLOOKUP($F626,all_tags[area],1,FALSE),""),
IFERROR(VLOOKUP($G626,all_tags[area],1,FALSE),""),
IFERROR(VLOOKUP($H626,all_tags[area],1,FALSE),""),
IFERROR(VLOOKUP($I626,all_tags[area],1,FALSE),""),
IFERROR(VLOOKUP($J626,all_tags[area],1,FALSE),""),
IFERROR(VLOOKUP($K626,all_tags[area],1,FALSE),""),
IFERROR(VLOOKUP($L626,all_tags[area],1,FALSE),""),
IFERROR(VLOOKUP($M626,all_tags[area],1,FALSE),""),
IFERROR(VLOOKUP($N626,all_tags[area],1,FALSE),""),
IFERROR(VLOOKUP($O626,all_tags[area],1,FALSE),"")
)</f>
        <v>development</v>
      </c>
      <c r="AJ626" s="5" t="str">
        <f>_xlfn.TEXTJOIN("#",TRUE,
IFERROR(VLOOKUP($F626,all_tags[technology],1,FALSE),""),
IFERROR(VLOOKUP($G626,all_tags[technology],1,FALSE),""),
IFERROR(VLOOKUP($H626,all_tags[technology],1,FALSE),""),
IFERROR(VLOOKUP($I626,all_tags[technology],1,FALSE),""),
IFERROR(VLOOKUP($J626,all_tags[technology],1,FALSE),""),
IFERROR(VLOOKUP($K626,all_tags[technology],1,FALSE),""),
IFERROR(VLOOKUP($L626,all_tags[technology],1,FALSE),""),
IFERROR(VLOOKUP($M626,all_tags[technology],1,FALSE),""),
IFERROR(VLOOKUP($N626,all_tags[technology],1,FALSE),""),
IFERROR(VLOOKUP($O626,all_tags[technology],1,FALSE),"")
)</f>
        <v>mongodb</v>
      </c>
      <c r="AK626" s="5" t="str">
        <f>_xlfn.TEXTJOIN("#",TRUE,
IFERROR(VLOOKUP($F626,all_tags[other],1,FALSE),""),
IFERROR(VLOOKUP($G626,all_tags[other],1,FALSE),""),
IFERROR(VLOOKUP($H626,all_tags[other],1,FALSE),""),
IFERROR(VLOOKUP($I626,all_tags[other],1,FALSE),""),
IFERROR(VLOOKUP($J626,all_tags[other],1,FALSE),""),
IFERROR(VLOOKUP($K626,all_tags[other],1,FALSE),""),
IFERROR(VLOOKUP($L626,all_tags[other],1,FALSE),""),
IFERROR(VLOOKUP($M626,all_tags[other],1,FALSE),""),
IFERROR(VLOOKUP($N626,all_tags[other],1,FALSE),""),
IFERROR(VLOOKUP($O626,all_tags[other],1,FALSE),"")
)</f>
        <v/>
      </c>
      <c r="AL626" t="str">
        <f t="shared" si="9"/>
        <v>video;tutorial;technology;development;mongodb</v>
      </c>
    </row>
    <row r="627" spans="1:38" x14ac:dyDescent="0.25">
      <c r="A627" t="str">
        <f>source_data[[#This Row],[link_id]]</f>
        <v>L01384</v>
      </c>
      <c r="B627" t="str">
        <f>source_data[[#This Row],[link]]</f>
        <v>https://www.freecodecamp.org/news/learn-javascript-full-course/</v>
      </c>
      <c r="C627" t="str">
        <f>source_data[[#This Row],[article_title]]</f>
        <v>Learn JavaScript - Full 134-Part Course for Beginners</v>
      </c>
      <c r="D627" t="str">
        <f>source_data[[#This Row],[concatenate]]</f>
        <v>course;video;beginner;technology;javascript</v>
      </c>
      <c r="E627">
        <f>source_data[[#This Row],[tag_count]]</f>
        <v>4</v>
      </c>
      <c r="F627" t="str" cm="1">
        <f t="array" ref="F627:J627">_xlfn.TEXTSPLIT(Table5[[#This Row],[concatenate]],";")</f>
        <v>course</v>
      </c>
      <c r="G627" t="str">
        <v>video</v>
      </c>
      <c r="H627" t="str">
        <v>beginner</v>
      </c>
      <c r="I627" t="str">
        <v>technology</v>
      </c>
      <c r="J627" t="str">
        <v>javascript</v>
      </c>
      <c r="Q627">
        <f>IF(ISBLANK(F627),-1,COUNTIF(all_tags[],F627)-COUNTIF(all_tags[category],F627))</f>
        <v>1</v>
      </c>
      <c r="R627">
        <f>IF(ISBLANK(G627),-1,COUNTIF(all_tags[],G627)-COUNTIF(all_tags[category],G627))</f>
        <v>1</v>
      </c>
      <c r="S627">
        <f>IF(ISBLANK(H627),-1,COUNTIF(all_tags[],H627)-COUNTIF(all_tags[category],H627))</f>
        <v>1</v>
      </c>
      <c r="T627">
        <f>IF(ISBLANK(I627),-1,COUNTIF(all_tags[],I627)-COUNTIF(all_tags[category],I627))</f>
        <v>1</v>
      </c>
      <c r="U627">
        <f>IF(ISBLANK(J627),-1,COUNTIF(all_tags[],J627)-COUNTIF(all_tags[category],J627))</f>
        <v>1</v>
      </c>
      <c r="V627">
        <f>IF(ISBLANK(K627),-1,COUNTIF(all_tags[],K627)-COUNTIF(all_tags[category],K627))</f>
        <v>-1</v>
      </c>
      <c r="W627">
        <f>IF(ISBLANK(L627),-1,COUNTIF(all_tags[],L627)-COUNTIF(all_tags[category],L627))</f>
        <v>-1</v>
      </c>
      <c r="X627">
        <f>IF(ISBLANK(M627),-1,COUNTIF(all_tags[],M627)-COUNTIF(all_tags[category],M627))</f>
        <v>-1</v>
      </c>
      <c r="Y627">
        <f>IF(ISBLANK(N627),-1,COUNTIF(all_tags[],N627)-COUNTIF(all_tags[category],N627))</f>
        <v>-1</v>
      </c>
      <c r="Z627">
        <f>IF(ISBLANK(O627),-1,COUNTIF(all_tags[],O627)-COUNTIF(all_tags[category],O627))</f>
        <v>-1</v>
      </c>
      <c r="AB627" t="str">
        <f>Table5[[#This Row],[link_id]]</f>
        <v>L01384</v>
      </c>
      <c r="AC627" s="5" t="str">
        <f>_xlfn.TEXTJOIN("#",TRUE,
IFERROR(VLOOKUP($F627,all_tags[format],1,FALSE),""),
IFERROR(VLOOKUP($G627,all_tags[format],1,FALSE),""),
IFERROR(VLOOKUP($H627,all_tags[format],1,FALSE),""),
IFERROR(VLOOKUP($I627,all_tags[format],1,FALSE),""),
IFERROR(VLOOKUP($J627,all_tags[format],1,FALSE),""),
IFERROR(VLOOKUP($K627,all_tags[format],1,FALSE),""),
IFERROR(VLOOKUP($L627,all_tags[format],1,FALSE),""),
IFERROR(VLOOKUP($M627,all_tags[format],1,FALSE),""),
IFERROR(VLOOKUP($N627,all_tags[format],1,FALSE),""),
IFERROR(VLOOKUP($O627,all_tags[format],1,FALSE),"")
)</f>
        <v>course#video</v>
      </c>
      <c r="AD627" s="5" t="str">
        <f>_xlfn.TEXTJOIN("#",TRUE,
IFERROR(VLOOKUP($F627,all_tags[type],1,FALSE),""),
IFERROR(VLOOKUP($G627,all_tags[type],1,FALSE),""),
IFERROR(VLOOKUP($H627,all_tags[type],1,FALSE),""),
IFERROR(VLOOKUP($I627,all_tags[type],1,FALSE),""),
IFERROR(VLOOKUP($J627,all_tags[type],1,FALSE),""),
IFERROR(VLOOKUP($K627,all_tags[type],1,FALSE),""),
IFERROR(VLOOKUP($L627,all_tags[type],1,FALSE),""),
IFERROR(VLOOKUP($M627,all_tags[type],1,FALSE),""),
IFERROR(VLOOKUP($N627,all_tags[type],1,FALSE),""),
IFERROR(VLOOKUP($O627,all_tags[type],1,FALSE),"")
)</f>
        <v/>
      </c>
      <c r="AE627" s="5" t="str">
        <f>_xlfn.TEXTJOIN("#",TRUE,
IFERROR(VLOOKUP($F627,all_tags[level],1,FALSE),""),
IFERROR(VLOOKUP($G627,all_tags[level],1,FALSE),""),
IFERROR(VLOOKUP($H627,all_tags[level],1,FALSE),""),
IFERROR(VLOOKUP($I627,all_tags[level],1,FALSE),""),
IFERROR(VLOOKUP($J627,all_tags[level],1,FALSE),""),
IFERROR(VLOOKUP($K627,all_tags[level],1,FALSE),""),
IFERROR(VLOOKUP($L627,all_tags[level],1,FALSE),""),
IFERROR(VLOOKUP($M627,all_tags[level],1,FALSE),""),
IFERROR(VLOOKUP($N627,all_tags[level],1,FALSE),""),
IFERROR(VLOOKUP($O627,all_tags[level],1,FALSE),"")
)</f>
        <v>beginner</v>
      </c>
      <c r="AF627" s="5" t="str">
        <f>_xlfn.TEXTJOIN("#",TRUE,
IFERROR(VLOOKUP($F627,all_tags[style],1,FALSE),""),
IFERROR(VLOOKUP($G627,all_tags[style],1,FALSE),""),
IFERROR(VLOOKUP($H627,all_tags[style],1,FALSE),""),
IFERROR(VLOOKUP($I627,all_tags[style],1,FALSE),""),
IFERROR(VLOOKUP($J627,all_tags[style],1,FALSE),""),
IFERROR(VLOOKUP($K627,all_tags[style],1,FALSE),""),
IFERROR(VLOOKUP($L627,all_tags[style],1,FALSE),""),
IFERROR(VLOOKUP($M627,all_tags[style],1,FALSE),""),
IFERROR(VLOOKUP($N627,all_tags[style],1,FALSE),""),
IFERROR(VLOOKUP($O627,all_tags[style],1,FALSE),"")
)</f>
        <v/>
      </c>
      <c r="AG627" s="5" t="str">
        <f>_xlfn.TEXTJOIN("#",TRUE,
IFERROR(VLOOKUP($F627,all_tags[theme],1,FALSE),""),
IFERROR(VLOOKUP($G627,all_tags[theme],1,FALSE),""),
IFERROR(VLOOKUP($H627,all_tags[theme],1,FALSE),""),
IFERROR(VLOOKUP($I627,all_tags[theme],1,FALSE),""),
IFERROR(VLOOKUP($J627,all_tags[theme],1,FALSE),""),
IFERROR(VLOOKUP($K627,all_tags[theme],1,FALSE),""),
IFERROR(VLOOKUP($L627,all_tags[theme],1,FALSE),""),
IFERROR(VLOOKUP($M627,all_tags[theme],1,FALSE),""),
IFERROR(VLOOKUP($N627,all_tags[theme],1,FALSE),""),
IFERROR(VLOOKUP($O627,all_tags[theme],1,FALSE),"")
)</f>
        <v/>
      </c>
      <c r="AH627" s="5" t="str">
        <f>_xlfn.TEXTJOIN("#",TRUE,
IFERROR(VLOOKUP($F627,all_tags[topic],1,FALSE),""),
IFERROR(VLOOKUP($G627,all_tags[topic],1,FALSE),""),
IFERROR(VLOOKUP($H627,all_tags[topic],1,FALSE),""),
IFERROR(VLOOKUP($I627,all_tags[topic],1,FALSE),""),
IFERROR(VLOOKUP($J627,all_tags[topic],1,FALSE),""),
IFERROR(VLOOKUP($K627,all_tags[topic],1,FALSE),""),
IFERROR(VLOOKUP($L627,all_tags[topic],1,FALSE),""),
IFERROR(VLOOKUP($M627,all_tags[topic],1,FALSE),""),
IFERROR(VLOOKUP($N627,all_tags[topic],1,FALSE),""),
IFERROR(VLOOKUP($O627,all_tags[topic],1,FALSE),"")
)</f>
        <v>technology</v>
      </c>
      <c r="AI627" s="5" t="str">
        <f>_xlfn.TEXTJOIN("#",TRUE,
IFERROR(VLOOKUP($F627,all_tags[area],1,FALSE),""),
IFERROR(VLOOKUP($G627,all_tags[area],1,FALSE),""),
IFERROR(VLOOKUP($H627,all_tags[area],1,FALSE),""),
IFERROR(VLOOKUP($I627,all_tags[area],1,FALSE),""),
IFERROR(VLOOKUP($J627,all_tags[area],1,FALSE),""),
IFERROR(VLOOKUP($K627,all_tags[area],1,FALSE),""),
IFERROR(VLOOKUP($L627,all_tags[area],1,FALSE),""),
IFERROR(VLOOKUP($M627,all_tags[area],1,FALSE),""),
IFERROR(VLOOKUP($N627,all_tags[area],1,FALSE),""),
IFERROR(VLOOKUP($O627,all_tags[area],1,FALSE),"")
)</f>
        <v/>
      </c>
      <c r="AJ627" s="5" t="str">
        <f>_xlfn.TEXTJOIN("#",TRUE,
IFERROR(VLOOKUP($F627,all_tags[technology],1,FALSE),""),
IFERROR(VLOOKUP($G627,all_tags[technology],1,FALSE),""),
IFERROR(VLOOKUP($H627,all_tags[technology],1,FALSE),""),
IFERROR(VLOOKUP($I627,all_tags[technology],1,FALSE),""),
IFERROR(VLOOKUP($J627,all_tags[technology],1,FALSE),""),
IFERROR(VLOOKUP($K627,all_tags[technology],1,FALSE),""),
IFERROR(VLOOKUP($L627,all_tags[technology],1,FALSE),""),
IFERROR(VLOOKUP($M627,all_tags[technology],1,FALSE),""),
IFERROR(VLOOKUP($N627,all_tags[technology],1,FALSE),""),
IFERROR(VLOOKUP($O627,all_tags[technology],1,FALSE),"")
)</f>
        <v>javascript</v>
      </c>
      <c r="AK627" s="5" t="str">
        <f>_xlfn.TEXTJOIN("#",TRUE,
IFERROR(VLOOKUP($F627,all_tags[other],1,FALSE),""),
IFERROR(VLOOKUP($G627,all_tags[other],1,FALSE),""),
IFERROR(VLOOKUP($H627,all_tags[other],1,FALSE),""),
IFERROR(VLOOKUP($I627,all_tags[other],1,FALSE),""),
IFERROR(VLOOKUP($J627,all_tags[other],1,FALSE),""),
IFERROR(VLOOKUP($K627,all_tags[other],1,FALSE),""),
IFERROR(VLOOKUP($L627,all_tags[other],1,FALSE),""),
IFERROR(VLOOKUP($M627,all_tags[other],1,FALSE),""),
IFERROR(VLOOKUP($N627,all_tags[other],1,FALSE),""),
IFERROR(VLOOKUP($O627,all_tags[other],1,FALSE),"")
)</f>
        <v/>
      </c>
      <c r="AL627" t="str">
        <f t="shared" si="9"/>
        <v>course;video;beginner;technology;javascript</v>
      </c>
    </row>
    <row r="628" spans="1:38" x14ac:dyDescent="0.25">
      <c r="A628" t="str">
        <f>source_data[[#This Row],[link_id]]</f>
        <v>L01387</v>
      </c>
      <c r="B628" t="str">
        <f>source_data[[#This Row],[link]]</f>
        <v>https://twitter.com/neilrkaye/status/1050722881657864192/photo/1</v>
      </c>
      <c r="C628" t="str">
        <f>source_data[[#This Row],[article_title]]</f>
        <v>Map projections can be deceptive!
https://t.co/LAx6Ir9Dqq</v>
      </c>
      <c r="D628" t="str">
        <f>source_data[[#This Row],[concatenate]]</f>
        <v>post;dubious;data-viz;pitfall</v>
      </c>
      <c r="E628">
        <f>source_data[[#This Row],[tag_count]]</f>
        <v>4</v>
      </c>
      <c r="F628" t="str" cm="1">
        <f t="array" ref="F628:I628">_xlfn.TEXTSPLIT(Table5[[#This Row],[concatenate]],";")</f>
        <v>post</v>
      </c>
      <c r="G628" t="str">
        <v>dubious</v>
      </c>
      <c r="H628" t="str">
        <v>data-viz</v>
      </c>
      <c r="I628" t="str">
        <v>pitfall</v>
      </c>
      <c r="Q628">
        <f>IF(ISBLANK(F628),-1,COUNTIF(all_tags[],F628)-COUNTIF(all_tags[category],F628))</f>
        <v>1</v>
      </c>
      <c r="R628">
        <f>IF(ISBLANK(G628),-1,COUNTIF(all_tags[],G628)-COUNTIF(all_tags[category],G628))</f>
        <v>1</v>
      </c>
      <c r="S628">
        <f>IF(ISBLANK(H628),-1,COUNTIF(all_tags[],H628)-COUNTIF(all_tags[category],H628))</f>
        <v>1</v>
      </c>
      <c r="T628">
        <f>IF(ISBLANK(I628),-1,COUNTIF(all_tags[],I628)-COUNTIF(all_tags[category],I628))</f>
        <v>1</v>
      </c>
      <c r="U628">
        <f>IF(ISBLANK(J628),-1,COUNTIF(all_tags[],J628)-COUNTIF(all_tags[category],J628))</f>
        <v>-1</v>
      </c>
      <c r="V628">
        <f>IF(ISBLANK(K628),-1,COUNTIF(all_tags[],K628)-COUNTIF(all_tags[category],K628))</f>
        <v>-1</v>
      </c>
      <c r="W628">
        <f>IF(ISBLANK(L628),-1,COUNTIF(all_tags[],L628)-COUNTIF(all_tags[category],L628))</f>
        <v>-1</v>
      </c>
      <c r="X628">
        <f>IF(ISBLANK(M628),-1,COUNTIF(all_tags[],M628)-COUNTIF(all_tags[category],M628))</f>
        <v>-1</v>
      </c>
      <c r="Y628">
        <f>IF(ISBLANK(N628),-1,COUNTIF(all_tags[],N628)-COUNTIF(all_tags[category],N628))</f>
        <v>-1</v>
      </c>
      <c r="Z628">
        <f>IF(ISBLANK(O628),-1,COUNTIF(all_tags[],O628)-COUNTIF(all_tags[category],O628))</f>
        <v>-1</v>
      </c>
      <c r="AB628" t="str">
        <f>Table5[[#This Row],[link_id]]</f>
        <v>L01387</v>
      </c>
      <c r="AC628" s="5" t="str">
        <f>_xlfn.TEXTJOIN("#",TRUE,
IFERROR(VLOOKUP($F628,all_tags[format],1,FALSE),""),
IFERROR(VLOOKUP($G628,all_tags[format],1,FALSE),""),
IFERROR(VLOOKUP($H628,all_tags[format],1,FALSE),""),
IFERROR(VLOOKUP($I628,all_tags[format],1,FALSE),""),
IFERROR(VLOOKUP($J628,all_tags[format],1,FALSE),""),
IFERROR(VLOOKUP($K628,all_tags[format],1,FALSE),""),
IFERROR(VLOOKUP($L628,all_tags[format],1,FALSE),""),
IFERROR(VLOOKUP($M628,all_tags[format],1,FALSE),""),
IFERROR(VLOOKUP($N628,all_tags[format],1,FALSE),""),
IFERROR(VLOOKUP($O628,all_tags[format],1,FALSE),"")
)</f>
        <v>post</v>
      </c>
      <c r="AD628" s="5" t="str">
        <f>_xlfn.TEXTJOIN("#",TRUE,
IFERROR(VLOOKUP($F628,all_tags[type],1,FALSE),""),
IFERROR(VLOOKUP($G628,all_tags[type],1,FALSE),""),
IFERROR(VLOOKUP($H628,all_tags[type],1,FALSE),""),
IFERROR(VLOOKUP($I628,all_tags[type],1,FALSE),""),
IFERROR(VLOOKUP($J628,all_tags[type],1,FALSE),""),
IFERROR(VLOOKUP($K628,all_tags[type],1,FALSE),""),
IFERROR(VLOOKUP($L628,all_tags[type],1,FALSE),""),
IFERROR(VLOOKUP($M628,all_tags[type],1,FALSE),""),
IFERROR(VLOOKUP($N628,all_tags[type],1,FALSE),""),
IFERROR(VLOOKUP($O628,all_tags[type],1,FALSE),"")
)</f>
        <v/>
      </c>
      <c r="AE628" s="5" t="str">
        <f>_xlfn.TEXTJOIN("#",TRUE,
IFERROR(VLOOKUP($F628,all_tags[level],1,FALSE),""),
IFERROR(VLOOKUP($G628,all_tags[level],1,FALSE),""),
IFERROR(VLOOKUP($H628,all_tags[level],1,FALSE),""),
IFERROR(VLOOKUP($I628,all_tags[level],1,FALSE),""),
IFERROR(VLOOKUP($J628,all_tags[level],1,FALSE),""),
IFERROR(VLOOKUP($K628,all_tags[level],1,FALSE),""),
IFERROR(VLOOKUP($L628,all_tags[level],1,FALSE),""),
IFERROR(VLOOKUP($M628,all_tags[level],1,FALSE),""),
IFERROR(VLOOKUP($N628,all_tags[level],1,FALSE),""),
IFERROR(VLOOKUP($O628,all_tags[level],1,FALSE),"")
)</f>
        <v/>
      </c>
      <c r="AF628" s="5" t="str">
        <f>_xlfn.TEXTJOIN("#",TRUE,
IFERROR(VLOOKUP($F628,all_tags[style],1,FALSE),""),
IFERROR(VLOOKUP($G628,all_tags[style],1,FALSE),""),
IFERROR(VLOOKUP($H628,all_tags[style],1,FALSE),""),
IFERROR(VLOOKUP($I628,all_tags[style],1,FALSE),""),
IFERROR(VLOOKUP($J628,all_tags[style],1,FALSE),""),
IFERROR(VLOOKUP($K628,all_tags[style],1,FALSE),""),
IFERROR(VLOOKUP($L628,all_tags[style],1,FALSE),""),
IFERROR(VLOOKUP($M628,all_tags[style],1,FALSE),""),
IFERROR(VLOOKUP($N628,all_tags[style],1,FALSE),""),
IFERROR(VLOOKUP($O628,all_tags[style],1,FALSE),"")
)</f>
        <v>dubious</v>
      </c>
      <c r="AG628" s="5" t="str">
        <f>_xlfn.TEXTJOIN("#",TRUE,
IFERROR(VLOOKUP($F628,all_tags[theme],1,FALSE),""),
IFERROR(VLOOKUP($G628,all_tags[theme],1,FALSE),""),
IFERROR(VLOOKUP($H628,all_tags[theme],1,FALSE),""),
IFERROR(VLOOKUP($I628,all_tags[theme],1,FALSE),""),
IFERROR(VLOOKUP($J628,all_tags[theme],1,FALSE),""),
IFERROR(VLOOKUP($K628,all_tags[theme],1,FALSE),""),
IFERROR(VLOOKUP($L628,all_tags[theme],1,FALSE),""),
IFERROR(VLOOKUP($M628,all_tags[theme],1,FALSE),""),
IFERROR(VLOOKUP($N628,all_tags[theme],1,FALSE),""),
IFERROR(VLOOKUP($O628,all_tags[theme],1,FALSE),"")
)</f>
        <v>data-viz#pitfall</v>
      </c>
      <c r="AH628" s="5" t="str">
        <f>_xlfn.TEXTJOIN("#",TRUE,
IFERROR(VLOOKUP($F628,all_tags[topic],1,FALSE),""),
IFERROR(VLOOKUP($G628,all_tags[topic],1,FALSE),""),
IFERROR(VLOOKUP($H628,all_tags[topic],1,FALSE),""),
IFERROR(VLOOKUP($I628,all_tags[topic],1,FALSE),""),
IFERROR(VLOOKUP($J628,all_tags[topic],1,FALSE),""),
IFERROR(VLOOKUP($K628,all_tags[topic],1,FALSE),""),
IFERROR(VLOOKUP($L628,all_tags[topic],1,FALSE),""),
IFERROR(VLOOKUP($M628,all_tags[topic],1,FALSE),""),
IFERROR(VLOOKUP($N628,all_tags[topic],1,FALSE),""),
IFERROR(VLOOKUP($O628,all_tags[topic],1,FALSE),"")
)</f>
        <v/>
      </c>
      <c r="AI628" s="5" t="str">
        <f>_xlfn.TEXTJOIN("#",TRUE,
IFERROR(VLOOKUP($F628,all_tags[area],1,FALSE),""),
IFERROR(VLOOKUP($G628,all_tags[area],1,FALSE),""),
IFERROR(VLOOKUP($H628,all_tags[area],1,FALSE),""),
IFERROR(VLOOKUP($I628,all_tags[area],1,FALSE),""),
IFERROR(VLOOKUP($J628,all_tags[area],1,FALSE),""),
IFERROR(VLOOKUP($K628,all_tags[area],1,FALSE),""),
IFERROR(VLOOKUP($L628,all_tags[area],1,FALSE),""),
IFERROR(VLOOKUP($M628,all_tags[area],1,FALSE),""),
IFERROR(VLOOKUP($N628,all_tags[area],1,FALSE),""),
IFERROR(VLOOKUP($O628,all_tags[area],1,FALSE),"")
)</f>
        <v/>
      </c>
      <c r="AJ628" s="5" t="str">
        <f>_xlfn.TEXTJOIN("#",TRUE,
IFERROR(VLOOKUP($F628,all_tags[technology],1,FALSE),""),
IFERROR(VLOOKUP($G628,all_tags[technology],1,FALSE),""),
IFERROR(VLOOKUP($H628,all_tags[technology],1,FALSE),""),
IFERROR(VLOOKUP($I628,all_tags[technology],1,FALSE),""),
IFERROR(VLOOKUP($J628,all_tags[technology],1,FALSE),""),
IFERROR(VLOOKUP($K628,all_tags[technology],1,FALSE),""),
IFERROR(VLOOKUP($L628,all_tags[technology],1,FALSE),""),
IFERROR(VLOOKUP($M628,all_tags[technology],1,FALSE),""),
IFERROR(VLOOKUP($N628,all_tags[technology],1,FALSE),""),
IFERROR(VLOOKUP($O628,all_tags[technology],1,FALSE),"")
)</f>
        <v/>
      </c>
      <c r="AK628" s="5" t="str">
        <f>_xlfn.TEXTJOIN("#",TRUE,
IFERROR(VLOOKUP($F628,all_tags[other],1,FALSE),""),
IFERROR(VLOOKUP($G628,all_tags[other],1,FALSE),""),
IFERROR(VLOOKUP($H628,all_tags[other],1,FALSE),""),
IFERROR(VLOOKUP($I628,all_tags[other],1,FALSE),""),
IFERROR(VLOOKUP($J628,all_tags[other],1,FALSE),""),
IFERROR(VLOOKUP($K628,all_tags[other],1,FALSE),""),
IFERROR(VLOOKUP($L628,all_tags[other],1,FALSE),""),
IFERROR(VLOOKUP($M628,all_tags[other],1,FALSE),""),
IFERROR(VLOOKUP($N628,all_tags[other],1,FALSE),""),
IFERROR(VLOOKUP($O628,all_tags[other],1,FALSE),"")
)</f>
        <v/>
      </c>
      <c r="AL628" t="str">
        <f t="shared" si="9"/>
        <v>post;dubious;data-viz;pitfall</v>
      </c>
    </row>
    <row r="629" spans="1:38" x14ac:dyDescent="0.25">
      <c r="A629" t="str">
        <f>source_data[[#This Row],[link_id]]</f>
        <v>L01388</v>
      </c>
      <c r="B629" t="str">
        <f>source_data[[#This Row],[link]]</f>
        <v>https://blog.ippon.tech/plotting-with-d3/</v>
      </c>
      <c r="C629" t="str">
        <f>source_data[[#This Row],[article_title]]</f>
        <v>Plotting Points on Two Axes with D3.JS</v>
      </c>
      <c r="D629" t="str">
        <f>source_data[[#This Row],[concatenate]]</f>
        <v>post;how-to;data-viz;technique;technology;d3js</v>
      </c>
      <c r="E629">
        <f>source_data[[#This Row],[tag_count]]</f>
        <v>6</v>
      </c>
      <c r="F629" t="str" cm="1">
        <f t="array" ref="F629:K629">_xlfn.TEXTSPLIT(Table5[[#This Row],[concatenate]],";")</f>
        <v>post</v>
      </c>
      <c r="G629" t="str">
        <v>how-to</v>
      </c>
      <c r="H629" t="str">
        <v>data-viz</v>
      </c>
      <c r="I629" t="str">
        <v>technique</v>
      </c>
      <c r="J629" t="str">
        <v>technology</v>
      </c>
      <c r="K629" t="str">
        <v>d3js</v>
      </c>
      <c r="Q629">
        <f>IF(ISBLANK(F629),-1,COUNTIF(all_tags[],F629)-COUNTIF(all_tags[category],F629))</f>
        <v>1</v>
      </c>
      <c r="R629">
        <f>IF(ISBLANK(G629),-1,COUNTIF(all_tags[],G629)-COUNTIF(all_tags[category],G629))</f>
        <v>1</v>
      </c>
      <c r="S629">
        <f>IF(ISBLANK(H629),-1,COUNTIF(all_tags[],H629)-COUNTIF(all_tags[category],H629))</f>
        <v>1</v>
      </c>
      <c r="T629">
        <f>IF(ISBLANK(I629),-1,COUNTIF(all_tags[],I629)-COUNTIF(all_tags[category],I629))</f>
        <v>1</v>
      </c>
      <c r="U629">
        <f>IF(ISBLANK(J629),-1,COUNTIF(all_tags[],J629)-COUNTIF(all_tags[category],J629))</f>
        <v>1</v>
      </c>
      <c r="V629">
        <f>IF(ISBLANK(K629),-1,COUNTIF(all_tags[],K629)-COUNTIF(all_tags[category],K629))</f>
        <v>1</v>
      </c>
      <c r="W629">
        <f>IF(ISBLANK(L629),-1,COUNTIF(all_tags[],L629)-COUNTIF(all_tags[category],L629))</f>
        <v>-1</v>
      </c>
      <c r="X629">
        <f>IF(ISBLANK(M629),-1,COUNTIF(all_tags[],M629)-COUNTIF(all_tags[category],M629))</f>
        <v>-1</v>
      </c>
      <c r="Y629">
        <f>IF(ISBLANK(N629),-1,COUNTIF(all_tags[],N629)-COUNTIF(all_tags[category],N629))</f>
        <v>-1</v>
      </c>
      <c r="Z629">
        <f>IF(ISBLANK(O629),-1,COUNTIF(all_tags[],O629)-COUNTIF(all_tags[category],O629))</f>
        <v>-1</v>
      </c>
      <c r="AB629" t="str">
        <f>Table5[[#This Row],[link_id]]</f>
        <v>L01388</v>
      </c>
      <c r="AC629" s="5" t="str">
        <f>_xlfn.TEXTJOIN("#",TRUE,
IFERROR(VLOOKUP($F629,all_tags[format],1,FALSE),""),
IFERROR(VLOOKUP($G629,all_tags[format],1,FALSE),""),
IFERROR(VLOOKUP($H629,all_tags[format],1,FALSE),""),
IFERROR(VLOOKUP($I629,all_tags[format],1,FALSE),""),
IFERROR(VLOOKUP($J629,all_tags[format],1,FALSE),""),
IFERROR(VLOOKUP($K629,all_tags[format],1,FALSE),""),
IFERROR(VLOOKUP($L629,all_tags[format],1,FALSE),""),
IFERROR(VLOOKUP($M629,all_tags[format],1,FALSE),""),
IFERROR(VLOOKUP($N629,all_tags[format],1,FALSE),""),
IFERROR(VLOOKUP($O629,all_tags[format],1,FALSE),"")
)</f>
        <v>post</v>
      </c>
      <c r="AD629" s="5" t="str">
        <f>_xlfn.TEXTJOIN("#",TRUE,
IFERROR(VLOOKUP($F629,all_tags[type],1,FALSE),""),
IFERROR(VLOOKUP($G629,all_tags[type],1,FALSE),""),
IFERROR(VLOOKUP($H629,all_tags[type],1,FALSE),""),
IFERROR(VLOOKUP($I629,all_tags[type],1,FALSE),""),
IFERROR(VLOOKUP($J629,all_tags[type],1,FALSE),""),
IFERROR(VLOOKUP($K629,all_tags[type],1,FALSE),""),
IFERROR(VLOOKUP($L629,all_tags[type],1,FALSE),""),
IFERROR(VLOOKUP($M629,all_tags[type],1,FALSE),""),
IFERROR(VLOOKUP($N629,all_tags[type],1,FALSE),""),
IFERROR(VLOOKUP($O629,all_tags[type],1,FALSE),"")
)</f>
        <v>how-to</v>
      </c>
      <c r="AE629" s="5" t="str">
        <f>_xlfn.TEXTJOIN("#",TRUE,
IFERROR(VLOOKUP($F629,all_tags[level],1,FALSE),""),
IFERROR(VLOOKUP($G629,all_tags[level],1,FALSE),""),
IFERROR(VLOOKUP($H629,all_tags[level],1,FALSE),""),
IFERROR(VLOOKUP($I629,all_tags[level],1,FALSE),""),
IFERROR(VLOOKUP($J629,all_tags[level],1,FALSE),""),
IFERROR(VLOOKUP($K629,all_tags[level],1,FALSE),""),
IFERROR(VLOOKUP($L629,all_tags[level],1,FALSE),""),
IFERROR(VLOOKUP($M629,all_tags[level],1,FALSE),""),
IFERROR(VLOOKUP($N629,all_tags[level],1,FALSE),""),
IFERROR(VLOOKUP($O629,all_tags[level],1,FALSE),"")
)</f>
        <v/>
      </c>
      <c r="AF629" s="5" t="str">
        <f>_xlfn.TEXTJOIN("#",TRUE,
IFERROR(VLOOKUP($F629,all_tags[style],1,FALSE),""),
IFERROR(VLOOKUP($G629,all_tags[style],1,FALSE),""),
IFERROR(VLOOKUP($H629,all_tags[style],1,FALSE),""),
IFERROR(VLOOKUP($I629,all_tags[style],1,FALSE),""),
IFERROR(VLOOKUP($J629,all_tags[style],1,FALSE),""),
IFERROR(VLOOKUP($K629,all_tags[style],1,FALSE),""),
IFERROR(VLOOKUP($L629,all_tags[style],1,FALSE),""),
IFERROR(VLOOKUP($M629,all_tags[style],1,FALSE),""),
IFERROR(VLOOKUP($N629,all_tags[style],1,FALSE),""),
IFERROR(VLOOKUP($O629,all_tags[style],1,FALSE),"")
)</f>
        <v/>
      </c>
      <c r="AG629" s="5" t="str">
        <f>_xlfn.TEXTJOIN("#",TRUE,
IFERROR(VLOOKUP($F629,all_tags[theme],1,FALSE),""),
IFERROR(VLOOKUP($G629,all_tags[theme],1,FALSE),""),
IFERROR(VLOOKUP($H629,all_tags[theme],1,FALSE),""),
IFERROR(VLOOKUP($I629,all_tags[theme],1,FALSE),""),
IFERROR(VLOOKUP($J629,all_tags[theme],1,FALSE),""),
IFERROR(VLOOKUP($K629,all_tags[theme],1,FALSE),""),
IFERROR(VLOOKUP($L629,all_tags[theme],1,FALSE),""),
IFERROR(VLOOKUP($M629,all_tags[theme],1,FALSE),""),
IFERROR(VLOOKUP($N629,all_tags[theme],1,FALSE),""),
IFERROR(VLOOKUP($O629,all_tags[theme],1,FALSE),"")
)</f>
        <v>data-viz</v>
      </c>
      <c r="AH629" s="5" t="str">
        <f>_xlfn.TEXTJOIN("#",TRUE,
IFERROR(VLOOKUP($F629,all_tags[topic],1,FALSE),""),
IFERROR(VLOOKUP($G629,all_tags[topic],1,FALSE),""),
IFERROR(VLOOKUP($H629,all_tags[topic],1,FALSE),""),
IFERROR(VLOOKUP($I629,all_tags[topic],1,FALSE),""),
IFERROR(VLOOKUP($J629,all_tags[topic],1,FALSE),""),
IFERROR(VLOOKUP($K629,all_tags[topic],1,FALSE),""),
IFERROR(VLOOKUP($L629,all_tags[topic],1,FALSE),""),
IFERROR(VLOOKUP($M629,all_tags[topic],1,FALSE),""),
IFERROR(VLOOKUP($N629,all_tags[topic],1,FALSE),""),
IFERROR(VLOOKUP($O629,all_tags[topic],1,FALSE),"")
)</f>
        <v>technique#technology</v>
      </c>
      <c r="AI629" s="5" t="str">
        <f>_xlfn.TEXTJOIN("#",TRUE,
IFERROR(VLOOKUP($F629,all_tags[area],1,FALSE),""),
IFERROR(VLOOKUP($G629,all_tags[area],1,FALSE),""),
IFERROR(VLOOKUP($H629,all_tags[area],1,FALSE),""),
IFERROR(VLOOKUP($I629,all_tags[area],1,FALSE),""),
IFERROR(VLOOKUP($J629,all_tags[area],1,FALSE),""),
IFERROR(VLOOKUP($K629,all_tags[area],1,FALSE),""),
IFERROR(VLOOKUP($L629,all_tags[area],1,FALSE),""),
IFERROR(VLOOKUP($M629,all_tags[area],1,FALSE),""),
IFERROR(VLOOKUP($N629,all_tags[area],1,FALSE),""),
IFERROR(VLOOKUP($O629,all_tags[area],1,FALSE),"")
)</f>
        <v/>
      </c>
      <c r="AJ629" s="5" t="str">
        <f>_xlfn.TEXTJOIN("#",TRUE,
IFERROR(VLOOKUP($F629,all_tags[technology],1,FALSE),""),
IFERROR(VLOOKUP($G629,all_tags[technology],1,FALSE),""),
IFERROR(VLOOKUP($H629,all_tags[technology],1,FALSE),""),
IFERROR(VLOOKUP($I629,all_tags[technology],1,FALSE),""),
IFERROR(VLOOKUP($J629,all_tags[technology],1,FALSE),""),
IFERROR(VLOOKUP($K629,all_tags[technology],1,FALSE),""),
IFERROR(VLOOKUP($L629,all_tags[technology],1,FALSE),""),
IFERROR(VLOOKUP($M629,all_tags[technology],1,FALSE),""),
IFERROR(VLOOKUP($N629,all_tags[technology],1,FALSE),""),
IFERROR(VLOOKUP($O629,all_tags[technology],1,FALSE),"")
)</f>
        <v>d3js</v>
      </c>
      <c r="AK629" s="5" t="str">
        <f>_xlfn.TEXTJOIN("#",TRUE,
IFERROR(VLOOKUP($F629,all_tags[other],1,FALSE),""),
IFERROR(VLOOKUP($G629,all_tags[other],1,FALSE),""),
IFERROR(VLOOKUP($H629,all_tags[other],1,FALSE),""),
IFERROR(VLOOKUP($I629,all_tags[other],1,FALSE),""),
IFERROR(VLOOKUP($J629,all_tags[other],1,FALSE),""),
IFERROR(VLOOKUP($K629,all_tags[other],1,FALSE),""),
IFERROR(VLOOKUP($L629,all_tags[other],1,FALSE),""),
IFERROR(VLOOKUP($M629,all_tags[other],1,FALSE),""),
IFERROR(VLOOKUP($N629,all_tags[other],1,FALSE),""),
IFERROR(VLOOKUP($O629,all_tags[other],1,FALSE),"")
)</f>
        <v/>
      </c>
      <c r="AL629" t="str">
        <f t="shared" si="9"/>
        <v>post;how-to;data-viz;technique;technology;d3js</v>
      </c>
    </row>
    <row r="630" spans="1:38" x14ac:dyDescent="0.25">
      <c r="A630" t="str">
        <f>source_data[[#This Row],[link_id]]</f>
        <v>L01389</v>
      </c>
      <c r="B630" t="str">
        <f>source_data[[#This Row],[link]]</f>
        <v>https://rpsychologist.com/d3/bayes/</v>
      </c>
      <c r="C630" t="str">
        <f>source_data[[#This Row],[article_title]]</f>
        <v>Bayesian Inference</v>
      </c>
      <c r="D630" t="str">
        <f>source_data[[#This Row],[concatenate]]</f>
        <v>interactive;explainer;data-viz;technique;inference</v>
      </c>
      <c r="E630">
        <f>source_data[[#This Row],[tag_count]]</f>
        <v>6</v>
      </c>
      <c r="F630" t="str" cm="1">
        <f t="array" ref="F630:J630">_xlfn.TEXTSPLIT(Table5[[#This Row],[concatenate]],";")</f>
        <v>interactive</v>
      </c>
      <c r="G630" t="str">
        <v>explainer</v>
      </c>
      <c r="H630" t="str">
        <v>data-viz</v>
      </c>
      <c r="I630" t="str">
        <v>technique</v>
      </c>
      <c r="J630" t="str">
        <v>inference</v>
      </c>
      <c r="Q630">
        <f>IF(ISBLANK(F630),-1,COUNTIF(all_tags[],F630)-COUNTIF(all_tags[category],F630))</f>
        <v>1</v>
      </c>
      <c r="R630">
        <f>IF(ISBLANK(G630),-1,COUNTIF(all_tags[],G630)-COUNTIF(all_tags[category],G630))</f>
        <v>1</v>
      </c>
      <c r="S630">
        <f>IF(ISBLANK(H630),-1,COUNTIF(all_tags[],H630)-COUNTIF(all_tags[category],H630))</f>
        <v>1</v>
      </c>
      <c r="T630">
        <f>IF(ISBLANK(I630),-1,COUNTIF(all_tags[],I630)-COUNTIF(all_tags[category],I630))</f>
        <v>1</v>
      </c>
      <c r="U630">
        <f>IF(ISBLANK(J630),-1,COUNTIF(all_tags[],J630)-COUNTIF(all_tags[category],J630))</f>
        <v>1</v>
      </c>
      <c r="V630">
        <f>IF(ISBLANK(K630),-1,COUNTIF(all_tags[],K630)-COUNTIF(all_tags[category],K630))</f>
        <v>-1</v>
      </c>
      <c r="W630">
        <f>IF(ISBLANK(L630),-1,COUNTIF(all_tags[],L630)-COUNTIF(all_tags[category],L630))</f>
        <v>-1</v>
      </c>
      <c r="X630">
        <f>IF(ISBLANK(M630),-1,COUNTIF(all_tags[],M630)-COUNTIF(all_tags[category],M630))</f>
        <v>-1</v>
      </c>
      <c r="Y630">
        <f>IF(ISBLANK(N630),-1,COUNTIF(all_tags[],N630)-COUNTIF(all_tags[category],N630))</f>
        <v>-1</v>
      </c>
      <c r="Z630">
        <f>IF(ISBLANK(O630),-1,COUNTIF(all_tags[],O630)-COUNTIF(all_tags[category],O630))</f>
        <v>-1</v>
      </c>
      <c r="AB630" t="str">
        <f>Table5[[#This Row],[link_id]]</f>
        <v>L01389</v>
      </c>
      <c r="AC630" s="5" t="str">
        <f>_xlfn.TEXTJOIN("#",TRUE,
IFERROR(VLOOKUP($F630,all_tags[format],1,FALSE),""),
IFERROR(VLOOKUP($G630,all_tags[format],1,FALSE),""),
IFERROR(VLOOKUP($H630,all_tags[format],1,FALSE),""),
IFERROR(VLOOKUP($I630,all_tags[format],1,FALSE),""),
IFERROR(VLOOKUP($J630,all_tags[format],1,FALSE),""),
IFERROR(VLOOKUP($K630,all_tags[format],1,FALSE),""),
IFERROR(VLOOKUP($L630,all_tags[format],1,FALSE),""),
IFERROR(VLOOKUP($M630,all_tags[format],1,FALSE),""),
IFERROR(VLOOKUP($N630,all_tags[format],1,FALSE),""),
IFERROR(VLOOKUP($O630,all_tags[format],1,FALSE),"")
)</f>
        <v>interactive</v>
      </c>
      <c r="AD630" s="5" t="str">
        <f>_xlfn.TEXTJOIN("#",TRUE,
IFERROR(VLOOKUP($F630,all_tags[type],1,FALSE),""),
IFERROR(VLOOKUP($G630,all_tags[type],1,FALSE),""),
IFERROR(VLOOKUP($H630,all_tags[type],1,FALSE),""),
IFERROR(VLOOKUP($I630,all_tags[type],1,FALSE),""),
IFERROR(VLOOKUP($J630,all_tags[type],1,FALSE),""),
IFERROR(VLOOKUP($K630,all_tags[type],1,FALSE),""),
IFERROR(VLOOKUP($L630,all_tags[type],1,FALSE),""),
IFERROR(VLOOKUP($M630,all_tags[type],1,FALSE),""),
IFERROR(VLOOKUP($N630,all_tags[type],1,FALSE),""),
IFERROR(VLOOKUP($O630,all_tags[type],1,FALSE),"")
)</f>
        <v/>
      </c>
      <c r="AE630" s="5" t="str">
        <f>_xlfn.TEXTJOIN("#",TRUE,
IFERROR(VLOOKUP($F630,all_tags[level],1,FALSE),""),
IFERROR(VLOOKUP($G630,all_tags[level],1,FALSE),""),
IFERROR(VLOOKUP($H630,all_tags[level],1,FALSE),""),
IFERROR(VLOOKUP($I630,all_tags[level],1,FALSE),""),
IFERROR(VLOOKUP($J630,all_tags[level],1,FALSE),""),
IFERROR(VLOOKUP($K630,all_tags[level],1,FALSE),""),
IFERROR(VLOOKUP($L630,all_tags[level],1,FALSE),""),
IFERROR(VLOOKUP($M630,all_tags[level],1,FALSE),""),
IFERROR(VLOOKUP($N630,all_tags[level],1,FALSE),""),
IFERROR(VLOOKUP($O630,all_tags[level],1,FALSE),"")
)</f>
        <v>explainer</v>
      </c>
      <c r="AF630" s="5" t="str">
        <f>_xlfn.TEXTJOIN("#",TRUE,
IFERROR(VLOOKUP($F630,all_tags[style],1,FALSE),""),
IFERROR(VLOOKUP($G630,all_tags[style],1,FALSE),""),
IFERROR(VLOOKUP($H630,all_tags[style],1,FALSE),""),
IFERROR(VLOOKUP($I630,all_tags[style],1,FALSE),""),
IFERROR(VLOOKUP($J630,all_tags[style],1,FALSE),""),
IFERROR(VLOOKUP($K630,all_tags[style],1,FALSE),""),
IFERROR(VLOOKUP($L630,all_tags[style],1,FALSE),""),
IFERROR(VLOOKUP($M630,all_tags[style],1,FALSE),""),
IFERROR(VLOOKUP($N630,all_tags[style],1,FALSE),""),
IFERROR(VLOOKUP($O630,all_tags[style],1,FALSE),"")
)</f>
        <v/>
      </c>
      <c r="AG630" s="5" t="str">
        <f>_xlfn.TEXTJOIN("#",TRUE,
IFERROR(VLOOKUP($F630,all_tags[theme],1,FALSE),""),
IFERROR(VLOOKUP($G630,all_tags[theme],1,FALSE),""),
IFERROR(VLOOKUP($H630,all_tags[theme],1,FALSE),""),
IFERROR(VLOOKUP($I630,all_tags[theme],1,FALSE),""),
IFERROR(VLOOKUP($J630,all_tags[theme],1,FALSE),""),
IFERROR(VLOOKUP($K630,all_tags[theme],1,FALSE),""),
IFERROR(VLOOKUP($L630,all_tags[theme],1,FALSE),""),
IFERROR(VLOOKUP($M630,all_tags[theme],1,FALSE),""),
IFERROR(VLOOKUP($N630,all_tags[theme],1,FALSE),""),
IFERROR(VLOOKUP($O630,all_tags[theme],1,FALSE),"")
)</f>
        <v>data-viz</v>
      </c>
      <c r="AH630" s="5" t="str">
        <f>_xlfn.TEXTJOIN("#",TRUE,
IFERROR(VLOOKUP($F630,all_tags[topic],1,FALSE),""),
IFERROR(VLOOKUP($G630,all_tags[topic],1,FALSE),""),
IFERROR(VLOOKUP($H630,all_tags[topic],1,FALSE),""),
IFERROR(VLOOKUP($I630,all_tags[topic],1,FALSE),""),
IFERROR(VLOOKUP($J630,all_tags[topic],1,FALSE),""),
IFERROR(VLOOKUP($K630,all_tags[topic],1,FALSE),""),
IFERROR(VLOOKUP($L630,all_tags[topic],1,FALSE),""),
IFERROR(VLOOKUP($M630,all_tags[topic],1,FALSE),""),
IFERROR(VLOOKUP($N630,all_tags[topic],1,FALSE),""),
IFERROR(VLOOKUP($O630,all_tags[topic],1,FALSE),"")
)</f>
        <v>technique</v>
      </c>
      <c r="AI630" s="5" t="str">
        <f>_xlfn.TEXTJOIN("#",TRUE,
IFERROR(VLOOKUP($F630,all_tags[area],1,FALSE),""),
IFERROR(VLOOKUP($G630,all_tags[area],1,FALSE),""),
IFERROR(VLOOKUP($H630,all_tags[area],1,FALSE),""),
IFERROR(VLOOKUP($I630,all_tags[area],1,FALSE),""),
IFERROR(VLOOKUP($J630,all_tags[area],1,FALSE),""),
IFERROR(VLOOKUP($K630,all_tags[area],1,FALSE),""),
IFERROR(VLOOKUP($L630,all_tags[area],1,FALSE),""),
IFERROR(VLOOKUP($M630,all_tags[area],1,FALSE),""),
IFERROR(VLOOKUP($N630,all_tags[area],1,FALSE),""),
IFERROR(VLOOKUP($O630,all_tags[area],1,FALSE),"")
)</f>
        <v>inference</v>
      </c>
      <c r="AJ630" s="5" t="str">
        <f>_xlfn.TEXTJOIN("#",TRUE,
IFERROR(VLOOKUP($F630,all_tags[technology],1,FALSE),""),
IFERROR(VLOOKUP($G630,all_tags[technology],1,FALSE),""),
IFERROR(VLOOKUP($H630,all_tags[technology],1,FALSE),""),
IFERROR(VLOOKUP($I630,all_tags[technology],1,FALSE),""),
IFERROR(VLOOKUP($J630,all_tags[technology],1,FALSE),""),
IFERROR(VLOOKUP($K630,all_tags[technology],1,FALSE),""),
IFERROR(VLOOKUP($L630,all_tags[technology],1,FALSE),""),
IFERROR(VLOOKUP($M630,all_tags[technology],1,FALSE),""),
IFERROR(VLOOKUP($N630,all_tags[technology],1,FALSE),""),
IFERROR(VLOOKUP($O630,all_tags[technology],1,FALSE),"")
)</f>
        <v/>
      </c>
      <c r="AK630" s="5" t="str">
        <f>_xlfn.TEXTJOIN("#",TRUE,
IFERROR(VLOOKUP($F630,all_tags[other],1,FALSE),""),
IFERROR(VLOOKUP($G630,all_tags[other],1,FALSE),""),
IFERROR(VLOOKUP($H630,all_tags[other],1,FALSE),""),
IFERROR(VLOOKUP($I630,all_tags[other],1,FALSE),""),
IFERROR(VLOOKUP($J630,all_tags[other],1,FALSE),""),
IFERROR(VLOOKUP($K630,all_tags[other],1,FALSE),""),
IFERROR(VLOOKUP($L630,all_tags[other],1,FALSE),""),
IFERROR(VLOOKUP($M630,all_tags[other],1,FALSE),""),
IFERROR(VLOOKUP($N630,all_tags[other],1,FALSE),""),
IFERROR(VLOOKUP($O630,all_tags[other],1,FALSE),"")
)</f>
        <v/>
      </c>
      <c r="AL630" t="str">
        <f t="shared" si="9"/>
        <v>interactive;explainer;data-viz;technique;inference</v>
      </c>
    </row>
    <row r="631" spans="1:38" x14ac:dyDescent="0.25">
      <c r="A631" t="str">
        <f>source_data[[#This Row],[link_id]]</f>
        <v>L01390</v>
      </c>
      <c r="B631" t="str">
        <f>source_data[[#This Row],[link]]</f>
        <v>https://www.data-imaginist.com/2019/the-ggforce-awakens-again/</v>
      </c>
      <c r="C631" t="str">
        <f>source_data[[#This Row],[article_title]]</f>
        <v>The ggforce Awakens (again)</v>
      </c>
      <c r="D631" t="str">
        <f>source_data[[#This Row],[concatenate]]</f>
        <v>post;package;overview;technology;network-graph;ggplot2;rstats</v>
      </c>
      <c r="E631">
        <f>source_data[[#This Row],[tag_count]]</f>
        <v>5</v>
      </c>
      <c r="F631" t="str" cm="1">
        <f t="array" ref="F631:L631">_xlfn.TEXTSPLIT(Table5[[#This Row],[concatenate]],";")</f>
        <v>post</v>
      </c>
      <c r="G631" t="str">
        <v>package</v>
      </c>
      <c r="H631" t="str">
        <v>overview</v>
      </c>
      <c r="I631" t="str">
        <v>technology</v>
      </c>
      <c r="J631" t="str">
        <v>network-graph</v>
      </c>
      <c r="K631" t="str">
        <v>ggplot2</v>
      </c>
      <c r="L631" t="str">
        <v>rstats</v>
      </c>
      <c r="Q631">
        <f>IF(ISBLANK(F631),-1,COUNTIF(all_tags[],F631)-COUNTIF(all_tags[category],F631))</f>
        <v>1</v>
      </c>
      <c r="R631">
        <f>IF(ISBLANK(G631),-1,COUNTIF(all_tags[],G631)-COUNTIF(all_tags[category],G631))</f>
        <v>1</v>
      </c>
      <c r="S631">
        <f>IF(ISBLANK(H631),-1,COUNTIF(all_tags[],H631)-COUNTIF(all_tags[category],H631))</f>
        <v>1</v>
      </c>
      <c r="T631">
        <f>IF(ISBLANK(I631),-1,COUNTIF(all_tags[],I631)-COUNTIF(all_tags[category],I631))</f>
        <v>1</v>
      </c>
      <c r="U631">
        <f>IF(ISBLANK(J631),-1,COUNTIF(all_tags[],J631)-COUNTIF(all_tags[category],J631))</f>
        <v>1</v>
      </c>
      <c r="V631">
        <f>IF(ISBLANK(K631),-1,COUNTIF(all_tags[],K631)-COUNTIF(all_tags[category],K631))</f>
        <v>1</v>
      </c>
      <c r="W631">
        <f>IF(ISBLANK(L631),-1,COUNTIF(all_tags[],L631)-COUNTIF(all_tags[category],L631))</f>
        <v>1</v>
      </c>
      <c r="X631">
        <f>IF(ISBLANK(M631),-1,COUNTIF(all_tags[],M631)-COUNTIF(all_tags[category],M631))</f>
        <v>-1</v>
      </c>
      <c r="Y631">
        <f>IF(ISBLANK(N631),-1,COUNTIF(all_tags[],N631)-COUNTIF(all_tags[category],N631))</f>
        <v>-1</v>
      </c>
      <c r="Z631">
        <f>IF(ISBLANK(O631),-1,COUNTIF(all_tags[],O631)-COUNTIF(all_tags[category],O631))</f>
        <v>-1</v>
      </c>
      <c r="AB631" t="str">
        <f>Table5[[#This Row],[link_id]]</f>
        <v>L01390</v>
      </c>
      <c r="AC631" s="5" t="str">
        <f>_xlfn.TEXTJOIN("#",TRUE,
IFERROR(VLOOKUP($F631,all_tags[format],1,FALSE),""),
IFERROR(VLOOKUP($G631,all_tags[format],1,FALSE),""),
IFERROR(VLOOKUP($H631,all_tags[format],1,FALSE),""),
IFERROR(VLOOKUP($I631,all_tags[format],1,FALSE),""),
IFERROR(VLOOKUP($J631,all_tags[format],1,FALSE),""),
IFERROR(VLOOKUP($K631,all_tags[format],1,FALSE),""),
IFERROR(VLOOKUP($L631,all_tags[format],1,FALSE),""),
IFERROR(VLOOKUP($M631,all_tags[format],1,FALSE),""),
IFERROR(VLOOKUP($N631,all_tags[format],1,FALSE),""),
IFERROR(VLOOKUP($O631,all_tags[format],1,FALSE),"")
)</f>
        <v>post#package</v>
      </c>
      <c r="AD631" s="5" t="str">
        <f>_xlfn.TEXTJOIN("#",TRUE,
IFERROR(VLOOKUP($F631,all_tags[type],1,FALSE),""),
IFERROR(VLOOKUP($G631,all_tags[type],1,FALSE),""),
IFERROR(VLOOKUP($H631,all_tags[type],1,FALSE),""),
IFERROR(VLOOKUP($I631,all_tags[type],1,FALSE),""),
IFERROR(VLOOKUP($J631,all_tags[type],1,FALSE),""),
IFERROR(VLOOKUP($K631,all_tags[type],1,FALSE),""),
IFERROR(VLOOKUP($L631,all_tags[type],1,FALSE),""),
IFERROR(VLOOKUP($M631,all_tags[type],1,FALSE),""),
IFERROR(VLOOKUP($N631,all_tags[type],1,FALSE),""),
IFERROR(VLOOKUP($O631,all_tags[type],1,FALSE),"")
)</f>
        <v/>
      </c>
      <c r="AE631" s="5" t="str">
        <f>_xlfn.TEXTJOIN("#",TRUE,
IFERROR(VLOOKUP($F631,all_tags[level],1,FALSE),""),
IFERROR(VLOOKUP($G631,all_tags[level],1,FALSE),""),
IFERROR(VLOOKUP($H631,all_tags[level],1,FALSE),""),
IFERROR(VLOOKUP($I631,all_tags[level],1,FALSE),""),
IFERROR(VLOOKUP($J631,all_tags[level],1,FALSE),""),
IFERROR(VLOOKUP($K631,all_tags[level],1,FALSE),""),
IFERROR(VLOOKUP($L631,all_tags[level],1,FALSE),""),
IFERROR(VLOOKUP($M631,all_tags[level],1,FALSE),""),
IFERROR(VLOOKUP($N631,all_tags[level],1,FALSE),""),
IFERROR(VLOOKUP($O631,all_tags[level],1,FALSE),"")
)</f>
        <v>overview</v>
      </c>
      <c r="AF631" s="5" t="str">
        <f>_xlfn.TEXTJOIN("#",TRUE,
IFERROR(VLOOKUP($F631,all_tags[style],1,FALSE),""),
IFERROR(VLOOKUP($G631,all_tags[style],1,FALSE),""),
IFERROR(VLOOKUP($H631,all_tags[style],1,FALSE),""),
IFERROR(VLOOKUP($I631,all_tags[style],1,FALSE),""),
IFERROR(VLOOKUP($J631,all_tags[style],1,FALSE),""),
IFERROR(VLOOKUP($K631,all_tags[style],1,FALSE),""),
IFERROR(VLOOKUP($L631,all_tags[style],1,FALSE),""),
IFERROR(VLOOKUP($M631,all_tags[style],1,FALSE),""),
IFERROR(VLOOKUP($N631,all_tags[style],1,FALSE),""),
IFERROR(VLOOKUP($O631,all_tags[style],1,FALSE),"")
)</f>
        <v/>
      </c>
      <c r="AG631" s="5" t="str">
        <f>_xlfn.TEXTJOIN("#",TRUE,
IFERROR(VLOOKUP($F631,all_tags[theme],1,FALSE),""),
IFERROR(VLOOKUP($G631,all_tags[theme],1,FALSE),""),
IFERROR(VLOOKUP($H631,all_tags[theme],1,FALSE),""),
IFERROR(VLOOKUP($I631,all_tags[theme],1,FALSE),""),
IFERROR(VLOOKUP($J631,all_tags[theme],1,FALSE),""),
IFERROR(VLOOKUP($K631,all_tags[theme],1,FALSE),""),
IFERROR(VLOOKUP($L631,all_tags[theme],1,FALSE),""),
IFERROR(VLOOKUP($M631,all_tags[theme],1,FALSE),""),
IFERROR(VLOOKUP($N631,all_tags[theme],1,FALSE),""),
IFERROR(VLOOKUP($O631,all_tags[theme],1,FALSE),"")
)</f>
        <v/>
      </c>
      <c r="AH631" s="5" t="str">
        <f>_xlfn.TEXTJOIN("#",TRUE,
IFERROR(VLOOKUP($F631,all_tags[topic],1,FALSE),""),
IFERROR(VLOOKUP($G631,all_tags[topic],1,FALSE),""),
IFERROR(VLOOKUP($H631,all_tags[topic],1,FALSE),""),
IFERROR(VLOOKUP($I631,all_tags[topic],1,FALSE),""),
IFERROR(VLOOKUP($J631,all_tags[topic],1,FALSE),""),
IFERROR(VLOOKUP($K631,all_tags[topic],1,FALSE),""),
IFERROR(VLOOKUP($L631,all_tags[topic],1,FALSE),""),
IFERROR(VLOOKUP($M631,all_tags[topic],1,FALSE),""),
IFERROR(VLOOKUP($N631,all_tags[topic],1,FALSE),""),
IFERROR(VLOOKUP($O631,all_tags[topic],1,FALSE),"")
)</f>
        <v>technology</v>
      </c>
      <c r="AI631" s="5" t="str">
        <f>_xlfn.TEXTJOIN("#",TRUE,
IFERROR(VLOOKUP($F631,all_tags[area],1,FALSE),""),
IFERROR(VLOOKUP($G631,all_tags[area],1,FALSE),""),
IFERROR(VLOOKUP($H631,all_tags[area],1,FALSE),""),
IFERROR(VLOOKUP($I631,all_tags[area],1,FALSE),""),
IFERROR(VLOOKUP($J631,all_tags[area],1,FALSE),""),
IFERROR(VLOOKUP($K631,all_tags[area],1,FALSE),""),
IFERROR(VLOOKUP($L631,all_tags[area],1,FALSE),""),
IFERROR(VLOOKUP($M631,all_tags[area],1,FALSE),""),
IFERROR(VLOOKUP($N631,all_tags[area],1,FALSE),""),
IFERROR(VLOOKUP($O631,all_tags[area],1,FALSE),"")
)</f>
        <v>network-graph</v>
      </c>
      <c r="AJ631" s="5" t="str">
        <f>_xlfn.TEXTJOIN("#",TRUE,
IFERROR(VLOOKUP($F631,all_tags[technology],1,FALSE),""),
IFERROR(VLOOKUP($G631,all_tags[technology],1,FALSE),""),
IFERROR(VLOOKUP($H631,all_tags[technology],1,FALSE),""),
IFERROR(VLOOKUP($I631,all_tags[technology],1,FALSE),""),
IFERROR(VLOOKUP($J631,all_tags[technology],1,FALSE),""),
IFERROR(VLOOKUP($K631,all_tags[technology],1,FALSE),""),
IFERROR(VLOOKUP($L631,all_tags[technology],1,FALSE),""),
IFERROR(VLOOKUP($M631,all_tags[technology],1,FALSE),""),
IFERROR(VLOOKUP($N631,all_tags[technology],1,FALSE),""),
IFERROR(VLOOKUP($O631,all_tags[technology],1,FALSE),"")
)</f>
        <v>ggplot2#rstats</v>
      </c>
      <c r="AK631" s="5" t="str">
        <f>_xlfn.TEXTJOIN("#",TRUE,
IFERROR(VLOOKUP($F631,all_tags[other],1,FALSE),""),
IFERROR(VLOOKUP($G631,all_tags[other],1,FALSE),""),
IFERROR(VLOOKUP($H631,all_tags[other],1,FALSE),""),
IFERROR(VLOOKUP($I631,all_tags[other],1,FALSE),""),
IFERROR(VLOOKUP($J631,all_tags[other],1,FALSE),""),
IFERROR(VLOOKUP($K631,all_tags[other],1,FALSE),""),
IFERROR(VLOOKUP($L631,all_tags[other],1,FALSE),""),
IFERROR(VLOOKUP($M631,all_tags[other],1,FALSE),""),
IFERROR(VLOOKUP($N631,all_tags[other],1,FALSE),""),
IFERROR(VLOOKUP($O631,all_tags[other],1,FALSE),"")
)</f>
        <v/>
      </c>
      <c r="AL631" t="str">
        <f t="shared" si="9"/>
        <v>post;package;overview;technology;network-graph;ggplot2;rstats</v>
      </c>
    </row>
    <row r="632" spans="1:38" x14ac:dyDescent="0.25">
      <c r="A632" t="str">
        <f>source_data[[#This Row],[link_id]]</f>
        <v>L01396</v>
      </c>
      <c r="B632" t="str">
        <f>source_data[[#This Row],[link]]</f>
        <v>http://www.deeplytrivial.com/p/about.html</v>
      </c>
      <c r="C632" t="str">
        <f>source_data[[#This Row],[article_title]]</f>
        <v>Statistics Sunday: Scatterplots and Correlations with ggpairs§</v>
      </c>
      <c r="D632" t="str">
        <f>source_data[[#This Row],[concatenate]]</f>
        <v>post;package;data-viz;method;technology;rstats</v>
      </c>
      <c r="E632">
        <f>source_data[[#This Row],[tag_count]]</f>
        <v>5</v>
      </c>
      <c r="F632" t="str" cm="1">
        <f t="array" ref="F632:K632">_xlfn.TEXTSPLIT(Table5[[#This Row],[concatenate]],";")</f>
        <v>post</v>
      </c>
      <c r="G632" t="str">
        <v>package</v>
      </c>
      <c r="H632" t="str">
        <v>data-viz</v>
      </c>
      <c r="I632" t="str">
        <v>method</v>
      </c>
      <c r="J632" t="str">
        <v>technology</v>
      </c>
      <c r="K632" t="str">
        <v>rstats</v>
      </c>
      <c r="Q632">
        <f>IF(ISBLANK(F632),-1,COUNTIF(all_tags[],F632)-COUNTIF(all_tags[category],F632))</f>
        <v>1</v>
      </c>
      <c r="R632">
        <f>IF(ISBLANK(G632),-1,COUNTIF(all_tags[],G632)-COUNTIF(all_tags[category],G632))</f>
        <v>1</v>
      </c>
      <c r="S632">
        <f>IF(ISBLANK(H632),-1,COUNTIF(all_tags[],H632)-COUNTIF(all_tags[category],H632))</f>
        <v>1</v>
      </c>
      <c r="T632">
        <f>IF(ISBLANK(I632),-1,COUNTIF(all_tags[],I632)-COUNTIF(all_tags[category],I632))</f>
        <v>1</v>
      </c>
      <c r="U632">
        <f>IF(ISBLANK(J632),-1,COUNTIF(all_tags[],J632)-COUNTIF(all_tags[category],J632))</f>
        <v>1</v>
      </c>
      <c r="V632">
        <f>IF(ISBLANK(K632),-1,COUNTIF(all_tags[],K632)-COUNTIF(all_tags[category],K632))</f>
        <v>1</v>
      </c>
      <c r="W632">
        <f>IF(ISBLANK(L632),-1,COUNTIF(all_tags[],L632)-COUNTIF(all_tags[category],L632))</f>
        <v>-1</v>
      </c>
      <c r="X632">
        <f>IF(ISBLANK(M632),-1,COUNTIF(all_tags[],M632)-COUNTIF(all_tags[category],M632))</f>
        <v>-1</v>
      </c>
      <c r="Y632">
        <f>IF(ISBLANK(N632),-1,COUNTIF(all_tags[],N632)-COUNTIF(all_tags[category],N632))</f>
        <v>-1</v>
      </c>
      <c r="Z632">
        <f>IF(ISBLANK(O632),-1,COUNTIF(all_tags[],O632)-COUNTIF(all_tags[category],O632))</f>
        <v>-1</v>
      </c>
      <c r="AB632" t="str">
        <f>Table5[[#This Row],[link_id]]</f>
        <v>L01396</v>
      </c>
      <c r="AC632" s="5" t="str">
        <f>_xlfn.TEXTJOIN("#",TRUE,
IFERROR(VLOOKUP($F632,all_tags[format],1,FALSE),""),
IFERROR(VLOOKUP($G632,all_tags[format],1,FALSE),""),
IFERROR(VLOOKUP($H632,all_tags[format],1,FALSE),""),
IFERROR(VLOOKUP($I632,all_tags[format],1,FALSE),""),
IFERROR(VLOOKUP($J632,all_tags[format],1,FALSE),""),
IFERROR(VLOOKUP($K632,all_tags[format],1,FALSE),""),
IFERROR(VLOOKUP($L632,all_tags[format],1,FALSE),""),
IFERROR(VLOOKUP($M632,all_tags[format],1,FALSE),""),
IFERROR(VLOOKUP($N632,all_tags[format],1,FALSE),""),
IFERROR(VLOOKUP($O632,all_tags[format],1,FALSE),"")
)</f>
        <v>post#package</v>
      </c>
      <c r="AD632" s="5" t="str">
        <f>_xlfn.TEXTJOIN("#",TRUE,
IFERROR(VLOOKUP($F632,all_tags[type],1,FALSE),""),
IFERROR(VLOOKUP($G632,all_tags[type],1,FALSE),""),
IFERROR(VLOOKUP($H632,all_tags[type],1,FALSE),""),
IFERROR(VLOOKUP($I632,all_tags[type],1,FALSE),""),
IFERROR(VLOOKUP($J632,all_tags[type],1,FALSE),""),
IFERROR(VLOOKUP($K632,all_tags[type],1,FALSE),""),
IFERROR(VLOOKUP($L632,all_tags[type],1,FALSE),""),
IFERROR(VLOOKUP($M632,all_tags[type],1,FALSE),""),
IFERROR(VLOOKUP($N632,all_tags[type],1,FALSE),""),
IFERROR(VLOOKUP($O632,all_tags[type],1,FALSE),"")
)</f>
        <v/>
      </c>
      <c r="AE632" s="5" t="str">
        <f>_xlfn.TEXTJOIN("#",TRUE,
IFERROR(VLOOKUP($F632,all_tags[level],1,FALSE),""),
IFERROR(VLOOKUP($G632,all_tags[level],1,FALSE),""),
IFERROR(VLOOKUP($H632,all_tags[level],1,FALSE),""),
IFERROR(VLOOKUP($I632,all_tags[level],1,FALSE),""),
IFERROR(VLOOKUP($J632,all_tags[level],1,FALSE),""),
IFERROR(VLOOKUP($K632,all_tags[level],1,FALSE),""),
IFERROR(VLOOKUP($L632,all_tags[level],1,FALSE),""),
IFERROR(VLOOKUP($M632,all_tags[level],1,FALSE),""),
IFERROR(VLOOKUP($N632,all_tags[level],1,FALSE),""),
IFERROR(VLOOKUP($O632,all_tags[level],1,FALSE),"")
)</f>
        <v/>
      </c>
      <c r="AF632" s="5" t="str">
        <f>_xlfn.TEXTJOIN("#",TRUE,
IFERROR(VLOOKUP($F632,all_tags[style],1,FALSE),""),
IFERROR(VLOOKUP($G632,all_tags[style],1,FALSE),""),
IFERROR(VLOOKUP($H632,all_tags[style],1,FALSE),""),
IFERROR(VLOOKUP($I632,all_tags[style],1,FALSE),""),
IFERROR(VLOOKUP($J632,all_tags[style],1,FALSE),""),
IFERROR(VLOOKUP($K632,all_tags[style],1,FALSE),""),
IFERROR(VLOOKUP($L632,all_tags[style],1,FALSE),""),
IFERROR(VLOOKUP($M632,all_tags[style],1,FALSE),""),
IFERROR(VLOOKUP($N632,all_tags[style],1,FALSE),""),
IFERROR(VLOOKUP($O632,all_tags[style],1,FALSE),"")
)</f>
        <v/>
      </c>
      <c r="AG632" s="5" t="str">
        <f>_xlfn.TEXTJOIN("#",TRUE,
IFERROR(VLOOKUP($F632,all_tags[theme],1,FALSE),""),
IFERROR(VLOOKUP($G632,all_tags[theme],1,FALSE),""),
IFERROR(VLOOKUP($H632,all_tags[theme],1,FALSE),""),
IFERROR(VLOOKUP($I632,all_tags[theme],1,FALSE),""),
IFERROR(VLOOKUP($J632,all_tags[theme],1,FALSE),""),
IFERROR(VLOOKUP($K632,all_tags[theme],1,FALSE),""),
IFERROR(VLOOKUP($L632,all_tags[theme],1,FALSE),""),
IFERROR(VLOOKUP($M632,all_tags[theme],1,FALSE),""),
IFERROR(VLOOKUP($N632,all_tags[theme],1,FALSE),""),
IFERROR(VLOOKUP($O632,all_tags[theme],1,FALSE),"")
)</f>
        <v>data-viz</v>
      </c>
      <c r="AH632" s="5" t="str">
        <f>_xlfn.TEXTJOIN("#",TRUE,
IFERROR(VLOOKUP($F632,all_tags[topic],1,FALSE),""),
IFERROR(VLOOKUP($G632,all_tags[topic],1,FALSE),""),
IFERROR(VLOOKUP($H632,all_tags[topic],1,FALSE),""),
IFERROR(VLOOKUP($I632,all_tags[topic],1,FALSE),""),
IFERROR(VLOOKUP($J632,all_tags[topic],1,FALSE),""),
IFERROR(VLOOKUP($K632,all_tags[topic],1,FALSE),""),
IFERROR(VLOOKUP($L632,all_tags[topic],1,FALSE),""),
IFERROR(VLOOKUP($M632,all_tags[topic],1,FALSE),""),
IFERROR(VLOOKUP($N632,all_tags[topic],1,FALSE),""),
IFERROR(VLOOKUP($O632,all_tags[topic],1,FALSE),"")
)</f>
        <v>method#technology</v>
      </c>
      <c r="AI632" s="5" t="str">
        <f>_xlfn.TEXTJOIN("#",TRUE,
IFERROR(VLOOKUP($F632,all_tags[area],1,FALSE),""),
IFERROR(VLOOKUP($G632,all_tags[area],1,FALSE),""),
IFERROR(VLOOKUP($H632,all_tags[area],1,FALSE),""),
IFERROR(VLOOKUP($I632,all_tags[area],1,FALSE),""),
IFERROR(VLOOKUP($J632,all_tags[area],1,FALSE),""),
IFERROR(VLOOKUP($K632,all_tags[area],1,FALSE),""),
IFERROR(VLOOKUP($L632,all_tags[area],1,FALSE),""),
IFERROR(VLOOKUP($M632,all_tags[area],1,FALSE),""),
IFERROR(VLOOKUP($N632,all_tags[area],1,FALSE),""),
IFERROR(VLOOKUP($O632,all_tags[area],1,FALSE),"")
)</f>
        <v/>
      </c>
      <c r="AJ632" s="5" t="str">
        <f>_xlfn.TEXTJOIN("#",TRUE,
IFERROR(VLOOKUP($F632,all_tags[technology],1,FALSE),""),
IFERROR(VLOOKUP($G632,all_tags[technology],1,FALSE),""),
IFERROR(VLOOKUP($H632,all_tags[technology],1,FALSE),""),
IFERROR(VLOOKUP($I632,all_tags[technology],1,FALSE),""),
IFERROR(VLOOKUP($J632,all_tags[technology],1,FALSE),""),
IFERROR(VLOOKUP($K632,all_tags[technology],1,FALSE),""),
IFERROR(VLOOKUP($L632,all_tags[technology],1,FALSE),""),
IFERROR(VLOOKUP($M632,all_tags[technology],1,FALSE),""),
IFERROR(VLOOKUP($N632,all_tags[technology],1,FALSE),""),
IFERROR(VLOOKUP($O632,all_tags[technology],1,FALSE),"")
)</f>
        <v>rstats</v>
      </c>
      <c r="AK632" s="5" t="str">
        <f>_xlfn.TEXTJOIN("#",TRUE,
IFERROR(VLOOKUP($F632,all_tags[other],1,FALSE),""),
IFERROR(VLOOKUP($G632,all_tags[other],1,FALSE),""),
IFERROR(VLOOKUP($H632,all_tags[other],1,FALSE),""),
IFERROR(VLOOKUP($I632,all_tags[other],1,FALSE),""),
IFERROR(VLOOKUP($J632,all_tags[other],1,FALSE),""),
IFERROR(VLOOKUP($K632,all_tags[other],1,FALSE),""),
IFERROR(VLOOKUP($L632,all_tags[other],1,FALSE),""),
IFERROR(VLOOKUP($M632,all_tags[other],1,FALSE),""),
IFERROR(VLOOKUP($N632,all_tags[other],1,FALSE),""),
IFERROR(VLOOKUP($O632,all_tags[other],1,FALSE),"")
)</f>
        <v/>
      </c>
      <c r="AL632" t="str">
        <f t="shared" si="9"/>
        <v>post;package;data-viz;method;technology;rstats</v>
      </c>
    </row>
    <row r="633" spans="1:38" x14ac:dyDescent="0.25">
      <c r="A633" t="str">
        <f>source_data[[#This Row],[link_id]]</f>
        <v>L01397</v>
      </c>
      <c r="B633" t="str">
        <f>source_data[[#This Row],[link]]</f>
        <v>https://irene.rbind.io/post/encoding-in-r/</v>
      </c>
      <c r="C633" t="str">
        <f>source_data[[#This Row],[article_title]]</f>
        <v>Encoding in R</v>
      </c>
      <c r="D633" t="str">
        <f>source_data[[#This Row],[concatenate]]</f>
        <v>post;challenge;technology;encoding;rstats</v>
      </c>
      <c r="E633">
        <f>source_data[[#This Row],[tag_count]]</f>
        <v>5</v>
      </c>
      <c r="F633" t="str" cm="1">
        <f t="array" ref="F633:J633">_xlfn.TEXTSPLIT(Table5[[#This Row],[concatenate]],";")</f>
        <v>post</v>
      </c>
      <c r="G633" t="str">
        <v>challenge</v>
      </c>
      <c r="H633" t="str">
        <v>technology</v>
      </c>
      <c r="I633" t="str">
        <v>encoding</v>
      </c>
      <c r="J633" t="str">
        <v>rstats</v>
      </c>
      <c r="Q633">
        <f>IF(ISBLANK(F633),-1,COUNTIF(all_tags[],F633)-COUNTIF(all_tags[category],F633))</f>
        <v>1</v>
      </c>
      <c r="R633">
        <f>IF(ISBLANK(G633),-1,COUNTIF(all_tags[],G633)-COUNTIF(all_tags[category],G633))</f>
        <v>1</v>
      </c>
      <c r="S633">
        <f>IF(ISBLANK(H633),-1,COUNTIF(all_tags[],H633)-COUNTIF(all_tags[category],H633))</f>
        <v>1</v>
      </c>
      <c r="T633">
        <f>IF(ISBLANK(I633),-1,COUNTIF(all_tags[],I633)-COUNTIF(all_tags[category],I633))</f>
        <v>1</v>
      </c>
      <c r="U633">
        <f>IF(ISBLANK(J633),-1,COUNTIF(all_tags[],J633)-COUNTIF(all_tags[category],J633))</f>
        <v>1</v>
      </c>
      <c r="V633">
        <f>IF(ISBLANK(K633),-1,COUNTIF(all_tags[],K633)-COUNTIF(all_tags[category],K633))</f>
        <v>-1</v>
      </c>
      <c r="W633">
        <f>IF(ISBLANK(L633),-1,COUNTIF(all_tags[],L633)-COUNTIF(all_tags[category],L633))</f>
        <v>-1</v>
      </c>
      <c r="X633">
        <f>IF(ISBLANK(M633),-1,COUNTIF(all_tags[],M633)-COUNTIF(all_tags[category],M633))</f>
        <v>-1</v>
      </c>
      <c r="Y633">
        <f>IF(ISBLANK(N633),-1,COUNTIF(all_tags[],N633)-COUNTIF(all_tags[category],N633))</f>
        <v>-1</v>
      </c>
      <c r="Z633">
        <f>IF(ISBLANK(O633),-1,COUNTIF(all_tags[],O633)-COUNTIF(all_tags[category],O633))</f>
        <v>-1</v>
      </c>
      <c r="AB633" t="str">
        <f>Table5[[#This Row],[link_id]]</f>
        <v>L01397</v>
      </c>
      <c r="AC633" s="5" t="str">
        <f>_xlfn.TEXTJOIN("#",TRUE,
IFERROR(VLOOKUP($F633,all_tags[format],1,FALSE),""),
IFERROR(VLOOKUP($G633,all_tags[format],1,FALSE),""),
IFERROR(VLOOKUP($H633,all_tags[format],1,FALSE),""),
IFERROR(VLOOKUP($I633,all_tags[format],1,FALSE),""),
IFERROR(VLOOKUP($J633,all_tags[format],1,FALSE),""),
IFERROR(VLOOKUP($K633,all_tags[format],1,FALSE),""),
IFERROR(VLOOKUP($L633,all_tags[format],1,FALSE),""),
IFERROR(VLOOKUP($M633,all_tags[format],1,FALSE),""),
IFERROR(VLOOKUP($N633,all_tags[format],1,FALSE),""),
IFERROR(VLOOKUP($O633,all_tags[format],1,FALSE),"")
)</f>
        <v>post</v>
      </c>
      <c r="AD633" s="5" t="str">
        <f>_xlfn.TEXTJOIN("#",TRUE,
IFERROR(VLOOKUP($F633,all_tags[type],1,FALSE),""),
IFERROR(VLOOKUP($G633,all_tags[type],1,FALSE),""),
IFERROR(VLOOKUP($H633,all_tags[type],1,FALSE),""),
IFERROR(VLOOKUP($I633,all_tags[type],1,FALSE),""),
IFERROR(VLOOKUP($J633,all_tags[type],1,FALSE),""),
IFERROR(VLOOKUP($K633,all_tags[type],1,FALSE),""),
IFERROR(VLOOKUP($L633,all_tags[type],1,FALSE),""),
IFERROR(VLOOKUP($M633,all_tags[type],1,FALSE),""),
IFERROR(VLOOKUP($N633,all_tags[type],1,FALSE),""),
IFERROR(VLOOKUP($O633,all_tags[type],1,FALSE),"")
)</f>
        <v/>
      </c>
      <c r="AE633" s="5" t="str">
        <f>_xlfn.TEXTJOIN("#",TRUE,
IFERROR(VLOOKUP($F633,all_tags[level],1,FALSE),""),
IFERROR(VLOOKUP($G633,all_tags[level],1,FALSE),""),
IFERROR(VLOOKUP($H633,all_tags[level],1,FALSE),""),
IFERROR(VLOOKUP($I633,all_tags[level],1,FALSE),""),
IFERROR(VLOOKUP($J633,all_tags[level],1,FALSE),""),
IFERROR(VLOOKUP($K633,all_tags[level],1,FALSE),""),
IFERROR(VLOOKUP($L633,all_tags[level],1,FALSE),""),
IFERROR(VLOOKUP($M633,all_tags[level],1,FALSE),""),
IFERROR(VLOOKUP($N633,all_tags[level],1,FALSE),""),
IFERROR(VLOOKUP($O633,all_tags[level],1,FALSE),"")
)</f>
        <v/>
      </c>
      <c r="AF633" s="5" t="str">
        <f>_xlfn.TEXTJOIN("#",TRUE,
IFERROR(VLOOKUP($F633,all_tags[style],1,FALSE),""),
IFERROR(VLOOKUP($G633,all_tags[style],1,FALSE),""),
IFERROR(VLOOKUP($H633,all_tags[style],1,FALSE),""),
IFERROR(VLOOKUP($I633,all_tags[style],1,FALSE),""),
IFERROR(VLOOKUP($J633,all_tags[style],1,FALSE),""),
IFERROR(VLOOKUP($K633,all_tags[style],1,FALSE),""),
IFERROR(VLOOKUP($L633,all_tags[style],1,FALSE),""),
IFERROR(VLOOKUP($M633,all_tags[style],1,FALSE),""),
IFERROR(VLOOKUP($N633,all_tags[style],1,FALSE),""),
IFERROR(VLOOKUP($O633,all_tags[style],1,FALSE),"")
)</f>
        <v>challenge</v>
      </c>
      <c r="AG633" s="5" t="str">
        <f>_xlfn.TEXTJOIN("#",TRUE,
IFERROR(VLOOKUP($F633,all_tags[theme],1,FALSE),""),
IFERROR(VLOOKUP($G633,all_tags[theme],1,FALSE),""),
IFERROR(VLOOKUP($H633,all_tags[theme],1,FALSE),""),
IFERROR(VLOOKUP($I633,all_tags[theme],1,FALSE),""),
IFERROR(VLOOKUP($J633,all_tags[theme],1,FALSE),""),
IFERROR(VLOOKUP($K633,all_tags[theme],1,FALSE),""),
IFERROR(VLOOKUP($L633,all_tags[theme],1,FALSE),""),
IFERROR(VLOOKUP($M633,all_tags[theme],1,FALSE),""),
IFERROR(VLOOKUP($N633,all_tags[theme],1,FALSE),""),
IFERROR(VLOOKUP($O633,all_tags[theme],1,FALSE),"")
)</f>
        <v/>
      </c>
      <c r="AH633" s="5" t="str">
        <f>_xlfn.TEXTJOIN("#",TRUE,
IFERROR(VLOOKUP($F633,all_tags[topic],1,FALSE),""),
IFERROR(VLOOKUP($G633,all_tags[topic],1,FALSE),""),
IFERROR(VLOOKUP($H633,all_tags[topic],1,FALSE),""),
IFERROR(VLOOKUP($I633,all_tags[topic],1,FALSE),""),
IFERROR(VLOOKUP($J633,all_tags[topic],1,FALSE),""),
IFERROR(VLOOKUP($K633,all_tags[topic],1,FALSE),""),
IFERROR(VLOOKUP($L633,all_tags[topic],1,FALSE),""),
IFERROR(VLOOKUP($M633,all_tags[topic],1,FALSE),""),
IFERROR(VLOOKUP($N633,all_tags[topic],1,FALSE),""),
IFERROR(VLOOKUP($O633,all_tags[topic],1,FALSE),"")
)</f>
        <v>technology</v>
      </c>
      <c r="AI633" s="5" t="str">
        <f>_xlfn.TEXTJOIN("#",TRUE,
IFERROR(VLOOKUP($F633,all_tags[area],1,FALSE),""),
IFERROR(VLOOKUP($G633,all_tags[area],1,FALSE),""),
IFERROR(VLOOKUP($H633,all_tags[area],1,FALSE),""),
IFERROR(VLOOKUP($I633,all_tags[area],1,FALSE),""),
IFERROR(VLOOKUP($J633,all_tags[area],1,FALSE),""),
IFERROR(VLOOKUP($K633,all_tags[area],1,FALSE),""),
IFERROR(VLOOKUP($L633,all_tags[area],1,FALSE),""),
IFERROR(VLOOKUP($M633,all_tags[area],1,FALSE),""),
IFERROR(VLOOKUP($N633,all_tags[area],1,FALSE),""),
IFERROR(VLOOKUP($O633,all_tags[area],1,FALSE),"")
)</f>
        <v>encoding</v>
      </c>
      <c r="AJ633" s="5" t="str">
        <f>_xlfn.TEXTJOIN("#",TRUE,
IFERROR(VLOOKUP($F633,all_tags[technology],1,FALSE),""),
IFERROR(VLOOKUP($G633,all_tags[technology],1,FALSE),""),
IFERROR(VLOOKUP($H633,all_tags[technology],1,FALSE),""),
IFERROR(VLOOKUP($I633,all_tags[technology],1,FALSE),""),
IFERROR(VLOOKUP($J633,all_tags[technology],1,FALSE),""),
IFERROR(VLOOKUP($K633,all_tags[technology],1,FALSE),""),
IFERROR(VLOOKUP($L633,all_tags[technology],1,FALSE),""),
IFERROR(VLOOKUP($M633,all_tags[technology],1,FALSE),""),
IFERROR(VLOOKUP($N633,all_tags[technology],1,FALSE),""),
IFERROR(VLOOKUP($O633,all_tags[technology],1,FALSE),"")
)</f>
        <v>rstats</v>
      </c>
      <c r="AK633" s="5" t="str">
        <f>_xlfn.TEXTJOIN("#",TRUE,
IFERROR(VLOOKUP($F633,all_tags[other],1,FALSE),""),
IFERROR(VLOOKUP($G633,all_tags[other],1,FALSE),""),
IFERROR(VLOOKUP($H633,all_tags[other],1,FALSE),""),
IFERROR(VLOOKUP($I633,all_tags[other],1,FALSE),""),
IFERROR(VLOOKUP($J633,all_tags[other],1,FALSE),""),
IFERROR(VLOOKUP($K633,all_tags[other],1,FALSE),""),
IFERROR(VLOOKUP($L633,all_tags[other],1,FALSE),""),
IFERROR(VLOOKUP($M633,all_tags[other],1,FALSE),""),
IFERROR(VLOOKUP($N633,all_tags[other],1,FALSE),""),
IFERROR(VLOOKUP($O633,all_tags[other],1,FALSE),"")
)</f>
        <v/>
      </c>
      <c r="AL633" t="str">
        <f t="shared" si="9"/>
        <v>post;challenge;technology;encoding;rstats</v>
      </c>
    </row>
    <row r="634" spans="1:38" x14ac:dyDescent="0.25">
      <c r="A634" t="str">
        <f>source_data[[#This Row],[link_id]]</f>
        <v>L01398</v>
      </c>
      <c r="B634" t="str">
        <f>source_data[[#This Row],[link]]</f>
        <v>https://jozef.io/r913-spin-with-style/</v>
      </c>
      <c r="C634" t="str">
        <f>source_data[[#This Row],[article_title]]</f>
        <v>How to create professional reports from R scripts, with custom styles.</v>
      </c>
      <c r="D634" t="str">
        <f>source_data[[#This Row],[concatenate]]</f>
        <v>post;how-to;report;technique;technology;rstats</v>
      </c>
      <c r="E634">
        <f>source_data[[#This Row],[tag_count]]</f>
        <v>5</v>
      </c>
      <c r="F634" t="str" cm="1">
        <f t="array" ref="F634:K634">_xlfn.TEXTSPLIT(Table5[[#This Row],[concatenate]],";")</f>
        <v>post</v>
      </c>
      <c r="G634" t="str">
        <v>how-to</v>
      </c>
      <c r="H634" t="str">
        <v>report</v>
      </c>
      <c r="I634" t="str">
        <v>technique</v>
      </c>
      <c r="J634" t="str">
        <v>technology</v>
      </c>
      <c r="K634" t="str">
        <v>rstats</v>
      </c>
      <c r="Q634">
        <f>IF(ISBLANK(F634),-1,COUNTIF(all_tags[],F634)-COUNTIF(all_tags[category],F634))</f>
        <v>1</v>
      </c>
      <c r="R634">
        <f>IF(ISBLANK(G634),-1,COUNTIF(all_tags[],G634)-COUNTIF(all_tags[category],G634))</f>
        <v>1</v>
      </c>
      <c r="S634">
        <f>IF(ISBLANK(H634),-1,COUNTIF(all_tags[],H634)-COUNTIF(all_tags[category],H634))</f>
        <v>1</v>
      </c>
      <c r="T634">
        <f>IF(ISBLANK(I634),-1,COUNTIF(all_tags[],I634)-COUNTIF(all_tags[category],I634))</f>
        <v>1</v>
      </c>
      <c r="U634">
        <f>IF(ISBLANK(J634),-1,COUNTIF(all_tags[],J634)-COUNTIF(all_tags[category],J634))</f>
        <v>1</v>
      </c>
      <c r="V634">
        <f>IF(ISBLANK(K634),-1,COUNTIF(all_tags[],K634)-COUNTIF(all_tags[category],K634))</f>
        <v>1</v>
      </c>
      <c r="W634">
        <f>IF(ISBLANK(L634),-1,COUNTIF(all_tags[],L634)-COUNTIF(all_tags[category],L634))</f>
        <v>-1</v>
      </c>
      <c r="X634">
        <f>IF(ISBLANK(M634),-1,COUNTIF(all_tags[],M634)-COUNTIF(all_tags[category],M634))</f>
        <v>-1</v>
      </c>
      <c r="Y634">
        <f>IF(ISBLANK(N634),-1,COUNTIF(all_tags[],N634)-COUNTIF(all_tags[category],N634))</f>
        <v>-1</v>
      </c>
      <c r="Z634">
        <f>IF(ISBLANK(O634),-1,COUNTIF(all_tags[],O634)-COUNTIF(all_tags[category],O634))</f>
        <v>-1</v>
      </c>
      <c r="AB634" t="str">
        <f>Table5[[#This Row],[link_id]]</f>
        <v>L01398</v>
      </c>
      <c r="AC634" s="5" t="str">
        <f>_xlfn.TEXTJOIN("#",TRUE,
IFERROR(VLOOKUP($F634,all_tags[format],1,FALSE),""),
IFERROR(VLOOKUP($G634,all_tags[format],1,FALSE),""),
IFERROR(VLOOKUP($H634,all_tags[format],1,FALSE),""),
IFERROR(VLOOKUP($I634,all_tags[format],1,FALSE),""),
IFERROR(VLOOKUP($J634,all_tags[format],1,FALSE),""),
IFERROR(VLOOKUP($K634,all_tags[format],1,FALSE),""),
IFERROR(VLOOKUP($L634,all_tags[format],1,FALSE),""),
IFERROR(VLOOKUP($M634,all_tags[format],1,FALSE),""),
IFERROR(VLOOKUP($N634,all_tags[format],1,FALSE),""),
IFERROR(VLOOKUP($O634,all_tags[format],1,FALSE),"")
)</f>
        <v>post</v>
      </c>
      <c r="AD634" s="5" t="str">
        <f>_xlfn.TEXTJOIN("#",TRUE,
IFERROR(VLOOKUP($F634,all_tags[type],1,FALSE),""),
IFERROR(VLOOKUP($G634,all_tags[type],1,FALSE),""),
IFERROR(VLOOKUP($H634,all_tags[type],1,FALSE),""),
IFERROR(VLOOKUP($I634,all_tags[type],1,FALSE),""),
IFERROR(VLOOKUP($J634,all_tags[type],1,FALSE),""),
IFERROR(VLOOKUP($K634,all_tags[type],1,FALSE),""),
IFERROR(VLOOKUP($L634,all_tags[type],1,FALSE),""),
IFERROR(VLOOKUP($M634,all_tags[type],1,FALSE),""),
IFERROR(VLOOKUP($N634,all_tags[type],1,FALSE),""),
IFERROR(VLOOKUP($O634,all_tags[type],1,FALSE),"")
)</f>
        <v>how-to#report</v>
      </c>
      <c r="AE634" s="5" t="str">
        <f>_xlfn.TEXTJOIN("#",TRUE,
IFERROR(VLOOKUP($F634,all_tags[level],1,FALSE),""),
IFERROR(VLOOKUP($G634,all_tags[level],1,FALSE),""),
IFERROR(VLOOKUP($H634,all_tags[level],1,FALSE),""),
IFERROR(VLOOKUP($I634,all_tags[level],1,FALSE),""),
IFERROR(VLOOKUP($J634,all_tags[level],1,FALSE),""),
IFERROR(VLOOKUP($K634,all_tags[level],1,FALSE),""),
IFERROR(VLOOKUP($L634,all_tags[level],1,FALSE),""),
IFERROR(VLOOKUP($M634,all_tags[level],1,FALSE),""),
IFERROR(VLOOKUP($N634,all_tags[level],1,FALSE),""),
IFERROR(VLOOKUP($O634,all_tags[level],1,FALSE),"")
)</f>
        <v/>
      </c>
      <c r="AF634" s="5" t="str">
        <f>_xlfn.TEXTJOIN("#",TRUE,
IFERROR(VLOOKUP($F634,all_tags[style],1,FALSE),""),
IFERROR(VLOOKUP($G634,all_tags[style],1,FALSE),""),
IFERROR(VLOOKUP($H634,all_tags[style],1,FALSE),""),
IFERROR(VLOOKUP($I634,all_tags[style],1,FALSE),""),
IFERROR(VLOOKUP($J634,all_tags[style],1,FALSE),""),
IFERROR(VLOOKUP($K634,all_tags[style],1,FALSE),""),
IFERROR(VLOOKUP($L634,all_tags[style],1,FALSE),""),
IFERROR(VLOOKUP($M634,all_tags[style],1,FALSE),""),
IFERROR(VLOOKUP($N634,all_tags[style],1,FALSE),""),
IFERROR(VLOOKUP($O634,all_tags[style],1,FALSE),"")
)</f>
        <v/>
      </c>
      <c r="AG634" s="5" t="str">
        <f>_xlfn.TEXTJOIN("#",TRUE,
IFERROR(VLOOKUP($F634,all_tags[theme],1,FALSE),""),
IFERROR(VLOOKUP($G634,all_tags[theme],1,FALSE),""),
IFERROR(VLOOKUP($H634,all_tags[theme],1,FALSE),""),
IFERROR(VLOOKUP($I634,all_tags[theme],1,FALSE),""),
IFERROR(VLOOKUP($J634,all_tags[theme],1,FALSE),""),
IFERROR(VLOOKUP($K634,all_tags[theme],1,FALSE),""),
IFERROR(VLOOKUP($L634,all_tags[theme],1,FALSE),""),
IFERROR(VLOOKUP($M634,all_tags[theme],1,FALSE),""),
IFERROR(VLOOKUP($N634,all_tags[theme],1,FALSE),""),
IFERROR(VLOOKUP($O634,all_tags[theme],1,FALSE),"")
)</f>
        <v/>
      </c>
      <c r="AH634" s="5" t="str">
        <f>_xlfn.TEXTJOIN("#",TRUE,
IFERROR(VLOOKUP($F634,all_tags[topic],1,FALSE),""),
IFERROR(VLOOKUP($G634,all_tags[topic],1,FALSE),""),
IFERROR(VLOOKUP($H634,all_tags[topic],1,FALSE),""),
IFERROR(VLOOKUP($I634,all_tags[topic],1,FALSE),""),
IFERROR(VLOOKUP($J634,all_tags[topic],1,FALSE),""),
IFERROR(VLOOKUP($K634,all_tags[topic],1,FALSE),""),
IFERROR(VLOOKUP($L634,all_tags[topic],1,FALSE),""),
IFERROR(VLOOKUP($M634,all_tags[topic],1,FALSE),""),
IFERROR(VLOOKUP($N634,all_tags[topic],1,FALSE),""),
IFERROR(VLOOKUP($O634,all_tags[topic],1,FALSE),"")
)</f>
        <v>technique#technology</v>
      </c>
      <c r="AI634" s="5" t="str">
        <f>_xlfn.TEXTJOIN("#",TRUE,
IFERROR(VLOOKUP($F634,all_tags[area],1,FALSE),""),
IFERROR(VLOOKUP($G634,all_tags[area],1,FALSE),""),
IFERROR(VLOOKUP($H634,all_tags[area],1,FALSE),""),
IFERROR(VLOOKUP($I634,all_tags[area],1,FALSE),""),
IFERROR(VLOOKUP($J634,all_tags[area],1,FALSE),""),
IFERROR(VLOOKUP($K634,all_tags[area],1,FALSE),""),
IFERROR(VLOOKUP($L634,all_tags[area],1,FALSE),""),
IFERROR(VLOOKUP($M634,all_tags[area],1,FALSE),""),
IFERROR(VLOOKUP($N634,all_tags[area],1,FALSE),""),
IFERROR(VLOOKUP($O634,all_tags[area],1,FALSE),"")
)</f>
        <v/>
      </c>
      <c r="AJ634" s="5" t="str">
        <f>_xlfn.TEXTJOIN("#",TRUE,
IFERROR(VLOOKUP($F634,all_tags[technology],1,FALSE),""),
IFERROR(VLOOKUP($G634,all_tags[technology],1,FALSE),""),
IFERROR(VLOOKUP($H634,all_tags[technology],1,FALSE),""),
IFERROR(VLOOKUP($I634,all_tags[technology],1,FALSE),""),
IFERROR(VLOOKUP($J634,all_tags[technology],1,FALSE),""),
IFERROR(VLOOKUP($K634,all_tags[technology],1,FALSE),""),
IFERROR(VLOOKUP($L634,all_tags[technology],1,FALSE),""),
IFERROR(VLOOKUP($M634,all_tags[technology],1,FALSE),""),
IFERROR(VLOOKUP($N634,all_tags[technology],1,FALSE),""),
IFERROR(VLOOKUP($O634,all_tags[technology],1,FALSE),"")
)</f>
        <v>rstats</v>
      </c>
      <c r="AK634" s="5" t="str">
        <f>_xlfn.TEXTJOIN("#",TRUE,
IFERROR(VLOOKUP($F634,all_tags[other],1,FALSE),""),
IFERROR(VLOOKUP($G634,all_tags[other],1,FALSE),""),
IFERROR(VLOOKUP($H634,all_tags[other],1,FALSE),""),
IFERROR(VLOOKUP($I634,all_tags[other],1,FALSE),""),
IFERROR(VLOOKUP($J634,all_tags[other],1,FALSE),""),
IFERROR(VLOOKUP($K634,all_tags[other],1,FALSE),""),
IFERROR(VLOOKUP($L634,all_tags[other],1,FALSE),""),
IFERROR(VLOOKUP($M634,all_tags[other],1,FALSE),""),
IFERROR(VLOOKUP($N634,all_tags[other],1,FALSE),""),
IFERROR(VLOOKUP($O634,all_tags[other],1,FALSE),"")
)</f>
        <v/>
      </c>
      <c r="AL634" t="str">
        <f t="shared" si="9"/>
        <v>post;how-to;report;technique;technology;rstats</v>
      </c>
    </row>
    <row r="635" spans="1:38" x14ac:dyDescent="0.25">
      <c r="A635" t="str">
        <f>source_data[[#This Row],[link_id]]</f>
        <v>L01399</v>
      </c>
      <c r="B635" t="str">
        <f>source_data[[#This Row],[link]]</f>
        <v>https://rviews.rstudio.com/2019/03/21/how-to-avoid-publishing-credentials-in-your-code/</v>
      </c>
      <c r="C635" t="str">
        <f>source_data[[#This Row],[article_title]]</f>
        <v>How to Avoid Publishing Credentials in Your Code</v>
      </c>
      <c r="D635" t="str">
        <f>source_data[[#This Row],[concatenate]]</f>
        <v>post;how-to;technique;technology;usage;rstats</v>
      </c>
      <c r="E635">
        <f>source_data[[#This Row],[tag_count]]</f>
        <v>6</v>
      </c>
      <c r="F635" t="str" cm="1">
        <f t="array" ref="F635:K635">_xlfn.TEXTSPLIT(Table5[[#This Row],[concatenate]],";")</f>
        <v>post</v>
      </c>
      <c r="G635" t="str">
        <v>how-to</v>
      </c>
      <c r="H635" t="str">
        <v>technique</v>
      </c>
      <c r="I635" t="str">
        <v>technology</v>
      </c>
      <c r="J635" t="str">
        <v>usage</v>
      </c>
      <c r="K635" t="str">
        <v>rstats</v>
      </c>
      <c r="Q635">
        <f>IF(ISBLANK(F635),-1,COUNTIF(all_tags[],F635)-COUNTIF(all_tags[category],F635))</f>
        <v>1</v>
      </c>
      <c r="R635">
        <f>IF(ISBLANK(G635),-1,COUNTIF(all_tags[],G635)-COUNTIF(all_tags[category],G635))</f>
        <v>1</v>
      </c>
      <c r="S635">
        <f>IF(ISBLANK(H635),-1,COUNTIF(all_tags[],H635)-COUNTIF(all_tags[category],H635))</f>
        <v>1</v>
      </c>
      <c r="T635">
        <f>IF(ISBLANK(I635),-1,COUNTIF(all_tags[],I635)-COUNTIF(all_tags[category],I635))</f>
        <v>1</v>
      </c>
      <c r="U635">
        <f>IF(ISBLANK(J635),-1,COUNTIF(all_tags[],J635)-COUNTIF(all_tags[category],J635))</f>
        <v>1</v>
      </c>
      <c r="V635">
        <f>IF(ISBLANK(K635),-1,COUNTIF(all_tags[],K635)-COUNTIF(all_tags[category],K635))</f>
        <v>1</v>
      </c>
      <c r="W635">
        <f>IF(ISBLANK(L635),-1,COUNTIF(all_tags[],L635)-COUNTIF(all_tags[category],L635))</f>
        <v>-1</v>
      </c>
      <c r="X635">
        <f>IF(ISBLANK(M635),-1,COUNTIF(all_tags[],M635)-COUNTIF(all_tags[category],M635))</f>
        <v>-1</v>
      </c>
      <c r="Y635">
        <f>IF(ISBLANK(N635),-1,COUNTIF(all_tags[],N635)-COUNTIF(all_tags[category],N635))</f>
        <v>-1</v>
      </c>
      <c r="Z635">
        <f>IF(ISBLANK(O635),-1,COUNTIF(all_tags[],O635)-COUNTIF(all_tags[category],O635))</f>
        <v>-1</v>
      </c>
      <c r="AB635" t="str">
        <f>Table5[[#This Row],[link_id]]</f>
        <v>L01399</v>
      </c>
      <c r="AC635" s="5" t="str">
        <f>_xlfn.TEXTJOIN("#",TRUE,
IFERROR(VLOOKUP($F635,all_tags[format],1,FALSE),""),
IFERROR(VLOOKUP($G635,all_tags[format],1,FALSE),""),
IFERROR(VLOOKUP($H635,all_tags[format],1,FALSE),""),
IFERROR(VLOOKUP($I635,all_tags[format],1,FALSE),""),
IFERROR(VLOOKUP($J635,all_tags[format],1,FALSE),""),
IFERROR(VLOOKUP($K635,all_tags[format],1,FALSE),""),
IFERROR(VLOOKUP($L635,all_tags[format],1,FALSE),""),
IFERROR(VLOOKUP($M635,all_tags[format],1,FALSE),""),
IFERROR(VLOOKUP($N635,all_tags[format],1,FALSE),""),
IFERROR(VLOOKUP($O635,all_tags[format],1,FALSE),"")
)</f>
        <v>post</v>
      </c>
      <c r="AD635" s="5" t="str">
        <f>_xlfn.TEXTJOIN("#",TRUE,
IFERROR(VLOOKUP($F635,all_tags[type],1,FALSE),""),
IFERROR(VLOOKUP($G635,all_tags[type],1,FALSE),""),
IFERROR(VLOOKUP($H635,all_tags[type],1,FALSE),""),
IFERROR(VLOOKUP($I635,all_tags[type],1,FALSE),""),
IFERROR(VLOOKUP($J635,all_tags[type],1,FALSE),""),
IFERROR(VLOOKUP($K635,all_tags[type],1,FALSE),""),
IFERROR(VLOOKUP($L635,all_tags[type],1,FALSE),""),
IFERROR(VLOOKUP($M635,all_tags[type],1,FALSE),""),
IFERROR(VLOOKUP($N635,all_tags[type],1,FALSE),""),
IFERROR(VLOOKUP($O635,all_tags[type],1,FALSE),"")
)</f>
        <v>how-to</v>
      </c>
      <c r="AE635" s="5" t="str">
        <f>_xlfn.TEXTJOIN("#",TRUE,
IFERROR(VLOOKUP($F635,all_tags[level],1,FALSE),""),
IFERROR(VLOOKUP($G635,all_tags[level],1,FALSE),""),
IFERROR(VLOOKUP($H635,all_tags[level],1,FALSE),""),
IFERROR(VLOOKUP($I635,all_tags[level],1,FALSE),""),
IFERROR(VLOOKUP($J635,all_tags[level],1,FALSE),""),
IFERROR(VLOOKUP($K635,all_tags[level],1,FALSE),""),
IFERROR(VLOOKUP($L635,all_tags[level],1,FALSE),""),
IFERROR(VLOOKUP($M635,all_tags[level],1,FALSE),""),
IFERROR(VLOOKUP($N635,all_tags[level],1,FALSE),""),
IFERROR(VLOOKUP($O635,all_tags[level],1,FALSE),"")
)</f>
        <v/>
      </c>
      <c r="AF635" s="5" t="str">
        <f>_xlfn.TEXTJOIN("#",TRUE,
IFERROR(VLOOKUP($F635,all_tags[style],1,FALSE),""),
IFERROR(VLOOKUP($G635,all_tags[style],1,FALSE),""),
IFERROR(VLOOKUP($H635,all_tags[style],1,FALSE),""),
IFERROR(VLOOKUP($I635,all_tags[style],1,FALSE),""),
IFERROR(VLOOKUP($J635,all_tags[style],1,FALSE),""),
IFERROR(VLOOKUP($K635,all_tags[style],1,FALSE),""),
IFERROR(VLOOKUP($L635,all_tags[style],1,FALSE),""),
IFERROR(VLOOKUP($M635,all_tags[style],1,FALSE),""),
IFERROR(VLOOKUP($N635,all_tags[style],1,FALSE),""),
IFERROR(VLOOKUP($O635,all_tags[style],1,FALSE),"")
)</f>
        <v/>
      </c>
      <c r="AG635" s="5" t="str">
        <f>_xlfn.TEXTJOIN("#",TRUE,
IFERROR(VLOOKUP($F635,all_tags[theme],1,FALSE),""),
IFERROR(VLOOKUP($G635,all_tags[theme],1,FALSE),""),
IFERROR(VLOOKUP($H635,all_tags[theme],1,FALSE),""),
IFERROR(VLOOKUP($I635,all_tags[theme],1,FALSE),""),
IFERROR(VLOOKUP($J635,all_tags[theme],1,FALSE),""),
IFERROR(VLOOKUP($K635,all_tags[theme],1,FALSE),""),
IFERROR(VLOOKUP($L635,all_tags[theme],1,FALSE),""),
IFERROR(VLOOKUP($M635,all_tags[theme],1,FALSE),""),
IFERROR(VLOOKUP($N635,all_tags[theme],1,FALSE),""),
IFERROR(VLOOKUP($O635,all_tags[theme],1,FALSE),"")
)</f>
        <v/>
      </c>
      <c r="AH635" s="5" t="str">
        <f>_xlfn.TEXTJOIN("#",TRUE,
IFERROR(VLOOKUP($F635,all_tags[topic],1,FALSE),""),
IFERROR(VLOOKUP($G635,all_tags[topic],1,FALSE),""),
IFERROR(VLOOKUP($H635,all_tags[topic],1,FALSE),""),
IFERROR(VLOOKUP($I635,all_tags[topic],1,FALSE),""),
IFERROR(VLOOKUP($J635,all_tags[topic],1,FALSE),""),
IFERROR(VLOOKUP($K635,all_tags[topic],1,FALSE),""),
IFERROR(VLOOKUP($L635,all_tags[topic],1,FALSE),""),
IFERROR(VLOOKUP($M635,all_tags[topic],1,FALSE),""),
IFERROR(VLOOKUP($N635,all_tags[topic],1,FALSE),""),
IFERROR(VLOOKUP($O635,all_tags[topic],1,FALSE),"")
)</f>
        <v>technique#technology</v>
      </c>
      <c r="AI635" s="5" t="str">
        <f>_xlfn.TEXTJOIN("#",TRUE,
IFERROR(VLOOKUP($F635,all_tags[area],1,FALSE),""),
IFERROR(VLOOKUP($G635,all_tags[area],1,FALSE),""),
IFERROR(VLOOKUP($H635,all_tags[area],1,FALSE),""),
IFERROR(VLOOKUP($I635,all_tags[area],1,FALSE),""),
IFERROR(VLOOKUP($J635,all_tags[area],1,FALSE),""),
IFERROR(VLOOKUP($K635,all_tags[area],1,FALSE),""),
IFERROR(VLOOKUP($L635,all_tags[area],1,FALSE),""),
IFERROR(VLOOKUP($M635,all_tags[area],1,FALSE),""),
IFERROR(VLOOKUP($N635,all_tags[area],1,FALSE),""),
IFERROR(VLOOKUP($O635,all_tags[area],1,FALSE),"")
)</f>
        <v>usage</v>
      </c>
      <c r="AJ635" s="5" t="str">
        <f>_xlfn.TEXTJOIN("#",TRUE,
IFERROR(VLOOKUP($F635,all_tags[technology],1,FALSE),""),
IFERROR(VLOOKUP($G635,all_tags[technology],1,FALSE),""),
IFERROR(VLOOKUP($H635,all_tags[technology],1,FALSE),""),
IFERROR(VLOOKUP($I635,all_tags[technology],1,FALSE),""),
IFERROR(VLOOKUP($J635,all_tags[technology],1,FALSE),""),
IFERROR(VLOOKUP($K635,all_tags[technology],1,FALSE),""),
IFERROR(VLOOKUP($L635,all_tags[technology],1,FALSE),""),
IFERROR(VLOOKUP($M635,all_tags[technology],1,FALSE),""),
IFERROR(VLOOKUP($N635,all_tags[technology],1,FALSE),""),
IFERROR(VLOOKUP($O635,all_tags[technology],1,FALSE),"")
)</f>
        <v>rstats</v>
      </c>
      <c r="AK635" s="5" t="str">
        <f>_xlfn.TEXTJOIN("#",TRUE,
IFERROR(VLOOKUP($F635,all_tags[other],1,FALSE),""),
IFERROR(VLOOKUP($G635,all_tags[other],1,FALSE),""),
IFERROR(VLOOKUP($H635,all_tags[other],1,FALSE),""),
IFERROR(VLOOKUP($I635,all_tags[other],1,FALSE),""),
IFERROR(VLOOKUP($J635,all_tags[other],1,FALSE),""),
IFERROR(VLOOKUP($K635,all_tags[other],1,FALSE),""),
IFERROR(VLOOKUP($L635,all_tags[other],1,FALSE),""),
IFERROR(VLOOKUP($M635,all_tags[other],1,FALSE),""),
IFERROR(VLOOKUP($N635,all_tags[other],1,FALSE),""),
IFERROR(VLOOKUP($O635,all_tags[other],1,FALSE),"")
)</f>
        <v/>
      </c>
      <c r="AL635" t="str">
        <f t="shared" si="9"/>
        <v>post;how-to;technique;technology;usage;rstats</v>
      </c>
    </row>
    <row r="636" spans="1:38" x14ac:dyDescent="0.25">
      <c r="A636" t="str">
        <f>source_data[[#This Row],[link_id]]</f>
        <v>L01401</v>
      </c>
      <c r="B636" t="str">
        <f>source_data[[#This Row],[link]]</f>
        <v>https://www.pyimagesearch.com/2019/03/25/building-a-raspberry-pi-security-camera-with-opencv/</v>
      </c>
      <c r="C636" t="str">
        <f>source_data[[#This Row],[article_title]]</f>
        <v>Building a Raspberry Pi security camera with OpenCV</v>
      </c>
      <c r="D636" t="str">
        <f>source_data[[#This Row],[concatenate]]</f>
        <v>post;tutorial;technology;hardware;python</v>
      </c>
      <c r="E636">
        <f>source_data[[#This Row],[tag_count]]</f>
        <v>5</v>
      </c>
      <c r="F636" t="str" cm="1">
        <f t="array" ref="F636:J636">_xlfn.TEXTSPLIT(Table5[[#This Row],[concatenate]],";")</f>
        <v>post</v>
      </c>
      <c r="G636" t="str">
        <v>tutorial</v>
      </c>
      <c r="H636" t="str">
        <v>technology</v>
      </c>
      <c r="I636" t="str">
        <v>hardware</v>
      </c>
      <c r="J636" t="str">
        <v>python</v>
      </c>
      <c r="Q636">
        <f>IF(ISBLANK(F636),-1,COUNTIF(all_tags[],F636)-COUNTIF(all_tags[category],F636))</f>
        <v>1</v>
      </c>
      <c r="R636">
        <f>IF(ISBLANK(G636),-1,COUNTIF(all_tags[],G636)-COUNTIF(all_tags[category],G636))</f>
        <v>1</v>
      </c>
      <c r="S636">
        <f>IF(ISBLANK(H636),-1,COUNTIF(all_tags[],H636)-COUNTIF(all_tags[category],H636))</f>
        <v>1</v>
      </c>
      <c r="T636">
        <f>IF(ISBLANK(I636),-1,COUNTIF(all_tags[],I636)-COUNTIF(all_tags[category],I636))</f>
        <v>1</v>
      </c>
      <c r="U636">
        <f>IF(ISBLANK(J636),-1,COUNTIF(all_tags[],J636)-COUNTIF(all_tags[category],J636))</f>
        <v>1</v>
      </c>
      <c r="V636">
        <f>IF(ISBLANK(K636),-1,COUNTIF(all_tags[],K636)-COUNTIF(all_tags[category],K636))</f>
        <v>-1</v>
      </c>
      <c r="W636">
        <f>IF(ISBLANK(L636),-1,COUNTIF(all_tags[],L636)-COUNTIF(all_tags[category],L636))</f>
        <v>-1</v>
      </c>
      <c r="X636">
        <f>IF(ISBLANK(M636),-1,COUNTIF(all_tags[],M636)-COUNTIF(all_tags[category],M636))</f>
        <v>-1</v>
      </c>
      <c r="Y636">
        <f>IF(ISBLANK(N636),-1,COUNTIF(all_tags[],N636)-COUNTIF(all_tags[category],N636))</f>
        <v>-1</v>
      </c>
      <c r="Z636">
        <f>IF(ISBLANK(O636),-1,COUNTIF(all_tags[],O636)-COUNTIF(all_tags[category],O636))</f>
        <v>-1</v>
      </c>
      <c r="AB636" t="str">
        <f>Table5[[#This Row],[link_id]]</f>
        <v>L01401</v>
      </c>
      <c r="AC636" s="5" t="str">
        <f>_xlfn.TEXTJOIN("#",TRUE,
IFERROR(VLOOKUP($F636,all_tags[format],1,FALSE),""),
IFERROR(VLOOKUP($G636,all_tags[format],1,FALSE),""),
IFERROR(VLOOKUP($H636,all_tags[format],1,FALSE),""),
IFERROR(VLOOKUP($I636,all_tags[format],1,FALSE),""),
IFERROR(VLOOKUP($J636,all_tags[format],1,FALSE),""),
IFERROR(VLOOKUP($K636,all_tags[format],1,FALSE),""),
IFERROR(VLOOKUP($L636,all_tags[format],1,FALSE),""),
IFERROR(VLOOKUP($M636,all_tags[format],1,FALSE),""),
IFERROR(VLOOKUP($N636,all_tags[format],1,FALSE),""),
IFERROR(VLOOKUP($O636,all_tags[format],1,FALSE),"")
)</f>
        <v>post</v>
      </c>
      <c r="AD636" s="5" t="str">
        <f>_xlfn.TEXTJOIN("#",TRUE,
IFERROR(VLOOKUP($F636,all_tags[type],1,FALSE),""),
IFERROR(VLOOKUP($G636,all_tags[type],1,FALSE),""),
IFERROR(VLOOKUP($H636,all_tags[type],1,FALSE),""),
IFERROR(VLOOKUP($I636,all_tags[type],1,FALSE),""),
IFERROR(VLOOKUP($J636,all_tags[type],1,FALSE),""),
IFERROR(VLOOKUP($K636,all_tags[type],1,FALSE),""),
IFERROR(VLOOKUP($L636,all_tags[type],1,FALSE),""),
IFERROR(VLOOKUP($M636,all_tags[type],1,FALSE),""),
IFERROR(VLOOKUP($N636,all_tags[type],1,FALSE),""),
IFERROR(VLOOKUP($O636,all_tags[type],1,FALSE),"")
)</f>
        <v>tutorial</v>
      </c>
      <c r="AE636" s="5" t="str">
        <f>_xlfn.TEXTJOIN("#",TRUE,
IFERROR(VLOOKUP($F636,all_tags[level],1,FALSE),""),
IFERROR(VLOOKUP($G636,all_tags[level],1,FALSE),""),
IFERROR(VLOOKUP($H636,all_tags[level],1,FALSE),""),
IFERROR(VLOOKUP($I636,all_tags[level],1,FALSE),""),
IFERROR(VLOOKUP($J636,all_tags[level],1,FALSE),""),
IFERROR(VLOOKUP($K636,all_tags[level],1,FALSE),""),
IFERROR(VLOOKUP($L636,all_tags[level],1,FALSE),""),
IFERROR(VLOOKUP($M636,all_tags[level],1,FALSE),""),
IFERROR(VLOOKUP($N636,all_tags[level],1,FALSE),""),
IFERROR(VLOOKUP($O636,all_tags[level],1,FALSE),"")
)</f>
        <v/>
      </c>
      <c r="AF636" s="5" t="str">
        <f>_xlfn.TEXTJOIN("#",TRUE,
IFERROR(VLOOKUP($F636,all_tags[style],1,FALSE),""),
IFERROR(VLOOKUP($G636,all_tags[style],1,FALSE),""),
IFERROR(VLOOKUP($H636,all_tags[style],1,FALSE),""),
IFERROR(VLOOKUP($I636,all_tags[style],1,FALSE),""),
IFERROR(VLOOKUP($J636,all_tags[style],1,FALSE),""),
IFERROR(VLOOKUP($K636,all_tags[style],1,FALSE),""),
IFERROR(VLOOKUP($L636,all_tags[style],1,FALSE),""),
IFERROR(VLOOKUP($M636,all_tags[style],1,FALSE),""),
IFERROR(VLOOKUP($N636,all_tags[style],1,FALSE),""),
IFERROR(VLOOKUP($O636,all_tags[style],1,FALSE),"")
)</f>
        <v/>
      </c>
      <c r="AG636" s="5" t="str">
        <f>_xlfn.TEXTJOIN("#",TRUE,
IFERROR(VLOOKUP($F636,all_tags[theme],1,FALSE),""),
IFERROR(VLOOKUP($G636,all_tags[theme],1,FALSE),""),
IFERROR(VLOOKUP($H636,all_tags[theme],1,FALSE),""),
IFERROR(VLOOKUP($I636,all_tags[theme],1,FALSE),""),
IFERROR(VLOOKUP($J636,all_tags[theme],1,FALSE),""),
IFERROR(VLOOKUP($K636,all_tags[theme],1,FALSE),""),
IFERROR(VLOOKUP($L636,all_tags[theme],1,FALSE),""),
IFERROR(VLOOKUP($M636,all_tags[theme],1,FALSE),""),
IFERROR(VLOOKUP($N636,all_tags[theme],1,FALSE),""),
IFERROR(VLOOKUP($O636,all_tags[theme],1,FALSE),"")
)</f>
        <v/>
      </c>
      <c r="AH636" s="5" t="str">
        <f>_xlfn.TEXTJOIN("#",TRUE,
IFERROR(VLOOKUP($F636,all_tags[topic],1,FALSE),""),
IFERROR(VLOOKUP($G636,all_tags[topic],1,FALSE),""),
IFERROR(VLOOKUP($H636,all_tags[topic],1,FALSE),""),
IFERROR(VLOOKUP($I636,all_tags[topic],1,FALSE),""),
IFERROR(VLOOKUP($J636,all_tags[topic],1,FALSE),""),
IFERROR(VLOOKUP($K636,all_tags[topic],1,FALSE),""),
IFERROR(VLOOKUP($L636,all_tags[topic],1,FALSE),""),
IFERROR(VLOOKUP($M636,all_tags[topic],1,FALSE),""),
IFERROR(VLOOKUP($N636,all_tags[topic],1,FALSE),""),
IFERROR(VLOOKUP($O636,all_tags[topic],1,FALSE),"")
)</f>
        <v>technology</v>
      </c>
      <c r="AI636" s="5" t="str">
        <f>_xlfn.TEXTJOIN("#",TRUE,
IFERROR(VLOOKUP($F636,all_tags[area],1,FALSE),""),
IFERROR(VLOOKUP($G636,all_tags[area],1,FALSE),""),
IFERROR(VLOOKUP($H636,all_tags[area],1,FALSE),""),
IFERROR(VLOOKUP($I636,all_tags[area],1,FALSE),""),
IFERROR(VLOOKUP($J636,all_tags[area],1,FALSE),""),
IFERROR(VLOOKUP($K636,all_tags[area],1,FALSE),""),
IFERROR(VLOOKUP($L636,all_tags[area],1,FALSE),""),
IFERROR(VLOOKUP($M636,all_tags[area],1,FALSE),""),
IFERROR(VLOOKUP($N636,all_tags[area],1,FALSE),""),
IFERROR(VLOOKUP($O636,all_tags[area],1,FALSE),"")
)</f>
        <v>hardware</v>
      </c>
      <c r="AJ636" s="5" t="str">
        <f>_xlfn.TEXTJOIN("#",TRUE,
IFERROR(VLOOKUP($F636,all_tags[technology],1,FALSE),""),
IFERROR(VLOOKUP($G636,all_tags[technology],1,FALSE),""),
IFERROR(VLOOKUP($H636,all_tags[technology],1,FALSE),""),
IFERROR(VLOOKUP($I636,all_tags[technology],1,FALSE),""),
IFERROR(VLOOKUP($J636,all_tags[technology],1,FALSE),""),
IFERROR(VLOOKUP($K636,all_tags[technology],1,FALSE),""),
IFERROR(VLOOKUP($L636,all_tags[technology],1,FALSE),""),
IFERROR(VLOOKUP($M636,all_tags[technology],1,FALSE),""),
IFERROR(VLOOKUP($N636,all_tags[technology],1,FALSE),""),
IFERROR(VLOOKUP($O636,all_tags[technology],1,FALSE),"")
)</f>
        <v>python</v>
      </c>
      <c r="AK636" s="5" t="str">
        <f>_xlfn.TEXTJOIN("#",TRUE,
IFERROR(VLOOKUP($F636,all_tags[other],1,FALSE),""),
IFERROR(VLOOKUP($G636,all_tags[other],1,FALSE),""),
IFERROR(VLOOKUP($H636,all_tags[other],1,FALSE),""),
IFERROR(VLOOKUP($I636,all_tags[other],1,FALSE),""),
IFERROR(VLOOKUP($J636,all_tags[other],1,FALSE),""),
IFERROR(VLOOKUP($K636,all_tags[other],1,FALSE),""),
IFERROR(VLOOKUP($L636,all_tags[other],1,FALSE),""),
IFERROR(VLOOKUP($M636,all_tags[other],1,FALSE),""),
IFERROR(VLOOKUP($N636,all_tags[other],1,FALSE),""),
IFERROR(VLOOKUP($O636,all_tags[other],1,FALSE),"")
)</f>
        <v/>
      </c>
      <c r="AL636" t="str">
        <f t="shared" si="9"/>
        <v>post;tutorial;technology;hardware;python</v>
      </c>
    </row>
    <row r="637" spans="1:38" x14ac:dyDescent="0.25">
      <c r="A637" t="str">
        <f>source_data[[#This Row],[link_id]]</f>
        <v>L01403</v>
      </c>
      <c r="B637" t="str">
        <f>source_data[[#This Row],[link]]</f>
        <v>https://gigadom.in/2019/03/30/analyzing-performances-of-cricketers-using-cricketr-template/</v>
      </c>
      <c r="C637" t="str">
        <f>source_data[[#This Row],[article_title]]</f>
        <v>Analyzing performances of cricketers using cricketr template</v>
      </c>
      <c r="D637" t="str">
        <f>source_data[[#This Row],[concatenate]]</f>
        <v>post;package;how-to;data-analysis;technology;usage;rstats;cricket</v>
      </c>
      <c r="E637">
        <f>source_data[[#This Row],[tag_count]]</f>
        <v>7</v>
      </c>
      <c r="F637" t="str" cm="1">
        <f t="array" ref="F637:M637">_xlfn.TEXTSPLIT(Table5[[#This Row],[concatenate]],";")</f>
        <v>post</v>
      </c>
      <c r="G637" t="str">
        <v>package</v>
      </c>
      <c r="H637" t="str">
        <v>how-to</v>
      </c>
      <c r="I637" t="str">
        <v>data-analysis</v>
      </c>
      <c r="J637" t="str">
        <v>technology</v>
      </c>
      <c r="K637" t="str">
        <v>usage</v>
      </c>
      <c r="L637" t="str">
        <v>rstats</v>
      </c>
      <c r="M637" t="str">
        <v>cricket</v>
      </c>
      <c r="Q637">
        <f>IF(ISBLANK(F637),-1,COUNTIF(all_tags[],F637)-COUNTIF(all_tags[category],F637))</f>
        <v>1</v>
      </c>
      <c r="R637">
        <f>IF(ISBLANK(G637),-1,COUNTIF(all_tags[],G637)-COUNTIF(all_tags[category],G637))</f>
        <v>1</v>
      </c>
      <c r="S637">
        <f>IF(ISBLANK(H637),-1,COUNTIF(all_tags[],H637)-COUNTIF(all_tags[category],H637))</f>
        <v>1</v>
      </c>
      <c r="T637">
        <f>IF(ISBLANK(I637),-1,COUNTIF(all_tags[],I637)-COUNTIF(all_tags[category],I637))</f>
        <v>1</v>
      </c>
      <c r="U637">
        <f>IF(ISBLANK(J637),-1,COUNTIF(all_tags[],J637)-COUNTIF(all_tags[category],J637))</f>
        <v>1</v>
      </c>
      <c r="V637">
        <f>IF(ISBLANK(K637),-1,COUNTIF(all_tags[],K637)-COUNTIF(all_tags[category],K637))</f>
        <v>1</v>
      </c>
      <c r="W637">
        <f>IF(ISBLANK(L637),-1,COUNTIF(all_tags[],L637)-COUNTIF(all_tags[category],L637))</f>
        <v>1</v>
      </c>
      <c r="X637">
        <f>IF(ISBLANK(M637),-1,COUNTIF(all_tags[],M637)-COUNTIF(all_tags[category],M637))</f>
        <v>1</v>
      </c>
      <c r="Y637">
        <f>IF(ISBLANK(N637),-1,COUNTIF(all_tags[],N637)-COUNTIF(all_tags[category],N637))</f>
        <v>-1</v>
      </c>
      <c r="Z637">
        <f>IF(ISBLANK(O637),-1,COUNTIF(all_tags[],O637)-COUNTIF(all_tags[category],O637))</f>
        <v>-1</v>
      </c>
      <c r="AB637" t="str">
        <f>Table5[[#This Row],[link_id]]</f>
        <v>L01403</v>
      </c>
      <c r="AC637" s="5" t="str">
        <f>_xlfn.TEXTJOIN("#",TRUE,
IFERROR(VLOOKUP($F637,all_tags[format],1,FALSE),""),
IFERROR(VLOOKUP($G637,all_tags[format],1,FALSE),""),
IFERROR(VLOOKUP($H637,all_tags[format],1,FALSE),""),
IFERROR(VLOOKUP($I637,all_tags[format],1,FALSE),""),
IFERROR(VLOOKUP($J637,all_tags[format],1,FALSE),""),
IFERROR(VLOOKUP($K637,all_tags[format],1,FALSE),""),
IFERROR(VLOOKUP($L637,all_tags[format],1,FALSE),""),
IFERROR(VLOOKUP($M637,all_tags[format],1,FALSE),""),
IFERROR(VLOOKUP($N637,all_tags[format],1,FALSE),""),
IFERROR(VLOOKUP($O637,all_tags[format],1,FALSE),"")
)</f>
        <v>post#package</v>
      </c>
      <c r="AD637" s="5" t="str">
        <f>_xlfn.TEXTJOIN("#",TRUE,
IFERROR(VLOOKUP($F637,all_tags[type],1,FALSE),""),
IFERROR(VLOOKUP($G637,all_tags[type],1,FALSE),""),
IFERROR(VLOOKUP($H637,all_tags[type],1,FALSE),""),
IFERROR(VLOOKUP($I637,all_tags[type],1,FALSE),""),
IFERROR(VLOOKUP($J637,all_tags[type],1,FALSE),""),
IFERROR(VLOOKUP($K637,all_tags[type],1,FALSE),""),
IFERROR(VLOOKUP($L637,all_tags[type],1,FALSE),""),
IFERROR(VLOOKUP($M637,all_tags[type],1,FALSE),""),
IFERROR(VLOOKUP($N637,all_tags[type],1,FALSE),""),
IFERROR(VLOOKUP($O637,all_tags[type],1,FALSE),"")
)</f>
        <v>how-to</v>
      </c>
      <c r="AE637" s="5" t="str">
        <f>_xlfn.TEXTJOIN("#",TRUE,
IFERROR(VLOOKUP($F637,all_tags[level],1,FALSE),""),
IFERROR(VLOOKUP($G637,all_tags[level],1,FALSE),""),
IFERROR(VLOOKUP($H637,all_tags[level],1,FALSE),""),
IFERROR(VLOOKUP($I637,all_tags[level],1,FALSE),""),
IFERROR(VLOOKUP($J637,all_tags[level],1,FALSE),""),
IFERROR(VLOOKUP($K637,all_tags[level],1,FALSE),""),
IFERROR(VLOOKUP($L637,all_tags[level],1,FALSE),""),
IFERROR(VLOOKUP($M637,all_tags[level],1,FALSE),""),
IFERROR(VLOOKUP($N637,all_tags[level],1,FALSE),""),
IFERROR(VLOOKUP($O637,all_tags[level],1,FALSE),"")
)</f>
        <v/>
      </c>
      <c r="AF637" s="5" t="str">
        <f>_xlfn.TEXTJOIN("#",TRUE,
IFERROR(VLOOKUP($F637,all_tags[style],1,FALSE),""),
IFERROR(VLOOKUP($G637,all_tags[style],1,FALSE),""),
IFERROR(VLOOKUP($H637,all_tags[style],1,FALSE),""),
IFERROR(VLOOKUP($I637,all_tags[style],1,FALSE),""),
IFERROR(VLOOKUP($J637,all_tags[style],1,FALSE),""),
IFERROR(VLOOKUP($K637,all_tags[style],1,FALSE),""),
IFERROR(VLOOKUP($L637,all_tags[style],1,FALSE),""),
IFERROR(VLOOKUP($M637,all_tags[style],1,FALSE),""),
IFERROR(VLOOKUP($N637,all_tags[style],1,FALSE),""),
IFERROR(VLOOKUP($O637,all_tags[style],1,FALSE),"")
)</f>
        <v/>
      </c>
      <c r="AG637" s="5" t="str">
        <f>_xlfn.TEXTJOIN("#",TRUE,
IFERROR(VLOOKUP($F637,all_tags[theme],1,FALSE),""),
IFERROR(VLOOKUP($G637,all_tags[theme],1,FALSE),""),
IFERROR(VLOOKUP($H637,all_tags[theme],1,FALSE),""),
IFERROR(VLOOKUP($I637,all_tags[theme],1,FALSE),""),
IFERROR(VLOOKUP($J637,all_tags[theme],1,FALSE),""),
IFERROR(VLOOKUP($K637,all_tags[theme],1,FALSE),""),
IFERROR(VLOOKUP($L637,all_tags[theme],1,FALSE),""),
IFERROR(VLOOKUP($M637,all_tags[theme],1,FALSE),""),
IFERROR(VLOOKUP($N637,all_tags[theme],1,FALSE),""),
IFERROR(VLOOKUP($O637,all_tags[theme],1,FALSE),"")
)</f>
        <v>data-analysis</v>
      </c>
      <c r="AH637" s="5" t="str">
        <f>_xlfn.TEXTJOIN("#",TRUE,
IFERROR(VLOOKUP($F637,all_tags[topic],1,FALSE),""),
IFERROR(VLOOKUP($G637,all_tags[topic],1,FALSE),""),
IFERROR(VLOOKUP($H637,all_tags[topic],1,FALSE),""),
IFERROR(VLOOKUP($I637,all_tags[topic],1,FALSE),""),
IFERROR(VLOOKUP($J637,all_tags[topic],1,FALSE),""),
IFERROR(VLOOKUP($K637,all_tags[topic],1,FALSE),""),
IFERROR(VLOOKUP($L637,all_tags[topic],1,FALSE),""),
IFERROR(VLOOKUP($M637,all_tags[topic],1,FALSE),""),
IFERROR(VLOOKUP($N637,all_tags[topic],1,FALSE),""),
IFERROR(VLOOKUP($O637,all_tags[topic],1,FALSE),"")
)</f>
        <v>technology</v>
      </c>
      <c r="AI637" s="5" t="str">
        <f>_xlfn.TEXTJOIN("#",TRUE,
IFERROR(VLOOKUP($F637,all_tags[area],1,FALSE),""),
IFERROR(VLOOKUP($G637,all_tags[area],1,FALSE),""),
IFERROR(VLOOKUP($H637,all_tags[area],1,FALSE),""),
IFERROR(VLOOKUP($I637,all_tags[area],1,FALSE),""),
IFERROR(VLOOKUP($J637,all_tags[area],1,FALSE),""),
IFERROR(VLOOKUP($K637,all_tags[area],1,FALSE),""),
IFERROR(VLOOKUP($L637,all_tags[area],1,FALSE),""),
IFERROR(VLOOKUP($M637,all_tags[area],1,FALSE),""),
IFERROR(VLOOKUP($N637,all_tags[area],1,FALSE),""),
IFERROR(VLOOKUP($O637,all_tags[area],1,FALSE),"")
)</f>
        <v>usage</v>
      </c>
      <c r="AJ637" s="5" t="str">
        <f>_xlfn.TEXTJOIN("#",TRUE,
IFERROR(VLOOKUP($F637,all_tags[technology],1,FALSE),""),
IFERROR(VLOOKUP($G637,all_tags[technology],1,FALSE),""),
IFERROR(VLOOKUP($H637,all_tags[technology],1,FALSE),""),
IFERROR(VLOOKUP($I637,all_tags[technology],1,FALSE),""),
IFERROR(VLOOKUP($J637,all_tags[technology],1,FALSE),""),
IFERROR(VLOOKUP($K637,all_tags[technology],1,FALSE),""),
IFERROR(VLOOKUP($L637,all_tags[technology],1,FALSE),""),
IFERROR(VLOOKUP($M637,all_tags[technology],1,FALSE),""),
IFERROR(VLOOKUP($N637,all_tags[technology],1,FALSE),""),
IFERROR(VLOOKUP($O637,all_tags[technology],1,FALSE),"")
)</f>
        <v>rstats</v>
      </c>
      <c r="AK637" s="5" t="str">
        <f>_xlfn.TEXTJOIN("#",TRUE,
IFERROR(VLOOKUP($F637,all_tags[other],1,FALSE),""),
IFERROR(VLOOKUP($G637,all_tags[other],1,FALSE),""),
IFERROR(VLOOKUP($H637,all_tags[other],1,FALSE),""),
IFERROR(VLOOKUP($I637,all_tags[other],1,FALSE),""),
IFERROR(VLOOKUP($J637,all_tags[other],1,FALSE),""),
IFERROR(VLOOKUP($K637,all_tags[other],1,FALSE),""),
IFERROR(VLOOKUP($L637,all_tags[other],1,FALSE),""),
IFERROR(VLOOKUP($M637,all_tags[other],1,FALSE),""),
IFERROR(VLOOKUP($N637,all_tags[other],1,FALSE),""),
IFERROR(VLOOKUP($O637,all_tags[other],1,FALSE),"")
)</f>
        <v>cricket</v>
      </c>
      <c r="AL637" t="str">
        <f t="shared" si="9"/>
        <v>post;package;how-to;data-analysis;technology;usage;rstats;cricket</v>
      </c>
    </row>
    <row r="638" spans="1:38" x14ac:dyDescent="0.25">
      <c r="A638" t="str">
        <f>source_data[[#This Row],[link_id]]</f>
        <v>L01404</v>
      </c>
      <c r="B638" t="str">
        <f>source_data[[#This Row],[link]]</f>
        <v>https://www.creativebloq.com/features/create-perfect-user-flows</v>
      </c>
      <c r="C638" t="str">
        <f>source_data[[#This Row],[article_title]]</f>
        <v>Create perfect user flows</v>
      </c>
      <c r="D638" t="str">
        <f>source_data[[#This Row],[concatenate]]</f>
        <v>post;design;development</v>
      </c>
      <c r="E638">
        <f>source_data[[#This Row],[tag_count]]</f>
        <v>4</v>
      </c>
      <c r="F638" t="str" cm="1">
        <f t="array" ref="F638:H638">_xlfn.TEXTSPLIT(Table5[[#This Row],[concatenate]],";")</f>
        <v>post</v>
      </c>
      <c r="G638" t="str">
        <v>design</v>
      </c>
      <c r="H638" t="str">
        <v>development</v>
      </c>
      <c r="Q638">
        <f>IF(ISBLANK(F638),-1,COUNTIF(all_tags[],F638)-COUNTIF(all_tags[category],F638))</f>
        <v>1</v>
      </c>
      <c r="R638">
        <f>IF(ISBLANK(G638),-1,COUNTIF(all_tags[],G638)-COUNTIF(all_tags[category],G638))</f>
        <v>1</v>
      </c>
      <c r="S638">
        <f>IF(ISBLANK(H638),-1,COUNTIF(all_tags[],H638)-COUNTIF(all_tags[category],H638))</f>
        <v>1</v>
      </c>
      <c r="T638">
        <f>IF(ISBLANK(I638),-1,COUNTIF(all_tags[],I638)-COUNTIF(all_tags[category],I638))</f>
        <v>-1</v>
      </c>
      <c r="U638">
        <f>IF(ISBLANK(J638),-1,COUNTIF(all_tags[],J638)-COUNTIF(all_tags[category],J638))</f>
        <v>-1</v>
      </c>
      <c r="V638">
        <f>IF(ISBLANK(K638),-1,COUNTIF(all_tags[],K638)-COUNTIF(all_tags[category],K638))</f>
        <v>-1</v>
      </c>
      <c r="W638">
        <f>IF(ISBLANK(L638),-1,COUNTIF(all_tags[],L638)-COUNTIF(all_tags[category],L638))</f>
        <v>-1</v>
      </c>
      <c r="X638">
        <f>IF(ISBLANK(M638),-1,COUNTIF(all_tags[],M638)-COUNTIF(all_tags[category],M638))</f>
        <v>-1</v>
      </c>
      <c r="Y638">
        <f>IF(ISBLANK(N638),-1,COUNTIF(all_tags[],N638)-COUNTIF(all_tags[category],N638))</f>
        <v>-1</v>
      </c>
      <c r="Z638">
        <f>IF(ISBLANK(O638),-1,COUNTIF(all_tags[],O638)-COUNTIF(all_tags[category],O638))</f>
        <v>-1</v>
      </c>
      <c r="AB638" t="str">
        <f>Table5[[#This Row],[link_id]]</f>
        <v>L01404</v>
      </c>
      <c r="AC638" s="5" t="str">
        <f>_xlfn.TEXTJOIN("#",TRUE,
IFERROR(VLOOKUP($F638,all_tags[format],1,FALSE),""),
IFERROR(VLOOKUP($G638,all_tags[format],1,FALSE),""),
IFERROR(VLOOKUP($H638,all_tags[format],1,FALSE),""),
IFERROR(VLOOKUP($I638,all_tags[format],1,FALSE),""),
IFERROR(VLOOKUP($J638,all_tags[format],1,FALSE),""),
IFERROR(VLOOKUP($K638,all_tags[format],1,FALSE),""),
IFERROR(VLOOKUP($L638,all_tags[format],1,FALSE),""),
IFERROR(VLOOKUP($M638,all_tags[format],1,FALSE),""),
IFERROR(VLOOKUP($N638,all_tags[format],1,FALSE),""),
IFERROR(VLOOKUP($O638,all_tags[format],1,FALSE),"")
)</f>
        <v>post</v>
      </c>
      <c r="AD638" s="5" t="str">
        <f>_xlfn.TEXTJOIN("#",TRUE,
IFERROR(VLOOKUP($F638,all_tags[type],1,FALSE),""),
IFERROR(VLOOKUP($G638,all_tags[type],1,FALSE),""),
IFERROR(VLOOKUP($H638,all_tags[type],1,FALSE),""),
IFERROR(VLOOKUP($I638,all_tags[type],1,FALSE),""),
IFERROR(VLOOKUP($J638,all_tags[type],1,FALSE),""),
IFERROR(VLOOKUP($K638,all_tags[type],1,FALSE),""),
IFERROR(VLOOKUP($L638,all_tags[type],1,FALSE),""),
IFERROR(VLOOKUP($M638,all_tags[type],1,FALSE),""),
IFERROR(VLOOKUP($N638,all_tags[type],1,FALSE),""),
IFERROR(VLOOKUP($O638,all_tags[type],1,FALSE),"")
)</f>
        <v/>
      </c>
      <c r="AE638" s="5" t="str">
        <f>_xlfn.TEXTJOIN("#",TRUE,
IFERROR(VLOOKUP($F638,all_tags[level],1,FALSE),""),
IFERROR(VLOOKUP($G638,all_tags[level],1,FALSE),""),
IFERROR(VLOOKUP($H638,all_tags[level],1,FALSE),""),
IFERROR(VLOOKUP($I638,all_tags[level],1,FALSE),""),
IFERROR(VLOOKUP($J638,all_tags[level],1,FALSE),""),
IFERROR(VLOOKUP($K638,all_tags[level],1,FALSE),""),
IFERROR(VLOOKUP($L638,all_tags[level],1,FALSE),""),
IFERROR(VLOOKUP($M638,all_tags[level],1,FALSE),""),
IFERROR(VLOOKUP($N638,all_tags[level],1,FALSE),""),
IFERROR(VLOOKUP($O638,all_tags[level],1,FALSE),"")
)</f>
        <v/>
      </c>
      <c r="AF638" s="5" t="str">
        <f>_xlfn.TEXTJOIN("#",TRUE,
IFERROR(VLOOKUP($F638,all_tags[style],1,FALSE),""),
IFERROR(VLOOKUP($G638,all_tags[style],1,FALSE),""),
IFERROR(VLOOKUP($H638,all_tags[style],1,FALSE),""),
IFERROR(VLOOKUP($I638,all_tags[style],1,FALSE),""),
IFERROR(VLOOKUP($J638,all_tags[style],1,FALSE),""),
IFERROR(VLOOKUP($K638,all_tags[style],1,FALSE),""),
IFERROR(VLOOKUP($L638,all_tags[style],1,FALSE),""),
IFERROR(VLOOKUP($M638,all_tags[style],1,FALSE),""),
IFERROR(VLOOKUP($N638,all_tags[style],1,FALSE),""),
IFERROR(VLOOKUP($O638,all_tags[style],1,FALSE),"")
)</f>
        <v/>
      </c>
      <c r="AG638" s="5" t="str">
        <f>_xlfn.TEXTJOIN("#",TRUE,
IFERROR(VLOOKUP($F638,all_tags[theme],1,FALSE),""),
IFERROR(VLOOKUP($G638,all_tags[theme],1,FALSE),""),
IFERROR(VLOOKUP($H638,all_tags[theme],1,FALSE),""),
IFERROR(VLOOKUP($I638,all_tags[theme],1,FALSE),""),
IFERROR(VLOOKUP($J638,all_tags[theme],1,FALSE),""),
IFERROR(VLOOKUP($K638,all_tags[theme],1,FALSE),""),
IFERROR(VLOOKUP($L638,all_tags[theme],1,FALSE),""),
IFERROR(VLOOKUP($M638,all_tags[theme],1,FALSE),""),
IFERROR(VLOOKUP($N638,all_tags[theme],1,FALSE),""),
IFERROR(VLOOKUP($O638,all_tags[theme],1,FALSE),"")
)</f>
        <v/>
      </c>
      <c r="AH638" s="5" t="str">
        <f>_xlfn.TEXTJOIN("#",TRUE,
IFERROR(VLOOKUP($F638,all_tags[topic],1,FALSE),""),
IFERROR(VLOOKUP($G638,all_tags[topic],1,FALSE),""),
IFERROR(VLOOKUP($H638,all_tags[topic],1,FALSE),""),
IFERROR(VLOOKUP($I638,all_tags[topic],1,FALSE),""),
IFERROR(VLOOKUP($J638,all_tags[topic],1,FALSE),""),
IFERROR(VLOOKUP($K638,all_tags[topic],1,FALSE),""),
IFERROR(VLOOKUP($L638,all_tags[topic],1,FALSE),""),
IFERROR(VLOOKUP($M638,all_tags[topic],1,FALSE),""),
IFERROR(VLOOKUP($N638,all_tags[topic],1,FALSE),""),
IFERROR(VLOOKUP($O638,all_tags[topic],1,FALSE),"")
)</f>
        <v>design</v>
      </c>
      <c r="AI638" s="5" t="str">
        <f>_xlfn.TEXTJOIN("#",TRUE,
IFERROR(VLOOKUP($F638,all_tags[area],1,FALSE),""),
IFERROR(VLOOKUP($G638,all_tags[area],1,FALSE),""),
IFERROR(VLOOKUP($H638,all_tags[area],1,FALSE),""),
IFERROR(VLOOKUP($I638,all_tags[area],1,FALSE),""),
IFERROR(VLOOKUP($J638,all_tags[area],1,FALSE),""),
IFERROR(VLOOKUP($K638,all_tags[area],1,FALSE),""),
IFERROR(VLOOKUP($L638,all_tags[area],1,FALSE),""),
IFERROR(VLOOKUP($M638,all_tags[area],1,FALSE),""),
IFERROR(VLOOKUP($N638,all_tags[area],1,FALSE),""),
IFERROR(VLOOKUP($O638,all_tags[area],1,FALSE),"")
)</f>
        <v>development</v>
      </c>
      <c r="AJ638" s="5" t="str">
        <f>_xlfn.TEXTJOIN("#",TRUE,
IFERROR(VLOOKUP($F638,all_tags[technology],1,FALSE),""),
IFERROR(VLOOKUP($G638,all_tags[technology],1,FALSE),""),
IFERROR(VLOOKUP($H638,all_tags[technology],1,FALSE),""),
IFERROR(VLOOKUP($I638,all_tags[technology],1,FALSE),""),
IFERROR(VLOOKUP($J638,all_tags[technology],1,FALSE),""),
IFERROR(VLOOKUP($K638,all_tags[technology],1,FALSE),""),
IFERROR(VLOOKUP($L638,all_tags[technology],1,FALSE),""),
IFERROR(VLOOKUP($M638,all_tags[technology],1,FALSE),""),
IFERROR(VLOOKUP($N638,all_tags[technology],1,FALSE),""),
IFERROR(VLOOKUP($O638,all_tags[technology],1,FALSE),"")
)</f>
        <v/>
      </c>
      <c r="AK638" s="5" t="str">
        <f>_xlfn.TEXTJOIN("#",TRUE,
IFERROR(VLOOKUP($F638,all_tags[other],1,FALSE),""),
IFERROR(VLOOKUP($G638,all_tags[other],1,FALSE),""),
IFERROR(VLOOKUP($H638,all_tags[other],1,FALSE),""),
IFERROR(VLOOKUP($I638,all_tags[other],1,FALSE),""),
IFERROR(VLOOKUP($J638,all_tags[other],1,FALSE),""),
IFERROR(VLOOKUP($K638,all_tags[other],1,FALSE),""),
IFERROR(VLOOKUP($L638,all_tags[other],1,FALSE),""),
IFERROR(VLOOKUP($M638,all_tags[other],1,FALSE),""),
IFERROR(VLOOKUP($N638,all_tags[other],1,FALSE),""),
IFERROR(VLOOKUP($O638,all_tags[other],1,FALSE),"")
)</f>
        <v/>
      </c>
      <c r="AL638" t="str">
        <f t="shared" si="9"/>
        <v>post;design;development</v>
      </c>
    </row>
    <row r="639" spans="1:38" x14ac:dyDescent="0.25">
      <c r="A639" t="str">
        <f>source_data[[#This Row],[link_id]]</f>
        <v>L01407</v>
      </c>
      <c r="B639" t="str">
        <f>source_data[[#This Row],[link]]</f>
        <v>https://boingboing.net/2019/03/31/mote-in-cars-eye.html</v>
      </c>
      <c r="C639" t="str">
        <f>source_data[[#This Row],[article_title]]</f>
        <v>Small stickers on the ground trick Tesla autopilot into steering into opposing traffic lane</v>
      </c>
      <c r="D639" t="str">
        <f>source_data[[#This Row],[concatenate]]</f>
        <v>post;example;cautionary-tale;pitfall;ai;ml</v>
      </c>
      <c r="E639">
        <f>source_data[[#This Row],[tag_count]]</f>
        <v>6</v>
      </c>
      <c r="F639" t="str" cm="1">
        <f t="array" ref="F639:K639">_xlfn.TEXTSPLIT(Table5[[#This Row],[concatenate]],";")</f>
        <v>post</v>
      </c>
      <c r="G639" t="str">
        <v>example</v>
      </c>
      <c r="H639" t="str">
        <v>cautionary-tale</v>
      </c>
      <c r="I639" t="str">
        <v>pitfall</v>
      </c>
      <c r="J639" t="str">
        <v>ai</v>
      </c>
      <c r="K639" t="str">
        <v>ml</v>
      </c>
      <c r="Q639">
        <f>IF(ISBLANK(F639),-1,COUNTIF(all_tags[],F639)-COUNTIF(all_tags[category],F639))</f>
        <v>1</v>
      </c>
      <c r="R639">
        <f>IF(ISBLANK(G639),-1,COUNTIF(all_tags[],G639)-COUNTIF(all_tags[category],G639))</f>
        <v>1</v>
      </c>
      <c r="S639">
        <f>IF(ISBLANK(H639),-1,COUNTIF(all_tags[],H639)-COUNTIF(all_tags[category],H639))</f>
        <v>1</v>
      </c>
      <c r="T639">
        <f>IF(ISBLANK(I639),-1,COUNTIF(all_tags[],I639)-COUNTIF(all_tags[category],I639))</f>
        <v>1</v>
      </c>
      <c r="U639">
        <f>IF(ISBLANK(J639),-1,COUNTIF(all_tags[],J639)-COUNTIF(all_tags[category],J639))</f>
        <v>1</v>
      </c>
      <c r="V639">
        <f>IF(ISBLANK(K639),-1,COUNTIF(all_tags[],K639)-COUNTIF(all_tags[category],K639))</f>
        <v>1</v>
      </c>
      <c r="W639">
        <f>IF(ISBLANK(L639),-1,COUNTIF(all_tags[],L639)-COUNTIF(all_tags[category],L639))</f>
        <v>-1</v>
      </c>
      <c r="X639">
        <f>IF(ISBLANK(M639),-1,COUNTIF(all_tags[],M639)-COUNTIF(all_tags[category],M639))</f>
        <v>-1</v>
      </c>
      <c r="Y639">
        <f>IF(ISBLANK(N639),-1,COUNTIF(all_tags[],N639)-COUNTIF(all_tags[category],N639))</f>
        <v>-1</v>
      </c>
      <c r="Z639">
        <f>IF(ISBLANK(O639),-1,COUNTIF(all_tags[],O639)-COUNTIF(all_tags[category],O639))</f>
        <v>-1</v>
      </c>
      <c r="AB639" t="str">
        <f>Table5[[#This Row],[link_id]]</f>
        <v>L01407</v>
      </c>
      <c r="AC639" s="5" t="str">
        <f>_xlfn.TEXTJOIN("#",TRUE,
IFERROR(VLOOKUP($F639,all_tags[format],1,FALSE),""),
IFERROR(VLOOKUP($G639,all_tags[format],1,FALSE),""),
IFERROR(VLOOKUP($H639,all_tags[format],1,FALSE),""),
IFERROR(VLOOKUP($I639,all_tags[format],1,FALSE),""),
IFERROR(VLOOKUP($J639,all_tags[format],1,FALSE),""),
IFERROR(VLOOKUP($K639,all_tags[format],1,FALSE),""),
IFERROR(VLOOKUP($L639,all_tags[format],1,FALSE),""),
IFERROR(VLOOKUP($M639,all_tags[format],1,FALSE),""),
IFERROR(VLOOKUP($N639,all_tags[format],1,FALSE),""),
IFERROR(VLOOKUP($O639,all_tags[format],1,FALSE),"")
)</f>
        <v>post</v>
      </c>
      <c r="AD639" s="5" t="str">
        <f>_xlfn.TEXTJOIN("#",TRUE,
IFERROR(VLOOKUP($F639,all_tags[type],1,FALSE),""),
IFERROR(VLOOKUP($G639,all_tags[type],1,FALSE),""),
IFERROR(VLOOKUP($H639,all_tags[type],1,FALSE),""),
IFERROR(VLOOKUP($I639,all_tags[type],1,FALSE),""),
IFERROR(VLOOKUP($J639,all_tags[type],1,FALSE),""),
IFERROR(VLOOKUP($K639,all_tags[type],1,FALSE),""),
IFERROR(VLOOKUP($L639,all_tags[type],1,FALSE),""),
IFERROR(VLOOKUP($M639,all_tags[type],1,FALSE),""),
IFERROR(VLOOKUP($N639,all_tags[type],1,FALSE),""),
IFERROR(VLOOKUP($O639,all_tags[type],1,FALSE),"")
)</f>
        <v/>
      </c>
      <c r="AE639" s="5" t="str">
        <f>_xlfn.TEXTJOIN("#",TRUE,
IFERROR(VLOOKUP($F639,all_tags[level],1,FALSE),""),
IFERROR(VLOOKUP($G639,all_tags[level],1,FALSE),""),
IFERROR(VLOOKUP($H639,all_tags[level],1,FALSE),""),
IFERROR(VLOOKUP($I639,all_tags[level],1,FALSE),""),
IFERROR(VLOOKUP($J639,all_tags[level],1,FALSE),""),
IFERROR(VLOOKUP($K639,all_tags[level],1,FALSE),""),
IFERROR(VLOOKUP($L639,all_tags[level],1,FALSE),""),
IFERROR(VLOOKUP($M639,all_tags[level],1,FALSE),""),
IFERROR(VLOOKUP($N639,all_tags[level],1,FALSE),""),
IFERROR(VLOOKUP($O639,all_tags[level],1,FALSE),"")
)</f>
        <v>example</v>
      </c>
      <c r="AF639" s="5" t="str">
        <f>_xlfn.TEXTJOIN("#",TRUE,
IFERROR(VLOOKUP($F639,all_tags[style],1,FALSE),""),
IFERROR(VLOOKUP($G639,all_tags[style],1,FALSE),""),
IFERROR(VLOOKUP($H639,all_tags[style],1,FALSE),""),
IFERROR(VLOOKUP($I639,all_tags[style],1,FALSE),""),
IFERROR(VLOOKUP($J639,all_tags[style],1,FALSE),""),
IFERROR(VLOOKUP($K639,all_tags[style],1,FALSE),""),
IFERROR(VLOOKUP($L639,all_tags[style],1,FALSE),""),
IFERROR(VLOOKUP($M639,all_tags[style],1,FALSE),""),
IFERROR(VLOOKUP($N639,all_tags[style],1,FALSE),""),
IFERROR(VLOOKUP($O639,all_tags[style],1,FALSE),"")
)</f>
        <v>cautionary-tale</v>
      </c>
      <c r="AG639" s="5" t="str">
        <f>_xlfn.TEXTJOIN("#",TRUE,
IFERROR(VLOOKUP($F639,all_tags[theme],1,FALSE),""),
IFERROR(VLOOKUP($G639,all_tags[theme],1,FALSE),""),
IFERROR(VLOOKUP($H639,all_tags[theme],1,FALSE),""),
IFERROR(VLOOKUP($I639,all_tags[theme],1,FALSE),""),
IFERROR(VLOOKUP($J639,all_tags[theme],1,FALSE),""),
IFERROR(VLOOKUP($K639,all_tags[theme],1,FALSE),""),
IFERROR(VLOOKUP($L639,all_tags[theme],1,FALSE),""),
IFERROR(VLOOKUP($M639,all_tags[theme],1,FALSE),""),
IFERROR(VLOOKUP($N639,all_tags[theme],1,FALSE),""),
IFERROR(VLOOKUP($O639,all_tags[theme],1,FALSE),"")
)</f>
        <v>pitfall</v>
      </c>
      <c r="AH639" s="5" t="str">
        <f>_xlfn.TEXTJOIN("#",TRUE,
IFERROR(VLOOKUP($F639,all_tags[topic],1,FALSE),""),
IFERROR(VLOOKUP($G639,all_tags[topic],1,FALSE),""),
IFERROR(VLOOKUP($H639,all_tags[topic],1,FALSE),""),
IFERROR(VLOOKUP($I639,all_tags[topic],1,FALSE),""),
IFERROR(VLOOKUP($J639,all_tags[topic],1,FALSE),""),
IFERROR(VLOOKUP($K639,all_tags[topic],1,FALSE),""),
IFERROR(VLOOKUP($L639,all_tags[topic],1,FALSE),""),
IFERROR(VLOOKUP($M639,all_tags[topic],1,FALSE),""),
IFERROR(VLOOKUP($N639,all_tags[topic],1,FALSE),""),
IFERROR(VLOOKUP($O639,all_tags[topic],1,FALSE),"")
)</f>
        <v/>
      </c>
      <c r="AI639" s="5" t="str">
        <f>_xlfn.TEXTJOIN("#",TRUE,
IFERROR(VLOOKUP($F639,all_tags[area],1,FALSE),""),
IFERROR(VLOOKUP($G639,all_tags[area],1,FALSE),""),
IFERROR(VLOOKUP($H639,all_tags[area],1,FALSE),""),
IFERROR(VLOOKUP($I639,all_tags[area],1,FALSE),""),
IFERROR(VLOOKUP($J639,all_tags[area],1,FALSE),""),
IFERROR(VLOOKUP($K639,all_tags[area],1,FALSE),""),
IFERROR(VLOOKUP($L639,all_tags[area],1,FALSE),""),
IFERROR(VLOOKUP($M639,all_tags[area],1,FALSE),""),
IFERROR(VLOOKUP($N639,all_tags[area],1,FALSE),""),
IFERROR(VLOOKUP($O639,all_tags[area],1,FALSE),"")
)</f>
        <v>ai#ml</v>
      </c>
      <c r="AJ639" s="5" t="str">
        <f>_xlfn.TEXTJOIN("#",TRUE,
IFERROR(VLOOKUP($F639,all_tags[technology],1,FALSE),""),
IFERROR(VLOOKUP($G639,all_tags[technology],1,FALSE),""),
IFERROR(VLOOKUP($H639,all_tags[technology],1,FALSE),""),
IFERROR(VLOOKUP($I639,all_tags[technology],1,FALSE),""),
IFERROR(VLOOKUP($J639,all_tags[technology],1,FALSE),""),
IFERROR(VLOOKUP($K639,all_tags[technology],1,FALSE),""),
IFERROR(VLOOKUP($L639,all_tags[technology],1,FALSE),""),
IFERROR(VLOOKUP($M639,all_tags[technology],1,FALSE),""),
IFERROR(VLOOKUP($N639,all_tags[technology],1,FALSE),""),
IFERROR(VLOOKUP($O639,all_tags[technology],1,FALSE),"")
)</f>
        <v/>
      </c>
      <c r="AK639" s="5" t="str">
        <f>_xlfn.TEXTJOIN("#",TRUE,
IFERROR(VLOOKUP($F639,all_tags[other],1,FALSE),""),
IFERROR(VLOOKUP($G639,all_tags[other],1,FALSE),""),
IFERROR(VLOOKUP($H639,all_tags[other],1,FALSE),""),
IFERROR(VLOOKUP($I639,all_tags[other],1,FALSE),""),
IFERROR(VLOOKUP($J639,all_tags[other],1,FALSE),""),
IFERROR(VLOOKUP($K639,all_tags[other],1,FALSE),""),
IFERROR(VLOOKUP($L639,all_tags[other],1,FALSE),""),
IFERROR(VLOOKUP($M639,all_tags[other],1,FALSE),""),
IFERROR(VLOOKUP($N639,all_tags[other],1,FALSE),""),
IFERROR(VLOOKUP($O639,all_tags[other],1,FALSE),"")
)</f>
        <v/>
      </c>
      <c r="AL639" t="str">
        <f t="shared" si="9"/>
        <v>post;example;cautionary-tale;pitfall;ai;ml</v>
      </c>
    </row>
    <row r="640" spans="1:38" x14ac:dyDescent="0.25">
      <c r="A640" t="str">
        <f>source_data[[#This Row],[link_id]]</f>
        <v>L01408</v>
      </c>
      <c r="B640" t="str">
        <f>source_data[[#This Row],[link]]</f>
        <v>https://www.crcpress.com/Geocomputation-with-R/Lovelace-Nowosad-Muenchow/p/book/9781138304512</v>
      </c>
      <c r="C640" t="str">
        <f>source_data[[#This Row],[article_title]]</f>
        <v>Geocomputation with R</v>
      </c>
      <c r="D640" t="str">
        <f>source_data[[#This Row],[concatenate]]</f>
        <v>book;technology;geospatial;rstats</v>
      </c>
      <c r="E640">
        <f>source_data[[#This Row],[tag_count]]</f>
        <v>4</v>
      </c>
      <c r="F640" t="str" cm="1">
        <f t="array" ref="F640:I640">_xlfn.TEXTSPLIT(Table5[[#This Row],[concatenate]],";")</f>
        <v>book</v>
      </c>
      <c r="G640" t="str">
        <v>technology</v>
      </c>
      <c r="H640" t="str">
        <v>geospatial</v>
      </c>
      <c r="I640" t="str">
        <v>rstats</v>
      </c>
      <c r="Q640">
        <f>IF(ISBLANK(F640),-1,COUNTIF(all_tags[],F640)-COUNTIF(all_tags[category],F640))</f>
        <v>1</v>
      </c>
      <c r="R640">
        <f>IF(ISBLANK(G640),-1,COUNTIF(all_tags[],G640)-COUNTIF(all_tags[category],G640))</f>
        <v>1</v>
      </c>
      <c r="S640">
        <f>IF(ISBLANK(H640),-1,COUNTIF(all_tags[],H640)-COUNTIF(all_tags[category],H640))</f>
        <v>1</v>
      </c>
      <c r="T640">
        <f>IF(ISBLANK(I640),-1,COUNTIF(all_tags[],I640)-COUNTIF(all_tags[category],I640))</f>
        <v>1</v>
      </c>
      <c r="U640">
        <f>IF(ISBLANK(J640),-1,COUNTIF(all_tags[],J640)-COUNTIF(all_tags[category],J640))</f>
        <v>-1</v>
      </c>
      <c r="V640">
        <f>IF(ISBLANK(K640),-1,COUNTIF(all_tags[],K640)-COUNTIF(all_tags[category],K640))</f>
        <v>-1</v>
      </c>
      <c r="W640">
        <f>IF(ISBLANK(L640),-1,COUNTIF(all_tags[],L640)-COUNTIF(all_tags[category],L640))</f>
        <v>-1</v>
      </c>
      <c r="X640">
        <f>IF(ISBLANK(M640),-1,COUNTIF(all_tags[],M640)-COUNTIF(all_tags[category],M640))</f>
        <v>-1</v>
      </c>
      <c r="Y640">
        <f>IF(ISBLANK(N640),-1,COUNTIF(all_tags[],N640)-COUNTIF(all_tags[category],N640))</f>
        <v>-1</v>
      </c>
      <c r="Z640">
        <f>IF(ISBLANK(O640),-1,COUNTIF(all_tags[],O640)-COUNTIF(all_tags[category],O640))</f>
        <v>-1</v>
      </c>
      <c r="AB640" t="str">
        <f>Table5[[#This Row],[link_id]]</f>
        <v>L01408</v>
      </c>
      <c r="AC640" s="5" t="str">
        <f>_xlfn.TEXTJOIN("#",TRUE,
IFERROR(VLOOKUP($F640,all_tags[format],1,FALSE),""),
IFERROR(VLOOKUP($G640,all_tags[format],1,FALSE),""),
IFERROR(VLOOKUP($H640,all_tags[format],1,FALSE),""),
IFERROR(VLOOKUP($I640,all_tags[format],1,FALSE),""),
IFERROR(VLOOKUP($J640,all_tags[format],1,FALSE),""),
IFERROR(VLOOKUP($K640,all_tags[format],1,FALSE),""),
IFERROR(VLOOKUP($L640,all_tags[format],1,FALSE),""),
IFERROR(VLOOKUP($M640,all_tags[format],1,FALSE),""),
IFERROR(VLOOKUP($N640,all_tags[format],1,FALSE),""),
IFERROR(VLOOKUP($O640,all_tags[format],1,FALSE),"")
)</f>
        <v>book</v>
      </c>
      <c r="AD640" s="5" t="str">
        <f>_xlfn.TEXTJOIN("#",TRUE,
IFERROR(VLOOKUP($F640,all_tags[type],1,FALSE),""),
IFERROR(VLOOKUP($G640,all_tags[type],1,FALSE),""),
IFERROR(VLOOKUP($H640,all_tags[type],1,FALSE),""),
IFERROR(VLOOKUP($I640,all_tags[type],1,FALSE),""),
IFERROR(VLOOKUP($J640,all_tags[type],1,FALSE),""),
IFERROR(VLOOKUP($K640,all_tags[type],1,FALSE),""),
IFERROR(VLOOKUP($L640,all_tags[type],1,FALSE),""),
IFERROR(VLOOKUP($M640,all_tags[type],1,FALSE),""),
IFERROR(VLOOKUP($N640,all_tags[type],1,FALSE),""),
IFERROR(VLOOKUP($O640,all_tags[type],1,FALSE),"")
)</f>
        <v/>
      </c>
      <c r="AE640" s="5" t="str">
        <f>_xlfn.TEXTJOIN("#",TRUE,
IFERROR(VLOOKUP($F640,all_tags[level],1,FALSE),""),
IFERROR(VLOOKUP($G640,all_tags[level],1,FALSE),""),
IFERROR(VLOOKUP($H640,all_tags[level],1,FALSE),""),
IFERROR(VLOOKUP($I640,all_tags[level],1,FALSE),""),
IFERROR(VLOOKUP($J640,all_tags[level],1,FALSE),""),
IFERROR(VLOOKUP($K640,all_tags[level],1,FALSE),""),
IFERROR(VLOOKUP($L640,all_tags[level],1,FALSE),""),
IFERROR(VLOOKUP($M640,all_tags[level],1,FALSE),""),
IFERROR(VLOOKUP($N640,all_tags[level],1,FALSE),""),
IFERROR(VLOOKUP($O640,all_tags[level],1,FALSE),"")
)</f>
        <v/>
      </c>
      <c r="AF640" s="5" t="str">
        <f>_xlfn.TEXTJOIN("#",TRUE,
IFERROR(VLOOKUP($F640,all_tags[style],1,FALSE),""),
IFERROR(VLOOKUP($G640,all_tags[style],1,FALSE),""),
IFERROR(VLOOKUP($H640,all_tags[style],1,FALSE),""),
IFERROR(VLOOKUP($I640,all_tags[style],1,FALSE),""),
IFERROR(VLOOKUP($J640,all_tags[style],1,FALSE),""),
IFERROR(VLOOKUP($K640,all_tags[style],1,FALSE),""),
IFERROR(VLOOKUP($L640,all_tags[style],1,FALSE),""),
IFERROR(VLOOKUP($M640,all_tags[style],1,FALSE),""),
IFERROR(VLOOKUP($N640,all_tags[style],1,FALSE),""),
IFERROR(VLOOKUP($O640,all_tags[style],1,FALSE),"")
)</f>
        <v/>
      </c>
      <c r="AG640" s="5" t="str">
        <f>_xlfn.TEXTJOIN("#",TRUE,
IFERROR(VLOOKUP($F640,all_tags[theme],1,FALSE),""),
IFERROR(VLOOKUP($G640,all_tags[theme],1,FALSE),""),
IFERROR(VLOOKUP($H640,all_tags[theme],1,FALSE),""),
IFERROR(VLOOKUP($I640,all_tags[theme],1,FALSE),""),
IFERROR(VLOOKUP($J640,all_tags[theme],1,FALSE),""),
IFERROR(VLOOKUP($K640,all_tags[theme],1,FALSE),""),
IFERROR(VLOOKUP($L640,all_tags[theme],1,FALSE),""),
IFERROR(VLOOKUP($M640,all_tags[theme],1,FALSE),""),
IFERROR(VLOOKUP($N640,all_tags[theme],1,FALSE),""),
IFERROR(VLOOKUP($O640,all_tags[theme],1,FALSE),"")
)</f>
        <v/>
      </c>
      <c r="AH640" s="5" t="str">
        <f>_xlfn.TEXTJOIN("#",TRUE,
IFERROR(VLOOKUP($F640,all_tags[topic],1,FALSE),""),
IFERROR(VLOOKUP($G640,all_tags[topic],1,FALSE),""),
IFERROR(VLOOKUP($H640,all_tags[topic],1,FALSE),""),
IFERROR(VLOOKUP($I640,all_tags[topic],1,FALSE),""),
IFERROR(VLOOKUP($J640,all_tags[topic],1,FALSE),""),
IFERROR(VLOOKUP($K640,all_tags[topic],1,FALSE),""),
IFERROR(VLOOKUP($L640,all_tags[topic],1,FALSE),""),
IFERROR(VLOOKUP($M640,all_tags[topic],1,FALSE),""),
IFERROR(VLOOKUP($N640,all_tags[topic],1,FALSE),""),
IFERROR(VLOOKUP($O640,all_tags[topic],1,FALSE),"")
)</f>
        <v>technology</v>
      </c>
      <c r="AI640" s="5" t="str">
        <f>_xlfn.TEXTJOIN("#",TRUE,
IFERROR(VLOOKUP($F640,all_tags[area],1,FALSE),""),
IFERROR(VLOOKUP($G640,all_tags[area],1,FALSE),""),
IFERROR(VLOOKUP($H640,all_tags[area],1,FALSE),""),
IFERROR(VLOOKUP($I640,all_tags[area],1,FALSE),""),
IFERROR(VLOOKUP($J640,all_tags[area],1,FALSE),""),
IFERROR(VLOOKUP($K640,all_tags[area],1,FALSE),""),
IFERROR(VLOOKUP($L640,all_tags[area],1,FALSE),""),
IFERROR(VLOOKUP($M640,all_tags[area],1,FALSE),""),
IFERROR(VLOOKUP($N640,all_tags[area],1,FALSE),""),
IFERROR(VLOOKUP($O640,all_tags[area],1,FALSE),"")
)</f>
        <v>geospatial</v>
      </c>
      <c r="AJ640" s="5" t="str">
        <f>_xlfn.TEXTJOIN("#",TRUE,
IFERROR(VLOOKUP($F640,all_tags[technology],1,FALSE),""),
IFERROR(VLOOKUP($G640,all_tags[technology],1,FALSE),""),
IFERROR(VLOOKUP($H640,all_tags[technology],1,FALSE),""),
IFERROR(VLOOKUP($I640,all_tags[technology],1,FALSE),""),
IFERROR(VLOOKUP($J640,all_tags[technology],1,FALSE),""),
IFERROR(VLOOKUP($K640,all_tags[technology],1,FALSE),""),
IFERROR(VLOOKUP($L640,all_tags[technology],1,FALSE),""),
IFERROR(VLOOKUP($M640,all_tags[technology],1,FALSE),""),
IFERROR(VLOOKUP($N640,all_tags[technology],1,FALSE),""),
IFERROR(VLOOKUP($O640,all_tags[technology],1,FALSE),"")
)</f>
        <v>rstats</v>
      </c>
      <c r="AK640" s="5" t="str">
        <f>_xlfn.TEXTJOIN("#",TRUE,
IFERROR(VLOOKUP($F640,all_tags[other],1,FALSE),""),
IFERROR(VLOOKUP($G640,all_tags[other],1,FALSE),""),
IFERROR(VLOOKUP($H640,all_tags[other],1,FALSE),""),
IFERROR(VLOOKUP($I640,all_tags[other],1,FALSE),""),
IFERROR(VLOOKUP($J640,all_tags[other],1,FALSE),""),
IFERROR(VLOOKUP($K640,all_tags[other],1,FALSE),""),
IFERROR(VLOOKUP($L640,all_tags[other],1,FALSE),""),
IFERROR(VLOOKUP($M640,all_tags[other],1,FALSE),""),
IFERROR(VLOOKUP($N640,all_tags[other],1,FALSE),""),
IFERROR(VLOOKUP($O640,all_tags[other],1,FALSE),"")
)</f>
        <v/>
      </c>
      <c r="AL640" t="str">
        <f t="shared" si="9"/>
        <v>book;technology;geospatial;rstats</v>
      </c>
    </row>
    <row r="641" spans="1:38" x14ac:dyDescent="0.25">
      <c r="A641" t="str">
        <f>source_data[[#This Row],[link_id]]</f>
        <v>L01410</v>
      </c>
      <c r="B641" t="str">
        <f>source_data[[#This Row],[link]]</f>
        <v>http://learnjsdata.com/</v>
      </c>
      <c r="C641" t="str">
        <f>source_data[[#This Row],[article_title]]</f>
        <v>Learn JS Data</v>
      </c>
      <c r="D641" t="str">
        <f>source_data[[#This Row],[concatenate]]</f>
        <v>post;guide;technology;data-preparation;javascript;d3js;lodash</v>
      </c>
      <c r="E641">
        <f>source_data[[#This Row],[tag_count]]</f>
        <v>5</v>
      </c>
      <c r="F641" t="str" cm="1">
        <f t="array" ref="F641:L641">_xlfn.TEXTSPLIT(Table5[[#This Row],[concatenate]],";")</f>
        <v>post</v>
      </c>
      <c r="G641" t="str">
        <v>guide</v>
      </c>
      <c r="H641" t="str">
        <v>technology</v>
      </c>
      <c r="I641" t="str">
        <v>data-preparation</v>
      </c>
      <c r="J641" t="str">
        <v>javascript</v>
      </c>
      <c r="K641" t="str">
        <v>d3js</v>
      </c>
      <c r="L641" t="str">
        <v>lodash</v>
      </c>
      <c r="Q641">
        <f>IF(ISBLANK(F641),-1,COUNTIF(all_tags[],F641)-COUNTIF(all_tags[category],F641))</f>
        <v>1</v>
      </c>
      <c r="R641">
        <f>IF(ISBLANK(G641),-1,COUNTIF(all_tags[],G641)-COUNTIF(all_tags[category],G641))</f>
        <v>1</v>
      </c>
      <c r="S641">
        <f>IF(ISBLANK(H641),-1,COUNTIF(all_tags[],H641)-COUNTIF(all_tags[category],H641))</f>
        <v>1</v>
      </c>
      <c r="T641">
        <f>IF(ISBLANK(I641),-1,COUNTIF(all_tags[],I641)-COUNTIF(all_tags[category],I641))</f>
        <v>1</v>
      </c>
      <c r="U641">
        <f>IF(ISBLANK(J641),-1,COUNTIF(all_tags[],J641)-COUNTIF(all_tags[category],J641))</f>
        <v>1</v>
      </c>
      <c r="V641">
        <f>IF(ISBLANK(K641),-1,COUNTIF(all_tags[],K641)-COUNTIF(all_tags[category],K641))</f>
        <v>1</v>
      </c>
      <c r="W641">
        <f>IF(ISBLANK(L641),-1,COUNTIF(all_tags[],L641)-COUNTIF(all_tags[category],L641))</f>
        <v>1</v>
      </c>
      <c r="X641">
        <f>IF(ISBLANK(M641),-1,COUNTIF(all_tags[],M641)-COUNTIF(all_tags[category],M641))</f>
        <v>-1</v>
      </c>
      <c r="Y641">
        <f>IF(ISBLANK(N641),-1,COUNTIF(all_tags[],N641)-COUNTIF(all_tags[category],N641))</f>
        <v>-1</v>
      </c>
      <c r="Z641">
        <f>IF(ISBLANK(O641),-1,COUNTIF(all_tags[],O641)-COUNTIF(all_tags[category],O641))</f>
        <v>-1</v>
      </c>
      <c r="AB641" t="str">
        <f>Table5[[#This Row],[link_id]]</f>
        <v>L01410</v>
      </c>
      <c r="AC641" s="5" t="str">
        <f>_xlfn.TEXTJOIN("#",TRUE,
IFERROR(VLOOKUP($F641,all_tags[format],1,FALSE),""),
IFERROR(VLOOKUP($G641,all_tags[format],1,FALSE),""),
IFERROR(VLOOKUP($H641,all_tags[format],1,FALSE),""),
IFERROR(VLOOKUP($I641,all_tags[format],1,FALSE),""),
IFERROR(VLOOKUP($J641,all_tags[format],1,FALSE),""),
IFERROR(VLOOKUP($K641,all_tags[format],1,FALSE),""),
IFERROR(VLOOKUP($L641,all_tags[format],1,FALSE),""),
IFERROR(VLOOKUP($M641,all_tags[format],1,FALSE),""),
IFERROR(VLOOKUP($N641,all_tags[format],1,FALSE),""),
IFERROR(VLOOKUP($O641,all_tags[format],1,FALSE),"")
)</f>
        <v>post</v>
      </c>
      <c r="AD641" s="5" t="str">
        <f>_xlfn.TEXTJOIN("#",TRUE,
IFERROR(VLOOKUP($F641,all_tags[type],1,FALSE),""),
IFERROR(VLOOKUP($G641,all_tags[type],1,FALSE),""),
IFERROR(VLOOKUP($H641,all_tags[type],1,FALSE),""),
IFERROR(VLOOKUP($I641,all_tags[type],1,FALSE),""),
IFERROR(VLOOKUP($J641,all_tags[type],1,FALSE),""),
IFERROR(VLOOKUP($K641,all_tags[type],1,FALSE),""),
IFERROR(VLOOKUP($L641,all_tags[type],1,FALSE),""),
IFERROR(VLOOKUP($M641,all_tags[type],1,FALSE),""),
IFERROR(VLOOKUP($N641,all_tags[type],1,FALSE),""),
IFERROR(VLOOKUP($O641,all_tags[type],1,FALSE),"")
)</f>
        <v>guide</v>
      </c>
      <c r="AE641" s="5" t="str">
        <f>_xlfn.TEXTJOIN("#",TRUE,
IFERROR(VLOOKUP($F641,all_tags[level],1,FALSE),""),
IFERROR(VLOOKUP($G641,all_tags[level],1,FALSE),""),
IFERROR(VLOOKUP($H641,all_tags[level],1,FALSE),""),
IFERROR(VLOOKUP($I641,all_tags[level],1,FALSE),""),
IFERROR(VLOOKUP($J641,all_tags[level],1,FALSE),""),
IFERROR(VLOOKUP($K641,all_tags[level],1,FALSE),""),
IFERROR(VLOOKUP($L641,all_tags[level],1,FALSE),""),
IFERROR(VLOOKUP($M641,all_tags[level],1,FALSE),""),
IFERROR(VLOOKUP($N641,all_tags[level],1,FALSE),""),
IFERROR(VLOOKUP($O641,all_tags[level],1,FALSE),"")
)</f>
        <v/>
      </c>
      <c r="AF641" s="5" t="str">
        <f>_xlfn.TEXTJOIN("#",TRUE,
IFERROR(VLOOKUP($F641,all_tags[style],1,FALSE),""),
IFERROR(VLOOKUP($G641,all_tags[style],1,FALSE),""),
IFERROR(VLOOKUP($H641,all_tags[style],1,FALSE),""),
IFERROR(VLOOKUP($I641,all_tags[style],1,FALSE),""),
IFERROR(VLOOKUP($J641,all_tags[style],1,FALSE),""),
IFERROR(VLOOKUP($K641,all_tags[style],1,FALSE),""),
IFERROR(VLOOKUP($L641,all_tags[style],1,FALSE),""),
IFERROR(VLOOKUP($M641,all_tags[style],1,FALSE),""),
IFERROR(VLOOKUP($N641,all_tags[style],1,FALSE),""),
IFERROR(VLOOKUP($O641,all_tags[style],1,FALSE),"")
)</f>
        <v/>
      </c>
      <c r="AG641" s="5" t="str">
        <f>_xlfn.TEXTJOIN("#",TRUE,
IFERROR(VLOOKUP($F641,all_tags[theme],1,FALSE),""),
IFERROR(VLOOKUP($G641,all_tags[theme],1,FALSE),""),
IFERROR(VLOOKUP($H641,all_tags[theme],1,FALSE),""),
IFERROR(VLOOKUP($I641,all_tags[theme],1,FALSE),""),
IFERROR(VLOOKUP($J641,all_tags[theme],1,FALSE),""),
IFERROR(VLOOKUP($K641,all_tags[theme],1,FALSE),""),
IFERROR(VLOOKUP($L641,all_tags[theme],1,FALSE),""),
IFERROR(VLOOKUP($M641,all_tags[theme],1,FALSE),""),
IFERROR(VLOOKUP($N641,all_tags[theme],1,FALSE),""),
IFERROR(VLOOKUP($O641,all_tags[theme],1,FALSE),"")
)</f>
        <v/>
      </c>
      <c r="AH641" s="5" t="str">
        <f>_xlfn.TEXTJOIN("#",TRUE,
IFERROR(VLOOKUP($F641,all_tags[topic],1,FALSE),""),
IFERROR(VLOOKUP($G641,all_tags[topic],1,FALSE),""),
IFERROR(VLOOKUP($H641,all_tags[topic],1,FALSE),""),
IFERROR(VLOOKUP($I641,all_tags[topic],1,FALSE),""),
IFERROR(VLOOKUP($J641,all_tags[topic],1,FALSE),""),
IFERROR(VLOOKUP($K641,all_tags[topic],1,FALSE),""),
IFERROR(VLOOKUP($L641,all_tags[topic],1,FALSE),""),
IFERROR(VLOOKUP($M641,all_tags[topic],1,FALSE),""),
IFERROR(VLOOKUP($N641,all_tags[topic],1,FALSE),""),
IFERROR(VLOOKUP($O641,all_tags[topic],1,FALSE),"")
)</f>
        <v>technology</v>
      </c>
      <c r="AI641" s="5" t="str">
        <f>_xlfn.TEXTJOIN("#",TRUE,
IFERROR(VLOOKUP($F641,all_tags[area],1,FALSE),""),
IFERROR(VLOOKUP($G641,all_tags[area],1,FALSE),""),
IFERROR(VLOOKUP($H641,all_tags[area],1,FALSE),""),
IFERROR(VLOOKUP($I641,all_tags[area],1,FALSE),""),
IFERROR(VLOOKUP($J641,all_tags[area],1,FALSE),""),
IFERROR(VLOOKUP($K641,all_tags[area],1,FALSE),""),
IFERROR(VLOOKUP($L641,all_tags[area],1,FALSE),""),
IFERROR(VLOOKUP($M641,all_tags[area],1,FALSE),""),
IFERROR(VLOOKUP($N641,all_tags[area],1,FALSE),""),
IFERROR(VLOOKUP($O641,all_tags[area],1,FALSE),"")
)</f>
        <v>data-preparation</v>
      </c>
      <c r="AJ641" s="5" t="str">
        <f>_xlfn.TEXTJOIN("#",TRUE,
IFERROR(VLOOKUP($F641,all_tags[technology],1,FALSE),""),
IFERROR(VLOOKUP($G641,all_tags[technology],1,FALSE),""),
IFERROR(VLOOKUP($H641,all_tags[technology],1,FALSE),""),
IFERROR(VLOOKUP($I641,all_tags[technology],1,FALSE),""),
IFERROR(VLOOKUP($J641,all_tags[technology],1,FALSE),""),
IFERROR(VLOOKUP($K641,all_tags[technology],1,FALSE),""),
IFERROR(VLOOKUP($L641,all_tags[technology],1,FALSE),""),
IFERROR(VLOOKUP($M641,all_tags[technology],1,FALSE),""),
IFERROR(VLOOKUP($N641,all_tags[technology],1,FALSE),""),
IFERROR(VLOOKUP($O641,all_tags[technology],1,FALSE),"")
)</f>
        <v>javascript#d3js#lodash</v>
      </c>
      <c r="AK641" s="5" t="str">
        <f>_xlfn.TEXTJOIN("#",TRUE,
IFERROR(VLOOKUP($F641,all_tags[other],1,FALSE),""),
IFERROR(VLOOKUP($G641,all_tags[other],1,FALSE),""),
IFERROR(VLOOKUP($H641,all_tags[other],1,FALSE),""),
IFERROR(VLOOKUP($I641,all_tags[other],1,FALSE),""),
IFERROR(VLOOKUP($J641,all_tags[other],1,FALSE),""),
IFERROR(VLOOKUP($K641,all_tags[other],1,FALSE),""),
IFERROR(VLOOKUP($L641,all_tags[other],1,FALSE),""),
IFERROR(VLOOKUP($M641,all_tags[other],1,FALSE),""),
IFERROR(VLOOKUP($N641,all_tags[other],1,FALSE),""),
IFERROR(VLOOKUP($O641,all_tags[other],1,FALSE),"")
)</f>
        <v/>
      </c>
      <c r="AL641" t="str">
        <f t="shared" si="9"/>
        <v>post;guide;technology;data-preparation;javascript;d3js;lodash</v>
      </c>
    </row>
    <row r="642" spans="1:38" x14ac:dyDescent="0.25">
      <c r="A642" t="str">
        <f>source_data[[#This Row],[link_id]]</f>
        <v>L01413</v>
      </c>
      <c r="B642" t="str">
        <f>source_data[[#This Row],[link]]</f>
        <v>https://twitter.com/ClausWilke/status/991542952802619392/photo/1</v>
      </c>
      <c r="C642" t="str">
        <f>source_data[[#This Row],[article_title]]</f>
        <v xml:space="preserve">The latest #ggplot2 has a `clip = "off"` option to allow drawing outside of the plot panel. </v>
      </c>
      <c r="D642" t="str">
        <f>source_data[[#This Row],[concatenate]]</f>
        <v>post;example;technique;technology;rstats;ggplot2</v>
      </c>
      <c r="E642">
        <f>source_data[[#This Row],[tag_count]]</f>
        <v>5</v>
      </c>
      <c r="F642" t="str" cm="1">
        <f t="array" ref="F642:K642">_xlfn.TEXTSPLIT(Table5[[#This Row],[concatenate]],";")</f>
        <v>post</v>
      </c>
      <c r="G642" t="str">
        <v>example</v>
      </c>
      <c r="H642" t="str">
        <v>technique</v>
      </c>
      <c r="I642" t="str">
        <v>technology</v>
      </c>
      <c r="J642" t="str">
        <v>rstats</v>
      </c>
      <c r="K642" t="str">
        <v>ggplot2</v>
      </c>
      <c r="Q642">
        <f>IF(ISBLANK(F642),-1,COUNTIF(all_tags[],F642)-COUNTIF(all_tags[category],F642))</f>
        <v>1</v>
      </c>
      <c r="R642">
        <f>IF(ISBLANK(G642),-1,COUNTIF(all_tags[],G642)-COUNTIF(all_tags[category],G642))</f>
        <v>1</v>
      </c>
      <c r="S642">
        <f>IF(ISBLANK(H642),-1,COUNTIF(all_tags[],H642)-COUNTIF(all_tags[category],H642))</f>
        <v>1</v>
      </c>
      <c r="T642">
        <f>IF(ISBLANK(I642),-1,COUNTIF(all_tags[],I642)-COUNTIF(all_tags[category],I642))</f>
        <v>1</v>
      </c>
      <c r="U642">
        <f>IF(ISBLANK(J642),-1,COUNTIF(all_tags[],J642)-COUNTIF(all_tags[category],J642))</f>
        <v>1</v>
      </c>
      <c r="V642">
        <f>IF(ISBLANK(K642),-1,COUNTIF(all_tags[],K642)-COUNTIF(all_tags[category],K642))</f>
        <v>1</v>
      </c>
      <c r="W642">
        <f>IF(ISBLANK(L642),-1,COUNTIF(all_tags[],L642)-COUNTIF(all_tags[category],L642))</f>
        <v>-1</v>
      </c>
      <c r="X642">
        <f>IF(ISBLANK(M642),-1,COUNTIF(all_tags[],M642)-COUNTIF(all_tags[category],M642))</f>
        <v>-1</v>
      </c>
      <c r="Y642">
        <f>IF(ISBLANK(N642),-1,COUNTIF(all_tags[],N642)-COUNTIF(all_tags[category],N642))</f>
        <v>-1</v>
      </c>
      <c r="Z642">
        <f>IF(ISBLANK(O642),-1,COUNTIF(all_tags[],O642)-COUNTIF(all_tags[category],O642))</f>
        <v>-1</v>
      </c>
      <c r="AB642" t="str">
        <f>Table5[[#This Row],[link_id]]</f>
        <v>L01413</v>
      </c>
      <c r="AC642" s="5" t="str">
        <f>_xlfn.TEXTJOIN("#",TRUE,
IFERROR(VLOOKUP($F642,all_tags[format],1,FALSE),""),
IFERROR(VLOOKUP($G642,all_tags[format],1,FALSE),""),
IFERROR(VLOOKUP($H642,all_tags[format],1,FALSE),""),
IFERROR(VLOOKUP($I642,all_tags[format],1,FALSE),""),
IFERROR(VLOOKUP($J642,all_tags[format],1,FALSE),""),
IFERROR(VLOOKUP($K642,all_tags[format],1,FALSE),""),
IFERROR(VLOOKUP($L642,all_tags[format],1,FALSE),""),
IFERROR(VLOOKUP($M642,all_tags[format],1,FALSE),""),
IFERROR(VLOOKUP($N642,all_tags[format],1,FALSE),""),
IFERROR(VLOOKUP($O642,all_tags[format],1,FALSE),"")
)</f>
        <v>post</v>
      </c>
      <c r="AD642" s="5" t="str">
        <f>_xlfn.TEXTJOIN("#",TRUE,
IFERROR(VLOOKUP($F642,all_tags[type],1,FALSE),""),
IFERROR(VLOOKUP($G642,all_tags[type],1,FALSE),""),
IFERROR(VLOOKUP($H642,all_tags[type],1,FALSE),""),
IFERROR(VLOOKUP($I642,all_tags[type],1,FALSE),""),
IFERROR(VLOOKUP($J642,all_tags[type],1,FALSE),""),
IFERROR(VLOOKUP($K642,all_tags[type],1,FALSE),""),
IFERROR(VLOOKUP($L642,all_tags[type],1,FALSE),""),
IFERROR(VLOOKUP($M642,all_tags[type],1,FALSE),""),
IFERROR(VLOOKUP($N642,all_tags[type],1,FALSE),""),
IFERROR(VLOOKUP($O642,all_tags[type],1,FALSE),"")
)</f>
        <v/>
      </c>
      <c r="AE642" s="5" t="str">
        <f>_xlfn.TEXTJOIN("#",TRUE,
IFERROR(VLOOKUP($F642,all_tags[level],1,FALSE),""),
IFERROR(VLOOKUP($G642,all_tags[level],1,FALSE),""),
IFERROR(VLOOKUP($H642,all_tags[level],1,FALSE),""),
IFERROR(VLOOKUP($I642,all_tags[level],1,FALSE),""),
IFERROR(VLOOKUP($J642,all_tags[level],1,FALSE),""),
IFERROR(VLOOKUP($K642,all_tags[level],1,FALSE),""),
IFERROR(VLOOKUP($L642,all_tags[level],1,FALSE),""),
IFERROR(VLOOKUP($M642,all_tags[level],1,FALSE),""),
IFERROR(VLOOKUP($N642,all_tags[level],1,FALSE),""),
IFERROR(VLOOKUP($O642,all_tags[level],1,FALSE),"")
)</f>
        <v>example</v>
      </c>
      <c r="AF642" s="5" t="str">
        <f>_xlfn.TEXTJOIN("#",TRUE,
IFERROR(VLOOKUP($F642,all_tags[style],1,FALSE),""),
IFERROR(VLOOKUP($G642,all_tags[style],1,FALSE),""),
IFERROR(VLOOKUP($H642,all_tags[style],1,FALSE),""),
IFERROR(VLOOKUP($I642,all_tags[style],1,FALSE),""),
IFERROR(VLOOKUP($J642,all_tags[style],1,FALSE),""),
IFERROR(VLOOKUP($K642,all_tags[style],1,FALSE),""),
IFERROR(VLOOKUP($L642,all_tags[style],1,FALSE),""),
IFERROR(VLOOKUP($M642,all_tags[style],1,FALSE),""),
IFERROR(VLOOKUP($N642,all_tags[style],1,FALSE),""),
IFERROR(VLOOKUP($O642,all_tags[style],1,FALSE),"")
)</f>
        <v/>
      </c>
      <c r="AG642" s="5" t="str">
        <f>_xlfn.TEXTJOIN("#",TRUE,
IFERROR(VLOOKUP($F642,all_tags[theme],1,FALSE),""),
IFERROR(VLOOKUP($G642,all_tags[theme],1,FALSE),""),
IFERROR(VLOOKUP($H642,all_tags[theme],1,FALSE),""),
IFERROR(VLOOKUP($I642,all_tags[theme],1,FALSE),""),
IFERROR(VLOOKUP($J642,all_tags[theme],1,FALSE),""),
IFERROR(VLOOKUP($K642,all_tags[theme],1,FALSE),""),
IFERROR(VLOOKUP($L642,all_tags[theme],1,FALSE),""),
IFERROR(VLOOKUP($M642,all_tags[theme],1,FALSE),""),
IFERROR(VLOOKUP($N642,all_tags[theme],1,FALSE),""),
IFERROR(VLOOKUP($O642,all_tags[theme],1,FALSE),"")
)</f>
        <v/>
      </c>
      <c r="AH642" s="5" t="str">
        <f>_xlfn.TEXTJOIN("#",TRUE,
IFERROR(VLOOKUP($F642,all_tags[topic],1,FALSE),""),
IFERROR(VLOOKUP($G642,all_tags[topic],1,FALSE),""),
IFERROR(VLOOKUP($H642,all_tags[topic],1,FALSE),""),
IFERROR(VLOOKUP($I642,all_tags[topic],1,FALSE),""),
IFERROR(VLOOKUP($J642,all_tags[topic],1,FALSE),""),
IFERROR(VLOOKUP($K642,all_tags[topic],1,FALSE),""),
IFERROR(VLOOKUP($L642,all_tags[topic],1,FALSE),""),
IFERROR(VLOOKUP($M642,all_tags[topic],1,FALSE),""),
IFERROR(VLOOKUP($N642,all_tags[topic],1,FALSE),""),
IFERROR(VLOOKUP($O642,all_tags[topic],1,FALSE),"")
)</f>
        <v>technique#technology</v>
      </c>
      <c r="AI642" s="5" t="str">
        <f>_xlfn.TEXTJOIN("#",TRUE,
IFERROR(VLOOKUP($F642,all_tags[area],1,FALSE),""),
IFERROR(VLOOKUP($G642,all_tags[area],1,FALSE),""),
IFERROR(VLOOKUP($H642,all_tags[area],1,FALSE),""),
IFERROR(VLOOKUP($I642,all_tags[area],1,FALSE),""),
IFERROR(VLOOKUP($J642,all_tags[area],1,FALSE),""),
IFERROR(VLOOKUP($K642,all_tags[area],1,FALSE),""),
IFERROR(VLOOKUP($L642,all_tags[area],1,FALSE),""),
IFERROR(VLOOKUP($M642,all_tags[area],1,FALSE),""),
IFERROR(VLOOKUP($N642,all_tags[area],1,FALSE),""),
IFERROR(VLOOKUP($O642,all_tags[area],1,FALSE),"")
)</f>
        <v/>
      </c>
      <c r="AJ642" s="5" t="str">
        <f>_xlfn.TEXTJOIN("#",TRUE,
IFERROR(VLOOKUP($F642,all_tags[technology],1,FALSE),""),
IFERROR(VLOOKUP($G642,all_tags[technology],1,FALSE),""),
IFERROR(VLOOKUP($H642,all_tags[technology],1,FALSE),""),
IFERROR(VLOOKUP($I642,all_tags[technology],1,FALSE),""),
IFERROR(VLOOKUP($J642,all_tags[technology],1,FALSE),""),
IFERROR(VLOOKUP($K642,all_tags[technology],1,FALSE),""),
IFERROR(VLOOKUP($L642,all_tags[technology],1,FALSE),""),
IFERROR(VLOOKUP($M642,all_tags[technology],1,FALSE),""),
IFERROR(VLOOKUP($N642,all_tags[technology],1,FALSE),""),
IFERROR(VLOOKUP($O642,all_tags[technology],1,FALSE),"")
)</f>
        <v>rstats#ggplot2</v>
      </c>
      <c r="AK642" s="5" t="str">
        <f>_xlfn.TEXTJOIN("#",TRUE,
IFERROR(VLOOKUP($F642,all_tags[other],1,FALSE),""),
IFERROR(VLOOKUP($G642,all_tags[other],1,FALSE),""),
IFERROR(VLOOKUP($H642,all_tags[other],1,FALSE),""),
IFERROR(VLOOKUP($I642,all_tags[other],1,FALSE),""),
IFERROR(VLOOKUP($J642,all_tags[other],1,FALSE),""),
IFERROR(VLOOKUP($K642,all_tags[other],1,FALSE),""),
IFERROR(VLOOKUP($L642,all_tags[other],1,FALSE),""),
IFERROR(VLOOKUP($M642,all_tags[other],1,FALSE),""),
IFERROR(VLOOKUP($N642,all_tags[other],1,FALSE),""),
IFERROR(VLOOKUP($O642,all_tags[other],1,FALSE),"")
)</f>
        <v/>
      </c>
      <c r="AL642" t="str">
        <f t="shared" si="9"/>
        <v>post;example;technique;technology;rstats;ggplot2</v>
      </c>
    </row>
    <row r="643" spans="1:38" x14ac:dyDescent="0.25">
      <c r="A643" t="str">
        <f>source_data[[#This Row],[link_id]]</f>
        <v>L01414</v>
      </c>
      <c r="B643" t="str">
        <f>source_data[[#This Row],[link]]</f>
        <v>https://rviews.rstudio.com/2019/04/04/sharing-r-visualizations-in-powerpoint/</v>
      </c>
      <c r="C643" t="str">
        <f>source_data[[#This Row],[article_title]]</f>
        <v>How to share R visualizations in Microsoft PowerPoint</v>
      </c>
      <c r="D643" t="str">
        <f>source_data[[#This Row],[concatenate]]</f>
        <v>post;data-analysis;technique;workflow;technology;powerpoint;rstats;reproducible</v>
      </c>
      <c r="E643">
        <f>source_data[[#This Row],[tag_count]]</f>
        <v>6</v>
      </c>
      <c r="F643" t="str" cm="1">
        <f t="array" ref="F643:M643">_xlfn.TEXTSPLIT(Table5[[#This Row],[concatenate]],";")</f>
        <v>post</v>
      </c>
      <c r="G643" t="str">
        <v>data-analysis</v>
      </c>
      <c r="H643" t="str">
        <v>technique</v>
      </c>
      <c r="I643" t="str">
        <v>workflow</v>
      </c>
      <c r="J643" t="str">
        <v>technology</v>
      </c>
      <c r="K643" t="str">
        <v>powerpoint</v>
      </c>
      <c r="L643" t="str">
        <v>rstats</v>
      </c>
      <c r="M643" t="str">
        <v>reproducible</v>
      </c>
      <c r="Q643">
        <f>IF(ISBLANK(F643),-1,COUNTIF(all_tags[],F643)-COUNTIF(all_tags[category],F643))</f>
        <v>1</v>
      </c>
      <c r="R643">
        <f>IF(ISBLANK(G643),-1,COUNTIF(all_tags[],G643)-COUNTIF(all_tags[category],G643))</f>
        <v>1</v>
      </c>
      <c r="S643">
        <f>IF(ISBLANK(H643),-1,COUNTIF(all_tags[],H643)-COUNTIF(all_tags[category],H643))</f>
        <v>1</v>
      </c>
      <c r="T643">
        <f>IF(ISBLANK(I643),-1,COUNTIF(all_tags[],I643)-COUNTIF(all_tags[category],I643))</f>
        <v>1</v>
      </c>
      <c r="U643">
        <f>IF(ISBLANK(J643),-1,COUNTIF(all_tags[],J643)-COUNTIF(all_tags[category],J643))</f>
        <v>1</v>
      </c>
      <c r="V643">
        <f>IF(ISBLANK(K643),-1,COUNTIF(all_tags[],K643)-COUNTIF(all_tags[category],K643))</f>
        <v>1</v>
      </c>
      <c r="W643">
        <f>IF(ISBLANK(L643),-1,COUNTIF(all_tags[],L643)-COUNTIF(all_tags[category],L643))</f>
        <v>1</v>
      </c>
      <c r="X643">
        <f>IF(ISBLANK(M643),-1,COUNTIF(all_tags[],M643)-COUNTIF(all_tags[category],M643))</f>
        <v>1</v>
      </c>
      <c r="Y643">
        <f>IF(ISBLANK(N643),-1,COUNTIF(all_tags[],N643)-COUNTIF(all_tags[category],N643))</f>
        <v>-1</v>
      </c>
      <c r="Z643">
        <f>IF(ISBLANK(O643),-1,COUNTIF(all_tags[],O643)-COUNTIF(all_tags[category],O643))</f>
        <v>-1</v>
      </c>
      <c r="AB643" t="str">
        <f>Table5[[#This Row],[link_id]]</f>
        <v>L01414</v>
      </c>
      <c r="AC643" s="5" t="str">
        <f>_xlfn.TEXTJOIN("#",TRUE,
IFERROR(VLOOKUP($F643,all_tags[format],1,FALSE),""),
IFERROR(VLOOKUP($G643,all_tags[format],1,FALSE),""),
IFERROR(VLOOKUP($H643,all_tags[format],1,FALSE),""),
IFERROR(VLOOKUP($I643,all_tags[format],1,FALSE),""),
IFERROR(VLOOKUP($J643,all_tags[format],1,FALSE),""),
IFERROR(VLOOKUP($K643,all_tags[format],1,FALSE),""),
IFERROR(VLOOKUP($L643,all_tags[format],1,FALSE),""),
IFERROR(VLOOKUP($M643,all_tags[format],1,FALSE),""),
IFERROR(VLOOKUP($N643,all_tags[format],1,FALSE),""),
IFERROR(VLOOKUP($O643,all_tags[format],1,FALSE),"")
)</f>
        <v>post</v>
      </c>
      <c r="AD643" s="5" t="str">
        <f>_xlfn.TEXTJOIN("#",TRUE,
IFERROR(VLOOKUP($F643,all_tags[type],1,FALSE),""),
IFERROR(VLOOKUP($G643,all_tags[type],1,FALSE),""),
IFERROR(VLOOKUP($H643,all_tags[type],1,FALSE),""),
IFERROR(VLOOKUP($I643,all_tags[type],1,FALSE),""),
IFERROR(VLOOKUP($J643,all_tags[type],1,FALSE),""),
IFERROR(VLOOKUP($K643,all_tags[type],1,FALSE),""),
IFERROR(VLOOKUP($L643,all_tags[type],1,FALSE),""),
IFERROR(VLOOKUP($M643,all_tags[type],1,FALSE),""),
IFERROR(VLOOKUP($N643,all_tags[type],1,FALSE),""),
IFERROR(VLOOKUP($O643,all_tags[type],1,FALSE),"")
)</f>
        <v/>
      </c>
      <c r="AE643" s="5" t="str">
        <f>_xlfn.TEXTJOIN("#",TRUE,
IFERROR(VLOOKUP($F643,all_tags[level],1,FALSE),""),
IFERROR(VLOOKUP($G643,all_tags[level],1,FALSE),""),
IFERROR(VLOOKUP($H643,all_tags[level],1,FALSE),""),
IFERROR(VLOOKUP($I643,all_tags[level],1,FALSE),""),
IFERROR(VLOOKUP($J643,all_tags[level],1,FALSE),""),
IFERROR(VLOOKUP($K643,all_tags[level],1,FALSE),""),
IFERROR(VLOOKUP($L643,all_tags[level],1,FALSE),""),
IFERROR(VLOOKUP($M643,all_tags[level],1,FALSE),""),
IFERROR(VLOOKUP($N643,all_tags[level],1,FALSE),""),
IFERROR(VLOOKUP($O643,all_tags[level],1,FALSE),"")
)</f>
        <v/>
      </c>
      <c r="AF643" s="5" t="str">
        <f>_xlfn.TEXTJOIN("#",TRUE,
IFERROR(VLOOKUP($F643,all_tags[style],1,FALSE),""),
IFERROR(VLOOKUP($G643,all_tags[style],1,FALSE),""),
IFERROR(VLOOKUP($H643,all_tags[style],1,FALSE),""),
IFERROR(VLOOKUP($I643,all_tags[style],1,FALSE),""),
IFERROR(VLOOKUP($J643,all_tags[style],1,FALSE),""),
IFERROR(VLOOKUP($K643,all_tags[style],1,FALSE),""),
IFERROR(VLOOKUP($L643,all_tags[style],1,FALSE),""),
IFERROR(VLOOKUP($M643,all_tags[style],1,FALSE),""),
IFERROR(VLOOKUP($N643,all_tags[style],1,FALSE),""),
IFERROR(VLOOKUP($O643,all_tags[style],1,FALSE),"")
)</f>
        <v/>
      </c>
      <c r="AG643" s="5" t="str">
        <f>_xlfn.TEXTJOIN("#",TRUE,
IFERROR(VLOOKUP($F643,all_tags[theme],1,FALSE),""),
IFERROR(VLOOKUP($G643,all_tags[theme],1,FALSE),""),
IFERROR(VLOOKUP($H643,all_tags[theme],1,FALSE),""),
IFERROR(VLOOKUP($I643,all_tags[theme],1,FALSE),""),
IFERROR(VLOOKUP($J643,all_tags[theme],1,FALSE),""),
IFERROR(VLOOKUP($K643,all_tags[theme],1,FALSE),""),
IFERROR(VLOOKUP($L643,all_tags[theme],1,FALSE),""),
IFERROR(VLOOKUP($M643,all_tags[theme],1,FALSE),""),
IFERROR(VLOOKUP($N643,all_tags[theme],1,FALSE),""),
IFERROR(VLOOKUP($O643,all_tags[theme],1,FALSE),"")
)</f>
        <v>data-analysis</v>
      </c>
      <c r="AH643" s="5" t="str">
        <f>_xlfn.TEXTJOIN("#",TRUE,
IFERROR(VLOOKUP($F643,all_tags[topic],1,FALSE),""),
IFERROR(VLOOKUP($G643,all_tags[topic],1,FALSE),""),
IFERROR(VLOOKUP($H643,all_tags[topic],1,FALSE),""),
IFERROR(VLOOKUP($I643,all_tags[topic],1,FALSE),""),
IFERROR(VLOOKUP($J643,all_tags[topic],1,FALSE),""),
IFERROR(VLOOKUP($K643,all_tags[topic],1,FALSE),""),
IFERROR(VLOOKUP($L643,all_tags[topic],1,FALSE),""),
IFERROR(VLOOKUP($M643,all_tags[topic],1,FALSE),""),
IFERROR(VLOOKUP($N643,all_tags[topic],1,FALSE),""),
IFERROR(VLOOKUP($O643,all_tags[topic],1,FALSE),"")
)</f>
        <v>technique#workflow#technology</v>
      </c>
      <c r="AI643" s="5" t="str">
        <f>_xlfn.TEXTJOIN("#",TRUE,
IFERROR(VLOOKUP($F643,all_tags[area],1,FALSE),""),
IFERROR(VLOOKUP($G643,all_tags[area],1,FALSE),""),
IFERROR(VLOOKUP($H643,all_tags[area],1,FALSE),""),
IFERROR(VLOOKUP($I643,all_tags[area],1,FALSE),""),
IFERROR(VLOOKUP($J643,all_tags[area],1,FALSE),""),
IFERROR(VLOOKUP($K643,all_tags[area],1,FALSE),""),
IFERROR(VLOOKUP($L643,all_tags[area],1,FALSE),""),
IFERROR(VLOOKUP($M643,all_tags[area],1,FALSE),""),
IFERROR(VLOOKUP($N643,all_tags[area],1,FALSE),""),
IFERROR(VLOOKUP($O643,all_tags[area],1,FALSE),"")
)</f>
        <v/>
      </c>
      <c r="AJ643" s="5" t="str">
        <f>_xlfn.TEXTJOIN("#",TRUE,
IFERROR(VLOOKUP($F643,all_tags[technology],1,FALSE),""),
IFERROR(VLOOKUP($G643,all_tags[technology],1,FALSE),""),
IFERROR(VLOOKUP($H643,all_tags[technology],1,FALSE),""),
IFERROR(VLOOKUP($I643,all_tags[technology],1,FALSE),""),
IFERROR(VLOOKUP($J643,all_tags[technology],1,FALSE),""),
IFERROR(VLOOKUP($K643,all_tags[technology],1,FALSE),""),
IFERROR(VLOOKUP($L643,all_tags[technology],1,FALSE),""),
IFERROR(VLOOKUP($M643,all_tags[technology],1,FALSE),""),
IFERROR(VLOOKUP($N643,all_tags[technology],1,FALSE),""),
IFERROR(VLOOKUP($O643,all_tags[technology],1,FALSE),"")
)</f>
        <v>powerpoint#rstats</v>
      </c>
      <c r="AK643" s="5" t="str">
        <f>_xlfn.TEXTJOIN("#",TRUE,
IFERROR(VLOOKUP($F643,all_tags[other],1,FALSE),""),
IFERROR(VLOOKUP($G643,all_tags[other],1,FALSE),""),
IFERROR(VLOOKUP($H643,all_tags[other],1,FALSE),""),
IFERROR(VLOOKUP($I643,all_tags[other],1,FALSE),""),
IFERROR(VLOOKUP($J643,all_tags[other],1,FALSE),""),
IFERROR(VLOOKUP($K643,all_tags[other],1,FALSE),""),
IFERROR(VLOOKUP($L643,all_tags[other],1,FALSE),""),
IFERROR(VLOOKUP($M643,all_tags[other],1,FALSE),""),
IFERROR(VLOOKUP($N643,all_tags[other],1,FALSE),""),
IFERROR(VLOOKUP($O643,all_tags[other],1,FALSE),"")
)</f>
        <v>reproducible</v>
      </c>
      <c r="AL643" t="str">
        <f t="shared" ref="AL643:AL706" si="10">SUBSTITUTE(_xlfn.TEXTJOIN(";",TRUE,AC643:AK643),"#",";")</f>
        <v>post;data-analysis;technique;workflow;technology;powerpoint;rstats;reproducible</v>
      </c>
    </row>
    <row r="644" spans="1:38" x14ac:dyDescent="0.25">
      <c r="A644" t="str">
        <f>source_data[[#This Row],[link_id]]</f>
        <v>L01415</v>
      </c>
      <c r="B644" t="str">
        <f>source_data[[#This Row],[link]]</f>
        <v>https://vimeo.com/286751571</v>
      </c>
      <c r="C644" t="str">
        <f>source_data[[#This Row],[article_title]]</f>
        <v>Arms Sales: USA vs. Russia</v>
      </c>
      <c r="D644" t="str">
        <f>source_data[[#This Row],[concatenate]]</f>
        <v>video;example;data-viz;inspiration;animation</v>
      </c>
      <c r="E644">
        <f>source_data[[#This Row],[tag_count]]</f>
        <v>5</v>
      </c>
      <c r="F644" t="str" cm="1">
        <f t="array" ref="F644:J644">_xlfn.TEXTSPLIT(Table5[[#This Row],[concatenate]],";")</f>
        <v>video</v>
      </c>
      <c r="G644" t="str">
        <v>example</v>
      </c>
      <c r="H644" t="str">
        <v>data-viz</v>
      </c>
      <c r="I644" t="str">
        <v>inspiration</v>
      </c>
      <c r="J644" t="str">
        <v>animation</v>
      </c>
      <c r="Q644">
        <f>IF(ISBLANK(F644),-1,COUNTIF(all_tags[],F644)-COUNTIF(all_tags[category],F644))</f>
        <v>1</v>
      </c>
      <c r="R644">
        <f>IF(ISBLANK(G644),-1,COUNTIF(all_tags[],G644)-COUNTIF(all_tags[category],G644))</f>
        <v>1</v>
      </c>
      <c r="S644">
        <f>IF(ISBLANK(H644),-1,COUNTIF(all_tags[],H644)-COUNTIF(all_tags[category],H644))</f>
        <v>1</v>
      </c>
      <c r="T644">
        <f>IF(ISBLANK(I644),-1,COUNTIF(all_tags[],I644)-COUNTIF(all_tags[category],I644))</f>
        <v>1</v>
      </c>
      <c r="U644">
        <f>IF(ISBLANK(J644),-1,COUNTIF(all_tags[],J644)-COUNTIF(all_tags[category],J644))</f>
        <v>1</v>
      </c>
      <c r="V644">
        <f>IF(ISBLANK(K644),-1,COUNTIF(all_tags[],K644)-COUNTIF(all_tags[category],K644))</f>
        <v>-1</v>
      </c>
      <c r="W644">
        <f>IF(ISBLANK(L644),-1,COUNTIF(all_tags[],L644)-COUNTIF(all_tags[category],L644))</f>
        <v>-1</v>
      </c>
      <c r="X644">
        <f>IF(ISBLANK(M644),-1,COUNTIF(all_tags[],M644)-COUNTIF(all_tags[category],M644))</f>
        <v>-1</v>
      </c>
      <c r="Y644">
        <f>IF(ISBLANK(N644),-1,COUNTIF(all_tags[],N644)-COUNTIF(all_tags[category],N644))</f>
        <v>-1</v>
      </c>
      <c r="Z644">
        <f>IF(ISBLANK(O644),-1,COUNTIF(all_tags[],O644)-COUNTIF(all_tags[category],O644))</f>
        <v>-1</v>
      </c>
      <c r="AB644" t="str">
        <f>Table5[[#This Row],[link_id]]</f>
        <v>L01415</v>
      </c>
      <c r="AC644" s="5" t="str">
        <f>_xlfn.TEXTJOIN("#",TRUE,
IFERROR(VLOOKUP($F644,all_tags[format],1,FALSE),""),
IFERROR(VLOOKUP($G644,all_tags[format],1,FALSE),""),
IFERROR(VLOOKUP($H644,all_tags[format],1,FALSE),""),
IFERROR(VLOOKUP($I644,all_tags[format],1,FALSE),""),
IFERROR(VLOOKUP($J644,all_tags[format],1,FALSE),""),
IFERROR(VLOOKUP($K644,all_tags[format],1,FALSE),""),
IFERROR(VLOOKUP($L644,all_tags[format],1,FALSE),""),
IFERROR(VLOOKUP($M644,all_tags[format],1,FALSE),""),
IFERROR(VLOOKUP($N644,all_tags[format],1,FALSE),""),
IFERROR(VLOOKUP($O644,all_tags[format],1,FALSE),"")
)</f>
        <v>video</v>
      </c>
      <c r="AD644" s="5" t="str">
        <f>_xlfn.TEXTJOIN("#",TRUE,
IFERROR(VLOOKUP($F644,all_tags[type],1,FALSE),""),
IFERROR(VLOOKUP($G644,all_tags[type],1,FALSE),""),
IFERROR(VLOOKUP($H644,all_tags[type],1,FALSE),""),
IFERROR(VLOOKUP($I644,all_tags[type],1,FALSE),""),
IFERROR(VLOOKUP($J644,all_tags[type],1,FALSE),""),
IFERROR(VLOOKUP($K644,all_tags[type],1,FALSE),""),
IFERROR(VLOOKUP($L644,all_tags[type],1,FALSE),""),
IFERROR(VLOOKUP($M644,all_tags[type],1,FALSE),""),
IFERROR(VLOOKUP($N644,all_tags[type],1,FALSE),""),
IFERROR(VLOOKUP($O644,all_tags[type],1,FALSE),"")
)</f>
        <v/>
      </c>
      <c r="AE644" s="5" t="str">
        <f>_xlfn.TEXTJOIN("#",TRUE,
IFERROR(VLOOKUP($F644,all_tags[level],1,FALSE),""),
IFERROR(VLOOKUP($G644,all_tags[level],1,FALSE),""),
IFERROR(VLOOKUP($H644,all_tags[level],1,FALSE),""),
IFERROR(VLOOKUP($I644,all_tags[level],1,FALSE),""),
IFERROR(VLOOKUP($J644,all_tags[level],1,FALSE),""),
IFERROR(VLOOKUP($K644,all_tags[level],1,FALSE),""),
IFERROR(VLOOKUP($L644,all_tags[level],1,FALSE),""),
IFERROR(VLOOKUP($M644,all_tags[level],1,FALSE),""),
IFERROR(VLOOKUP($N644,all_tags[level],1,FALSE),""),
IFERROR(VLOOKUP($O644,all_tags[level],1,FALSE),"")
)</f>
        <v>example</v>
      </c>
      <c r="AF644" s="5" t="str">
        <f>_xlfn.TEXTJOIN("#",TRUE,
IFERROR(VLOOKUP($F644,all_tags[style],1,FALSE),""),
IFERROR(VLOOKUP($G644,all_tags[style],1,FALSE),""),
IFERROR(VLOOKUP($H644,all_tags[style],1,FALSE),""),
IFERROR(VLOOKUP($I644,all_tags[style],1,FALSE),""),
IFERROR(VLOOKUP($J644,all_tags[style],1,FALSE),""),
IFERROR(VLOOKUP($K644,all_tags[style],1,FALSE),""),
IFERROR(VLOOKUP($L644,all_tags[style],1,FALSE),""),
IFERROR(VLOOKUP($M644,all_tags[style],1,FALSE),""),
IFERROR(VLOOKUP($N644,all_tags[style],1,FALSE),""),
IFERROR(VLOOKUP($O644,all_tags[style],1,FALSE),"")
)</f>
        <v/>
      </c>
      <c r="AG644" s="5" t="str">
        <f>_xlfn.TEXTJOIN("#",TRUE,
IFERROR(VLOOKUP($F644,all_tags[theme],1,FALSE),""),
IFERROR(VLOOKUP($G644,all_tags[theme],1,FALSE),""),
IFERROR(VLOOKUP($H644,all_tags[theme],1,FALSE),""),
IFERROR(VLOOKUP($I644,all_tags[theme],1,FALSE),""),
IFERROR(VLOOKUP($J644,all_tags[theme],1,FALSE),""),
IFERROR(VLOOKUP($K644,all_tags[theme],1,FALSE),""),
IFERROR(VLOOKUP($L644,all_tags[theme],1,FALSE),""),
IFERROR(VLOOKUP($M644,all_tags[theme],1,FALSE),""),
IFERROR(VLOOKUP($N644,all_tags[theme],1,FALSE),""),
IFERROR(VLOOKUP($O644,all_tags[theme],1,FALSE),"")
)</f>
        <v>data-viz</v>
      </c>
      <c r="AH644" s="5" t="str">
        <f>_xlfn.TEXTJOIN("#",TRUE,
IFERROR(VLOOKUP($F644,all_tags[topic],1,FALSE),""),
IFERROR(VLOOKUP($G644,all_tags[topic],1,FALSE),""),
IFERROR(VLOOKUP($H644,all_tags[topic],1,FALSE),""),
IFERROR(VLOOKUP($I644,all_tags[topic],1,FALSE),""),
IFERROR(VLOOKUP($J644,all_tags[topic],1,FALSE),""),
IFERROR(VLOOKUP($K644,all_tags[topic],1,FALSE),""),
IFERROR(VLOOKUP($L644,all_tags[topic],1,FALSE),""),
IFERROR(VLOOKUP($M644,all_tags[topic],1,FALSE),""),
IFERROR(VLOOKUP($N644,all_tags[topic],1,FALSE),""),
IFERROR(VLOOKUP($O644,all_tags[topic],1,FALSE),"")
)</f>
        <v/>
      </c>
      <c r="AI644" s="5" t="str">
        <f>_xlfn.TEXTJOIN("#",TRUE,
IFERROR(VLOOKUP($F644,all_tags[area],1,FALSE),""),
IFERROR(VLOOKUP($G644,all_tags[area],1,FALSE),""),
IFERROR(VLOOKUP($H644,all_tags[area],1,FALSE),""),
IFERROR(VLOOKUP($I644,all_tags[area],1,FALSE),""),
IFERROR(VLOOKUP($J644,all_tags[area],1,FALSE),""),
IFERROR(VLOOKUP($K644,all_tags[area],1,FALSE),""),
IFERROR(VLOOKUP($L644,all_tags[area],1,FALSE),""),
IFERROR(VLOOKUP($M644,all_tags[area],1,FALSE),""),
IFERROR(VLOOKUP($N644,all_tags[area],1,FALSE),""),
IFERROR(VLOOKUP($O644,all_tags[area],1,FALSE),"")
)</f>
        <v>animation</v>
      </c>
      <c r="AJ644" s="5" t="str">
        <f>_xlfn.TEXTJOIN("#",TRUE,
IFERROR(VLOOKUP($F644,all_tags[technology],1,FALSE),""),
IFERROR(VLOOKUP($G644,all_tags[technology],1,FALSE),""),
IFERROR(VLOOKUP($H644,all_tags[technology],1,FALSE),""),
IFERROR(VLOOKUP($I644,all_tags[technology],1,FALSE),""),
IFERROR(VLOOKUP($J644,all_tags[technology],1,FALSE),""),
IFERROR(VLOOKUP($K644,all_tags[technology],1,FALSE),""),
IFERROR(VLOOKUP($L644,all_tags[technology],1,FALSE),""),
IFERROR(VLOOKUP($M644,all_tags[technology],1,FALSE),""),
IFERROR(VLOOKUP($N644,all_tags[technology],1,FALSE),""),
IFERROR(VLOOKUP($O644,all_tags[technology],1,FALSE),"")
)</f>
        <v/>
      </c>
      <c r="AK644" s="5" t="str">
        <f>_xlfn.TEXTJOIN("#",TRUE,
IFERROR(VLOOKUP($F644,all_tags[other],1,FALSE),""),
IFERROR(VLOOKUP($G644,all_tags[other],1,FALSE),""),
IFERROR(VLOOKUP($H644,all_tags[other],1,FALSE),""),
IFERROR(VLOOKUP($I644,all_tags[other],1,FALSE),""),
IFERROR(VLOOKUP($J644,all_tags[other],1,FALSE),""),
IFERROR(VLOOKUP($K644,all_tags[other],1,FALSE),""),
IFERROR(VLOOKUP($L644,all_tags[other],1,FALSE),""),
IFERROR(VLOOKUP($M644,all_tags[other],1,FALSE),""),
IFERROR(VLOOKUP($N644,all_tags[other],1,FALSE),""),
IFERROR(VLOOKUP($O644,all_tags[other],1,FALSE),"")
)</f>
        <v>inspiration</v>
      </c>
      <c r="AL644" t="str">
        <f t="shared" si="10"/>
        <v>video;example;data-viz;animation;inspiration</v>
      </c>
    </row>
    <row r="645" spans="1:38" x14ac:dyDescent="0.25">
      <c r="A645" t="str">
        <f>source_data[[#This Row],[link_id]]</f>
        <v>L01416</v>
      </c>
      <c r="B645" t="str">
        <f>source_data[[#This Row],[link]]</f>
        <v>https://datascienceplus.com/how-to-build-animated-bar-plots-using-r/</v>
      </c>
      <c r="C645" t="str">
        <f>source_data[[#This Row],[article_title]]</f>
        <v>How to build Animated Bar Plots using R</v>
      </c>
      <c r="D645" t="str">
        <f>source_data[[#This Row],[concatenate]]</f>
        <v>post;how-to;data-viz;technology;rstats</v>
      </c>
      <c r="E645">
        <f>source_data[[#This Row],[tag_count]]</f>
        <v>5</v>
      </c>
      <c r="F645" t="str" cm="1">
        <f t="array" ref="F645:J645">_xlfn.TEXTSPLIT(Table5[[#This Row],[concatenate]],";")</f>
        <v>post</v>
      </c>
      <c r="G645" t="str">
        <v>how-to</v>
      </c>
      <c r="H645" t="str">
        <v>data-viz</v>
      </c>
      <c r="I645" t="str">
        <v>technology</v>
      </c>
      <c r="J645" t="str">
        <v>rstats</v>
      </c>
      <c r="Q645">
        <f>IF(ISBLANK(F645),-1,COUNTIF(all_tags[],F645)-COUNTIF(all_tags[category],F645))</f>
        <v>1</v>
      </c>
      <c r="R645">
        <f>IF(ISBLANK(G645),-1,COUNTIF(all_tags[],G645)-COUNTIF(all_tags[category],G645))</f>
        <v>1</v>
      </c>
      <c r="S645">
        <f>IF(ISBLANK(H645),-1,COUNTIF(all_tags[],H645)-COUNTIF(all_tags[category],H645))</f>
        <v>1</v>
      </c>
      <c r="T645">
        <f>IF(ISBLANK(I645),-1,COUNTIF(all_tags[],I645)-COUNTIF(all_tags[category],I645))</f>
        <v>1</v>
      </c>
      <c r="U645">
        <f>IF(ISBLANK(J645),-1,COUNTIF(all_tags[],J645)-COUNTIF(all_tags[category],J645))</f>
        <v>1</v>
      </c>
      <c r="V645">
        <f>IF(ISBLANK(K645),-1,COUNTIF(all_tags[],K645)-COUNTIF(all_tags[category],K645))</f>
        <v>-1</v>
      </c>
      <c r="W645">
        <f>IF(ISBLANK(L645),-1,COUNTIF(all_tags[],L645)-COUNTIF(all_tags[category],L645))</f>
        <v>-1</v>
      </c>
      <c r="X645">
        <f>IF(ISBLANK(M645),-1,COUNTIF(all_tags[],M645)-COUNTIF(all_tags[category],M645))</f>
        <v>-1</v>
      </c>
      <c r="Y645">
        <f>IF(ISBLANK(N645),-1,COUNTIF(all_tags[],N645)-COUNTIF(all_tags[category],N645))</f>
        <v>-1</v>
      </c>
      <c r="Z645">
        <f>IF(ISBLANK(O645),-1,COUNTIF(all_tags[],O645)-COUNTIF(all_tags[category],O645))</f>
        <v>-1</v>
      </c>
      <c r="AB645" t="str">
        <f>Table5[[#This Row],[link_id]]</f>
        <v>L01416</v>
      </c>
      <c r="AC645" s="5" t="str">
        <f>_xlfn.TEXTJOIN("#",TRUE,
IFERROR(VLOOKUP($F645,all_tags[format],1,FALSE),""),
IFERROR(VLOOKUP($G645,all_tags[format],1,FALSE),""),
IFERROR(VLOOKUP($H645,all_tags[format],1,FALSE),""),
IFERROR(VLOOKUP($I645,all_tags[format],1,FALSE),""),
IFERROR(VLOOKUP($J645,all_tags[format],1,FALSE),""),
IFERROR(VLOOKUP($K645,all_tags[format],1,FALSE),""),
IFERROR(VLOOKUP($L645,all_tags[format],1,FALSE),""),
IFERROR(VLOOKUP($M645,all_tags[format],1,FALSE),""),
IFERROR(VLOOKUP($N645,all_tags[format],1,FALSE),""),
IFERROR(VLOOKUP($O645,all_tags[format],1,FALSE),"")
)</f>
        <v>post</v>
      </c>
      <c r="AD645" s="5" t="str">
        <f>_xlfn.TEXTJOIN("#",TRUE,
IFERROR(VLOOKUP($F645,all_tags[type],1,FALSE),""),
IFERROR(VLOOKUP($G645,all_tags[type],1,FALSE),""),
IFERROR(VLOOKUP($H645,all_tags[type],1,FALSE),""),
IFERROR(VLOOKUP($I645,all_tags[type],1,FALSE),""),
IFERROR(VLOOKUP($J645,all_tags[type],1,FALSE),""),
IFERROR(VLOOKUP($K645,all_tags[type],1,FALSE),""),
IFERROR(VLOOKUP($L645,all_tags[type],1,FALSE),""),
IFERROR(VLOOKUP($M645,all_tags[type],1,FALSE),""),
IFERROR(VLOOKUP($N645,all_tags[type],1,FALSE),""),
IFERROR(VLOOKUP($O645,all_tags[type],1,FALSE),"")
)</f>
        <v>how-to</v>
      </c>
      <c r="AE645" s="5" t="str">
        <f>_xlfn.TEXTJOIN("#",TRUE,
IFERROR(VLOOKUP($F645,all_tags[level],1,FALSE),""),
IFERROR(VLOOKUP($G645,all_tags[level],1,FALSE),""),
IFERROR(VLOOKUP($H645,all_tags[level],1,FALSE),""),
IFERROR(VLOOKUP($I645,all_tags[level],1,FALSE),""),
IFERROR(VLOOKUP($J645,all_tags[level],1,FALSE),""),
IFERROR(VLOOKUP($K645,all_tags[level],1,FALSE),""),
IFERROR(VLOOKUP($L645,all_tags[level],1,FALSE),""),
IFERROR(VLOOKUP($M645,all_tags[level],1,FALSE),""),
IFERROR(VLOOKUP($N645,all_tags[level],1,FALSE),""),
IFERROR(VLOOKUP($O645,all_tags[level],1,FALSE),"")
)</f>
        <v/>
      </c>
      <c r="AF645" s="5" t="str">
        <f>_xlfn.TEXTJOIN("#",TRUE,
IFERROR(VLOOKUP($F645,all_tags[style],1,FALSE),""),
IFERROR(VLOOKUP($G645,all_tags[style],1,FALSE),""),
IFERROR(VLOOKUP($H645,all_tags[style],1,FALSE),""),
IFERROR(VLOOKUP($I645,all_tags[style],1,FALSE),""),
IFERROR(VLOOKUP($J645,all_tags[style],1,FALSE),""),
IFERROR(VLOOKUP($K645,all_tags[style],1,FALSE),""),
IFERROR(VLOOKUP($L645,all_tags[style],1,FALSE),""),
IFERROR(VLOOKUP($M645,all_tags[style],1,FALSE),""),
IFERROR(VLOOKUP($N645,all_tags[style],1,FALSE),""),
IFERROR(VLOOKUP($O645,all_tags[style],1,FALSE),"")
)</f>
        <v/>
      </c>
      <c r="AG645" s="5" t="str">
        <f>_xlfn.TEXTJOIN("#",TRUE,
IFERROR(VLOOKUP($F645,all_tags[theme],1,FALSE),""),
IFERROR(VLOOKUP($G645,all_tags[theme],1,FALSE),""),
IFERROR(VLOOKUP($H645,all_tags[theme],1,FALSE),""),
IFERROR(VLOOKUP($I645,all_tags[theme],1,FALSE),""),
IFERROR(VLOOKUP($J645,all_tags[theme],1,FALSE),""),
IFERROR(VLOOKUP($K645,all_tags[theme],1,FALSE),""),
IFERROR(VLOOKUP($L645,all_tags[theme],1,FALSE),""),
IFERROR(VLOOKUP($M645,all_tags[theme],1,FALSE),""),
IFERROR(VLOOKUP($N645,all_tags[theme],1,FALSE),""),
IFERROR(VLOOKUP($O645,all_tags[theme],1,FALSE),"")
)</f>
        <v>data-viz</v>
      </c>
      <c r="AH645" s="5" t="str">
        <f>_xlfn.TEXTJOIN("#",TRUE,
IFERROR(VLOOKUP($F645,all_tags[topic],1,FALSE),""),
IFERROR(VLOOKUP($G645,all_tags[topic],1,FALSE),""),
IFERROR(VLOOKUP($H645,all_tags[topic],1,FALSE),""),
IFERROR(VLOOKUP($I645,all_tags[topic],1,FALSE),""),
IFERROR(VLOOKUP($J645,all_tags[topic],1,FALSE),""),
IFERROR(VLOOKUP($K645,all_tags[topic],1,FALSE),""),
IFERROR(VLOOKUP($L645,all_tags[topic],1,FALSE),""),
IFERROR(VLOOKUP($M645,all_tags[topic],1,FALSE),""),
IFERROR(VLOOKUP($N645,all_tags[topic],1,FALSE),""),
IFERROR(VLOOKUP($O645,all_tags[topic],1,FALSE),"")
)</f>
        <v>technology</v>
      </c>
      <c r="AI645" s="5" t="str">
        <f>_xlfn.TEXTJOIN("#",TRUE,
IFERROR(VLOOKUP($F645,all_tags[area],1,FALSE),""),
IFERROR(VLOOKUP($G645,all_tags[area],1,FALSE),""),
IFERROR(VLOOKUP($H645,all_tags[area],1,FALSE),""),
IFERROR(VLOOKUP($I645,all_tags[area],1,FALSE),""),
IFERROR(VLOOKUP($J645,all_tags[area],1,FALSE),""),
IFERROR(VLOOKUP($K645,all_tags[area],1,FALSE),""),
IFERROR(VLOOKUP($L645,all_tags[area],1,FALSE),""),
IFERROR(VLOOKUP($M645,all_tags[area],1,FALSE),""),
IFERROR(VLOOKUP($N645,all_tags[area],1,FALSE),""),
IFERROR(VLOOKUP($O645,all_tags[area],1,FALSE),"")
)</f>
        <v/>
      </c>
      <c r="AJ645" s="5" t="str">
        <f>_xlfn.TEXTJOIN("#",TRUE,
IFERROR(VLOOKUP($F645,all_tags[technology],1,FALSE),""),
IFERROR(VLOOKUP($G645,all_tags[technology],1,FALSE),""),
IFERROR(VLOOKUP($H645,all_tags[technology],1,FALSE),""),
IFERROR(VLOOKUP($I645,all_tags[technology],1,FALSE),""),
IFERROR(VLOOKUP($J645,all_tags[technology],1,FALSE),""),
IFERROR(VLOOKUP($K645,all_tags[technology],1,FALSE),""),
IFERROR(VLOOKUP($L645,all_tags[technology],1,FALSE),""),
IFERROR(VLOOKUP($M645,all_tags[technology],1,FALSE),""),
IFERROR(VLOOKUP($N645,all_tags[technology],1,FALSE),""),
IFERROR(VLOOKUP($O645,all_tags[technology],1,FALSE),"")
)</f>
        <v>rstats</v>
      </c>
      <c r="AK645" s="5" t="str">
        <f>_xlfn.TEXTJOIN("#",TRUE,
IFERROR(VLOOKUP($F645,all_tags[other],1,FALSE),""),
IFERROR(VLOOKUP($G645,all_tags[other],1,FALSE),""),
IFERROR(VLOOKUP($H645,all_tags[other],1,FALSE),""),
IFERROR(VLOOKUP($I645,all_tags[other],1,FALSE),""),
IFERROR(VLOOKUP($J645,all_tags[other],1,FALSE),""),
IFERROR(VLOOKUP($K645,all_tags[other],1,FALSE),""),
IFERROR(VLOOKUP($L645,all_tags[other],1,FALSE),""),
IFERROR(VLOOKUP($M645,all_tags[other],1,FALSE),""),
IFERROR(VLOOKUP($N645,all_tags[other],1,FALSE),""),
IFERROR(VLOOKUP($O645,all_tags[other],1,FALSE),"")
)</f>
        <v/>
      </c>
      <c r="AL645" t="str">
        <f t="shared" si="10"/>
        <v>post;how-to;data-viz;technology;rstats</v>
      </c>
    </row>
    <row r="646" spans="1:38" x14ac:dyDescent="0.25">
      <c r="A646" t="str">
        <f>source_data[[#This Row],[link_id]]</f>
        <v>L01417</v>
      </c>
      <c r="B646" t="str">
        <f>source_data[[#This Row],[link]]</f>
        <v>https://speakerdeck.com/omaymas/interpreting-machine-learning-models-why-and-how</v>
      </c>
      <c r="C646" t="str">
        <f>source_data[[#This Row],[article_title]]</f>
        <v>Interpreting Machine Learning Models: Why and How!</v>
      </c>
      <c r="D646" t="str">
        <f>source_data[[#This Row],[concatenate]]</f>
        <v>presentation;ml;model;interpretation</v>
      </c>
      <c r="E646">
        <f>source_data[[#This Row],[tag_count]]</f>
        <v>3</v>
      </c>
      <c r="F646" t="str" cm="1">
        <f t="array" ref="F646:I646">_xlfn.TEXTSPLIT(Table5[[#This Row],[concatenate]],";")</f>
        <v>presentation</v>
      </c>
      <c r="G646" t="str">
        <v>ml</v>
      </c>
      <c r="H646" t="str">
        <v>model</v>
      </c>
      <c r="I646" t="str">
        <v>interpretation</v>
      </c>
      <c r="Q646">
        <f>IF(ISBLANK(F646),-1,COUNTIF(all_tags[],F646)-COUNTIF(all_tags[category],F646))</f>
        <v>1</v>
      </c>
      <c r="R646">
        <f>IF(ISBLANK(G646),-1,COUNTIF(all_tags[],G646)-COUNTIF(all_tags[category],G646))</f>
        <v>1</v>
      </c>
      <c r="S646">
        <f>IF(ISBLANK(H646),-1,COUNTIF(all_tags[],H646)-COUNTIF(all_tags[category],H646))</f>
        <v>1</v>
      </c>
      <c r="T646">
        <f>IF(ISBLANK(I646),-1,COUNTIF(all_tags[],I646)-COUNTIF(all_tags[category],I646))</f>
        <v>1</v>
      </c>
      <c r="U646">
        <f>IF(ISBLANK(J646),-1,COUNTIF(all_tags[],J646)-COUNTIF(all_tags[category],J646))</f>
        <v>-1</v>
      </c>
      <c r="V646">
        <f>IF(ISBLANK(K646),-1,COUNTIF(all_tags[],K646)-COUNTIF(all_tags[category],K646))</f>
        <v>-1</v>
      </c>
      <c r="W646">
        <f>IF(ISBLANK(L646),-1,COUNTIF(all_tags[],L646)-COUNTIF(all_tags[category],L646))</f>
        <v>-1</v>
      </c>
      <c r="X646">
        <f>IF(ISBLANK(M646),-1,COUNTIF(all_tags[],M646)-COUNTIF(all_tags[category],M646))</f>
        <v>-1</v>
      </c>
      <c r="Y646">
        <f>IF(ISBLANK(N646),-1,COUNTIF(all_tags[],N646)-COUNTIF(all_tags[category],N646))</f>
        <v>-1</v>
      </c>
      <c r="Z646">
        <f>IF(ISBLANK(O646),-1,COUNTIF(all_tags[],O646)-COUNTIF(all_tags[category],O646))</f>
        <v>-1</v>
      </c>
      <c r="AB646" t="str">
        <f>Table5[[#This Row],[link_id]]</f>
        <v>L01417</v>
      </c>
      <c r="AC646" s="5" t="str">
        <f>_xlfn.TEXTJOIN("#",TRUE,
IFERROR(VLOOKUP($F646,all_tags[format],1,FALSE),""),
IFERROR(VLOOKUP($G646,all_tags[format],1,FALSE),""),
IFERROR(VLOOKUP($H646,all_tags[format],1,FALSE),""),
IFERROR(VLOOKUP($I646,all_tags[format],1,FALSE),""),
IFERROR(VLOOKUP($J646,all_tags[format],1,FALSE),""),
IFERROR(VLOOKUP($K646,all_tags[format],1,FALSE),""),
IFERROR(VLOOKUP($L646,all_tags[format],1,FALSE),""),
IFERROR(VLOOKUP($M646,all_tags[format],1,FALSE),""),
IFERROR(VLOOKUP($N646,all_tags[format],1,FALSE),""),
IFERROR(VLOOKUP($O646,all_tags[format],1,FALSE),"")
)</f>
        <v>presentation</v>
      </c>
      <c r="AD646" s="5" t="str">
        <f>_xlfn.TEXTJOIN("#",TRUE,
IFERROR(VLOOKUP($F646,all_tags[type],1,FALSE),""),
IFERROR(VLOOKUP($G646,all_tags[type],1,FALSE),""),
IFERROR(VLOOKUP($H646,all_tags[type],1,FALSE),""),
IFERROR(VLOOKUP($I646,all_tags[type],1,FALSE),""),
IFERROR(VLOOKUP($J646,all_tags[type],1,FALSE),""),
IFERROR(VLOOKUP($K646,all_tags[type],1,FALSE),""),
IFERROR(VLOOKUP($L646,all_tags[type],1,FALSE),""),
IFERROR(VLOOKUP($M646,all_tags[type],1,FALSE),""),
IFERROR(VLOOKUP($N646,all_tags[type],1,FALSE),""),
IFERROR(VLOOKUP($O646,all_tags[type],1,FALSE),"")
)</f>
        <v/>
      </c>
      <c r="AE646" s="5" t="str">
        <f>_xlfn.TEXTJOIN("#",TRUE,
IFERROR(VLOOKUP($F646,all_tags[level],1,FALSE),""),
IFERROR(VLOOKUP($G646,all_tags[level],1,FALSE),""),
IFERROR(VLOOKUP($H646,all_tags[level],1,FALSE),""),
IFERROR(VLOOKUP($I646,all_tags[level],1,FALSE),""),
IFERROR(VLOOKUP($J646,all_tags[level],1,FALSE),""),
IFERROR(VLOOKUP($K646,all_tags[level],1,FALSE),""),
IFERROR(VLOOKUP($L646,all_tags[level],1,FALSE),""),
IFERROR(VLOOKUP($M646,all_tags[level],1,FALSE),""),
IFERROR(VLOOKUP($N646,all_tags[level],1,FALSE),""),
IFERROR(VLOOKUP($O646,all_tags[level],1,FALSE),"")
)</f>
        <v/>
      </c>
      <c r="AF646" s="5" t="str">
        <f>_xlfn.TEXTJOIN("#",TRUE,
IFERROR(VLOOKUP($F646,all_tags[style],1,FALSE),""),
IFERROR(VLOOKUP($G646,all_tags[style],1,FALSE),""),
IFERROR(VLOOKUP($H646,all_tags[style],1,FALSE),""),
IFERROR(VLOOKUP($I646,all_tags[style],1,FALSE),""),
IFERROR(VLOOKUP($J646,all_tags[style],1,FALSE),""),
IFERROR(VLOOKUP($K646,all_tags[style],1,FALSE),""),
IFERROR(VLOOKUP($L646,all_tags[style],1,FALSE),""),
IFERROR(VLOOKUP($M646,all_tags[style],1,FALSE),""),
IFERROR(VLOOKUP($N646,all_tags[style],1,FALSE),""),
IFERROR(VLOOKUP($O646,all_tags[style],1,FALSE),"")
)</f>
        <v/>
      </c>
      <c r="AG646" s="5" t="str">
        <f>_xlfn.TEXTJOIN("#",TRUE,
IFERROR(VLOOKUP($F646,all_tags[theme],1,FALSE),""),
IFERROR(VLOOKUP($G646,all_tags[theme],1,FALSE),""),
IFERROR(VLOOKUP($H646,all_tags[theme],1,FALSE),""),
IFERROR(VLOOKUP($I646,all_tags[theme],1,FALSE),""),
IFERROR(VLOOKUP($J646,all_tags[theme],1,FALSE),""),
IFERROR(VLOOKUP($K646,all_tags[theme],1,FALSE),""),
IFERROR(VLOOKUP($L646,all_tags[theme],1,FALSE),""),
IFERROR(VLOOKUP($M646,all_tags[theme],1,FALSE),""),
IFERROR(VLOOKUP($N646,all_tags[theme],1,FALSE),""),
IFERROR(VLOOKUP($O646,all_tags[theme],1,FALSE),"")
)</f>
        <v/>
      </c>
      <c r="AH646" s="5" t="str">
        <f>_xlfn.TEXTJOIN("#",TRUE,
IFERROR(VLOOKUP($F646,all_tags[topic],1,FALSE),""),
IFERROR(VLOOKUP($G646,all_tags[topic],1,FALSE),""),
IFERROR(VLOOKUP($H646,all_tags[topic],1,FALSE),""),
IFERROR(VLOOKUP($I646,all_tags[topic],1,FALSE),""),
IFERROR(VLOOKUP($J646,all_tags[topic],1,FALSE),""),
IFERROR(VLOOKUP($K646,all_tags[topic],1,FALSE),""),
IFERROR(VLOOKUP($L646,all_tags[topic],1,FALSE),""),
IFERROR(VLOOKUP($M646,all_tags[topic],1,FALSE),""),
IFERROR(VLOOKUP($N646,all_tags[topic],1,FALSE),""),
IFERROR(VLOOKUP($O646,all_tags[topic],1,FALSE),"")
)</f>
        <v/>
      </c>
      <c r="AI646" s="5" t="str">
        <f>_xlfn.TEXTJOIN("#",TRUE,
IFERROR(VLOOKUP($F646,all_tags[area],1,FALSE),""),
IFERROR(VLOOKUP($G646,all_tags[area],1,FALSE),""),
IFERROR(VLOOKUP($H646,all_tags[area],1,FALSE),""),
IFERROR(VLOOKUP($I646,all_tags[area],1,FALSE),""),
IFERROR(VLOOKUP($J646,all_tags[area],1,FALSE),""),
IFERROR(VLOOKUP($K646,all_tags[area],1,FALSE),""),
IFERROR(VLOOKUP($L646,all_tags[area],1,FALSE),""),
IFERROR(VLOOKUP($M646,all_tags[area],1,FALSE),""),
IFERROR(VLOOKUP($N646,all_tags[area],1,FALSE),""),
IFERROR(VLOOKUP($O646,all_tags[area],1,FALSE),"")
)</f>
        <v>ml#model#interpretation</v>
      </c>
      <c r="AJ646" s="5" t="str">
        <f>_xlfn.TEXTJOIN("#",TRUE,
IFERROR(VLOOKUP($F646,all_tags[technology],1,FALSE),""),
IFERROR(VLOOKUP($G646,all_tags[technology],1,FALSE),""),
IFERROR(VLOOKUP($H646,all_tags[technology],1,FALSE),""),
IFERROR(VLOOKUP($I646,all_tags[technology],1,FALSE),""),
IFERROR(VLOOKUP($J646,all_tags[technology],1,FALSE),""),
IFERROR(VLOOKUP($K646,all_tags[technology],1,FALSE),""),
IFERROR(VLOOKUP($L646,all_tags[technology],1,FALSE),""),
IFERROR(VLOOKUP($M646,all_tags[technology],1,FALSE),""),
IFERROR(VLOOKUP($N646,all_tags[technology],1,FALSE),""),
IFERROR(VLOOKUP($O646,all_tags[technology],1,FALSE),"")
)</f>
        <v/>
      </c>
      <c r="AK646" s="5" t="str">
        <f>_xlfn.TEXTJOIN("#",TRUE,
IFERROR(VLOOKUP($F646,all_tags[other],1,FALSE),""),
IFERROR(VLOOKUP($G646,all_tags[other],1,FALSE),""),
IFERROR(VLOOKUP($H646,all_tags[other],1,FALSE),""),
IFERROR(VLOOKUP($I646,all_tags[other],1,FALSE),""),
IFERROR(VLOOKUP($J646,all_tags[other],1,FALSE),""),
IFERROR(VLOOKUP($K646,all_tags[other],1,FALSE),""),
IFERROR(VLOOKUP($L646,all_tags[other],1,FALSE),""),
IFERROR(VLOOKUP($M646,all_tags[other],1,FALSE),""),
IFERROR(VLOOKUP($N646,all_tags[other],1,FALSE),""),
IFERROR(VLOOKUP($O646,all_tags[other],1,FALSE),"")
)</f>
        <v/>
      </c>
      <c r="AL646" t="str">
        <f t="shared" si="10"/>
        <v>presentation;ml;model;interpretation</v>
      </c>
    </row>
    <row r="647" spans="1:38" x14ac:dyDescent="0.25">
      <c r="A647" t="str">
        <f>source_data[[#This Row],[link_id]]</f>
        <v>L01418</v>
      </c>
      <c r="B647" t="str">
        <f>source_data[[#This Row],[link]]</f>
        <v>http://freerangestats.info/blog/2019/04/07/fonts-and-stuff</v>
      </c>
      <c r="C647" t="str">
        <f>source_data[[#This Row],[article_title]]</f>
        <v>Using svglite with web fonts</v>
      </c>
      <c r="D647" t="str">
        <f>source_data[[#This Row],[concatenate]]</f>
        <v>post;package;how-to;design;graphics</v>
      </c>
      <c r="E647">
        <f>source_data[[#This Row],[tag_count]]</f>
        <v>5</v>
      </c>
      <c r="F647" t="str" cm="1">
        <f t="array" ref="F647:J647">_xlfn.TEXTSPLIT(Table5[[#This Row],[concatenate]],";")</f>
        <v>post</v>
      </c>
      <c r="G647" t="str">
        <v>package</v>
      </c>
      <c r="H647" t="str">
        <v>how-to</v>
      </c>
      <c r="I647" t="str">
        <v>design</v>
      </c>
      <c r="J647" t="str">
        <v>graphics</v>
      </c>
      <c r="Q647">
        <f>IF(ISBLANK(F647),-1,COUNTIF(all_tags[],F647)-COUNTIF(all_tags[category],F647))</f>
        <v>1</v>
      </c>
      <c r="R647">
        <f>IF(ISBLANK(G647),-1,COUNTIF(all_tags[],G647)-COUNTIF(all_tags[category],G647))</f>
        <v>1</v>
      </c>
      <c r="S647">
        <f>IF(ISBLANK(H647),-1,COUNTIF(all_tags[],H647)-COUNTIF(all_tags[category],H647))</f>
        <v>1</v>
      </c>
      <c r="T647">
        <f>IF(ISBLANK(I647),-1,COUNTIF(all_tags[],I647)-COUNTIF(all_tags[category],I647))</f>
        <v>1</v>
      </c>
      <c r="U647">
        <f>IF(ISBLANK(J647),-1,COUNTIF(all_tags[],J647)-COUNTIF(all_tags[category],J647))</f>
        <v>1</v>
      </c>
      <c r="V647">
        <f>IF(ISBLANK(K647),-1,COUNTIF(all_tags[],K647)-COUNTIF(all_tags[category],K647))</f>
        <v>-1</v>
      </c>
      <c r="W647">
        <f>IF(ISBLANK(L647),-1,COUNTIF(all_tags[],L647)-COUNTIF(all_tags[category],L647))</f>
        <v>-1</v>
      </c>
      <c r="X647">
        <f>IF(ISBLANK(M647),-1,COUNTIF(all_tags[],M647)-COUNTIF(all_tags[category],M647))</f>
        <v>-1</v>
      </c>
      <c r="Y647">
        <f>IF(ISBLANK(N647),-1,COUNTIF(all_tags[],N647)-COUNTIF(all_tags[category],N647))</f>
        <v>-1</v>
      </c>
      <c r="Z647">
        <f>IF(ISBLANK(O647),-1,COUNTIF(all_tags[],O647)-COUNTIF(all_tags[category],O647))</f>
        <v>-1</v>
      </c>
      <c r="AB647" t="str">
        <f>Table5[[#This Row],[link_id]]</f>
        <v>L01418</v>
      </c>
      <c r="AC647" s="5" t="str">
        <f>_xlfn.TEXTJOIN("#",TRUE,
IFERROR(VLOOKUP($F647,all_tags[format],1,FALSE),""),
IFERROR(VLOOKUP($G647,all_tags[format],1,FALSE),""),
IFERROR(VLOOKUP($H647,all_tags[format],1,FALSE),""),
IFERROR(VLOOKUP($I647,all_tags[format],1,FALSE),""),
IFERROR(VLOOKUP($J647,all_tags[format],1,FALSE),""),
IFERROR(VLOOKUP($K647,all_tags[format],1,FALSE),""),
IFERROR(VLOOKUP($L647,all_tags[format],1,FALSE),""),
IFERROR(VLOOKUP($M647,all_tags[format],1,FALSE),""),
IFERROR(VLOOKUP($N647,all_tags[format],1,FALSE),""),
IFERROR(VLOOKUP($O647,all_tags[format],1,FALSE),"")
)</f>
        <v>post#package</v>
      </c>
      <c r="AD647" s="5" t="str">
        <f>_xlfn.TEXTJOIN("#",TRUE,
IFERROR(VLOOKUP($F647,all_tags[type],1,FALSE),""),
IFERROR(VLOOKUP($G647,all_tags[type],1,FALSE),""),
IFERROR(VLOOKUP($H647,all_tags[type],1,FALSE),""),
IFERROR(VLOOKUP($I647,all_tags[type],1,FALSE),""),
IFERROR(VLOOKUP($J647,all_tags[type],1,FALSE),""),
IFERROR(VLOOKUP($K647,all_tags[type],1,FALSE),""),
IFERROR(VLOOKUP($L647,all_tags[type],1,FALSE),""),
IFERROR(VLOOKUP($M647,all_tags[type],1,FALSE),""),
IFERROR(VLOOKUP($N647,all_tags[type],1,FALSE),""),
IFERROR(VLOOKUP($O647,all_tags[type],1,FALSE),"")
)</f>
        <v>how-to</v>
      </c>
      <c r="AE647" s="5" t="str">
        <f>_xlfn.TEXTJOIN("#",TRUE,
IFERROR(VLOOKUP($F647,all_tags[level],1,FALSE),""),
IFERROR(VLOOKUP($G647,all_tags[level],1,FALSE),""),
IFERROR(VLOOKUP($H647,all_tags[level],1,FALSE),""),
IFERROR(VLOOKUP($I647,all_tags[level],1,FALSE),""),
IFERROR(VLOOKUP($J647,all_tags[level],1,FALSE),""),
IFERROR(VLOOKUP($K647,all_tags[level],1,FALSE),""),
IFERROR(VLOOKUP($L647,all_tags[level],1,FALSE),""),
IFERROR(VLOOKUP($M647,all_tags[level],1,FALSE),""),
IFERROR(VLOOKUP($N647,all_tags[level],1,FALSE),""),
IFERROR(VLOOKUP($O647,all_tags[level],1,FALSE),"")
)</f>
        <v/>
      </c>
      <c r="AF647" s="5" t="str">
        <f>_xlfn.TEXTJOIN("#",TRUE,
IFERROR(VLOOKUP($F647,all_tags[style],1,FALSE),""),
IFERROR(VLOOKUP($G647,all_tags[style],1,FALSE),""),
IFERROR(VLOOKUP($H647,all_tags[style],1,FALSE),""),
IFERROR(VLOOKUP($I647,all_tags[style],1,FALSE),""),
IFERROR(VLOOKUP($J647,all_tags[style],1,FALSE),""),
IFERROR(VLOOKUP($K647,all_tags[style],1,FALSE),""),
IFERROR(VLOOKUP($L647,all_tags[style],1,FALSE),""),
IFERROR(VLOOKUP($M647,all_tags[style],1,FALSE),""),
IFERROR(VLOOKUP($N647,all_tags[style],1,FALSE),""),
IFERROR(VLOOKUP($O647,all_tags[style],1,FALSE),"")
)</f>
        <v/>
      </c>
      <c r="AG647" s="5" t="str">
        <f>_xlfn.TEXTJOIN("#",TRUE,
IFERROR(VLOOKUP($F647,all_tags[theme],1,FALSE),""),
IFERROR(VLOOKUP($G647,all_tags[theme],1,FALSE),""),
IFERROR(VLOOKUP($H647,all_tags[theme],1,FALSE),""),
IFERROR(VLOOKUP($I647,all_tags[theme],1,FALSE),""),
IFERROR(VLOOKUP($J647,all_tags[theme],1,FALSE),""),
IFERROR(VLOOKUP($K647,all_tags[theme],1,FALSE),""),
IFERROR(VLOOKUP($L647,all_tags[theme],1,FALSE),""),
IFERROR(VLOOKUP($M647,all_tags[theme],1,FALSE),""),
IFERROR(VLOOKUP($N647,all_tags[theme],1,FALSE),""),
IFERROR(VLOOKUP($O647,all_tags[theme],1,FALSE),"")
)</f>
        <v/>
      </c>
      <c r="AH647" s="5" t="str">
        <f>_xlfn.TEXTJOIN("#",TRUE,
IFERROR(VLOOKUP($F647,all_tags[topic],1,FALSE),""),
IFERROR(VLOOKUP($G647,all_tags[topic],1,FALSE),""),
IFERROR(VLOOKUP($H647,all_tags[topic],1,FALSE),""),
IFERROR(VLOOKUP($I647,all_tags[topic],1,FALSE),""),
IFERROR(VLOOKUP($J647,all_tags[topic],1,FALSE),""),
IFERROR(VLOOKUP($K647,all_tags[topic],1,FALSE),""),
IFERROR(VLOOKUP($L647,all_tags[topic],1,FALSE),""),
IFERROR(VLOOKUP($M647,all_tags[topic],1,FALSE),""),
IFERROR(VLOOKUP($N647,all_tags[topic],1,FALSE),""),
IFERROR(VLOOKUP($O647,all_tags[topic],1,FALSE),"")
)</f>
        <v>design</v>
      </c>
      <c r="AI647" s="5" t="str">
        <f>_xlfn.TEXTJOIN("#",TRUE,
IFERROR(VLOOKUP($F647,all_tags[area],1,FALSE),""),
IFERROR(VLOOKUP($G647,all_tags[area],1,FALSE),""),
IFERROR(VLOOKUP($H647,all_tags[area],1,FALSE),""),
IFERROR(VLOOKUP($I647,all_tags[area],1,FALSE),""),
IFERROR(VLOOKUP($J647,all_tags[area],1,FALSE),""),
IFERROR(VLOOKUP($K647,all_tags[area],1,FALSE),""),
IFERROR(VLOOKUP($L647,all_tags[area],1,FALSE),""),
IFERROR(VLOOKUP($M647,all_tags[area],1,FALSE),""),
IFERROR(VLOOKUP($N647,all_tags[area],1,FALSE),""),
IFERROR(VLOOKUP($O647,all_tags[area],1,FALSE),"")
)</f>
        <v>graphics</v>
      </c>
      <c r="AJ647" s="5" t="str">
        <f>_xlfn.TEXTJOIN("#",TRUE,
IFERROR(VLOOKUP($F647,all_tags[technology],1,FALSE),""),
IFERROR(VLOOKUP($G647,all_tags[technology],1,FALSE),""),
IFERROR(VLOOKUP($H647,all_tags[technology],1,FALSE),""),
IFERROR(VLOOKUP($I647,all_tags[technology],1,FALSE),""),
IFERROR(VLOOKUP($J647,all_tags[technology],1,FALSE),""),
IFERROR(VLOOKUP($K647,all_tags[technology],1,FALSE),""),
IFERROR(VLOOKUP($L647,all_tags[technology],1,FALSE),""),
IFERROR(VLOOKUP($M647,all_tags[technology],1,FALSE),""),
IFERROR(VLOOKUP($N647,all_tags[technology],1,FALSE),""),
IFERROR(VLOOKUP($O647,all_tags[technology],1,FALSE),"")
)</f>
        <v/>
      </c>
      <c r="AK647" s="5" t="str">
        <f>_xlfn.TEXTJOIN("#",TRUE,
IFERROR(VLOOKUP($F647,all_tags[other],1,FALSE),""),
IFERROR(VLOOKUP($G647,all_tags[other],1,FALSE),""),
IFERROR(VLOOKUP($H647,all_tags[other],1,FALSE),""),
IFERROR(VLOOKUP($I647,all_tags[other],1,FALSE),""),
IFERROR(VLOOKUP($J647,all_tags[other],1,FALSE),""),
IFERROR(VLOOKUP($K647,all_tags[other],1,FALSE),""),
IFERROR(VLOOKUP($L647,all_tags[other],1,FALSE),""),
IFERROR(VLOOKUP($M647,all_tags[other],1,FALSE),""),
IFERROR(VLOOKUP($N647,all_tags[other],1,FALSE),""),
IFERROR(VLOOKUP($O647,all_tags[other],1,FALSE),"")
)</f>
        <v/>
      </c>
      <c r="AL647" t="str">
        <f t="shared" si="10"/>
        <v>post;package;how-to;design;graphics</v>
      </c>
    </row>
    <row r="648" spans="1:38" x14ac:dyDescent="0.25">
      <c r="A648" t="str">
        <f>source_data[[#This Row],[link_id]]</f>
        <v>L01420</v>
      </c>
      <c r="B648" t="str">
        <f>source_data[[#This Row],[link]]</f>
        <v>https://www.business-science.io/business/2019/03/11/ab-testing-machine-learning.html</v>
      </c>
      <c r="C648" t="str">
        <f>source_data[[#This Row],[article_title]]</f>
        <v>A/B Testing with Machine Learning - A Step-by-Step Tutorial</v>
      </c>
      <c r="D648" t="str">
        <f>source_data[[#This Row],[concatenate]]</f>
        <v>course;data-science;ml;ab-testing</v>
      </c>
      <c r="E648">
        <f>source_data[[#This Row],[tag_count]]</f>
        <v>4</v>
      </c>
      <c r="F648" t="str" cm="1">
        <f t="array" ref="F648:I648">_xlfn.TEXTSPLIT(Table5[[#This Row],[concatenate]],";")</f>
        <v>course</v>
      </c>
      <c r="G648" t="str">
        <v>data-science</v>
      </c>
      <c r="H648" t="str">
        <v>ml</v>
      </c>
      <c r="I648" t="str">
        <v>ab-testing</v>
      </c>
      <c r="Q648">
        <f>IF(ISBLANK(F648),-1,COUNTIF(all_tags[],F648)-COUNTIF(all_tags[category],F648))</f>
        <v>1</v>
      </c>
      <c r="R648">
        <f>IF(ISBLANK(G648),-1,COUNTIF(all_tags[],G648)-COUNTIF(all_tags[category],G648))</f>
        <v>1</v>
      </c>
      <c r="S648">
        <f>IF(ISBLANK(H648),-1,COUNTIF(all_tags[],H648)-COUNTIF(all_tags[category],H648))</f>
        <v>1</v>
      </c>
      <c r="T648">
        <f>IF(ISBLANK(I648),-1,COUNTIF(all_tags[],I648)-COUNTIF(all_tags[category],I648))</f>
        <v>1</v>
      </c>
      <c r="U648">
        <f>IF(ISBLANK(J648),-1,COUNTIF(all_tags[],J648)-COUNTIF(all_tags[category],J648))</f>
        <v>-1</v>
      </c>
      <c r="V648">
        <f>IF(ISBLANK(K648),-1,COUNTIF(all_tags[],K648)-COUNTIF(all_tags[category],K648))</f>
        <v>-1</v>
      </c>
      <c r="W648">
        <f>IF(ISBLANK(L648),-1,COUNTIF(all_tags[],L648)-COUNTIF(all_tags[category],L648))</f>
        <v>-1</v>
      </c>
      <c r="X648">
        <f>IF(ISBLANK(M648),-1,COUNTIF(all_tags[],M648)-COUNTIF(all_tags[category],M648))</f>
        <v>-1</v>
      </c>
      <c r="Y648">
        <f>IF(ISBLANK(N648),-1,COUNTIF(all_tags[],N648)-COUNTIF(all_tags[category],N648))</f>
        <v>-1</v>
      </c>
      <c r="Z648">
        <f>IF(ISBLANK(O648),-1,COUNTIF(all_tags[],O648)-COUNTIF(all_tags[category],O648))</f>
        <v>-1</v>
      </c>
      <c r="AB648" t="str">
        <f>Table5[[#This Row],[link_id]]</f>
        <v>L01420</v>
      </c>
      <c r="AC648" s="5" t="str">
        <f>_xlfn.TEXTJOIN("#",TRUE,
IFERROR(VLOOKUP($F648,all_tags[format],1,FALSE),""),
IFERROR(VLOOKUP($G648,all_tags[format],1,FALSE),""),
IFERROR(VLOOKUP($H648,all_tags[format],1,FALSE),""),
IFERROR(VLOOKUP($I648,all_tags[format],1,FALSE),""),
IFERROR(VLOOKUP($J648,all_tags[format],1,FALSE),""),
IFERROR(VLOOKUP($K648,all_tags[format],1,FALSE),""),
IFERROR(VLOOKUP($L648,all_tags[format],1,FALSE),""),
IFERROR(VLOOKUP($M648,all_tags[format],1,FALSE),""),
IFERROR(VLOOKUP($N648,all_tags[format],1,FALSE),""),
IFERROR(VLOOKUP($O648,all_tags[format],1,FALSE),"")
)</f>
        <v>course</v>
      </c>
      <c r="AD648" s="5" t="str">
        <f>_xlfn.TEXTJOIN("#",TRUE,
IFERROR(VLOOKUP($F648,all_tags[type],1,FALSE),""),
IFERROR(VLOOKUP($G648,all_tags[type],1,FALSE),""),
IFERROR(VLOOKUP($H648,all_tags[type],1,FALSE),""),
IFERROR(VLOOKUP($I648,all_tags[type],1,FALSE),""),
IFERROR(VLOOKUP($J648,all_tags[type],1,FALSE),""),
IFERROR(VLOOKUP($K648,all_tags[type],1,FALSE),""),
IFERROR(VLOOKUP($L648,all_tags[type],1,FALSE),""),
IFERROR(VLOOKUP($M648,all_tags[type],1,FALSE),""),
IFERROR(VLOOKUP($N648,all_tags[type],1,FALSE),""),
IFERROR(VLOOKUP($O648,all_tags[type],1,FALSE),"")
)</f>
        <v/>
      </c>
      <c r="AE648" s="5" t="str">
        <f>_xlfn.TEXTJOIN("#",TRUE,
IFERROR(VLOOKUP($F648,all_tags[level],1,FALSE),""),
IFERROR(VLOOKUP($G648,all_tags[level],1,FALSE),""),
IFERROR(VLOOKUP($H648,all_tags[level],1,FALSE),""),
IFERROR(VLOOKUP($I648,all_tags[level],1,FALSE),""),
IFERROR(VLOOKUP($J648,all_tags[level],1,FALSE),""),
IFERROR(VLOOKUP($K648,all_tags[level],1,FALSE),""),
IFERROR(VLOOKUP($L648,all_tags[level],1,FALSE),""),
IFERROR(VLOOKUP($M648,all_tags[level],1,FALSE),""),
IFERROR(VLOOKUP($N648,all_tags[level],1,FALSE),""),
IFERROR(VLOOKUP($O648,all_tags[level],1,FALSE),"")
)</f>
        <v/>
      </c>
      <c r="AF648" s="5" t="str">
        <f>_xlfn.TEXTJOIN("#",TRUE,
IFERROR(VLOOKUP($F648,all_tags[style],1,FALSE),""),
IFERROR(VLOOKUP($G648,all_tags[style],1,FALSE),""),
IFERROR(VLOOKUP($H648,all_tags[style],1,FALSE),""),
IFERROR(VLOOKUP($I648,all_tags[style],1,FALSE),""),
IFERROR(VLOOKUP($J648,all_tags[style],1,FALSE),""),
IFERROR(VLOOKUP($K648,all_tags[style],1,FALSE),""),
IFERROR(VLOOKUP($L648,all_tags[style],1,FALSE),""),
IFERROR(VLOOKUP($M648,all_tags[style],1,FALSE),""),
IFERROR(VLOOKUP($N648,all_tags[style],1,FALSE),""),
IFERROR(VLOOKUP($O648,all_tags[style],1,FALSE),"")
)</f>
        <v/>
      </c>
      <c r="AG648" s="5" t="str">
        <f>_xlfn.TEXTJOIN("#",TRUE,
IFERROR(VLOOKUP($F648,all_tags[theme],1,FALSE),""),
IFERROR(VLOOKUP($G648,all_tags[theme],1,FALSE),""),
IFERROR(VLOOKUP($H648,all_tags[theme],1,FALSE),""),
IFERROR(VLOOKUP($I648,all_tags[theme],1,FALSE),""),
IFERROR(VLOOKUP($J648,all_tags[theme],1,FALSE),""),
IFERROR(VLOOKUP($K648,all_tags[theme],1,FALSE),""),
IFERROR(VLOOKUP($L648,all_tags[theme],1,FALSE),""),
IFERROR(VLOOKUP($M648,all_tags[theme],1,FALSE),""),
IFERROR(VLOOKUP($N648,all_tags[theme],1,FALSE),""),
IFERROR(VLOOKUP($O648,all_tags[theme],1,FALSE),"")
)</f>
        <v>data-science</v>
      </c>
      <c r="AH648" s="5" t="str">
        <f>_xlfn.TEXTJOIN("#",TRUE,
IFERROR(VLOOKUP($F648,all_tags[topic],1,FALSE),""),
IFERROR(VLOOKUP($G648,all_tags[topic],1,FALSE),""),
IFERROR(VLOOKUP($H648,all_tags[topic],1,FALSE),""),
IFERROR(VLOOKUP($I648,all_tags[topic],1,FALSE),""),
IFERROR(VLOOKUP($J648,all_tags[topic],1,FALSE),""),
IFERROR(VLOOKUP($K648,all_tags[topic],1,FALSE),""),
IFERROR(VLOOKUP($L648,all_tags[topic],1,FALSE),""),
IFERROR(VLOOKUP($M648,all_tags[topic],1,FALSE),""),
IFERROR(VLOOKUP($N648,all_tags[topic],1,FALSE),""),
IFERROR(VLOOKUP($O648,all_tags[topic],1,FALSE),"")
)</f>
        <v/>
      </c>
      <c r="AI648" s="5" t="str">
        <f>_xlfn.TEXTJOIN("#",TRUE,
IFERROR(VLOOKUP($F648,all_tags[area],1,FALSE),""),
IFERROR(VLOOKUP($G648,all_tags[area],1,FALSE),""),
IFERROR(VLOOKUP($H648,all_tags[area],1,FALSE),""),
IFERROR(VLOOKUP($I648,all_tags[area],1,FALSE),""),
IFERROR(VLOOKUP($J648,all_tags[area],1,FALSE),""),
IFERROR(VLOOKUP($K648,all_tags[area],1,FALSE),""),
IFERROR(VLOOKUP($L648,all_tags[area],1,FALSE),""),
IFERROR(VLOOKUP($M648,all_tags[area],1,FALSE),""),
IFERROR(VLOOKUP($N648,all_tags[area],1,FALSE),""),
IFERROR(VLOOKUP($O648,all_tags[area],1,FALSE),"")
)</f>
        <v>ml#ab-testing</v>
      </c>
      <c r="AJ648" s="5" t="str">
        <f>_xlfn.TEXTJOIN("#",TRUE,
IFERROR(VLOOKUP($F648,all_tags[technology],1,FALSE),""),
IFERROR(VLOOKUP($G648,all_tags[technology],1,FALSE),""),
IFERROR(VLOOKUP($H648,all_tags[technology],1,FALSE),""),
IFERROR(VLOOKUP($I648,all_tags[technology],1,FALSE),""),
IFERROR(VLOOKUP($J648,all_tags[technology],1,FALSE),""),
IFERROR(VLOOKUP($K648,all_tags[technology],1,FALSE),""),
IFERROR(VLOOKUP($L648,all_tags[technology],1,FALSE),""),
IFERROR(VLOOKUP($M648,all_tags[technology],1,FALSE),""),
IFERROR(VLOOKUP($N648,all_tags[technology],1,FALSE),""),
IFERROR(VLOOKUP($O648,all_tags[technology],1,FALSE),"")
)</f>
        <v/>
      </c>
      <c r="AK648" s="5" t="str">
        <f>_xlfn.TEXTJOIN("#",TRUE,
IFERROR(VLOOKUP($F648,all_tags[other],1,FALSE),""),
IFERROR(VLOOKUP($G648,all_tags[other],1,FALSE),""),
IFERROR(VLOOKUP($H648,all_tags[other],1,FALSE),""),
IFERROR(VLOOKUP($I648,all_tags[other],1,FALSE),""),
IFERROR(VLOOKUP($J648,all_tags[other],1,FALSE),""),
IFERROR(VLOOKUP($K648,all_tags[other],1,FALSE),""),
IFERROR(VLOOKUP($L648,all_tags[other],1,FALSE),""),
IFERROR(VLOOKUP($M648,all_tags[other],1,FALSE),""),
IFERROR(VLOOKUP($N648,all_tags[other],1,FALSE),""),
IFERROR(VLOOKUP($O648,all_tags[other],1,FALSE),"")
)</f>
        <v/>
      </c>
      <c r="AL648" t="str">
        <f t="shared" si="10"/>
        <v>course;data-science;ml;ab-testing</v>
      </c>
    </row>
    <row r="649" spans="1:38" x14ac:dyDescent="0.25">
      <c r="A649" t="str">
        <f>source_data[[#This Row],[link_id]]</f>
        <v>L01421</v>
      </c>
      <c r="B649" t="str">
        <f>source_data[[#This Row],[link]]</f>
        <v>https://mike.place/</v>
      </c>
      <c r="C649" t="str">
        <f>source_data[[#This Row],[article_title]]</f>
        <v>mike.place</v>
      </c>
      <c r="D649" t="str">
        <f>source_data[[#This Row],[concatenate]]</f>
        <v>blog;talk;post;data-science;process;methodology;technology;python</v>
      </c>
      <c r="E649">
        <f>source_data[[#This Row],[tag_count]]</f>
        <v>5</v>
      </c>
      <c r="F649" t="str" cm="1">
        <f t="array" ref="F649:M649">_xlfn.TEXTSPLIT(Table5[[#This Row],[concatenate]],";")</f>
        <v>blog</v>
      </c>
      <c r="G649" t="str">
        <v>talk</v>
      </c>
      <c r="H649" t="str">
        <v>post</v>
      </c>
      <c r="I649" t="str">
        <v>data-science</v>
      </c>
      <c r="J649" t="str">
        <v>process</v>
      </c>
      <c r="K649" t="str">
        <v>methodology</v>
      </c>
      <c r="L649" t="str">
        <v>technology</v>
      </c>
      <c r="M649" t="str">
        <v>python</v>
      </c>
      <c r="Q649">
        <f>IF(ISBLANK(F649),-1,COUNTIF(all_tags[],F649)-COUNTIF(all_tags[category],F649))</f>
        <v>1</v>
      </c>
      <c r="R649">
        <f>IF(ISBLANK(G649),-1,COUNTIF(all_tags[],G649)-COUNTIF(all_tags[category],G649))</f>
        <v>1</v>
      </c>
      <c r="S649">
        <f>IF(ISBLANK(H649),-1,COUNTIF(all_tags[],H649)-COUNTIF(all_tags[category],H649))</f>
        <v>1</v>
      </c>
      <c r="T649">
        <f>IF(ISBLANK(I649),-1,COUNTIF(all_tags[],I649)-COUNTIF(all_tags[category],I649))</f>
        <v>1</v>
      </c>
      <c r="U649">
        <f>IF(ISBLANK(J649),-1,COUNTIF(all_tags[],J649)-COUNTIF(all_tags[category],J649))</f>
        <v>1</v>
      </c>
      <c r="V649">
        <f>IF(ISBLANK(K649),-1,COUNTIF(all_tags[],K649)-COUNTIF(all_tags[category],K649))</f>
        <v>1</v>
      </c>
      <c r="W649">
        <f>IF(ISBLANK(L649),-1,COUNTIF(all_tags[],L649)-COUNTIF(all_tags[category],L649))</f>
        <v>1</v>
      </c>
      <c r="X649">
        <f>IF(ISBLANK(M649),-1,COUNTIF(all_tags[],M649)-COUNTIF(all_tags[category],M649))</f>
        <v>1</v>
      </c>
      <c r="Y649">
        <f>IF(ISBLANK(N649),-1,COUNTIF(all_tags[],N649)-COUNTIF(all_tags[category],N649))</f>
        <v>-1</v>
      </c>
      <c r="Z649">
        <f>IF(ISBLANK(O649),-1,COUNTIF(all_tags[],O649)-COUNTIF(all_tags[category],O649))</f>
        <v>-1</v>
      </c>
      <c r="AB649" t="str">
        <f>Table5[[#This Row],[link_id]]</f>
        <v>L01421</v>
      </c>
      <c r="AC649" s="5" t="str">
        <f>_xlfn.TEXTJOIN("#",TRUE,
IFERROR(VLOOKUP($F649,all_tags[format],1,FALSE),""),
IFERROR(VLOOKUP($G649,all_tags[format],1,FALSE),""),
IFERROR(VLOOKUP($H649,all_tags[format],1,FALSE),""),
IFERROR(VLOOKUP($I649,all_tags[format],1,FALSE),""),
IFERROR(VLOOKUP($J649,all_tags[format],1,FALSE),""),
IFERROR(VLOOKUP($K649,all_tags[format],1,FALSE),""),
IFERROR(VLOOKUP($L649,all_tags[format],1,FALSE),""),
IFERROR(VLOOKUP($M649,all_tags[format],1,FALSE),""),
IFERROR(VLOOKUP($N649,all_tags[format],1,FALSE),""),
IFERROR(VLOOKUP($O649,all_tags[format],1,FALSE),"")
)</f>
        <v>blog#talk#post</v>
      </c>
      <c r="AD649" s="5" t="str">
        <f>_xlfn.TEXTJOIN("#",TRUE,
IFERROR(VLOOKUP($F649,all_tags[type],1,FALSE),""),
IFERROR(VLOOKUP($G649,all_tags[type],1,FALSE),""),
IFERROR(VLOOKUP($H649,all_tags[type],1,FALSE),""),
IFERROR(VLOOKUP($I649,all_tags[type],1,FALSE),""),
IFERROR(VLOOKUP($J649,all_tags[type],1,FALSE),""),
IFERROR(VLOOKUP($K649,all_tags[type],1,FALSE),""),
IFERROR(VLOOKUP($L649,all_tags[type],1,FALSE),""),
IFERROR(VLOOKUP($M649,all_tags[type],1,FALSE),""),
IFERROR(VLOOKUP($N649,all_tags[type],1,FALSE),""),
IFERROR(VLOOKUP($O649,all_tags[type],1,FALSE),"")
)</f>
        <v/>
      </c>
      <c r="AE649" s="5" t="str">
        <f>_xlfn.TEXTJOIN("#",TRUE,
IFERROR(VLOOKUP($F649,all_tags[level],1,FALSE),""),
IFERROR(VLOOKUP($G649,all_tags[level],1,FALSE),""),
IFERROR(VLOOKUP($H649,all_tags[level],1,FALSE),""),
IFERROR(VLOOKUP($I649,all_tags[level],1,FALSE),""),
IFERROR(VLOOKUP($J649,all_tags[level],1,FALSE),""),
IFERROR(VLOOKUP($K649,all_tags[level],1,FALSE),""),
IFERROR(VLOOKUP($L649,all_tags[level],1,FALSE),""),
IFERROR(VLOOKUP($M649,all_tags[level],1,FALSE),""),
IFERROR(VLOOKUP($N649,all_tags[level],1,FALSE),""),
IFERROR(VLOOKUP($O649,all_tags[level],1,FALSE),"")
)</f>
        <v/>
      </c>
      <c r="AF649" s="5" t="str">
        <f>_xlfn.TEXTJOIN("#",TRUE,
IFERROR(VLOOKUP($F649,all_tags[style],1,FALSE),""),
IFERROR(VLOOKUP($G649,all_tags[style],1,FALSE),""),
IFERROR(VLOOKUP($H649,all_tags[style],1,FALSE),""),
IFERROR(VLOOKUP($I649,all_tags[style],1,FALSE),""),
IFERROR(VLOOKUP($J649,all_tags[style],1,FALSE),""),
IFERROR(VLOOKUP($K649,all_tags[style],1,FALSE),""),
IFERROR(VLOOKUP($L649,all_tags[style],1,FALSE),""),
IFERROR(VLOOKUP($M649,all_tags[style],1,FALSE),""),
IFERROR(VLOOKUP($N649,all_tags[style],1,FALSE),""),
IFERROR(VLOOKUP($O649,all_tags[style],1,FALSE),"")
)</f>
        <v/>
      </c>
      <c r="AG649" s="5" t="str">
        <f>_xlfn.TEXTJOIN("#",TRUE,
IFERROR(VLOOKUP($F649,all_tags[theme],1,FALSE),""),
IFERROR(VLOOKUP($G649,all_tags[theme],1,FALSE),""),
IFERROR(VLOOKUP($H649,all_tags[theme],1,FALSE),""),
IFERROR(VLOOKUP($I649,all_tags[theme],1,FALSE),""),
IFERROR(VLOOKUP($J649,all_tags[theme],1,FALSE),""),
IFERROR(VLOOKUP($K649,all_tags[theme],1,FALSE),""),
IFERROR(VLOOKUP($L649,all_tags[theme],1,FALSE),""),
IFERROR(VLOOKUP($M649,all_tags[theme],1,FALSE),""),
IFERROR(VLOOKUP($N649,all_tags[theme],1,FALSE),""),
IFERROR(VLOOKUP($O649,all_tags[theme],1,FALSE),"")
)</f>
        <v>data-science</v>
      </c>
      <c r="AH649" s="5" t="str">
        <f>_xlfn.TEXTJOIN("#",TRUE,
IFERROR(VLOOKUP($F649,all_tags[topic],1,FALSE),""),
IFERROR(VLOOKUP($G649,all_tags[topic],1,FALSE),""),
IFERROR(VLOOKUP($H649,all_tags[topic],1,FALSE),""),
IFERROR(VLOOKUP($I649,all_tags[topic],1,FALSE),""),
IFERROR(VLOOKUP($J649,all_tags[topic],1,FALSE),""),
IFERROR(VLOOKUP($K649,all_tags[topic],1,FALSE),""),
IFERROR(VLOOKUP($L649,all_tags[topic],1,FALSE),""),
IFERROR(VLOOKUP($M649,all_tags[topic],1,FALSE),""),
IFERROR(VLOOKUP($N649,all_tags[topic],1,FALSE),""),
IFERROR(VLOOKUP($O649,all_tags[topic],1,FALSE),"")
)</f>
        <v>process#methodology#technology</v>
      </c>
      <c r="AI649" s="5" t="str">
        <f>_xlfn.TEXTJOIN("#",TRUE,
IFERROR(VLOOKUP($F649,all_tags[area],1,FALSE),""),
IFERROR(VLOOKUP($G649,all_tags[area],1,FALSE),""),
IFERROR(VLOOKUP($H649,all_tags[area],1,FALSE),""),
IFERROR(VLOOKUP($I649,all_tags[area],1,FALSE),""),
IFERROR(VLOOKUP($J649,all_tags[area],1,FALSE),""),
IFERROR(VLOOKUP($K649,all_tags[area],1,FALSE),""),
IFERROR(VLOOKUP($L649,all_tags[area],1,FALSE),""),
IFERROR(VLOOKUP($M649,all_tags[area],1,FALSE),""),
IFERROR(VLOOKUP($N649,all_tags[area],1,FALSE),""),
IFERROR(VLOOKUP($O649,all_tags[area],1,FALSE),"")
)</f>
        <v/>
      </c>
      <c r="AJ649" s="5" t="str">
        <f>_xlfn.TEXTJOIN("#",TRUE,
IFERROR(VLOOKUP($F649,all_tags[technology],1,FALSE),""),
IFERROR(VLOOKUP($G649,all_tags[technology],1,FALSE),""),
IFERROR(VLOOKUP($H649,all_tags[technology],1,FALSE),""),
IFERROR(VLOOKUP($I649,all_tags[technology],1,FALSE),""),
IFERROR(VLOOKUP($J649,all_tags[technology],1,FALSE),""),
IFERROR(VLOOKUP($K649,all_tags[technology],1,FALSE),""),
IFERROR(VLOOKUP($L649,all_tags[technology],1,FALSE),""),
IFERROR(VLOOKUP($M649,all_tags[technology],1,FALSE),""),
IFERROR(VLOOKUP($N649,all_tags[technology],1,FALSE),""),
IFERROR(VLOOKUP($O649,all_tags[technology],1,FALSE),"")
)</f>
        <v>python</v>
      </c>
      <c r="AK649" s="5" t="str">
        <f>_xlfn.TEXTJOIN("#",TRUE,
IFERROR(VLOOKUP($F649,all_tags[other],1,FALSE),""),
IFERROR(VLOOKUP($G649,all_tags[other],1,FALSE),""),
IFERROR(VLOOKUP($H649,all_tags[other],1,FALSE),""),
IFERROR(VLOOKUP($I649,all_tags[other],1,FALSE),""),
IFERROR(VLOOKUP($J649,all_tags[other],1,FALSE),""),
IFERROR(VLOOKUP($K649,all_tags[other],1,FALSE),""),
IFERROR(VLOOKUP($L649,all_tags[other],1,FALSE),""),
IFERROR(VLOOKUP($M649,all_tags[other],1,FALSE),""),
IFERROR(VLOOKUP($N649,all_tags[other],1,FALSE),""),
IFERROR(VLOOKUP($O649,all_tags[other],1,FALSE),"")
)</f>
        <v/>
      </c>
      <c r="AL649" t="str">
        <f t="shared" si="10"/>
        <v>blog;talk;post;data-science;process;methodology;technology;python</v>
      </c>
    </row>
    <row r="650" spans="1:38" x14ac:dyDescent="0.25">
      <c r="A650" t="str">
        <f>source_data[[#This Row],[link_id]]</f>
        <v>L01424</v>
      </c>
      <c r="B650" t="str">
        <f>source_data[[#This Row],[link]]</f>
        <v>https://cfss.uchicago.edu/notes/supervised-text-classification/</v>
      </c>
      <c r="C650" t="str">
        <f>source_data[[#This Row],[article_title]]</f>
        <v xml:space="preserve">INFO 5940 - Computing for Information Science </v>
      </c>
      <c r="D650" t="str">
        <f>source_data[[#This Row],[concatenate]]</f>
        <v>course;research;data-science;methodology</v>
      </c>
      <c r="E650">
        <f>source_data[[#This Row],[tag_count]]</f>
        <v>5</v>
      </c>
      <c r="F650" t="str" cm="1">
        <f t="array" ref="F650:I650">_xlfn.TEXTSPLIT(Table5[[#This Row],[concatenate]],";")</f>
        <v>course</v>
      </c>
      <c r="G650" t="str">
        <v>research</v>
      </c>
      <c r="H650" t="str">
        <v>data-science</v>
      </c>
      <c r="I650" t="str">
        <v>methodology</v>
      </c>
      <c r="Q650">
        <f>IF(ISBLANK(F650),-1,COUNTIF(all_tags[],F650)-COUNTIF(all_tags[category],F650))</f>
        <v>1</v>
      </c>
      <c r="R650">
        <f>IF(ISBLANK(G650),-1,COUNTIF(all_tags[],G650)-COUNTIF(all_tags[category],G650))</f>
        <v>1</v>
      </c>
      <c r="S650">
        <f>IF(ISBLANK(H650),-1,COUNTIF(all_tags[],H650)-COUNTIF(all_tags[category],H650))</f>
        <v>1</v>
      </c>
      <c r="T650">
        <f>IF(ISBLANK(I650),-1,COUNTIF(all_tags[],I650)-COUNTIF(all_tags[category],I650))</f>
        <v>1</v>
      </c>
      <c r="U650">
        <f>IF(ISBLANK(J650),-1,COUNTIF(all_tags[],J650)-COUNTIF(all_tags[category],J650))</f>
        <v>-1</v>
      </c>
      <c r="V650">
        <f>IF(ISBLANK(K650),-1,COUNTIF(all_tags[],K650)-COUNTIF(all_tags[category],K650))</f>
        <v>-1</v>
      </c>
      <c r="W650">
        <f>IF(ISBLANK(L650),-1,COUNTIF(all_tags[],L650)-COUNTIF(all_tags[category],L650))</f>
        <v>-1</v>
      </c>
      <c r="X650">
        <f>IF(ISBLANK(M650),-1,COUNTIF(all_tags[],M650)-COUNTIF(all_tags[category],M650))</f>
        <v>-1</v>
      </c>
      <c r="Y650">
        <f>IF(ISBLANK(N650),-1,COUNTIF(all_tags[],N650)-COUNTIF(all_tags[category],N650))</f>
        <v>-1</v>
      </c>
      <c r="Z650">
        <f>IF(ISBLANK(O650),-1,COUNTIF(all_tags[],O650)-COUNTIF(all_tags[category],O650))</f>
        <v>-1</v>
      </c>
      <c r="AB650" t="str">
        <f>Table5[[#This Row],[link_id]]</f>
        <v>L01424</v>
      </c>
      <c r="AC650" s="5" t="str">
        <f>_xlfn.TEXTJOIN("#",TRUE,
IFERROR(VLOOKUP($F650,all_tags[format],1,FALSE),""),
IFERROR(VLOOKUP($G650,all_tags[format],1,FALSE),""),
IFERROR(VLOOKUP($H650,all_tags[format],1,FALSE),""),
IFERROR(VLOOKUP($I650,all_tags[format],1,FALSE),""),
IFERROR(VLOOKUP($J650,all_tags[format],1,FALSE),""),
IFERROR(VLOOKUP($K650,all_tags[format],1,FALSE),""),
IFERROR(VLOOKUP($L650,all_tags[format],1,FALSE),""),
IFERROR(VLOOKUP($M650,all_tags[format],1,FALSE),""),
IFERROR(VLOOKUP($N650,all_tags[format],1,FALSE),""),
IFERROR(VLOOKUP($O650,all_tags[format],1,FALSE),"")
)</f>
        <v>course</v>
      </c>
      <c r="AD650" s="5" t="str">
        <f>_xlfn.TEXTJOIN("#",TRUE,
IFERROR(VLOOKUP($F650,all_tags[type],1,FALSE),""),
IFERROR(VLOOKUP($G650,all_tags[type],1,FALSE),""),
IFERROR(VLOOKUP($H650,all_tags[type],1,FALSE),""),
IFERROR(VLOOKUP($I650,all_tags[type],1,FALSE),""),
IFERROR(VLOOKUP($J650,all_tags[type],1,FALSE),""),
IFERROR(VLOOKUP($K650,all_tags[type],1,FALSE),""),
IFERROR(VLOOKUP($L650,all_tags[type],1,FALSE),""),
IFERROR(VLOOKUP($M650,all_tags[type],1,FALSE),""),
IFERROR(VLOOKUP($N650,all_tags[type],1,FALSE),""),
IFERROR(VLOOKUP($O650,all_tags[type],1,FALSE),"")
)</f>
        <v>research</v>
      </c>
      <c r="AE650" s="5" t="str">
        <f>_xlfn.TEXTJOIN("#",TRUE,
IFERROR(VLOOKUP($F650,all_tags[level],1,FALSE),""),
IFERROR(VLOOKUP($G650,all_tags[level],1,FALSE),""),
IFERROR(VLOOKUP($H650,all_tags[level],1,FALSE),""),
IFERROR(VLOOKUP($I650,all_tags[level],1,FALSE),""),
IFERROR(VLOOKUP($J650,all_tags[level],1,FALSE),""),
IFERROR(VLOOKUP($K650,all_tags[level],1,FALSE),""),
IFERROR(VLOOKUP($L650,all_tags[level],1,FALSE),""),
IFERROR(VLOOKUP($M650,all_tags[level],1,FALSE),""),
IFERROR(VLOOKUP($N650,all_tags[level],1,FALSE),""),
IFERROR(VLOOKUP($O650,all_tags[level],1,FALSE),"")
)</f>
        <v/>
      </c>
      <c r="AF650" s="5" t="str">
        <f>_xlfn.TEXTJOIN("#",TRUE,
IFERROR(VLOOKUP($F650,all_tags[style],1,FALSE),""),
IFERROR(VLOOKUP($G650,all_tags[style],1,FALSE),""),
IFERROR(VLOOKUP($H650,all_tags[style],1,FALSE),""),
IFERROR(VLOOKUP($I650,all_tags[style],1,FALSE),""),
IFERROR(VLOOKUP($J650,all_tags[style],1,FALSE),""),
IFERROR(VLOOKUP($K650,all_tags[style],1,FALSE),""),
IFERROR(VLOOKUP($L650,all_tags[style],1,FALSE),""),
IFERROR(VLOOKUP($M650,all_tags[style],1,FALSE),""),
IFERROR(VLOOKUP($N650,all_tags[style],1,FALSE),""),
IFERROR(VLOOKUP($O650,all_tags[style],1,FALSE),"")
)</f>
        <v/>
      </c>
      <c r="AG650" s="5" t="str">
        <f>_xlfn.TEXTJOIN("#",TRUE,
IFERROR(VLOOKUP($F650,all_tags[theme],1,FALSE),""),
IFERROR(VLOOKUP($G650,all_tags[theme],1,FALSE),""),
IFERROR(VLOOKUP($H650,all_tags[theme],1,FALSE),""),
IFERROR(VLOOKUP($I650,all_tags[theme],1,FALSE),""),
IFERROR(VLOOKUP($J650,all_tags[theme],1,FALSE),""),
IFERROR(VLOOKUP($K650,all_tags[theme],1,FALSE),""),
IFERROR(VLOOKUP($L650,all_tags[theme],1,FALSE),""),
IFERROR(VLOOKUP($M650,all_tags[theme],1,FALSE),""),
IFERROR(VLOOKUP($N650,all_tags[theme],1,FALSE),""),
IFERROR(VLOOKUP($O650,all_tags[theme],1,FALSE),"")
)</f>
        <v>data-science</v>
      </c>
      <c r="AH650" s="5" t="str">
        <f>_xlfn.TEXTJOIN("#",TRUE,
IFERROR(VLOOKUP($F650,all_tags[topic],1,FALSE),""),
IFERROR(VLOOKUP($G650,all_tags[topic],1,FALSE),""),
IFERROR(VLOOKUP($H650,all_tags[topic],1,FALSE),""),
IFERROR(VLOOKUP($I650,all_tags[topic],1,FALSE),""),
IFERROR(VLOOKUP($J650,all_tags[topic],1,FALSE),""),
IFERROR(VLOOKUP($K650,all_tags[topic],1,FALSE),""),
IFERROR(VLOOKUP($L650,all_tags[topic],1,FALSE),""),
IFERROR(VLOOKUP($M650,all_tags[topic],1,FALSE),""),
IFERROR(VLOOKUP($N650,all_tags[topic],1,FALSE),""),
IFERROR(VLOOKUP($O650,all_tags[topic],1,FALSE),"")
)</f>
        <v>methodology</v>
      </c>
      <c r="AI650" s="5" t="str">
        <f>_xlfn.TEXTJOIN("#",TRUE,
IFERROR(VLOOKUP($F650,all_tags[area],1,FALSE),""),
IFERROR(VLOOKUP($G650,all_tags[area],1,FALSE),""),
IFERROR(VLOOKUP($H650,all_tags[area],1,FALSE),""),
IFERROR(VLOOKUP($I650,all_tags[area],1,FALSE),""),
IFERROR(VLOOKUP($J650,all_tags[area],1,FALSE),""),
IFERROR(VLOOKUP($K650,all_tags[area],1,FALSE),""),
IFERROR(VLOOKUP($L650,all_tags[area],1,FALSE),""),
IFERROR(VLOOKUP($M650,all_tags[area],1,FALSE),""),
IFERROR(VLOOKUP($N650,all_tags[area],1,FALSE),""),
IFERROR(VLOOKUP($O650,all_tags[area],1,FALSE),"")
)</f>
        <v/>
      </c>
      <c r="AJ650" s="5" t="str">
        <f>_xlfn.TEXTJOIN("#",TRUE,
IFERROR(VLOOKUP($F650,all_tags[technology],1,FALSE),""),
IFERROR(VLOOKUP($G650,all_tags[technology],1,FALSE),""),
IFERROR(VLOOKUP($H650,all_tags[technology],1,FALSE),""),
IFERROR(VLOOKUP($I650,all_tags[technology],1,FALSE),""),
IFERROR(VLOOKUP($J650,all_tags[technology],1,FALSE),""),
IFERROR(VLOOKUP($K650,all_tags[technology],1,FALSE),""),
IFERROR(VLOOKUP($L650,all_tags[technology],1,FALSE),""),
IFERROR(VLOOKUP($M650,all_tags[technology],1,FALSE),""),
IFERROR(VLOOKUP($N650,all_tags[technology],1,FALSE),""),
IFERROR(VLOOKUP($O650,all_tags[technology],1,FALSE),"")
)</f>
        <v/>
      </c>
      <c r="AK650" s="5" t="str">
        <f>_xlfn.TEXTJOIN("#",TRUE,
IFERROR(VLOOKUP($F650,all_tags[other],1,FALSE),""),
IFERROR(VLOOKUP($G650,all_tags[other],1,FALSE),""),
IFERROR(VLOOKUP($H650,all_tags[other],1,FALSE),""),
IFERROR(VLOOKUP($I650,all_tags[other],1,FALSE),""),
IFERROR(VLOOKUP($J650,all_tags[other],1,FALSE),""),
IFERROR(VLOOKUP($K650,all_tags[other],1,FALSE),""),
IFERROR(VLOOKUP($L650,all_tags[other],1,FALSE),""),
IFERROR(VLOOKUP($M650,all_tags[other],1,FALSE),""),
IFERROR(VLOOKUP($N650,all_tags[other],1,FALSE),""),
IFERROR(VLOOKUP($O650,all_tags[other],1,FALSE),"")
)</f>
        <v/>
      </c>
      <c r="AL650" t="str">
        <f t="shared" si="10"/>
        <v>course;research;data-science;methodology</v>
      </c>
    </row>
    <row r="651" spans="1:38" x14ac:dyDescent="0.25">
      <c r="A651" t="str">
        <f>source_data[[#This Row],[link_id]]</f>
        <v>L01425</v>
      </c>
      <c r="B651" t="str">
        <f>source_data[[#This Row],[link]]</f>
        <v>https://gigadom.in/2019/04/12/big-data-on-rdds-dataframeshive-ql-with-pyspark-and-sparkr-part-3/</v>
      </c>
      <c r="C651" t="str">
        <f>source_data[[#This Row],[article_title]]</f>
        <v>Big Data: On RDDs, Dataframes,Hive QL with Pyspark and SparkR-Part 3</v>
      </c>
      <c r="D651" t="str">
        <f>source_data[[#This Row],[concatenate]]</f>
        <v>post;how-to;technique;technology;rstats;spark</v>
      </c>
      <c r="E651">
        <f>source_data[[#This Row],[tag_count]]</f>
        <v>5</v>
      </c>
      <c r="F651" t="str" cm="1">
        <f t="array" ref="F651:K651">_xlfn.TEXTSPLIT(Table5[[#This Row],[concatenate]],";")</f>
        <v>post</v>
      </c>
      <c r="G651" t="str">
        <v>how-to</v>
      </c>
      <c r="H651" t="str">
        <v>technique</v>
      </c>
      <c r="I651" t="str">
        <v>technology</v>
      </c>
      <c r="J651" t="str">
        <v>rstats</v>
      </c>
      <c r="K651" t="str">
        <v>spark</v>
      </c>
      <c r="Q651">
        <f>IF(ISBLANK(F651),-1,COUNTIF(all_tags[],F651)-COUNTIF(all_tags[category],F651))</f>
        <v>1</v>
      </c>
      <c r="R651">
        <f>IF(ISBLANK(G651),-1,COUNTIF(all_tags[],G651)-COUNTIF(all_tags[category],G651))</f>
        <v>1</v>
      </c>
      <c r="S651">
        <f>IF(ISBLANK(H651),-1,COUNTIF(all_tags[],H651)-COUNTIF(all_tags[category],H651))</f>
        <v>1</v>
      </c>
      <c r="T651">
        <f>IF(ISBLANK(I651),-1,COUNTIF(all_tags[],I651)-COUNTIF(all_tags[category],I651))</f>
        <v>1</v>
      </c>
      <c r="U651">
        <f>IF(ISBLANK(J651),-1,COUNTIF(all_tags[],J651)-COUNTIF(all_tags[category],J651))</f>
        <v>1</v>
      </c>
      <c r="V651">
        <f>IF(ISBLANK(K651),-1,COUNTIF(all_tags[],K651)-COUNTIF(all_tags[category],K651))</f>
        <v>1</v>
      </c>
      <c r="W651">
        <f>IF(ISBLANK(L651),-1,COUNTIF(all_tags[],L651)-COUNTIF(all_tags[category],L651))</f>
        <v>-1</v>
      </c>
      <c r="X651">
        <f>IF(ISBLANK(M651),-1,COUNTIF(all_tags[],M651)-COUNTIF(all_tags[category],M651))</f>
        <v>-1</v>
      </c>
      <c r="Y651">
        <f>IF(ISBLANK(N651),-1,COUNTIF(all_tags[],N651)-COUNTIF(all_tags[category],N651))</f>
        <v>-1</v>
      </c>
      <c r="Z651">
        <f>IF(ISBLANK(O651),-1,COUNTIF(all_tags[],O651)-COUNTIF(all_tags[category],O651))</f>
        <v>-1</v>
      </c>
      <c r="AB651" t="str">
        <f>Table5[[#This Row],[link_id]]</f>
        <v>L01425</v>
      </c>
      <c r="AC651" s="5" t="str">
        <f>_xlfn.TEXTJOIN("#",TRUE,
IFERROR(VLOOKUP($F651,all_tags[format],1,FALSE),""),
IFERROR(VLOOKUP($G651,all_tags[format],1,FALSE),""),
IFERROR(VLOOKUP($H651,all_tags[format],1,FALSE),""),
IFERROR(VLOOKUP($I651,all_tags[format],1,FALSE),""),
IFERROR(VLOOKUP($J651,all_tags[format],1,FALSE),""),
IFERROR(VLOOKUP($K651,all_tags[format],1,FALSE),""),
IFERROR(VLOOKUP($L651,all_tags[format],1,FALSE),""),
IFERROR(VLOOKUP($M651,all_tags[format],1,FALSE),""),
IFERROR(VLOOKUP($N651,all_tags[format],1,FALSE),""),
IFERROR(VLOOKUP($O651,all_tags[format],1,FALSE),"")
)</f>
        <v>post</v>
      </c>
      <c r="AD651" s="5" t="str">
        <f>_xlfn.TEXTJOIN("#",TRUE,
IFERROR(VLOOKUP($F651,all_tags[type],1,FALSE),""),
IFERROR(VLOOKUP($G651,all_tags[type],1,FALSE),""),
IFERROR(VLOOKUP($H651,all_tags[type],1,FALSE),""),
IFERROR(VLOOKUP($I651,all_tags[type],1,FALSE),""),
IFERROR(VLOOKUP($J651,all_tags[type],1,FALSE),""),
IFERROR(VLOOKUP($K651,all_tags[type],1,FALSE),""),
IFERROR(VLOOKUP($L651,all_tags[type],1,FALSE),""),
IFERROR(VLOOKUP($M651,all_tags[type],1,FALSE),""),
IFERROR(VLOOKUP($N651,all_tags[type],1,FALSE),""),
IFERROR(VLOOKUP($O651,all_tags[type],1,FALSE),"")
)</f>
        <v>how-to</v>
      </c>
      <c r="AE651" s="5" t="str">
        <f>_xlfn.TEXTJOIN("#",TRUE,
IFERROR(VLOOKUP($F651,all_tags[level],1,FALSE),""),
IFERROR(VLOOKUP($G651,all_tags[level],1,FALSE),""),
IFERROR(VLOOKUP($H651,all_tags[level],1,FALSE),""),
IFERROR(VLOOKUP($I651,all_tags[level],1,FALSE),""),
IFERROR(VLOOKUP($J651,all_tags[level],1,FALSE),""),
IFERROR(VLOOKUP($K651,all_tags[level],1,FALSE),""),
IFERROR(VLOOKUP($L651,all_tags[level],1,FALSE),""),
IFERROR(VLOOKUP($M651,all_tags[level],1,FALSE),""),
IFERROR(VLOOKUP($N651,all_tags[level],1,FALSE),""),
IFERROR(VLOOKUP($O651,all_tags[level],1,FALSE),"")
)</f>
        <v/>
      </c>
      <c r="AF651" s="5" t="str">
        <f>_xlfn.TEXTJOIN("#",TRUE,
IFERROR(VLOOKUP($F651,all_tags[style],1,FALSE),""),
IFERROR(VLOOKUP($G651,all_tags[style],1,FALSE),""),
IFERROR(VLOOKUP($H651,all_tags[style],1,FALSE),""),
IFERROR(VLOOKUP($I651,all_tags[style],1,FALSE),""),
IFERROR(VLOOKUP($J651,all_tags[style],1,FALSE),""),
IFERROR(VLOOKUP($K651,all_tags[style],1,FALSE),""),
IFERROR(VLOOKUP($L651,all_tags[style],1,FALSE),""),
IFERROR(VLOOKUP($M651,all_tags[style],1,FALSE),""),
IFERROR(VLOOKUP($N651,all_tags[style],1,FALSE),""),
IFERROR(VLOOKUP($O651,all_tags[style],1,FALSE),"")
)</f>
        <v/>
      </c>
      <c r="AG651" s="5" t="str">
        <f>_xlfn.TEXTJOIN("#",TRUE,
IFERROR(VLOOKUP($F651,all_tags[theme],1,FALSE),""),
IFERROR(VLOOKUP($G651,all_tags[theme],1,FALSE),""),
IFERROR(VLOOKUP($H651,all_tags[theme],1,FALSE),""),
IFERROR(VLOOKUP($I651,all_tags[theme],1,FALSE),""),
IFERROR(VLOOKUP($J651,all_tags[theme],1,FALSE),""),
IFERROR(VLOOKUP($K651,all_tags[theme],1,FALSE),""),
IFERROR(VLOOKUP($L651,all_tags[theme],1,FALSE),""),
IFERROR(VLOOKUP($M651,all_tags[theme],1,FALSE),""),
IFERROR(VLOOKUP($N651,all_tags[theme],1,FALSE),""),
IFERROR(VLOOKUP($O651,all_tags[theme],1,FALSE),"")
)</f>
        <v/>
      </c>
      <c r="AH651" s="5" t="str">
        <f>_xlfn.TEXTJOIN("#",TRUE,
IFERROR(VLOOKUP($F651,all_tags[topic],1,FALSE),""),
IFERROR(VLOOKUP($G651,all_tags[topic],1,FALSE),""),
IFERROR(VLOOKUP($H651,all_tags[topic],1,FALSE),""),
IFERROR(VLOOKUP($I651,all_tags[topic],1,FALSE),""),
IFERROR(VLOOKUP($J651,all_tags[topic],1,FALSE),""),
IFERROR(VLOOKUP($K651,all_tags[topic],1,FALSE),""),
IFERROR(VLOOKUP($L651,all_tags[topic],1,FALSE),""),
IFERROR(VLOOKUP($M651,all_tags[topic],1,FALSE),""),
IFERROR(VLOOKUP($N651,all_tags[topic],1,FALSE),""),
IFERROR(VLOOKUP($O651,all_tags[topic],1,FALSE),"")
)</f>
        <v>technique#technology</v>
      </c>
      <c r="AI651" s="5" t="str">
        <f>_xlfn.TEXTJOIN("#",TRUE,
IFERROR(VLOOKUP($F651,all_tags[area],1,FALSE),""),
IFERROR(VLOOKUP($G651,all_tags[area],1,FALSE),""),
IFERROR(VLOOKUP($H651,all_tags[area],1,FALSE),""),
IFERROR(VLOOKUP($I651,all_tags[area],1,FALSE),""),
IFERROR(VLOOKUP($J651,all_tags[area],1,FALSE),""),
IFERROR(VLOOKUP($K651,all_tags[area],1,FALSE),""),
IFERROR(VLOOKUP($L651,all_tags[area],1,FALSE),""),
IFERROR(VLOOKUP($M651,all_tags[area],1,FALSE),""),
IFERROR(VLOOKUP($N651,all_tags[area],1,FALSE),""),
IFERROR(VLOOKUP($O651,all_tags[area],1,FALSE),"")
)</f>
        <v/>
      </c>
      <c r="AJ651" s="5" t="str">
        <f>_xlfn.TEXTJOIN("#",TRUE,
IFERROR(VLOOKUP($F651,all_tags[technology],1,FALSE),""),
IFERROR(VLOOKUP($G651,all_tags[technology],1,FALSE),""),
IFERROR(VLOOKUP($H651,all_tags[technology],1,FALSE),""),
IFERROR(VLOOKUP($I651,all_tags[technology],1,FALSE),""),
IFERROR(VLOOKUP($J651,all_tags[technology],1,FALSE),""),
IFERROR(VLOOKUP($K651,all_tags[technology],1,FALSE),""),
IFERROR(VLOOKUP($L651,all_tags[technology],1,FALSE),""),
IFERROR(VLOOKUP($M651,all_tags[technology],1,FALSE),""),
IFERROR(VLOOKUP($N651,all_tags[technology],1,FALSE),""),
IFERROR(VLOOKUP($O651,all_tags[technology],1,FALSE),"")
)</f>
        <v>rstats#spark</v>
      </c>
      <c r="AK651" s="5" t="str">
        <f>_xlfn.TEXTJOIN("#",TRUE,
IFERROR(VLOOKUP($F651,all_tags[other],1,FALSE),""),
IFERROR(VLOOKUP($G651,all_tags[other],1,FALSE),""),
IFERROR(VLOOKUP($H651,all_tags[other],1,FALSE),""),
IFERROR(VLOOKUP($I651,all_tags[other],1,FALSE),""),
IFERROR(VLOOKUP($J651,all_tags[other],1,FALSE),""),
IFERROR(VLOOKUP($K651,all_tags[other],1,FALSE),""),
IFERROR(VLOOKUP($L651,all_tags[other],1,FALSE),""),
IFERROR(VLOOKUP($M651,all_tags[other],1,FALSE),""),
IFERROR(VLOOKUP($N651,all_tags[other],1,FALSE),""),
IFERROR(VLOOKUP($O651,all_tags[other],1,FALSE),"")
)</f>
        <v/>
      </c>
      <c r="AL651" t="str">
        <f t="shared" si="10"/>
        <v>post;how-to;technique;technology;rstats;spark</v>
      </c>
    </row>
    <row r="652" spans="1:38" x14ac:dyDescent="0.25">
      <c r="A652" t="str">
        <f>source_data[[#This Row],[link_id]]</f>
        <v>L01426</v>
      </c>
      <c r="B652" t="str">
        <f>source_data[[#This Row],[link]]</f>
        <v>https://interface.fh-potsdam.de/butterfly/</v>
      </c>
      <c r="C652" t="str">
        <f>source_data[[#This Row],[article_title]]</f>
        <v>Shaping a butterfly</v>
      </c>
      <c r="D652" t="str">
        <f>source_data[[#This Row],[concatenate]]</f>
        <v>post;example;inspiration;technology;geospatial;d3js</v>
      </c>
      <c r="E652">
        <f>source_data[[#This Row],[tag_count]]</f>
        <v>6</v>
      </c>
      <c r="F652" t="str" cm="1">
        <f t="array" ref="F652:K652">_xlfn.TEXTSPLIT(Table5[[#This Row],[concatenate]],";")</f>
        <v>post</v>
      </c>
      <c r="G652" t="str">
        <v>example</v>
      </c>
      <c r="H652" t="str">
        <v>inspiration</v>
      </c>
      <c r="I652" t="str">
        <v>technology</v>
      </c>
      <c r="J652" t="str">
        <v>geospatial</v>
      </c>
      <c r="K652" t="str">
        <v>d3js</v>
      </c>
      <c r="Q652">
        <f>IF(ISBLANK(F652),-1,COUNTIF(all_tags[],F652)-COUNTIF(all_tags[category],F652))</f>
        <v>1</v>
      </c>
      <c r="R652">
        <f>IF(ISBLANK(G652),-1,COUNTIF(all_tags[],G652)-COUNTIF(all_tags[category],G652))</f>
        <v>1</v>
      </c>
      <c r="S652">
        <f>IF(ISBLANK(H652),-1,COUNTIF(all_tags[],H652)-COUNTIF(all_tags[category],H652))</f>
        <v>1</v>
      </c>
      <c r="T652">
        <f>IF(ISBLANK(I652),-1,COUNTIF(all_tags[],I652)-COUNTIF(all_tags[category],I652))</f>
        <v>1</v>
      </c>
      <c r="U652">
        <f>IF(ISBLANK(J652),-1,COUNTIF(all_tags[],J652)-COUNTIF(all_tags[category],J652))</f>
        <v>1</v>
      </c>
      <c r="V652">
        <f>IF(ISBLANK(K652),-1,COUNTIF(all_tags[],K652)-COUNTIF(all_tags[category],K652))</f>
        <v>1</v>
      </c>
      <c r="W652">
        <f>IF(ISBLANK(L652),-1,COUNTIF(all_tags[],L652)-COUNTIF(all_tags[category],L652))</f>
        <v>-1</v>
      </c>
      <c r="X652">
        <f>IF(ISBLANK(M652),-1,COUNTIF(all_tags[],M652)-COUNTIF(all_tags[category],M652))</f>
        <v>-1</v>
      </c>
      <c r="Y652">
        <f>IF(ISBLANK(N652),-1,COUNTIF(all_tags[],N652)-COUNTIF(all_tags[category],N652))</f>
        <v>-1</v>
      </c>
      <c r="Z652">
        <f>IF(ISBLANK(O652),-1,COUNTIF(all_tags[],O652)-COUNTIF(all_tags[category],O652))</f>
        <v>-1</v>
      </c>
      <c r="AB652" t="str">
        <f>Table5[[#This Row],[link_id]]</f>
        <v>L01426</v>
      </c>
      <c r="AC652" s="5" t="str">
        <f>_xlfn.TEXTJOIN("#",TRUE,
IFERROR(VLOOKUP($F652,all_tags[format],1,FALSE),""),
IFERROR(VLOOKUP($G652,all_tags[format],1,FALSE),""),
IFERROR(VLOOKUP($H652,all_tags[format],1,FALSE),""),
IFERROR(VLOOKUP($I652,all_tags[format],1,FALSE),""),
IFERROR(VLOOKUP($J652,all_tags[format],1,FALSE),""),
IFERROR(VLOOKUP($K652,all_tags[format],1,FALSE),""),
IFERROR(VLOOKUP($L652,all_tags[format],1,FALSE),""),
IFERROR(VLOOKUP($M652,all_tags[format],1,FALSE),""),
IFERROR(VLOOKUP($N652,all_tags[format],1,FALSE),""),
IFERROR(VLOOKUP($O652,all_tags[format],1,FALSE),"")
)</f>
        <v>post</v>
      </c>
      <c r="AD652" s="5" t="str">
        <f>_xlfn.TEXTJOIN("#",TRUE,
IFERROR(VLOOKUP($F652,all_tags[type],1,FALSE),""),
IFERROR(VLOOKUP($G652,all_tags[type],1,FALSE),""),
IFERROR(VLOOKUP($H652,all_tags[type],1,FALSE),""),
IFERROR(VLOOKUP($I652,all_tags[type],1,FALSE),""),
IFERROR(VLOOKUP($J652,all_tags[type],1,FALSE),""),
IFERROR(VLOOKUP($K652,all_tags[type],1,FALSE),""),
IFERROR(VLOOKUP($L652,all_tags[type],1,FALSE),""),
IFERROR(VLOOKUP($M652,all_tags[type],1,FALSE),""),
IFERROR(VLOOKUP($N652,all_tags[type],1,FALSE),""),
IFERROR(VLOOKUP($O652,all_tags[type],1,FALSE),"")
)</f>
        <v/>
      </c>
      <c r="AE652" s="5" t="str">
        <f>_xlfn.TEXTJOIN("#",TRUE,
IFERROR(VLOOKUP($F652,all_tags[level],1,FALSE),""),
IFERROR(VLOOKUP($G652,all_tags[level],1,FALSE),""),
IFERROR(VLOOKUP($H652,all_tags[level],1,FALSE),""),
IFERROR(VLOOKUP($I652,all_tags[level],1,FALSE),""),
IFERROR(VLOOKUP($J652,all_tags[level],1,FALSE),""),
IFERROR(VLOOKUP($K652,all_tags[level],1,FALSE),""),
IFERROR(VLOOKUP($L652,all_tags[level],1,FALSE),""),
IFERROR(VLOOKUP($M652,all_tags[level],1,FALSE),""),
IFERROR(VLOOKUP($N652,all_tags[level],1,FALSE),""),
IFERROR(VLOOKUP($O652,all_tags[level],1,FALSE),"")
)</f>
        <v>example</v>
      </c>
      <c r="AF652" s="5" t="str">
        <f>_xlfn.TEXTJOIN("#",TRUE,
IFERROR(VLOOKUP($F652,all_tags[style],1,FALSE),""),
IFERROR(VLOOKUP($G652,all_tags[style],1,FALSE),""),
IFERROR(VLOOKUP($H652,all_tags[style],1,FALSE),""),
IFERROR(VLOOKUP($I652,all_tags[style],1,FALSE),""),
IFERROR(VLOOKUP($J652,all_tags[style],1,FALSE),""),
IFERROR(VLOOKUP($K652,all_tags[style],1,FALSE),""),
IFERROR(VLOOKUP($L652,all_tags[style],1,FALSE),""),
IFERROR(VLOOKUP($M652,all_tags[style],1,FALSE),""),
IFERROR(VLOOKUP($N652,all_tags[style],1,FALSE),""),
IFERROR(VLOOKUP($O652,all_tags[style],1,FALSE),"")
)</f>
        <v/>
      </c>
      <c r="AG652" s="5" t="str">
        <f>_xlfn.TEXTJOIN("#",TRUE,
IFERROR(VLOOKUP($F652,all_tags[theme],1,FALSE),""),
IFERROR(VLOOKUP($G652,all_tags[theme],1,FALSE),""),
IFERROR(VLOOKUP($H652,all_tags[theme],1,FALSE),""),
IFERROR(VLOOKUP($I652,all_tags[theme],1,FALSE),""),
IFERROR(VLOOKUP($J652,all_tags[theme],1,FALSE),""),
IFERROR(VLOOKUP($K652,all_tags[theme],1,FALSE),""),
IFERROR(VLOOKUP($L652,all_tags[theme],1,FALSE),""),
IFERROR(VLOOKUP($M652,all_tags[theme],1,FALSE),""),
IFERROR(VLOOKUP($N652,all_tags[theme],1,FALSE),""),
IFERROR(VLOOKUP($O652,all_tags[theme],1,FALSE),"")
)</f>
        <v/>
      </c>
      <c r="AH652" s="5" t="str">
        <f>_xlfn.TEXTJOIN("#",TRUE,
IFERROR(VLOOKUP($F652,all_tags[topic],1,FALSE),""),
IFERROR(VLOOKUP($G652,all_tags[topic],1,FALSE),""),
IFERROR(VLOOKUP($H652,all_tags[topic],1,FALSE),""),
IFERROR(VLOOKUP($I652,all_tags[topic],1,FALSE),""),
IFERROR(VLOOKUP($J652,all_tags[topic],1,FALSE),""),
IFERROR(VLOOKUP($K652,all_tags[topic],1,FALSE),""),
IFERROR(VLOOKUP($L652,all_tags[topic],1,FALSE),""),
IFERROR(VLOOKUP($M652,all_tags[topic],1,FALSE),""),
IFERROR(VLOOKUP($N652,all_tags[topic],1,FALSE),""),
IFERROR(VLOOKUP($O652,all_tags[topic],1,FALSE),"")
)</f>
        <v>technology</v>
      </c>
      <c r="AI652" s="5" t="str">
        <f>_xlfn.TEXTJOIN("#",TRUE,
IFERROR(VLOOKUP($F652,all_tags[area],1,FALSE),""),
IFERROR(VLOOKUP($G652,all_tags[area],1,FALSE),""),
IFERROR(VLOOKUP($H652,all_tags[area],1,FALSE),""),
IFERROR(VLOOKUP($I652,all_tags[area],1,FALSE),""),
IFERROR(VLOOKUP($J652,all_tags[area],1,FALSE),""),
IFERROR(VLOOKUP($K652,all_tags[area],1,FALSE),""),
IFERROR(VLOOKUP($L652,all_tags[area],1,FALSE),""),
IFERROR(VLOOKUP($M652,all_tags[area],1,FALSE),""),
IFERROR(VLOOKUP($N652,all_tags[area],1,FALSE),""),
IFERROR(VLOOKUP($O652,all_tags[area],1,FALSE),"")
)</f>
        <v>geospatial</v>
      </c>
      <c r="AJ652" s="5" t="str">
        <f>_xlfn.TEXTJOIN("#",TRUE,
IFERROR(VLOOKUP($F652,all_tags[technology],1,FALSE),""),
IFERROR(VLOOKUP($G652,all_tags[technology],1,FALSE),""),
IFERROR(VLOOKUP($H652,all_tags[technology],1,FALSE),""),
IFERROR(VLOOKUP($I652,all_tags[technology],1,FALSE),""),
IFERROR(VLOOKUP($J652,all_tags[technology],1,FALSE),""),
IFERROR(VLOOKUP($K652,all_tags[technology],1,FALSE),""),
IFERROR(VLOOKUP($L652,all_tags[technology],1,FALSE),""),
IFERROR(VLOOKUP($M652,all_tags[technology],1,FALSE),""),
IFERROR(VLOOKUP($N652,all_tags[technology],1,FALSE),""),
IFERROR(VLOOKUP($O652,all_tags[technology],1,FALSE),"")
)</f>
        <v>d3js</v>
      </c>
      <c r="AK652" s="5" t="str">
        <f>_xlfn.TEXTJOIN("#",TRUE,
IFERROR(VLOOKUP($F652,all_tags[other],1,FALSE),""),
IFERROR(VLOOKUP($G652,all_tags[other],1,FALSE),""),
IFERROR(VLOOKUP($H652,all_tags[other],1,FALSE),""),
IFERROR(VLOOKUP($I652,all_tags[other],1,FALSE),""),
IFERROR(VLOOKUP($J652,all_tags[other],1,FALSE),""),
IFERROR(VLOOKUP($K652,all_tags[other],1,FALSE),""),
IFERROR(VLOOKUP($L652,all_tags[other],1,FALSE),""),
IFERROR(VLOOKUP($M652,all_tags[other],1,FALSE),""),
IFERROR(VLOOKUP($N652,all_tags[other],1,FALSE),""),
IFERROR(VLOOKUP($O652,all_tags[other],1,FALSE),"")
)</f>
        <v>inspiration</v>
      </c>
      <c r="AL652" t="str">
        <f t="shared" si="10"/>
        <v>post;example;technology;geospatial;d3js;inspiration</v>
      </c>
    </row>
    <row r="653" spans="1:38" ht="30" x14ac:dyDescent="0.25">
      <c r="A653" t="str">
        <f>source_data[[#This Row],[link_id]]</f>
        <v>L01427</v>
      </c>
      <c r="B653" t="str">
        <f>source_data[[#This Row],[link]]</f>
        <v>https://www.r-bloggers.com/revisiting-world-bank-data-analysis-with-wdi-and-gvismotionchart/amp/</v>
      </c>
      <c r="C653" t="str">
        <f>source_data[[#This Row],[article_title]]</f>
        <v>Revisiting World Bank data analysis with WDI and gVisMotionChart</v>
      </c>
      <c r="D653" t="str">
        <f>source_data[[#This Row],[concatenate]]</f>
        <v>post;package;tutorial;example;data-viz;data-analysis</v>
      </c>
      <c r="E653">
        <f>source_data[[#This Row],[tag_count]]</f>
        <v>5</v>
      </c>
      <c r="F653" t="str" cm="1">
        <f t="array" ref="F653:K653">_xlfn.TEXTSPLIT(Table5[[#This Row],[concatenate]],";")</f>
        <v>post</v>
      </c>
      <c r="G653" t="str">
        <v>package</v>
      </c>
      <c r="H653" t="str">
        <v>tutorial</v>
      </c>
      <c r="I653" t="str">
        <v>example</v>
      </c>
      <c r="J653" t="str">
        <v>data-viz</v>
      </c>
      <c r="K653" t="str">
        <v>data-analysis</v>
      </c>
      <c r="Q653">
        <f>IF(ISBLANK(F653),-1,COUNTIF(all_tags[],F653)-COUNTIF(all_tags[category],F653))</f>
        <v>1</v>
      </c>
      <c r="R653">
        <f>IF(ISBLANK(G653),-1,COUNTIF(all_tags[],G653)-COUNTIF(all_tags[category],G653))</f>
        <v>1</v>
      </c>
      <c r="S653">
        <f>IF(ISBLANK(H653),-1,COUNTIF(all_tags[],H653)-COUNTIF(all_tags[category],H653))</f>
        <v>1</v>
      </c>
      <c r="T653">
        <f>IF(ISBLANK(I653),-1,COUNTIF(all_tags[],I653)-COUNTIF(all_tags[category],I653))</f>
        <v>1</v>
      </c>
      <c r="U653">
        <f>IF(ISBLANK(J653),-1,COUNTIF(all_tags[],J653)-COUNTIF(all_tags[category],J653))</f>
        <v>1</v>
      </c>
      <c r="V653">
        <f>IF(ISBLANK(K653),-1,COUNTIF(all_tags[],K653)-COUNTIF(all_tags[category],K653))</f>
        <v>1</v>
      </c>
      <c r="W653">
        <f>IF(ISBLANK(L653),-1,COUNTIF(all_tags[],L653)-COUNTIF(all_tags[category],L653))</f>
        <v>-1</v>
      </c>
      <c r="X653">
        <f>IF(ISBLANK(M653),-1,COUNTIF(all_tags[],M653)-COUNTIF(all_tags[category],M653))</f>
        <v>-1</v>
      </c>
      <c r="Y653">
        <f>IF(ISBLANK(N653),-1,COUNTIF(all_tags[],N653)-COUNTIF(all_tags[category],N653))</f>
        <v>-1</v>
      </c>
      <c r="Z653">
        <f>IF(ISBLANK(O653),-1,COUNTIF(all_tags[],O653)-COUNTIF(all_tags[category],O653))</f>
        <v>-1</v>
      </c>
      <c r="AB653" t="str">
        <f>Table5[[#This Row],[link_id]]</f>
        <v>L01427</v>
      </c>
      <c r="AC653" s="5" t="str">
        <f>_xlfn.TEXTJOIN("#",TRUE,
IFERROR(VLOOKUP($F653,all_tags[format],1,FALSE),""),
IFERROR(VLOOKUP($G653,all_tags[format],1,FALSE),""),
IFERROR(VLOOKUP($H653,all_tags[format],1,FALSE),""),
IFERROR(VLOOKUP($I653,all_tags[format],1,FALSE),""),
IFERROR(VLOOKUP($J653,all_tags[format],1,FALSE),""),
IFERROR(VLOOKUP($K653,all_tags[format],1,FALSE),""),
IFERROR(VLOOKUP($L653,all_tags[format],1,FALSE),""),
IFERROR(VLOOKUP($M653,all_tags[format],1,FALSE),""),
IFERROR(VLOOKUP($N653,all_tags[format],1,FALSE),""),
IFERROR(VLOOKUP($O653,all_tags[format],1,FALSE),"")
)</f>
        <v>post#package</v>
      </c>
      <c r="AD653" s="5" t="str">
        <f>_xlfn.TEXTJOIN("#",TRUE,
IFERROR(VLOOKUP($F653,all_tags[type],1,FALSE),""),
IFERROR(VLOOKUP($G653,all_tags[type],1,FALSE),""),
IFERROR(VLOOKUP($H653,all_tags[type],1,FALSE),""),
IFERROR(VLOOKUP($I653,all_tags[type],1,FALSE),""),
IFERROR(VLOOKUP($J653,all_tags[type],1,FALSE),""),
IFERROR(VLOOKUP($K653,all_tags[type],1,FALSE),""),
IFERROR(VLOOKUP($L653,all_tags[type],1,FALSE),""),
IFERROR(VLOOKUP($M653,all_tags[type],1,FALSE),""),
IFERROR(VLOOKUP($N653,all_tags[type],1,FALSE),""),
IFERROR(VLOOKUP($O653,all_tags[type],1,FALSE),"")
)</f>
        <v>tutorial</v>
      </c>
      <c r="AE653" s="5" t="str">
        <f>_xlfn.TEXTJOIN("#",TRUE,
IFERROR(VLOOKUP($F653,all_tags[level],1,FALSE),""),
IFERROR(VLOOKUP($G653,all_tags[level],1,FALSE),""),
IFERROR(VLOOKUP($H653,all_tags[level],1,FALSE),""),
IFERROR(VLOOKUP($I653,all_tags[level],1,FALSE),""),
IFERROR(VLOOKUP($J653,all_tags[level],1,FALSE),""),
IFERROR(VLOOKUP($K653,all_tags[level],1,FALSE),""),
IFERROR(VLOOKUP($L653,all_tags[level],1,FALSE),""),
IFERROR(VLOOKUP($M653,all_tags[level],1,FALSE),""),
IFERROR(VLOOKUP($N653,all_tags[level],1,FALSE),""),
IFERROR(VLOOKUP($O653,all_tags[level],1,FALSE),"")
)</f>
        <v>example</v>
      </c>
      <c r="AF653" s="5" t="str">
        <f>_xlfn.TEXTJOIN("#",TRUE,
IFERROR(VLOOKUP($F653,all_tags[style],1,FALSE),""),
IFERROR(VLOOKUP($G653,all_tags[style],1,FALSE),""),
IFERROR(VLOOKUP($H653,all_tags[style],1,FALSE),""),
IFERROR(VLOOKUP($I653,all_tags[style],1,FALSE),""),
IFERROR(VLOOKUP($J653,all_tags[style],1,FALSE),""),
IFERROR(VLOOKUP($K653,all_tags[style],1,FALSE),""),
IFERROR(VLOOKUP($L653,all_tags[style],1,FALSE),""),
IFERROR(VLOOKUP($M653,all_tags[style],1,FALSE),""),
IFERROR(VLOOKUP($N653,all_tags[style],1,FALSE),""),
IFERROR(VLOOKUP($O653,all_tags[style],1,FALSE),"")
)</f>
        <v/>
      </c>
      <c r="AG653" s="5" t="str">
        <f>_xlfn.TEXTJOIN("#",TRUE,
IFERROR(VLOOKUP($F653,all_tags[theme],1,FALSE),""),
IFERROR(VLOOKUP($G653,all_tags[theme],1,FALSE),""),
IFERROR(VLOOKUP($H653,all_tags[theme],1,FALSE),""),
IFERROR(VLOOKUP($I653,all_tags[theme],1,FALSE),""),
IFERROR(VLOOKUP($J653,all_tags[theme],1,FALSE),""),
IFERROR(VLOOKUP($K653,all_tags[theme],1,FALSE),""),
IFERROR(VLOOKUP($L653,all_tags[theme],1,FALSE),""),
IFERROR(VLOOKUP($M653,all_tags[theme],1,FALSE),""),
IFERROR(VLOOKUP($N653,all_tags[theme],1,FALSE),""),
IFERROR(VLOOKUP($O653,all_tags[theme],1,FALSE),"")
)</f>
        <v>data-viz#data-analysis</v>
      </c>
      <c r="AH653" s="5" t="str">
        <f>_xlfn.TEXTJOIN("#",TRUE,
IFERROR(VLOOKUP($F653,all_tags[topic],1,FALSE),""),
IFERROR(VLOOKUP($G653,all_tags[topic],1,FALSE),""),
IFERROR(VLOOKUP($H653,all_tags[topic],1,FALSE),""),
IFERROR(VLOOKUP($I653,all_tags[topic],1,FALSE),""),
IFERROR(VLOOKUP($J653,all_tags[topic],1,FALSE),""),
IFERROR(VLOOKUP($K653,all_tags[topic],1,FALSE),""),
IFERROR(VLOOKUP($L653,all_tags[topic],1,FALSE),""),
IFERROR(VLOOKUP($M653,all_tags[topic],1,FALSE),""),
IFERROR(VLOOKUP($N653,all_tags[topic],1,FALSE),""),
IFERROR(VLOOKUP($O653,all_tags[topic],1,FALSE),"")
)</f>
        <v/>
      </c>
      <c r="AI653" s="5" t="str">
        <f>_xlfn.TEXTJOIN("#",TRUE,
IFERROR(VLOOKUP($F653,all_tags[area],1,FALSE),""),
IFERROR(VLOOKUP($G653,all_tags[area],1,FALSE),""),
IFERROR(VLOOKUP($H653,all_tags[area],1,FALSE),""),
IFERROR(VLOOKUP($I653,all_tags[area],1,FALSE),""),
IFERROR(VLOOKUP($J653,all_tags[area],1,FALSE),""),
IFERROR(VLOOKUP($K653,all_tags[area],1,FALSE),""),
IFERROR(VLOOKUP($L653,all_tags[area],1,FALSE),""),
IFERROR(VLOOKUP($M653,all_tags[area],1,FALSE),""),
IFERROR(VLOOKUP($N653,all_tags[area],1,FALSE),""),
IFERROR(VLOOKUP($O653,all_tags[area],1,FALSE),"")
)</f>
        <v/>
      </c>
      <c r="AJ653" s="5" t="str">
        <f>_xlfn.TEXTJOIN("#",TRUE,
IFERROR(VLOOKUP($F653,all_tags[technology],1,FALSE),""),
IFERROR(VLOOKUP($G653,all_tags[technology],1,FALSE),""),
IFERROR(VLOOKUP($H653,all_tags[technology],1,FALSE),""),
IFERROR(VLOOKUP($I653,all_tags[technology],1,FALSE),""),
IFERROR(VLOOKUP($J653,all_tags[technology],1,FALSE),""),
IFERROR(VLOOKUP($K653,all_tags[technology],1,FALSE),""),
IFERROR(VLOOKUP($L653,all_tags[technology],1,FALSE),""),
IFERROR(VLOOKUP($M653,all_tags[technology],1,FALSE),""),
IFERROR(VLOOKUP($N653,all_tags[technology],1,FALSE),""),
IFERROR(VLOOKUP($O653,all_tags[technology],1,FALSE),"")
)</f>
        <v/>
      </c>
      <c r="AK653" s="5" t="str">
        <f>_xlfn.TEXTJOIN("#",TRUE,
IFERROR(VLOOKUP($F653,all_tags[other],1,FALSE),""),
IFERROR(VLOOKUP($G653,all_tags[other],1,FALSE),""),
IFERROR(VLOOKUP($H653,all_tags[other],1,FALSE),""),
IFERROR(VLOOKUP($I653,all_tags[other],1,FALSE),""),
IFERROR(VLOOKUP($J653,all_tags[other],1,FALSE),""),
IFERROR(VLOOKUP($K653,all_tags[other],1,FALSE),""),
IFERROR(VLOOKUP($L653,all_tags[other],1,FALSE),""),
IFERROR(VLOOKUP($M653,all_tags[other],1,FALSE),""),
IFERROR(VLOOKUP($N653,all_tags[other],1,FALSE),""),
IFERROR(VLOOKUP($O653,all_tags[other],1,FALSE),"")
)</f>
        <v/>
      </c>
      <c r="AL653" t="str">
        <f t="shared" si="10"/>
        <v>post;package;tutorial;example;data-viz;data-analysis</v>
      </c>
    </row>
    <row r="654" spans="1:38" x14ac:dyDescent="0.25">
      <c r="A654" t="str">
        <f>source_data[[#This Row],[link_id]]</f>
        <v>L01428</v>
      </c>
      <c r="B654" t="str">
        <f>source_data[[#This Row],[link]]</f>
        <v>https://geekcologist.wordpress.com/2019/04/13/r-as-gis-for-ecologists/</v>
      </c>
      <c r="C654" t="str">
        <f>source_data[[#This Row],[article_title]]</f>
        <v>R as GIS for ecologists</v>
      </c>
      <c r="D654" t="str">
        <f>source_data[[#This Row],[concatenate]]</f>
        <v>post;how-to;technology;geospatial;rstats</v>
      </c>
      <c r="E654">
        <f>source_data[[#This Row],[tag_count]]</f>
        <v>5</v>
      </c>
      <c r="F654" t="str" cm="1">
        <f t="array" ref="F654:J654">_xlfn.TEXTSPLIT(Table5[[#This Row],[concatenate]],";")</f>
        <v>post</v>
      </c>
      <c r="G654" t="str">
        <v>how-to</v>
      </c>
      <c r="H654" t="str">
        <v>technology</v>
      </c>
      <c r="I654" t="str">
        <v>geospatial</v>
      </c>
      <c r="J654" t="str">
        <v>rstats</v>
      </c>
      <c r="Q654">
        <f>IF(ISBLANK(F654),-1,COUNTIF(all_tags[],F654)-COUNTIF(all_tags[category],F654))</f>
        <v>1</v>
      </c>
      <c r="R654">
        <f>IF(ISBLANK(G654),-1,COUNTIF(all_tags[],G654)-COUNTIF(all_tags[category],G654))</f>
        <v>1</v>
      </c>
      <c r="S654">
        <f>IF(ISBLANK(H654),-1,COUNTIF(all_tags[],H654)-COUNTIF(all_tags[category],H654))</f>
        <v>1</v>
      </c>
      <c r="T654">
        <f>IF(ISBLANK(I654),-1,COUNTIF(all_tags[],I654)-COUNTIF(all_tags[category],I654))</f>
        <v>1</v>
      </c>
      <c r="U654">
        <f>IF(ISBLANK(J654),-1,COUNTIF(all_tags[],J654)-COUNTIF(all_tags[category],J654))</f>
        <v>1</v>
      </c>
      <c r="V654">
        <f>IF(ISBLANK(K654),-1,COUNTIF(all_tags[],K654)-COUNTIF(all_tags[category],K654))</f>
        <v>-1</v>
      </c>
      <c r="W654">
        <f>IF(ISBLANK(L654),-1,COUNTIF(all_tags[],L654)-COUNTIF(all_tags[category],L654))</f>
        <v>-1</v>
      </c>
      <c r="X654">
        <f>IF(ISBLANK(M654),-1,COUNTIF(all_tags[],M654)-COUNTIF(all_tags[category],M654))</f>
        <v>-1</v>
      </c>
      <c r="Y654">
        <f>IF(ISBLANK(N654),-1,COUNTIF(all_tags[],N654)-COUNTIF(all_tags[category],N654))</f>
        <v>-1</v>
      </c>
      <c r="Z654">
        <f>IF(ISBLANK(O654),-1,COUNTIF(all_tags[],O654)-COUNTIF(all_tags[category],O654))</f>
        <v>-1</v>
      </c>
      <c r="AB654" t="str">
        <f>Table5[[#This Row],[link_id]]</f>
        <v>L01428</v>
      </c>
      <c r="AC654" s="5" t="str">
        <f>_xlfn.TEXTJOIN("#",TRUE,
IFERROR(VLOOKUP($F654,all_tags[format],1,FALSE),""),
IFERROR(VLOOKUP($G654,all_tags[format],1,FALSE),""),
IFERROR(VLOOKUP($H654,all_tags[format],1,FALSE),""),
IFERROR(VLOOKUP($I654,all_tags[format],1,FALSE),""),
IFERROR(VLOOKUP($J654,all_tags[format],1,FALSE),""),
IFERROR(VLOOKUP($K654,all_tags[format],1,FALSE),""),
IFERROR(VLOOKUP($L654,all_tags[format],1,FALSE),""),
IFERROR(VLOOKUP($M654,all_tags[format],1,FALSE),""),
IFERROR(VLOOKUP($N654,all_tags[format],1,FALSE),""),
IFERROR(VLOOKUP($O654,all_tags[format],1,FALSE),"")
)</f>
        <v>post</v>
      </c>
      <c r="AD654" s="5" t="str">
        <f>_xlfn.TEXTJOIN("#",TRUE,
IFERROR(VLOOKUP($F654,all_tags[type],1,FALSE),""),
IFERROR(VLOOKUP($G654,all_tags[type],1,FALSE),""),
IFERROR(VLOOKUP($H654,all_tags[type],1,FALSE),""),
IFERROR(VLOOKUP($I654,all_tags[type],1,FALSE),""),
IFERROR(VLOOKUP($J654,all_tags[type],1,FALSE),""),
IFERROR(VLOOKUP($K654,all_tags[type],1,FALSE),""),
IFERROR(VLOOKUP($L654,all_tags[type],1,FALSE),""),
IFERROR(VLOOKUP($M654,all_tags[type],1,FALSE),""),
IFERROR(VLOOKUP($N654,all_tags[type],1,FALSE),""),
IFERROR(VLOOKUP($O654,all_tags[type],1,FALSE),"")
)</f>
        <v>how-to</v>
      </c>
      <c r="AE654" s="5" t="str">
        <f>_xlfn.TEXTJOIN("#",TRUE,
IFERROR(VLOOKUP($F654,all_tags[level],1,FALSE),""),
IFERROR(VLOOKUP($G654,all_tags[level],1,FALSE),""),
IFERROR(VLOOKUP($H654,all_tags[level],1,FALSE),""),
IFERROR(VLOOKUP($I654,all_tags[level],1,FALSE),""),
IFERROR(VLOOKUP($J654,all_tags[level],1,FALSE),""),
IFERROR(VLOOKUP($K654,all_tags[level],1,FALSE),""),
IFERROR(VLOOKUP($L654,all_tags[level],1,FALSE),""),
IFERROR(VLOOKUP($M654,all_tags[level],1,FALSE),""),
IFERROR(VLOOKUP($N654,all_tags[level],1,FALSE),""),
IFERROR(VLOOKUP($O654,all_tags[level],1,FALSE),"")
)</f>
        <v/>
      </c>
      <c r="AF654" s="5" t="str">
        <f>_xlfn.TEXTJOIN("#",TRUE,
IFERROR(VLOOKUP($F654,all_tags[style],1,FALSE),""),
IFERROR(VLOOKUP($G654,all_tags[style],1,FALSE),""),
IFERROR(VLOOKUP($H654,all_tags[style],1,FALSE),""),
IFERROR(VLOOKUP($I654,all_tags[style],1,FALSE),""),
IFERROR(VLOOKUP($J654,all_tags[style],1,FALSE),""),
IFERROR(VLOOKUP($K654,all_tags[style],1,FALSE),""),
IFERROR(VLOOKUP($L654,all_tags[style],1,FALSE),""),
IFERROR(VLOOKUP($M654,all_tags[style],1,FALSE),""),
IFERROR(VLOOKUP($N654,all_tags[style],1,FALSE),""),
IFERROR(VLOOKUP($O654,all_tags[style],1,FALSE),"")
)</f>
        <v/>
      </c>
      <c r="AG654" s="5" t="str">
        <f>_xlfn.TEXTJOIN("#",TRUE,
IFERROR(VLOOKUP($F654,all_tags[theme],1,FALSE),""),
IFERROR(VLOOKUP($G654,all_tags[theme],1,FALSE),""),
IFERROR(VLOOKUP($H654,all_tags[theme],1,FALSE),""),
IFERROR(VLOOKUP($I654,all_tags[theme],1,FALSE),""),
IFERROR(VLOOKUP($J654,all_tags[theme],1,FALSE),""),
IFERROR(VLOOKUP($K654,all_tags[theme],1,FALSE),""),
IFERROR(VLOOKUP($L654,all_tags[theme],1,FALSE),""),
IFERROR(VLOOKUP($M654,all_tags[theme],1,FALSE),""),
IFERROR(VLOOKUP($N654,all_tags[theme],1,FALSE),""),
IFERROR(VLOOKUP($O654,all_tags[theme],1,FALSE),"")
)</f>
        <v/>
      </c>
      <c r="AH654" s="5" t="str">
        <f>_xlfn.TEXTJOIN("#",TRUE,
IFERROR(VLOOKUP($F654,all_tags[topic],1,FALSE),""),
IFERROR(VLOOKUP($G654,all_tags[topic],1,FALSE),""),
IFERROR(VLOOKUP($H654,all_tags[topic],1,FALSE),""),
IFERROR(VLOOKUP($I654,all_tags[topic],1,FALSE),""),
IFERROR(VLOOKUP($J654,all_tags[topic],1,FALSE),""),
IFERROR(VLOOKUP($K654,all_tags[topic],1,FALSE),""),
IFERROR(VLOOKUP($L654,all_tags[topic],1,FALSE),""),
IFERROR(VLOOKUP($M654,all_tags[topic],1,FALSE),""),
IFERROR(VLOOKUP($N654,all_tags[topic],1,FALSE),""),
IFERROR(VLOOKUP($O654,all_tags[topic],1,FALSE),"")
)</f>
        <v>technology</v>
      </c>
      <c r="AI654" s="5" t="str">
        <f>_xlfn.TEXTJOIN("#",TRUE,
IFERROR(VLOOKUP($F654,all_tags[area],1,FALSE),""),
IFERROR(VLOOKUP($G654,all_tags[area],1,FALSE),""),
IFERROR(VLOOKUP($H654,all_tags[area],1,FALSE),""),
IFERROR(VLOOKUP($I654,all_tags[area],1,FALSE),""),
IFERROR(VLOOKUP($J654,all_tags[area],1,FALSE),""),
IFERROR(VLOOKUP($K654,all_tags[area],1,FALSE),""),
IFERROR(VLOOKUP($L654,all_tags[area],1,FALSE),""),
IFERROR(VLOOKUP($M654,all_tags[area],1,FALSE),""),
IFERROR(VLOOKUP($N654,all_tags[area],1,FALSE),""),
IFERROR(VLOOKUP($O654,all_tags[area],1,FALSE),"")
)</f>
        <v>geospatial</v>
      </c>
      <c r="AJ654" s="5" t="str">
        <f>_xlfn.TEXTJOIN("#",TRUE,
IFERROR(VLOOKUP($F654,all_tags[technology],1,FALSE),""),
IFERROR(VLOOKUP($G654,all_tags[technology],1,FALSE),""),
IFERROR(VLOOKUP($H654,all_tags[technology],1,FALSE),""),
IFERROR(VLOOKUP($I654,all_tags[technology],1,FALSE),""),
IFERROR(VLOOKUP($J654,all_tags[technology],1,FALSE),""),
IFERROR(VLOOKUP($K654,all_tags[technology],1,FALSE),""),
IFERROR(VLOOKUP($L654,all_tags[technology],1,FALSE),""),
IFERROR(VLOOKUP($M654,all_tags[technology],1,FALSE),""),
IFERROR(VLOOKUP($N654,all_tags[technology],1,FALSE),""),
IFERROR(VLOOKUP($O654,all_tags[technology],1,FALSE),"")
)</f>
        <v>rstats</v>
      </c>
      <c r="AK654" s="5" t="str">
        <f>_xlfn.TEXTJOIN("#",TRUE,
IFERROR(VLOOKUP($F654,all_tags[other],1,FALSE),""),
IFERROR(VLOOKUP($G654,all_tags[other],1,FALSE),""),
IFERROR(VLOOKUP($H654,all_tags[other],1,FALSE),""),
IFERROR(VLOOKUP($I654,all_tags[other],1,FALSE),""),
IFERROR(VLOOKUP($J654,all_tags[other],1,FALSE),""),
IFERROR(VLOOKUP($K654,all_tags[other],1,FALSE),""),
IFERROR(VLOOKUP($L654,all_tags[other],1,FALSE),""),
IFERROR(VLOOKUP($M654,all_tags[other],1,FALSE),""),
IFERROR(VLOOKUP($N654,all_tags[other],1,FALSE),""),
IFERROR(VLOOKUP($O654,all_tags[other],1,FALSE),"")
)</f>
        <v/>
      </c>
      <c r="AL654" t="str">
        <f t="shared" si="10"/>
        <v>post;how-to;technology;geospatial;rstats</v>
      </c>
    </row>
    <row r="655" spans="1:38" x14ac:dyDescent="0.25">
      <c r="A655" t="str">
        <f>source_data[[#This Row],[link_id]]</f>
        <v>L01432</v>
      </c>
      <c r="B655" t="str">
        <f>source_data[[#This Row],[link]]</f>
        <v>https://www.r-bloggers.com/explore-the-landscape-of-r-packages-for-automated-data-exploration/</v>
      </c>
      <c r="C655" t="str">
        <f>source_data[[#This Row],[article_title]]</f>
        <v>Explore the landscape of R packages for automated data exploration</v>
      </c>
      <c r="D655" t="str">
        <f>source_data[[#This Row],[concatenate]]</f>
        <v>post;paper;description;technology;eda;automation;rstats</v>
      </c>
      <c r="E655">
        <f>source_data[[#This Row],[tag_count]]</f>
        <v>5</v>
      </c>
      <c r="F655" t="str" cm="1">
        <f t="array" ref="F655:L655">_xlfn.TEXTSPLIT(Table5[[#This Row],[concatenate]],";")</f>
        <v>post</v>
      </c>
      <c r="G655" t="str">
        <v>paper</v>
      </c>
      <c r="H655" t="str">
        <v>description</v>
      </c>
      <c r="I655" t="str">
        <v>technology</v>
      </c>
      <c r="J655" t="str">
        <v>eda</v>
      </c>
      <c r="K655" t="str">
        <v>automation</v>
      </c>
      <c r="L655" t="str">
        <v>rstats</v>
      </c>
      <c r="Q655">
        <f>IF(ISBLANK(F655),-1,COUNTIF(all_tags[],F655)-COUNTIF(all_tags[category],F655))</f>
        <v>1</v>
      </c>
      <c r="R655">
        <f>IF(ISBLANK(G655),-1,COUNTIF(all_tags[],G655)-COUNTIF(all_tags[category],G655))</f>
        <v>1</v>
      </c>
      <c r="S655">
        <f>IF(ISBLANK(H655),-1,COUNTIF(all_tags[],H655)-COUNTIF(all_tags[category],H655))</f>
        <v>1</v>
      </c>
      <c r="T655">
        <f>IF(ISBLANK(I655),-1,COUNTIF(all_tags[],I655)-COUNTIF(all_tags[category],I655))</f>
        <v>1</v>
      </c>
      <c r="U655">
        <f>IF(ISBLANK(J655),-1,COUNTIF(all_tags[],J655)-COUNTIF(all_tags[category],J655))</f>
        <v>1</v>
      </c>
      <c r="V655">
        <f>IF(ISBLANK(K655),-1,COUNTIF(all_tags[],K655)-COUNTIF(all_tags[category],K655))</f>
        <v>1</v>
      </c>
      <c r="W655">
        <f>IF(ISBLANK(L655),-1,COUNTIF(all_tags[],L655)-COUNTIF(all_tags[category],L655))</f>
        <v>1</v>
      </c>
      <c r="X655">
        <f>IF(ISBLANK(M655),-1,COUNTIF(all_tags[],M655)-COUNTIF(all_tags[category],M655))</f>
        <v>-1</v>
      </c>
      <c r="Y655">
        <f>IF(ISBLANK(N655),-1,COUNTIF(all_tags[],N655)-COUNTIF(all_tags[category],N655))</f>
        <v>-1</v>
      </c>
      <c r="Z655">
        <f>IF(ISBLANK(O655),-1,COUNTIF(all_tags[],O655)-COUNTIF(all_tags[category],O655))</f>
        <v>-1</v>
      </c>
      <c r="AB655" t="str">
        <f>Table5[[#This Row],[link_id]]</f>
        <v>L01432</v>
      </c>
      <c r="AC655" s="5" t="str">
        <f>_xlfn.TEXTJOIN("#",TRUE,
IFERROR(VLOOKUP($F655,all_tags[format],1,FALSE),""),
IFERROR(VLOOKUP($G655,all_tags[format],1,FALSE),""),
IFERROR(VLOOKUP($H655,all_tags[format],1,FALSE),""),
IFERROR(VLOOKUP($I655,all_tags[format],1,FALSE),""),
IFERROR(VLOOKUP($J655,all_tags[format],1,FALSE),""),
IFERROR(VLOOKUP($K655,all_tags[format],1,FALSE),""),
IFERROR(VLOOKUP($L655,all_tags[format],1,FALSE),""),
IFERROR(VLOOKUP($M655,all_tags[format],1,FALSE),""),
IFERROR(VLOOKUP($N655,all_tags[format],1,FALSE),""),
IFERROR(VLOOKUP($O655,all_tags[format],1,FALSE),"")
)</f>
        <v>post#paper</v>
      </c>
      <c r="AD655" s="5" t="str">
        <f>_xlfn.TEXTJOIN("#",TRUE,
IFERROR(VLOOKUP($F655,all_tags[type],1,FALSE),""),
IFERROR(VLOOKUP($G655,all_tags[type],1,FALSE),""),
IFERROR(VLOOKUP($H655,all_tags[type],1,FALSE),""),
IFERROR(VLOOKUP($I655,all_tags[type],1,FALSE),""),
IFERROR(VLOOKUP($J655,all_tags[type],1,FALSE),""),
IFERROR(VLOOKUP($K655,all_tags[type],1,FALSE),""),
IFERROR(VLOOKUP($L655,all_tags[type],1,FALSE),""),
IFERROR(VLOOKUP($M655,all_tags[type],1,FALSE),""),
IFERROR(VLOOKUP($N655,all_tags[type],1,FALSE),""),
IFERROR(VLOOKUP($O655,all_tags[type],1,FALSE),"")
)</f>
        <v>description</v>
      </c>
      <c r="AE655" s="5" t="str">
        <f>_xlfn.TEXTJOIN("#",TRUE,
IFERROR(VLOOKUP($F655,all_tags[level],1,FALSE),""),
IFERROR(VLOOKUP($G655,all_tags[level],1,FALSE),""),
IFERROR(VLOOKUP($H655,all_tags[level],1,FALSE),""),
IFERROR(VLOOKUP($I655,all_tags[level],1,FALSE),""),
IFERROR(VLOOKUP($J655,all_tags[level],1,FALSE),""),
IFERROR(VLOOKUP($K655,all_tags[level],1,FALSE),""),
IFERROR(VLOOKUP($L655,all_tags[level],1,FALSE),""),
IFERROR(VLOOKUP($M655,all_tags[level],1,FALSE),""),
IFERROR(VLOOKUP($N655,all_tags[level],1,FALSE),""),
IFERROR(VLOOKUP($O655,all_tags[level],1,FALSE),"")
)</f>
        <v/>
      </c>
      <c r="AF655" s="5" t="str">
        <f>_xlfn.TEXTJOIN("#",TRUE,
IFERROR(VLOOKUP($F655,all_tags[style],1,FALSE),""),
IFERROR(VLOOKUP($G655,all_tags[style],1,FALSE),""),
IFERROR(VLOOKUP($H655,all_tags[style],1,FALSE),""),
IFERROR(VLOOKUP($I655,all_tags[style],1,FALSE),""),
IFERROR(VLOOKUP($J655,all_tags[style],1,FALSE),""),
IFERROR(VLOOKUP($K655,all_tags[style],1,FALSE),""),
IFERROR(VLOOKUP($L655,all_tags[style],1,FALSE),""),
IFERROR(VLOOKUP($M655,all_tags[style],1,FALSE),""),
IFERROR(VLOOKUP($N655,all_tags[style],1,FALSE),""),
IFERROR(VLOOKUP($O655,all_tags[style],1,FALSE),"")
)</f>
        <v/>
      </c>
      <c r="AG655" s="5" t="str">
        <f>_xlfn.TEXTJOIN("#",TRUE,
IFERROR(VLOOKUP($F655,all_tags[theme],1,FALSE),""),
IFERROR(VLOOKUP($G655,all_tags[theme],1,FALSE),""),
IFERROR(VLOOKUP($H655,all_tags[theme],1,FALSE),""),
IFERROR(VLOOKUP($I655,all_tags[theme],1,FALSE),""),
IFERROR(VLOOKUP($J655,all_tags[theme],1,FALSE),""),
IFERROR(VLOOKUP($K655,all_tags[theme],1,FALSE),""),
IFERROR(VLOOKUP($L655,all_tags[theme],1,FALSE),""),
IFERROR(VLOOKUP($M655,all_tags[theme],1,FALSE),""),
IFERROR(VLOOKUP($N655,all_tags[theme],1,FALSE),""),
IFERROR(VLOOKUP($O655,all_tags[theme],1,FALSE),"")
)</f>
        <v/>
      </c>
      <c r="AH655" s="5" t="str">
        <f>_xlfn.TEXTJOIN("#",TRUE,
IFERROR(VLOOKUP($F655,all_tags[topic],1,FALSE),""),
IFERROR(VLOOKUP($G655,all_tags[topic],1,FALSE),""),
IFERROR(VLOOKUP($H655,all_tags[topic],1,FALSE),""),
IFERROR(VLOOKUP($I655,all_tags[topic],1,FALSE),""),
IFERROR(VLOOKUP($J655,all_tags[topic],1,FALSE),""),
IFERROR(VLOOKUP($K655,all_tags[topic],1,FALSE),""),
IFERROR(VLOOKUP($L655,all_tags[topic],1,FALSE),""),
IFERROR(VLOOKUP($M655,all_tags[topic],1,FALSE),""),
IFERROR(VLOOKUP($N655,all_tags[topic],1,FALSE),""),
IFERROR(VLOOKUP($O655,all_tags[topic],1,FALSE),"")
)</f>
        <v>technology</v>
      </c>
      <c r="AI655" s="5" t="str">
        <f>_xlfn.TEXTJOIN("#",TRUE,
IFERROR(VLOOKUP($F655,all_tags[area],1,FALSE),""),
IFERROR(VLOOKUP($G655,all_tags[area],1,FALSE),""),
IFERROR(VLOOKUP($H655,all_tags[area],1,FALSE),""),
IFERROR(VLOOKUP($I655,all_tags[area],1,FALSE),""),
IFERROR(VLOOKUP($J655,all_tags[area],1,FALSE),""),
IFERROR(VLOOKUP($K655,all_tags[area],1,FALSE),""),
IFERROR(VLOOKUP($L655,all_tags[area],1,FALSE),""),
IFERROR(VLOOKUP($M655,all_tags[area],1,FALSE),""),
IFERROR(VLOOKUP($N655,all_tags[area],1,FALSE),""),
IFERROR(VLOOKUP($O655,all_tags[area],1,FALSE),"")
)</f>
        <v>eda#automation</v>
      </c>
      <c r="AJ655" s="5" t="str">
        <f>_xlfn.TEXTJOIN("#",TRUE,
IFERROR(VLOOKUP($F655,all_tags[technology],1,FALSE),""),
IFERROR(VLOOKUP($G655,all_tags[technology],1,FALSE),""),
IFERROR(VLOOKUP($H655,all_tags[technology],1,FALSE),""),
IFERROR(VLOOKUP($I655,all_tags[technology],1,FALSE),""),
IFERROR(VLOOKUP($J655,all_tags[technology],1,FALSE),""),
IFERROR(VLOOKUP($K655,all_tags[technology],1,FALSE),""),
IFERROR(VLOOKUP($L655,all_tags[technology],1,FALSE),""),
IFERROR(VLOOKUP($M655,all_tags[technology],1,FALSE),""),
IFERROR(VLOOKUP($N655,all_tags[technology],1,FALSE),""),
IFERROR(VLOOKUP($O655,all_tags[technology],1,FALSE),"")
)</f>
        <v>rstats</v>
      </c>
      <c r="AK655" s="5" t="str">
        <f>_xlfn.TEXTJOIN("#",TRUE,
IFERROR(VLOOKUP($F655,all_tags[other],1,FALSE),""),
IFERROR(VLOOKUP($G655,all_tags[other],1,FALSE),""),
IFERROR(VLOOKUP($H655,all_tags[other],1,FALSE),""),
IFERROR(VLOOKUP($I655,all_tags[other],1,FALSE),""),
IFERROR(VLOOKUP($J655,all_tags[other],1,FALSE),""),
IFERROR(VLOOKUP($K655,all_tags[other],1,FALSE),""),
IFERROR(VLOOKUP($L655,all_tags[other],1,FALSE),""),
IFERROR(VLOOKUP($M655,all_tags[other],1,FALSE),""),
IFERROR(VLOOKUP($N655,all_tags[other],1,FALSE),""),
IFERROR(VLOOKUP($O655,all_tags[other],1,FALSE),"")
)</f>
        <v/>
      </c>
      <c r="AL655" t="str">
        <f t="shared" si="10"/>
        <v>post;paper;description;technology;eda;automation;rstats</v>
      </c>
    </row>
    <row r="656" spans="1:38" x14ac:dyDescent="0.25">
      <c r="A656" t="str">
        <f>source_data[[#This Row],[link_id]]</f>
        <v>L01433</v>
      </c>
      <c r="B656" t="str">
        <f>source_data[[#This Row],[link]]</f>
        <v>https://codenebula.io/javascript/frontend/dataviz/2019/04/18/automatically-generate-chart-colors-with-chart-js-d3s-color-scales/</v>
      </c>
      <c r="C656" t="str">
        <f>source_data[[#This Row],[article_title]]</f>
        <v>Automatically Generate Chart Colors with Chart.js &amp; D3's Color Scales</v>
      </c>
      <c r="D656" t="str">
        <f>source_data[[#This Row],[concatenate]]</f>
        <v>tutorial;data-viz;technology;colour;javascript;d3js</v>
      </c>
      <c r="E656">
        <f>source_data[[#This Row],[tag_count]]</f>
        <v>5</v>
      </c>
      <c r="F656" t="str" cm="1">
        <f t="array" ref="F656:K656">_xlfn.TEXTSPLIT(Table5[[#This Row],[concatenate]],";")</f>
        <v>tutorial</v>
      </c>
      <c r="G656" t="str">
        <v>data-viz</v>
      </c>
      <c r="H656" t="str">
        <v>technology</v>
      </c>
      <c r="I656" t="str">
        <v>colour</v>
      </c>
      <c r="J656" t="str">
        <v>javascript</v>
      </c>
      <c r="K656" t="str">
        <v>d3js</v>
      </c>
      <c r="Q656">
        <f>IF(ISBLANK(F656),-1,COUNTIF(all_tags[],F656)-COUNTIF(all_tags[category],F656))</f>
        <v>1</v>
      </c>
      <c r="R656">
        <f>IF(ISBLANK(G656),-1,COUNTIF(all_tags[],G656)-COUNTIF(all_tags[category],G656))</f>
        <v>1</v>
      </c>
      <c r="S656">
        <f>IF(ISBLANK(H656),-1,COUNTIF(all_tags[],H656)-COUNTIF(all_tags[category],H656))</f>
        <v>1</v>
      </c>
      <c r="T656">
        <f>IF(ISBLANK(I656),-1,COUNTIF(all_tags[],I656)-COUNTIF(all_tags[category],I656))</f>
        <v>1</v>
      </c>
      <c r="U656">
        <f>IF(ISBLANK(J656),-1,COUNTIF(all_tags[],J656)-COUNTIF(all_tags[category],J656))</f>
        <v>1</v>
      </c>
      <c r="V656">
        <f>IF(ISBLANK(K656),-1,COUNTIF(all_tags[],K656)-COUNTIF(all_tags[category],K656))</f>
        <v>1</v>
      </c>
      <c r="W656">
        <f>IF(ISBLANK(L656),-1,COUNTIF(all_tags[],L656)-COUNTIF(all_tags[category],L656))</f>
        <v>-1</v>
      </c>
      <c r="X656">
        <f>IF(ISBLANK(M656),-1,COUNTIF(all_tags[],M656)-COUNTIF(all_tags[category],M656))</f>
        <v>-1</v>
      </c>
      <c r="Y656">
        <f>IF(ISBLANK(N656),-1,COUNTIF(all_tags[],N656)-COUNTIF(all_tags[category],N656))</f>
        <v>-1</v>
      </c>
      <c r="Z656">
        <f>IF(ISBLANK(O656),-1,COUNTIF(all_tags[],O656)-COUNTIF(all_tags[category],O656))</f>
        <v>-1</v>
      </c>
      <c r="AB656" t="str">
        <f>Table5[[#This Row],[link_id]]</f>
        <v>L01433</v>
      </c>
      <c r="AC656" s="5" t="str">
        <f>_xlfn.TEXTJOIN("#",TRUE,
IFERROR(VLOOKUP($F656,all_tags[format],1,FALSE),""),
IFERROR(VLOOKUP($G656,all_tags[format],1,FALSE),""),
IFERROR(VLOOKUP($H656,all_tags[format],1,FALSE),""),
IFERROR(VLOOKUP($I656,all_tags[format],1,FALSE),""),
IFERROR(VLOOKUP($J656,all_tags[format],1,FALSE),""),
IFERROR(VLOOKUP($K656,all_tags[format],1,FALSE),""),
IFERROR(VLOOKUP($L656,all_tags[format],1,FALSE),""),
IFERROR(VLOOKUP($M656,all_tags[format],1,FALSE),""),
IFERROR(VLOOKUP($N656,all_tags[format],1,FALSE),""),
IFERROR(VLOOKUP($O656,all_tags[format],1,FALSE),"")
)</f>
        <v/>
      </c>
      <c r="AD656" s="5" t="str">
        <f>_xlfn.TEXTJOIN("#",TRUE,
IFERROR(VLOOKUP($F656,all_tags[type],1,FALSE),""),
IFERROR(VLOOKUP($G656,all_tags[type],1,FALSE),""),
IFERROR(VLOOKUP($H656,all_tags[type],1,FALSE),""),
IFERROR(VLOOKUP($I656,all_tags[type],1,FALSE),""),
IFERROR(VLOOKUP($J656,all_tags[type],1,FALSE),""),
IFERROR(VLOOKUP($K656,all_tags[type],1,FALSE),""),
IFERROR(VLOOKUP($L656,all_tags[type],1,FALSE),""),
IFERROR(VLOOKUP($M656,all_tags[type],1,FALSE),""),
IFERROR(VLOOKUP($N656,all_tags[type],1,FALSE),""),
IFERROR(VLOOKUP($O656,all_tags[type],1,FALSE),"")
)</f>
        <v>tutorial</v>
      </c>
      <c r="AE656" s="5" t="str">
        <f>_xlfn.TEXTJOIN("#",TRUE,
IFERROR(VLOOKUP($F656,all_tags[level],1,FALSE),""),
IFERROR(VLOOKUP($G656,all_tags[level],1,FALSE),""),
IFERROR(VLOOKUP($H656,all_tags[level],1,FALSE),""),
IFERROR(VLOOKUP($I656,all_tags[level],1,FALSE),""),
IFERROR(VLOOKUP($J656,all_tags[level],1,FALSE),""),
IFERROR(VLOOKUP($K656,all_tags[level],1,FALSE),""),
IFERROR(VLOOKUP($L656,all_tags[level],1,FALSE),""),
IFERROR(VLOOKUP($M656,all_tags[level],1,FALSE),""),
IFERROR(VLOOKUP($N656,all_tags[level],1,FALSE),""),
IFERROR(VLOOKUP($O656,all_tags[level],1,FALSE),"")
)</f>
        <v/>
      </c>
      <c r="AF656" s="5" t="str">
        <f>_xlfn.TEXTJOIN("#",TRUE,
IFERROR(VLOOKUP($F656,all_tags[style],1,FALSE),""),
IFERROR(VLOOKUP($G656,all_tags[style],1,FALSE),""),
IFERROR(VLOOKUP($H656,all_tags[style],1,FALSE),""),
IFERROR(VLOOKUP($I656,all_tags[style],1,FALSE),""),
IFERROR(VLOOKUP($J656,all_tags[style],1,FALSE),""),
IFERROR(VLOOKUP($K656,all_tags[style],1,FALSE),""),
IFERROR(VLOOKUP($L656,all_tags[style],1,FALSE),""),
IFERROR(VLOOKUP($M656,all_tags[style],1,FALSE),""),
IFERROR(VLOOKUP($N656,all_tags[style],1,FALSE),""),
IFERROR(VLOOKUP($O656,all_tags[style],1,FALSE),"")
)</f>
        <v/>
      </c>
      <c r="AG656" s="5" t="str">
        <f>_xlfn.TEXTJOIN("#",TRUE,
IFERROR(VLOOKUP($F656,all_tags[theme],1,FALSE),""),
IFERROR(VLOOKUP($G656,all_tags[theme],1,FALSE),""),
IFERROR(VLOOKUP($H656,all_tags[theme],1,FALSE),""),
IFERROR(VLOOKUP($I656,all_tags[theme],1,FALSE),""),
IFERROR(VLOOKUP($J656,all_tags[theme],1,FALSE),""),
IFERROR(VLOOKUP($K656,all_tags[theme],1,FALSE),""),
IFERROR(VLOOKUP($L656,all_tags[theme],1,FALSE),""),
IFERROR(VLOOKUP($M656,all_tags[theme],1,FALSE),""),
IFERROR(VLOOKUP($N656,all_tags[theme],1,FALSE),""),
IFERROR(VLOOKUP($O656,all_tags[theme],1,FALSE),"")
)</f>
        <v>data-viz</v>
      </c>
      <c r="AH656" s="5" t="str">
        <f>_xlfn.TEXTJOIN("#",TRUE,
IFERROR(VLOOKUP($F656,all_tags[topic],1,FALSE),""),
IFERROR(VLOOKUP($G656,all_tags[topic],1,FALSE),""),
IFERROR(VLOOKUP($H656,all_tags[topic],1,FALSE),""),
IFERROR(VLOOKUP($I656,all_tags[topic],1,FALSE),""),
IFERROR(VLOOKUP($J656,all_tags[topic],1,FALSE),""),
IFERROR(VLOOKUP($K656,all_tags[topic],1,FALSE),""),
IFERROR(VLOOKUP($L656,all_tags[topic],1,FALSE),""),
IFERROR(VLOOKUP($M656,all_tags[topic],1,FALSE),""),
IFERROR(VLOOKUP($N656,all_tags[topic],1,FALSE),""),
IFERROR(VLOOKUP($O656,all_tags[topic],1,FALSE),"")
)</f>
        <v>technology</v>
      </c>
      <c r="AI656" s="5" t="str">
        <f>_xlfn.TEXTJOIN("#",TRUE,
IFERROR(VLOOKUP($F656,all_tags[area],1,FALSE),""),
IFERROR(VLOOKUP($G656,all_tags[area],1,FALSE),""),
IFERROR(VLOOKUP($H656,all_tags[area],1,FALSE),""),
IFERROR(VLOOKUP($I656,all_tags[area],1,FALSE),""),
IFERROR(VLOOKUP($J656,all_tags[area],1,FALSE),""),
IFERROR(VLOOKUP($K656,all_tags[area],1,FALSE),""),
IFERROR(VLOOKUP($L656,all_tags[area],1,FALSE),""),
IFERROR(VLOOKUP($M656,all_tags[area],1,FALSE),""),
IFERROR(VLOOKUP($N656,all_tags[area],1,FALSE),""),
IFERROR(VLOOKUP($O656,all_tags[area],1,FALSE),"")
)</f>
        <v>colour</v>
      </c>
      <c r="AJ656" s="5" t="str">
        <f>_xlfn.TEXTJOIN("#",TRUE,
IFERROR(VLOOKUP($F656,all_tags[technology],1,FALSE),""),
IFERROR(VLOOKUP($G656,all_tags[technology],1,FALSE),""),
IFERROR(VLOOKUP($H656,all_tags[technology],1,FALSE),""),
IFERROR(VLOOKUP($I656,all_tags[technology],1,FALSE),""),
IFERROR(VLOOKUP($J656,all_tags[technology],1,FALSE),""),
IFERROR(VLOOKUP($K656,all_tags[technology],1,FALSE),""),
IFERROR(VLOOKUP($L656,all_tags[technology],1,FALSE),""),
IFERROR(VLOOKUP($M656,all_tags[technology],1,FALSE),""),
IFERROR(VLOOKUP($N656,all_tags[technology],1,FALSE),""),
IFERROR(VLOOKUP($O656,all_tags[technology],1,FALSE),"")
)</f>
        <v>javascript#d3js</v>
      </c>
      <c r="AK656" s="5" t="str">
        <f>_xlfn.TEXTJOIN("#",TRUE,
IFERROR(VLOOKUP($F656,all_tags[other],1,FALSE),""),
IFERROR(VLOOKUP($G656,all_tags[other],1,FALSE),""),
IFERROR(VLOOKUP($H656,all_tags[other],1,FALSE),""),
IFERROR(VLOOKUP($I656,all_tags[other],1,FALSE),""),
IFERROR(VLOOKUP($J656,all_tags[other],1,FALSE),""),
IFERROR(VLOOKUP($K656,all_tags[other],1,FALSE),""),
IFERROR(VLOOKUP($L656,all_tags[other],1,FALSE),""),
IFERROR(VLOOKUP($M656,all_tags[other],1,FALSE),""),
IFERROR(VLOOKUP($N656,all_tags[other],1,FALSE),""),
IFERROR(VLOOKUP($O656,all_tags[other],1,FALSE),"")
)</f>
        <v/>
      </c>
      <c r="AL656" t="str">
        <f t="shared" si="10"/>
        <v>tutorial;data-viz;technology;colour;javascript;d3js</v>
      </c>
    </row>
    <row r="657" spans="1:38" x14ac:dyDescent="0.25">
      <c r="A657" t="str">
        <f>source_data[[#This Row],[link_id]]</f>
        <v>L01434</v>
      </c>
      <c r="B657" t="str">
        <f>source_data[[#This Row],[link]]</f>
        <v>https://twitter.com/jeremiahbohr/status/1118946536921153536</v>
      </c>
      <c r="C657" t="str">
        <f>source_data[[#This Row],[article_title]]</f>
        <v>Here's a network version of the #MuellerReport. "ongoing matter" refers to redactions. Trump, Flynn, and Russia look central.</v>
      </c>
      <c r="D657" t="str">
        <f>source_data[[#This Row],[concatenate]]</f>
        <v>visual;example;data-viz;network-graph</v>
      </c>
      <c r="E657">
        <f>source_data[[#This Row],[tag_count]]</f>
        <v>5</v>
      </c>
      <c r="F657" t="str" cm="1">
        <f t="array" ref="F657:I657">_xlfn.TEXTSPLIT(Table5[[#This Row],[concatenate]],";")</f>
        <v>visual</v>
      </c>
      <c r="G657" t="str">
        <v>example</v>
      </c>
      <c r="H657" t="str">
        <v>data-viz</v>
      </c>
      <c r="I657" t="str">
        <v>network-graph</v>
      </c>
      <c r="Q657">
        <f>IF(ISBLANK(F657),-1,COUNTIF(all_tags[],F657)-COUNTIF(all_tags[category],F657))</f>
        <v>1</v>
      </c>
      <c r="R657">
        <f>IF(ISBLANK(G657),-1,COUNTIF(all_tags[],G657)-COUNTIF(all_tags[category],G657))</f>
        <v>1</v>
      </c>
      <c r="S657">
        <f>IF(ISBLANK(H657),-1,COUNTIF(all_tags[],H657)-COUNTIF(all_tags[category],H657))</f>
        <v>1</v>
      </c>
      <c r="T657">
        <f>IF(ISBLANK(I657),-1,COUNTIF(all_tags[],I657)-COUNTIF(all_tags[category],I657))</f>
        <v>1</v>
      </c>
      <c r="U657">
        <f>IF(ISBLANK(J657),-1,COUNTIF(all_tags[],J657)-COUNTIF(all_tags[category],J657))</f>
        <v>-1</v>
      </c>
      <c r="V657">
        <f>IF(ISBLANK(K657),-1,COUNTIF(all_tags[],K657)-COUNTIF(all_tags[category],K657))</f>
        <v>-1</v>
      </c>
      <c r="W657">
        <f>IF(ISBLANK(L657),-1,COUNTIF(all_tags[],L657)-COUNTIF(all_tags[category],L657))</f>
        <v>-1</v>
      </c>
      <c r="X657">
        <f>IF(ISBLANK(M657),-1,COUNTIF(all_tags[],M657)-COUNTIF(all_tags[category],M657))</f>
        <v>-1</v>
      </c>
      <c r="Y657">
        <f>IF(ISBLANK(N657),-1,COUNTIF(all_tags[],N657)-COUNTIF(all_tags[category],N657))</f>
        <v>-1</v>
      </c>
      <c r="Z657">
        <f>IF(ISBLANK(O657),-1,COUNTIF(all_tags[],O657)-COUNTIF(all_tags[category],O657))</f>
        <v>-1</v>
      </c>
      <c r="AB657" t="str">
        <f>Table5[[#This Row],[link_id]]</f>
        <v>L01434</v>
      </c>
      <c r="AC657" s="5" t="str">
        <f>_xlfn.TEXTJOIN("#",TRUE,
IFERROR(VLOOKUP($F657,all_tags[format],1,FALSE),""),
IFERROR(VLOOKUP($G657,all_tags[format],1,FALSE),""),
IFERROR(VLOOKUP($H657,all_tags[format],1,FALSE),""),
IFERROR(VLOOKUP($I657,all_tags[format],1,FALSE),""),
IFERROR(VLOOKUP($J657,all_tags[format],1,FALSE),""),
IFERROR(VLOOKUP($K657,all_tags[format],1,FALSE),""),
IFERROR(VLOOKUP($L657,all_tags[format],1,FALSE),""),
IFERROR(VLOOKUP($M657,all_tags[format],1,FALSE),""),
IFERROR(VLOOKUP($N657,all_tags[format],1,FALSE),""),
IFERROR(VLOOKUP($O657,all_tags[format],1,FALSE),"")
)</f>
        <v/>
      </c>
      <c r="AD657" s="5" t="str">
        <f>_xlfn.TEXTJOIN("#",TRUE,
IFERROR(VLOOKUP($F657,all_tags[type],1,FALSE),""),
IFERROR(VLOOKUP($G657,all_tags[type],1,FALSE),""),
IFERROR(VLOOKUP($H657,all_tags[type],1,FALSE),""),
IFERROR(VLOOKUP($I657,all_tags[type],1,FALSE),""),
IFERROR(VLOOKUP($J657,all_tags[type],1,FALSE),""),
IFERROR(VLOOKUP($K657,all_tags[type],1,FALSE),""),
IFERROR(VLOOKUP($L657,all_tags[type],1,FALSE),""),
IFERROR(VLOOKUP($M657,all_tags[type],1,FALSE),""),
IFERROR(VLOOKUP($N657,all_tags[type],1,FALSE),""),
IFERROR(VLOOKUP($O657,all_tags[type],1,FALSE),"")
)</f>
        <v>visual</v>
      </c>
      <c r="AE657" s="5" t="str">
        <f>_xlfn.TEXTJOIN("#",TRUE,
IFERROR(VLOOKUP($F657,all_tags[level],1,FALSE),""),
IFERROR(VLOOKUP($G657,all_tags[level],1,FALSE),""),
IFERROR(VLOOKUP($H657,all_tags[level],1,FALSE),""),
IFERROR(VLOOKUP($I657,all_tags[level],1,FALSE),""),
IFERROR(VLOOKUP($J657,all_tags[level],1,FALSE),""),
IFERROR(VLOOKUP($K657,all_tags[level],1,FALSE),""),
IFERROR(VLOOKUP($L657,all_tags[level],1,FALSE),""),
IFERROR(VLOOKUP($M657,all_tags[level],1,FALSE),""),
IFERROR(VLOOKUP($N657,all_tags[level],1,FALSE),""),
IFERROR(VLOOKUP($O657,all_tags[level],1,FALSE),"")
)</f>
        <v>example</v>
      </c>
      <c r="AF657" s="5" t="str">
        <f>_xlfn.TEXTJOIN("#",TRUE,
IFERROR(VLOOKUP($F657,all_tags[style],1,FALSE),""),
IFERROR(VLOOKUP($G657,all_tags[style],1,FALSE),""),
IFERROR(VLOOKUP($H657,all_tags[style],1,FALSE),""),
IFERROR(VLOOKUP($I657,all_tags[style],1,FALSE),""),
IFERROR(VLOOKUP($J657,all_tags[style],1,FALSE),""),
IFERROR(VLOOKUP($K657,all_tags[style],1,FALSE),""),
IFERROR(VLOOKUP($L657,all_tags[style],1,FALSE),""),
IFERROR(VLOOKUP($M657,all_tags[style],1,FALSE),""),
IFERROR(VLOOKUP($N657,all_tags[style],1,FALSE),""),
IFERROR(VLOOKUP($O657,all_tags[style],1,FALSE),"")
)</f>
        <v/>
      </c>
      <c r="AG657" s="5" t="str">
        <f>_xlfn.TEXTJOIN("#",TRUE,
IFERROR(VLOOKUP($F657,all_tags[theme],1,FALSE),""),
IFERROR(VLOOKUP($G657,all_tags[theme],1,FALSE),""),
IFERROR(VLOOKUP($H657,all_tags[theme],1,FALSE),""),
IFERROR(VLOOKUP($I657,all_tags[theme],1,FALSE),""),
IFERROR(VLOOKUP($J657,all_tags[theme],1,FALSE),""),
IFERROR(VLOOKUP($K657,all_tags[theme],1,FALSE),""),
IFERROR(VLOOKUP($L657,all_tags[theme],1,FALSE),""),
IFERROR(VLOOKUP($M657,all_tags[theme],1,FALSE),""),
IFERROR(VLOOKUP($N657,all_tags[theme],1,FALSE),""),
IFERROR(VLOOKUP($O657,all_tags[theme],1,FALSE),"")
)</f>
        <v>data-viz</v>
      </c>
      <c r="AH657" s="5" t="str">
        <f>_xlfn.TEXTJOIN("#",TRUE,
IFERROR(VLOOKUP($F657,all_tags[topic],1,FALSE),""),
IFERROR(VLOOKUP($G657,all_tags[topic],1,FALSE),""),
IFERROR(VLOOKUP($H657,all_tags[topic],1,FALSE),""),
IFERROR(VLOOKUP($I657,all_tags[topic],1,FALSE),""),
IFERROR(VLOOKUP($J657,all_tags[topic],1,FALSE),""),
IFERROR(VLOOKUP($K657,all_tags[topic],1,FALSE),""),
IFERROR(VLOOKUP($L657,all_tags[topic],1,FALSE),""),
IFERROR(VLOOKUP($M657,all_tags[topic],1,FALSE),""),
IFERROR(VLOOKUP($N657,all_tags[topic],1,FALSE),""),
IFERROR(VLOOKUP($O657,all_tags[topic],1,FALSE),"")
)</f>
        <v/>
      </c>
      <c r="AI657" s="5" t="str">
        <f>_xlfn.TEXTJOIN("#",TRUE,
IFERROR(VLOOKUP($F657,all_tags[area],1,FALSE),""),
IFERROR(VLOOKUP($G657,all_tags[area],1,FALSE),""),
IFERROR(VLOOKUP($H657,all_tags[area],1,FALSE),""),
IFERROR(VLOOKUP($I657,all_tags[area],1,FALSE),""),
IFERROR(VLOOKUP($J657,all_tags[area],1,FALSE),""),
IFERROR(VLOOKUP($K657,all_tags[area],1,FALSE),""),
IFERROR(VLOOKUP($L657,all_tags[area],1,FALSE),""),
IFERROR(VLOOKUP($M657,all_tags[area],1,FALSE),""),
IFERROR(VLOOKUP($N657,all_tags[area],1,FALSE),""),
IFERROR(VLOOKUP($O657,all_tags[area],1,FALSE),"")
)</f>
        <v>network-graph</v>
      </c>
      <c r="AJ657" s="5" t="str">
        <f>_xlfn.TEXTJOIN("#",TRUE,
IFERROR(VLOOKUP($F657,all_tags[technology],1,FALSE),""),
IFERROR(VLOOKUP($G657,all_tags[technology],1,FALSE),""),
IFERROR(VLOOKUP($H657,all_tags[technology],1,FALSE),""),
IFERROR(VLOOKUP($I657,all_tags[technology],1,FALSE),""),
IFERROR(VLOOKUP($J657,all_tags[technology],1,FALSE),""),
IFERROR(VLOOKUP($K657,all_tags[technology],1,FALSE),""),
IFERROR(VLOOKUP($L657,all_tags[technology],1,FALSE),""),
IFERROR(VLOOKUP($M657,all_tags[technology],1,FALSE),""),
IFERROR(VLOOKUP($N657,all_tags[technology],1,FALSE),""),
IFERROR(VLOOKUP($O657,all_tags[technology],1,FALSE),"")
)</f>
        <v/>
      </c>
      <c r="AK657" s="5" t="str">
        <f>_xlfn.TEXTJOIN("#",TRUE,
IFERROR(VLOOKUP($F657,all_tags[other],1,FALSE),""),
IFERROR(VLOOKUP($G657,all_tags[other],1,FALSE),""),
IFERROR(VLOOKUP($H657,all_tags[other],1,FALSE),""),
IFERROR(VLOOKUP($I657,all_tags[other],1,FALSE),""),
IFERROR(VLOOKUP($J657,all_tags[other],1,FALSE),""),
IFERROR(VLOOKUP($K657,all_tags[other],1,FALSE),""),
IFERROR(VLOOKUP($L657,all_tags[other],1,FALSE),""),
IFERROR(VLOOKUP($M657,all_tags[other],1,FALSE),""),
IFERROR(VLOOKUP($N657,all_tags[other],1,FALSE),""),
IFERROR(VLOOKUP($O657,all_tags[other],1,FALSE),"")
)</f>
        <v/>
      </c>
      <c r="AL657" t="str">
        <f t="shared" si="10"/>
        <v>visual;example;data-viz;network-graph</v>
      </c>
    </row>
    <row r="658" spans="1:38" ht="30" x14ac:dyDescent="0.25">
      <c r="A658" t="str">
        <f>source_data[[#This Row],[link_id]]</f>
        <v>L01435</v>
      </c>
      <c r="B658" t="str">
        <f>source_data[[#This Row],[link]]</f>
        <v>https://eagereyes.org/blog/2019/critiquing-and-redesigning</v>
      </c>
      <c r="C658" t="str">
        <f>source_data[[#This Row],[article_title]]</f>
        <v>Critiquing and Redesigning</v>
      </c>
      <c r="D658" t="str">
        <f>source_data[[#This Row],[concatenate]]</f>
        <v>post;recommendation;example;data-viz;inspiration</v>
      </c>
      <c r="E658">
        <f>source_data[[#This Row],[tag_count]]</f>
        <v>5</v>
      </c>
      <c r="F658" t="str" cm="1">
        <f t="array" ref="F658:J658">_xlfn.TEXTSPLIT(Table5[[#This Row],[concatenate]],";")</f>
        <v>post</v>
      </c>
      <c r="G658" t="str">
        <v>recommendation</v>
      </c>
      <c r="H658" t="str">
        <v>example</v>
      </c>
      <c r="I658" t="str">
        <v>data-viz</v>
      </c>
      <c r="J658" t="str">
        <v>inspiration</v>
      </c>
      <c r="Q658">
        <f>IF(ISBLANK(F658),-1,COUNTIF(all_tags[],F658)-COUNTIF(all_tags[category],F658))</f>
        <v>1</v>
      </c>
      <c r="R658">
        <f>IF(ISBLANK(G658),-1,COUNTIF(all_tags[],G658)-COUNTIF(all_tags[category],G658))</f>
        <v>1</v>
      </c>
      <c r="S658">
        <f>IF(ISBLANK(H658),-1,COUNTIF(all_tags[],H658)-COUNTIF(all_tags[category],H658))</f>
        <v>1</v>
      </c>
      <c r="T658">
        <f>IF(ISBLANK(I658),-1,COUNTIF(all_tags[],I658)-COUNTIF(all_tags[category],I658))</f>
        <v>1</v>
      </c>
      <c r="U658">
        <f>IF(ISBLANK(J658),-1,COUNTIF(all_tags[],J658)-COUNTIF(all_tags[category],J658))</f>
        <v>1</v>
      </c>
      <c r="V658">
        <f>IF(ISBLANK(K658),-1,COUNTIF(all_tags[],K658)-COUNTIF(all_tags[category],K658))</f>
        <v>-1</v>
      </c>
      <c r="W658">
        <f>IF(ISBLANK(L658),-1,COUNTIF(all_tags[],L658)-COUNTIF(all_tags[category],L658))</f>
        <v>-1</v>
      </c>
      <c r="X658">
        <f>IF(ISBLANK(M658),-1,COUNTIF(all_tags[],M658)-COUNTIF(all_tags[category],M658))</f>
        <v>-1</v>
      </c>
      <c r="Y658">
        <f>IF(ISBLANK(N658),-1,COUNTIF(all_tags[],N658)-COUNTIF(all_tags[category],N658))</f>
        <v>-1</v>
      </c>
      <c r="Z658">
        <f>IF(ISBLANK(O658),-1,COUNTIF(all_tags[],O658)-COUNTIF(all_tags[category],O658))</f>
        <v>-1</v>
      </c>
      <c r="AB658" t="str">
        <f>Table5[[#This Row],[link_id]]</f>
        <v>L01435</v>
      </c>
      <c r="AC658" s="5" t="str">
        <f>_xlfn.TEXTJOIN("#",TRUE,
IFERROR(VLOOKUP($F658,all_tags[format],1,FALSE),""),
IFERROR(VLOOKUP($G658,all_tags[format],1,FALSE),""),
IFERROR(VLOOKUP($H658,all_tags[format],1,FALSE),""),
IFERROR(VLOOKUP($I658,all_tags[format],1,FALSE),""),
IFERROR(VLOOKUP($J658,all_tags[format],1,FALSE),""),
IFERROR(VLOOKUP($K658,all_tags[format],1,FALSE),""),
IFERROR(VLOOKUP($L658,all_tags[format],1,FALSE),""),
IFERROR(VLOOKUP($M658,all_tags[format],1,FALSE),""),
IFERROR(VLOOKUP($N658,all_tags[format],1,FALSE),""),
IFERROR(VLOOKUP($O658,all_tags[format],1,FALSE),"")
)</f>
        <v>post</v>
      </c>
      <c r="AD658" s="5" t="str">
        <f>_xlfn.TEXTJOIN("#",TRUE,
IFERROR(VLOOKUP($F658,all_tags[type],1,FALSE),""),
IFERROR(VLOOKUP($G658,all_tags[type],1,FALSE),""),
IFERROR(VLOOKUP($H658,all_tags[type],1,FALSE),""),
IFERROR(VLOOKUP($I658,all_tags[type],1,FALSE),""),
IFERROR(VLOOKUP($J658,all_tags[type],1,FALSE),""),
IFERROR(VLOOKUP($K658,all_tags[type],1,FALSE),""),
IFERROR(VLOOKUP($L658,all_tags[type],1,FALSE),""),
IFERROR(VLOOKUP($M658,all_tags[type],1,FALSE),""),
IFERROR(VLOOKUP($N658,all_tags[type],1,FALSE),""),
IFERROR(VLOOKUP($O658,all_tags[type],1,FALSE),"")
)</f>
        <v>recommendation</v>
      </c>
      <c r="AE658" s="5" t="str">
        <f>_xlfn.TEXTJOIN("#",TRUE,
IFERROR(VLOOKUP($F658,all_tags[level],1,FALSE),""),
IFERROR(VLOOKUP($G658,all_tags[level],1,FALSE),""),
IFERROR(VLOOKUP($H658,all_tags[level],1,FALSE),""),
IFERROR(VLOOKUP($I658,all_tags[level],1,FALSE),""),
IFERROR(VLOOKUP($J658,all_tags[level],1,FALSE),""),
IFERROR(VLOOKUP($K658,all_tags[level],1,FALSE),""),
IFERROR(VLOOKUP($L658,all_tags[level],1,FALSE),""),
IFERROR(VLOOKUP($M658,all_tags[level],1,FALSE),""),
IFERROR(VLOOKUP($N658,all_tags[level],1,FALSE),""),
IFERROR(VLOOKUP($O658,all_tags[level],1,FALSE),"")
)</f>
        <v>example</v>
      </c>
      <c r="AF658" s="5" t="str">
        <f>_xlfn.TEXTJOIN("#",TRUE,
IFERROR(VLOOKUP($F658,all_tags[style],1,FALSE),""),
IFERROR(VLOOKUP($G658,all_tags[style],1,FALSE),""),
IFERROR(VLOOKUP($H658,all_tags[style],1,FALSE),""),
IFERROR(VLOOKUP($I658,all_tags[style],1,FALSE),""),
IFERROR(VLOOKUP($J658,all_tags[style],1,FALSE),""),
IFERROR(VLOOKUP($K658,all_tags[style],1,FALSE),""),
IFERROR(VLOOKUP($L658,all_tags[style],1,FALSE),""),
IFERROR(VLOOKUP($M658,all_tags[style],1,FALSE),""),
IFERROR(VLOOKUP($N658,all_tags[style],1,FALSE),""),
IFERROR(VLOOKUP($O658,all_tags[style],1,FALSE),"")
)</f>
        <v/>
      </c>
      <c r="AG658" s="5" t="str">
        <f>_xlfn.TEXTJOIN("#",TRUE,
IFERROR(VLOOKUP($F658,all_tags[theme],1,FALSE),""),
IFERROR(VLOOKUP($G658,all_tags[theme],1,FALSE),""),
IFERROR(VLOOKUP($H658,all_tags[theme],1,FALSE),""),
IFERROR(VLOOKUP($I658,all_tags[theme],1,FALSE),""),
IFERROR(VLOOKUP($J658,all_tags[theme],1,FALSE),""),
IFERROR(VLOOKUP($K658,all_tags[theme],1,FALSE),""),
IFERROR(VLOOKUP($L658,all_tags[theme],1,FALSE),""),
IFERROR(VLOOKUP($M658,all_tags[theme],1,FALSE),""),
IFERROR(VLOOKUP($N658,all_tags[theme],1,FALSE),""),
IFERROR(VLOOKUP($O658,all_tags[theme],1,FALSE),"")
)</f>
        <v>data-viz</v>
      </c>
      <c r="AH658" s="5" t="str">
        <f>_xlfn.TEXTJOIN("#",TRUE,
IFERROR(VLOOKUP($F658,all_tags[topic],1,FALSE),""),
IFERROR(VLOOKUP($G658,all_tags[topic],1,FALSE),""),
IFERROR(VLOOKUP($H658,all_tags[topic],1,FALSE),""),
IFERROR(VLOOKUP($I658,all_tags[topic],1,FALSE),""),
IFERROR(VLOOKUP($J658,all_tags[topic],1,FALSE),""),
IFERROR(VLOOKUP($K658,all_tags[topic],1,FALSE),""),
IFERROR(VLOOKUP($L658,all_tags[topic],1,FALSE),""),
IFERROR(VLOOKUP($M658,all_tags[topic],1,FALSE),""),
IFERROR(VLOOKUP($N658,all_tags[topic],1,FALSE),""),
IFERROR(VLOOKUP($O658,all_tags[topic],1,FALSE),"")
)</f>
        <v/>
      </c>
      <c r="AI658" s="5" t="str">
        <f>_xlfn.TEXTJOIN("#",TRUE,
IFERROR(VLOOKUP($F658,all_tags[area],1,FALSE),""),
IFERROR(VLOOKUP($G658,all_tags[area],1,FALSE),""),
IFERROR(VLOOKUP($H658,all_tags[area],1,FALSE),""),
IFERROR(VLOOKUP($I658,all_tags[area],1,FALSE),""),
IFERROR(VLOOKUP($J658,all_tags[area],1,FALSE),""),
IFERROR(VLOOKUP($K658,all_tags[area],1,FALSE),""),
IFERROR(VLOOKUP($L658,all_tags[area],1,FALSE),""),
IFERROR(VLOOKUP($M658,all_tags[area],1,FALSE),""),
IFERROR(VLOOKUP($N658,all_tags[area],1,FALSE),""),
IFERROR(VLOOKUP($O658,all_tags[area],1,FALSE),"")
)</f>
        <v/>
      </c>
      <c r="AJ658" s="5" t="str">
        <f>_xlfn.TEXTJOIN("#",TRUE,
IFERROR(VLOOKUP($F658,all_tags[technology],1,FALSE),""),
IFERROR(VLOOKUP($G658,all_tags[technology],1,FALSE),""),
IFERROR(VLOOKUP($H658,all_tags[technology],1,FALSE),""),
IFERROR(VLOOKUP($I658,all_tags[technology],1,FALSE),""),
IFERROR(VLOOKUP($J658,all_tags[technology],1,FALSE),""),
IFERROR(VLOOKUP($K658,all_tags[technology],1,FALSE),""),
IFERROR(VLOOKUP($L658,all_tags[technology],1,FALSE),""),
IFERROR(VLOOKUP($M658,all_tags[technology],1,FALSE),""),
IFERROR(VLOOKUP($N658,all_tags[technology],1,FALSE),""),
IFERROR(VLOOKUP($O658,all_tags[technology],1,FALSE),"")
)</f>
        <v/>
      </c>
      <c r="AK658" s="5" t="str">
        <f>_xlfn.TEXTJOIN("#",TRUE,
IFERROR(VLOOKUP($F658,all_tags[other],1,FALSE),""),
IFERROR(VLOOKUP($G658,all_tags[other],1,FALSE),""),
IFERROR(VLOOKUP($H658,all_tags[other],1,FALSE),""),
IFERROR(VLOOKUP($I658,all_tags[other],1,FALSE),""),
IFERROR(VLOOKUP($J658,all_tags[other],1,FALSE),""),
IFERROR(VLOOKUP($K658,all_tags[other],1,FALSE),""),
IFERROR(VLOOKUP($L658,all_tags[other],1,FALSE),""),
IFERROR(VLOOKUP($M658,all_tags[other],1,FALSE),""),
IFERROR(VLOOKUP($N658,all_tags[other],1,FALSE),""),
IFERROR(VLOOKUP($O658,all_tags[other],1,FALSE),"")
)</f>
        <v>inspiration</v>
      </c>
      <c r="AL658" t="str">
        <f t="shared" si="10"/>
        <v>post;recommendation;example;data-viz;inspiration</v>
      </c>
    </row>
    <row r="659" spans="1:38" ht="45" x14ac:dyDescent="0.25">
      <c r="A659" t="str">
        <f>source_data[[#This Row],[link_id]]</f>
        <v>L01436</v>
      </c>
      <c r="B659" t="str">
        <f>source_data[[#This Row],[link]]</f>
        <v>https://ig.ft.com/india-pollution/</v>
      </c>
      <c r="C659" t="str">
        <f>source_data[[#This Row],[article_title]]</f>
        <v>Dirty air: how India became the most polluted country on earth</v>
      </c>
      <c r="D659" t="str">
        <f>source_data[[#This Row],[concatenate]]</f>
        <v>article;example;data-analysis;data-viz;inspiration;data-story;storytelling</v>
      </c>
      <c r="E659">
        <f>source_data[[#This Row],[tag_count]]</f>
        <v>6</v>
      </c>
      <c r="F659" t="str" cm="1">
        <f t="array" ref="F659:L659">_xlfn.TEXTSPLIT(Table5[[#This Row],[concatenate]],";")</f>
        <v>article</v>
      </c>
      <c r="G659" t="str">
        <v>example</v>
      </c>
      <c r="H659" t="str">
        <v>data-analysis</v>
      </c>
      <c r="I659" t="str">
        <v>data-viz</v>
      </c>
      <c r="J659" t="str">
        <v>inspiration</v>
      </c>
      <c r="K659" t="str">
        <v>data-story</v>
      </c>
      <c r="L659" t="str">
        <v>storytelling</v>
      </c>
      <c r="Q659">
        <f>IF(ISBLANK(F659),-1,COUNTIF(all_tags[],F659)-COUNTIF(all_tags[category],F659))</f>
        <v>1</v>
      </c>
      <c r="R659">
        <f>IF(ISBLANK(G659),-1,COUNTIF(all_tags[],G659)-COUNTIF(all_tags[category],G659))</f>
        <v>1</v>
      </c>
      <c r="S659">
        <f>IF(ISBLANK(H659),-1,COUNTIF(all_tags[],H659)-COUNTIF(all_tags[category],H659))</f>
        <v>1</v>
      </c>
      <c r="T659">
        <f>IF(ISBLANK(I659),-1,COUNTIF(all_tags[],I659)-COUNTIF(all_tags[category],I659))</f>
        <v>1</v>
      </c>
      <c r="U659">
        <f>IF(ISBLANK(J659),-1,COUNTIF(all_tags[],J659)-COUNTIF(all_tags[category],J659))</f>
        <v>1</v>
      </c>
      <c r="V659">
        <f>IF(ISBLANK(K659),-1,COUNTIF(all_tags[],K659)-COUNTIF(all_tags[category],K659))</f>
        <v>1</v>
      </c>
      <c r="W659">
        <f>IF(ISBLANK(L659),-1,COUNTIF(all_tags[],L659)-COUNTIF(all_tags[category],L659))</f>
        <v>1</v>
      </c>
      <c r="X659">
        <f>IF(ISBLANK(M659),-1,COUNTIF(all_tags[],M659)-COUNTIF(all_tags[category],M659))</f>
        <v>-1</v>
      </c>
      <c r="Y659">
        <f>IF(ISBLANK(N659),-1,COUNTIF(all_tags[],N659)-COUNTIF(all_tags[category],N659))</f>
        <v>-1</v>
      </c>
      <c r="Z659">
        <f>IF(ISBLANK(O659),-1,COUNTIF(all_tags[],O659)-COUNTIF(all_tags[category],O659))</f>
        <v>-1</v>
      </c>
      <c r="AB659" t="str">
        <f>Table5[[#This Row],[link_id]]</f>
        <v>L01436</v>
      </c>
      <c r="AC659" s="5" t="str">
        <f>_xlfn.TEXTJOIN("#",TRUE,
IFERROR(VLOOKUP($F659,all_tags[format],1,FALSE),""),
IFERROR(VLOOKUP($G659,all_tags[format],1,FALSE),""),
IFERROR(VLOOKUP($H659,all_tags[format],1,FALSE),""),
IFERROR(VLOOKUP($I659,all_tags[format],1,FALSE),""),
IFERROR(VLOOKUP($J659,all_tags[format],1,FALSE),""),
IFERROR(VLOOKUP($K659,all_tags[format],1,FALSE),""),
IFERROR(VLOOKUP($L659,all_tags[format],1,FALSE),""),
IFERROR(VLOOKUP($M659,all_tags[format],1,FALSE),""),
IFERROR(VLOOKUP($N659,all_tags[format],1,FALSE),""),
IFERROR(VLOOKUP($O659,all_tags[format],1,FALSE),"")
)</f>
        <v>article</v>
      </c>
      <c r="AD659" s="5" t="str">
        <f>_xlfn.TEXTJOIN("#",TRUE,
IFERROR(VLOOKUP($F659,all_tags[type],1,FALSE),""),
IFERROR(VLOOKUP($G659,all_tags[type],1,FALSE),""),
IFERROR(VLOOKUP($H659,all_tags[type],1,FALSE),""),
IFERROR(VLOOKUP($I659,all_tags[type],1,FALSE),""),
IFERROR(VLOOKUP($J659,all_tags[type],1,FALSE),""),
IFERROR(VLOOKUP($K659,all_tags[type],1,FALSE),""),
IFERROR(VLOOKUP($L659,all_tags[type],1,FALSE),""),
IFERROR(VLOOKUP($M659,all_tags[type],1,FALSE),""),
IFERROR(VLOOKUP($N659,all_tags[type],1,FALSE),""),
IFERROR(VLOOKUP($O659,all_tags[type],1,FALSE),"")
)</f>
        <v/>
      </c>
      <c r="AE659" s="5" t="str">
        <f>_xlfn.TEXTJOIN("#",TRUE,
IFERROR(VLOOKUP($F659,all_tags[level],1,FALSE),""),
IFERROR(VLOOKUP($G659,all_tags[level],1,FALSE),""),
IFERROR(VLOOKUP($H659,all_tags[level],1,FALSE),""),
IFERROR(VLOOKUP($I659,all_tags[level],1,FALSE),""),
IFERROR(VLOOKUP($J659,all_tags[level],1,FALSE),""),
IFERROR(VLOOKUP($K659,all_tags[level],1,FALSE),""),
IFERROR(VLOOKUP($L659,all_tags[level],1,FALSE),""),
IFERROR(VLOOKUP($M659,all_tags[level],1,FALSE),""),
IFERROR(VLOOKUP($N659,all_tags[level],1,FALSE),""),
IFERROR(VLOOKUP($O659,all_tags[level],1,FALSE),"")
)</f>
        <v>example</v>
      </c>
      <c r="AF659" s="5" t="str">
        <f>_xlfn.TEXTJOIN("#",TRUE,
IFERROR(VLOOKUP($F659,all_tags[style],1,FALSE),""),
IFERROR(VLOOKUP($G659,all_tags[style],1,FALSE),""),
IFERROR(VLOOKUP($H659,all_tags[style],1,FALSE),""),
IFERROR(VLOOKUP($I659,all_tags[style],1,FALSE),""),
IFERROR(VLOOKUP($J659,all_tags[style],1,FALSE),""),
IFERROR(VLOOKUP($K659,all_tags[style],1,FALSE),""),
IFERROR(VLOOKUP($L659,all_tags[style],1,FALSE),""),
IFERROR(VLOOKUP($M659,all_tags[style],1,FALSE),""),
IFERROR(VLOOKUP($N659,all_tags[style],1,FALSE),""),
IFERROR(VLOOKUP($O659,all_tags[style],1,FALSE),"")
)</f>
        <v/>
      </c>
      <c r="AG659" s="5" t="str">
        <f>_xlfn.TEXTJOIN("#",TRUE,
IFERROR(VLOOKUP($F659,all_tags[theme],1,FALSE),""),
IFERROR(VLOOKUP($G659,all_tags[theme],1,FALSE),""),
IFERROR(VLOOKUP($H659,all_tags[theme],1,FALSE),""),
IFERROR(VLOOKUP($I659,all_tags[theme],1,FALSE),""),
IFERROR(VLOOKUP($J659,all_tags[theme],1,FALSE),""),
IFERROR(VLOOKUP($K659,all_tags[theme],1,FALSE),""),
IFERROR(VLOOKUP($L659,all_tags[theme],1,FALSE),""),
IFERROR(VLOOKUP($M659,all_tags[theme],1,FALSE),""),
IFERROR(VLOOKUP($N659,all_tags[theme],1,FALSE),""),
IFERROR(VLOOKUP($O659,all_tags[theme],1,FALSE),"")
)</f>
        <v>data-analysis#data-viz</v>
      </c>
      <c r="AH659" s="5" t="str">
        <f>_xlfn.TEXTJOIN("#",TRUE,
IFERROR(VLOOKUP($F659,all_tags[topic],1,FALSE),""),
IFERROR(VLOOKUP($G659,all_tags[topic],1,FALSE),""),
IFERROR(VLOOKUP($H659,all_tags[topic],1,FALSE),""),
IFERROR(VLOOKUP($I659,all_tags[topic],1,FALSE),""),
IFERROR(VLOOKUP($J659,all_tags[topic],1,FALSE),""),
IFERROR(VLOOKUP($K659,all_tags[topic],1,FALSE),""),
IFERROR(VLOOKUP($L659,all_tags[topic],1,FALSE),""),
IFERROR(VLOOKUP($M659,all_tags[topic],1,FALSE),""),
IFERROR(VLOOKUP($N659,all_tags[topic],1,FALSE),""),
IFERROR(VLOOKUP($O659,all_tags[topic],1,FALSE),"")
)</f>
        <v/>
      </c>
      <c r="AI659" s="5" t="str">
        <f>_xlfn.TEXTJOIN("#",TRUE,
IFERROR(VLOOKUP($F659,all_tags[area],1,FALSE),""),
IFERROR(VLOOKUP($G659,all_tags[area],1,FALSE),""),
IFERROR(VLOOKUP($H659,all_tags[area],1,FALSE),""),
IFERROR(VLOOKUP($I659,all_tags[area],1,FALSE),""),
IFERROR(VLOOKUP($J659,all_tags[area],1,FALSE),""),
IFERROR(VLOOKUP($K659,all_tags[area],1,FALSE),""),
IFERROR(VLOOKUP($L659,all_tags[area],1,FALSE),""),
IFERROR(VLOOKUP($M659,all_tags[area],1,FALSE),""),
IFERROR(VLOOKUP($N659,all_tags[area],1,FALSE),""),
IFERROR(VLOOKUP($O659,all_tags[area],1,FALSE),"")
)</f>
        <v>data-story</v>
      </c>
      <c r="AJ659" s="5" t="str">
        <f>_xlfn.TEXTJOIN("#",TRUE,
IFERROR(VLOOKUP($F659,all_tags[technology],1,FALSE),""),
IFERROR(VLOOKUP($G659,all_tags[technology],1,FALSE),""),
IFERROR(VLOOKUP($H659,all_tags[technology],1,FALSE),""),
IFERROR(VLOOKUP($I659,all_tags[technology],1,FALSE),""),
IFERROR(VLOOKUP($J659,all_tags[technology],1,FALSE),""),
IFERROR(VLOOKUP($K659,all_tags[technology],1,FALSE),""),
IFERROR(VLOOKUP($L659,all_tags[technology],1,FALSE),""),
IFERROR(VLOOKUP($M659,all_tags[technology],1,FALSE),""),
IFERROR(VLOOKUP($N659,all_tags[technology],1,FALSE),""),
IFERROR(VLOOKUP($O659,all_tags[technology],1,FALSE),"")
)</f>
        <v/>
      </c>
      <c r="AK659" s="5" t="str">
        <f>_xlfn.TEXTJOIN("#",TRUE,
IFERROR(VLOOKUP($F659,all_tags[other],1,FALSE),""),
IFERROR(VLOOKUP($G659,all_tags[other],1,FALSE),""),
IFERROR(VLOOKUP($H659,all_tags[other],1,FALSE),""),
IFERROR(VLOOKUP($I659,all_tags[other],1,FALSE),""),
IFERROR(VLOOKUP($J659,all_tags[other],1,FALSE),""),
IFERROR(VLOOKUP($K659,all_tags[other],1,FALSE),""),
IFERROR(VLOOKUP($L659,all_tags[other],1,FALSE),""),
IFERROR(VLOOKUP($M659,all_tags[other],1,FALSE),""),
IFERROR(VLOOKUP($N659,all_tags[other],1,FALSE),""),
IFERROR(VLOOKUP($O659,all_tags[other],1,FALSE),"")
)</f>
        <v>inspiration#storytelling</v>
      </c>
      <c r="AL659" t="str">
        <f t="shared" si="10"/>
        <v>article;example;data-analysis;data-viz;data-story;inspiration;storytelling</v>
      </c>
    </row>
    <row r="660" spans="1:38" x14ac:dyDescent="0.25">
      <c r="A660" t="str">
        <f>source_data[[#This Row],[link_id]]</f>
        <v>L01437</v>
      </c>
      <c r="B660" t="str">
        <f>source_data[[#This Row],[link]]</f>
        <v>http://www.fabiocrameri.ch/colourmaps.php</v>
      </c>
      <c r="C660" t="str">
        <f>source_data[[#This Row],[article_title]]</f>
        <v>Scientific colour maps</v>
      </c>
      <c r="D660" t="str">
        <f>source_data[[#This Row],[concatenate]]</f>
        <v>package;tool;colour</v>
      </c>
      <c r="E660">
        <f>source_data[[#This Row],[tag_count]]</f>
        <v>4</v>
      </c>
      <c r="F660" t="str" cm="1">
        <f t="array" ref="F660:H660">_xlfn.TEXTSPLIT(Table5[[#This Row],[concatenate]],";")</f>
        <v>package</v>
      </c>
      <c r="G660" t="str">
        <v>tool</v>
      </c>
      <c r="H660" t="str">
        <v>colour</v>
      </c>
      <c r="Q660">
        <f>IF(ISBLANK(F660),-1,COUNTIF(all_tags[],F660)-COUNTIF(all_tags[category],F660))</f>
        <v>1</v>
      </c>
      <c r="R660">
        <f>IF(ISBLANK(G660),-1,COUNTIF(all_tags[],G660)-COUNTIF(all_tags[category],G660))</f>
        <v>1</v>
      </c>
      <c r="S660">
        <f>IF(ISBLANK(H660),-1,COUNTIF(all_tags[],H660)-COUNTIF(all_tags[category],H660))</f>
        <v>1</v>
      </c>
      <c r="T660">
        <f>IF(ISBLANK(I660),-1,COUNTIF(all_tags[],I660)-COUNTIF(all_tags[category],I660))</f>
        <v>-1</v>
      </c>
      <c r="U660">
        <f>IF(ISBLANK(J660),-1,COUNTIF(all_tags[],J660)-COUNTIF(all_tags[category],J660))</f>
        <v>-1</v>
      </c>
      <c r="V660">
        <f>IF(ISBLANK(K660),-1,COUNTIF(all_tags[],K660)-COUNTIF(all_tags[category],K660))</f>
        <v>-1</v>
      </c>
      <c r="W660">
        <f>IF(ISBLANK(L660),-1,COUNTIF(all_tags[],L660)-COUNTIF(all_tags[category],L660))</f>
        <v>-1</v>
      </c>
      <c r="X660">
        <f>IF(ISBLANK(M660),-1,COUNTIF(all_tags[],M660)-COUNTIF(all_tags[category],M660))</f>
        <v>-1</v>
      </c>
      <c r="Y660">
        <f>IF(ISBLANK(N660),-1,COUNTIF(all_tags[],N660)-COUNTIF(all_tags[category],N660))</f>
        <v>-1</v>
      </c>
      <c r="Z660">
        <f>IF(ISBLANK(O660),-1,COUNTIF(all_tags[],O660)-COUNTIF(all_tags[category],O660))</f>
        <v>-1</v>
      </c>
      <c r="AB660" t="str">
        <f>Table5[[#This Row],[link_id]]</f>
        <v>L01437</v>
      </c>
      <c r="AC660" s="5" t="str">
        <f>_xlfn.TEXTJOIN("#",TRUE,
IFERROR(VLOOKUP($F660,all_tags[format],1,FALSE),""),
IFERROR(VLOOKUP($G660,all_tags[format],1,FALSE),""),
IFERROR(VLOOKUP($H660,all_tags[format],1,FALSE),""),
IFERROR(VLOOKUP($I660,all_tags[format],1,FALSE),""),
IFERROR(VLOOKUP($J660,all_tags[format],1,FALSE),""),
IFERROR(VLOOKUP($K660,all_tags[format],1,FALSE),""),
IFERROR(VLOOKUP($L660,all_tags[format],1,FALSE),""),
IFERROR(VLOOKUP($M660,all_tags[format],1,FALSE),""),
IFERROR(VLOOKUP($N660,all_tags[format],1,FALSE),""),
IFERROR(VLOOKUP($O660,all_tags[format],1,FALSE),"")
)</f>
        <v>package</v>
      </c>
      <c r="AD660" s="5" t="str">
        <f>_xlfn.TEXTJOIN("#",TRUE,
IFERROR(VLOOKUP($F660,all_tags[type],1,FALSE),""),
IFERROR(VLOOKUP($G660,all_tags[type],1,FALSE),""),
IFERROR(VLOOKUP($H660,all_tags[type],1,FALSE),""),
IFERROR(VLOOKUP($I660,all_tags[type],1,FALSE),""),
IFERROR(VLOOKUP($J660,all_tags[type],1,FALSE),""),
IFERROR(VLOOKUP($K660,all_tags[type],1,FALSE),""),
IFERROR(VLOOKUP($L660,all_tags[type],1,FALSE),""),
IFERROR(VLOOKUP($M660,all_tags[type],1,FALSE),""),
IFERROR(VLOOKUP($N660,all_tags[type],1,FALSE),""),
IFERROR(VLOOKUP($O660,all_tags[type],1,FALSE),"")
)</f>
        <v/>
      </c>
      <c r="AE660" s="5" t="str">
        <f>_xlfn.TEXTJOIN("#",TRUE,
IFERROR(VLOOKUP($F660,all_tags[level],1,FALSE),""),
IFERROR(VLOOKUP($G660,all_tags[level],1,FALSE),""),
IFERROR(VLOOKUP($H660,all_tags[level],1,FALSE),""),
IFERROR(VLOOKUP($I660,all_tags[level],1,FALSE),""),
IFERROR(VLOOKUP($J660,all_tags[level],1,FALSE),""),
IFERROR(VLOOKUP($K660,all_tags[level],1,FALSE),""),
IFERROR(VLOOKUP($L660,all_tags[level],1,FALSE),""),
IFERROR(VLOOKUP($M660,all_tags[level],1,FALSE),""),
IFERROR(VLOOKUP($N660,all_tags[level],1,FALSE),""),
IFERROR(VLOOKUP($O660,all_tags[level],1,FALSE),"")
)</f>
        <v/>
      </c>
      <c r="AF660" s="5" t="str">
        <f>_xlfn.TEXTJOIN("#",TRUE,
IFERROR(VLOOKUP($F660,all_tags[style],1,FALSE),""),
IFERROR(VLOOKUP($G660,all_tags[style],1,FALSE),""),
IFERROR(VLOOKUP($H660,all_tags[style],1,FALSE),""),
IFERROR(VLOOKUP($I660,all_tags[style],1,FALSE),""),
IFERROR(VLOOKUP($J660,all_tags[style],1,FALSE),""),
IFERROR(VLOOKUP($K660,all_tags[style],1,FALSE),""),
IFERROR(VLOOKUP($L660,all_tags[style],1,FALSE),""),
IFERROR(VLOOKUP($M660,all_tags[style],1,FALSE),""),
IFERROR(VLOOKUP($N660,all_tags[style],1,FALSE),""),
IFERROR(VLOOKUP($O660,all_tags[style],1,FALSE),"")
)</f>
        <v/>
      </c>
      <c r="AG660" s="5" t="str">
        <f>_xlfn.TEXTJOIN("#",TRUE,
IFERROR(VLOOKUP($F660,all_tags[theme],1,FALSE),""),
IFERROR(VLOOKUP($G660,all_tags[theme],1,FALSE),""),
IFERROR(VLOOKUP($H660,all_tags[theme],1,FALSE),""),
IFERROR(VLOOKUP($I660,all_tags[theme],1,FALSE),""),
IFERROR(VLOOKUP($J660,all_tags[theme],1,FALSE),""),
IFERROR(VLOOKUP($K660,all_tags[theme],1,FALSE),""),
IFERROR(VLOOKUP($L660,all_tags[theme],1,FALSE),""),
IFERROR(VLOOKUP($M660,all_tags[theme],1,FALSE),""),
IFERROR(VLOOKUP($N660,all_tags[theme],1,FALSE),""),
IFERROR(VLOOKUP($O660,all_tags[theme],1,FALSE),"")
)</f>
        <v/>
      </c>
      <c r="AH660" s="5" t="str">
        <f>_xlfn.TEXTJOIN("#",TRUE,
IFERROR(VLOOKUP($F660,all_tags[topic],1,FALSE),""),
IFERROR(VLOOKUP($G660,all_tags[topic],1,FALSE),""),
IFERROR(VLOOKUP($H660,all_tags[topic],1,FALSE),""),
IFERROR(VLOOKUP($I660,all_tags[topic],1,FALSE),""),
IFERROR(VLOOKUP($J660,all_tags[topic],1,FALSE),""),
IFERROR(VLOOKUP($K660,all_tags[topic],1,FALSE),""),
IFERROR(VLOOKUP($L660,all_tags[topic],1,FALSE),""),
IFERROR(VLOOKUP($M660,all_tags[topic],1,FALSE),""),
IFERROR(VLOOKUP($N660,all_tags[topic],1,FALSE),""),
IFERROR(VLOOKUP($O660,all_tags[topic],1,FALSE),"")
)</f>
        <v>tool</v>
      </c>
      <c r="AI660" s="5" t="str">
        <f>_xlfn.TEXTJOIN("#",TRUE,
IFERROR(VLOOKUP($F660,all_tags[area],1,FALSE),""),
IFERROR(VLOOKUP($G660,all_tags[area],1,FALSE),""),
IFERROR(VLOOKUP($H660,all_tags[area],1,FALSE),""),
IFERROR(VLOOKUP($I660,all_tags[area],1,FALSE),""),
IFERROR(VLOOKUP($J660,all_tags[area],1,FALSE),""),
IFERROR(VLOOKUP($K660,all_tags[area],1,FALSE),""),
IFERROR(VLOOKUP($L660,all_tags[area],1,FALSE),""),
IFERROR(VLOOKUP($M660,all_tags[area],1,FALSE),""),
IFERROR(VLOOKUP($N660,all_tags[area],1,FALSE),""),
IFERROR(VLOOKUP($O660,all_tags[area],1,FALSE),"")
)</f>
        <v>colour</v>
      </c>
      <c r="AJ660" s="5" t="str">
        <f>_xlfn.TEXTJOIN("#",TRUE,
IFERROR(VLOOKUP($F660,all_tags[technology],1,FALSE),""),
IFERROR(VLOOKUP($G660,all_tags[technology],1,FALSE),""),
IFERROR(VLOOKUP($H660,all_tags[technology],1,FALSE),""),
IFERROR(VLOOKUP($I660,all_tags[technology],1,FALSE),""),
IFERROR(VLOOKUP($J660,all_tags[technology],1,FALSE),""),
IFERROR(VLOOKUP($K660,all_tags[technology],1,FALSE),""),
IFERROR(VLOOKUP($L660,all_tags[technology],1,FALSE),""),
IFERROR(VLOOKUP($M660,all_tags[technology],1,FALSE),""),
IFERROR(VLOOKUP($N660,all_tags[technology],1,FALSE),""),
IFERROR(VLOOKUP($O660,all_tags[technology],1,FALSE),"")
)</f>
        <v/>
      </c>
      <c r="AK660" s="5" t="str">
        <f>_xlfn.TEXTJOIN("#",TRUE,
IFERROR(VLOOKUP($F660,all_tags[other],1,FALSE),""),
IFERROR(VLOOKUP($G660,all_tags[other],1,FALSE),""),
IFERROR(VLOOKUP($H660,all_tags[other],1,FALSE),""),
IFERROR(VLOOKUP($I660,all_tags[other],1,FALSE),""),
IFERROR(VLOOKUP($J660,all_tags[other],1,FALSE),""),
IFERROR(VLOOKUP($K660,all_tags[other],1,FALSE),""),
IFERROR(VLOOKUP($L660,all_tags[other],1,FALSE),""),
IFERROR(VLOOKUP($M660,all_tags[other],1,FALSE),""),
IFERROR(VLOOKUP($N660,all_tags[other],1,FALSE),""),
IFERROR(VLOOKUP($O660,all_tags[other],1,FALSE),"")
)</f>
        <v/>
      </c>
      <c r="AL660" t="str">
        <f t="shared" si="10"/>
        <v>package;tool;colour</v>
      </c>
    </row>
    <row r="661" spans="1:38" x14ac:dyDescent="0.25">
      <c r="A661" t="str">
        <f>source_data[[#This Row],[link_id]]</f>
        <v>L01438</v>
      </c>
      <c r="B661" t="str">
        <f>source_data[[#This Row],[link]]</f>
        <v>https://www.d3-graph-gallery.com/index.html</v>
      </c>
      <c r="C661" t="str">
        <f>source_data[[#This Row],[article_title]]</f>
        <v>The D3.js</v>
      </c>
      <c r="D661" t="str">
        <f>source_data[[#This Row],[concatenate]]</f>
        <v>gallery;example;data-viz;technology;d3js</v>
      </c>
      <c r="E661">
        <f>source_data[[#This Row],[tag_count]]</f>
        <v>5</v>
      </c>
      <c r="F661" t="str" cm="1">
        <f t="array" ref="F661:J661">_xlfn.TEXTSPLIT(Table5[[#This Row],[concatenate]],";")</f>
        <v>gallery</v>
      </c>
      <c r="G661" t="str">
        <v>example</v>
      </c>
      <c r="H661" t="str">
        <v>data-viz</v>
      </c>
      <c r="I661" t="str">
        <v>technology</v>
      </c>
      <c r="J661" t="str">
        <v>d3js</v>
      </c>
      <c r="Q661">
        <f>IF(ISBLANK(F661),-1,COUNTIF(all_tags[],F661)-COUNTIF(all_tags[category],F661))</f>
        <v>1</v>
      </c>
      <c r="R661">
        <f>IF(ISBLANK(G661),-1,COUNTIF(all_tags[],G661)-COUNTIF(all_tags[category],G661))</f>
        <v>1</v>
      </c>
      <c r="S661">
        <f>IF(ISBLANK(H661),-1,COUNTIF(all_tags[],H661)-COUNTIF(all_tags[category],H661))</f>
        <v>1</v>
      </c>
      <c r="T661">
        <f>IF(ISBLANK(I661),-1,COUNTIF(all_tags[],I661)-COUNTIF(all_tags[category],I661))</f>
        <v>1</v>
      </c>
      <c r="U661">
        <f>IF(ISBLANK(J661),-1,COUNTIF(all_tags[],J661)-COUNTIF(all_tags[category],J661))</f>
        <v>1</v>
      </c>
      <c r="V661">
        <f>IF(ISBLANK(K661),-1,COUNTIF(all_tags[],K661)-COUNTIF(all_tags[category],K661))</f>
        <v>-1</v>
      </c>
      <c r="W661">
        <f>IF(ISBLANK(L661),-1,COUNTIF(all_tags[],L661)-COUNTIF(all_tags[category],L661))</f>
        <v>-1</v>
      </c>
      <c r="X661">
        <f>IF(ISBLANK(M661),-1,COUNTIF(all_tags[],M661)-COUNTIF(all_tags[category],M661))</f>
        <v>-1</v>
      </c>
      <c r="Y661">
        <f>IF(ISBLANK(N661),-1,COUNTIF(all_tags[],N661)-COUNTIF(all_tags[category],N661))</f>
        <v>-1</v>
      </c>
      <c r="Z661">
        <f>IF(ISBLANK(O661),-1,COUNTIF(all_tags[],O661)-COUNTIF(all_tags[category],O661))</f>
        <v>-1</v>
      </c>
      <c r="AB661" t="str">
        <f>Table5[[#This Row],[link_id]]</f>
        <v>L01438</v>
      </c>
      <c r="AC661" s="5" t="str">
        <f>_xlfn.TEXTJOIN("#",TRUE,
IFERROR(VLOOKUP($F661,all_tags[format],1,FALSE),""),
IFERROR(VLOOKUP($G661,all_tags[format],1,FALSE),""),
IFERROR(VLOOKUP($H661,all_tags[format],1,FALSE),""),
IFERROR(VLOOKUP($I661,all_tags[format],1,FALSE),""),
IFERROR(VLOOKUP($J661,all_tags[format],1,FALSE),""),
IFERROR(VLOOKUP($K661,all_tags[format],1,FALSE),""),
IFERROR(VLOOKUP($L661,all_tags[format],1,FALSE),""),
IFERROR(VLOOKUP($M661,all_tags[format],1,FALSE),""),
IFERROR(VLOOKUP($N661,all_tags[format],1,FALSE),""),
IFERROR(VLOOKUP($O661,all_tags[format],1,FALSE),"")
)</f>
        <v/>
      </c>
      <c r="AD661" s="5" t="str">
        <f>_xlfn.TEXTJOIN("#",TRUE,
IFERROR(VLOOKUP($F661,all_tags[type],1,FALSE),""),
IFERROR(VLOOKUP($G661,all_tags[type],1,FALSE),""),
IFERROR(VLOOKUP($H661,all_tags[type],1,FALSE),""),
IFERROR(VLOOKUP($I661,all_tags[type],1,FALSE),""),
IFERROR(VLOOKUP($J661,all_tags[type],1,FALSE),""),
IFERROR(VLOOKUP($K661,all_tags[type],1,FALSE),""),
IFERROR(VLOOKUP($L661,all_tags[type],1,FALSE),""),
IFERROR(VLOOKUP($M661,all_tags[type],1,FALSE),""),
IFERROR(VLOOKUP($N661,all_tags[type],1,FALSE),""),
IFERROR(VLOOKUP($O661,all_tags[type],1,FALSE),"")
)</f>
        <v>gallery</v>
      </c>
      <c r="AE661" s="5" t="str">
        <f>_xlfn.TEXTJOIN("#",TRUE,
IFERROR(VLOOKUP($F661,all_tags[level],1,FALSE),""),
IFERROR(VLOOKUP($G661,all_tags[level],1,FALSE),""),
IFERROR(VLOOKUP($H661,all_tags[level],1,FALSE),""),
IFERROR(VLOOKUP($I661,all_tags[level],1,FALSE),""),
IFERROR(VLOOKUP($J661,all_tags[level],1,FALSE),""),
IFERROR(VLOOKUP($K661,all_tags[level],1,FALSE),""),
IFERROR(VLOOKUP($L661,all_tags[level],1,FALSE),""),
IFERROR(VLOOKUP($M661,all_tags[level],1,FALSE),""),
IFERROR(VLOOKUP($N661,all_tags[level],1,FALSE),""),
IFERROR(VLOOKUP($O661,all_tags[level],1,FALSE),"")
)</f>
        <v>example</v>
      </c>
      <c r="AF661" s="5" t="str">
        <f>_xlfn.TEXTJOIN("#",TRUE,
IFERROR(VLOOKUP($F661,all_tags[style],1,FALSE),""),
IFERROR(VLOOKUP($G661,all_tags[style],1,FALSE),""),
IFERROR(VLOOKUP($H661,all_tags[style],1,FALSE),""),
IFERROR(VLOOKUP($I661,all_tags[style],1,FALSE),""),
IFERROR(VLOOKUP($J661,all_tags[style],1,FALSE),""),
IFERROR(VLOOKUP($K661,all_tags[style],1,FALSE),""),
IFERROR(VLOOKUP($L661,all_tags[style],1,FALSE),""),
IFERROR(VLOOKUP($M661,all_tags[style],1,FALSE),""),
IFERROR(VLOOKUP($N661,all_tags[style],1,FALSE),""),
IFERROR(VLOOKUP($O661,all_tags[style],1,FALSE),"")
)</f>
        <v/>
      </c>
      <c r="AG661" s="5" t="str">
        <f>_xlfn.TEXTJOIN("#",TRUE,
IFERROR(VLOOKUP($F661,all_tags[theme],1,FALSE),""),
IFERROR(VLOOKUP($G661,all_tags[theme],1,FALSE),""),
IFERROR(VLOOKUP($H661,all_tags[theme],1,FALSE),""),
IFERROR(VLOOKUP($I661,all_tags[theme],1,FALSE),""),
IFERROR(VLOOKUP($J661,all_tags[theme],1,FALSE),""),
IFERROR(VLOOKUP($K661,all_tags[theme],1,FALSE),""),
IFERROR(VLOOKUP($L661,all_tags[theme],1,FALSE),""),
IFERROR(VLOOKUP($M661,all_tags[theme],1,FALSE),""),
IFERROR(VLOOKUP($N661,all_tags[theme],1,FALSE),""),
IFERROR(VLOOKUP($O661,all_tags[theme],1,FALSE),"")
)</f>
        <v>data-viz</v>
      </c>
      <c r="AH661" s="5" t="str">
        <f>_xlfn.TEXTJOIN("#",TRUE,
IFERROR(VLOOKUP($F661,all_tags[topic],1,FALSE),""),
IFERROR(VLOOKUP($G661,all_tags[topic],1,FALSE),""),
IFERROR(VLOOKUP($H661,all_tags[topic],1,FALSE),""),
IFERROR(VLOOKUP($I661,all_tags[topic],1,FALSE),""),
IFERROR(VLOOKUP($J661,all_tags[topic],1,FALSE),""),
IFERROR(VLOOKUP($K661,all_tags[topic],1,FALSE),""),
IFERROR(VLOOKUP($L661,all_tags[topic],1,FALSE),""),
IFERROR(VLOOKUP($M661,all_tags[topic],1,FALSE),""),
IFERROR(VLOOKUP($N661,all_tags[topic],1,FALSE),""),
IFERROR(VLOOKUP($O661,all_tags[topic],1,FALSE),"")
)</f>
        <v>technology</v>
      </c>
      <c r="AI661" s="5" t="str">
        <f>_xlfn.TEXTJOIN("#",TRUE,
IFERROR(VLOOKUP($F661,all_tags[area],1,FALSE),""),
IFERROR(VLOOKUP($G661,all_tags[area],1,FALSE),""),
IFERROR(VLOOKUP($H661,all_tags[area],1,FALSE),""),
IFERROR(VLOOKUP($I661,all_tags[area],1,FALSE),""),
IFERROR(VLOOKUP($J661,all_tags[area],1,FALSE),""),
IFERROR(VLOOKUP($K661,all_tags[area],1,FALSE),""),
IFERROR(VLOOKUP($L661,all_tags[area],1,FALSE),""),
IFERROR(VLOOKUP($M661,all_tags[area],1,FALSE),""),
IFERROR(VLOOKUP($N661,all_tags[area],1,FALSE),""),
IFERROR(VLOOKUP($O661,all_tags[area],1,FALSE),"")
)</f>
        <v/>
      </c>
      <c r="AJ661" s="5" t="str">
        <f>_xlfn.TEXTJOIN("#",TRUE,
IFERROR(VLOOKUP($F661,all_tags[technology],1,FALSE),""),
IFERROR(VLOOKUP($G661,all_tags[technology],1,FALSE),""),
IFERROR(VLOOKUP($H661,all_tags[technology],1,FALSE),""),
IFERROR(VLOOKUP($I661,all_tags[technology],1,FALSE),""),
IFERROR(VLOOKUP($J661,all_tags[technology],1,FALSE),""),
IFERROR(VLOOKUP($K661,all_tags[technology],1,FALSE),""),
IFERROR(VLOOKUP($L661,all_tags[technology],1,FALSE),""),
IFERROR(VLOOKUP($M661,all_tags[technology],1,FALSE),""),
IFERROR(VLOOKUP($N661,all_tags[technology],1,FALSE),""),
IFERROR(VLOOKUP($O661,all_tags[technology],1,FALSE),"")
)</f>
        <v>d3js</v>
      </c>
      <c r="AK661" s="5" t="str">
        <f>_xlfn.TEXTJOIN("#",TRUE,
IFERROR(VLOOKUP($F661,all_tags[other],1,FALSE),""),
IFERROR(VLOOKUP($G661,all_tags[other],1,FALSE),""),
IFERROR(VLOOKUP($H661,all_tags[other],1,FALSE),""),
IFERROR(VLOOKUP($I661,all_tags[other],1,FALSE),""),
IFERROR(VLOOKUP($J661,all_tags[other],1,FALSE),""),
IFERROR(VLOOKUP($K661,all_tags[other],1,FALSE),""),
IFERROR(VLOOKUP($L661,all_tags[other],1,FALSE),""),
IFERROR(VLOOKUP($M661,all_tags[other],1,FALSE),""),
IFERROR(VLOOKUP($N661,all_tags[other],1,FALSE),""),
IFERROR(VLOOKUP($O661,all_tags[other],1,FALSE),"")
)</f>
        <v/>
      </c>
      <c r="AL661" t="str">
        <f t="shared" si="10"/>
        <v>gallery;example;data-viz;technology;d3js</v>
      </c>
    </row>
    <row r="662" spans="1:38" ht="30" x14ac:dyDescent="0.25">
      <c r="A662" t="str">
        <f>source_data[[#This Row],[link_id]]</f>
        <v>L01439</v>
      </c>
      <c r="B662" t="str">
        <f>source_data[[#This Row],[link]]</f>
        <v>https://www.visualcinnamon.com/2019/04/mobile-vs-desktop-dataviz</v>
      </c>
      <c r="C662" t="str">
        <f>source_data[[#This Row],[article_title]]</f>
        <v>Techniques for Data Visualization on both Mobile &amp; Desktop</v>
      </c>
      <c r="D662" t="str">
        <f>source_data[[#This Row],[concatenate]]</f>
        <v>post;recommendation;data-viz;technique</v>
      </c>
      <c r="E662">
        <f>source_data[[#This Row],[tag_count]]</f>
        <v>5</v>
      </c>
      <c r="F662" t="str" cm="1">
        <f t="array" ref="F662:I662">_xlfn.TEXTSPLIT(Table5[[#This Row],[concatenate]],";")</f>
        <v>post</v>
      </c>
      <c r="G662" t="str">
        <v>recommendation</v>
      </c>
      <c r="H662" t="str">
        <v>data-viz</v>
      </c>
      <c r="I662" t="str">
        <v>technique</v>
      </c>
      <c r="Q662">
        <f>IF(ISBLANK(F662),-1,COUNTIF(all_tags[],F662)-COUNTIF(all_tags[category],F662))</f>
        <v>1</v>
      </c>
      <c r="R662">
        <f>IF(ISBLANK(G662),-1,COUNTIF(all_tags[],G662)-COUNTIF(all_tags[category],G662))</f>
        <v>1</v>
      </c>
      <c r="S662">
        <f>IF(ISBLANK(H662),-1,COUNTIF(all_tags[],H662)-COUNTIF(all_tags[category],H662))</f>
        <v>1</v>
      </c>
      <c r="T662">
        <f>IF(ISBLANK(I662),-1,COUNTIF(all_tags[],I662)-COUNTIF(all_tags[category],I662))</f>
        <v>1</v>
      </c>
      <c r="U662">
        <f>IF(ISBLANK(J662),-1,COUNTIF(all_tags[],J662)-COUNTIF(all_tags[category],J662))</f>
        <v>-1</v>
      </c>
      <c r="V662">
        <f>IF(ISBLANK(K662),-1,COUNTIF(all_tags[],K662)-COUNTIF(all_tags[category],K662))</f>
        <v>-1</v>
      </c>
      <c r="W662">
        <f>IF(ISBLANK(L662),-1,COUNTIF(all_tags[],L662)-COUNTIF(all_tags[category],L662))</f>
        <v>-1</v>
      </c>
      <c r="X662">
        <f>IF(ISBLANK(M662),-1,COUNTIF(all_tags[],M662)-COUNTIF(all_tags[category],M662))</f>
        <v>-1</v>
      </c>
      <c r="Y662">
        <f>IF(ISBLANK(N662),-1,COUNTIF(all_tags[],N662)-COUNTIF(all_tags[category],N662))</f>
        <v>-1</v>
      </c>
      <c r="Z662">
        <f>IF(ISBLANK(O662),-1,COUNTIF(all_tags[],O662)-COUNTIF(all_tags[category],O662))</f>
        <v>-1</v>
      </c>
      <c r="AB662" t="str">
        <f>Table5[[#This Row],[link_id]]</f>
        <v>L01439</v>
      </c>
      <c r="AC662" s="5" t="str">
        <f>_xlfn.TEXTJOIN("#",TRUE,
IFERROR(VLOOKUP($F662,all_tags[format],1,FALSE),""),
IFERROR(VLOOKUP($G662,all_tags[format],1,FALSE),""),
IFERROR(VLOOKUP($H662,all_tags[format],1,FALSE),""),
IFERROR(VLOOKUP($I662,all_tags[format],1,FALSE),""),
IFERROR(VLOOKUP($J662,all_tags[format],1,FALSE),""),
IFERROR(VLOOKUP($K662,all_tags[format],1,FALSE),""),
IFERROR(VLOOKUP($L662,all_tags[format],1,FALSE),""),
IFERROR(VLOOKUP($M662,all_tags[format],1,FALSE),""),
IFERROR(VLOOKUP($N662,all_tags[format],1,FALSE),""),
IFERROR(VLOOKUP($O662,all_tags[format],1,FALSE),"")
)</f>
        <v>post</v>
      </c>
      <c r="AD662" s="5" t="str">
        <f>_xlfn.TEXTJOIN("#",TRUE,
IFERROR(VLOOKUP($F662,all_tags[type],1,FALSE),""),
IFERROR(VLOOKUP($G662,all_tags[type],1,FALSE),""),
IFERROR(VLOOKUP($H662,all_tags[type],1,FALSE),""),
IFERROR(VLOOKUP($I662,all_tags[type],1,FALSE),""),
IFERROR(VLOOKUP($J662,all_tags[type],1,FALSE),""),
IFERROR(VLOOKUP($K662,all_tags[type],1,FALSE),""),
IFERROR(VLOOKUP($L662,all_tags[type],1,FALSE),""),
IFERROR(VLOOKUP($M662,all_tags[type],1,FALSE),""),
IFERROR(VLOOKUP($N662,all_tags[type],1,FALSE),""),
IFERROR(VLOOKUP($O662,all_tags[type],1,FALSE),"")
)</f>
        <v>recommendation</v>
      </c>
      <c r="AE662" s="5" t="str">
        <f>_xlfn.TEXTJOIN("#",TRUE,
IFERROR(VLOOKUP($F662,all_tags[level],1,FALSE),""),
IFERROR(VLOOKUP($G662,all_tags[level],1,FALSE),""),
IFERROR(VLOOKUP($H662,all_tags[level],1,FALSE),""),
IFERROR(VLOOKUP($I662,all_tags[level],1,FALSE),""),
IFERROR(VLOOKUP($J662,all_tags[level],1,FALSE),""),
IFERROR(VLOOKUP($K662,all_tags[level],1,FALSE),""),
IFERROR(VLOOKUP($L662,all_tags[level],1,FALSE),""),
IFERROR(VLOOKUP($M662,all_tags[level],1,FALSE),""),
IFERROR(VLOOKUP($N662,all_tags[level],1,FALSE),""),
IFERROR(VLOOKUP($O662,all_tags[level],1,FALSE),"")
)</f>
        <v/>
      </c>
      <c r="AF662" s="5" t="str">
        <f>_xlfn.TEXTJOIN("#",TRUE,
IFERROR(VLOOKUP($F662,all_tags[style],1,FALSE),""),
IFERROR(VLOOKUP($G662,all_tags[style],1,FALSE),""),
IFERROR(VLOOKUP($H662,all_tags[style],1,FALSE),""),
IFERROR(VLOOKUP($I662,all_tags[style],1,FALSE),""),
IFERROR(VLOOKUP($J662,all_tags[style],1,FALSE),""),
IFERROR(VLOOKUP($K662,all_tags[style],1,FALSE),""),
IFERROR(VLOOKUP($L662,all_tags[style],1,FALSE),""),
IFERROR(VLOOKUP($M662,all_tags[style],1,FALSE),""),
IFERROR(VLOOKUP($N662,all_tags[style],1,FALSE),""),
IFERROR(VLOOKUP($O662,all_tags[style],1,FALSE),"")
)</f>
        <v/>
      </c>
      <c r="AG662" s="5" t="str">
        <f>_xlfn.TEXTJOIN("#",TRUE,
IFERROR(VLOOKUP($F662,all_tags[theme],1,FALSE),""),
IFERROR(VLOOKUP($G662,all_tags[theme],1,FALSE),""),
IFERROR(VLOOKUP($H662,all_tags[theme],1,FALSE),""),
IFERROR(VLOOKUP($I662,all_tags[theme],1,FALSE),""),
IFERROR(VLOOKUP($J662,all_tags[theme],1,FALSE),""),
IFERROR(VLOOKUP($K662,all_tags[theme],1,FALSE),""),
IFERROR(VLOOKUP($L662,all_tags[theme],1,FALSE),""),
IFERROR(VLOOKUP($M662,all_tags[theme],1,FALSE),""),
IFERROR(VLOOKUP($N662,all_tags[theme],1,FALSE),""),
IFERROR(VLOOKUP($O662,all_tags[theme],1,FALSE),"")
)</f>
        <v>data-viz</v>
      </c>
      <c r="AH662" s="5" t="str">
        <f>_xlfn.TEXTJOIN("#",TRUE,
IFERROR(VLOOKUP($F662,all_tags[topic],1,FALSE),""),
IFERROR(VLOOKUP($G662,all_tags[topic],1,FALSE),""),
IFERROR(VLOOKUP($H662,all_tags[topic],1,FALSE),""),
IFERROR(VLOOKUP($I662,all_tags[topic],1,FALSE),""),
IFERROR(VLOOKUP($J662,all_tags[topic],1,FALSE),""),
IFERROR(VLOOKUP($K662,all_tags[topic],1,FALSE),""),
IFERROR(VLOOKUP($L662,all_tags[topic],1,FALSE),""),
IFERROR(VLOOKUP($M662,all_tags[topic],1,FALSE),""),
IFERROR(VLOOKUP($N662,all_tags[topic],1,FALSE),""),
IFERROR(VLOOKUP($O662,all_tags[topic],1,FALSE),"")
)</f>
        <v>technique</v>
      </c>
      <c r="AI662" s="5" t="str">
        <f>_xlfn.TEXTJOIN("#",TRUE,
IFERROR(VLOOKUP($F662,all_tags[area],1,FALSE),""),
IFERROR(VLOOKUP($G662,all_tags[area],1,FALSE),""),
IFERROR(VLOOKUP($H662,all_tags[area],1,FALSE),""),
IFERROR(VLOOKUP($I662,all_tags[area],1,FALSE),""),
IFERROR(VLOOKUP($J662,all_tags[area],1,FALSE),""),
IFERROR(VLOOKUP($K662,all_tags[area],1,FALSE),""),
IFERROR(VLOOKUP($L662,all_tags[area],1,FALSE),""),
IFERROR(VLOOKUP($M662,all_tags[area],1,FALSE),""),
IFERROR(VLOOKUP($N662,all_tags[area],1,FALSE),""),
IFERROR(VLOOKUP($O662,all_tags[area],1,FALSE),"")
)</f>
        <v/>
      </c>
      <c r="AJ662" s="5" t="str">
        <f>_xlfn.TEXTJOIN("#",TRUE,
IFERROR(VLOOKUP($F662,all_tags[technology],1,FALSE),""),
IFERROR(VLOOKUP($G662,all_tags[technology],1,FALSE),""),
IFERROR(VLOOKUP($H662,all_tags[technology],1,FALSE),""),
IFERROR(VLOOKUP($I662,all_tags[technology],1,FALSE),""),
IFERROR(VLOOKUP($J662,all_tags[technology],1,FALSE),""),
IFERROR(VLOOKUP($K662,all_tags[technology],1,FALSE),""),
IFERROR(VLOOKUP($L662,all_tags[technology],1,FALSE),""),
IFERROR(VLOOKUP($M662,all_tags[technology],1,FALSE),""),
IFERROR(VLOOKUP($N662,all_tags[technology],1,FALSE),""),
IFERROR(VLOOKUP($O662,all_tags[technology],1,FALSE),"")
)</f>
        <v/>
      </c>
      <c r="AK662" s="5" t="str">
        <f>_xlfn.TEXTJOIN("#",TRUE,
IFERROR(VLOOKUP($F662,all_tags[other],1,FALSE),""),
IFERROR(VLOOKUP($G662,all_tags[other],1,FALSE),""),
IFERROR(VLOOKUP($H662,all_tags[other],1,FALSE),""),
IFERROR(VLOOKUP($I662,all_tags[other],1,FALSE),""),
IFERROR(VLOOKUP($J662,all_tags[other],1,FALSE),""),
IFERROR(VLOOKUP($K662,all_tags[other],1,FALSE),""),
IFERROR(VLOOKUP($L662,all_tags[other],1,FALSE),""),
IFERROR(VLOOKUP($M662,all_tags[other],1,FALSE),""),
IFERROR(VLOOKUP($N662,all_tags[other],1,FALSE),""),
IFERROR(VLOOKUP($O662,all_tags[other],1,FALSE),"")
)</f>
        <v/>
      </c>
      <c r="AL662" t="str">
        <f t="shared" si="10"/>
        <v>post;recommendation;data-viz;technique</v>
      </c>
    </row>
    <row r="663" spans="1:38" x14ac:dyDescent="0.25">
      <c r="A663" t="str">
        <f>source_data[[#This Row],[link_id]]</f>
        <v>L01442</v>
      </c>
      <c r="B663" t="str">
        <f>source_data[[#This Row],[link]]</f>
        <v>https://timogrossenbacher.ch/2019/04/bivariate-maps-with-ggplot2-and-sf/</v>
      </c>
      <c r="C663" t="str">
        <f>source_data[[#This Row],[article_title]]</f>
        <v>Bivariate maps with ggplot2 and sf</v>
      </c>
      <c r="D663" t="str">
        <f>source_data[[#This Row],[concatenate]]</f>
        <v>post;package;data-viz;technique;technology;ggplot;rstats</v>
      </c>
      <c r="E663">
        <f>source_data[[#This Row],[tag_count]]</f>
        <v>5</v>
      </c>
      <c r="F663" t="str" cm="1">
        <f t="array" ref="F663:L663">_xlfn.TEXTSPLIT(Table5[[#This Row],[concatenate]],";")</f>
        <v>post</v>
      </c>
      <c r="G663" t="str">
        <v>package</v>
      </c>
      <c r="H663" t="str">
        <v>data-viz</v>
      </c>
      <c r="I663" t="str">
        <v>technique</v>
      </c>
      <c r="J663" t="str">
        <v>technology</v>
      </c>
      <c r="K663" t="str">
        <v>ggplot</v>
      </c>
      <c r="L663" t="str">
        <v>rstats</v>
      </c>
      <c r="Q663">
        <f>IF(ISBLANK(F663),-1,COUNTIF(all_tags[],F663)-COUNTIF(all_tags[category],F663))</f>
        <v>1</v>
      </c>
      <c r="R663">
        <f>IF(ISBLANK(G663),-1,COUNTIF(all_tags[],G663)-COUNTIF(all_tags[category],G663))</f>
        <v>1</v>
      </c>
      <c r="S663">
        <f>IF(ISBLANK(H663),-1,COUNTIF(all_tags[],H663)-COUNTIF(all_tags[category],H663))</f>
        <v>1</v>
      </c>
      <c r="T663">
        <f>IF(ISBLANK(I663),-1,COUNTIF(all_tags[],I663)-COUNTIF(all_tags[category],I663))</f>
        <v>1</v>
      </c>
      <c r="U663">
        <f>IF(ISBLANK(J663),-1,COUNTIF(all_tags[],J663)-COUNTIF(all_tags[category],J663))</f>
        <v>1</v>
      </c>
      <c r="V663">
        <f>IF(ISBLANK(K663),-1,COUNTIF(all_tags[],K663)-COUNTIF(all_tags[category],K663))</f>
        <v>0</v>
      </c>
      <c r="W663">
        <f>IF(ISBLANK(L663),-1,COUNTIF(all_tags[],L663)-COUNTIF(all_tags[category],L663))</f>
        <v>1</v>
      </c>
      <c r="X663">
        <f>IF(ISBLANK(M663),-1,COUNTIF(all_tags[],M663)-COUNTIF(all_tags[category],M663))</f>
        <v>-1</v>
      </c>
      <c r="Y663">
        <f>IF(ISBLANK(N663),-1,COUNTIF(all_tags[],N663)-COUNTIF(all_tags[category],N663))</f>
        <v>-1</v>
      </c>
      <c r="Z663">
        <f>IF(ISBLANK(O663),-1,COUNTIF(all_tags[],O663)-COUNTIF(all_tags[category],O663))</f>
        <v>-1</v>
      </c>
      <c r="AB663" t="str">
        <f>Table5[[#This Row],[link_id]]</f>
        <v>L01442</v>
      </c>
      <c r="AC663" s="5" t="str">
        <f>_xlfn.TEXTJOIN("#",TRUE,
IFERROR(VLOOKUP($F663,all_tags[format],1,FALSE),""),
IFERROR(VLOOKUP($G663,all_tags[format],1,FALSE),""),
IFERROR(VLOOKUP($H663,all_tags[format],1,FALSE),""),
IFERROR(VLOOKUP($I663,all_tags[format],1,FALSE),""),
IFERROR(VLOOKUP($J663,all_tags[format],1,FALSE),""),
IFERROR(VLOOKUP($K663,all_tags[format],1,FALSE),""),
IFERROR(VLOOKUP($L663,all_tags[format],1,FALSE),""),
IFERROR(VLOOKUP($M663,all_tags[format],1,FALSE),""),
IFERROR(VLOOKUP($N663,all_tags[format],1,FALSE),""),
IFERROR(VLOOKUP($O663,all_tags[format],1,FALSE),"")
)</f>
        <v>post#package</v>
      </c>
      <c r="AD663" s="5" t="str">
        <f>_xlfn.TEXTJOIN("#",TRUE,
IFERROR(VLOOKUP($F663,all_tags[type],1,FALSE),""),
IFERROR(VLOOKUP($G663,all_tags[type],1,FALSE),""),
IFERROR(VLOOKUP($H663,all_tags[type],1,FALSE),""),
IFERROR(VLOOKUP($I663,all_tags[type],1,FALSE),""),
IFERROR(VLOOKUP($J663,all_tags[type],1,FALSE),""),
IFERROR(VLOOKUP($K663,all_tags[type],1,FALSE),""),
IFERROR(VLOOKUP($L663,all_tags[type],1,FALSE),""),
IFERROR(VLOOKUP($M663,all_tags[type],1,FALSE),""),
IFERROR(VLOOKUP($N663,all_tags[type],1,FALSE),""),
IFERROR(VLOOKUP($O663,all_tags[type],1,FALSE),"")
)</f>
        <v/>
      </c>
      <c r="AE663" s="5" t="str">
        <f>_xlfn.TEXTJOIN("#",TRUE,
IFERROR(VLOOKUP($F663,all_tags[level],1,FALSE),""),
IFERROR(VLOOKUP($G663,all_tags[level],1,FALSE),""),
IFERROR(VLOOKUP($H663,all_tags[level],1,FALSE),""),
IFERROR(VLOOKUP($I663,all_tags[level],1,FALSE),""),
IFERROR(VLOOKUP($J663,all_tags[level],1,FALSE),""),
IFERROR(VLOOKUP($K663,all_tags[level],1,FALSE),""),
IFERROR(VLOOKUP($L663,all_tags[level],1,FALSE),""),
IFERROR(VLOOKUP($M663,all_tags[level],1,FALSE),""),
IFERROR(VLOOKUP($N663,all_tags[level],1,FALSE),""),
IFERROR(VLOOKUP($O663,all_tags[level],1,FALSE),"")
)</f>
        <v/>
      </c>
      <c r="AF663" s="5" t="str">
        <f>_xlfn.TEXTJOIN("#",TRUE,
IFERROR(VLOOKUP($F663,all_tags[style],1,FALSE),""),
IFERROR(VLOOKUP($G663,all_tags[style],1,FALSE),""),
IFERROR(VLOOKUP($H663,all_tags[style],1,FALSE),""),
IFERROR(VLOOKUP($I663,all_tags[style],1,FALSE),""),
IFERROR(VLOOKUP($J663,all_tags[style],1,FALSE),""),
IFERROR(VLOOKUP($K663,all_tags[style],1,FALSE),""),
IFERROR(VLOOKUP($L663,all_tags[style],1,FALSE),""),
IFERROR(VLOOKUP($M663,all_tags[style],1,FALSE),""),
IFERROR(VLOOKUP($N663,all_tags[style],1,FALSE),""),
IFERROR(VLOOKUP($O663,all_tags[style],1,FALSE),"")
)</f>
        <v/>
      </c>
      <c r="AG663" s="5" t="str">
        <f>_xlfn.TEXTJOIN("#",TRUE,
IFERROR(VLOOKUP($F663,all_tags[theme],1,FALSE),""),
IFERROR(VLOOKUP($G663,all_tags[theme],1,FALSE),""),
IFERROR(VLOOKUP($H663,all_tags[theme],1,FALSE),""),
IFERROR(VLOOKUP($I663,all_tags[theme],1,FALSE),""),
IFERROR(VLOOKUP($J663,all_tags[theme],1,FALSE),""),
IFERROR(VLOOKUP($K663,all_tags[theme],1,FALSE),""),
IFERROR(VLOOKUP($L663,all_tags[theme],1,FALSE),""),
IFERROR(VLOOKUP($M663,all_tags[theme],1,FALSE),""),
IFERROR(VLOOKUP($N663,all_tags[theme],1,FALSE),""),
IFERROR(VLOOKUP($O663,all_tags[theme],1,FALSE),"")
)</f>
        <v>data-viz</v>
      </c>
      <c r="AH663" s="5" t="str">
        <f>_xlfn.TEXTJOIN("#",TRUE,
IFERROR(VLOOKUP($F663,all_tags[topic],1,FALSE),""),
IFERROR(VLOOKUP($G663,all_tags[topic],1,FALSE),""),
IFERROR(VLOOKUP($H663,all_tags[topic],1,FALSE),""),
IFERROR(VLOOKUP($I663,all_tags[topic],1,FALSE),""),
IFERROR(VLOOKUP($J663,all_tags[topic],1,FALSE),""),
IFERROR(VLOOKUP($K663,all_tags[topic],1,FALSE),""),
IFERROR(VLOOKUP($L663,all_tags[topic],1,FALSE),""),
IFERROR(VLOOKUP($M663,all_tags[topic],1,FALSE),""),
IFERROR(VLOOKUP($N663,all_tags[topic],1,FALSE),""),
IFERROR(VLOOKUP($O663,all_tags[topic],1,FALSE),"")
)</f>
        <v>technique#technology</v>
      </c>
      <c r="AI663" s="5" t="str">
        <f>_xlfn.TEXTJOIN("#",TRUE,
IFERROR(VLOOKUP($F663,all_tags[area],1,FALSE),""),
IFERROR(VLOOKUP($G663,all_tags[area],1,FALSE),""),
IFERROR(VLOOKUP($H663,all_tags[area],1,FALSE),""),
IFERROR(VLOOKUP($I663,all_tags[area],1,FALSE),""),
IFERROR(VLOOKUP($J663,all_tags[area],1,FALSE),""),
IFERROR(VLOOKUP($K663,all_tags[area],1,FALSE),""),
IFERROR(VLOOKUP($L663,all_tags[area],1,FALSE),""),
IFERROR(VLOOKUP($M663,all_tags[area],1,FALSE),""),
IFERROR(VLOOKUP($N663,all_tags[area],1,FALSE),""),
IFERROR(VLOOKUP($O663,all_tags[area],1,FALSE),"")
)</f>
        <v/>
      </c>
      <c r="AJ663" s="5" t="str">
        <f>_xlfn.TEXTJOIN("#",TRUE,
IFERROR(VLOOKUP($F663,all_tags[technology],1,FALSE),""),
IFERROR(VLOOKUP($G663,all_tags[technology],1,FALSE),""),
IFERROR(VLOOKUP($H663,all_tags[technology],1,FALSE),""),
IFERROR(VLOOKUP($I663,all_tags[technology],1,FALSE),""),
IFERROR(VLOOKUP($J663,all_tags[technology],1,FALSE),""),
IFERROR(VLOOKUP($K663,all_tags[technology],1,FALSE),""),
IFERROR(VLOOKUP($L663,all_tags[technology],1,FALSE),""),
IFERROR(VLOOKUP($M663,all_tags[technology],1,FALSE),""),
IFERROR(VLOOKUP($N663,all_tags[technology],1,FALSE),""),
IFERROR(VLOOKUP($O663,all_tags[technology],1,FALSE),"")
)</f>
        <v>rstats</v>
      </c>
      <c r="AK663" s="5" t="str">
        <f>_xlfn.TEXTJOIN("#",TRUE,
IFERROR(VLOOKUP($F663,all_tags[other],1,FALSE),""),
IFERROR(VLOOKUP($G663,all_tags[other],1,FALSE),""),
IFERROR(VLOOKUP($H663,all_tags[other],1,FALSE),""),
IFERROR(VLOOKUP($I663,all_tags[other],1,FALSE),""),
IFERROR(VLOOKUP($J663,all_tags[other],1,FALSE),""),
IFERROR(VLOOKUP($K663,all_tags[other],1,FALSE),""),
IFERROR(VLOOKUP($L663,all_tags[other],1,FALSE),""),
IFERROR(VLOOKUP($M663,all_tags[other],1,FALSE),""),
IFERROR(VLOOKUP($N663,all_tags[other],1,FALSE),""),
IFERROR(VLOOKUP($O663,all_tags[other],1,FALSE),"")
)</f>
        <v/>
      </c>
      <c r="AL663" t="str">
        <f t="shared" si="10"/>
        <v>post;package;data-viz;technique;technology;rstats</v>
      </c>
    </row>
    <row r="664" spans="1:38" x14ac:dyDescent="0.25">
      <c r="A664" t="str">
        <f>source_data[[#This Row],[link_id]]</f>
        <v>L01443</v>
      </c>
      <c r="B664" t="str">
        <f>source_data[[#This Row],[link]]</f>
        <v>https://michaeltoth.me/a-detailed-guide-to-plotting-line-graphs-in-r-using-ggplot-geom_line.html</v>
      </c>
      <c r="C664" t="str">
        <f>source_data[[#This Row],[article_title]]</f>
        <v>A Detailed Guide to Plotting Line Graphs in R using ggplot geom_line</v>
      </c>
      <c r="D664" t="str">
        <f>source_data[[#This Row],[concatenate]]</f>
        <v>post;data-viz;technique;technology;rstats;ggplot</v>
      </c>
      <c r="E664">
        <f>source_data[[#This Row],[tag_count]]</f>
        <v>5</v>
      </c>
      <c r="F664" t="str" cm="1">
        <f t="array" ref="F664:K664">_xlfn.TEXTSPLIT(Table5[[#This Row],[concatenate]],";")</f>
        <v>post</v>
      </c>
      <c r="G664" t="str">
        <v>data-viz</v>
      </c>
      <c r="H664" t="str">
        <v>technique</v>
      </c>
      <c r="I664" t="str">
        <v>technology</v>
      </c>
      <c r="J664" t="str">
        <v>rstats</v>
      </c>
      <c r="K664" t="str">
        <v>ggplot</v>
      </c>
      <c r="Q664">
        <f>IF(ISBLANK(F664),-1,COUNTIF(all_tags[],F664)-COUNTIF(all_tags[category],F664))</f>
        <v>1</v>
      </c>
      <c r="R664">
        <f>IF(ISBLANK(G664),-1,COUNTIF(all_tags[],G664)-COUNTIF(all_tags[category],G664))</f>
        <v>1</v>
      </c>
      <c r="S664">
        <f>IF(ISBLANK(H664),-1,COUNTIF(all_tags[],H664)-COUNTIF(all_tags[category],H664))</f>
        <v>1</v>
      </c>
      <c r="T664">
        <f>IF(ISBLANK(I664),-1,COUNTIF(all_tags[],I664)-COUNTIF(all_tags[category],I664))</f>
        <v>1</v>
      </c>
      <c r="U664">
        <f>IF(ISBLANK(J664),-1,COUNTIF(all_tags[],J664)-COUNTIF(all_tags[category],J664))</f>
        <v>1</v>
      </c>
      <c r="V664">
        <f>IF(ISBLANK(K664),-1,COUNTIF(all_tags[],K664)-COUNTIF(all_tags[category],K664))</f>
        <v>0</v>
      </c>
      <c r="W664">
        <f>IF(ISBLANK(L664),-1,COUNTIF(all_tags[],L664)-COUNTIF(all_tags[category],L664))</f>
        <v>-1</v>
      </c>
      <c r="X664">
        <f>IF(ISBLANK(M664),-1,COUNTIF(all_tags[],M664)-COUNTIF(all_tags[category],M664))</f>
        <v>-1</v>
      </c>
      <c r="Y664">
        <f>IF(ISBLANK(N664),-1,COUNTIF(all_tags[],N664)-COUNTIF(all_tags[category],N664))</f>
        <v>-1</v>
      </c>
      <c r="Z664">
        <f>IF(ISBLANK(O664),-1,COUNTIF(all_tags[],O664)-COUNTIF(all_tags[category],O664))</f>
        <v>-1</v>
      </c>
      <c r="AB664" t="str">
        <f>Table5[[#This Row],[link_id]]</f>
        <v>L01443</v>
      </c>
      <c r="AC664" s="5" t="str">
        <f>_xlfn.TEXTJOIN("#",TRUE,
IFERROR(VLOOKUP($F664,all_tags[format],1,FALSE),""),
IFERROR(VLOOKUP($G664,all_tags[format],1,FALSE),""),
IFERROR(VLOOKUP($H664,all_tags[format],1,FALSE),""),
IFERROR(VLOOKUP($I664,all_tags[format],1,FALSE),""),
IFERROR(VLOOKUP($J664,all_tags[format],1,FALSE),""),
IFERROR(VLOOKUP($K664,all_tags[format],1,FALSE),""),
IFERROR(VLOOKUP($L664,all_tags[format],1,FALSE),""),
IFERROR(VLOOKUP($M664,all_tags[format],1,FALSE),""),
IFERROR(VLOOKUP($N664,all_tags[format],1,FALSE),""),
IFERROR(VLOOKUP($O664,all_tags[format],1,FALSE),"")
)</f>
        <v>post</v>
      </c>
      <c r="AD664" s="5" t="str">
        <f>_xlfn.TEXTJOIN("#",TRUE,
IFERROR(VLOOKUP($F664,all_tags[type],1,FALSE),""),
IFERROR(VLOOKUP($G664,all_tags[type],1,FALSE),""),
IFERROR(VLOOKUP($H664,all_tags[type],1,FALSE),""),
IFERROR(VLOOKUP($I664,all_tags[type],1,FALSE),""),
IFERROR(VLOOKUP($J664,all_tags[type],1,FALSE),""),
IFERROR(VLOOKUP($K664,all_tags[type],1,FALSE),""),
IFERROR(VLOOKUP($L664,all_tags[type],1,FALSE),""),
IFERROR(VLOOKUP($M664,all_tags[type],1,FALSE),""),
IFERROR(VLOOKUP($N664,all_tags[type],1,FALSE),""),
IFERROR(VLOOKUP($O664,all_tags[type],1,FALSE),"")
)</f>
        <v/>
      </c>
      <c r="AE664" s="5" t="str">
        <f>_xlfn.TEXTJOIN("#",TRUE,
IFERROR(VLOOKUP($F664,all_tags[level],1,FALSE),""),
IFERROR(VLOOKUP($G664,all_tags[level],1,FALSE),""),
IFERROR(VLOOKUP($H664,all_tags[level],1,FALSE),""),
IFERROR(VLOOKUP($I664,all_tags[level],1,FALSE),""),
IFERROR(VLOOKUP($J664,all_tags[level],1,FALSE),""),
IFERROR(VLOOKUP($K664,all_tags[level],1,FALSE),""),
IFERROR(VLOOKUP($L664,all_tags[level],1,FALSE),""),
IFERROR(VLOOKUP($M664,all_tags[level],1,FALSE),""),
IFERROR(VLOOKUP($N664,all_tags[level],1,FALSE),""),
IFERROR(VLOOKUP($O664,all_tags[level],1,FALSE),"")
)</f>
        <v/>
      </c>
      <c r="AF664" s="5" t="str">
        <f>_xlfn.TEXTJOIN("#",TRUE,
IFERROR(VLOOKUP($F664,all_tags[style],1,FALSE),""),
IFERROR(VLOOKUP($G664,all_tags[style],1,FALSE),""),
IFERROR(VLOOKUP($H664,all_tags[style],1,FALSE),""),
IFERROR(VLOOKUP($I664,all_tags[style],1,FALSE),""),
IFERROR(VLOOKUP($J664,all_tags[style],1,FALSE),""),
IFERROR(VLOOKUP($K664,all_tags[style],1,FALSE),""),
IFERROR(VLOOKUP($L664,all_tags[style],1,FALSE),""),
IFERROR(VLOOKUP($M664,all_tags[style],1,FALSE),""),
IFERROR(VLOOKUP($N664,all_tags[style],1,FALSE),""),
IFERROR(VLOOKUP($O664,all_tags[style],1,FALSE),"")
)</f>
        <v/>
      </c>
      <c r="AG664" s="5" t="str">
        <f>_xlfn.TEXTJOIN("#",TRUE,
IFERROR(VLOOKUP($F664,all_tags[theme],1,FALSE),""),
IFERROR(VLOOKUP($G664,all_tags[theme],1,FALSE),""),
IFERROR(VLOOKUP($H664,all_tags[theme],1,FALSE),""),
IFERROR(VLOOKUP($I664,all_tags[theme],1,FALSE),""),
IFERROR(VLOOKUP($J664,all_tags[theme],1,FALSE),""),
IFERROR(VLOOKUP($K664,all_tags[theme],1,FALSE),""),
IFERROR(VLOOKUP($L664,all_tags[theme],1,FALSE),""),
IFERROR(VLOOKUP($M664,all_tags[theme],1,FALSE),""),
IFERROR(VLOOKUP($N664,all_tags[theme],1,FALSE),""),
IFERROR(VLOOKUP($O664,all_tags[theme],1,FALSE),"")
)</f>
        <v>data-viz</v>
      </c>
      <c r="AH664" s="5" t="str">
        <f>_xlfn.TEXTJOIN("#",TRUE,
IFERROR(VLOOKUP($F664,all_tags[topic],1,FALSE),""),
IFERROR(VLOOKUP($G664,all_tags[topic],1,FALSE),""),
IFERROR(VLOOKUP($H664,all_tags[topic],1,FALSE),""),
IFERROR(VLOOKUP($I664,all_tags[topic],1,FALSE),""),
IFERROR(VLOOKUP($J664,all_tags[topic],1,FALSE),""),
IFERROR(VLOOKUP($K664,all_tags[topic],1,FALSE),""),
IFERROR(VLOOKUP($L664,all_tags[topic],1,FALSE),""),
IFERROR(VLOOKUP($M664,all_tags[topic],1,FALSE),""),
IFERROR(VLOOKUP($N664,all_tags[topic],1,FALSE),""),
IFERROR(VLOOKUP($O664,all_tags[topic],1,FALSE),"")
)</f>
        <v>technique#technology</v>
      </c>
      <c r="AI664" s="5" t="str">
        <f>_xlfn.TEXTJOIN("#",TRUE,
IFERROR(VLOOKUP($F664,all_tags[area],1,FALSE),""),
IFERROR(VLOOKUP($G664,all_tags[area],1,FALSE),""),
IFERROR(VLOOKUP($H664,all_tags[area],1,FALSE),""),
IFERROR(VLOOKUP($I664,all_tags[area],1,FALSE),""),
IFERROR(VLOOKUP($J664,all_tags[area],1,FALSE),""),
IFERROR(VLOOKUP($K664,all_tags[area],1,FALSE),""),
IFERROR(VLOOKUP($L664,all_tags[area],1,FALSE),""),
IFERROR(VLOOKUP($M664,all_tags[area],1,FALSE),""),
IFERROR(VLOOKUP($N664,all_tags[area],1,FALSE),""),
IFERROR(VLOOKUP($O664,all_tags[area],1,FALSE),"")
)</f>
        <v/>
      </c>
      <c r="AJ664" s="5" t="str">
        <f>_xlfn.TEXTJOIN("#",TRUE,
IFERROR(VLOOKUP($F664,all_tags[technology],1,FALSE),""),
IFERROR(VLOOKUP($G664,all_tags[technology],1,FALSE),""),
IFERROR(VLOOKUP($H664,all_tags[technology],1,FALSE),""),
IFERROR(VLOOKUP($I664,all_tags[technology],1,FALSE),""),
IFERROR(VLOOKUP($J664,all_tags[technology],1,FALSE),""),
IFERROR(VLOOKUP($K664,all_tags[technology],1,FALSE),""),
IFERROR(VLOOKUP($L664,all_tags[technology],1,FALSE),""),
IFERROR(VLOOKUP($M664,all_tags[technology],1,FALSE),""),
IFERROR(VLOOKUP($N664,all_tags[technology],1,FALSE),""),
IFERROR(VLOOKUP($O664,all_tags[technology],1,FALSE),"")
)</f>
        <v>rstats</v>
      </c>
      <c r="AK664" s="5" t="str">
        <f>_xlfn.TEXTJOIN("#",TRUE,
IFERROR(VLOOKUP($F664,all_tags[other],1,FALSE),""),
IFERROR(VLOOKUP($G664,all_tags[other],1,FALSE),""),
IFERROR(VLOOKUP($H664,all_tags[other],1,FALSE),""),
IFERROR(VLOOKUP($I664,all_tags[other],1,FALSE),""),
IFERROR(VLOOKUP($J664,all_tags[other],1,FALSE),""),
IFERROR(VLOOKUP($K664,all_tags[other],1,FALSE),""),
IFERROR(VLOOKUP($L664,all_tags[other],1,FALSE),""),
IFERROR(VLOOKUP($M664,all_tags[other],1,FALSE),""),
IFERROR(VLOOKUP($N664,all_tags[other],1,FALSE),""),
IFERROR(VLOOKUP($O664,all_tags[other],1,FALSE),"")
)</f>
        <v/>
      </c>
      <c r="AL664" t="str">
        <f t="shared" si="10"/>
        <v>post;data-viz;technique;technology;rstats</v>
      </c>
    </row>
    <row r="665" spans="1:38" x14ac:dyDescent="0.25">
      <c r="A665" t="str">
        <f>source_data[[#This Row],[link_id]]</f>
        <v>L01444</v>
      </c>
      <c r="B665" t="str">
        <f>source_data[[#This Row],[link]]</f>
        <v>https://www.nature.com/articles/s41563-019-0360-1</v>
      </c>
      <c r="C665" t="str">
        <f>source_data[[#This Row],[article_title]]</f>
        <v>Ascent of machine learning in medicine</v>
      </c>
      <c r="D665" t="str">
        <f>source_data[[#This Row],[concatenate]]</f>
        <v>paper;ml;usage;medicine</v>
      </c>
      <c r="E665">
        <f>source_data[[#This Row],[tag_count]]</f>
        <v>4</v>
      </c>
      <c r="F665" t="str" cm="1">
        <f t="array" ref="F665:I665">_xlfn.TEXTSPLIT(Table5[[#This Row],[concatenate]],";")</f>
        <v>paper</v>
      </c>
      <c r="G665" t="str">
        <v>ml</v>
      </c>
      <c r="H665" t="str">
        <v>usage</v>
      </c>
      <c r="I665" t="str">
        <v>medicine</v>
      </c>
      <c r="Q665">
        <f>IF(ISBLANK(F665),-1,COUNTIF(all_tags[],F665)-COUNTIF(all_tags[category],F665))</f>
        <v>1</v>
      </c>
      <c r="R665">
        <f>IF(ISBLANK(G665),-1,COUNTIF(all_tags[],G665)-COUNTIF(all_tags[category],G665))</f>
        <v>1</v>
      </c>
      <c r="S665">
        <f>IF(ISBLANK(H665),-1,COUNTIF(all_tags[],H665)-COUNTIF(all_tags[category],H665))</f>
        <v>1</v>
      </c>
      <c r="T665">
        <f>IF(ISBLANK(I665),-1,COUNTIF(all_tags[],I665)-COUNTIF(all_tags[category],I665))</f>
        <v>1</v>
      </c>
      <c r="U665">
        <f>IF(ISBLANK(J665),-1,COUNTIF(all_tags[],J665)-COUNTIF(all_tags[category],J665))</f>
        <v>-1</v>
      </c>
      <c r="V665">
        <f>IF(ISBLANK(K665),-1,COUNTIF(all_tags[],K665)-COUNTIF(all_tags[category],K665))</f>
        <v>-1</v>
      </c>
      <c r="W665">
        <f>IF(ISBLANK(L665),-1,COUNTIF(all_tags[],L665)-COUNTIF(all_tags[category],L665))</f>
        <v>-1</v>
      </c>
      <c r="X665">
        <f>IF(ISBLANK(M665),-1,COUNTIF(all_tags[],M665)-COUNTIF(all_tags[category],M665))</f>
        <v>-1</v>
      </c>
      <c r="Y665">
        <f>IF(ISBLANK(N665),-1,COUNTIF(all_tags[],N665)-COUNTIF(all_tags[category],N665))</f>
        <v>-1</v>
      </c>
      <c r="Z665">
        <f>IF(ISBLANK(O665),-1,COUNTIF(all_tags[],O665)-COUNTIF(all_tags[category],O665))</f>
        <v>-1</v>
      </c>
      <c r="AB665" t="str">
        <f>Table5[[#This Row],[link_id]]</f>
        <v>L01444</v>
      </c>
      <c r="AC665" s="5" t="str">
        <f>_xlfn.TEXTJOIN("#",TRUE,
IFERROR(VLOOKUP($F665,all_tags[format],1,FALSE),""),
IFERROR(VLOOKUP($G665,all_tags[format],1,FALSE),""),
IFERROR(VLOOKUP($H665,all_tags[format],1,FALSE),""),
IFERROR(VLOOKUP($I665,all_tags[format],1,FALSE),""),
IFERROR(VLOOKUP($J665,all_tags[format],1,FALSE),""),
IFERROR(VLOOKUP($K665,all_tags[format],1,FALSE),""),
IFERROR(VLOOKUP($L665,all_tags[format],1,FALSE),""),
IFERROR(VLOOKUP($M665,all_tags[format],1,FALSE),""),
IFERROR(VLOOKUP($N665,all_tags[format],1,FALSE),""),
IFERROR(VLOOKUP($O665,all_tags[format],1,FALSE),"")
)</f>
        <v>paper</v>
      </c>
      <c r="AD665" s="5" t="str">
        <f>_xlfn.TEXTJOIN("#",TRUE,
IFERROR(VLOOKUP($F665,all_tags[type],1,FALSE),""),
IFERROR(VLOOKUP($G665,all_tags[type],1,FALSE),""),
IFERROR(VLOOKUP($H665,all_tags[type],1,FALSE),""),
IFERROR(VLOOKUP($I665,all_tags[type],1,FALSE),""),
IFERROR(VLOOKUP($J665,all_tags[type],1,FALSE),""),
IFERROR(VLOOKUP($K665,all_tags[type],1,FALSE),""),
IFERROR(VLOOKUP($L665,all_tags[type],1,FALSE),""),
IFERROR(VLOOKUP($M665,all_tags[type],1,FALSE),""),
IFERROR(VLOOKUP($N665,all_tags[type],1,FALSE),""),
IFERROR(VLOOKUP($O665,all_tags[type],1,FALSE),"")
)</f>
        <v/>
      </c>
      <c r="AE665" s="5" t="str">
        <f>_xlfn.TEXTJOIN("#",TRUE,
IFERROR(VLOOKUP($F665,all_tags[level],1,FALSE),""),
IFERROR(VLOOKUP($G665,all_tags[level],1,FALSE),""),
IFERROR(VLOOKUP($H665,all_tags[level],1,FALSE),""),
IFERROR(VLOOKUP($I665,all_tags[level],1,FALSE),""),
IFERROR(VLOOKUP($J665,all_tags[level],1,FALSE),""),
IFERROR(VLOOKUP($K665,all_tags[level],1,FALSE),""),
IFERROR(VLOOKUP($L665,all_tags[level],1,FALSE),""),
IFERROR(VLOOKUP($M665,all_tags[level],1,FALSE),""),
IFERROR(VLOOKUP($N665,all_tags[level],1,FALSE),""),
IFERROR(VLOOKUP($O665,all_tags[level],1,FALSE),"")
)</f>
        <v/>
      </c>
      <c r="AF665" s="5" t="str">
        <f>_xlfn.TEXTJOIN("#",TRUE,
IFERROR(VLOOKUP($F665,all_tags[style],1,FALSE),""),
IFERROR(VLOOKUP($G665,all_tags[style],1,FALSE),""),
IFERROR(VLOOKUP($H665,all_tags[style],1,FALSE),""),
IFERROR(VLOOKUP($I665,all_tags[style],1,FALSE),""),
IFERROR(VLOOKUP($J665,all_tags[style],1,FALSE),""),
IFERROR(VLOOKUP($K665,all_tags[style],1,FALSE),""),
IFERROR(VLOOKUP($L665,all_tags[style],1,FALSE),""),
IFERROR(VLOOKUP($M665,all_tags[style],1,FALSE),""),
IFERROR(VLOOKUP($N665,all_tags[style],1,FALSE),""),
IFERROR(VLOOKUP($O665,all_tags[style],1,FALSE),"")
)</f>
        <v/>
      </c>
      <c r="AG665" s="5" t="str">
        <f>_xlfn.TEXTJOIN("#",TRUE,
IFERROR(VLOOKUP($F665,all_tags[theme],1,FALSE),""),
IFERROR(VLOOKUP($G665,all_tags[theme],1,FALSE),""),
IFERROR(VLOOKUP($H665,all_tags[theme],1,FALSE),""),
IFERROR(VLOOKUP($I665,all_tags[theme],1,FALSE),""),
IFERROR(VLOOKUP($J665,all_tags[theme],1,FALSE),""),
IFERROR(VLOOKUP($K665,all_tags[theme],1,FALSE),""),
IFERROR(VLOOKUP($L665,all_tags[theme],1,FALSE),""),
IFERROR(VLOOKUP($M665,all_tags[theme],1,FALSE),""),
IFERROR(VLOOKUP($N665,all_tags[theme],1,FALSE),""),
IFERROR(VLOOKUP($O665,all_tags[theme],1,FALSE),"")
)</f>
        <v/>
      </c>
      <c r="AH665" s="5" t="str">
        <f>_xlfn.TEXTJOIN("#",TRUE,
IFERROR(VLOOKUP($F665,all_tags[topic],1,FALSE),""),
IFERROR(VLOOKUP($G665,all_tags[topic],1,FALSE),""),
IFERROR(VLOOKUP($H665,all_tags[topic],1,FALSE),""),
IFERROR(VLOOKUP($I665,all_tags[topic],1,FALSE),""),
IFERROR(VLOOKUP($J665,all_tags[topic],1,FALSE),""),
IFERROR(VLOOKUP($K665,all_tags[topic],1,FALSE),""),
IFERROR(VLOOKUP($L665,all_tags[topic],1,FALSE),""),
IFERROR(VLOOKUP($M665,all_tags[topic],1,FALSE),""),
IFERROR(VLOOKUP($N665,all_tags[topic],1,FALSE),""),
IFERROR(VLOOKUP($O665,all_tags[topic],1,FALSE),"")
)</f>
        <v/>
      </c>
      <c r="AI665" s="5" t="str">
        <f>_xlfn.TEXTJOIN("#",TRUE,
IFERROR(VLOOKUP($F665,all_tags[area],1,FALSE),""),
IFERROR(VLOOKUP($G665,all_tags[area],1,FALSE),""),
IFERROR(VLOOKUP($H665,all_tags[area],1,FALSE),""),
IFERROR(VLOOKUP($I665,all_tags[area],1,FALSE),""),
IFERROR(VLOOKUP($J665,all_tags[area],1,FALSE),""),
IFERROR(VLOOKUP($K665,all_tags[area],1,FALSE),""),
IFERROR(VLOOKUP($L665,all_tags[area],1,FALSE),""),
IFERROR(VLOOKUP($M665,all_tags[area],1,FALSE),""),
IFERROR(VLOOKUP($N665,all_tags[area],1,FALSE),""),
IFERROR(VLOOKUP($O665,all_tags[area],1,FALSE),"")
)</f>
        <v>ml#usage</v>
      </c>
      <c r="AJ665" s="5" t="str">
        <f>_xlfn.TEXTJOIN("#",TRUE,
IFERROR(VLOOKUP($F665,all_tags[technology],1,FALSE),""),
IFERROR(VLOOKUP($G665,all_tags[technology],1,FALSE),""),
IFERROR(VLOOKUP($H665,all_tags[technology],1,FALSE),""),
IFERROR(VLOOKUP($I665,all_tags[technology],1,FALSE),""),
IFERROR(VLOOKUP($J665,all_tags[technology],1,FALSE),""),
IFERROR(VLOOKUP($K665,all_tags[technology],1,FALSE),""),
IFERROR(VLOOKUP($L665,all_tags[technology],1,FALSE),""),
IFERROR(VLOOKUP($M665,all_tags[technology],1,FALSE),""),
IFERROR(VLOOKUP($N665,all_tags[technology],1,FALSE),""),
IFERROR(VLOOKUP($O665,all_tags[technology],1,FALSE),"")
)</f>
        <v/>
      </c>
      <c r="AK665" s="5" t="str">
        <f>_xlfn.TEXTJOIN("#",TRUE,
IFERROR(VLOOKUP($F665,all_tags[other],1,FALSE),""),
IFERROR(VLOOKUP($G665,all_tags[other],1,FALSE),""),
IFERROR(VLOOKUP($H665,all_tags[other],1,FALSE),""),
IFERROR(VLOOKUP($I665,all_tags[other],1,FALSE),""),
IFERROR(VLOOKUP($J665,all_tags[other],1,FALSE),""),
IFERROR(VLOOKUP($K665,all_tags[other],1,FALSE),""),
IFERROR(VLOOKUP($L665,all_tags[other],1,FALSE),""),
IFERROR(VLOOKUP($M665,all_tags[other],1,FALSE),""),
IFERROR(VLOOKUP($N665,all_tags[other],1,FALSE),""),
IFERROR(VLOOKUP($O665,all_tags[other],1,FALSE),"")
)</f>
        <v>medicine</v>
      </c>
      <c r="AL665" t="str">
        <f t="shared" si="10"/>
        <v>paper;ml;usage;medicine</v>
      </c>
    </row>
    <row r="666" spans="1:38" x14ac:dyDescent="0.25">
      <c r="A666" t="str">
        <f>source_data[[#This Row],[link_id]]</f>
        <v>L01445</v>
      </c>
      <c r="B666" t="str">
        <f>source_data[[#This Row],[link]]</f>
        <v>https://www.dataquest.io/blog/tutorial-text-classification-in-python-using-spacy/</v>
      </c>
      <c r="C666" t="str">
        <f>source_data[[#This Row],[article_title]]</f>
        <v>Tutorial: Text Classification in Python Using spaCy</v>
      </c>
      <c r="D666" t="str">
        <f>source_data[[#This Row],[concatenate]]</f>
        <v>post;package;how-to;getting-started;technology;python</v>
      </c>
      <c r="E666">
        <f>source_data[[#This Row],[tag_count]]</f>
        <v>5</v>
      </c>
      <c r="F666" t="str" cm="1">
        <f t="array" ref="F666:K666">_xlfn.TEXTSPLIT(Table5[[#This Row],[concatenate]],";")</f>
        <v>post</v>
      </c>
      <c r="G666" t="str">
        <v>package</v>
      </c>
      <c r="H666" t="str">
        <v>how-to</v>
      </c>
      <c r="I666" t="str">
        <v>getting-started</v>
      </c>
      <c r="J666" t="str">
        <v>technology</v>
      </c>
      <c r="K666" t="str">
        <v>python</v>
      </c>
      <c r="Q666">
        <f>IF(ISBLANK(F666),-1,COUNTIF(all_tags[],F666)-COUNTIF(all_tags[category],F666))</f>
        <v>1</v>
      </c>
      <c r="R666">
        <f>IF(ISBLANK(G666),-1,COUNTIF(all_tags[],G666)-COUNTIF(all_tags[category],G666))</f>
        <v>1</v>
      </c>
      <c r="S666">
        <f>IF(ISBLANK(H666),-1,COUNTIF(all_tags[],H666)-COUNTIF(all_tags[category],H666))</f>
        <v>1</v>
      </c>
      <c r="T666">
        <f>IF(ISBLANK(I666),-1,COUNTIF(all_tags[],I666)-COUNTIF(all_tags[category],I666))</f>
        <v>1</v>
      </c>
      <c r="U666">
        <f>IF(ISBLANK(J666),-1,COUNTIF(all_tags[],J666)-COUNTIF(all_tags[category],J666))</f>
        <v>1</v>
      </c>
      <c r="V666">
        <f>IF(ISBLANK(K666),-1,COUNTIF(all_tags[],K666)-COUNTIF(all_tags[category],K666))</f>
        <v>1</v>
      </c>
      <c r="W666">
        <f>IF(ISBLANK(L666),-1,COUNTIF(all_tags[],L666)-COUNTIF(all_tags[category],L666))</f>
        <v>-1</v>
      </c>
      <c r="X666">
        <f>IF(ISBLANK(M666),-1,COUNTIF(all_tags[],M666)-COUNTIF(all_tags[category],M666))</f>
        <v>-1</v>
      </c>
      <c r="Y666">
        <f>IF(ISBLANK(N666),-1,COUNTIF(all_tags[],N666)-COUNTIF(all_tags[category],N666))</f>
        <v>-1</v>
      </c>
      <c r="Z666">
        <f>IF(ISBLANK(O666),-1,COUNTIF(all_tags[],O666)-COUNTIF(all_tags[category],O666))</f>
        <v>-1</v>
      </c>
      <c r="AB666" t="str">
        <f>Table5[[#This Row],[link_id]]</f>
        <v>L01445</v>
      </c>
      <c r="AC666" s="5" t="str">
        <f>_xlfn.TEXTJOIN("#",TRUE,
IFERROR(VLOOKUP($F666,all_tags[format],1,FALSE),""),
IFERROR(VLOOKUP($G666,all_tags[format],1,FALSE),""),
IFERROR(VLOOKUP($H666,all_tags[format],1,FALSE),""),
IFERROR(VLOOKUP($I666,all_tags[format],1,FALSE),""),
IFERROR(VLOOKUP($J666,all_tags[format],1,FALSE),""),
IFERROR(VLOOKUP($K666,all_tags[format],1,FALSE),""),
IFERROR(VLOOKUP($L666,all_tags[format],1,FALSE),""),
IFERROR(VLOOKUP($M666,all_tags[format],1,FALSE),""),
IFERROR(VLOOKUP($N666,all_tags[format],1,FALSE),""),
IFERROR(VLOOKUP($O666,all_tags[format],1,FALSE),"")
)</f>
        <v>post#package</v>
      </c>
      <c r="AD666" s="5" t="str">
        <f>_xlfn.TEXTJOIN("#",TRUE,
IFERROR(VLOOKUP($F666,all_tags[type],1,FALSE),""),
IFERROR(VLOOKUP($G666,all_tags[type],1,FALSE),""),
IFERROR(VLOOKUP($H666,all_tags[type],1,FALSE),""),
IFERROR(VLOOKUP($I666,all_tags[type],1,FALSE),""),
IFERROR(VLOOKUP($J666,all_tags[type],1,FALSE),""),
IFERROR(VLOOKUP($K666,all_tags[type],1,FALSE),""),
IFERROR(VLOOKUP($L666,all_tags[type],1,FALSE),""),
IFERROR(VLOOKUP($M666,all_tags[type],1,FALSE),""),
IFERROR(VLOOKUP($N666,all_tags[type],1,FALSE),""),
IFERROR(VLOOKUP($O666,all_tags[type],1,FALSE),"")
)</f>
        <v>how-to</v>
      </c>
      <c r="AE666" s="5" t="str">
        <f>_xlfn.TEXTJOIN("#",TRUE,
IFERROR(VLOOKUP($F666,all_tags[level],1,FALSE),""),
IFERROR(VLOOKUP($G666,all_tags[level],1,FALSE),""),
IFERROR(VLOOKUP($H666,all_tags[level],1,FALSE),""),
IFERROR(VLOOKUP($I666,all_tags[level],1,FALSE),""),
IFERROR(VLOOKUP($J666,all_tags[level],1,FALSE),""),
IFERROR(VLOOKUP($K666,all_tags[level],1,FALSE),""),
IFERROR(VLOOKUP($L666,all_tags[level],1,FALSE),""),
IFERROR(VLOOKUP($M666,all_tags[level],1,FALSE),""),
IFERROR(VLOOKUP($N666,all_tags[level],1,FALSE),""),
IFERROR(VLOOKUP($O666,all_tags[level],1,FALSE),"")
)</f>
        <v>getting-started</v>
      </c>
      <c r="AF666" s="5" t="str">
        <f>_xlfn.TEXTJOIN("#",TRUE,
IFERROR(VLOOKUP($F666,all_tags[style],1,FALSE),""),
IFERROR(VLOOKUP($G666,all_tags[style],1,FALSE),""),
IFERROR(VLOOKUP($H666,all_tags[style],1,FALSE),""),
IFERROR(VLOOKUP($I666,all_tags[style],1,FALSE),""),
IFERROR(VLOOKUP($J666,all_tags[style],1,FALSE),""),
IFERROR(VLOOKUP($K666,all_tags[style],1,FALSE),""),
IFERROR(VLOOKUP($L666,all_tags[style],1,FALSE),""),
IFERROR(VLOOKUP($M666,all_tags[style],1,FALSE),""),
IFERROR(VLOOKUP($N666,all_tags[style],1,FALSE),""),
IFERROR(VLOOKUP($O666,all_tags[style],1,FALSE),"")
)</f>
        <v/>
      </c>
      <c r="AG666" s="5" t="str">
        <f>_xlfn.TEXTJOIN("#",TRUE,
IFERROR(VLOOKUP($F666,all_tags[theme],1,FALSE),""),
IFERROR(VLOOKUP($G666,all_tags[theme],1,FALSE),""),
IFERROR(VLOOKUP($H666,all_tags[theme],1,FALSE),""),
IFERROR(VLOOKUP($I666,all_tags[theme],1,FALSE),""),
IFERROR(VLOOKUP($J666,all_tags[theme],1,FALSE),""),
IFERROR(VLOOKUP($K666,all_tags[theme],1,FALSE),""),
IFERROR(VLOOKUP($L666,all_tags[theme],1,FALSE),""),
IFERROR(VLOOKUP($M666,all_tags[theme],1,FALSE),""),
IFERROR(VLOOKUP($N666,all_tags[theme],1,FALSE),""),
IFERROR(VLOOKUP($O666,all_tags[theme],1,FALSE),"")
)</f>
        <v/>
      </c>
      <c r="AH666" s="5" t="str">
        <f>_xlfn.TEXTJOIN("#",TRUE,
IFERROR(VLOOKUP($F666,all_tags[topic],1,FALSE),""),
IFERROR(VLOOKUP($G666,all_tags[topic],1,FALSE),""),
IFERROR(VLOOKUP($H666,all_tags[topic],1,FALSE),""),
IFERROR(VLOOKUP($I666,all_tags[topic],1,FALSE),""),
IFERROR(VLOOKUP($J666,all_tags[topic],1,FALSE),""),
IFERROR(VLOOKUP($K666,all_tags[topic],1,FALSE),""),
IFERROR(VLOOKUP($L666,all_tags[topic],1,FALSE),""),
IFERROR(VLOOKUP($M666,all_tags[topic],1,FALSE),""),
IFERROR(VLOOKUP($N666,all_tags[topic],1,FALSE),""),
IFERROR(VLOOKUP($O666,all_tags[topic],1,FALSE),"")
)</f>
        <v>technology</v>
      </c>
      <c r="AI666" s="5" t="str">
        <f>_xlfn.TEXTJOIN("#",TRUE,
IFERROR(VLOOKUP($F666,all_tags[area],1,FALSE),""),
IFERROR(VLOOKUP($G666,all_tags[area],1,FALSE),""),
IFERROR(VLOOKUP($H666,all_tags[area],1,FALSE),""),
IFERROR(VLOOKUP($I666,all_tags[area],1,FALSE),""),
IFERROR(VLOOKUP($J666,all_tags[area],1,FALSE),""),
IFERROR(VLOOKUP($K666,all_tags[area],1,FALSE),""),
IFERROR(VLOOKUP($L666,all_tags[area],1,FALSE),""),
IFERROR(VLOOKUP($M666,all_tags[area],1,FALSE),""),
IFERROR(VLOOKUP($N666,all_tags[area],1,FALSE),""),
IFERROR(VLOOKUP($O666,all_tags[area],1,FALSE),"")
)</f>
        <v/>
      </c>
      <c r="AJ666" s="5" t="str">
        <f>_xlfn.TEXTJOIN("#",TRUE,
IFERROR(VLOOKUP($F666,all_tags[technology],1,FALSE),""),
IFERROR(VLOOKUP($G666,all_tags[technology],1,FALSE),""),
IFERROR(VLOOKUP($H666,all_tags[technology],1,FALSE),""),
IFERROR(VLOOKUP($I666,all_tags[technology],1,FALSE),""),
IFERROR(VLOOKUP($J666,all_tags[technology],1,FALSE),""),
IFERROR(VLOOKUP($K666,all_tags[technology],1,FALSE),""),
IFERROR(VLOOKUP($L666,all_tags[technology],1,FALSE),""),
IFERROR(VLOOKUP($M666,all_tags[technology],1,FALSE),""),
IFERROR(VLOOKUP($N666,all_tags[technology],1,FALSE),""),
IFERROR(VLOOKUP($O666,all_tags[technology],1,FALSE),"")
)</f>
        <v>python</v>
      </c>
      <c r="AK666" s="5" t="str">
        <f>_xlfn.TEXTJOIN("#",TRUE,
IFERROR(VLOOKUP($F666,all_tags[other],1,FALSE),""),
IFERROR(VLOOKUP($G666,all_tags[other],1,FALSE),""),
IFERROR(VLOOKUP($H666,all_tags[other],1,FALSE),""),
IFERROR(VLOOKUP($I666,all_tags[other],1,FALSE),""),
IFERROR(VLOOKUP($J666,all_tags[other],1,FALSE),""),
IFERROR(VLOOKUP($K666,all_tags[other],1,FALSE),""),
IFERROR(VLOOKUP($L666,all_tags[other],1,FALSE),""),
IFERROR(VLOOKUP($M666,all_tags[other],1,FALSE),""),
IFERROR(VLOOKUP($N666,all_tags[other],1,FALSE),""),
IFERROR(VLOOKUP($O666,all_tags[other],1,FALSE),"")
)</f>
        <v/>
      </c>
      <c r="AL666" t="str">
        <f t="shared" si="10"/>
        <v>post;package;how-to;getting-started;technology;python</v>
      </c>
    </row>
    <row r="667" spans="1:38" ht="30" x14ac:dyDescent="0.25">
      <c r="A667" t="str">
        <f>source_data[[#This Row],[link_id]]</f>
        <v>L01447</v>
      </c>
      <c r="B667" t="str">
        <f>source_data[[#This Row],[link]]</f>
        <v>https://www.kdnuggets.com/2017/04/10-free-must-read-books-machine-learning-data-science.html</v>
      </c>
      <c r="C667" t="str">
        <f>source_data[[#This Row],[article_title]]</f>
        <v>10 Free Must-Read Books for Machine Learning and Data Science</v>
      </c>
      <c r="D667" t="str">
        <f>source_data[[#This Row],[concatenate]]</f>
        <v>post;book;list;recommendation</v>
      </c>
      <c r="E667">
        <f>source_data[[#This Row],[tag_count]]</f>
        <v>3</v>
      </c>
      <c r="F667" t="str" cm="1">
        <f t="array" ref="F667:I667">_xlfn.TEXTSPLIT(Table5[[#This Row],[concatenate]],";")</f>
        <v>post</v>
      </c>
      <c r="G667" t="str">
        <v>book</v>
      </c>
      <c r="H667" t="str">
        <v>list</v>
      </c>
      <c r="I667" t="str">
        <v>recommendation</v>
      </c>
      <c r="Q667">
        <f>IF(ISBLANK(F667),-1,COUNTIF(all_tags[],F667)-COUNTIF(all_tags[category],F667))</f>
        <v>1</v>
      </c>
      <c r="R667">
        <f>IF(ISBLANK(G667),-1,COUNTIF(all_tags[],G667)-COUNTIF(all_tags[category],G667))</f>
        <v>1</v>
      </c>
      <c r="S667">
        <f>IF(ISBLANK(H667),-1,COUNTIF(all_tags[],H667)-COUNTIF(all_tags[category],H667))</f>
        <v>1</v>
      </c>
      <c r="T667">
        <f>IF(ISBLANK(I667),-1,COUNTIF(all_tags[],I667)-COUNTIF(all_tags[category],I667))</f>
        <v>1</v>
      </c>
      <c r="U667">
        <f>IF(ISBLANK(J667),-1,COUNTIF(all_tags[],J667)-COUNTIF(all_tags[category],J667))</f>
        <v>-1</v>
      </c>
      <c r="V667">
        <f>IF(ISBLANK(K667),-1,COUNTIF(all_tags[],K667)-COUNTIF(all_tags[category],K667))</f>
        <v>-1</v>
      </c>
      <c r="W667">
        <f>IF(ISBLANK(L667),-1,COUNTIF(all_tags[],L667)-COUNTIF(all_tags[category],L667))</f>
        <v>-1</v>
      </c>
      <c r="X667">
        <f>IF(ISBLANK(M667),-1,COUNTIF(all_tags[],M667)-COUNTIF(all_tags[category],M667))</f>
        <v>-1</v>
      </c>
      <c r="Y667">
        <f>IF(ISBLANK(N667),-1,COUNTIF(all_tags[],N667)-COUNTIF(all_tags[category],N667))</f>
        <v>-1</v>
      </c>
      <c r="Z667">
        <f>IF(ISBLANK(O667),-1,COUNTIF(all_tags[],O667)-COUNTIF(all_tags[category],O667))</f>
        <v>-1</v>
      </c>
      <c r="AB667" t="str">
        <f>Table5[[#This Row],[link_id]]</f>
        <v>L01447</v>
      </c>
      <c r="AC667" s="5" t="str">
        <f>_xlfn.TEXTJOIN("#",TRUE,
IFERROR(VLOOKUP($F667,all_tags[format],1,FALSE),""),
IFERROR(VLOOKUP($G667,all_tags[format],1,FALSE),""),
IFERROR(VLOOKUP($H667,all_tags[format],1,FALSE),""),
IFERROR(VLOOKUP($I667,all_tags[format],1,FALSE),""),
IFERROR(VLOOKUP($J667,all_tags[format],1,FALSE),""),
IFERROR(VLOOKUP($K667,all_tags[format],1,FALSE),""),
IFERROR(VLOOKUP($L667,all_tags[format],1,FALSE),""),
IFERROR(VLOOKUP($M667,all_tags[format],1,FALSE),""),
IFERROR(VLOOKUP($N667,all_tags[format],1,FALSE),""),
IFERROR(VLOOKUP($O667,all_tags[format],1,FALSE),"")
)</f>
        <v>post#book</v>
      </c>
      <c r="AD667" s="5" t="str">
        <f>_xlfn.TEXTJOIN("#",TRUE,
IFERROR(VLOOKUP($F667,all_tags[type],1,FALSE),""),
IFERROR(VLOOKUP($G667,all_tags[type],1,FALSE),""),
IFERROR(VLOOKUP($H667,all_tags[type],1,FALSE),""),
IFERROR(VLOOKUP($I667,all_tags[type],1,FALSE),""),
IFERROR(VLOOKUP($J667,all_tags[type],1,FALSE),""),
IFERROR(VLOOKUP($K667,all_tags[type],1,FALSE),""),
IFERROR(VLOOKUP($L667,all_tags[type],1,FALSE),""),
IFERROR(VLOOKUP($M667,all_tags[type],1,FALSE),""),
IFERROR(VLOOKUP($N667,all_tags[type],1,FALSE),""),
IFERROR(VLOOKUP($O667,all_tags[type],1,FALSE),"")
)</f>
        <v>list#recommendation</v>
      </c>
      <c r="AE667" s="5" t="str">
        <f>_xlfn.TEXTJOIN("#",TRUE,
IFERROR(VLOOKUP($F667,all_tags[level],1,FALSE),""),
IFERROR(VLOOKUP($G667,all_tags[level],1,FALSE),""),
IFERROR(VLOOKUP($H667,all_tags[level],1,FALSE),""),
IFERROR(VLOOKUP($I667,all_tags[level],1,FALSE),""),
IFERROR(VLOOKUP($J667,all_tags[level],1,FALSE),""),
IFERROR(VLOOKUP($K667,all_tags[level],1,FALSE),""),
IFERROR(VLOOKUP($L667,all_tags[level],1,FALSE),""),
IFERROR(VLOOKUP($M667,all_tags[level],1,FALSE),""),
IFERROR(VLOOKUP($N667,all_tags[level],1,FALSE),""),
IFERROR(VLOOKUP($O667,all_tags[level],1,FALSE),"")
)</f>
        <v/>
      </c>
      <c r="AF667" s="5" t="str">
        <f>_xlfn.TEXTJOIN("#",TRUE,
IFERROR(VLOOKUP($F667,all_tags[style],1,FALSE),""),
IFERROR(VLOOKUP($G667,all_tags[style],1,FALSE),""),
IFERROR(VLOOKUP($H667,all_tags[style],1,FALSE),""),
IFERROR(VLOOKUP($I667,all_tags[style],1,FALSE),""),
IFERROR(VLOOKUP($J667,all_tags[style],1,FALSE),""),
IFERROR(VLOOKUP($K667,all_tags[style],1,FALSE),""),
IFERROR(VLOOKUP($L667,all_tags[style],1,FALSE),""),
IFERROR(VLOOKUP($M667,all_tags[style],1,FALSE),""),
IFERROR(VLOOKUP($N667,all_tags[style],1,FALSE),""),
IFERROR(VLOOKUP($O667,all_tags[style],1,FALSE),"")
)</f>
        <v/>
      </c>
      <c r="AG667" s="5" t="str">
        <f>_xlfn.TEXTJOIN("#",TRUE,
IFERROR(VLOOKUP($F667,all_tags[theme],1,FALSE),""),
IFERROR(VLOOKUP($G667,all_tags[theme],1,FALSE),""),
IFERROR(VLOOKUP($H667,all_tags[theme],1,FALSE),""),
IFERROR(VLOOKUP($I667,all_tags[theme],1,FALSE),""),
IFERROR(VLOOKUP($J667,all_tags[theme],1,FALSE),""),
IFERROR(VLOOKUP($K667,all_tags[theme],1,FALSE),""),
IFERROR(VLOOKUP($L667,all_tags[theme],1,FALSE),""),
IFERROR(VLOOKUP($M667,all_tags[theme],1,FALSE),""),
IFERROR(VLOOKUP($N667,all_tags[theme],1,FALSE),""),
IFERROR(VLOOKUP($O667,all_tags[theme],1,FALSE),"")
)</f>
        <v/>
      </c>
      <c r="AH667" s="5" t="str">
        <f>_xlfn.TEXTJOIN("#",TRUE,
IFERROR(VLOOKUP($F667,all_tags[topic],1,FALSE),""),
IFERROR(VLOOKUP($G667,all_tags[topic],1,FALSE),""),
IFERROR(VLOOKUP($H667,all_tags[topic],1,FALSE),""),
IFERROR(VLOOKUP($I667,all_tags[topic],1,FALSE),""),
IFERROR(VLOOKUP($J667,all_tags[topic],1,FALSE),""),
IFERROR(VLOOKUP($K667,all_tags[topic],1,FALSE),""),
IFERROR(VLOOKUP($L667,all_tags[topic],1,FALSE),""),
IFERROR(VLOOKUP($M667,all_tags[topic],1,FALSE),""),
IFERROR(VLOOKUP($N667,all_tags[topic],1,FALSE),""),
IFERROR(VLOOKUP($O667,all_tags[topic],1,FALSE),"")
)</f>
        <v/>
      </c>
      <c r="AI667" s="5" t="str">
        <f>_xlfn.TEXTJOIN("#",TRUE,
IFERROR(VLOOKUP($F667,all_tags[area],1,FALSE),""),
IFERROR(VLOOKUP($G667,all_tags[area],1,FALSE),""),
IFERROR(VLOOKUP($H667,all_tags[area],1,FALSE),""),
IFERROR(VLOOKUP($I667,all_tags[area],1,FALSE),""),
IFERROR(VLOOKUP($J667,all_tags[area],1,FALSE),""),
IFERROR(VLOOKUP($K667,all_tags[area],1,FALSE),""),
IFERROR(VLOOKUP($L667,all_tags[area],1,FALSE),""),
IFERROR(VLOOKUP($M667,all_tags[area],1,FALSE),""),
IFERROR(VLOOKUP($N667,all_tags[area],1,FALSE),""),
IFERROR(VLOOKUP($O667,all_tags[area],1,FALSE),"")
)</f>
        <v/>
      </c>
      <c r="AJ667" s="5" t="str">
        <f>_xlfn.TEXTJOIN("#",TRUE,
IFERROR(VLOOKUP($F667,all_tags[technology],1,FALSE),""),
IFERROR(VLOOKUP($G667,all_tags[technology],1,FALSE),""),
IFERROR(VLOOKUP($H667,all_tags[technology],1,FALSE),""),
IFERROR(VLOOKUP($I667,all_tags[technology],1,FALSE),""),
IFERROR(VLOOKUP($J667,all_tags[technology],1,FALSE),""),
IFERROR(VLOOKUP($K667,all_tags[technology],1,FALSE),""),
IFERROR(VLOOKUP($L667,all_tags[technology],1,FALSE),""),
IFERROR(VLOOKUP($M667,all_tags[technology],1,FALSE),""),
IFERROR(VLOOKUP($N667,all_tags[technology],1,FALSE),""),
IFERROR(VLOOKUP($O667,all_tags[technology],1,FALSE),"")
)</f>
        <v/>
      </c>
      <c r="AK667" s="5" t="str">
        <f>_xlfn.TEXTJOIN("#",TRUE,
IFERROR(VLOOKUP($F667,all_tags[other],1,FALSE),""),
IFERROR(VLOOKUP($G667,all_tags[other],1,FALSE),""),
IFERROR(VLOOKUP($H667,all_tags[other],1,FALSE),""),
IFERROR(VLOOKUP($I667,all_tags[other],1,FALSE),""),
IFERROR(VLOOKUP($J667,all_tags[other],1,FALSE),""),
IFERROR(VLOOKUP($K667,all_tags[other],1,FALSE),""),
IFERROR(VLOOKUP($L667,all_tags[other],1,FALSE),""),
IFERROR(VLOOKUP($M667,all_tags[other],1,FALSE),""),
IFERROR(VLOOKUP($N667,all_tags[other],1,FALSE),""),
IFERROR(VLOOKUP($O667,all_tags[other],1,FALSE),"")
)</f>
        <v/>
      </c>
      <c r="AL667" t="str">
        <f t="shared" si="10"/>
        <v>post;book;list;recommendation</v>
      </c>
    </row>
    <row r="668" spans="1:38" x14ac:dyDescent="0.25">
      <c r="A668" t="str">
        <f>source_data[[#This Row],[link_id]]</f>
        <v>L01448</v>
      </c>
      <c r="B668" t="str">
        <f>source_data[[#This Row],[link]]</f>
        <v>http://nlpprogress.com/english/text_classification.html</v>
      </c>
      <c r="C668" t="str">
        <f>source_data[[#This Row],[article_title]]</f>
        <v>Tracking Progress in Natural Language Processing</v>
      </c>
      <c r="D668" t="str">
        <f>source_data[[#This Row],[concatenate]]</f>
        <v>site;list;technique;method;nlp</v>
      </c>
      <c r="E668">
        <f>source_data[[#This Row],[tag_count]]</f>
        <v>5</v>
      </c>
      <c r="F668" t="str" cm="1">
        <f t="array" ref="F668:J668">_xlfn.TEXTSPLIT(Table5[[#This Row],[concatenate]],";")</f>
        <v>site</v>
      </c>
      <c r="G668" t="str">
        <v>list</v>
      </c>
      <c r="H668" t="str">
        <v>technique</v>
      </c>
      <c r="I668" t="str">
        <v>method</v>
      </c>
      <c r="J668" t="str">
        <v>nlp</v>
      </c>
      <c r="Q668">
        <f>IF(ISBLANK(F668),-1,COUNTIF(all_tags[],F668)-COUNTIF(all_tags[category],F668))</f>
        <v>1</v>
      </c>
      <c r="R668">
        <f>IF(ISBLANK(G668),-1,COUNTIF(all_tags[],G668)-COUNTIF(all_tags[category],G668))</f>
        <v>1</v>
      </c>
      <c r="S668">
        <f>IF(ISBLANK(H668),-1,COUNTIF(all_tags[],H668)-COUNTIF(all_tags[category],H668))</f>
        <v>1</v>
      </c>
      <c r="T668">
        <f>IF(ISBLANK(I668),-1,COUNTIF(all_tags[],I668)-COUNTIF(all_tags[category],I668))</f>
        <v>1</v>
      </c>
      <c r="U668">
        <f>IF(ISBLANK(J668),-1,COUNTIF(all_tags[],J668)-COUNTIF(all_tags[category],J668))</f>
        <v>1</v>
      </c>
      <c r="V668">
        <f>IF(ISBLANK(K668),-1,COUNTIF(all_tags[],K668)-COUNTIF(all_tags[category],K668))</f>
        <v>-1</v>
      </c>
      <c r="W668">
        <f>IF(ISBLANK(L668),-1,COUNTIF(all_tags[],L668)-COUNTIF(all_tags[category],L668))</f>
        <v>-1</v>
      </c>
      <c r="X668">
        <f>IF(ISBLANK(M668),-1,COUNTIF(all_tags[],M668)-COUNTIF(all_tags[category],M668))</f>
        <v>-1</v>
      </c>
      <c r="Y668">
        <f>IF(ISBLANK(N668),-1,COUNTIF(all_tags[],N668)-COUNTIF(all_tags[category],N668))</f>
        <v>-1</v>
      </c>
      <c r="Z668">
        <f>IF(ISBLANK(O668),-1,COUNTIF(all_tags[],O668)-COUNTIF(all_tags[category],O668))</f>
        <v>-1</v>
      </c>
      <c r="AB668" t="str">
        <f>Table5[[#This Row],[link_id]]</f>
        <v>L01448</v>
      </c>
      <c r="AC668" s="5" t="str">
        <f>_xlfn.TEXTJOIN("#",TRUE,
IFERROR(VLOOKUP($F668,all_tags[format],1,FALSE),""),
IFERROR(VLOOKUP($G668,all_tags[format],1,FALSE),""),
IFERROR(VLOOKUP($H668,all_tags[format],1,FALSE),""),
IFERROR(VLOOKUP($I668,all_tags[format],1,FALSE),""),
IFERROR(VLOOKUP($J668,all_tags[format],1,FALSE),""),
IFERROR(VLOOKUP($K668,all_tags[format],1,FALSE),""),
IFERROR(VLOOKUP($L668,all_tags[format],1,FALSE),""),
IFERROR(VLOOKUP($M668,all_tags[format],1,FALSE),""),
IFERROR(VLOOKUP($N668,all_tags[format],1,FALSE),""),
IFERROR(VLOOKUP($O668,all_tags[format],1,FALSE),"")
)</f>
        <v>site</v>
      </c>
      <c r="AD668" s="5" t="str">
        <f>_xlfn.TEXTJOIN("#",TRUE,
IFERROR(VLOOKUP($F668,all_tags[type],1,FALSE),""),
IFERROR(VLOOKUP($G668,all_tags[type],1,FALSE),""),
IFERROR(VLOOKUP($H668,all_tags[type],1,FALSE),""),
IFERROR(VLOOKUP($I668,all_tags[type],1,FALSE),""),
IFERROR(VLOOKUP($J668,all_tags[type],1,FALSE),""),
IFERROR(VLOOKUP($K668,all_tags[type],1,FALSE),""),
IFERROR(VLOOKUP($L668,all_tags[type],1,FALSE),""),
IFERROR(VLOOKUP($M668,all_tags[type],1,FALSE),""),
IFERROR(VLOOKUP($N668,all_tags[type],1,FALSE),""),
IFERROR(VLOOKUP($O668,all_tags[type],1,FALSE),"")
)</f>
        <v>list</v>
      </c>
      <c r="AE668" s="5" t="str">
        <f>_xlfn.TEXTJOIN("#",TRUE,
IFERROR(VLOOKUP($F668,all_tags[level],1,FALSE),""),
IFERROR(VLOOKUP($G668,all_tags[level],1,FALSE),""),
IFERROR(VLOOKUP($H668,all_tags[level],1,FALSE),""),
IFERROR(VLOOKUP($I668,all_tags[level],1,FALSE),""),
IFERROR(VLOOKUP($J668,all_tags[level],1,FALSE),""),
IFERROR(VLOOKUP($K668,all_tags[level],1,FALSE),""),
IFERROR(VLOOKUP($L668,all_tags[level],1,FALSE),""),
IFERROR(VLOOKUP($M668,all_tags[level],1,FALSE),""),
IFERROR(VLOOKUP($N668,all_tags[level],1,FALSE),""),
IFERROR(VLOOKUP($O668,all_tags[level],1,FALSE),"")
)</f>
        <v/>
      </c>
      <c r="AF668" s="5" t="str">
        <f>_xlfn.TEXTJOIN("#",TRUE,
IFERROR(VLOOKUP($F668,all_tags[style],1,FALSE),""),
IFERROR(VLOOKUP($G668,all_tags[style],1,FALSE),""),
IFERROR(VLOOKUP($H668,all_tags[style],1,FALSE),""),
IFERROR(VLOOKUP($I668,all_tags[style],1,FALSE),""),
IFERROR(VLOOKUP($J668,all_tags[style],1,FALSE),""),
IFERROR(VLOOKUP($K668,all_tags[style],1,FALSE),""),
IFERROR(VLOOKUP($L668,all_tags[style],1,FALSE),""),
IFERROR(VLOOKUP($M668,all_tags[style],1,FALSE),""),
IFERROR(VLOOKUP($N668,all_tags[style],1,FALSE),""),
IFERROR(VLOOKUP($O668,all_tags[style],1,FALSE),"")
)</f>
        <v/>
      </c>
      <c r="AG668" s="5" t="str">
        <f>_xlfn.TEXTJOIN("#",TRUE,
IFERROR(VLOOKUP($F668,all_tags[theme],1,FALSE),""),
IFERROR(VLOOKUP($G668,all_tags[theme],1,FALSE),""),
IFERROR(VLOOKUP($H668,all_tags[theme],1,FALSE),""),
IFERROR(VLOOKUP($I668,all_tags[theme],1,FALSE),""),
IFERROR(VLOOKUP($J668,all_tags[theme],1,FALSE),""),
IFERROR(VLOOKUP($K668,all_tags[theme],1,FALSE),""),
IFERROR(VLOOKUP($L668,all_tags[theme],1,FALSE),""),
IFERROR(VLOOKUP($M668,all_tags[theme],1,FALSE),""),
IFERROR(VLOOKUP($N668,all_tags[theme],1,FALSE),""),
IFERROR(VLOOKUP($O668,all_tags[theme],1,FALSE),"")
)</f>
        <v/>
      </c>
      <c r="AH668" s="5" t="str">
        <f>_xlfn.TEXTJOIN("#",TRUE,
IFERROR(VLOOKUP($F668,all_tags[topic],1,FALSE),""),
IFERROR(VLOOKUP($G668,all_tags[topic],1,FALSE),""),
IFERROR(VLOOKUP($H668,all_tags[topic],1,FALSE),""),
IFERROR(VLOOKUP($I668,all_tags[topic],1,FALSE),""),
IFERROR(VLOOKUP($J668,all_tags[topic],1,FALSE),""),
IFERROR(VLOOKUP($K668,all_tags[topic],1,FALSE),""),
IFERROR(VLOOKUP($L668,all_tags[topic],1,FALSE),""),
IFERROR(VLOOKUP($M668,all_tags[topic],1,FALSE),""),
IFERROR(VLOOKUP($N668,all_tags[topic],1,FALSE),""),
IFERROR(VLOOKUP($O668,all_tags[topic],1,FALSE),"")
)</f>
        <v>technique#method</v>
      </c>
      <c r="AI668" s="5" t="str">
        <f>_xlfn.TEXTJOIN("#",TRUE,
IFERROR(VLOOKUP($F668,all_tags[area],1,FALSE),""),
IFERROR(VLOOKUP($G668,all_tags[area],1,FALSE),""),
IFERROR(VLOOKUP($H668,all_tags[area],1,FALSE),""),
IFERROR(VLOOKUP($I668,all_tags[area],1,FALSE),""),
IFERROR(VLOOKUP($J668,all_tags[area],1,FALSE),""),
IFERROR(VLOOKUP($K668,all_tags[area],1,FALSE),""),
IFERROR(VLOOKUP($L668,all_tags[area],1,FALSE),""),
IFERROR(VLOOKUP($M668,all_tags[area],1,FALSE),""),
IFERROR(VLOOKUP($N668,all_tags[area],1,FALSE),""),
IFERROR(VLOOKUP($O668,all_tags[area],1,FALSE),"")
)</f>
        <v>nlp</v>
      </c>
      <c r="AJ668" s="5" t="str">
        <f>_xlfn.TEXTJOIN("#",TRUE,
IFERROR(VLOOKUP($F668,all_tags[technology],1,FALSE),""),
IFERROR(VLOOKUP($G668,all_tags[technology],1,FALSE),""),
IFERROR(VLOOKUP($H668,all_tags[technology],1,FALSE),""),
IFERROR(VLOOKUP($I668,all_tags[technology],1,FALSE),""),
IFERROR(VLOOKUP($J668,all_tags[technology],1,FALSE),""),
IFERROR(VLOOKUP($K668,all_tags[technology],1,FALSE),""),
IFERROR(VLOOKUP($L668,all_tags[technology],1,FALSE),""),
IFERROR(VLOOKUP($M668,all_tags[technology],1,FALSE),""),
IFERROR(VLOOKUP($N668,all_tags[technology],1,FALSE),""),
IFERROR(VLOOKUP($O668,all_tags[technology],1,FALSE),"")
)</f>
        <v/>
      </c>
      <c r="AK668" s="5" t="str">
        <f>_xlfn.TEXTJOIN("#",TRUE,
IFERROR(VLOOKUP($F668,all_tags[other],1,FALSE),""),
IFERROR(VLOOKUP($G668,all_tags[other],1,FALSE),""),
IFERROR(VLOOKUP($H668,all_tags[other],1,FALSE),""),
IFERROR(VLOOKUP($I668,all_tags[other],1,FALSE),""),
IFERROR(VLOOKUP($J668,all_tags[other],1,FALSE),""),
IFERROR(VLOOKUP($K668,all_tags[other],1,FALSE),""),
IFERROR(VLOOKUP($L668,all_tags[other],1,FALSE),""),
IFERROR(VLOOKUP($M668,all_tags[other],1,FALSE),""),
IFERROR(VLOOKUP($N668,all_tags[other],1,FALSE),""),
IFERROR(VLOOKUP($O668,all_tags[other],1,FALSE),"")
)</f>
        <v/>
      </c>
      <c r="AL668" t="str">
        <f t="shared" si="10"/>
        <v>site;list;technique;method;nlp</v>
      </c>
    </row>
    <row r="669" spans="1:38" x14ac:dyDescent="0.25">
      <c r="A669" t="str">
        <f>source_data[[#This Row],[link_id]]</f>
        <v>L01449</v>
      </c>
      <c r="B669" t="str">
        <f>source_data[[#This Row],[link]]</f>
        <v>https://distill.pub/2018/building-blocks/</v>
      </c>
      <c r="C669" t="str">
        <f>source_data[[#This Row],[article_title]]</f>
        <v>The Building Blocks of Interpretability</v>
      </c>
      <c r="D669" t="str">
        <f>source_data[[#This Row],[concatenate]]</f>
        <v>article;research;intermediate;technique;ml;interpretation</v>
      </c>
      <c r="E669">
        <f>source_data[[#This Row],[tag_count]]</f>
        <v>6</v>
      </c>
      <c r="F669" t="str" cm="1">
        <f t="array" ref="F669:K669">_xlfn.TEXTSPLIT(Table5[[#This Row],[concatenate]],";")</f>
        <v>article</v>
      </c>
      <c r="G669" t="str">
        <v>research</v>
      </c>
      <c r="H669" t="str">
        <v>intermediate</v>
      </c>
      <c r="I669" t="str">
        <v>technique</v>
      </c>
      <c r="J669" t="str">
        <v>ml</v>
      </c>
      <c r="K669" t="str">
        <v>interpretation</v>
      </c>
      <c r="Q669">
        <f>IF(ISBLANK(F669),-1,COUNTIF(all_tags[],F669)-COUNTIF(all_tags[category],F669))</f>
        <v>1</v>
      </c>
      <c r="R669">
        <f>IF(ISBLANK(G669),-1,COUNTIF(all_tags[],G669)-COUNTIF(all_tags[category],G669))</f>
        <v>1</v>
      </c>
      <c r="S669">
        <f>IF(ISBLANK(H669),-1,COUNTIF(all_tags[],H669)-COUNTIF(all_tags[category],H669))</f>
        <v>1</v>
      </c>
      <c r="T669">
        <f>IF(ISBLANK(I669),-1,COUNTIF(all_tags[],I669)-COUNTIF(all_tags[category],I669))</f>
        <v>1</v>
      </c>
      <c r="U669">
        <f>IF(ISBLANK(J669),-1,COUNTIF(all_tags[],J669)-COUNTIF(all_tags[category],J669))</f>
        <v>1</v>
      </c>
      <c r="V669">
        <f>IF(ISBLANK(K669),-1,COUNTIF(all_tags[],K669)-COUNTIF(all_tags[category],K669))</f>
        <v>1</v>
      </c>
      <c r="W669">
        <f>IF(ISBLANK(L669),-1,COUNTIF(all_tags[],L669)-COUNTIF(all_tags[category],L669))</f>
        <v>-1</v>
      </c>
      <c r="X669">
        <f>IF(ISBLANK(M669),-1,COUNTIF(all_tags[],M669)-COUNTIF(all_tags[category],M669))</f>
        <v>-1</v>
      </c>
      <c r="Y669">
        <f>IF(ISBLANK(N669),-1,COUNTIF(all_tags[],N669)-COUNTIF(all_tags[category],N669))</f>
        <v>-1</v>
      </c>
      <c r="Z669">
        <f>IF(ISBLANK(O669),-1,COUNTIF(all_tags[],O669)-COUNTIF(all_tags[category],O669))</f>
        <v>-1</v>
      </c>
      <c r="AB669" t="str">
        <f>Table5[[#This Row],[link_id]]</f>
        <v>L01449</v>
      </c>
      <c r="AC669" s="5" t="str">
        <f>_xlfn.TEXTJOIN("#",TRUE,
IFERROR(VLOOKUP($F669,all_tags[format],1,FALSE),""),
IFERROR(VLOOKUP($G669,all_tags[format],1,FALSE),""),
IFERROR(VLOOKUP($H669,all_tags[format],1,FALSE),""),
IFERROR(VLOOKUP($I669,all_tags[format],1,FALSE),""),
IFERROR(VLOOKUP($J669,all_tags[format],1,FALSE),""),
IFERROR(VLOOKUP($K669,all_tags[format],1,FALSE),""),
IFERROR(VLOOKUP($L669,all_tags[format],1,FALSE),""),
IFERROR(VLOOKUP($M669,all_tags[format],1,FALSE),""),
IFERROR(VLOOKUP($N669,all_tags[format],1,FALSE),""),
IFERROR(VLOOKUP($O669,all_tags[format],1,FALSE),"")
)</f>
        <v>article</v>
      </c>
      <c r="AD669" s="5" t="str">
        <f>_xlfn.TEXTJOIN("#",TRUE,
IFERROR(VLOOKUP($F669,all_tags[type],1,FALSE),""),
IFERROR(VLOOKUP($G669,all_tags[type],1,FALSE),""),
IFERROR(VLOOKUP($H669,all_tags[type],1,FALSE),""),
IFERROR(VLOOKUP($I669,all_tags[type],1,FALSE),""),
IFERROR(VLOOKUP($J669,all_tags[type],1,FALSE),""),
IFERROR(VLOOKUP($K669,all_tags[type],1,FALSE),""),
IFERROR(VLOOKUP($L669,all_tags[type],1,FALSE),""),
IFERROR(VLOOKUP($M669,all_tags[type],1,FALSE),""),
IFERROR(VLOOKUP($N669,all_tags[type],1,FALSE),""),
IFERROR(VLOOKUP($O669,all_tags[type],1,FALSE),"")
)</f>
        <v>research</v>
      </c>
      <c r="AE669" s="5" t="str">
        <f>_xlfn.TEXTJOIN("#",TRUE,
IFERROR(VLOOKUP($F669,all_tags[level],1,FALSE),""),
IFERROR(VLOOKUP($G669,all_tags[level],1,FALSE),""),
IFERROR(VLOOKUP($H669,all_tags[level],1,FALSE),""),
IFERROR(VLOOKUP($I669,all_tags[level],1,FALSE),""),
IFERROR(VLOOKUP($J669,all_tags[level],1,FALSE),""),
IFERROR(VLOOKUP($K669,all_tags[level],1,FALSE),""),
IFERROR(VLOOKUP($L669,all_tags[level],1,FALSE),""),
IFERROR(VLOOKUP($M669,all_tags[level],1,FALSE),""),
IFERROR(VLOOKUP($N669,all_tags[level],1,FALSE),""),
IFERROR(VLOOKUP($O669,all_tags[level],1,FALSE),"")
)</f>
        <v>intermediate</v>
      </c>
      <c r="AF669" s="5" t="str">
        <f>_xlfn.TEXTJOIN("#",TRUE,
IFERROR(VLOOKUP($F669,all_tags[style],1,FALSE),""),
IFERROR(VLOOKUP($G669,all_tags[style],1,FALSE),""),
IFERROR(VLOOKUP($H669,all_tags[style],1,FALSE),""),
IFERROR(VLOOKUP($I669,all_tags[style],1,FALSE),""),
IFERROR(VLOOKUP($J669,all_tags[style],1,FALSE),""),
IFERROR(VLOOKUP($K669,all_tags[style],1,FALSE),""),
IFERROR(VLOOKUP($L669,all_tags[style],1,FALSE),""),
IFERROR(VLOOKUP($M669,all_tags[style],1,FALSE),""),
IFERROR(VLOOKUP($N669,all_tags[style],1,FALSE),""),
IFERROR(VLOOKUP($O669,all_tags[style],1,FALSE),"")
)</f>
        <v/>
      </c>
      <c r="AG669" s="5" t="str">
        <f>_xlfn.TEXTJOIN("#",TRUE,
IFERROR(VLOOKUP($F669,all_tags[theme],1,FALSE),""),
IFERROR(VLOOKUP($G669,all_tags[theme],1,FALSE),""),
IFERROR(VLOOKUP($H669,all_tags[theme],1,FALSE),""),
IFERROR(VLOOKUP($I669,all_tags[theme],1,FALSE),""),
IFERROR(VLOOKUP($J669,all_tags[theme],1,FALSE),""),
IFERROR(VLOOKUP($K669,all_tags[theme],1,FALSE),""),
IFERROR(VLOOKUP($L669,all_tags[theme],1,FALSE),""),
IFERROR(VLOOKUP($M669,all_tags[theme],1,FALSE),""),
IFERROR(VLOOKUP($N669,all_tags[theme],1,FALSE),""),
IFERROR(VLOOKUP($O669,all_tags[theme],1,FALSE),"")
)</f>
        <v/>
      </c>
      <c r="AH669" s="5" t="str">
        <f>_xlfn.TEXTJOIN("#",TRUE,
IFERROR(VLOOKUP($F669,all_tags[topic],1,FALSE),""),
IFERROR(VLOOKUP($G669,all_tags[topic],1,FALSE),""),
IFERROR(VLOOKUP($H669,all_tags[topic],1,FALSE),""),
IFERROR(VLOOKUP($I669,all_tags[topic],1,FALSE),""),
IFERROR(VLOOKUP($J669,all_tags[topic],1,FALSE),""),
IFERROR(VLOOKUP($K669,all_tags[topic],1,FALSE),""),
IFERROR(VLOOKUP($L669,all_tags[topic],1,FALSE),""),
IFERROR(VLOOKUP($M669,all_tags[topic],1,FALSE),""),
IFERROR(VLOOKUP($N669,all_tags[topic],1,FALSE),""),
IFERROR(VLOOKUP($O669,all_tags[topic],1,FALSE),"")
)</f>
        <v>technique</v>
      </c>
      <c r="AI669" s="5" t="str">
        <f>_xlfn.TEXTJOIN("#",TRUE,
IFERROR(VLOOKUP($F669,all_tags[area],1,FALSE),""),
IFERROR(VLOOKUP($G669,all_tags[area],1,FALSE),""),
IFERROR(VLOOKUP($H669,all_tags[area],1,FALSE),""),
IFERROR(VLOOKUP($I669,all_tags[area],1,FALSE),""),
IFERROR(VLOOKUP($J669,all_tags[area],1,FALSE),""),
IFERROR(VLOOKUP($K669,all_tags[area],1,FALSE),""),
IFERROR(VLOOKUP($L669,all_tags[area],1,FALSE),""),
IFERROR(VLOOKUP($M669,all_tags[area],1,FALSE),""),
IFERROR(VLOOKUP($N669,all_tags[area],1,FALSE),""),
IFERROR(VLOOKUP($O669,all_tags[area],1,FALSE),"")
)</f>
        <v>ml#interpretation</v>
      </c>
      <c r="AJ669" s="5" t="str">
        <f>_xlfn.TEXTJOIN("#",TRUE,
IFERROR(VLOOKUP($F669,all_tags[technology],1,FALSE),""),
IFERROR(VLOOKUP($G669,all_tags[technology],1,FALSE),""),
IFERROR(VLOOKUP($H669,all_tags[technology],1,FALSE),""),
IFERROR(VLOOKUP($I669,all_tags[technology],1,FALSE),""),
IFERROR(VLOOKUP($J669,all_tags[technology],1,FALSE),""),
IFERROR(VLOOKUP($K669,all_tags[technology],1,FALSE),""),
IFERROR(VLOOKUP($L669,all_tags[technology],1,FALSE),""),
IFERROR(VLOOKUP($M669,all_tags[technology],1,FALSE),""),
IFERROR(VLOOKUP($N669,all_tags[technology],1,FALSE),""),
IFERROR(VLOOKUP($O669,all_tags[technology],1,FALSE),"")
)</f>
        <v/>
      </c>
      <c r="AK669" s="5" t="str">
        <f>_xlfn.TEXTJOIN("#",TRUE,
IFERROR(VLOOKUP($F669,all_tags[other],1,FALSE),""),
IFERROR(VLOOKUP($G669,all_tags[other],1,FALSE),""),
IFERROR(VLOOKUP($H669,all_tags[other],1,FALSE),""),
IFERROR(VLOOKUP($I669,all_tags[other],1,FALSE),""),
IFERROR(VLOOKUP($J669,all_tags[other],1,FALSE),""),
IFERROR(VLOOKUP($K669,all_tags[other],1,FALSE),""),
IFERROR(VLOOKUP($L669,all_tags[other],1,FALSE),""),
IFERROR(VLOOKUP($M669,all_tags[other],1,FALSE),""),
IFERROR(VLOOKUP($N669,all_tags[other],1,FALSE),""),
IFERROR(VLOOKUP($O669,all_tags[other],1,FALSE),"")
)</f>
        <v/>
      </c>
      <c r="AL669" t="str">
        <f t="shared" si="10"/>
        <v>article;research;intermediate;technique;ml;interpretation</v>
      </c>
    </row>
    <row r="670" spans="1:38" x14ac:dyDescent="0.25">
      <c r="A670" t="str">
        <f>source_data[[#This Row],[link_id]]</f>
        <v>L01451</v>
      </c>
      <c r="B670" t="str">
        <f>source_data[[#This Row],[link]]</f>
        <v>https://michaeltoth.me/a-detailed-guide-to-the-ggplot-scatter-plot-in-r.html</v>
      </c>
      <c r="C670" t="str">
        <f>source_data[[#This Row],[article_title]]</f>
        <v>A Detailed Guide to the ggplot Scatter Plot in R</v>
      </c>
      <c r="D670" t="str">
        <f>source_data[[#This Row],[concatenate]]</f>
        <v>post;data-viz;technique;technology;rstats;ggplot</v>
      </c>
      <c r="E670">
        <f>source_data[[#This Row],[tag_count]]</f>
        <v>5</v>
      </c>
      <c r="F670" t="str" cm="1">
        <f t="array" ref="F670:K670">_xlfn.TEXTSPLIT(Table5[[#This Row],[concatenate]],";")</f>
        <v>post</v>
      </c>
      <c r="G670" t="str">
        <v>data-viz</v>
      </c>
      <c r="H670" t="str">
        <v>technique</v>
      </c>
      <c r="I670" t="str">
        <v>technology</v>
      </c>
      <c r="J670" t="str">
        <v>rstats</v>
      </c>
      <c r="K670" t="str">
        <v>ggplot</v>
      </c>
      <c r="Q670">
        <f>IF(ISBLANK(F670),-1,COUNTIF(all_tags[],F670)-COUNTIF(all_tags[category],F670))</f>
        <v>1</v>
      </c>
      <c r="R670">
        <f>IF(ISBLANK(G670),-1,COUNTIF(all_tags[],G670)-COUNTIF(all_tags[category],G670))</f>
        <v>1</v>
      </c>
      <c r="S670">
        <f>IF(ISBLANK(H670),-1,COUNTIF(all_tags[],H670)-COUNTIF(all_tags[category],H670))</f>
        <v>1</v>
      </c>
      <c r="T670">
        <f>IF(ISBLANK(I670),-1,COUNTIF(all_tags[],I670)-COUNTIF(all_tags[category],I670))</f>
        <v>1</v>
      </c>
      <c r="U670">
        <f>IF(ISBLANK(J670),-1,COUNTIF(all_tags[],J670)-COUNTIF(all_tags[category],J670))</f>
        <v>1</v>
      </c>
      <c r="V670">
        <f>IF(ISBLANK(K670),-1,COUNTIF(all_tags[],K670)-COUNTIF(all_tags[category],K670))</f>
        <v>0</v>
      </c>
      <c r="W670">
        <f>IF(ISBLANK(L670),-1,COUNTIF(all_tags[],L670)-COUNTIF(all_tags[category],L670))</f>
        <v>-1</v>
      </c>
      <c r="X670">
        <f>IF(ISBLANK(M670),-1,COUNTIF(all_tags[],M670)-COUNTIF(all_tags[category],M670))</f>
        <v>-1</v>
      </c>
      <c r="Y670">
        <f>IF(ISBLANK(N670),-1,COUNTIF(all_tags[],N670)-COUNTIF(all_tags[category],N670))</f>
        <v>-1</v>
      </c>
      <c r="Z670">
        <f>IF(ISBLANK(O670),-1,COUNTIF(all_tags[],O670)-COUNTIF(all_tags[category],O670))</f>
        <v>-1</v>
      </c>
      <c r="AB670" t="str">
        <f>Table5[[#This Row],[link_id]]</f>
        <v>L01451</v>
      </c>
      <c r="AC670" s="5" t="str">
        <f>_xlfn.TEXTJOIN("#",TRUE,
IFERROR(VLOOKUP($F670,all_tags[format],1,FALSE),""),
IFERROR(VLOOKUP($G670,all_tags[format],1,FALSE),""),
IFERROR(VLOOKUP($H670,all_tags[format],1,FALSE),""),
IFERROR(VLOOKUP($I670,all_tags[format],1,FALSE),""),
IFERROR(VLOOKUP($J670,all_tags[format],1,FALSE),""),
IFERROR(VLOOKUP($K670,all_tags[format],1,FALSE),""),
IFERROR(VLOOKUP($L670,all_tags[format],1,FALSE),""),
IFERROR(VLOOKUP($M670,all_tags[format],1,FALSE),""),
IFERROR(VLOOKUP($N670,all_tags[format],1,FALSE),""),
IFERROR(VLOOKUP($O670,all_tags[format],1,FALSE),"")
)</f>
        <v>post</v>
      </c>
      <c r="AD670" s="5" t="str">
        <f>_xlfn.TEXTJOIN("#",TRUE,
IFERROR(VLOOKUP($F670,all_tags[type],1,FALSE),""),
IFERROR(VLOOKUP($G670,all_tags[type],1,FALSE),""),
IFERROR(VLOOKUP($H670,all_tags[type],1,FALSE),""),
IFERROR(VLOOKUP($I670,all_tags[type],1,FALSE),""),
IFERROR(VLOOKUP($J670,all_tags[type],1,FALSE),""),
IFERROR(VLOOKUP($K670,all_tags[type],1,FALSE),""),
IFERROR(VLOOKUP($L670,all_tags[type],1,FALSE),""),
IFERROR(VLOOKUP($M670,all_tags[type],1,FALSE),""),
IFERROR(VLOOKUP($N670,all_tags[type],1,FALSE),""),
IFERROR(VLOOKUP($O670,all_tags[type],1,FALSE),"")
)</f>
        <v/>
      </c>
      <c r="AE670" s="5" t="str">
        <f>_xlfn.TEXTJOIN("#",TRUE,
IFERROR(VLOOKUP($F670,all_tags[level],1,FALSE),""),
IFERROR(VLOOKUP($G670,all_tags[level],1,FALSE),""),
IFERROR(VLOOKUP($H670,all_tags[level],1,FALSE),""),
IFERROR(VLOOKUP($I670,all_tags[level],1,FALSE),""),
IFERROR(VLOOKUP($J670,all_tags[level],1,FALSE),""),
IFERROR(VLOOKUP($K670,all_tags[level],1,FALSE),""),
IFERROR(VLOOKUP($L670,all_tags[level],1,FALSE),""),
IFERROR(VLOOKUP($M670,all_tags[level],1,FALSE),""),
IFERROR(VLOOKUP($N670,all_tags[level],1,FALSE),""),
IFERROR(VLOOKUP($O670,all_tags[level],1,FALSE),"")
)</f>
        <v/>
      </c>
      <c r="AF670" s="5" t="str">
        <f>_xlfn.TEXTJOIN("#",TRUE,
IFERROR(VLOOKUP($F670,all_tags[style],1,FALSE),""),
IFERROR(VLOOKUP($G670,all_tags[style],1,FALSE),""),
IFERROR(VLOOKUP($H670,all_tags[style],1,FALSE),""),
IFERROR(VLOOKUP($I670,all_tags[style],1,FALSE),""),
IFERROR(VLOOKUP($J670,all_tags[style],1,FALSE),""),
IFERROR(VLOOKUP($K670,all_tags[style],1,FALSE),""),
IFERROR(VLOOKUP($L670,all_tags[style],1,FALSE),""),
IFERROR(VLOOKUP($M670,all_tags[style],1,FALSE),""),
IFERROR(VLOOKUP($N670,all_tags[style],1,FALSE),""),
IFERROR(VLOOKUP($O670,all_tags[style],1,FALSE),"")
)</f>
        <v/>
      </c>
      <c r="AG670" s="5" t="str">
        <f>_xlfn.TEXTJOIN("#",TRUE,
IFERROR(VLOOKUP($F670,all_tags[theme],1,FALSE),""),
IFERROR(VLOOKUP($G670,all_tags[theme],1,FALSE),""),
IFERROR(VLOOKUP($H670,all_tags[theme],1,FALSE),""),
IFERROR(VLOOKUP($I670,all_tags[theme],1,FALSE),""),
IFERROR(VLOOKUP($J670,all_tags[theme],1,FALSE),""),
IFERROR(VLOOKUP($K670,all_tags[theme],1,FALSE),""),
IFERROR(VLOOKUP($L670,all_tags[theme],1,FALSE),""),
IFERROR(VLOOKUP($M670,all_tags[theme],1,FALSE),""),
IFERROR(VLOOKUP($N670,all_tags[theme],1,FALSE),""),
IFERROR(VLOOKUP($O670,all_tags[theme],1,FALSE),"")
)</f>
        <v>data-viz</v>
      </c>
      <c r="AH670" s="5" t="str">
        <f>_xlfn.TEXTJOIN("#",TRUE,
IFERROR(VLOOKUP($F670,all_tags[topic],1,FALSE),""),
IFERROR(VLOOKUP($G670,all_tags[topic],1,FALSE),""),
IFERROR(VLOOKUP($H670,all_tags[topic],1,FALSE),""),
IFERROR(VLOOKUP($I670,all_tags[topic],1,FALSE),""),
IFERROR(VLOOKUP($J670,all_tags[topic],1,FALSE),""),
IFERROR(VLOOKUP($K670,all_tags[topic],1,FALSE),""),
IFERROR(VLOOKUP($L670,all_tags[topic],1,FALSE),""),
IFERROR(VLOOKUP($M670,all_tags[topic],1,FALSE),""),
IFERROR(VLOOKUP($N670,all_tags[topic],1,FALSE),""),
IFERROR(VLOOKUP($O670,all_tags[topic],1,FALSE),"")
)</f>
        <v>technique#technology</v>
      </c>
      <c r="AI670" s="5" t="str">
        <f>_xlfn.TEXTJOIN("#",TRUE,
IFERROR(VLOOKUP($F670,all_tags[area],1,FALSE),""),
IFERROR(VLOOKUP($G670,all_tags[area],1,FALSE),""),
IFERROR(VLOOKUP($H670,all_tags[area],1,FALSE),""),
IFERROR(VLOOKUP($I670,all_tags[area],1,FALSE),""),
IFERROR(VLOOKUP($J670,all_tags[area],1,FALSE),""),
IFERROR(VLOOKUP($K670,all_tags[area],1,FALSE),""),
IFERROR(VLOOKUP($L670,all_tags[area],1,FALSE),""),
IFERROR(VLOOKUP($M670,all_tags[area],1,FALSE),""),
IFERROR(VLOOKUP($N670,all_tags[area],1,FALSE),""),
IFERROR(VLOOKUP($O670,all_tags[area],1,FALSE),"")
)</f>
        <v/>
      </c>
      <c r="AJ670" s="5" t="str">
        <f>_xlfn.TEXTJOIN("#",TRUE,
IFERROR(VLOOKUP($F670,all_tags[technology],1,FALSE),""),
IFERROR(VLOOKUP($G670,all_tags[technology],1,FALSE),""),
IFERROR(VLOOKUP($H670,all_tags[technology],1,FALSE),""),
IFERROR(VLOOKUP($I670,all_tags[technology],1,FALSE),""),
IFERROR(VLOOKUP($J670,all_tags[technology],1,FALSE),""),
IFERROR(VLOOKUP($K670,all_tags[technology],1,FALSE),""),
IFERROR(VLOOKUP($L670,all_tags[technology],1,FALSE),""),
IFERROR(VLOOKUP($M670,all_tags[technology],1,FALSE),""),
IFERROR(VLOOKUP($N670,all_tags[technology],1,FALSE),""),
IFERROR(VLOOKUP($O670,all_tags[technology],1,FALSE),"")
)</f>
        <v>rstats</v>
      </c>
      <c r="AK670" s="5" t="str">
        <f>_xlfn.TEXTJOIN("#",TRUE,
IFERROR(VLOOKUP($F670,all_tags[other],1,FALSE),""),
IFERROR(VLOOKUP($G670,all_tags[other],1,FALSE),""),
IFERROR(VLOOKUP($H670,all_tags[other],1,FALSE),""),
IFERROR(VLOOKUP($I670,all_tags[other],1,FALSE),""),
IFERROR(VLOOKUP($J670,all_tags[other],1,FALSE),""),
IFERROR(VLOOKUP($K670,all_tags[other],1,FALSE),""),
IFERROR(VLOOKUP($L670,all_tags[other],1,FALSE),""),
IFERROR(VLOOKUP($M670,all_tags[other],1,FALSE),""),
IFERROR(VLOOKUP($N670,all_tags[other],1,FALSE),""),
IFERROR(VLOOKUP($O670,all_tags[other],1,FALSE),"")
)</f>
        <v/>
      </c>
      <c r="AL670" t="str">
        <f t="shared" si="10"/>
        <v>post;data-viz;technique;technology;rstats</v>
      </c>
    </row>
    <row r="671" spans="1:38" x14ac:dyDescent="0.25">
      <c r="A671" t="str">
        <f>source_data[[#This Row],[link_id]]</f>
        <v>L01452</v>
      </c>
      <c r="B671" t="str">
        <f>source_data[[#This Row],[link]]</f>
        <v>https://modelplot.github.io/intro_modelplotr.html</v>
      </c>
      <c r="C671" t="str">
        <f>source_data[[#This Row],[article_title]]</f>
        <v>modelplotr v1.0 now on CRAN: Visualize the Business Value of your Predictive Models</v>
      </c>
      <c r="D671" t="str">
        <f>source_data[[#This Row],[concatenate]]</f>
        <v>post;package;overview;data-viz;technique;technology;ml;model;rstats</v>
      </c>
      <c r="E671">
        <f>source_data[[#This Row],[tag_count]]</f>
        <v>7</v>
      </c>
      <c r="F671" t="str" cm="1">
        <f t="array" ref="F671:N671">_xlfn.TEXTSPLIT(Table5[[#This Row],[concatenate]],";")</f>
        <v>post</v>
      </c>
      <c r="G671" t="str">
        <v>package</v>
      </c>
      <c r="H671" t="str">
        <v>overview</v>
      </c>
      <c r="I671" t="str">
        <v>data-viz</v>
      </c>
      <c r="J671" t="str">
        <v>technique</v>
      </c>
      <c r="K671" t="str">
        <v>technology</v>
      </c>
      <c r="L671" t="str">
        <v>ml</v>
      </c>
      <c r="M671" t="str">
        <v>model</v>
      </c>
      <c r="N671" t="str">
        <v>rstats</v>
      </c>
      <c r="Q671">
        <f>IF(ISBLANK(F671),-1,COUNTIF(all_tags[],F671)-COUNTIF(all_tags[category],F671))</f>
        <v>1</v>
      </c>
      <c r="R671">
        <f>IF(ISBLANK(G671),-1,COUNTIF(all_tags[],G671)-COUNTIF(all_tags[category],G671))</f>
        <v>1</v>
      </c>
      <c r="S671">
        <f>IF(ISBLANK(H671),-1,COUNTIF(all_tags[],H671)-COUNTIF(all_tags[category],H671))</f>
        <v>1</v>
      </c>
      <c r="T671">
        <f>IF(ISBLANK(I671),-1,COUNTIF(all_tags[],I671)-COUNTIF(all_tags[category],I671))</f>
        <v>1</v>
      </c>
      <c r="U671">
        <f>IF(ISBLANK(J671),-1,COUNTIF(all_tags[],J671)-COUNTIF(all_tags[category],J671))</f>
        <v>1</v>
      </c>
      <c r="V671">
        <f>IF(ISBLANK(K671),-1,COUNTIF(all_tags[],K671)-COUNTIF(all_tags[category],K671))</f>
        <v>1</v>
      </c>
      <c r="W671">
        <f>IF(ISBLANK(L671),-1,COUNTIF(all_tags[],L671)-COUNTIF(all_tags[category],L671))</f>
        <v>1</v>
      </c>
      <c r="X671">
        <f>IF(ISBLANK(M671),-1,COUNTIF(all_tags[],M671)-COUNTIF(all_tags[category],M671))</f>
        <v>1</v>
      </c>
      <c r="Y671">
        <f>IF(ISBLANK(N671),-1,COUNTIF(all_tags[],N671)-COUNTIF(all_tags[category],N671))</f>
        <v>1</v>
      </c>
      <c r="Z671">
        <f>IF(ISBLANK(O671),-1,COUNTIF(all_tags[],O671)-COUNTIF(all_tags[category],O671))</f>
        <v>-1</v>
      </c>
      <c r="AB671" t="str">
        <f>Table5[[#This Row],[link_id]]</f>
        <v>L01452</v>
      </c>
      <c r="AC671" s="5" t="str">
        <f>_xlfn.TEXTJOIN("#",TRUE,
IFERROR(VLOOKUP($F671,all_tags[format],1,FALSE),""),
IFERROR(VLOOKUP($G671,all_tags[format],1,FALSE),""),
IFERROR(VLOOKUP($H671,all_tags[format],1,FALSE),""),
IFERROR(VLOOKUP($I671,all_tags[format],1,FALSE),""),
IFERROR(VLOOKUP($J671,all_tags[format],1,FALSE),""),
IFERROR(VLOOKUP($K671,all_tags[format],1,FALSE),""),
IFERROR(VLOOKUP($L671,all_tags[format],1,FALSE),""),
IFERROR(VLOOKUP($M671,all_tags[format],1,FALSE),""),
IFERROR(VLOOKUP($N671,all_tags[format],1,FALSE),""),
IFERROR(VLOOKUP($O671,all_tags[format],1,FALSE),"")
)</f>
        <v>post#package</v>
      </c>
      <c r="AD671" s="5" t="str">
        <f>_xlfn.TEXTJOIN("#",TRUE,
IFERROR(VLOOKUP($F671,all_tags[type],1,FALSE),""),
IFERROR(VLOOKUP($G671,all_tags[type],1,FALSE),""),
IFERROR(VLOOKUP($H671,all_tags[type],1,FALSE),""),
IFERROR(VLOOKUP($I671,all_tags[type],1,FALSE),""),
IFERROR(VLOOKUP($J671,all_tags[type],1,FALSE),""),
IFERROR(VLOOKUP($K671,all_tags[type],1,FALSE),""),
IFERROR(VLOOKUP($L671,all_tags[type],1,FALSE),""),
IFERROR(VLOOKUP($M671,all_tags[type],1,FALSE),""),
IFERROR(VLOOKUP($N671,all_tags[type],1,FALSE),""),
IFERROR(VLOOKUP($O671,all_tags[type],1,FALSE),"")
)</f>
        <v/>
      </c>
      <c r="AE671" s="5" t="str">
        <f>_xlfn.TEXTJOIN("#",TRUE,
IFERROR(VLOOKUP($F671,all_tags[level],1,FALSE),""),
IFERROR(VLOOKUP($G671,all_tags[level],1,FALSE),""),
IFERROR(VLOOKUP($H671,all_tags[level],1,FALSE),""),
IFERROR(VLOOKUP($I671,all_tags[level],1,FALSE),""),
IFERROR(VLOOKUP($J671,all_tags[level],1,FALSE),""),
IFERROR(VLOOKUP($K671,all_tags[level],1,FALSE),""),
IFERROR(VLOOKUP($L671,all_tags[level],1,FALSE),""),
IFERROR(VLOOKUP($M671,all_tags[level],1,FALSE),""),
IFERROR(VLOOKUP($N671,all_tags[level],1,FALSE),""),
IFERROR(VLOOKUP($O671,all_tags[level],1,FALSE),"")
)</f>
        <v>overview</v>
      </c>
      <c r="AF671" s="5" t="str">
        <f>_xlfn.TEXTJOIN("#",TRUE,
IFERROR(VLOOKUP($F671,all_tags[style],1,FALSE),""),
IFERROR(VLOOKUP($G671,all_tags[style],1,FALSE),""),
IFERROR(VLOOKUP($H671,all_tags[style],1,FALSE),""),
IFERROR(VLOOKUP($I671,all_tags[style],1,FALSE),""),
IFERROR(VLOOKUP($J671,all_tags[style],1,FALSE),""),
IFERROR(VLOOKUP($K671,all_tags[style],1,FALSE),""),
IFERROR(VLOOKUP($L671,all_tags[style],1,FALSE),""),
IFERROR(VLOOKUP($M671,all_tags[style],1,FALSE),""),
IFERROR(VLOOKUP($N671,all_tags[style],1,FALSE),""),
IFERROR(VLOOKUP($O671,all_tags[style],1,FALSE),"")
)</f>
        <v/>
      </c>
      <c r="AG671" s="5" t="str">
        <f>_xlfn.TEXTJOIN("#",TRUE,
IFERROR(VLOOKUP($F671,all_tags[theme],1,FALSE),""),
IFERROR(VLOOKUP($G671,all_tags[theme],1,FALSE),""),
IFERROR(VLOOKUP($H671,all_tags[theme],1,FALSE),""),
IFERROR(VLOOKUP($I671,all_tags[theme],1,FALSE),""),
IFERROR(VLOOKUP($J671,all_tags[theme],1,FALSE),""),
IFERROR(VLOOKUP($K671,all_tags[theme],1,FALSE),""),
IFERROR(VLOOKUP($L671,all_tags[theme],1,FALSE),""),
IFERROR(VLOOKUP($M671,all_tags[theme],1,FALSE),""),
IFERROR(VLOOKUP($N671,all_tags[theme],1,FALSE),""),
IFERROR(VLOOKUP($O671,all_tags[theme],1,FALSE),"")
)</f>
        <v>data-viz</v>
      </c>
      <c r="AH671" s="5" t="str">
        <f>_xlfn.TEXTJOIN("#",TRUE,
IFERROR(VLOOKUP($F671,all_tags[topic],1,FALSE),""),
IFERROR(VLOOKUP($G671,all_tags[topic],1,FALSE),""),
IFERROR(VLOOKUP($H671,all_tags[topic],1,FALSE),""),
IFERROR(VLOOKUP($I671,all_tags[topic],1,FALSE),""),
IFERROR(VLOOKUP($J671,all_tags[topic],1,FALSE),""),
IFERROR(VLOOKUP($K671,all_tags[topic],1,FALSE),""),
IFERROR(VLOOKUP($L671,all_tags[topic],1,FALSE),""),
IFERROR(VLOOKUP($M671,all_tags[topic],1,FALSE),""),
IFERROR(VLOOKUP($N671,all_tags[topic],1,FALSE),""),
IFERROR(VLOOKUP($O671,all_tags[topic],1,FALSE),"")
)</f>
        <v>technique#technology</v>
      </c>
      <c r="AI671" s="5" t="str">
        <f>_xlfn.TEXTJOIN("#",TRUE,
IFERROR(VLOOKUP($F671,all_tags[area],1,FALSE),""),
IFERROR(VLOOKUP($G671,all_tags[area],1,FALSE),""),
IFERROR(VLOOKUP($H671,all_tags[area],1,FALSE),""),
IFERROR(VLOOKUP($I671,all_tags[area],1,FALSE),""),
IFERROR(VLOOKUP($J671,all_tags[area],1,FALSE),""),
IFERROR(VLOOKUP($K671,all_tags[area],1,FALSE),""),
IFERROR(VLOOKUP($L671,all_tags[area],1,FALSE),""),
IFERROR(VLOOKUP($M671,all_tags[area],1,FALSE),""),
IFERROR(VLOOKUP($N671,all_tags[area],1,FALSE),""),
IFERROR(VLOOKUP($O671,all_tags[area],1,FALSE),"")
)</f>
        <v>ml#model</v>
      </c>
      <c r="AJ671" s="5" t="str">
        <f>_xlfn.TEXTJOIN("#",TRUE,
IFERROR(VLOOKUP($F671,all_tags[technology],1,FALSE),""),
IFERROR(VLOOKUP($G671,all_tags[technology],1,FALSE),""),
IFERROR(VLOOKUP($H671,all_tags[technology],1,FALSE),""),
IFERROR(VLOOKUP($I671,all_tags[technology],1,FALSE),""),
IFERROR(VLOOKUP($J671,all_tags[technology],1,FALSE),""),
IFERROR(VLOOKUP($K671,all_tags[technology],1,FALSE),""),
IFERROR(VLOOKUP($L671,all_tags[technology],1,FALSE),""),
IFERROR(VLOOKUP($M671,all_tags[technology],1,FALSE),""),
IFERROR(VLOOKUP($N671,all_tags[technology],1,FALSE),""),
IFERROR(VLOOKUP($O671,all_tags[technology],1,FALSE),"")
)</f>
        <v>rstats</v>
      </c>
      <c r="AK671" s="5" t="str">
        <f>_xlfn.TEXTJOIN("#",TRUE,
IFERROR(VLOOKUP($F671,all_tags[other],1,FALSE),""),
IFERROR(VLOOKUP($G671,all_tags[other],1,FALSE),""),
IFERROR(VLOOKUP($H671,all_tags[other],1,FALSE),""),
IFERROR(VLOOKUP($I671,all_tags[other],1,FALSE),""),
IFERROR(VLOOKUP($J671,all_tags[other],1,FALSE),""),
IFERROR(VLOOKUP($K671,all_tags[other],1,FALSE),""),
IFERROR(VLOOKUP($L671,all_tags[other],1,FALSE),""),
IFERROR(VLOOKUP($M671,all_tags[other],1,FALSE),""),
IFERROR(VLOOKUP($N671,all_tags[other],1,FALSE),""),
IFERROR(VLOOKUP($O671,all_tags[other],1,FALSE),"")
)</f>
        <v/>
      </c>
      <c r="AL671" t="str">
        <f t="shared" si="10"/>
        <v>post;package;overview;data-viz;technique;technology;ml;model;rstats</v>
      </c>
    </row>
    <row r="672" spans="1:38" x14ac:dyDescent="0.25">
      <c r="A672" t="str">
        <f>source_data[[#This Row],[link_id]]</f>
        <v>L01453</v>
      </c>
      <c r="B672" t="str">
        <f>source_data[[#This Row],[link]]</f>
        <v>https://win-vector.com/2019/04/22/practical-data-science-with-r-book-update-april-2019/</v>
      </c>
      <c r="C672" t="str">
        <f>source_data[[#This Row],[article_title]]</f>
        <v>Practical Data Science with R Book Update (April 2019)</v>
      </c>
      <c r="D672" t="str">
        <f>source_data[[#This Row],[concatenate]]</f>
        <v>post;book;review;data-science;technology;rstats</v>
      </c>
      <c r="E672">
        <f>source_data[[#This Row],[tag_count]]</f>
        <v>5</v>
      </c>
      <c r="F672" t="str" cm="1">
        <f t="array" ref="F672:K672">_xlfn.TEXTSPLIT(Table5[[#This Row],[concatenate]],";")</f>
        <v>post</v>
      </c>
      <c r="G672" t="str">
        <v>book</v>
      </c>
      <c r="H672" t="str">
        <v>review</v>
      </c>
      <c r="I672" t="str">
        <v>data-science</v>
      </c>
      <c r="J672" t="str">
        <v>technology</v>
      </c>
      <c r="K672" t="str">
        <v>rstats</v>
      </c>
      <c r="Q672">
        <f>IF(ISBLANK(F672),-1,COUNTIF(all_tags[],F672)-COUNTIF(all_tags[category],F672))</f>
        <v>1</v>
      </c>
      <c r="R672">
        <f>IF(ISBLANK(G672),-1,COUNTIF(all_tags[],G672)-COUNTIF(all_tags[category],G672))</f>
        <v>1</v>
      </c>
      <c r="S672">
        <f>IF(ISBLANK(H672),-1,COUNTIF(all_tags[],H672)-COUNTIF(all_tags[category],H672))</f>
        <v>1</v>
      </c>
      <c r="T672">
        <f>IF(ISBLANK(I672),-1,COUNTIF(all_tags[],I672)-COUNTIF(all_tags[category],I672))</f>
        <v>1</v>
      </c>
      <c r="U672">
        <f>IF(ISBLANK(J672),-1,COUNTIF(all_tags[],J672)-COUNTIF(all_tags[category],J672))</f>
        <v>1</v>
      </c>
      <c r="V672">
        <f>IF(ISBLANK(K672),-1,COUNTIF(all_tags[],K672)-COUNTIF(all_tags[category],K672))</f>
        <v>1</v>
      </c>
      <c r="W672">
        <f>IF(ISBLANK(L672),-1,COUNTIF(all_tags[],L672)-COUNTIF(all_tags[category],L672))</f>
        <v>-1</v>
      </c>
      <c r="X672">
        <f>IF(ISBLANK(M672),-1,COUNTIF(all_tags[],M672)-COUNTIF(all_tags[category],M672))</f>
        <v>-1</v>
      </c>
      <c r="Y672">
        <f>IF(ISBLANK(N672),-1,COUNTIF(all_tags[],N672)-COUNTIF(all_tags[category],N672))</f>
        <v>-1</v>
      </c>
      <c r="Z672">
        <f>IF(ISBLANK(O672),-1,COUNTIF(all_tags[],O672)-COUNTIF(all_tags[category],O672))</f>
        <v>-1</v>
      </c>
      <c r="AB672" t="str">
        <f>Table5[[#This Row],[link_id]]</f>
        <v>L01453</v>
      </c>
      <c r="AC672" s="5" t="str">
        <f>_xlfn.TEXTJOIN("#",TRUE,
IFERROR(VLOOKUP($F672,all_tags[format],1,FALSE),""),
IFERROR(VLOOKUP($G672,all_tags[format],1,FALSE),""),
IFERROR(VLOOKUP($H672,all_tags[format],1,FALSE),""),
IFERROR(VLOOKUP($I672,all_tags[format],1,FALSE),""),
IFERROR(VLOOKUP($J672,all_tags[format],1,FALSE),""),
IFERROR(VLOOKUP($K672,all_tags[format],1,FALSE),""),
IFERROR(VLOOKUP($L672,all_tags[format],1,FALSE),""),
IFERROR(VLOOKUP($M672,all_tags[format],1,FALSE),""),
IFERROR(VLOOKUP($N672,all_tags[format],1,FALSE),""),
IFERROR(VLOOKUP($O672,all_tags[format],1,FALSE),"")
)</f>
        <v>post#book</v>
      </c>
      <c r="AD672" s="5" t="str">
        <f>_xlfn.TEXTJOIN("#",TRUE,
IFERROR(VLOOKUP($F672,all_tags[type],1,FALSE),""),
IFERROR(VLOOKUP($G672,all_tags[type],1,FALSE),""),
IFERROR(VLOOKUP($H672,all_tags[type],1,FALSE),""),
IFERROR(VLOOKUP($I672,all_tags[type],1,FALSE),""),
IFERROR(VLOOKUP($J672,all_tags[type],1,FALSE),""),
IFERROR(VLOOKUP($K672,all_tags[type],1,FALSE),""),
IFERROR(VLOOKUP($L672,all_tags[type],1,FALSE),""),
IFERROR(VLOOKUP($M672,all_tags[type],1,FALSE),""),
IFERROR(VLOOKUP($N672,all_tags[type],1,FALSE),""),
IFERROR(VLOOKUP($O672,all_tags[type],1,FALSE),"")
)</f>
        <v>review</v>
      </c>
      <c r="AE672" s="5" t="str">
        <f>_xlfn.TEXTJOIN("#",TRUE,
IFERROR(VLOOKUP($F672,all_tags[level],1,FALSE),""),
IFERROR(VLOOKUP($G672,all_tags[level],1,FALSE),""),
IFERROR(VLOOKUP($H672,all_tags[level],1,FALSE),""),
IFERROR(VLOOKUP($I672,all_tags[level],1,FALSE),""),
IFERROR(VLOOKUP($J672,all_tags[level],1,FALSE),""),
IFERROR(VLOOKUP($K672,all_tags[level],1,FALSE),""),
IFERROR(VLOOKUP($L672,all_tags[level],1,FALSE),""),
IFERROR(VLOOKUP($M672,all_tags[level],1,FALSE),""),
IFERROR(VLOOKUP($N672,all_tags[level],1,FALSE),""),
IFERROR(VLOOKUP($O672,all_tags[level],1,FALSE),"")
)</f>
        <v/>
      </c>
      <c r="AF672" s="5" t="str">
        <f>_xlfn.TEXTJOIN("#",TRUE,
IFERROR(VLOOKUP($F672,all_tags[style],1,FALSE),""),
IFERROR(VLOOKUP($G672,all_tags[style],1,FALSE),""),
IFERROR(VLOOKUP($H672,all_tags[style],1,FALSE),""),
IFERROR(VLOOKUP($I672,all_tags[style],1,FALSE),""),
IFERROR(VLOOKUP($J672,all_tags[style],1,FALSE),""),
IFERROR(VLOOKUP($K672,all_tags[style],1,FALSE),""),
IFERROR(VLOOKUP($L672,all_tags[style],1,FALSE),""),
IFERROR(VLOOKUP($M672,all_tags[style],1,FALSE),""),
IFERROR(VLOOKUP($N672,all_tags[style],1,FALSE),""),
IFERROR(VLOOKUP($O672,all_tags[style],1,FALSE),"")
)</f>
        <v/>
      </c>
      <c r="AG672" s="5" t="str">
        <f>_xlfn.TEXTJOIN("#",TRUE,
IFERROR(VLOOKUP($F672,all_tags[theme],1,FALSE),""),
IFERROR(VLOOKUP($G672,all_tags[theme],1,FALSE),""),
IFERROR(VLOOKUP($H672,all_tags[theme],1,FALSE),""),
IFERROR(VLOOKUP($I672,all_tags[theme],1,FALSE),""),
IFERROR(VLOOKUP($J672,all_tags[theme],1,FALSE),""),
IFERROR(VLOOKUP($K672,all_tags[theme],1,FALSE),""),
IFERROR(VLOOKUP($L672,all_tags[theme],1,FALSE),""),
IFERROR(VLOOKUP($M672,all_tags[theme],1,FALSE),""),
IFERROR(VLOOKUP($N672,all_tags[theme],1,FALSE),""),
IFERROR(VLOOKUP($O672,all_tags[theme],1,FALSE),"")
)</f>
        <v>data-science</v>
      </c>
      <c r="AH672" s="5" t="str">
        <f>_xlfn.TEXTJOIN("#",TRUE,
IFERROR(VLOOKUP($F672,all_tags[topic],1,FALSE),""),
IFERROR(VLOOKUP($G672,all_tags[topic],1,FALSE),""),
IFERROR(VLOOKUP($H672,all_tags[topic],1,FALSE),""),
IFERROR(VLOOKUP($I672,all_tags[topic],1,FALSE),""),
IFERROR(VLOOKUP($J672,all_tags[topic],1,FALSE),""),
IFERROR(VLOOKUP($K672,all_tags[topic],1,FALSE),""),
IFERROR(VLOOKUP($L672,all_tags[topic],1,FALSE),""),
IFERROR(VLOOKUP($M672,all_tags[topic],1,FALSE),""),
IFERROR(VLOOKUP($N672,all_tags[topic],1,FALSE),""),
IFERROR(VLOOKUP($O672,all_tags[topic],1,FALSE),"")
)</f>
        <v>technology</v>
      </c>
      <c r="AI672" s="5" t="str">
        <f>_xlfn.TEXTJOIN("#",TRUE,
IFERROR(VLOOKUP($F672,all_tags[area],1,FALSE),""),
IFERROR(VLOOKUP($G672,all_tags[area],1,FALSE),""),
IFERROR(VLOOKUP($H672,all_tags[area],1,FALSE),""),
IFERROR(VLOOKUP($I672,all_tags[area],1,FALSE),""),
IFERROR(VLOOKUP($J672,all_tags[area],1,FALSE),""),
IFERROR(VLOOKUP($K672,all_tags[area],1,FALSE),""),
IFERROR(VLOOKUP($L672,all_tags[area],1,FALSE),""),
IFERROR(VLOOKUP($M672,all_tags[area],1,FALSE),""),
IFERROR(VLOOKUP($N672,all_tags[area],1,FALSE),""),
IFERROR(VLOOKUP($O672,all_tags[area],1,FALSE),"")
)</f>
        <v/>
      </c>
      <c r="AJ672" s="5" t="str">
        <f>_xlfn.TEXTJOIN("#",TRUE,
IFERROR(VLOOKUP($F672,all_tags[technology],1,FALSE),""),
IFERROR(VLOOKUP($G672,all_tags[technology],1,FALSE),""),
IFERROR(VLOOKUP($H672,all_tags[technology],1,FALSE),""),
IFERROR(VLOOKUP($I672,all_tags[technology],1,FALSE),""),
IFERROR(VLOOKUP($J672,all_tags[technology],1,FALSE),""),
IFERROR(VLOOKUP($K672,all_tags[technology],1,FALSE),""),
IFERROR(VLOOKUP($L672,all_tags[technology],1,FALSE),""),
IFERROR(VLOOKUP($M672,all_tags[technology],1,FALSE),""),
IFERROR(VLOOKUP($N672,all_tags[technology],1,FALSE),""),
IFERROR(VLOOKUP($O672,all_tags[technology],1,FALSE),"")
)</f>
        <v>rstats</v>
      </c>
      <c r="AK672" s="5" t="str">
        <f>_xlfn.TEXTJOIN("#",TRUE,
IFERROR(VLOOKUP($F672,all_tags[other],1,FALSE),""),
IFERROR(VLOOKUP($G672,all_tags[other],1,FALSE),""),
IFERROR(VLOOKUP($H672,all_tags[other],1,FALSE),""),
IFERROR(VLOOKUP($I672,all_tags[other],1,FALSE),""),
IFERROR(VLOOKUP($J672,all_tags[other],1,FALSE),""),
IFERROR(VLOOKUP($K672,all_tags[other],1,FALSE),""),
IFERROR(VLOOKUP($L672,all_tags[other],1,FALSE),""),
IFERROR(VLOOKUP($M672,all_tags[other],1,FALSE),""),
IFERROR(VLOOKUP($N672,all_tags[other],1,FALSE),""),
IFERROR(VLOOKUP($O672,all_tags[other],1,FALSE),"")
)</f>
        <v/>
      </c>
      <c r="AL672" t="str">
        <f t="shared" si="10"/>
        <v>post;book;review;data-science;technology;rstats</v>
      </c>
    </row>
    <row r="673" spans="1:38" x14ac:dyDescent="0.25">
      <c r="A673" t="str">
        <f>source_data[[#This Row],[link_id]]</f>
        <v>L01454</v>
      </c>
      <c r="B673" t="str">
        <f>source_data[[#This Row],[link]]</f>
        <v>https://joachim-gassen.github.io/2019/04/11264-regressions-in-one-tidy-plot/</v>
      </c>
      <c r="C673" t="str">
        <f>source_data[[#This Row],[article_title]]</f>
        <v>11,264 Regressions in One Tidy Plot</v>
      </c>
      <c r="D673" t="str">
        <f>source_data[[#This Row],[concatenate]]</f>
        <v>post;package;how-to;data-viz;technique;tool</v>
      </c>
      <c r="E673">
        <f>source_data[[#This Row],[tag_count]]</f>
        <v>5</v>
      </c>
      <c r="F673" t="str" cm="1">
        <f t="array" ref="F673:K673">_xlfn.TEXTSPLIT(Table5[[#This Row],[concatenate]],";")</f>
        <v>post</v>
      </c>
      <c r="G673" t="str">
        <v>package</v>
      </c>
      <c r="H673" t="str">
        <v>how-to</v>
      </c>
      <c r="I673" t="str">
        <v>data-viz</v>
      </c>
      <c r="J673" t="str">
        <v>technique</v>
      </c>
      <c r="K673" t="str">
        <v>tool</v>
      </c>
      <c r="Q673">
        <f>IF(ISBLANK(F673),-1,COUNTIF(all_tags[],F673)-COUNTIF(all_tags[category],F673))</f>
        <v>1</v>
      </c>
      <c r="R673">
        <f>IF(ISBLANK(G673),-1,COUNTIF(all_tags[],G673)-COUNTIF(all_tags[category],G673))</f>
        <v>1</v>
      </c>
      <c r="S673">
        <f>IF(ISBLANK(H673),-1,COUNTIF(all_tags[],H673)-COUNTIF(all_tags[category],H673))</f>
        <v>1</v>
      </c>
      <c r="T673">
        <f>IF(ISBLANK(I673),-1,COUNTIF(all_tags[],I673)-COUNTIF(all_tags[category],I673))</f>
        <v>1</v>
      </c>
      <c r="U673">
        <f>IF(ISBLANK(J673),-1,COUNTIF(all_tags[],J673)-COUNTIF(all_tags[category],J673))</f>
        <v>1</v>
      </c>
      <c r="V673">
        <f>IF(ISBLANK(K673),-1,COUNTIF(all_tags[],K673)-COUNTIF(all_tags[category],K673))</f>
        <v>1</v>
      </c>
      <c r="W673">
        <f>IF(ISBLANK(L673),-1,COUNTIF(all_tags[],L673)-COUNTIF(all_tags[category],L673))</f>
        <v>-1</v>
      </c>
      <c r="X673">
        <f>IF(ISBLANK(M673),-1,COUNTIF(all_tags[],M673)-COUNTIF(all_tags[category],M673))</f>
        <v>-1</v>
      </c>
      <c r="Y673">
        <f>IF(ISBLANK(N673),-1,COUNTIF(all_tags[],N673)-COUNTIF(all_tags[category],N673))</f>
        <v>-1</v>
      </c>
      <c r="Z673">
        <f>IF(ISBLANK(O673),-1,COUNTIF(all_tags[],O673)-COUNTIF(all_tags[category],O673))</f>
        <v>-1</v>
      </c>
      <c r="AB673" t="str">
        <f>Table5[[#This Row],[link_id]]</f>
        <v>L01454</v>
      </c>
      <c r="AC673" s="5" t="str">
        <f>_xlfn.TEXTJOIN("#",TRUE,
IFERROR(VLOOKUP($F673,all_tags[format],1,FALSE),""),
IFERROR(VLOOKUP($G673,all_tags[format],1,FALSE),""),
IFERROR(VLOOKUP($H673,all_tags[format],1,FALSE),""),
IFERROR(VLOOKUP($I673,all_tags[format],1,FALSE),""),
IFERROR(VLOOKUP($J673,all_tags[format],1,FALSE),""),
IFERROR(VLOOKUP($K673,all_tags[format],1,FALSE),""),
IFERROR(VLOOKUP($L673,all_tags[format],1,FALSE),""),
IFERROR(VLOOKUP($M673,all_tags[format],1,FALSE),""),
IFERROR(VLOOKUP($N673,all_tags[format],1,FALSE),""),
IFERROR(VLOOKUP($O673,all_tags[format],1,FALSE),"")
)</f>
        <v>post#package</v>
      </c>
      <c r="AD673" s="5" t="str">
        <f>_xlfn.TEXTJOIN("#",TRUE,
IFERROR(VLOOKUP($F673,all_tags[type],1,FALSE),""),
IFERROR(VLOOKUP($G673,all_tags[type],1,FALSE),""),
IFERROR(VLOOKUP($H673,all_tags[type],1,FALSE),""),
IFERROR(VLOOKUP($I673,all_tags[type],1,FALSE),""),
IFERROR(VLOOKUP($J673,all_tags[type],1,FALSE),""),
IFERROR(VLOOKUP($K673,all_tags[type],1,FALSE),""),
IFERROR(VLOOKUP($L673,all_tags[type],1,FALSE),""),
IFERROR(VLOOKUP($M673,all_tags[type],1,FALSE),""),
IFERROR(VLOOKUP($N673,all_tags[type],1,FALSE),""),
IFERROR(VLOOKUP($O673,all_tags[type],1,FALSE),"")
)</f>
        <v>how-to</v>
      </c>
      <c r="AE673" s="5" t="str">
        <f>_xlfn.TEXTJOIN("#",TRUE,
IFERROR(VLOOKUP($F673,all_tags[level],1,FALSE),""),
IFERROR(VLOOKUP($G673,all_tags[level],1,FALSE),""),
IFERROR(VLOOKUP($H673,all_tags[level],1,FALSE),""),
IFERROR(VLOOKUP($I673,all_tags[level],1,FALSE),""),
IFERROR(VLOOKUP($J673,all_tags[level],1,FALSE),""),
IFERROR(VLOOKUP($K673,all_tags[level],1,FALSE),""),
IFERROR(VLOOKUP($L673,all_tags[level],1,FALSE),""),
IFERROR(VLOOKUP($M673,all_tags[level],1,FALSE),""),
IFERROR(VLOOKUP($N673,all_tags[level],1,FALSE),""),
IFERROR(VLOOKUP($O673,all_tags[level],1,FALSE),"")
)</f>
        <v/>
      </c>
      <c r="AF673" s="5" t="str">
        <f>_xlfn.TEXTJOIN("#",TRUE,
IFERROR(VLOOKUP($F673,all_tags[style],1,FALSE),""),
IFERROR(VLOOKUP($G673,all_tags[style],1,FALSE),""),
IFERROR(VLOOKUP($H673,all_tags[style],1,FALSE),""),
IFERROR(VLOOKUP($I673,all_tags[style],1,FALSE),""),
IFERROR(VLOOKUP($J673,all_tags[style],1,FALSE),""),
IFERROR(VLOOKUP($K673,all_tags[style],1,FALSE),""),
IFERROR(VLOOKUP($L673,all_tags[style],1,FALSE),""),
IFERROR(VLOOKUP($M673,all_tags[style],1,FALSE),""),
IFERROR(VLOOKUP($N673,all_tags[style],1,FALSE),""),
IFERROR(VLOOKUP($O673,all_tags[style],1,FALSE),"")
)</f>
        <v/>
      </c>
      <c r="AG673" s="5" t="str">
        <f>_xlfn.TEXTJOIN("#",TRUE,
IFERROR(VLOOKUP($F673,all_tags[theme],1,FALSE),""),
IFERROR(VLOOKUP($G673,all_tags[theme],1,FALSE),""),
IFERROR(VLOOKUP($H673,all_tags[theme],1,FALSE),""),
IFERROR(VLOOKUP($I673,all_tags[theme],1,FALSE),""),
IFERROR(VLOOKUP($J673,all_tags[theme],1,FALSE),""),
IFERROR(VLOOKUP($K673,all_tags[theme],1,FALSE),""),
IFERROR(VLOOKUP($L673,all_tags[theme],1,FALSE),""),
IFERROR(VLOOKUP($M673,all_tags[theme],1,FALSE),""),
IFERROR(VLOOKUP($N673,all_tags[theme],1,FALSE),""),
IFERROR(VLOOKUP($O673,all_tags[theme],1,FALSE),"")
)</f>
        <v>data-viz</v>
      </c>
      <c r="AH673" s="5" t="str">
        <f>_xlfn.TEXTJOIN("#",TRUE,
IFERROR(VLOOKUP($F673,all_tags[topic],1,FALSE),""),
IFERROR(VLOOKUP($G673,all_tags[topic],1,FALSE),""),
IFERROR(VLOOKUP($H673,all_tags[topic],1,FALSE),""),
IFERROR(VLOOKUP($I673,all_tags[topic],1,FALSE),""),
IFERROR(VLOOKUP($J673,all_tags[topic],1,FALSE),""),
IFERROR(VLOOKUP($K673,all_tags[topic],1,FALSE),""),
IFERROR(VLOOKUP($L673,all_tags[topic],1,FALSE),""),
IFERROR(VLOOKUP($M673,all_tags[topic],1,FALSE),""),
IFERROR(VLOOKUP($N673,all_tags[topic],1,FALSE),""),
IFERROR(VLOOKUP($O673,all_tags[topic],1,FALSE),"")
)</f>
        <v>technique#tool</v>
      </c>
      <c r="AI673" s="5" t="str">
        <f>_xlfn.TEXTJOIN("#",TRUE,
IFERROR(VLOOKUP($F673,all_tags[area],1,FALSE),""),
IFERROR(VLOOKUP($G673,all_tags[area],1,FALSE),""),
IFERROR(VLOOKUP($H673,all_tags[area],1,FALSE),""),
IFERROR(VLOOKUP($I673,all_tags[area],1,FALSE),""),
IFERROR(VLOOKUP($J673,all_tags[area],1,FALSE),""),
IFERROR(VLOOKUP($K673,all_tags[area],1,FALSE),""),
IFERROR(VLOOKUP($L673,all_tags[area],1,FALSE),""),
IFERROR(VLOOKUP($M673,all_tags[area],1,FALSE),""),
IFERROR(VLOOKUP($N673,all_tags[area],1,FALSE),""),
IFERROR(VLOOKUP($O673,all_tags[area],1,FALSE),"")
)</f>
        <v/>
      </c>
      <c r="AJ673" s="5" t="str">
        <f>_xlfn.TEXTJOIN("#",TRUE,
IFERROR(VLOOKUP($F673,all_tags[technology],1,FALSE),""),
IFERROR(VLOOKUP($G673,all_tags[technology],1,FALSE),""),
IFERROR(VLOOKUP($H673,all_tags[technology],1,FALSE),""),
IFERROR(VLOOKUP($I673,all_tags[technology],1,FALSE),""),
IFERROR(VLOOKUP($J673,all_tags[technology],1,FALSE),""),
IFERROR(VLOOKUP($K673,all_tags[technology],1,FALSE),""),
IFERROR(VLOOKUP($L673,all_tags[technology],1,FALSE),""),
IFERROR(VLOOKUP($M673,all_tags[technology],1,FALSE),""),
IFERROR(VLOOKUP($N673,all_tags[technology],1,FALSE),""),
IFERROR(VLOOKUP($O673,all_tags[technology],1,FALSE),"")
)</f>
        <v/>
      </c>
      <c r="AK673" s="5" t="str">
        <f>_xlfn.TEXTJOIN("#",TRUE,
IFERROR(VLOOKUP($F673,all_tags[other],1,FALSE),""),
IFERROR(VLOOKUP($G673,all_tags[other],1,FALSE),""),
IFERROR(VLOOKUP($H673,all_tags[other],1,FALSE),""),
IFERROR(VLOOKUP($I673,all_tags[other],1,FALSE),""),
IFERROR(VLOOKUP($J673,all_tags[other],1,FALSE),""),
IFERROR(VLOOKUP($K673,all_tags[other],1,FALSE),""),
IFERROR(VLOOKUP($L673,all_tags[other],1,FALSE),""),
IFERROR(VLOOKUP($M673,all_tags[other],1,FALSE),""),
IFERROR(VLOOKUP($N673,all_tags[other],1,FALSE),""),
IFERROR(VLOOKUP($O673,all_tags[other],1,FALSE),"")
)</f>
        <v/>
      </c>
      <c r="AL673" t="str">
        <f t="shared" si="10"/>
        <v>post;package;how-to;data-viz;technique;tool</v>
      </c>
    </row>
    <row r="674" spans="1:38" ht="30" x14ac:dyDescent="0.25">
      <c r="A674" t="str">
        <f>source_data[[#This Row],[link_id]]</f>
        <v>L01455</v>
      </c>
      <c r="B674" t="str">
        <f>source_data[[#This Row],[link]]</f>
        <v>https://pdfs.semanticscholar.org/a5e3/cf9f7bfdbc227673a6d8f4d59112f1b5bb3a.pdf</v>
      </c>
      <c r="C674" t="str">
        <f>source_data[[#This Row],[article_title]]</f>
        <v>Visual comparison for information visualization</v>
      </c>
      <c r="D674" t="str">
        <f>source_data[[#This Row],[concatenate]]</f>
        <v>paper;formal;taxonomy;data-viz</v>
      </c>
      <c r="E674">
        <f>source_data[[#This Row],[tag_count]]</f>
        <v>4</v>
      </c>
      <c r="F674" t="str" cm="1">
        <f t="array" ref="F674:I674">_xlfn.TEXTSPLIT(Table5[[#This Row],[concatenate]],";")</f>
        <v>paper</v>
      </c>
      <c r="G674" t="str">
        <v>formal</v>
      </c>
      <c r="H674" t="str">
        <v>taxonomy</v>
      </c>
      <c r="I674" t="str">
        <v>data-viz</v>
      </c>
      <c r="Q674">
        <f>IF(ISBLANK(F674),-1,COUNTIF(all_tags[],F674)-COUNTIF(all_tags[category],F674))</f>
        <v>1</v>
      </c>
      <c r="R674">
        <f>IF(ISBLANK(G674),-1,COUNTIF(all_tags[],G674)-COUNTIF(all_tags[category],G674))</f>
        <v>1</v>
      </c>
      <c r="S674">
        <f>IF(ISBLANK(H674),-1,COUNTIF(all_tags[],H674)-COUNTIF(all_tags[category],H674))</f>
        <v>1</v>
      </c>
      <c r="T674">
        <f>IF(ISBLANK(I674),-1,COUNTIF(all_tags[],I674)-COUNTIF(all_tags[category],I674))</f>
        <v>1</v>
      </c>
      <c r="U674">
        <f>IF(ISBLANK(J674),-1,COUNTIF(all_tags[],J674)-COUNTIF(all_tags[category],J674))</f>
        <v>-1</v>
      </c>
      <c r="V674">
        <f>IF(ISBLANK(K674),-1,COUNTIF(all_tags[],K674)-COUNTIF(all_tags[category],K674))</f>
        <v>-1</v>
      </c>
      <c r="W674">
        <f>IF(ISBLANK(L674),-1,COUNTIF(all_tags[],L674)-COUNTIF(all_tags[category],L674))</f>
        <v>-1</v>
      </c>
      <c r="X674">
        <f>IF(ISBLANK(M674),-1,COUNTIF(all_tags[],M674)-COUNTIF(all_tags[category],M674))</f>
        <v>-1</v>
      </c>
      <c r="Y674">
        <f>IF(ISBLANK(N674),-1,COUNTIF(all_tags[],N674)-COUNTIF(all_tags[category],N674))</f>
        <v>-1</v>
      </c>
      <c r="Z674">
        <f>IF(ISBLANK(O674),-1,COUNTIF(all_tags[],O674)-COUNTIF(all_tags[category],O674))</f>
        <v>-1</v>
      </c>
      <c r="AB674" t="str">
        <f>Table5[[#This Row],[link_id]]</f>
        <v>L01455</v>
      </c>
      <c r="AC674" s="5" t="str">
        <f>_xlfn.TEXTJOIN("#",TRUE,
IFERROR(VLOOKUP($F674,all_tags[format],1,FALSE),""),
IFERROR(VLOOKUP($G674,all_tags[format],1,FALSE),""),
IFERROR(VLOOKUP($H674,all_tags[format],1,FALSE),""),
IFERROR(VLOOKUP($I674,all_tags[format],1,FALSE),""),
IFERROR(VLOOKUP($J674,all_tags[format],1,FALSE),""),
IFERROR(VLOOKUP($K674,all_tags[format],1,FALSE),""),
IFERROR(VLOOKUP($L674,all_tags[format],1,FALSE),""),
IFERROR(VLOOKUP($M674,all_tags[format],1,FALSE),""),
IFERROR(VLOOKUP($N674,all_tags[format],1,FALSE),""),
IFERROR(VLOOKUP($O674,all_tags[format],1,FALSE),"")
)</f>
        <v>paper</v>
      </c>
      <c r="AD674" s="5" t="str">
        <f>_xlfn.TEXTJOIN("#",TRUE,
IFERROR(VLOOKUP($F674,all_tags[type],1,FALSE),""),
IFERROR(VLOOKUP($G674,all_tags[type],1,FALSE),""),
IFERROR(VLOOKUP($H674,all_tags[type],1,FALSE),""),
IFERROR(VLOOKUP($I674,all_tags[type],1,FALSE),""),
IFERROR(VLOOKUP($J674,all_tags[type],1,FALSE),""),
IFERROR(VLOOKUP($K674,all_tags[type],1,FALSE),""),
IFERROR(VLOOKUP($L674,all_tags[type],1,FALSE),""),
IFERROR(VLOOKUP($M674,all_tags[type],1,FALSE),""),
IFERROR(VLOOKUP($N674,all_tags[type],1,FALSE),""),
IFERROR(VLOOKUP($O674,all_tags[type],1,FALSE),"")
)</f>
        <v>formal#taxonomy</v>
      </c>
      <c r="AE674" s="5" t="str">
        <f>_xlfn.TEXTJOIN("#",TRUE,
IFERROR(VLOOKUP($F674,all_tags[level],1,FALSE),""),
IFERROR(VLOOKUP($G674,all_tags[level],1,FALSE),""),
IFERROR(VLOOKUP($H674,all_tags[level],1,FALSE),""),
IFERROR(VLOOKUP($I674,all_tags[level],1,FALSE),""),
IFERROR(VLOOKUP($J674,all_tags[level],1,FALSE),""),
IFERROR(VLOOKUP($K674,all_tags[level],1,FALSE),""),
IFERROR(VLOOKUP($L674,all_tags[level],1,FALSE),""),
IFERROR(VLOOKUP($M674,all_tags[level],1,FALSE),""),
IFERROR(VLOOKUP($N674,all_tags[level],1,FALSE),""),
IFERROR(VLOOKUP($O674,all_tags[level],1,FALSE),"")
)</f>
        <v/>
      </c>
      <c r="AF674" s="5" t="str">
        <f>_xlfn.TEXTJOIN("#",TRUE,
IFERROR(VLOOKUP($F674,all_tags[style],1,FALSE),""),
IFERROR(VLOOKUP($G674,all_tags[style],1,FALSE),""),
IFERROR(VLOOKUP($H674,all_tags[style],1,FALSE),""),
IFERROR(VLOOKUP($I674,all_tags[style],1,FALSE),""),
IFERROR(VLOOKUP($J674,all_tags[style],1,FALSE),""),
IFERROR(VLOOKUP($K674,all_tags[style],1,FALSE),""),
IFERROR(VLOOKUP($L674,all_tags[style],1,FALSE),""),
IFERROR(VLOOKUP($M674,all_tags[style],1,FALSE),""),
IFERROR(VLOOKUP($N674,all_tags[style],1,FALSE),""),
IFERROR(VLOOKUP($O674,all_tags[style],1,FALSE),"")
)</f>
        <v/>
      </c>
      <c r="AG674" s="5" t="str">
        <f>_xlfn.TEXTJOIN("#",TRUE,
IFERROR(VLOOKUP($F674,all_tags[theme],1,FALSE),""),
IFERROR(VLOOKUP($G674,all_tags[theme],1,FALSE),""),
IFERROR(VLOOKUP($H674,all_tags[theme],1,FALSE),""),
IFERROR(VLOOKUP($I674,all_tags[theme],1,FALSE),""),
IFERROR(VLOOKUP($J674,all_tags[theme],1,FALSE),""),
IFERROR(VLOOKUP($K674,all_tags[theme],1,FALSE),""),
IFERROR(VLOOKUP($L674,all_tags[theme],1,FALSE),""),
IFERROR(VLOOKUP($M674,all_tags[theme],1,FALSE),""),
IFERROR(VLOOKUP($N674,all_tags[theme],1,FALSE),""),
IFERROR(VLOOKUP($O674,all_tags[theme],1,FALSE),"")
)</f>
        <v>data-viz</v>
      </c>
      <c r="AH674" s="5" t="str">
        <f>_xlfn.TEXTJOIN("#",TRUE,
IFERROR(VLOOKUP($F674,all_tags[topic],1,FALSE),""),
IFERROR(VLOOKUP($G674,all_tags[topic],1,FALSE),""),
IFERROR(VLOOKUP($H674,all_tags[topic],1,FALSE),""),
IFERROR(VLOOKUP($I674,all_tags[topic],1,FALSE),""),
IFERROR(VLOOKUP($J674,all_tags[topic],1,FALSE),""),
IFERROR(VLOOKUP($K674,all_tags[topic],1,FALSE),""),
IFERROR(VLOOKUP($L674,all_tags[topic],1,FALSE),""),
IFERROR(VLOOKUP($M674,all_tags[topic],1,FALSE),""),
IFERROR(VLOOKUP($N674,all_tags[topic],1,FALSE),""),
IFERROR(VLOOKUP($O674,all_tags[topic],1,FALSE),"")
)</f>
        <v/>
      </c>
      <c r="AI674" s="5" t="str">
        <f>_xlfn.TEXTJOIN("#",TRUE,
IFERROR(VLOOKUP($F674,all_tags[area],1,FALSE),""),
IFERROR(VLOOKUP($G674,all_tags[area],1,FALSE),""),
IFERROR(VLOOKUP($H674,all_tags[area],1,FALSE),""),
IFERROR(VLOOKUP($I674,all_tags[area],1,FALSE),""),
IFERROR(VLOOKUP($J674,all_tags[area],1,FALSE),""),
IFERROR(VLOOKUP($K674,all_tags[area],1,FALSE),""),
IFERROR(VLOOKUP($L674,all_tags[area],1,FALSE),""),
IFERROR(VLOOKUP($M674,all_tags[area],1,FALSE),""),
IFERROR(VLOOKUP($N674,all_tags[area],1,FALSE),""),
IFERROR(VLOOKUP($O674,all_tags[area],1,FALSE),"")
)</f>
        <v/>
      </c>
      <c r="AJ674" s="5" t="str">
        <f>_xlfn.TEXTJOIN("#",TRUE,
IFERROR(VLOOKUP($F674,all_tags[technology],1,FALSE),""),
IFERROR(VLOOKUP($G674,all_tags[technology],1,FALSE),""),
IFERROR(VLOOKUP($H674,all_tags[technology],1,FALSE),""),
IFERROR(VLOOKUP($I674,all_tags[technology],1,FALSE),""),
IFERROR(VLOOKUP($J674,all_tags[technology],1,FALSE),""),
IFERROR(VLOOKUP($K674,all_tags[technology],1,FALSE),""),
IFERROR(VLOOKUP($L674,all_tags[technology],1,FALSE),""),
IFERROR(VLOOKUP($M674,all_tags[technology],1,FALSE),""),
IFERROR(VLOOKUP($N674,all_tags[technology],1,FALSE),""),
IFERROR(VLOOKUP($O674,all_tags[technology],1,FALSE),"")
)</f>
        <v/>
      </c>
      <c r="AK674" s="5" t="str">
        <f>_xlfn.TEXTJOIN("#",TRUE,
IFERROR(VLOOKUP($F674,all_tags[other],1,FALSE),""),
IFERROR(VLOOKUP($G674,all_tags[other],1,FALSE),""),
IFERROR(VLOOKUP($H674,all_tags[other],1,FALSE),""),
IFERROR(VLOOKUP($I674,all_tags[other],1,FALSE),""),
IFERROR(VLOOKUP($J674,all_tags[other],1,FALSE),""),
IFERROR(VLOOKUP($K674,all_tags[other],1,FALSE),""),
IFERROR(VLOOKUP($L674,all_tags[other],1,FALSE),""),
IFERROR(VLOOKUP($M674,all_tags[other],1,FALSE),""),
IFERROR(VLOOKUP($N674,all_tags[other],1,FALSE),""),
IFERROR(VLOOKUP($O674,all_tags[other],1,FALSE),"")
)</f>
        <v/>
      </c>
      <c r="AL674" t="str">
        <f t="shared" si="10"/>
        <v>paper;formal;taxonomy;data-viz</v>
      </c>
    </row>
    <row r="675" spans="1:38" ht="30" x14ac:dyDescent="0.25">
      <c r="A675" t="str">
        <f>source_data[[#This Row],[link_id]]</f>
        <v>L01456</v>
      </c>
      <c r="B675" t="str">
        <f>source_data[[#This Row],[link]]</f>
        <v>https://m.phys.org/news/2019-04-senior-distrust-big.html%3Fmkt_tok%3DeyJpIjoiTldKbFkyUTFOREl5TW1OaSIsInQiOiI4VlhBUExBNkIxQ3l3SkhjZ3MwczR6V2w5QjZ0MUNkSDJjSVhtSGFLd1ZyQlkyWlFBeXBCWE1aVkNFTzBqenpDTTZ0QStZN1wvTzhTVHVuWTRtTmh1OFVyQU41V1ZuRmRiV1dIY0dHcElrMmZPVndROSttQ2JIRFljZEJyekxcL2twIn0%253D</v>
      </c>
      <c r="C675" t="str">
        <f>source_data[[#This Row],[article_title]]</f>
        <v>Study shows many senior managers distrust big data</v>
      </c>
      <c r="D675" t="str">
        <f>source_data[[#This Row],[concatenate]]</f>
        <v>article;peril;challenge;data-science;pitfall;big-data</v>
      </c>
      <c r="E675">
        <f>source_data[[#This Row],[tag_count]]</f>
        <v>5</v>
      </c>
      <c r="F675" t="str" cm="1">
        <f t="array" ref="F675:K675">_xlfn.TEXTSPLIT(Table5[[#This Row],[concatenate]],";")</f>
        <v>article</v>
      </c>
      <c r="G675" t="str">
        <v>peril</v>
      </c>
      <c r="H675" t="str">
        <v>challenge</v>
      </c>
      <c r="I675" t="str">
        <v>data-science</v>
      </c>
      <c r="J675" t="str">
        <v>pitfall</v>
      </c>
      <c r="K675" t="str">
        <v>big-data</v>
      </c>
      <c r="Q675">
        <f>IF(ISBLANK(F675),-1,COUNTIF(all_tags[],F675)-COUNTIF(all_tags[category],F675))</f>
        <v>1</v>
      </c>
      <c r="R675">
        <f>IF(ISBLANK(G675),-1,COUNTIF(all_tags[],G675)-COUNTIF(all_tags[category],G675))</f>
        <v>1</v>
      </c>
      <c r="S675">
        <f>IF(ISBLANK(H675),-1,COUNTIF(all_tags[],H675)-COUNTIF(all_tags[category],H675))</f>
        <v>1</v>
      </c>
      <c r="T675">
        <f>IF(ISBLANK(I675),-1,COUNTIF(all_tags[],I675)-COUNTIF(all_tags[category],I675))</f>
        <v>1</v>
      </c>
      <c r="U675">
        <f>IF(ISBLANK(J675),-1,COUNTIF(all_tags[],J675)-COUNTIF(all_tags[category],J675))</f>
        <v>1</v>
      </c>
      <c r="V675">
        <f>IF(ISBLANK(K675),-1,COUNTIF(all_tags[],K675)-COUNTIF(all_tags[category],K675))</f>
        <v>1</v>
      </c>
      <c r="W675">
        <f>IF(ISBLANK(L675),-1,COUNTIF(all_tags[],L675)-COUNTIF(all_tags[category],L675))</f>
        <v>-1</v>
      </c>
      <c r="X675">
        <f>IF(ISBLANK(M675),-1,COUNTIF(all_tags[],M675)-COUNTIF(all_tags[category],M675))</f>
        <v>-1</v>
      </c>
      <c r="Y675">
        <f>IF(ISBLANK(N675),-1,COUNTIF(all_tags[],N675)-COUNTIF(all_tags[category],N675))</f>
        <v>-1</v>
      </c>
      <c r="Z675">
        <f>IF(ISBLANK(O675),-1,COUNTIF(all_tags[],O675)-COUNTIF(all_tags[category],O675))</f>
        <v>-1</v>
      </c>
      <c r="AB675" t="str">
        <f>Table5[[#This Row],[link_id]]</f>
        <v>L01456</v>
      </c>
      <c r="AC675" s="5" t="str">
        <f>_xlfn.TEXTJOIN("#",TRUE,
IFERROR(VLOOKUP($F675,all_tags[format],1,FALSE),""),
IFERROR(VLOOKUP($G675,all_tags[format],1,FALSE),""),
IFERROR(VLOOKUP($H675,all_tags[format],1,FALSE),""),
IFERROR(VLOOKUP($I675,all_tags[format],1,FALSE),""),
IFERROR(VLOOKUP($J675,all_tags[format],1,FALSE),""),
IFERROR(VLOOKUP($K675,all_tags[format],1,FALSE),""),
IFERROR(VLOOKUP($L675,all_tags[format],1,FALSE),""),
IFERROR(VLOOKUP($M675,all_tags[format],1,FALSE),""),
IFERROR(VLOOKUP($N675,all_tags[format],1,FALSE),""),
IFERROR(VLOOKUP($O675,all_tags[format],1,FALSE),"")
)</f>
        <v>article</v>
      </c>
      <c r="AD675" s="5" t="str">
        <f>_xlfn.TEXTJOIN("#",TRUE,
IFERROR(VLOOKUP($F675,all_tags[type],1,FALSE),""),
IFERROR(VLOOKUP($G675,all_tags[type],1,FALSE),""),
IFERROR(VLOOKUP($H675,all_tags[type],1,FALSE),""),
IFERROR(VLOOKUP($I675,all_tags[type],1,FALSE),""),
IFERROR(VLOOKUP($J675,all_tags[type],1,FALSE),""),
IFERROR(VLOOKUP($K675,all_tags[type],1,FALSE),""),
IFERROR(VLOOKUP($L675,all_tags[type],1,FALSE),""),
IFERROR(VLOOKUP($M675,all_tags[type],1,FALSE),""),
IFERROR(VLOOKUP($N675,all_tags[type],1,FALSE),""),
IFERROR(VLOOKUP($O675,all_tags[type],1,FALSE),"")
)</f>
        <v/>
      </c>
      <c r="AE675" s="5" t="str">
        <f>_xlfn.TEXTJOIN("#",TRUE,
IFERROR(VLOOKUP($F675,all_tags[level],1,FALSE),""),
IFERROR(VLOOKUP($G675,all_tags[level],1,FALSE),""),
IFERROR(VLOOKUP($H675,all_tags[level],1,FALSE),""),
IFERROR(VLOOKUP($I675,all_tags[level],1,FALSE),""),
IFERROR(VLOOKUP($J675,all_tags[level],1,FALSE),""),
IFERROR(VLOOKUP($K675,all_tags[level],1,FALSE),""),
IFERROR(VLOOKUP($L675,all_tags[level],1,FALSE),""),
IFERROR(VLOOKUP($M675,all_tags[level],1,FALSE),""),
IFERROR(VLOOKUP($N675,all_tags[level],1,FALSE),""),
IFERROR(VLOOKUP($O675,all_tags[level],1,FALSE),"")
)</f>
        <v/>
      </c>
      <c r="AF675" s="5" t="str">
        <f>_xlfn.TEXTJOIN("#",TRUE,
IFERROR(VLOOKUP($F675,all_tags[style],1,FALSE),""),
IFERROR(VLOOKUP($G675,all_tags[style],1,FALSE),""),
IFERROR(VLOOKUP($H675,all_tags[style],1,FALSE),""),
IFERROR(VLOOKUP($I675,all_tags[style],1,FALSE),""),
IFERROR(VLOOKUP($J675,all_tags[style],1,FALSE),""),
IFERROR(VLOOKUP($K675,all_tags[style],1,FALSE),""),
IFERROR(VLOOKUP($L675,all_tags[style],1,FALSE),""),
IFERROR(VLOOKUP($M675,all_tags[style],1,FALSE),""),
IFERROR(VLOOKUP($N675,all_tags[style],1,FALSE),""),
IFERROR(VLOOKUP($O675,all_tags[style],1,FALSE),"")
)</f>
        <v>peril#challenge</v>
      </c>
      <c r="AG675" s="5" t="str">
        <f>_xlfn.TEXTJOIN("#",TRUE,
IFERROR(VLOOKUP($F675,all_tags[theme],1,FALSE),""),
IFERROR(VLOOKUP($G675,all_tags[theme],1,FALSE),""),
IFERROR(VLOOKUP($H675,all_tags[theme],1,FALSE),""),
IFERROR(VLOOKUP($I675,all_tags[theme],1,FALSE),""),
IFERROR(VLOOKUP($J675,all_tags[theme],1,FALSE),""),
IFERROR(VLOOKUP($K675,all_tags[theme],1,FALSE),""),
IFERROR(VLOOKUP($L675,all_tags[theme],1,FALSE),""),
IFERROR(VLOOKUP($M675,all_tags[theme],1,FALSE),""),
IFERROR(VLOOKUP($N675,all_tags[theme],1,FALSE),""),
IFERROR(VLOOKUP($O675,all_tags[theme],1,FALSE),"")
)</f>
        <v>data-science#pitfall</v>
      </c>
      <c r="AH675" s="5" t="str">
        <f>_xlfn.TEXTJOIN("#",TRUE,
IFERROR(VLOOKUP($F675,all_tags[topic],1,FALSE),""),
IFERROR(VLOOKUP($G675,all_tags[topic],1,FALSE),""),
IFERROR(VLOOKUP($H675,all_tags[topic],1,FALSE),""),
IFERROR(VLOOKUP($I675,all_tags[topic],1,FALSE),""),
IFERROR(VLOOKUP($J675,all_tags[topic],1,FALSE),""),
IFERROR(VLOOKUP($K675,all_tags[topic],1,FALSE),""),
IFERROR(VLOOKUP($L675,all_tags[topic],1,FALSE),""),
IFERROR(VLOOKUP($M675,all_tags[topic],1,FALSE),""),
IFERROR(VLOOKUP($N675,all_tags[topic],1,FALSE),""),
IFERROR(VLOOKUP($O675,all_tags[topic],1,FALSE),"")
)</f>
        <v/>
      </c>
      <c r="AI675" s="5" t="str">
        <f>_xlfn.TEXTJOIN("#",TRUE,
IFERROR(VLOOKUP($F675,all_tags[area],1,FALSE),""),
IFERROR(VLOOKUP($G675,all_tags[area],1,FALSE),""),
IFERROR(VLOOKUP($H675,all_tags[area],1,FALSE),""),
IFERROR(VLOOKUP($I675,all_tags[area],1,FALSE),""),
IFERROR(VLOOKUP($J675,all_tags[area],1,FALSE),""),
IFERROR(VLOOKUP($K675,all_tags[area],1,FALSE),""),
IFERROR(VLOOKUP($L675,all_tags[area],1,FALSE),""),
IFERROR(VLOOKUP($M675,all_tags[area],1,FALSE),""),
IFERROR(VLOOKUP($N675,all_tags[area],1,FALSE),""),
IFERROR(VLOOKUP($O675,all_tags[area],1,FALSE),"")
)</f>
        <v>big-data</v>
      </c>
      <c r="AJ675" s="5" t="str">
        <f>_xlfn.TEXTJOIN("#",TRUE,
IFERROR(VLOOKUP($F675,all_tags[technology],1,FALSE),""),
IFERROR(VLOOKUP($G675,all_tags[technology],1,FALSE),""),
IFERROR(VLOOKUP($H675,all_tags[technology],1,FALSE),""),
IFERROR(VLOOKUP($I675,all_tags[technology],1,FALSE),""),
IFERROR(VLOOKUP($J675,all_tags[technology],1,FALSE),""),
IFERROR(VLOOKUP($K675,all_tags[technology],1,FALSE),""),
IFERROR(VLOOKUP($L675,all_tags[technology],1,FALSE),""),
IFERROR(VLOOKUP($M675,all_tags[technology],1,FALSE),""),
IFERROR(VLOOKUP($N675,all_tags[technology],1,FALSE),""),
IFERROR(VLOOKUP($O675,all_tags[technology],1,FALSE),"")
)</f>
        <v/>
      </c>
      <c r="AK675" s="5" t="str">
        <f>_xlfn.TEXTJOIN("#",TRUE,
IFERROR(VLOOKUP($F675,all_tags[other],1,FALSE),""),
IFERROR(VLOOKUP($G675,all_tags[other],1,FALSE),""),
IFERROR(VLOOKUP($H675,all_tags[other],1,FALSE),""),
IFERROR(VLOOKUP($I675,all_tags[other],1,FALSE),""),
IFERROR(VLOOKUP($J675,all_tags[other],1,FALSE),""),
IFERROR(VLOOKUP($K675,all_tags[other],1,FALSE),""),
IFERROR(VLOOKUP($L675,all_tags[other],1,FALSE),""),
IFERROR(VLOOKUP($M675,all_tags[other],1,FALSE),""),
IFERROR(VLOOKUP($N675,all_tags[other],1,FALSE),""),
IFERROR(VLOOKUP($O675,all_tags[other],1,FALSE),"")
)</f>
        <v/>
      </c>
      <c r="AL675" t="str">
        <f t="shared" si="10"/>
        <v>article;peril;challenge;data-science;pitfall;big-data</v>
      </c>
    </row>
    <row r="676" spans="1:38" x14ac:dyDescent="0.25">
      <c r="A676" t="str">
        <f>source_data[[#This Row],[link_id]]</f>
        <v>L01461</v>
      </c>
      <c r="B676" t="str">
        <f>source_data[[#This Row],[link]]</f>
        <v>https://r4ds.hadley.nz/</v>
      </c>
      <c r="C676" t="str">
        <f>source_data[[#This Row],[article_title]]</f>
        <v>R for Data Science</v>
      </c>
      <c r="D676" t="str">
        <f>source_data[[#This Row],[concatenate]]</f>
        <v>book;data-science;technology;rstats;free</v>
      </c>
      <c r="E676">
        <f>source_data[[#This Row],[tag_count]]</f>
        <v>5</v>
      </c>
      <c r="F676" t="str" cm="1">
        <f t="array" ref="F676:J676">_xlfn.TEXTSPLIT(Table5[[#This Row],[concatenate]],";")</f>
        <v>book</v>
      </c>
      <c r="G676" t="str">
        <v>data-science</v>
      </c>
      <c r="H676" t="str">
        <v>technology</v>
      </c>
      <c r="I676" t="str">
        <v>rstats</v>
      </c>
      <c r="J676" t="str">
        <v>free</v>
      </c>
      <c r="Q676">
        <f>IF(ISBLANK(F676),-1,COUNTIF(all_tags[],F676)-COUNTIF(all_tags[category],F676))</f>
        <v>1</v>
      </c>
      <c r="R676">
        <f>IF(ISBLANK(G676),-1,COUNTIF(all_tags[],G676)-COUNTIF(all_tags[category],G676))</f>
        <v>1</v>
      </c>
      <c r="S676">
        <f>IF(ISBLANK(H676),-1,COUNTIF(all_tags[],H676)-COUNTIF(all_tags[category],H676))</f>
        <v>1</v>
      </c>
      <c r="T676">
        <f>IF(ISBLANK(I676),-1,COUNTIF(all_tags[],I676)-COUNTIF(all_tags[category],I676))</f>
        <v>1</v>
      </c>
      <c r="U676">
        <f>IF(ISBLANK(J676),-1,COUNTIF(all_tags[],J676)-COUNTIF(all_tags[category],J676))</f>
        <v>1</v>
      </c>
      <c r="V676">
        <f>IF(ISBLANK(K676),-1,COUNTIF(all_tags[],K676)-COUNTIF(all_tags[category],K676))</f>
        <v>-1</v>
      </c>
      <c r="W676">
        <f>IF(ISBLANK(L676),-1,COUNTIF(all_tags[],L676)-COUNTIF(all_tags[category],L676))</f>
        <v>-1</v>
      </c>
      <c r="X676">
        <f>IF(ISBLANK(M676),-1,COUNTIF(all_tags[],M676)-COUNTIF(all_tags[category],M676))</f>
        <v>-1</v>
      </c>
      <c r="Y676">
        <f>IF(ISBLANK(N676),-1,COUNTIF(all_tags[],N676)-COUNTIF(all_tags[category],N676))</f>
        <v>-1</v>
      </c>
      <c r="Z676">
        <f>IF(ISBLANK(O676),-1,COUNTIF(all_tags[],O676)-COUNTIF(all_tags[category],O676))</f>
        <v>-1</v>
      </c>
      <c r="AB676" t="str">
        <f>Table5[[#This Row],[link_id]]</f>
        <v>L01461</v>
      </c>
      <c r="AC676" s="5" t="str">
        <f>_xlfn.TEXTJOIN("#",TRUE,
IFERROR(VLOOKUP($F676,all_tags[format],1,FALSE),""),
IFERROR(VLOOKUP($G676,all_tags[format],1,FALSE),""),
IFERROR(VLOOKUP($H676,all_tags[format],1,FALSE),""),
IFERROR(VLOOKUP($I676,all_tags[format],1,FALSE),""),
IFERROR(VLOOKUP($J676,all_tags[format],1,FALSE),""),
IFERROR(VLOOKUP($K676,all_tags[format],1,FALSE),""),
IFERROR(VLOOKUP($L676,all_tags[format],1,FALSE),""),
IFERROR(VLOOKUP($M676,all_tags[format],1,FALSE),""),
IFERROR(VLOOKUP($N676,all_tags[format],1,FALSE),""),
IFERROR(VLOOKUP($O676,all_tags[format],1,FALSE),"")
)</f>
        <v>book</v>
      </c>
      <c r="AD676" s="5" t="str">
        <f>_xlfn.TEXTJOIN("#",TRUE,
IFERROR(VLOOKUP($F676,all_tags[type],1,FALSE),""),
IFERROR(VLOOKUP($G676,all_tags[type],1,FALSE),""),
IFERROR(VLOOKUP($H676,all_tags[type],1,FALSE),""),
IFERROR(VLOOKUP($I676,all_tags[type],1,FALSE),""),
IFERROR(VLOOKUP($J676,all_tags[type],1,FALSE),""),
IFERROR(VLOOKUP($K676,all_tags[type],1,FALSE),""),
IFERROR(VLOOKUP($L676,all_tags[type],1,FALSE),""),
IFERROR(VLOOKUP($M676,all_tags[type],1,FALSE),""),
IFERROR(VLOOKUP($N676,all_tags[type],1,FALSE),""),
IFERROR(VLOOKUP($O676,all_tags[type],1,FALSE),"")
)</f>
        <v/>
      </c>
      <c r="AE676" s="5" t="str">
        <f>_xlfn.TEXTJOIN("#",TRUE,
IFERROR(VLOOKUP($F676,all_tags[level],1,FALSE),""),
IFERROR(VLOOKUP($G676,all_tags[level],1,FALSE),""),
IFERROR(VLOOKUP($H676,all_tags[level],1,FALSE),""),
IFERROR(VLOOKUP($I676,all_tags[level],1,FALSE),""),
IFERROR(VLOOKUP($J676,all_tags[level],1,FALSE),""),
IFERROR(VLOOKUP($K676,all_tags[level],1,FALSE),""),
IFERROR(VLOOKUP($L676,all_tags[level],1,FALSE),""),
IFERROR(VLOOKUP($M676,all_tags[level],1,FALSE),""),
IFERROR(VLOOKUP($N676,all_tags[level],1,FALSE),""),
IFERROR(VLOOKUP($O676,all_tags[level],1,FALSE),"")
)</f>
        <v/>
      </c>
      <c r="AF676" s="5" t="str">
        <f>_xlfn.TEXTJOIN("#",TRUE,
IFERROR(VLOOKUP($F676,all_tags[style],1,FALSE),""),
IFERROR(VLOOKUP($G676,all_tags[style],1,FALSE),""),
IFERROR(VLOOKUP($H676,all_tags[style],1,FALSE),""),
IFERROR(VLOOKUP($I676,all_tags[style],1,FALSE),""),
IFERROR(VLOOKUP($J676,all_tags[style],1,FALSE),""),
IFERROR(VLOOKUP($K676,all_tags[style],1,FALSE),""),
IFERROR(VLOOKUP($L676,all_tags[style],1,FALSE),""),
IFERROR(VLOOKUP($M676,all_tags[style],1,FALSE),""),
IFERROR(VLOOKUP($N676,all_tags[style],1,FALSE),""),
IFERROR(VLOOKUP($O676,all_tags[style],1,FALSE),"")
)</f>
        <v/>
      </c>
      <c r="AG676" s="5" t="str">
        <f>_xlfn.TEXTJOIN("#",TRUE,
IFERROR(VLOOKUP($F676,all_tags[theme],1,FALSE),""),
IFERROR(VLOOKUP($G676,all_tags[theme],1,FALSE),""),
IFERROR(VLOOKUP($H676,all_tags[theme],1,FALSE),""),
IFERROR(VLOOKUP($I676,all_tags[theme],1,FALSE),""),
IFERROR(VLOOKUP($J676,all_tags[theme],1,FALSE),""),
IFERROR(VLOOKUP($K676,all_tags[theme],1,FALSE),""),
IFERROR(VLOOKUP($L676,all_tags[theme],1,FALSE),""),
IFERROR(VLOOKUP($M676,all_tags[theme],1,FALSE),""),
IFERROR(VLOOKUP($N676,all_tags[theme],1,FALSE),""),
IFERROR(VLOOKUP($O676,all_tags[theme],1,FALSE),"")
)</f>
        <v>data-science</v>
      </c>
      <c r="AH676" s="5" t="str">
        <f>_xlfn.TEXTJOIN("#",TRUE,
IFERROR(VLOOKUP($F676,all_tags[topic],1,FALSE),""),
IFERROR(VLOOKUP($G676,all_tags[topic],1,FALSE),""),
IFERROR(VLOOKUP($H676,all_tags[topic],1,FALSE),""),
IFERROR(VLOOKUP($I676,all_tags[topic],1,FALSE),""),
IFERROR(VLOOKUP($J676,all_tags[topic],1,FALSE),""),
IFERROR(VLOOKUP($K676,all_tags[topic],1,FALSE),""),
IFERROR(VLOOKUP($L676,all_tags[topic],1,FALSE),""),
IFERROR(VLOOKUP($M676,all_tags[topic],1,FALSE),""),
IFERROR(VLOOKUP($N676,all_tags[topic],1,FALSE),""),
IFERROR(VLOOKUP($O676,all_tags[topic],1,FALSE),"")
)</f>
        <v>technology</v>
      </c>
      <c r="AI676" s="5" t="str">
        <f>_xlfn.TEXTJOIN("#",TRUE,
IFERROR(VLOOKUP($F676,all_tags[area],1,FALSE),""),
IFERROR(VLOOKUP($G676,all_tags[area],1,FALSE),""),
IFERROR(VLOOKUP($H676,all_tags[area],1,FALSE),""),
IFERROR(VLOOKUP($I676,all_tags[area],1,FALSE),""),
IFERROR(VLOOKUP($J676,all_tags[area],1,FALSE),""),
IFERROR(VLOOKUP($K676,all_tags[area],1,FALSE),""),
IFERROR(VLOOKUP($L676,all_tags[area],1,FALSE),""),
IFERROR(VLOOKUP($M676,all_tags[area],1,FALSE),""),
IFERROR(VLOOKUP($N676,all_tags[area],1,FALSE),""),
IFERROR(VLOOKUP($O676,all_tags[area],1,FALSE),"")
)</f>
        <v/>
      </c>
      <c r="AJ676" s="5" t="str">
        <f>_xlfn.TEXTJOIN("#",TRUE,
IFERROR(VLOOKUP($F676,all_tags[technology],1,FALSE),""),
IFERROR(VLOOKUP($G676,all_tags[technology],1,FALSE),""),
IFERROR(VLOOKUP($H676,all_tags[technology],1,FALSE),""),
IFERROR(VLOOKUP($I676,all_tags[technology],1,FALSE),""),
IFERROR(VLOOKUP($J676,all_tags[technology],1,FALSE),""),
IFERROR(VLOOKUP($K676,all_tags[technology],1,FALSE),""),
IFERROR(VLOOKUP($L676,all_tags[technology],1,FALSE),""),
IFERROR(VLOOKUP($M676,all_tags[technology],1,FALSE),""),
IFERROR(VLOOKUP($N676,all_tags[technology],1,FALSE),""),
IFERROR(VLOOKUP($O676,all_tags[technology],1,FALSE),"")
)</f>
        <v>rstats</v>
      </c>
      <c r="AK676" s="5" t="str">
        <f>_xlfn.TEXTJOIN("#",TRUE,
IFERROR(VLOOKUP($F676,all_tags[other],1,FALSE),""),
IFERROR(VLOOKUP($G676,all_tags[other],1,FALSE),""),
IFERROR(VLOOKUP($H676,all_tags[other],1,FALSE),""),
IFERROR(VLOOKUP($I676,all_tags[other],1,FALSE),""),
IFERROR(VLOOKUP($J676,all_tags[other],1,FALSE),""),
IFERROR(VLOOKUP($K676,all_tags[other],1,FALSE),""),
IFERROR(VLOOKUP($L676,all_tags[other],1,FALSE),""),
IFERROR(VLOOKUP($M676,all_tags[other],1,FALSE),""),
IFERROR(VLOOKUP($N676,all_tags[other],1,FALSE),""),
IFERROR(VLOOKUP($O676,all_tags[other],1,FALSE),"")
)</f>
        <v>free</v>
      </c>
      <c r="AL676" t="str">
        <f t="shared" si="10"/>
        <v>book;data-science;technology;rstats;free</v>
      </c>
    </row>
    <row r="677" spans="1:38" x14ac:dyDescent="0.25">
      <c r="A677" t="str">
        <f>source_data[[#This Row],[link_id]]</f>
        <v>L01463</v>
      </c>
      <c r="B677" t="str">
        <f>source_data[[#This Row],[link]]</f>
        <v>https://pair.withgoogle.com/</v>
      </c>
      <c r="C677" t="str">
        <f>source_data[[#This Row],[article_title]]</f>
        <v>People + AI Guidebook</v>
      </c>
      <c r="D677" t="str">
        <f>source_data[[#This Row],[concatenate]]</f>
        <v>site;guide;resource;ai</v>
      </c>
      <c r="E677">
        <f>source_data[[#This Row],[tag_count]]</f>
        <v>4</v>
      </c>
      <c r="F677" t="str" cm="1">
        <f t="array" ref="F677:I677">_xlfn.TEXTSPLIT(Table5[[#This Row],[concatenate]],";")</f>
        <v>site</v>
      </c>
      <c r="G677" t="str">
        <v>guide</v>
      </c>
      <c r="H677" t="str">
        <v>resource</v>
      </c>
      <c r="I677" t="str">
        <v>ai</v>
      </c>
      <c r="Q677">
        <f>IF(ISBLANK(F677),-1,COUNTIF(all_tags[],F677)-COUNTIF(all_tags[category],F677))</f>
        <v>1</v>
      </c>
      <c r="R677">
        <f>IF(ISBLANK(G677),-1,COUNTIF(all_tags[],G677)-COUNTIF(all_tags[category],G677))</f>
        <v>1</v>
      </c>
      <c r="S677">
        <f>IF(ISBLANK(H677),-1,COUNTIF(all_tags[],H677)-COUNTIF(all_tags[category],H677))</f>
        <v>1</v>
      </c>
      <c r="T677">
        <f>IF(ISBLANK(I677),-1,COUNTIF(all_tags[],I677)-COUNTIF(all_tags[category],I677))</f>
        <v>1</v>
      </c>
      <c r="U677">
        <f>IF(ISBLANK(J677),-1,COUNTIF(all_tags[],J677)-COUNTIF(all_tags[category],J677))</f>
        <v>-1</v>
      </c>
      <c r="V677">
        <f>IF(ISBLANK(K677),-1,COUNTIF(all_tags[],K677)-COUNTIF(all_tags[category],K677))</f>
        <v>-1</v>
      </c>
      <c r="W677">
        <f>IF(ISBLANK(L677),-1,COUNTIF(all_tags[],L677)-COUNTIF(all_tags[category],L677))</f>
        <v>-1</v>
      </c>
      <c r="X677">
        <f>IF(ISBLANK(M677),-1,COUNTIF(all_tags[],M677)-COUNTIF(all_tags[category],M677))</f>
        <v>-1</v>
      </c>
      <c r="Y677">
        <f>IF(ISBLANK(N677),-1,COUNTIF(all_tags[],N677)-COUNTIF(all_tags[category],N677))</f>
        <v>-1</v>
      </c>
      <c r="Z677">
        <f>IF(ISBLANK(O677),-1,COUNTIF(all_tags[],O677)-COUNTIF(all_tags[category],O677))</f>
        <v>-1</v>
      </c>
      <c r="AB677" t="str">
        <f>Table5[[#This Row],[link_id]]</f>
        <v>L01463</v>
      </c>
      <c r="AC677" s="5" t="str">
        <f>_xlfn.TEXTJOIN("#",TRUE,
IFERROR(VLOOKUP($F677,all_tags[format],1,FALSE),""),
IFERROR(VLOOKUP($G677,all_tags[format],1,FALSE),""),
IFERROR(VLOOKUP($H677,all_tags[format],1,FALSE),""),
IFERROR(VLOOKUP($I677,all_tags[format],1,FALSE),""),
IFERROR(VLOOKUP($J677,all_tags[format],1,FALSE),""),
IFERROR(VLOOKUP($K677,all_tags[format],1,FALSE),""),
IFERROR(VLOOKUP($L677,all_tags[format],1,FALSE),""),
IFERROR(VLOOKUP($M677,all_tags[format],1,FALSE),""),
IFERROR(VLOOKUP($N677,all_tags[format],1,FALSE),""),
IFERROR(VLOOKUP($O677,all_tags[format],1,FALSE),"")
)</f>
        <v>site</v>
      </c>
      <c r="AD677" s="5" t="str">
        <f>_xlfn.TEXTJOIN("#",TRUE,
IFERROR(VLOOKUP($F677,all_tags[type],1,FALSE),""),
IFERROR(VLOOKUP($G677,all_tags[type],1,FALSE),""),
IFERROR(VLOOKUP($H677,all_tags[type],1,FALSE),""),
IFERROR(VLOOKUP($I677,all_tags[type],1,FALSE),""),
IFERROR(VLOOKUP($J677,all_tags[type],1,FALSE),""),
IFERROR(VLOOKUP($K677,all_tags[type],1,FALSE),""),
IFERROR(VLOOKUP($L677,all_tags[type],1,FALSE),""),
IFERROR(VLOOKUP($M677,all_tags[type],1,FALSE),""),
IFERROR(VLOOKUP($N677,all_tags[type],1,FALSE),""),
IFERROR(VLOOKUP($O677,all_tags[type],1,FALSE),"")
)</f>
        <v>guide#resource</v>
      </c>
      <c r="AE677" s="5" t="str">
        <f>_xlfn.TEXTJOIN("#",TRUE,
IFERROR(VLOOKUP($F677,all_tags[level],1,FALSE),""),
IFERROR(VLOOKUP($G677,all_tags[level],1,FALSE),""),
IFERROR(VLOOKUP($H677,all_tags[level],1,FALSE),""),
IFERROR(VLOOKUP($I677,all_tags[level],1,FALSE),""),
IFERROR(VLOOKUP($J677,all_tags[level],1,FALSE),""),
IFERROR(VLOOKUP($K677,all_tags[level],1,FALSE),""),
IFERROR(VLOOKUP($L677,all_tags[level],1,FALSE),""),
IFERROR(VLOOKUP($M677,all_tags[level],1,FALSE),""),
IFERROR(VLOOKUP($N677,all_tags[level],1,FALSE),""),
IFERROR(VLOOKUP($O677,all_tags[level],1,FALSE),"")
)</f>
        <v/>
      </c>
      <c r="AF677" s="5" t="str">
        <f>_xlfn.TEXTJOIN("#",TRUE,
IFERROR(VLOOKUP($F677,all_tags[style],1,FALSE),""),
IFERROR(VLOOKUP($G677,all_tags[style],1,FALSE),""),
IFERROR(VLOOKUP($H677,all_tags[style],1,FALSE),""),
IFERROR(VLOOKUP($I677,all_tags[style],1,FALSE),""),
IFERROR(VLOOKUP($J677,all_tags[style],1,FALSE),""),
IFERROR(VLOOKUP($K677,all_tags[style],1,FALSE),""),
IFERROR(VLOOKUP($L677,all_tags[style],1,FALSE),""),
IFERROR(VLOOKUP($M677,all_tags[style],1,FALSE),""),
IFERROR(VLOOKUP($N677,all_tags[style],1,FALSE),""),
IFERROR(VLOOKUP($O677,all_tags[style],1,FALSE),"")
)</f>
        <v/>
      </c>
      <c r="AG677" s="5" t="str">
        <f>_xlfn.TEXTJOIN("#",TRUE,
IFERROR(VLOOKUP($F677,all_tags[theme],1,FALSE),""),
IFERROR(VLOOKUP($G677,all_tags[theme],1,FALSE),""),
IFERROR(VLOOKUP($H677,all_tags[theme],1,FALSE),""),
IFERROR(VLOOKUP($I677,all_tags[theme],1,FALSE),""),
IFERROR(VLOOKUP($J677,all_tags[theme],1,FALSE),""),
IFERROR(VLOOKUP($K677,all_tags[theme],1,FALSE),""),
IFERROR(VLOOKUP($L677,all_tags[theme],1,FALSE),""),
IFERROR(VLOOKUP($M677,all_tags[theme],1,FALSE),""),
IFERROR(VLOOKUP($N677,all_tags[theme],1,FALSE),""),
IFERROR(VLOOKUP($O677,all_tags[theme],1,FALSE),"")
)</f>
        <v/>
      </c>
      <c r="AH677" s="5" t="str">
        <f>_xlfn.TEXTJOIN("#",TRUE,
IFERROR(VLOOKUP($F677,all_tags[topic],1,FALSE),""),
IFERROR(VLOOKUP($G677,all_tags[topic],1,FALSE),""),
IFERROR(VLOOKUP($H677,all_tags[topic],1,FALSE),""),
IFERROR(VLOOKUP($I677,all_tags[topic],1,FALSE),""),
IFERROR(VLOOKUP($J677,all_tags[topic],1,FALSE),""),
IFERROR(VLOOKUP($K677,all_tags[topic],1,FALSE),""),
IFERROR(VLOOKUP($L677,all_tags[topic],1,FALSE),""),
IFERROR(VLOOKUP($M677,all_tags[topic],1,FALSE),""),
IFERROR(VLOOKUP($N677,all_tags[topic],1,FALSE),""),
IFERROR(VLOOKUP($O677,all_tags[topic],1,FALSE),"")
)</f>
        <v/>
      </c>
      <c r="AI677" s="5" t="str">
        <f>_xlfn.TEXTJOIN("#",TRUE,
IFERROR(VLOOKUP($F677,all_tags[area],1,FALSE),""),
IFERROR(VLOOKUP($G677,all_tags[area],1,FALSE),""),
IFERROR(VLOOKUP($H677,all_tags[area],1,FALSE),""),
IFERROR(VLOOKUP($I677,all_tags[area],1,FALSE),""),
IFERROR(VLOOKUP($J677,all_tags[area],1,FALSE),""),
IFERROR(VLOOKUP($K677,all_tags[area],1,FALSE),""),
IFERROR(VLOOKUP($L677,all_tags[area],1,FALSE),""),
IFERROR(VLOOKUP($M677,all_tags[area],1,FALSE),""),
IFERROR(VLOOKUP($N677,all_tags[area],1,FALSE),""),
IFERROR(VLOOKUP($O677,all_tags[area],1,FALSE),"")
)</f>
        <v>ai</v>
      </c>
      <c r="AJ677" s="5" t="str">
        <f>_xlfn.TEXTJOIN("#",TRUE,
IFERROR(VLOOKUP($F677,all_tags[technology],1,FALSE),""),
IFERROR(VLOOKUP($G677,all_tags[technology],1,FALSE),""),
IFERROR(VLOOKUP($H677,all_tags[technology],1,FALSE),""),
IFERROR(VLOOKUP($I677,all_tags[technology],1,FALSE),""),
IFERROR(VLOOKUP($J677,all_tags[technology],1,FALSE),""),
IFERROR(VLOOKUP($K677,all_tags[technology],1,FALSE),""),
IFERROR(VLOOKUP($L677,all_tags[technology],1,FALSE),""),
IFERROR(VLOOKUP($M677,all_tags[technology],1,FALSE),""),
IFERROR(VLOOKUP($N677,all_tags[technology],1,FALSE),""),
IFERROR(VLOOKUP($O677,all_tags[technology],1,FALSE),"")
)</f>
        <v/>
      </c>
      <c r="AK677" s="5" t="str">
        <f>_xlfn.TEXTJOIN("#",TRUE,
IFERROR(VLOOKUP($F677,all_tags[other],1,FALSE),""),
IFERROR(VLOOKUP($G677,all_tags[other],1,FALSE),""),
IFERROR(VLOOKUP($H677,all_tags[other],1,FALSE),""),
IFERROR(VLOOKUP($I677,all_tags[other],1,FALSE),""),
IFERROR(VLOOKUP($J677,all_tags[other],1,FALSE),""),
IFERROR(VLOOKUP($K677,all_tags[other],1,FALSE),""),
IFERROR(VLOOKUP($L677,all_tags[other],1,FALSE),""),
IFERROR(VLOOKUP($M677,all_tags[other],1,FALSE),""),
IFERROR(VLOOKUP($N677,all_tags[other],1,FALSE),""),
IFERROR(VLOOKUP($O677,all_tags[other],1,FALSE),"")
)</f>
        <v/>
      </c>
      <c r="AL677" t="str">
        <f t="shared" si="10"/>
        <v>site;guide;resource;ai</v>
      </c>
    </row>
    <row r="678" spans="1:38" x14ac:dyDescent="0.25">
      <c r="A678" t="str">
        <f>source_data[[#This Row],[link_id]]</f>
        <v>L01464</v>
      </c>
      <c r="B678" t="str">
        <f>source_data[[#This Row],[link]]</f>
        <v>https://mattansb.blogspot.com/2019/05/bootstraping-follow-up-contrasts-for.html</v>
      </c>
      <c r="C678" t="str">
        <f>source_data[[#This Row],[article_title]]</f>
        <v>(Bootstraping) Follow-Up Contrasts for Within-Subject ANOVAs</v>
      </c>
      <c r="D678" t="str">
        <f>source_data[[#This Row],[concatenate]]</f>
        <v>post;how-to;tutorial;explainer;data-science;technique</v>
      </c>
      <c r="E678">
        <f>source_data[[#This Row],[tag_count]]</f>
        <v>6</v>
      </c>
      <c r="F678" t="str" cm="1">
        <f t="array" ref="F678:K678">_xlfn.TEXTSPLIT(Table5[[#This Row],[concatenate]],";")</f>
        <v>post</v>
      </c>
      <c r="G678" t="str">
        <v>how-to</v>
      </c>
      <c r="H678" t="str">
        <v>tutorial</v>
      </c>
      <c r="I678" t="str">
        <v>explainer</v>
      </c>
      <c r="J678" t="str">
        <v>data-science</v>
      </c>
      <c r="K678" t="str">
        <v>technique</v>
      </c>
      <c r="Q678">
        <f>IF(ISBLANK(F678),-1,COUNTIF(all_tags[],F678)-COUNTIF(all_tags[category],F678))</f>
        <v>1</v>
      </c>
      <c r="R678">
        <f>IF(ISBLANK(G678),-1,COUNTIF(all_tags[],G678)-COUNTIF(all_tags[category],G678))</f>
        <v>1</v>
      </c>
      <c r="S678">
        <f>IF(ISBLANK(H678),-1,COUNTIF(all_tags[],H678)-COUNTIF(all_tags[category],H678))</f>
        <v>1</v>
      </c>
      <c r="T678">
        <f>IF(ISBLANK(I678),-1,COUNTIF(all_tags[],I678)-COUNTIF(all_tags[category],I678))</f>
        <v>1</v>
      </c>
      <c r="U678">
        <f>IF(ISBLANK(J678),-1,COUNTIF(all_tags[],J678)-COUNTIF(all_tags[category],J678))</f>
        <v>1</v>
      </c>
      <c r="V678">
        <f>IF(ISBLANK(K678),-1,COUNTIF(all_tags[],K678)-COUNTIF(all_tags[category],K678))</f>
        <v>1</v>
      </c>
      <c r="W678">
        <f>IF(ISBLANK(L678),-1,COUNTIF(all_tags[],L678)-COUNTIF(all_tags[category],L678))</f>
        <v>-1</v>
      </c>
      <c r="X678">
        <f>IF(ISBLANK(M678),-1,COUNTIF(all_tags[],M678)-COUNTIF(all_tags[category],M678))</f>
        <v>-1</v>
      </c>
      <c r="Y678">
        <f>IF(ISBLANK(N678),-1,COUNTIF(all_tags[],N678)-COUNTIF(all_tags[category],N678))</f>
        <v>-1</v>
      </c>
      <c r="Z678">
        <f>IF(ISBLANK(O678),-1,COUNTIF(all_tags[],O678)-COUNTIF(all_tags[category],O678))</f>
        <v>-1</v>
      </c>
      <c r="AB678" t="str">
        <f>Table5[[#This Row],[link_id]]</f>
        <v>L01464</v>
      </c>
      <c r="AC678" s="5" t="str">
        <f>_xlfn.TEXTJOIN("#",TRUE,
IFERROR(VLOOKUP($F678,all_tags[format],1,FALSE),""),
IFERROR(VLOOKUP($G678,all_tags[format],1,FALSE),""),
IFERROR(VLOOKUP($H678,all_tags[format],1,FALSE),""),
IFERROR(VLOOKUP($I678,all_tags[format],1,FALSE),""),
IFERROR(VLOOKUP($J678,all_tags[format],1,FALSE),""),
IFERROR(VLOOKUP($K678,all_tags[format],1,FALSE),""),
IFERROR(VLOOKUP($L678,all_tags[format],1,FALSE),""),
IFERROR(VLOOKUP($M678,all_tags[format],1,FALSE),""),
IFERROR(VLOOKUP($N678,all_tags[format],1,FALSE),""),
IFERROR(VLOOKUP($O678,all_tags[format],1,FALSE),"")
)</f>
        <v>post</v>
      </c>
      <c r="AD678" s="5" t="str">
        <f>_xlfn.TEXTJOIN("#",TRUE,
IFERROR(VLOOKUP($F678,all_tags[type],1,FALSE),""),
IFERROR(VLOOKUP($G678,all_tags[type],1,FALSE),""),
IFERROR(VLOOKUP($H678,all_tags[type],1,FALSE),""),
IFERROR(VLOOKUP($I678,all_tags[type],1,FALSE),""),
IFERROR(VLOOKUP($J678,all_tags[type],1,FALSE),""),
IFERROR(VLOOKUP($K678,all_tags[type],1,FALSE),""),
IFERROR(VLOOKUP($L678,all_tags[type],1,FALSE),""),
IFERROR(VLOOKUP($M678,all_tags[type],1,FALSE),""),
IFERROR(VLOOKUP($N678,all_tags[type],1,FALSE),""),
IFERROR(VLOOKUP($O678,all_tags[type],1,FALSE),"")
)</f>
        <v>how-to#tutorial</v>
      </c>
      <c r="AE678" s="5" t="str">
        <f>_xlfn.TEXTJOIN("#",TRUE,
IFERROR(VLOOKUP($F678,all_tags[level],1,FALSE),""),
IFERROR(VLOOKUP($G678,all_tags[level],1,FALSE),""),
IFERROR(VLOOKUP($H678,all_tags[level],1,FALSE),""),
IFERROR(VLOOKUP($I678,all_tags[level],1,FALSE),""),
IFERROR(VLOOKUP($J678,all_tags[level],1,FALSE),""),
IFERROR(VLOOKUP($K678,all_tags[level],1,FALSE),""),
IFERROR(VLOOKUP($L678,all_tags[level],1,FALSE),""),
IFERROR(VLOOKUP($M678,all_tags[level],1,FALSE),""),
IFERROR(VLOOKUP($N678,all_tags[level],1,FALSE),""),
IFERROR(VLOOKUP($O678,all_tags[level],1,FALSE),"")
)</f>
        <v>explainer</v>
      </c>
      <c r="AF678" s="5" t="str">
        <f>_xlfn.TEXTJOIN("#",TRUE,
IFERROR(VLOOKUP($F678,all_tags[style],1,FALSE),""),
IFERROR(VLOOKUP($G678,all_tags[style],1,FALSE),""),
IFERROR(VLOOKUP($H678,all_tags[style],1,FALSE),""),
IFERROR(VLOOKUP($I678,all_tags[style],1,FALSE),""),
IFERROR(VLOOKUP($J678,all_tags[style],1,FALSE),""),
IFERROR(VLOOKUP($K678,all_tags[style],1,FALSE),""),
IFERROR(VLOOKUP($L678,all_tags[style],1,FALSE),""),
IFERROR(VLOOKUP($M678,all_tags[style],1,FALSE),""),
IFERROR(VLOOKUP($N678,all_tags[style],1,FALSE),""),
IFERROR(VLOOKUP($O678,all_tags[style],1,FALSE),"")
)</f>
        <v/>
      </c>
      <c r="AG678" s="5" t="str">
        <f>_xlfn.TEXTJOIN("#",TRUE,
IFERROR(VLOOKUP($F678,all_tags[theme],1,FALSE),""),
IFERROR(VLOOKUP($G678,all_tags[theme],1,FALSE),""),
IFERROR(VLOOKUP($H678,all_tags[theme],1,FALSE),""),
IFERROR(VLOOKUP($I678,all_tags[theme],1,FALSE),""),
IFERROR(VLOOKUP($J678,all_tags[theme],1,FALSE),""),
IFERROR(VLOOKUP($K678,all_tags[theme],1,FALSE),""),
IFERROR(VLOOKUP($L678,all_tags[theme],1,FALSE),""),
IFERROR(VLOOKUP($M678,all_tags[theme],1,FALSE),""),
IFERROR(VLOOKUP($N678,all_tags[theme],1,FALSE),""),
IFERROR(VLOOKUP($O678,all_tags[theme],1,FALSE),"")
)</f>
        <v>data-science</v>
      </c>
      <c r="AH678" s="5" t="str">
        <f>_xlfn.TEXTJOIN("#",TRUE,
IFERROR(VLOOKUP($F678,all_tags[topic],1,FALSE),""),
IFERROR(VLOOKUP($G678,all_tags[topic],1,FALSE),""),
IFERROR(VLOOKUP($H678,all_tags[topic],1,FALSE),""),
IFERROR(VLOOKUP($I678,all_tags[topic],1,FALSE),""),
IFERROR(VLOOKUP($J678,all_tags[topic],1,FALSE),""),
IFERROR(VLOOKUP($K678,all_tags[topic],1,FALSE),""),
IFERROR(VLOOKUP($L678,all_tags[topic],1,FALSE),""),
IFERROR(VLOOKUP($M678,all_tags[topic],1,FALSE),""),
IFERROR(VLOOKUP($N678,all_tags[topic],1,FALSE),""),
IFERROR(VLOOKUP($O678,all_tags[topic],1,FALSE),"")
)</f>
        <v>technique</v>
      </c>
      <c r="AI678" s="5" t="str">
        <f>_xlfn.TEXTJOIN("#",TRUE,
IFERROR(VLOOKUP($F678,all_tags[area],1,FALSE),""),
IFERROR(VLOOKUP($G678,all_tags[area],1,FALSE),""),
IFERROR(VLOOKUP($H678,all_tags[area],1,FALSE),""),
IFERROR(VLOOKUP($I678,all_tags[area],1,FALSE),""),
IFERROR(VLOOKUP($J678,all_tags[area],1,FALSE),""),
IFERROR(VLOOKUP($K678,all_tags[area],1,FALSE),""),
IFERROR(VLOOKUP($L678,all_tags[area],1,FALSE),""),
IFERROR(VLOOKUP($M678,all_tags[area],1,FALSE),""),
IFERROR(VLOOKUP($N678,all_tags[area],1,FALSE),""),
IFERROR(VLOOKUP($O678,all_tags[area],1,FALSE),"")
)</f>
        <v/>
      </c>
      <c r="AJ678" s="5" t="str">
        <f>_xlfn.TEXTJOIN("#",TRUE,
IFERROR(VLOOKUP($F678,all_tags[technology],1,FALSE),""),
IFERROR(VLOOKUP($G678,all_tags[technology],1,FALSE),""),
IFERROR(VLOOKUP($H678,all_tags[technology],1,FALSE),""),
IFERROR(VLOOKUP($I678,all_tags[technology],1,FALSE),""),
IFERROR(VLOOKUP($J678,all_tags[technology],1,FALSE),""),
IFERROR(VLOOKUP($K678,all_tags[technology],1,FALSE),""),
IFERROR(VLOOKUP($L678,all_tags[technology],1,FALSE),""),
IFERROR(VLOOKUP($M678,all_tags[technology],1,FALSE),""),
IFERROR(VLOOKUP($N678,all_tags[technology],1,FALSE),""),
IFERROR(VLOOKUP($O678,all_tags[technology],1,FALSE),"")
)</f>
        <v/>
      </c>
      <c r="AK678" s="5" t="str">
        <f>_xlfn.TEXTJOIN("#",TRUE,
IFERROR(VLOOKUP($F678,all_tags[other],1,FALSE),""),
IFERROR(VLOOKUP($G678,all_tags[other],1,FALSE),""),
IFERROR(VLOOKUP($H678,all_tags[other],1,FALSE),""),
IFERROR(VLOOKUP($I678,all_tags[other],1,FALSE),""),
IFERROR(VLOOKUP($J678,all_tags[other],1,FALSE),""),
IFERROR(VLOOKUP($K678,all_tags[other],1,FALSE),""),
IFERROR(VLOOKUP($L678,all_tags[other],1,FALSE),""),
IFERROR(VLOOKUP($M678,all_tags[other],1,FALSE),""),
IFERROR(VLOOKUP($N678,all_tags[other],1,FALSE),""),
IFERROR(VLOOKUP($O678,all_tags[other],1,FALSE),"")
)</f>
        <v/>
      </c>
      <c r="AL678" t="str">
        <f t="shared" si="10"/>
        <v>post;how-to;tutorial;explainer;data-science;technique</v>
      </c>
    </row>
    <row r="679" spans="1:38" x14ac:dyDescent="0.25">
      <c r="A679" t="str">
        <f>source_data[[#This Row],[link_id]]</f>
        <v>L01465</v>
      </c>
      <c r="B679" t="str">
        <f>source_data[[#This Row],[link]]</f>
        <v>https://strengejacke.wordpress.com/2019/05/08/likert-plots-and-grouped-likert-plots-rstats/</v>
      </c>
      <c r="C679" t="str">
        <f>source_data[[#This Row],[article_title]]</f>
        <v>Likert-plots and grouped Likert-plots</v>
      </c>
      <c r="D679" t="str">
        <f>source_data[[#This Row],[concatenate]]</f>
        <v>post;package;how-to;basics;data-viz;technique</v>
      </c>
      <c r="E679">
        <f>source_data[[#This Row],[tag_count]]</f>
        <v>6</v>
      </c>
      <c r="F679" t="str" cm="1">
        <f t="array" ref="F679:K679">_xlfn.TEXTSPLIT(Table5[[#This Row],[concatenate]],";")</f>
        <v>post</v>
      </c>
      <c r="G679" t="str">
        <v>package</v>
      </c>
      <c r="H679" t="str">
        <v>how-to</v>
      </c>
      <c r="I679" t="str">
        <v>basics</v>
      </c>
      <c r="J679" t="str">
        <v>data-viz</v>
      </c>
      <c r="K679" t="str">
        <v>technique</v>
      </c>
      <c r="Q679">
        <f>IF(ISBLANK(F679),-1,COUNTIF(all_tags[],F679)-COUNTIF(all_tags[category],F679))</f>
        <v>1</v>
      </c>
      <c r="R679">
        <f>IF(ISBLANK(G679),-1,COUNTIF(all_tags[],G679)-COUNTIF(all_tags[category],G679))</f>
        <v>1</v>
      </c>
      <c r="S679">
        <f>IF(ISBLANK(H679),-1,COUNTIF(all_tags[],H679)-COUNTIF(all_tags[category],H679))</f>
        <v>1</v>
      </c>
      <c r="T679">
        <f>IF(ISBLANK(I679),-1,COUNTIF(all_tags[],I679)-COUNTIF(all_tags[category],I679))</f>
        <v>1</v>
      </c>
      <c r="U679">
        <f>IF(ISBLANK(J679),-1,COUNTIF(all_tags[],J679)-COUNTIF(all_tags[category],J679))</f>
        <v>1</v>
      </c>
      <c r="V679">
        <f>IF(ISBLANK(K679),-1,COUNTIF(all_tags[],K679)-COUNTIF(all_tags[category],K679))</f>
        <v>1</v>
      </c>
      <c r="W679">
        <f>IF(ISBLANK(L679),-1,COUNTIF(all_tags[],L679)-COUNTIF(all_tags[category],L679))</f>
        <v>-1</v>
      </c>
      <c r="X679">
        <f>IF(ISBLANK(M679),-1,COUNTIF(all_tags[],M679)-COUNTIF(all_tags[category],M679))</f>
        <v>-1</v>
      </c>
      <c r="Y679">
        <f>IF(ISBLANK(N679),-1,COUNTIF(all_tags[],N679)-COUNTIF(all_tags[category],N679))</f>
        <v>-1</v>
      </c>
      <c r="Z679">
        <f>IF(ISBLANK(O679),-1,COUNTIF(all_tags[],O679)-COUNTIF(all_tags[category],O679))</f>
        <v>-1</v>
      </c>
      <c r="AB679" t="str">
        <f>Table5[[#This Row],[link_id]]</f>
        <v>L01465</v>
      </c>
      <c r="AC679" s="5" t="str">
        <f>_xlfn.TEXTJOIN("#",TRUE,
IFERROR(VLOOKUP($F679,all_tags[format],1,FALSE),""),
IFERROR(VLOOKUP($G679,all_tags[format],1,FALSE),""),
IFERROR(VLOOKUP($H679,all_tags[format],1,FALSE),""),
IFERROR(VLOOKUP($I679,all_tags[format],1,FALSE),""),
IFERROR(VLOOKUP($J679,all_tags[format],1,FALSE),""),
IFERROR(VLOOKUP($K679,all_tags[format],1,FALSE),""),
IFERROR(VLOOKUP($L679,all_tags[format],1,FALSE),""),
IFERROR(VLOOKUP($M679,all_tags[format],1,FALSE),""),
IFERROR(VLOOKUP($N679,all_tags[format],1,FALSE),""),
IFERROR(VLOOKUP($O679,all_tags[format],1,FALSE),"")
)</f>
        <v>post#package</v>
      </c>
      <c r="AD679" s="5" t="str">
        <f>_xlfn.TEXTJOIN("#",TRUE,
IFERROR(VLOOKUP($F679,all_tags[type],1,FALSE),""),
IFERROR(VLOOKUP($G679,all_tags[type],1,FALSE),""),
IFERROR(VLOOKUP($H679,all_tags[type],1,FALSE),""),
IFERROR(VLOOKUP($I679,all_tags[type],1,FALSE),""),
IFERROR(VLOOKUP($J679,all_tags[type],1,FALSE),""),
IFERROR(VLOOKUP($K679,all_tags[type],1,FALSE),""),
IFERROR(VLOOKUP($L679,all_tags[type],1,FALSE),""),
IFERROR(VLOOKUP($M679,all_tags[type],1,FALSE),""),
IFERROR(VLOOKUP($N679,all_tags[type],1,FALSE),""),
IFERROR(VLOOKUP($O679,all_tags[type],1,FALSE),"")
)</f>
        <v>how-to</v>
      </c>
      <c r="AE679" s="5" t="str">
        <f>_xlfn.TEXTJOIN("#",TRUE,
IFERROR(VLOOKUP($F679,all_tags[level],1,FALSE),""),
IFERROR(VLOOKUP($G679,all_tags[level],1,FALSE),""),
IFERROR(VLOOKUP($H679,all_tags[level],1,FALSE),""),
IFERROR(VLOOKUP($I679,all_tags[level],1,FALSE),""),
IFERROR(VLOOKUP($J679,all_tags[level],1,FALSE),""),
IFERROR(VLOOKUP($K679,all_tags[level],1,FALSE),""),
IFERROR(VLOOKUP($L679,all_tags[level],1,FALSE),""),
IFERROR(VLOOKUP($M679,all_tags[level],1,FALSE),""),
IFERROR(VLOOKUP($N679,all_tags[level],1,FALSE),""),
IFERROR(VLOOKUP($O679,all_tags[level],1,FALSE),"")
)</f>
        <v>basics</v>
      </c>
      <c r="AF679" s="5" t="str">
        <f>_xlfn.TEXTJOIN("#",TRUE,
IFERROR(VLOOKUP($F679,all_tags[style],1,FALSE),""),
IFERROR(VLOOKUP($G679,all_tags[style],1,FALSE),""),
IFERROR(VLOOKUP($H679,all_tags[style],1,FALSE),""),
IFERROR(VLOOKUP($I679,all_tags[style],1,FALSE),""),
IFERROR(VLOOKUP($J679,all_tags[style],1,FALSE),""),
IFERROR(VLOOKUP($K679,all_tags[style],1,FALSE),""),
IFERROR(VLOOKUP($L679,all_tags[style],1,FALSE),""),
IFERROR(VLOOKUP($M679,all_tags[style],1,FALSE),""),
IFERROR(VLOOKUP($N679,all_tags[style],1,FALSE),""),
IFERROR(VLOOKUP($O679,all_tags[style],1,FALSE),"")
)</f>
        <v/>
      </c>
      <c r="AG679" s="5" t="str">
        <f>_xlfn.TEXTJOIN("#",TRUE,
IFERROR(VLOOKUP($F679,all_tags[theme],1,FALSE),""),
IFERROR(VLOOKUP($G679,all_tags[theme],1,FALSE),""),
IFERROR(VLOOKUP($H679,all_tags[theme],1,FALSE),""),
IFERROR(VLOOKUP($I679,all_tags[theme],1,FALSE),""),
IFERROR(VLOOKUP($J679,all_tags[theme],1,FALSE),""),
IFERROR(VLOOKUP($K679,all_tags[theme],1,FALSE),""),
IFERROR(VLOOKUP($L679,all_tags[theme],1,FALSE),""),
IFERROR(VLOOKUP($M679,all_tags[theme],1,FALSE),""),
IFERROR(VLOOKUP($N679,all_tags[theme],1,FALSE),""),
IFERROR(VLOOKUP($O679,all_tags[theme],1,FALSE),"")
)</f>
        <v>data-viz</v>
      </c>
      <c r="AH679" s="5" t="str">
        <f>_xlfn.TEXTJOIN("#",TRUE,
IFERROR(VLOOKUP($F679,all_tags[topic],1,FALSE),""),
IFERROR(VLOOKUP($G679,all_tags[topic],1,FALSE),""),
IFERROR(VLOOKUP($H679,all_tags[topic],1,FALSE),""),
IFERROR(VLOOKUP($I679,all_tags[topic],1,FALSE),""),
IFERROR(VLOOKUP($J679,all_tags[topic],1,FALSE),""),
IFERROR(VLOOKUP($K679,all_tags[topic],1,FALSE),""),
IFERROR(VLOOKUP($L679,all_tags[topic],1,FALSE),""),
IFERROR(VLOOKUP($M679,all_tags[topic],1,FALSE),""),
IFERROR(VLOOKUP($N679,all_tags[topic],1,FALSE),""),
IFERROR(VLOOKUP($O679,all_tags[topic],1,FALSE),"")
)</f>
        <v>technique</v>
      </c>
      <c r="AI679" s="5" t="str">
        <f>_xlfn.TEXTJOIN("#",TRUE,
IFERROR(VLOOKUP($F679,all_tags[area],1,FALSE),""),
IFERROR(VLOOKUP($G679,all_tags[area],1,FALSE),""),
IFERROR(VLOOKUP($H679,all_tags[area],1,FALSE),""),
IFERROR(VLOOKUP($I679,all_tags[area],1,FALSE),""),
IFERROR(VLOOKUP($J679,all_tags[area],1,FALSE),""),
IFERROR(VLOOKUP($K679,all_tags[area],1,FALSE),""),
IFERROR(VLOOKUP($L679,all_tags[area],1,FALSE),""),
IFERROR(VLOOKUP($M679,all_tags[area],1,FALSE),""),
IFERROR(VLOOKUP($N679,all_tags[area],1,FALSE),""),
IFERROR(VLOOKUP($O679,all_tags[area],1,FALSE),"")
)</f>
        <v/>
      </c>
      <c r="AJ679" s="5" t="str">
        <f>_xlfn.TEXTJOIN("#",TRUE,
IFERROR(VLOOKUP($F679,all_tags[technology],1,FALSE),""),
IFERROR(VLOOKUP($G679,all_tags[technology],1,FALSE),""),
IFERROR(VLOOKUP($H679,all_tags[technology],1,FALSE),""),
IFERROR(VLOOKUP($I679,all_tags[technology],1,FALSE),""),
IFERROR(VLOOKUP($J679,all_tags[technology],1,FALSE),""),
IFERROR(VLOOKUP($K679,all_tags[technology],1,FALSE),""),
IFERROR(VLOOKUP($L679,all_tags[technology],1,FALSE),""),
IFERROR(VLOOKUP($M679,all_tags[technology],1,FALSE),""),
IFERROR(VLOOKUP($N679,all_tags[technology],1,FALSE),""),
IFERROR(VLOOKUP($O679,all_tags[technology],1,FALSE),"")
)</f>
        <v/>
      </c>
      <c r="AK679" s="5" t="str">
        <f>_xlfn.TEXTJOIN("#",TRUE,
IFERROR(VLOOKUP($F679,all_tags[other],1,FALSE),""),
IFERROR(VLOOKUP($G679,all_tags[other],1,FALSE),""),
IFERROR(VLOOKUP($H679,all_tags[other],1,FALSE),""),
IFERROR(VLOOKUP($I679,all_tags[other],1,FALSE),""),
IFERROR(VLOOKUP($J679,all_tags[other],1,FALSE),""),
IFERROR(VLOOKUP($K679,all_tags[other],1,FALSE),""),
IFERROR(VLOOKUP($L679,all_tags[other],1,FALSE),""),
IFERROR(VLOOKUP($M679,all_tags[other],1,FALSE),""),
IFERROR(VLOOKUP($N679,all_tags[other],1,FALSE),""),
IFERROR(VLOOKUP($O679,all_tags[other],1,FALSE),"")
)</f>
        <v/>
      </c>
      <c r="AL679" t="str">
        <f t="shared" si="10"/>
        <v>post;package;how-to;basics;data-viz;technique</v>
      </c>
    </row>
    <row r="680" spans="1:38" x14ac:dyDescent="0.25">
      <c r="A680" t="str">
        <f>source_data[[#This Row],[link_id]]</f>
        <v>L01467</v>
      </c>
      <c r="B680" t="str">
        <f>source_data[[#This Row],[link]]</f>
        <v>https://datascienceplus.com/earthquake-analysis-3-4-visualizing-data-on-maps/</v>
      </c>
      <c r="C680" t="str">
        <f>source_data[[#This Row],[article_title]]</f>
        <v>Earthquake Analysis (3/4): Visualizing Data on Maps</v>
      </c>
      <c r="D680" t="str">
        <f>source_data[[#This Row],[concatenate]]</f>
        <v>tutorial;tip;technology;geospatial;rstats</v>
      </c>
      <c r="E680">
        <f>source_data[[#This Row],[tag_count]]</f>
        <v>4</v>
      </c>
      <c r="F680" t="str" cm="1">
        <f t="array" ref="F680:J680">_xlfn.TEXTSPLIT(Table5[[#This Row],[concatenate]],";")</f>
        <v>tutorial</v>
      </c>
      <c r="G680" t="str">
        <v>tip</v>
      </c>
      <c r="H680" t="str">
        <v>technology</v>
      </c>
      <c r="I680" t="str">
        <v>geospatial</v>
      </c>
      <c r="J680" t="str">
        <v>rstats</v>
      </c>
      <c r="Q680">
        <f>IF(ISBLANK(F680),-1,COUNTIF(all_tags[],F680)-COUNTIF(all_tags[category],F680))</f>
        <v>1</v>
      </c>
      <c r="R680">
        <f>IF(ISBLANK(G680),-1,COUNTIF(all_tags[],G680)-COUNTIF(all_tags[category],G680))</f>
        <v>1</v>
      </c>
      <c r="S680">
        <f>IF(ISBLANK(H680),-1,COUNTIF(all_tags[],H680)-COUNTIF(all_tags[category],H680))</f>
        <v>1</v>
      </c>
      <c r="T680">
        <f>IF(ISBLANK(I680),-1,COUNTIF(all_tags[],I680)-COUNTIF(all_tags[category],I680))</f>
        <v>1</v>
      </c>
      <c r="U680">
        <f>IF(ISBLANK(J680),-1,COUNTIF(all_tags[],J680)-COUNTIF(all_tags[category],J680))</f>
        <v>1</v>
      </c>
      <c r="V680">
        <f>IF(ISBLANK(K680),-1,COUNTIF(all_tags[],K680)-COUNTIF(all_tags[category],K680))</f>
        <v>-1</v>
      </c>
      <c r="W680">
        <f>IF(ISBLANK(L680),-1,COUNTIF(all_tags[],L680)-COUNTIF(all_tags[category],L680))</f>
        <v>-1</v>
      </c>
      <c r="X680">
        <f>IF(ISBLANK(M680),-1,COUNTIF(all_tags[],M680)-COUNTIF(all_tags[category],M680))</f>
        <v>-1</v>
      </c>
      <c r="Y680">
        <f>IF(ISBLANK(N680),-1,COUNTIF(all_tags[],N680)-COUNTIF(all_tags[category],N680))</f>
        <v>-1</v>
      </c>
      <c r="Z680">
        <f>IF(ISBLANK(O680),-1,COUNTIF(all_tags[],O680)-COUNTIF(all_tags[category],O680))</f>
        <v>-1</v>
      </c>
      <c r="AB680" t="str">
        <f>Table5[[#This Row],[link_id]]</f>
        <v>L01467</v>
      </c>
      <c r="AC680" s="5" t="str">
        <f>_xlfn.TEXTJOIN("#",TRUE,
IFERROR(VLOOKUP($F680,all_tags[format],1,FALSE),""),
IFERROR(VLOOKUP($G680,all_tags[format],1,FALSE),""),
IFERROR(VLOOKUP($H680,all_tags[format],1,FALSE),""),
IFERROR(VLOOKUP($I680,all_tags[format],1,FALSE),""),
IFERROR(VLOOKUP($J680,all_tags[format],1,FALSE),""),
IFERROR(VLOOKUP($K680,all_tags[format],1,FALSE),""),
IFERROR(VLOOKUP($L680,all_tags[format],1,FALSE),""),
IFERROR(VLOOKUP($M680,all_tags[format],1,FALSE),""),
IFERROR(VLOOKUP($N680,all_tags[format],1,FALSE),""),
IFERROR(VLOOKUP($O680,all_tags[format],1,FALSE),"")
)</f>
        <v/>
      </c>
      <c r="AD680" s="5" t="str">
        <f>_xlfn.TEXTJOIN("#",TRUE,
IFERROR(VLOOKUP($F680,all_tags[type],1,FALSE),""),
IFERROR(VLOOKUP($G680,all_tags[type],1,FALSE),""),
IFERROR(VLOOKUP($H680,all_tags[type],1,FALSE),""),
IFERROR(VLOOKUP($I680,all_tags[type],1,FALSE),""),
IFERROR(VLOOKUP($J680,all_tags[type],1,FALSE),""),
IFERROR(VLOOKUP($K680,all_tags[type],1,FALSE),""),
IFERROR(VLOOKUP($L680,all_tags[type],1,FALSE),""),
IFERROR(VLOOKUP($M680,all_tags[type],1,FALSE),""),
IFERROR(VLOOKUP($N680,all_tags[type],1,FALSE),""),
IFERROR(VLOOKUP($O680,all_tags[type],1,FALSE),"")
)</f>
        <v>tutorial#tip</v>
      </c>
      <c r="AE680" s="5" t="str">
        <f>_xlfn.TEXTJOIN("#",TRUE,
IFERROR(VLOOKUP($F680,all_tags[level],1,FALSE),""),
IFERROR(VLOOKUP($G680,all_tags[level],1,FALSE),""),
IFERROR(VLOOKUP($H680,all_tags[level],1,FALSE),""),
IFERROR(VLOOKUP($I680,all_tags[level],1,FALSE),""),
IFERROR(VLOOKUP($J680,all_tags[level],1,FALSE),""),
IFERROR(VLOOKUP($K680,all_tags[level],1,FALSE),""),
IFERROR(VLOOKUP($L680,all_tags[level],1,FALSE),""),
IFERROR(VLOOKUP($M680,all_tags[level],1,FALSE),""),
IFERROR(VLOOKUP($N680,all_tags[level],1,FALSE),""),
IFERROR(VLOOKUP($O680,all_tags[level],1,FALSE),"")
)</f>
        <v/>
      </c>
      <c r="AF680" s="5" t="str">
        <f>_xlfn.TEXTJOIN("#",TRUE,
IFERROR(VLOOKUP($F680,all_tags[style],1,FALSE),""),
IFERROR(VLOOKUP($G680,all_tags[style],1,FALSE),""),
IFERROR(VLOOKUP($H680,all_tags[style],1,FALSE),""),
IFERROR(VLOOKUP($I680,all_tags[style],1,FALSE),""),
IFERROR(VLOOKUP($J680,all_tags[style],1,FALSE),""),
IFERROR(VLOOKUP($K680,all_tags[style],1,FALSE),""),
IFERROR(VLOOKUP($L680,all_tags[style],1,FALSE),""),
IFERROR(VLOOKUP($M680,all_tags[style],1,FALSE),""),
IFERROR(VLOOKUP($N680,all_tags[style],1,FALSE),""),
IFERROR(VLOOKUP($O680,all_tags[style],1,FALSE),"")
)</f>
        <v/>
      </c>
      <c r="AG680" s="5" t="str">
        <f>_xlfn.TEXTJOIN("#",TRUE,
IFERROR(VLOOKUP($F680,all_tags[theme],1,FALSE),""),
IFERROR(VLOOKUP($G680,all_tags[theme],1,FALSE),""),
IFERROR(VLOOKUP($H680,all_tags[theme],1,FALSE),""),
IFERROR(VLOOKUP($I680,all_tags[theme],1,FALSE),""),
IFERROR(VLOOKUP($J680,all_tags[theme],1,FALSE),""),
IFERROR(VLOOKUP($K680,all_tags[theme],1,FALSE),""),
IFERROR(VLOOKUP($L680,all_tags[theme],1,FALSE),""),
IFERROR(VLOOKUP($M680,all_tags[theme],1,FALSE),""),
IFERROR(VLOOKUP($N680,all_tags[theme],1,FALSE),""),
IFERROR(VLOOKUP($O680,all_tags[theme],1,FALSE),"")
)</f>
        <v/>
      </c>
      <c r="AH680" s="5" t="str">
        <f>_xlfn.TEXTJOIN("#",TRUE,
IFERROR(VLOOKUP($F680,all_tags[topic],1,FALSE),""),
IFERROR(VLOOKUP($G680,all_tags[topic],1,FALSE),""),
IFERROR(VLOOKUP($H680,all_tags[topic],1,FALSE),""),
IFERROR(VLOOKUP($I680,all_tags[topic],1,FALSE),""),
IFERROR(VLOOKUP($J680,all_tags[topic],1,FALSE),""),
IFERROR(VLOOKUP($K680,all_tags[topic],1,FALSE),""),
IFERROR(VLOOKUP($L680,all_tags[topic],1,FALSE),""),
IFERROR(VLOOKUP($M680,all_tags[topic],1,FALSE),""),
IFERROR(VLOOKUP($N680,all_tags[topic],1,FALSE),""),
IFERROR(VLOOKUP($O680,all_tags[topic],1,FALSE),"")
)</f>
        <v>technology</v>
      </c>
      <c r="AI680" s="5" t="str">
        <f>_xlfn.TEXTJOIN("#",TRUE,
IFERROR(VLOOKUP($F680,all_tags[area],1,FALSE),""),
IFERROR(VLOOKUP($G680,all_tags[area],1,FALSE),""),
IFERROR(VLOOKUP($H680,all_tags[area],1,FALSE),""),
IFERROR(VLOOKUP($I680,all_tags[area],1,FALSE),""),
IFERROR(VLOOKUP($J680,all_tags[area],1,FALSE),""),
IFERROR(VLOOKUP($K680,all_tags[area],1,FALSE),""),
IFERROR(VLOOKUP($L680,all_tags[area],1,FALSE),""),
IFERROR(VLOOKUP($M680,all_tags[area],1,FALSE),""),
IFERROR(VLOOKUP($N680,all_tags[area],1,FALSE),""),
IFERROR(VLOOKUP($O680,all_tags[area],1,FALSE),"")
)</f>
        <v>geospatial</v>
      </c>
      <c r="AJ680" s="5" t="str">
        <f>_xlfn.TEXTJOIN("#",TRUE,
IFERROR(VLOOKUP($F680,all_tags[technology],1,FALSE),""),
IFERROR(VLOOKUP($G680,all_tags[technology],1,FALSE),""),
IFERROR(VLOOKUP($H680,all_tags[technology],1,FALSE),""),
IFERROR(VLOOKUP($I680,all_tags[technology],1,FALSE),""),
IFERROR(VLOOKUP($J680,all_tags[technology],1,FALSE),""),
IFERROR(VLOOKUP($K680,all_tags[technology],1,FALSE),""),
IFERROR(VLOOKUP($L680,all_tags[technology],1,FALSE),""),
IFERROR(VLOOKUP($M680,all_tags[technology],1,FALSE),""),
IFERROR(VLOOKUP($N680,all_tags[technology],1,FALSE),""),
IFERROR(VLOOKUP($O680,all_tags[technology],1,FALSE),"")
)</f>
        <v>rstats</v>
      </c>
      <c r="AK680" s="5" t="str">
        <f>_xlfn.TEXTJOIN("#",TRUE,
IFERROR(VLOOKUP($F680,all_tags[other],1,FALSE),""),
IFERROR(VLOOKUP($G680,all_tags[other],1,FALSE),""),
IFERROR(VLOOKUP($H680,all_tags[other],1,FALSE),""),
IFERROR(VLOOKUP($I680,all_tags[other],1,FALSE),""),
IFERROR(VLOOKUP($J680,all_tags[other],1,FALSE),""),
IFERROR(VLOOKUP($K680,all_tags[other],1,FALSE),""),
IFERROR(VLOOKUP($L680,all_tags[other],1,FALSE),""),
IFERROR(VLOOKUP($M680,all_tags[other],1,FALSE),""),
IFERROR(VLOOKUP($N680,all_tags[other],1,FALSE),""),
IFERROR(VLOOKUP($O680,all_tags[other],1,FALSE),"")
)</f>
        <v/>
      </c>
      <c r="AL680" t="str">
        <f t="shared" si="10"/>
        <v>tutorial;tip;technology;geospatial;rstats</v>
      </c>
    </row>
    <row r="681" spans="1:38" x14ac:dyDescent="0.25">
      <c r="A681" t="str">
        <f>source_data[[#This Row],[link_id]]</f>
        <v>L01468</v>
      </c>
      <c r="B681" t="str">
        <f>source_data[[#This Row],[link]]</f>
        <v>https://stablemarkets.netlify.com/post/post3/gamma-process-prior/</v>
      </c>
      <c r="C681" t="str">
        <f>source_data[[#This Row],[article_title]]</f>
        <v>Gamma Process Prior for Semiparametric Survival Analysis</v>
      </c>
      <c r="D681" t="str">
        <f>source_data[[#This Row],[concatenate]]</f>
        <v>post;explainer;technique;statistics</v>
      </c>
      <c r="E681">
        <f>source_data[[#This Row],[tag_count]]</f>
        <v>5</v>
      </c>
      <c r="F681" t="str" cm="1">
        <f t="array" ref="F681:I681">_xlfn.TEXTSPLIT(Table5[[#This Row],[concatenate]],";")</f>
        <v>post</v>
      </c>
      <c r="G681" t="str">
        <v>explainer</v>
      </c>
      <c r="H681" t="str">
        <v>technique</v>
      </c>
      <c r="I681" t="str">
        <v>statistics</v>
      </c>
      <c r="Q681">
        <f>IF(ISBLANK(F681),-1,COUNTIF(all_tags[],F681)-COUNTIF(all_tags[category],F681))</f>
        <v>1</v>
      </c>
      <c r="R681">
        <f>IF(ISBLANK(G681),-1,COUNTIF(all_tags[],G681)-COUNTIF(all_tags[category],G681))</f>
        <v>1</v>
      </c>
      <c r="S681">
        <f>IF(ISBLANK(H681),-1,COUNTIF(all_tags[],H681)-COUNTIF(all_tags[category],H681))</f>
        <v>1</v>
      </c>
      <c r="T681">
        <f>IF(ISBLANK(I681),-1,COUNTIF(all_tags[],I681)-COUNTIF(all_tags[category],I681))</f>
        <v>1</v>
      </c>
      <c r="U681">
        <f>IF(ISBLANK(J681),-1,COUNTIF(all_tags[],J681)-COUNTIF(all_tags[category],J681))</f>
        <v>-1</v>
      </c>
      <c r="V681">
        <f>IF(ISBLANK(K681),-1,COUNTIF(all_tags[],K681)-COUNTIF(all_tags[category],K681))</f>
        <v>-1</v>
      </c>
      <c r="W681">
        <f>IF(ISBLANK(L681),-1,COUNTIF(all_tags[],L681)-COUNTIF(all_tags[category],L681))</f>
        <v>-1</v>
      </c>
      <c r="X681">
        <f>IF(ISBLANK(M681),-1,COUNTIF(all_tags[],M681)-COUNTIF(all_tags[category],M681))</f>
        <v>-1</v>
      </c>
      <c r="Y681">
        <f>IF(ISBLANK(N681),-1,COUNTIF(all_tags[],N681)-COUNTIF(all_tags[category],N681))</f>
        <v>-1</v>
      </c>
      <c r="Z681">
        <f>IF(ISBLANK(O681),-1,COUNTIF(all_tags[],O681)-COUNTIF(all_tags[category],O681))</f>
        <v>-1</v>
      </c>
      <c r="AB681" t="str">
        <f>Table5[[#This Row],[link_id]]</f>
        <v>L01468</v>
      </c>
      <c r="AC681" s="5" t="str">
        <f>_xlfn.TEXTJOIN("#",TRUE,
IFERROR(VLOOKUP($F681,all_tags[format],1,FALSE),""),
IFERROR(VLOOKUP($G681,all_tags[format],1,FALSE),""),
IFERROR(VLOOKUP($H681,all_tags[format],1,FALSE),""),
IFERROR(VLOOKUP($I681,all_tags[format],1,FALSE),""),
IFERROR(VLOOKUP($J681,all_tags[format],1,FALSE),""),
IFERROR(VLOOKUP($K681,all_tags[format],1,FALSE),""),
IFERROR(VLOOKUP($L681,all_tags[format],1,FALSE),""),
IFERROR(VLOOKUP($M681,all_tags[format],1,FALSE),""),
IFERROR(VLOOKUP($N681,all_tags[format],1,FALSE),""),
IFERROR(VLOOKUP($O681,all_tags[format],1,FALSE),"")
)</f>
        <v>post</v>
      </c>
      <c r="AD681" s="5" t="str">
        <f>_xlfn.TEXTJOIN("#",TRUE,
IFERROR(VLOOKUP($F681,all_tags[type],1,FALSE),""),
IFERROR(VLOOKUP($G681,all_tags[type],1,FALSE),""),
IFERROR(VLOOKUP($H681,all_tags[type],1,FALSE),""),
IFERROR(VLOOKUP($I681,all_tags[type],1,FALSE),""),
IFERROR(VLOOKUP($J681,all_tags[type],1,FALSE),""),
IFERROR(VLOOKUP($K681,all_tags[type],1,FALSE),""),
IFERROR(VLOOKUP($L681,all_tags[type],1,FALSE),""),
IFERROR(VLOOKUP($M681,all_tags[type],1,FALSE),""),
IFERROR(VLOOKUP($N681,all_tags[type],1,FALSE),""),
IFERROR(VLOOKUP($O681,all_tags[type],1,FALSE),"")
)</f>
        <v/>
      </c>
      <c r="AE681" s="5" t="str">
        <f>_xlfn.TEXTJOIN("#",TRUE,
IFERROR(VLOOKUP($F681,all_tags[level],1,FALSE),""),
IFERROR(VLOOKUP($G681,all_tags[level],1,FALSE),""),
IFERROR(VLOOKUP($H681,all_tags[level],1,FALSE),""),
IFERROR(VLOOKUP($I681,all_tags[level],1,FALSE),""),
IFERROR(VLOOKUP($J681,all_tags[level],1,FALSE),""),
IFERROR(VLOOKUP($K681,all_tags[level],1,FALSE),""),
IFERROR(VLOOKUP($L681,all_tags[level],1,FALSE),""),
IFERROR(VLOOKUP($M681,all_tags[level],1,FALSE),""),
IFERROR(VLOOKUP($N681,all_tags[level],1,FALSE),""),
IFERROR(VLOOKUP($O681,all_tags[level],1,FALSE),"")
)</f>
        <v>explainer</v>
      </c>
      <c r="AF681" s="5" t="str">
        <f>_xlfn.TEXTJOIN("#",TRUE,
IFERROR(VLOOKUP($F681,all_tags[style],1,FALSE),""),
IFERROR(VLOOKUP($G681,all_tags[style],1,FALSE),""),
IFERROR(VLOOKUP($H681,all_tags[style],1,FALSE),""),
IFERROR(VLOOKUP($I681,all_tags[style],1,FALSE),""),
IFERROR(VLOOKUP($J681,all_tags[style],1,FALSE),""),
IFERROR(VLOOKUP($K681,all_tags[style],1,FALSE),""),
IFERROR(VLOOKUP($L681,all_tags[style],1,FALSE),""),
IFERROR(VLOOKUP($M681,all_tags[style],1,FALSE),""),
IFERROR(VLOOKUP($N681,all_tags[style],1,FALSE),""),
IFERROR(VLOOKUP($O681,all_tags[style],1,FALSE),"")
)</f>
        <v/>
      </c>
      <c r="AG681" s="5" t="str">
        <f>_xlfn.TEXTJOIN("#",TRUE,
IFERROR(VLOOKUP($F681,all_tags[theme],1,FALSE),""),
IFERROR(VLOOKUP($G681,all_tags[theme],1,FALSE),""),
IFERROR(VLOOKUP($H681,all_tags[theme],1,FALSE),""),
IFERROR(VLOOKUP($I681,all_tags[theme],1,FALSE),""),
IFERROR(VLOOKUP($J681,all_tags[theme],1,FALSE),""),
IFERROR(VLOOKUP($K681,all_tags[theme],1,FALSE),""),
IFERROR(VLOOKUP($L681,all_tags[theme],1,FALSE),""),
IFERROR(VLOOKUP($M681,all_tags[theme],1,FALSE),""),
IFERROR(VLOOKUP($N681,all_tags[theme],1,FALSE),""),
IFERROR(VLOOKUP($O681,all_tags[theme],1,FALSE),"")
)</f>
        <v/>
      </c>
      <c r="AH681" s="5" t="str">
        <f>_xlfn.TEXTJOIN("#",TRUE,
IFERROR(VLOOKUP($F681,all_tags[topic],1,FALSE),""),
IFERROR(VLOOKUP($G681,all_tags[topic],1,FALSE),""),
IFERROR(VLOOKUP($H681,all_tags[topic],1,FALSE),""),
IFERROR(VLOOKUP($I681,all_tags[topic],1,FALSE),""),
IFERROR(VLOOKUP($J681,all_tags[topic],1,FALSE),""),
IFERROR(VLOOKUP($K681,all_tags[topic],1,FALSE),""),
IFERROR(VLOOKUP($L681,all_tags[topic],1,FALSE),""),
IFERROR(VLOOKUP($M681,all_tags[topic],1,FALSE),""),
IFERROR(VLOOKUP($N681,all_tags[topic],1,FALSE),""),
IFERROR(VLOOKUP($O681,all_tags[topic],1,FALSE),"")
)</f>
        <v>technique</v>
      </c>
      <c r="AI681" s="5" t="str">
        <f>_xlfn.TEXTJOIN("#",TRUE,
IFERROR(VLOOKUP($F681,all_tags[area],1,FALSE),""),
IFERROR(VLOOKUP($G681,all_tags[area],1,FALSE),""),
IFERROR(VLOOKUP($H681,all_tags[area],1,FALSE),""),
IFERROR(VLOOKUP($I681,all_tags[area],1,FALSE),""),
IFERROR(VLOOKUP($J681,all_tags[area],1,FALSE),""),
IFERROR(VLOOKUP($K681,all_tags[area],1,FALSE),""),
IFERROR(VLOOKUP($L681,all_tags[area],1,FALSE),""),
IFERROR(VLOOKUP($M681,all_tags[area],1,FALSE),""),
IFERROR(VLOOKUP($N681,all_tags[area],1,FALSE),""),
IFERROR(VLOOKUP($O681,all_tags[area],1,FALSE),"")
)</f>
        <v>statistics</v>
      </c>
      <c r="AJ681" s="5" t="str">
        <f>_xlfn.TEXTJOIN("#",TRUE,
IFERROR(VLOOKUP($F681,all_tags[technology],1,FALSE),""),
IFERROR(VLOOKUP($G681,all_tags[technology],1,FALSE),""),
IFERROR(VLOOKUP($H681,all_tags[technology],1,FALSE),""),
IFERROR(VLOOKUP($I681,all_tags[technology],1,FALSE),""),
IFERROR(VLOOKUP($J681,all_tags[technology],1,FALSE),""),
IFERROR(VLOOKUP($K681,all_tags[technology],1,FALSE),""),
IFERROR(VLOOKUP($L681,all_tags[technology],1,FALSE),""),
IFERROR(VLOOKUP($M681,all_tags[technology],1,FALSE),""),
IFERROR(VLOOKUP($N681,all_tags[technology],1,FALSE),""),
IFERROR(VLOOKUP($O681,all_tags[technology],1,FALSE),"")
)</f>
        <v/>
      </c>
      <c r="AK681" s="5" t="str">
        <f>_xlfn.TEXTJOIN("#",TRUE,
IFERROR(VLOOKUP($F681,all_tags[other],1,FALSE),""),
IFERROR(VLOOKUP($G681,all_tags[other],1,FALSE),""),
IFERROR(VLOOKUP($H681,all_tags[other],1,FALSE),""),
IFERROR(VLOOKUP($I681,all_tags[other],1,FALSE),""),
IFERROR(VLOOKUP($J681,all_tags[other],1,FALSE),""),
IFERROR(VLOOKUP($K681,all_tags[other],1,FALSE),""),
IFERROR(VLOOKUP($L681,all_tags[other],1,FALSE),""),
IFERROR(VLOOKUP($M681,all_tags[other],1,FALSE),""),
IFERROR(VLOOKUP($N681,all_tags[other],1,FALSE),""),
IFERROR(VLOOKUP($O681,all_tags[other],1,FALSE),"")
)</f>
        <v/>
      </c>
      <c r="AL681" t="str">
        <f t="shared" si="10"/>
        <v>post;explainer;technique;statistics</v>
      </c>
    </row>
    <row r="682" spans="1:38" x14ac:dyDescent="0.25">
      <c r="A682" t="str">
        <f>source_data[[#This Row],[link_id]]</f>
        <v>L01470</v>
      </c>
      <c r="B682" t="str">
        <f>source_data[[#This Row],[link]]</f>
        <v>https://blog.datawrapper.de/newtables/</v>
      </c>
      <c r="C682" t="str">
        <f>source_data[[#This Row],[article_title]]</f>
        <v>Our new Tables: responsive, with sparklines, bar charts and sticky rows</v>
      </c>
      <c r="D682" t="str">
        <f>source_data[[#This Row],[concatenate]]</f>
        <v>post;explainer;data-viz;tool</v>
      </c>
      <c r="E682">
        <f>source_data[[#This Row],[tag_count]]</f>
        <v>5</v>
      </c>
      <c r="F682" t="str" cm="1">
        <f t="array" ref="F682:I682">_xlfn.TEXTSPLIT(Table5[[#This Row],[concatenate]],";")</f>
        <v>post</v>
      </c>
      <c r="G682" t="str">
        <v>explainer</v>
      </c>
      <c r="H682" t="str">
        <v>data-viz</v>
      </c>
      <c r="I682" t="str">
        <v>tool</v>
      </c>
      <c r="Q682">
        <f>IF(ISBLANK(F682),-1,COUNTIF(all_tags[],F682)-COUNTIF(all_tags[category],F682))</f>
        <v>1</v>
      </c>
      <c r="R682">
        <f>IF(ISBLANK(G682),-1,COUNTIF(all_tags[],G682)-COUNTIF(all_tags[category],G682))</f>
        <v>1</v>
      </c>
      <c r="S682">
        <f>IF(ISBLANK(H682),-1,COUNTIF(all_tags[],H682)-COUNTIF(all_tags[category],H682))</f>
        <v>1</v>
      </c>
      <c r="T682">
        <f>IF(ISBLANK(I682),-1,COUNTIF(all_tags[],I682)-COUNTIF(all_tags[category],I682))</f>
        <v>1</v>
      </c>
      <c r="U682">
        <f>IF(ISBLANK(J682),-1,COUNTIF(all_tags[],J682)-COUNTIF(all_tags[category],J682))</f>
        <v>-1</v>
      </c>
      <c r="V682">
        <f>IF(ISBLANK(K682),-1,COUNTIF(all_tags[],K682)-COUNTIF(all_tags[category],K682))</f>
        <v>-1</v>
      </c>
      <c r="W682">
        <f>IF(ISBLANK(L682),-1,COUNTIF(all_tags[],L682)-COUNTIF(all_tags[category],L682))</f>
        <v>-1</v>
      </c>
      <c r="X682">
        <f>IF(ISBLANK(M682),-1,COUNTIF(all_tags[],M682)-COUNTIF(all_tags[category],M682))</f>
        <v>-1</v>
      </c>
      <c r="Y682">
        <f>IF(ISBLANK(N682),-1,COUNTIF(all_tags[],N682)-COUNTIF(all_tags[category],N682))</f>
        <v>-1</v>
      </c>
      <c r="Z682">
        <f>IF(ISBLANK(O682),-1,COUNTIF(all_tags[],O682)-COUNTIF(all_tags[category],O682))</f>
        <v>-1</v>
      </c>
      <c r="AB682" t="str">
        <f>Table5[[#This Row],[link_id]]</f>
        <v>L01470</v>
      </c>
      <c r="AC682" s="5" t="str">
        <f>_xlfn.TEXTJOIN("#",TRUE,
IFERROR(VLOOKUP($F682,all_tags[format],1,FALSE),""),
IFERROR(VLOOKUP($G682,all_tags[format],1,FALSE),""),
IFERROR(VLOOKUP($H682,all_tags[format],1,FALSE),""),
IFERROR(VLOOKUP($I682,all_tags[format],1,FALSE),""),
IFERROR(VLOOKUP($J682,all_tags[format],1,FALSE),""),
IFERROR(VLOOKUP($K682,all_tags[format],1,FALSE),""),
IFERROR(VLOOKUP($L682,all_tags[format],1,FALSE),""),
IFERROR(VLOOKUP($M682,all_tags[format],1,FALSE),""),
IFERROR(VLOOKUP($N682,all_tags[format],1,FALSE),""),
IFERROR(VLOOKUP($O682,all_tags[format],1,FALSE),"")
)</f>
        <v>post</v>
      </c>
      <c r="AD682" s="5" t="str">
        <f>_xlfn.TEXTJOIN("#",TRUE,
IFERROR(VLOOKUP($F682,all_tags[type],1,FALSE),""),
IFERROR(VLOOKUP($G682,all_tags[type],1,FALSE),""),
IFERROR(VLOOKUP($H682,all_tags[type],1,FALSE),""),
IFERROR(VLOOKUP($I682,all_tags[type],1,FALSE),""),
IFERROR(VLOOKUP($J682,all_tags[type],1,FALSE),""),
IFERROR(VLOOKUP($K682,all_tags[type],1,FALSE),""),
IFERROR(VLOOKUP($L682,all_tags[type],1,FALSE),""),
IFERROR(VLOOKUP($M682,all_tags[type],1,FALSE),""),
IFERROR(VLOOKUP($N682,all_tags[type],1,FALSE),""),
IFERROR(VLOOKUP($O682,all_tags[type],1,FALSE),"")
)</f>
        <v/>
      </c>
      <c r="AE682" s="5" t="str">
        <f>_xlfn.TEXTJOIN("#",TRUE,
IFERROR(VLOOKUP($F682,all_tags[level],1,FALSE),""),
IFERROR(VLOOKUP($G682,all_tags[level],1,FALSE),""),
IFERROR(VLOOKUP($H682,all_tags[level],1,FALSE),""),
IFERROR(VLOOKUP($I682,all_tags[level],1,FALSE),""),
IFERROR(VLOOKUP($J682,all_tags[level],1,FALSE),""),
IFERROR(VLOOKUP($K682,all_tags[level],1,FALSE),""),
IFERROR(VLOOKUP($L682,all_tags[level],1,FALSE),""),
IFERROR(VLOOKUP($M682,all_tags[level],1,FALSE),""),
IFERROR(VLOOKUP($N682,all_tags[level],1,FALSE),""),
IFERROR(VLOOKUP($O682,all_tags[level],1,FALSE),"")
)</f>
        <v>explainer</v>
      </c>
      <c r="AF682" s="5" t="str">
        <f>_xlfn.TEXTJOIN("#",TRUE,
IFERROR(VLOOKUP($F682,all_tags[style],1,FALSE),""),
IFERROR(VLOOKUP($G682,all_tags[style],1,FALSE),""),
IFERROR(VLOOKUP($H682,all_tags[style],1,FALSE),""),
IFERROR(VLOOKUP($I682,all_tags[style],1,FALSE),""),
IFERROR(VLOOKUP($J682,all_tags[style],1,FALSE),""),
IFERROR(VLOOKUP($K682,all_tags[style],1,FALSE),""),
IFERROR(VLOOKUP($L682,all_tags[style],1,FALSE),""),
IFERROR(VLOOKUP($M682,all_tags[style],1,FALSE),""),
IFERROR(VLOOKUP($N682,all_tags[style],1,FALSE),""),
IFERROR(VLOOKUP($O682,all_tags[style],1,FALSE),"")
)</f>
        <v/>
      </c>
      <c r="AG682" s="5" t="str">
        <f>_xlfn.TEXTJOIN("#",TRUE,
IFERROR(VLOOKUP($F682,all_tags[theme],1,FALSE),""),
IFERROR(VLOOKUP($G682,all_tags[theme],1,FALSE),""),
IFERROR(VLOOKUP($H682,all_tags[theme],1,FALSE),""),
IFERROR(VLOOKUP($I682,all_tags[theme],1,FALSE),""),
IFERROR(VLOOKUP($J682,all_tags[theme],1,FALSE),""),
IFERROR(VLOOKUP($K682,all_tags[theme],1,FALSE),""),
IFERROR(VLOOKUP($L682,all_tags[theme],1,FALSE),""),
IFERROR(VLOOKUP($M682,all_tags[theme],1,FALSE),""),
IFERROR(VLOOKUP($N682,all_tags[theme],1,FALSE),""),
IFERROR(VLOOKUP($O682,all_tags[theme],1,FALSE),"")
)</f>
        <v>data-viz</v>
      </c>
      <c r="AH682" s="5" t="str">
        <f>_xlfn.TEXTJOIN("#",TRUE,
IFERROR(VLOOKUP($F682,all_tags[topic],1,FALSE),""),
IFERROR(VLOOKUP($G682,all_tags[topic],1,FALSE),""),
IFERROR(VLOOKUP($H682,all_tags[topic],1,FALSE),""),
IFERROR(VLOOKUP($I682,all_tags[topic],1,FALSE),""),
IFERROR(VLOOKUP($J682,all_tags[topic],1,FALSE),""),
IFERROR(VLOOKUP($K682,all_tags[topic],1,FALSE),""),
IFERROR(VLOOKUP($L682,all_tags[topic],1,FALSE),""),
IFERROR(VLOOKUP($M682,all_tags[topic],1,FALSE),""),
IFERROR(VLOOKUP($N682,all_tags[topic],1,FALSE),""),
IFERROR(VLOOKUP($O682,all_tags[topic],1,FALSE),"")
)</f>
        <v>tool</v>
      </c>
      <c r="AI682" s="5" t="str">
        <f>_xlfn.TEXTJOIN("#",TRUE,
IFERROR(VLOOKUP($F682,all_tags[area],1,FALSE),""),
IFERROR(VLOOKUP($G682,all_tags[area],1,FALSE),""),
IFERROR(VLOOKUP($H682,all_tags[area],1,FALSE),""),
IFERROR(VLOOKUP($I682,all_tags[area],1,FALSE),""),
IFERROR(VLOOKUP($J682,all_tags[area],1,FALSE),""),
IFERROR(VLOOKUP($K682,all_tags[area],1,FALSE),""),
IFERROR(VLOOKUP($L682,all_tags[area],1,FALSE),""),
IFERROR(VLOOKUP($M682,all_tags[area],1,FALSE),""),
IFERROR(VLOOKUP($N682,all_tags[area],1,FALSE),""),
IFERROR(VLOOKUP($O682,all_tags[area],1,FALSE),"")
)</f>
        <v/>
      </c>
      <c r="AJ682" s="5" t="str">
        <f>_xlfn.TEXTJOIN("#",TRUE,
IFERROR(VLOOKUP($F682,all_tags[technology],1,FALSE),""),
IFERROR(VLOOKUP($G682,all_tags[technology],1,FALSE),""),
IFERROR(VLOOKUP($H682,all_tags[technology],1,FALSE),""),
IFERROR(VLOOKUP($I682,all_tags[technology],1,FALSE),""),
IFERROR(VLOOKUP($J682,all_tags[technology],1,FALSE),""),
IFERROR(VLOOKUP($K682,all_tags[technology],1,FALSE),""),
IFERROR(VLOOKUP($L682,all_tags[technology],1,FALSE),""),
IFERROR(VLOOKUP($M682,all_tags[technology],1,FALSE),""),
IFERROR(VLOOKUP($N682,all_tags[technology],1,FALSE),""),
IFERROR(VLOOKUP($O682,all_tags[technology],1,FALSE),"")
)</f>
        <v/>
      </c>
      <c r="AK682" s="5" t="str">
        <f>_xlfn.TEXTJOIN("#",TRUE,
IFERROR(VLOOKUP($F682,all_tags[other],1,FALSE),""),
IFERROR(VLOOKUP($G682,all_tags[other],1,FALSE),""),
IFERROR(VLOOKUP($H682,all_tags[other],1,FALSE),""),
IFERROR(VLOOKUP($I682,all_tags[other],1,FALSE),""),
IFERROR(VLOOKUP($J682,all_tags[other],1,FALSE),""),
IFERROR(VLOOKUP($K682,all_tags[other],1,FALSE),""),
IFERROR(VLOOKUP($L682,all_tags[other],1,FALSE),""),
IFERROR(VLOOKUP($M682,all_tags[other],1,FALSE),""),
IFERROR(VLOOKUP($N682,all_tags[other],1,FALSE),""),
IFERROR(VLOOKUP($O682,all_tags[other],1,FALSE),"")
)</f>
        <v/>
      </c>
      <c r="AL682" t="str">
        <f t="shared" si="10"/>
        <v>post;explainer;data-viz;tool</v>
      </c>
    </row>
    <row r="683" spans="1:38" x14ac:dyDescent="0.25">
      <c r="A683" t="str">
        <f>source_data[[#This Row],[link_id]]</f>
        <v>L01472</v>
      </c>
      <c r="B683" t="str">
        <f>source_data[[#This Row],[link]]</f>
        <v>https://serialmentor.com/dataviz/image-file-formats.html</v>
      </c>
      <c r="C683" t="str">
        <f>source_data[[#This Row],[article_title]]</f>
        <v>Understanding the most commonly used image file formats</v>
      </c>
      <c r="D683" t="str">
        <f>source_data[[#This Row],[concatenate]]</f>
        <v>book;data-viz;chart</v>
      </c>
      <c r="E683">
        <f>source_data[[#This Row],[tag_count]]</f>
        <v>4</v>
      </c>
      <c r="F683" t="str" cm="1">
        <f t="array" ref="F683:H683">_xlfn.TEXTSPLIT(Table5[[#This Row],[concatenate]],";")</f>
        <v>book</v>
      </c>
      <c r="G683" t="str">
        <v>data-viz</v>
      </c>
      <c r="H683" t="str">
        <v>chart</v>
      </c>
      <c r="Q683">
        <f>IF(ISBLANK(F683),-1,COUNTIF(all_tags[],F683)-COUNTIF(all_tags[category],F683))</f>
        <v>1</v>
      </c>
      <c r="R683">
        <f>IF(ISBLANK(G683),-1,COUNTIF(all_tags[],G683)-COUNTIF(all_tags[category],G683))</f>
        <v>1</v>
      </c>
      <c r="S683">
        <f>IF(ISBLANK(H683),-1,COUNTIF(all_tags[],H683)-COUNTIF(all_tags[category],H683))</f>
        <v>1</v>
      </c>
      <c r="T683">
        <f>IF(ISBLANK(I683),-1,COUNTIF(all_tags[],I683)-COUNTIF(all_tags[category],I683))</f>
        <v>-1</v>
      </c>
      <c r="U683">
        <f>IF(ISBLANK(J683),-1,COUNTIF(all_tags[],J683)-COUNTIF(all_tags[category],J683))</f>
        <v>-1</v>
      </c>
      <c r="V683">
        <f>IF(ISBLANK(K683),-1,COUNTIF(all_tags[],K683)-COUNTIF(all_tags[category],K683))</f>
        <v>-1</v>
      </c>
      <c r="W683">
        <f>IF(ISBLANK(L683),-1,COUNTIF(all_tags[],L683)-COUNTIF(all_tags[category],L683))</f>
        <v>-1</v>
      </c>
      <c r="X683">
        <f>IF(ISBLANK(M683),-1,COUNTIF(all_tags[],M683)-COUNTIF(all_tags[category],M683))</f>
        <v>-1</v>
      </c>
      <c r="Y683">
        <f>IF(ISBLANK(N683),-1,COUNTIF(all_tags[],N683)-COUNTIF(all_tags[category],N683))</f>
        <v>-1</v>
      </c>
      <c r="Z683">
        <f>IF(ISBLANK(O683),-1,COUNTIF(all_tags[],O683)-COUNTIF(all_tags[category],O683))</f>
        <v>-1</v>
      </c>
      <c r="AB683" t="str">
        <f>Table5[[#This Row],[link_id]]</f>
        <v>L01472</v>
      </c>
      <c r="AC683" s="5" t="str">
        <f>_xlfn.TEXTJOIN("#",TRUE,
IFERROR(VLOOKUP($F683,all_tags[format],1,FALSE),""),
IFERROR(VLOOKUP($G683,all_tags[format],1,FALSE),""),
IFERROR(VLOOKUP($H683,all_tags[format],1,FALSE),""),
IFERROR(VLOOKUP($I683,all_tags[format],1,FALSE),""),
IFERROR(VLOOKUP($J683,all_tags[format],1,FALSE),""),
IFERROR(VLOOKUP($K683,all_tags[format],1,FALSE),""),
IFERROR(VLOOKUP($L683,all_tags[format],1,FALSE),""),
IFERROR(VLOOKUP($M683,all_tags[format],1,FALSE),""),
IFERROR(VLOOKUP($N683,all_tags[format],1,FALSE),""),
IFERROR(VLOOKUP($O683,all_tags[format],1,FALSE),"")
)</f>
        <v>book</v>
      </c>
      <c r="AD683" s="5" t="str">
        <f>_xlfn.TEXTJOIN("#",TRUE,
IFERROR(VLOOKUP($F683,all_tags[type],1,FALSE),""),
IFERROR(VLOOKUP($G683,all_tags[type],1,FALSE),""),
IFERROR(VLOOKUP($H683,all_tags[type],1,FALSE),""),
IFERROR(VLOOKUP($I683,all_tags[type],1,FALSE),""),
IFERROR(VLOOKUP($J683,all_tags[type],1,FALSE),""),
IFERROR(VLOOKUP($K683,all_tags[type],1,FALSE),""),
IFERROR(VLOOKUP($L683,all_tags[type],1,FALSE),""),
IFERROR(VLOOKUP($M683,all_tags[type],1,FALSE),""),
IFERROR(VLOOKUP($N683,all_tags[type],1,FALSE),""),
IFERROR(VLOOKUP($O683,all_tags[type],1,FALSE),"")
)</f>
        <v/>
      </c>
      <c r="AE683" s="5" t="str">
        <f>_xlfn.TEXTJOIN("#",TRUE,
IFERROR(VLOOKUP($F683,all_tags[level],1,FALSE),""),
IFERROR(VLOOKUP($G683,all_tags[level],1,FALSE),""),
IFERROR(VLOOKUP($H683,all_tags[level],1,FALSE),""),
IFERROR(VLOOKUP($I683,all_tags[level],1,FALSE),""),
IFERROR(VLOOKUP($J683,all_tags[level],1,FALSE),""),
IFERROR(VLOOKUP($K683,all_tags[level],1,FALSE),""),
IFERROR(VLOOKUP($L683,all_tags[level],1,FALSE),""),
IFERROR(VLOOKUP($M683,all_tags[level],1,FALSE),""),
IFERROR(VLOOKUP($N683,all_tags[level],1,FALSE),""),
IFERROR(VLOOKUP($O683,all_tags[level],1,FALSE),"")
)</f>
        <v/>
      </c>
      <c r="AF683" s="5" t="str">
        <f>_xlfn.TEXTJOIN("#",TRUE,
IFERROR(VLOOKUP($F683,all_tags[style],1,FALSE),""),
IFERROR(VLOOKUP($G683,all_tags[style],1,FALSE),""),
IFERROR(VLOOKUP($H683,all_tags[style],1,FALSE),""),
IFERROR(VLOOKUP($I683,all_tags[style],1,FALSE),""),
IFERROR(VLOOKUP($J683,all_tags[style],1,FALSE),""),
IFERROR(VLOOKUP($K683,all_tags[style],1,FALSE),""),
IFERROR(VLOOKUP($L683,all_tags[style],1,FALSE),""),
IFERROR(VLOOKUP($M683,all_tags[style],1,FALSE),""),
IFERROR(VLOOKUP($N683,all_tags[style],1,FALSE),""),
IFERROR(VLOOKUP($O683,all_tags[style],1,FALSE),"")
)</f>
        <v/>
      </c>
      <c r="AG683" s="5" t="str">
        <f>_xlfn.TEXTJOIN("#",TRUE,
IFERROR(VLOOKUP($F683,all_tags[theme],1,FALSE),""),
IFERROR(VLOOKUP($G683,all_tags[theme],1,FALSE),""),
IFERROR(VLOOKUP($H683,all_tags[theme],1,FALSE),""),
IFERROR(VLOOKUP($I683,all_tags[theme],1,FALSE),""),
IFERROR(VLOOKUP($J683,all_tags[theme],1,FALSE),""),
IFERROR(VLOOKUP($K683,all_tags[theme],1,FALSE),""),
IFERROR(VLOOKUP($L683,all_tags[theme],1,FALSE),""),
IFERROR(VLOOKUP($M683,all_tags[theme],1,FALSE),""),
IFERROR(VLOOKUP($N683,all_tags[theme],1,FALSE),""),
IFERROR(VLOOKUP($O683,all_tags[theme],1,FALSE),"")
)</f>
        <v>data-viz</v>
      </c>
      <c r="AH683" s="5" t="str">
        <f>_xlfn.TEXTJOIN("#",TRUE,
IFERROR(VLOOKUP($F683,all_tags[topic],1,FALSE),""),
IFERROR(VLOOKUP($G683,all_tags[topic],1,FALSE),""),
IFERROR(VLOOKUP($H683,all_tags[topic],1,FALSE),""),
IFERROR(VLOOKUP($I683,all_tags[topic],1,FALSE),""),
IFERROR(VLOOKUP($J683,all_tags[topic],1,FALSE),""),
IFERROR(VLOOKUP($K683,all_tags[topic],1,FALSE),""),
IFERROR(VLOOKUP($L683,all_tags[topic],1,FALSE),""),
IFERROR(VLOOKUP($M683,all_tags[topic],1,FALSE),""),
IFERROR(VLOOKUP($N683,all_tags[topic],1,FALSE),""),
IFERROR(VLOOKUP($O683,all_tags[topic],1,FALSE),"")
)</f>
        <v/>
      </c>
      <c r="AI683" s="5" t="str">
        <f>_xlfn.TEXTJOIN("#",TRUE,
IFERROR(VLOOKUP($F683,all_tags[area],1,FALSE),""),
IFERROR(VLOOKUP($G683,all_tags[area],1,FALSE),""),
IFERROR(VLOOKUP($H683,all_tags[area],1,FALSE),""),
IFERROR(VLOOKUP($I683,all_tags[area],1,FALSE),""),
IFERROR(VLOOKUP($J683,all_tags[area],1,FALSE),""),
IFERROR(VLOOKUP($K683,all_tags[area],1,FALSE),""),
IFERROR(VLOOKUP($L683,all_tags[area],1,FALSE),""),
IFERROR(VLOOKUP($M683,all_tags[area],1,FALSE),""),
IFERROR(VLOOKUP($N683,all_tags[area],1,FALSE),""),
IFERROR(VLOOKUP($O683,all_tags[area],1,FALSE),"")
)</f>
        <v>chart</v>
      </c>
      <c r="AJ683" s="5" t="str">
        <f>_xlfn.TEXTJOIN("#",TRUE,
IFERROR(VLOOKUP($F683,all_tags[technology],1,FALSE),""),
IFERROR(VLOOKUP($G683,all_tags[technology],1,FALSE),""),
IFERROR(VLOOKUP($H683,all_tags[technology],1,FALSE),""),
IFERROR(VLOOKUP($I683,all_tags[technology],1,FALSE),""),
IFERROR(VLOOKUP($J683,all_tags[technology],1,FALSE),""),
IFERROR(VLOOKUP($K683,all_tags[technology],1,FALSE),""),
IFERROR(VLOOKUP($L683,all_tags[technology],1,FALSE),""),
IFERROR(VLOOKUP($M683,all_tags[technology],1,FALSE),""),
IFERROR(VLOOKUP($N683,all_tags[technology],1,FALSE),""),
IFERROR(VLOOKUP($O683,all_tags[technology],1,FALSE),"")
)</f>
        <v/>
      </c>
      <c r="AK683" s="5" t="str">
        <f>_xlfn.TEXTJOIN("#",TRUE,
IFERROR(VLOOKUP($F683,all_tags[other],1,FALSE),""),
IFERROR(VLOOKUP($G683,all_tags[other],1,FALSE),""),
IFERROR(VLOOKUP($H683,all_tags[other],1,FALSE),""),
IFERROR(VLOOKUP($I683,all_tags[other],1,FALSE),""),
IFERROR(VLOOKUP($J683,all_tags[other],1,FALSE),""),
IFERROR(VLOOKUP($K683,all_tags[other],1,FALSE),""),
IFERROR(VLOOKUP($L683,all_tags[other],1,FALSE),""),
IFERROR(VLOOKUP($M683,all_tags[other],1,FALSE),""),
IFERROR(VLOOKUP($N683,all_tags[other],1,FALSE),""),
IFERROR(VLOOKUP($O683,all_tags[other],1,FALSE),"")
)</f>
        <v/>
      </c>
      <c r="AL683" t="str">
        <f t="shared" si="10"/>
        <v>book;data-viz;chart</v>
      </c>
    </row>
    <row r="684" spans="1:38" x14ac:dyDescent="0.25">
      <c r="A684" t="str">
        <f>source_data[[#This Row],[link_id]]</f>
        <v>L01473</v>
      </c>
      <c r="B684" t="str">
        <f>source_data[[#This Row],[link]]</f>
        <v>https://twitter.com/NicholasStrayer/status/1124034813156052998</v>
      </c>
      <c r="C684" t="str">
        <f>source_data[[#This Row],[article_title]]</f>
        <v xml:space="preserve">Finally figured out a good workflow for including results from my @observablehq notebooks in RMarkdown/Blogdown documents. </v>
      </c>
      <c r="D684" t="str">
        <f>source_data[[#This Row],[concatenate]]</f>
        <v>post;data-viz;workflow;technology;rstats;javascript</v>
      </c>
      <c r="E684">
        <f>source_data[[#This Row],[tag_count]]</f>
        <v>5</v>
      </c>
      <c r="F684" t="str" cm="1">
        <f t="array" ref="F684:K684">_xlfn.TEXTSPLIT(Table5[[#This Row],[concatenate]],";")</f>
        <v>post</v>
      </c>
      <c r="G684" t="str">
        <v>data-viz</v>
      </c>
      <c r="H684" t="str">
        <v>workflow</v>
      </c>
      <c r="I684" t="str">
        <v>technology</v>
      </c>
      <c r="J684" t="str">
        <v>rstats</v>
      </c>
      <c r="K684" t="str">
        <v>javascript</v>
      </c>
      <c r="Q684">
        <f>IF(ISBLANK(F684),-1,COUNTIF(all_tags[],F684)-COUNTIF(all_tags[category],F684))</f>
        <v>1</v>
      </c>
      <c r="R684">
        <f>IF(ISBLANK(G684),-1,COUNTIF(all_tags[],G684)-COUNTIF(all_tags[category],G684))</f>
        <v>1</v>
      </c>
      <c r="S684">
        <f>IF(ISBLANK(H684),-1,COUNTIF(all_tags[],H684)-COUNTIF(all_tags[category],H684))</f>
        <v>1</v>
      </c>
      <c r="T684">
        <f>IF(ISBLANK(I684),-1,COUNTIF(all_tags[],I684)-COUNTIF(all_tags[category],I684))</f>
        <v>1</v>
      </c>
      <c r="U684">
        <f>IF(ISBLANK(J684),-1,COUNTIF(all_tags[],J684)-COUNTIF(all_tags[category],J684))</f>
        <v>1</v>
      </c>
      <c r="V684">
        <f>IF(ISBLANK(K684),-1,COUNTIF(all_tags[],K684)-COUNTIF(all_tags[category],K684))</f>
        <v>1</v>
      </c>
      <c r="W684">
        <f>IF(ISBLANK(L684),-1,COUNTIF(all_tags[],L684)-COUNTIF(all_tags[category],L684))</f>
        <v>-1</v>
      </c>
      <c r="X684">
        <f>IF(ISBLANK(M684),-1,COUNTIF(all_tags[],M684)-COUNTIF(all_tags[category],M684))</f>
        <v>-1</v>
      </c>
      <c r="Y684">
        <f>IF(ISBLANK(N684),-1,COUNTIF(all_tags[],N684)-COUNTIF(all_tags[category],N684))</f>
        <v>-1</v>
      </c>
      <c r="Z684">
        <f>IF(ISBLANK(O684),-1,COUNTIF(all_tags[],O684)-COUNTIF(all_tags[category],O684))</f>
        <v>-1</v>
      </c>
      <c r="AB684" t="str">
        <f>Table5[[#This Row],[link_id]]</f>
        <v>L01473</v>
      </c>
      <c r="AC684" s="5" t="str">
        <f>_xlfn.TEXTJOIN("#",TRUE,
IFERROR(VLOOKUP($F684,all_tags[format],1,FALSE),""),
IFERROR(VLOOKUP($G684,all_tags[format],1,FALSE),""),
IFERROR(VLOOKUP($H684,all_tags[format],1,FALSE),""),
IFERROR(VLOOKUP($I684,all_tags[format],1,FALSE),""),
IFERROR(VLOOKUP($J684,all_tags[format],1,FALSE),""),
IFERROR(VLOOKUP($K684,all_tags[format],1,FALSE),""),
IFERROR(VLOOKUP($L684,all_tags[format],1,FALSE),""),
IFERROR(VLOOKUP($M684,all_tags[format],1,FALSE),""),
IFERROR(VLOOKUP($N684,all_tags[format],1,FALSE),""),
IFERROR(VLOOKUP($O684,all_tags[format],1,FALSE),"")
)</f>
        <v>post</v>
      </c>
      <c r="AD684" s="5" t="str">
        <f>_xlfn.TEXTJOIN("#",TRUE,
IFERROR(VLOOKUP($F684,all_tags[type],1,FALSE),""),
IFERROR(VLOOKUP($G684,all_tags[type],1,FALSE),""),
IFERROR(VLOOKUP($H684,all_tags[type],1,FALSE),""),
IFERROR(VLOOKUP($I684,all_tags[type],1,FALSE),""),
IFERROR(VLOOKUP($J684,all_tags[type],1,FALSE),""),
IFERROR(VLOOKUP($K684,all_tags[type],1,FALSE),""),
IFERROR(VLOOKUP($L684,all_tags[type],1,FALSE),""),
IFERROR(VLOOKUP($M684,all_tags[type],1,FALSE),""),
IFERROR(VLOOKUP($N684,all_tags[type],1,FALSE),""),
IFERROR(VLOOKUP($O684,all_tags[type],1,FALSE),"")
)</f>
        <v/>
      </c>
      <c r="AE684" s="5" t="str">
        <f>_xlfn.TEXTJOIN("#",TRUE,
IFERROR(VLOOKUP($F684,all_tags[level],1,FALSE),""),
IFERROR(VLOOKUP($G684,all_tags[level],1,FALSE),""),
IFERROR(VLOOKUP($H684,all_tags[level],1,FALSE),""),
IFERROR(VLOOKUP($I684,all_tags[level],1,FALSE),""),
IFERROR(VLOOKUP($J684,all_tags[level],1,FALSE),""),
IFERROR(VLOOKUP($K684,all_tags[level],1,FALSE),""),
IFERROR(VLOOKUP($L684,all_tags[level],1,FALSE),""),
IFERROR(VLOOKUP($M684,all_tags[level],1,FALSE),""),
IFERROR(VLOOKUP($N684,all_tags[level],1,FALSE),""),
IFERROR(VLOOKUP($O684,all_tags[level],1,FALSE),"")
)</f>
        <v/>
      </c>
      <c r="AF684" s="5" t="str">
        <f>_xlfn.TEXTJOIN("#",TRUE,
IFERROR(VLOOKUP($F684,all_tags[style],1,FALSE),""),
IFERROR(VLOOKUP($G684,all_tags[style],1,FALSE),""),
IFERROR(VLOOKUP($H684,all_tags[style],1,FALSE),""),
IFERROR(VLOOKUP($I684,all_tags[style],1,FALSE),""),
IFERROR(VLOOKUP($J684,all_tags[style],1,FALSE),""),
IFERROR(VLOOKUP($K684,all_tags[style],1,FALSE),""),
IFERROR(VLOOKUP($L684,all_tags[style],1,FALSE),""),
IFERROR(VLOOKUP($M684,all_tags[style],1,FALSE),""),
IFERROR(VLOOKUP($N684,all_tags[style],1,FALSE),""),
IFERROR(VLOOKUP($O684,all_tags[style],1,FALSE),"")
)</f>
        <v/>
      </c>
      <c r="AG684" s="5" t="str">
        <f>_xlfn.TEXTJOIN("#",TRUE,
IFERROR(VLOOKUP($F684,all_tags[theme],1,FALSE),""),
IFERROR(VLOOKUP($G684,all_tags[theme],1,FALSE),""),
IFERROR(VLOOKUP($H684,all_tags[theme],1,FALSE),""),
IFERROR(VLOOKUP($I684,all_tags[theme],1,FALSE),""),
IFERROR(VLOOKUP($J684,all_tags[theme],1,FALSE),""),
IFERROR(VLOOKUP($K684,all_tags[theme],1,FALSE),""),
IFERROR(VLOOKUP($L684,all_tags[theme],1,FALSE),""),
IFERROR(VLOOKUP($M684,all_tags[theme],1,FALSE),""),
IFERROR(VLOOKUP($N684,all_tags[theme],1,FALSE),""),
IFERROR(VLOOKUP($O684,all_tags[theme],1,FALSE),"")
)</f>
        <v>data-viz</v>
      </c>
      <c r="AH684" s="5" t="str">
        <f>_xlfn.TEXTJOIN("#",TRUE,
IFERROR(VLOOKUP($F684,all_tags[topic],1,FALSE),""),
IFERROR(VLOOKUP($G684,all_tags[topic],1,FALSE),""),
IFERROR(VLOOKUP($H684,all_tags[topic],1,FALSE),""),
IFERROR(VLOOKUP($I684,all_tags[topic],1,FALSE),""),
IFERROR(VLOOKUP($J684,all_tags[topic],1,FALSE),""),
IFERROR(VLOOKUP($K684,all_tags[topic],1,FALSE),""),
IFERROR(VLOOKUP($L684,all_tags[topic],1,FALSE),""),
IFERROR(VLOOKUP($M684,all_tags[topic],1,FALSE),""),
IFERROR(VLOOKUP($N684,all_tags[topic],1,FALSE),""),
IFERROR(VLOOKUP($O684,all_tags[topic],1,FALSE),"")
)</f>
        <v>workflow#technology</v>
      </c>
      <c r="AI684" s="5" t="str">
        <f>_xlfn.TEXTJOIN("#",TRUE,
IFERROR(VLOOKUP($F684,all_tags[area],1,FALSE),""),
IFERROR(VLOOKUP($G684,all_tags[area],1,FALSE),""),
IFERROR(VLOOKUP($H684,all_tags[area],1,FALSE),""),
IFERROR(VLOOKUP($I684,all_tags[area],1,FALSE),""),
IFERROR(VLOOKUP($J684,all_tags[area],1,FALSE),""),
IFERROR(VLOOKUP($K684,all_tags[area],1,FALSE),""),
IFERROR(VLOOKUP($L684,all_tags[area],1,FALSE),""),
IFERROR(VLOOKUP($M684,all_tags[area],1,FALSE),""),
IFERROR(VLOOKUP($N684,all_tags[area],1,FALSE),""),
IFERROR(VLOOKUP($O684,all_tags[area],1,FALSE),"")
)</f>
        <v/>
      </c>
      <c r="AJ684" s="5" t="str">
        <f>_xlfn.TEXTJOIN("#",TRUE,
IFERROR(VLOOKUP($F684,all_tags[technology],1,FALSE),""),
IFERROR(VLOOKUP($G684,all_tags[technology],1,FALSE),""),
IFERROR(VLOOKUP($H684,all_tags[technology],1,FALSE),""),
IFERROR(VLOOKUP($I684,all_tags[technology],1,FALSE),""),
IFERROR(VLOOKUP($J684,all_tags[technology],1,FALSE),""),
IFERROR(VLOOKUP($K684,all_tags[technology],1,FALSE),""),
IFERROR(VLOOKUP($L684,all_tags[technology],1,FALSE),""),
IFERROR(VLOOKUP($M684,all_tags[technology],1,FALSE),""),
IFERROR(VLOOKUP($N684,all_tags[technology],1,FALSE),""),
IFERROR(VLOOKUP($O684,all_tags[technology],1,FALSE),"")
)</f>
        <v>rstats#javascript</v>
      </c>
      <c r="AK684" s="5" t="str">
        <f>_xlfn.TEXTJOIN("#",TRUE,
IFERROR(VLOOKUP($F684,all_tags[other],1,FALSE),""),
IFERROR(VLOOKUP($G684,all_tags[other],1,FALSE),""),
IFERROR(VLOOKUP($H684,all_tags[other],1,FALSE),""),
IFERROR(VLOOKUP($I684,all_tags[other],1,FALSE),""),
IFERROR(VLOOKUP($J684,all_tags[other],1,FALSE),""),
IFERROR(VLOOKUP($K684,all_tags[other],1,FALSE),""),
IFERROR(VLOOKUP($L684,all_tags[other],1,FALSE),""),
IFERROR(VLOOKUP($M684,all_tags[other],1,FALSE),""),
IFERROR(VLOOKUP($N684,all_tags[other],1,FALSE),""),
IFERROR(VLOOKUP($O684,all_tags[other],1,FALSE),"")
)</f>
        <v/>
      </c>
      <c r="AL684" t="str">
        <f t="shared" si="10"/>
        <v>post;data-viz;workflow;technology;rstats;javascript</v>
      </c>
    </row>
    <row r="685" spans="1:38" x14ac:dyDescent="0.25">
      <c r="A685" t="str">
        <f>source_data[[#This Row],[link_id]]</f>
        <v>L01474</v>
      </c>
      <c r="B685" t="str">
        <f>source_data[[#This Row],[link]]</f>
        <v>https://www.r-bloggers.com/fun-with-statistics-is-usain-bolt-really-the-fastest-man-on-earth/</v>
      </c>
      <c r="C685" t="str">
        <f>source_data[[#This Row],[article_title]]</f>
        <v>Fun with Statistics – Is Usain Bolt really the fastest man on earth?</v>
      </c>
      <c r="D685" t="str">
        <f>source_data[[#This Row],[concatenate]]</f>
        <v>post;data-analysis;method;technology;statistics;rstats</v>
      </c>
      <c r="E685">
        <f>source_data[[#This Row],[tag_count]]</f>
        <v>6</v>
      </c>
      <c r="F685" t="str" cm="1">
        <f t="array" ref="F685:K685">_xlfn.TEXTSPLIT(Table5[[#This Row],[concatenate]],";")</f>
        <v>post</v>
      </c>
      <c r="G685" t="str">
        <v>data-analysis</v>
      </c>
      <c r="H685" t="str">
        <v>method</v>
      </c>
      <c r="I685" t="str">
        <v>technology</v>
      </c>
      <c r="J685" t="str">
        <v>statistics</v>
      </c>
      <c r="K685" t="str">
        <v>rstats</v>
      </c>
      <c r="Q685">
        <f>IF(ISBLANK(F685),-1,COUNTIF(all_tags[],F685)-COUNTIF(all_tags[category],F685))</f>
        <v>1</v>
      </c>
      <c r="R685">
        <f>IF(ISBLANK(G685),-1,COUNTIF(all_tags[],G685)-COUNTIF(all_tags[category],G685))</f>
        <v>1</v>
      </c>
      <c r="S685">
        <f>IF(ISBLANK(H685),-1,COUNTIF(all_tags[],H685)-COUNTIF(all_tags[category],H685))</f>
        <v>1</v>
      </c>
      <c r="T685">
        <f>IF(ISBLANK(I685),-1,COUNTIF(all_tags[],I685)-COUNTIF(all_tags[category],I685))</f>
        <v>1</v>
      </c>
      <c r="U685">
        <f>IF(ISBLANK(J685),-1,COUNTIF(all_tags[],J685)-COUNTIF(all_tags[category],J685))</f>
        <v>1</v>
      </c>
      <c r="V685">
        <f>IF(ISBLANK(K685),-1,COUNTIF(all_tags[],K685)-COUNTIF(all_tags[category],K685))</f>
        <v>1</v>
      </c>
      <c r="W685">
        <f>IF(ISBLANK(L685),-1,COUNTIF(all_tags[],L685)-COUNTIF(all_tags[category],L685))</f>
        <v>-1</v>
      </c>
      <c r="X685">
        <f>IF(ISBLANK(M685),-1,COUNTIF(all_tags[],M685)-COUNTIF(all_tags[category],M685))</f>
        <v>-1</v>
      </c>
      <c r="Y685">
        <f>IF(ISBLANK(N685),-1,COUNTIF(all_tags[],N685)-COUNTIF(all_tags[category],N685))</f>
        <v>-1</v>
      </c>
      <c r="Z685">
        <f>IF(ISBLANK(O685),-1,COUNTIF(all_tags[],O685)-COUNTIF(all_tags[category],O685))</f>
        <v>-1</v>
      </c>
      <c r="AB685" t="str">
        <f>Table5[[#This Row],[link_id]]</f>
        <v>L01474</v>
      </c>
      <c r="AC685" s="5" t="str">
        <f>_xlfn.TEXTJOIN("#",TRUE,
IFERROR(VLOOKUP($F685,all_tags[format],1,FALSE),""),
IFERROR(VLOOKUP($G685,all_tags[format],1,FALSE),""),
IFERROR(VLOOKUP($H685,all_tags[format],1,FALSE),""),
IFERROR(VLOOKUP($I685,all_tags[format],1,FALSE),""),
IFERROR(VLOOKUP($J685,all_tags[format],1,FALSE),""),
IFERROR(VLOOKUP($K685,all_tags[format],1,FALSE),""),
IFERROR(VLOOKUP($L685,all_tags[format],1,FALSE),""),
IFERROR(VLOOKUP($M685,all_tags[format],1,FALSE),""),
IFERROR(VLOOKUP($N685,all_tags[format],1,FALSE),""),
IFERROR(VLOOKUP($O685,all_tags[format],1,FALSE),"")
)</f>
        <v>post</v>
      </c>
      <c r="AD685" s="5" t="str">
        <f>_xlfn.TEXTJOIN("#",TRUE,
IFERROR(VLOOKUP($F685,all_tags[type],1,FALSE),""),
IFERROR(VLOOKUP($G685,all_tags[type],1,FALSE),""),
IFERROR(VLOOKUP($H685,all_tags[type],1,FALSE),""),
IFERROR(VLOOKUP($I685,all_tags[type],1,FALSE),""),
IFERROR(VLOOKUP($J685,all_tags[type],1,FALSE),""),
IFERROR(VLOOKUP($K685,all_tags[type],1,FALSE),""),
IFERROR(VLOOKUP($L685,all_tags[type],1,FALSE),""),
IFERROR(VLOOKUP($M685,all_tags[type],1,FALSE),""),
IFERROR(VLOOKUP($N685,all_tags[type],1,FALSE),""),
IFERROR(VLOOKUP($O685,all_tags[type],1,FALSE),"")
)</f>
        <v/>
      </c>
      <c r="AE685" s="5" t="str">
        <f>_xlfn.TEXTJOIN("#",TRUE,
IFERROR(VLOOKUP($F685,all_tags[level],1,FALSE),""),
IFERROR(VLOOKUP($G685,all_tags[level],1,FALSE),""),
IFERROR(VLOOKUP($H685,all_tags[level],1,FALSE),""),
IFERROR(VLOOKUP($I685,all_tags[level],1,FALSE),""),
IFERROR(VLOOKUP($J685,all_tags[level],1,FALSE),""),
IFERROR(VLOOKUP($K685,all_tags[level],1,FALSE),""),
IFERROR(VLOOKUP($L685,all_tags[level],1,FALSE),""),
IFERROR(VLOOKUP($M685,all_tags[level],1,FALSE),""),
IFERROR(VLOOKUP($N685,all_tags[level],1,FALSE),""),
IFERROR(VLOOKUP($O685,all_tags[level],1,FALSE),"")
)</f>
        <v/>
      </c>
      <c r="AF685" s="5" t="str">
        <f>_xlfn.TEXTJOIN("#",TRUE,
IFERROR(VLOOKUP($F685,all_tags[style],1,FALSE),""),
IFERROR(VLOOKUP($G685,all_tags[style],1,FALSE),""),
IFERROR(VLOOKUP($H685,all_tags[style],1,FALSE),""),
IFERROR(VLOOKUP($I685,all_tags[style],1,FALSE),""),
IFERROR(VLOOKUP($J685,all_tags[style],1,FALSE),""),
IFERROR(VLOOKUP($K685,all_tags[style],1,FALSE),""),
IFERROR(VLOOKUP($L685,all_tags[style],1,FALSE),""),
IFERROR(VLOOKUP($M685,all_tags[style],1,FALSE),""),
IFERROR(VLOOKUP($N685,all_tags[style],1,FALSE),""),
IFERROR(VLOOKUP($O685,all_tags[style],1,FALSE),"")
)</f>
        <v/>
      </c>
      <c r="AG685" s="5" t="str">
        <f>_xlfn.TEXTJOIN("#",TRUE,
IFERROR(VLOOKUP($F685,all_tags[theme],1,FALSE),""),
IFERROR(VLOOKUP($G685,all_tags[theme],1,FALSE),""),
IFERROR(VLOOKUP($H685,all_tags[theme],1,FALSE),""),
IFERROR(VLOOKUP($I685,all_tags[theme],1,FALSE),""),
IFERROR(VLOOKUP($J685,all_tags[theme],1,FALSE),""),
IFERROR(VLOOKUP($K685,all_tags[theme],1,FALSE),""),
IFERROR(VLOOKUP($L685,all_tags[theme],1,FALSE),""),
IFERROR(VLOOKUP($M685,all_tags[theme],1,FALSE),""),
IFERROR(VLOOKUP($N685,all_tags[theme],1,FALSE),""),
IFERROR(VLOOKUP($O685,all_tags[theme],1,FALSE),"")
)</f>
        <v>data-analysis</v>
      </c>
      <c r="AH685" s="5" t="str">
        <f>_xlfn.TEXTJOIN("#",TRUE,
IFERROR(VLOOKUP($F685,all_tags[topic],1,FALSE),""),
IFERROR(VLOOKUP($G685,all_tags[topic],1,FALSE),""),
IFERROR(VLOOKUP($H685,all_tags[topic],1,FALSE),""),
IFERROR(VLOOKUP($I685,all_tags[topic],1,FALSE),""),
IFERROR(VLOOKUP($J685,all_tags[topic],1,FALSE),""),
IFERROR(VLOOKUP($K685,all_tags[topic],1,FALSE),""),
IFERROR(VLOOKUP($L685,all_tags[topic],1,FALSE),""),
IFERROR(VLOOKUP($M685,all_tags[topic],1,FALSE),""),
IFERROR(VLOOKUP($N685,all_tags[topic],1,FALSE),""),
IFERROR(VLOOKUP($O685,all_tags[topic],1,FALSE),"")
)</f>
        <v>method#technology</v>
      </c>
      <c r="AI685" s="5" t="str">
        <f>_xlfn.TEXTJOIN("#",TRUE,
IFERROR(VLOOKUP($F685,all_tags[area],1,FALSE),""),
IFERROR(VLOOKUP($G685,all_tags[area],1,FALSE),""),
IFERROR(VLOOKUP($H685,all_tags[area],1,FALSE),""),
IFERROR(VLOOKUP($I685,all_tags[area],1,FALSE),""),
IFERROR(VLOOKUP($J685,all_tags[area],1,FALSE),""),
IFERROR(VLOOKUP($K685,all_tags[area],1,FALSE),""),
IFERROR(VLOOKUP($L685,all_tags[area],1,FALSE),""),
IFERROR(VLOOKUP($M685,all_tags[area],1,FALSE),""),
IFERROR(VLOOKUP($N685,all_tags[area],1,FALSE),""),
IFERROR(VLOOKUP($O685,all_tags[area],1,FALSE),"")
)</f>
        <v>statistics</v>
      </c>
      <c r="AJ685" s="5" t="str">
        <f>_xlfn.TEXTJOIN("#",TRUE,
IFERROR(VLOOKUP($F685,all_tags[technology],1,FALSE),""),
IFERROR(VLOOKUP($G685,all_tags[technology],1,FALSE),""),
IFERROR(VLOOKUP($H685,all_tags[technology],1,FALSE),""),
IFERROR(VLOOKUP($I685,all_tags[technology],1,FALSE),""),
IFERROR(VLOOKUP($J685,all_tags[technology],1,FALSE),""),
IFERROR(VLOOKUP($K685,all_tags[technology],1,FALSE),""),
IFERROR(VLOOKUP($L685,all_tags[technology],1,FALSE),""),
IFERROR(VLOOKUP($M685,all_tags[technology],1,FALSE),""),
IFERROR(VLOOKUP($N685,all_tags[technology],1,FALSE),""),
IFERROR(VLOOKUP($O685,all_tags[technology],1,FALSE),"")
)</f>
        <v>rstats</v>
      </c>
      <c r="AK685" s="5" t="str">
        <f>_xlfn.TEXTJOIN("#",TRUE,
IFERROR(VLOOKUP($F685,all_tags[other],1,FALSE),""),
IFERROR(VLOOKUP($G685,all_tags[other],1,FALSE),""),
IFERROR(VLOOKUP($H685,all_tags[other],1,FALSE),""),
IFERROR(VLOOKUP($I685,all_tags[other],1,FALSE),""),
IFERROR(VLOOKUP($J685,all_tags[other],1,FALSE),""),
IFERROR(VLOOKUP($K685,all_tags[other],1,FALSE),""),
IFERROR(VLOOKUP($L685,all_tags[other],1,FALSE),""),
IFERROR(VLOOKUP($M685,all_tags[other],1,FALSE),""),
IFERROR(VLOOKUP($N685,all_tags[other],1,FALSE),""),
IFERROR(VLOOKUP($O685,all_tags[other],1,FALSE),"")
)</f>
        <v/>
      </c>
      <c r="AL685" t="str">
        <f t="shared" si="10"/>
        <v>post;data-analysis;method;technology;statistics;rstats</v>
      </c>
    </row>
    <row r="686" spans="1:38" x14ac:dyDescent="0.25">
      <c r="A686" t="str">
        <f>source_data[[#This Row],[link_id]]</f>
        <v>L01475</v>
      </c>
      <c r="B686" t="str">
        <f>source_data[[#This Row],[link]]</f>
        <v>https://jaredforsyth.com/posts/intoducing-terraform/</v>
      </c>
      <c r="C686" t="str">
        <f>source_data[[#This Row],[article_title]]</f>
        <v>Terraform: generate 3-d models of geographic terrain</v>
      </c>
      <c r="D686" t="str">
        <f>source_data[[#This Row],[concatenate]]</f>
        <v>post;tool;3d;geospatial</v>
      </c>
      <c r="E686">
        <f>source_data[[#This Row],[tag_count]]</f>
        <v>4</v>
      </c>
      <c r="F686" t="str" cm="1">
        <f t="array" ref="F686:I686">_xlfn.TEXTSPLIT(Table5[[#This Row],[concatenate]],";")</f>
        <v>post</v>
      </c>
      <c r="G686" t="str">
        <v>tool</v>
      </c>
      <c r="H686" t="str">
        <v>3d</v>
      </c>
      <c r="I686" t="str">
        <v>geospatial</v>
      </c>
      <c r="Q686">
        <f>IF(ISBLANK(F686),-1,COUNTIF(all_tags[],F686)-COUNTIF(all_tags[category],F686))</f>
        <v>1</v>
      </c>
      <c r="R686">
        <f>IF(ISBLANK(G686),-1,COUNTIF(all_tags[],G686)-COUNTIF(all_tags[category],G686))</f>
        <v>1</v>
      </c>
      <c r="S686">
        <f>IF(ISBLANK(H686),-1,COUNTIF(all_tags[],H686)-COUNTIF(all_tags[category],H686))</f>
        <v>1</v>
      </c>
      <c r="T686">
        <f>IF(ISBLANK(I686),-1,COUNTIF(all_tags[],I686)-COUNTIF(all_tags[category],I686))</f>
        <v>1</v>
      </c>
      <c r="U686">
        <f>IF(ISBLANK(J686),-1,COUNTIF(all_tags[],J686)-COUNTIF(all_tags[category],J686))</f>
        <v>-1</v>
      </c>
      <c r="V686">
        <f>IF(ISBLANK(K686),-1,COUNTIF(all_tags[],K686)-COUNTIF(all_tags[category],K686))</f>
        <v>-1</v>
      </c>
      <c r="W686">
        <f>IF(ISBLANK(L686),-1,COUNTIF(all_tags[],L686)-COUNTIF(all_tags[category],L686))</f>
        <v>-1</v>
      </c>
      <c r="X686">
        <f>IF(ISBLANK(M686),-1,COUNTIF(all_tags[],M686)-COUNTIF(all_tags[category],M686))</f>
        <v>-1</v>
      </c>
      <c r="Y686">
        <f>IF(ISBLANK(N686),-1,COUNTIF(all_tags[],N686)-COUNTIF(all_tags[category],N686))</f>
        <v>-1</v>
      </c>
      <c r="Z686">
        <f>IF(ISBLANK(O686),-1,COUNTIF(all_tags[],O686)-COUNTIF(all_tags[category],O686))</f>
        <v>-1</v>
      </c>
      <c r="AB686" t="str">
        <f>Table5[[#This Row],[link_id]]</f>
        <v>L01475</v>
      </c>
      <c r="AC686" s="5" t="str">
        <f>_xlfn.TEXTJOIN("#",TRUE,
IFERROR(VLOOKUP($F686,all_tags[format],1,FALSE),""),
IFERROR(VLOOKUP($G686,all_tags[format],1,FALSE),""),
IFERROR(VLOOKUP($H686,all_tags[format],1,FALSE),""),
IFERROR(VLOOKUP($I686,all_tags[format],1,FALSE),""),
IFERROR(VLOOKUP($J686,all_tags[format],1,FALSE),""),
IFERROR(VLOOKUP($K686,all_tags[format],1,FALSE),""),
IFERROR(VLOOKUP($L686,all_tags[format],1,FALSE),""),
IFERROR(VLOOKUP($M686,all_tags[format],1,FALSE),""),
IFERROR(VLOOKUP($N686,all_tags[format],1,FALSE),""),
IFERROR(VLOOKUP($O686,all_tags[format],1,FALSE),"")
)</f>
        <v>post</v>
      </c>
      <c r="AD686" s="5" t="str">
        <f>_xlfn.TEXTJOIN("#",TRUE,
IFERROR(VLOOKUP($F686,all_tags[type],1,FALSE),""),
IFERROR(VLOOKUP($G686,all_tags[type],1,FALSE),""),
IFERROR(VLOOKUP($H686,all_tags[type],1,FALSE),""),
IFERROR(VLOOKUP($I686,all_tags[type],1,FALSE),""),
IFERROR(VLOOKUP($J686,all_tags[type],1,FALSE),""),
IFERROR(VLOOKUP($K686,all_tags[type],1,FALSE),""),
IFERROR(VLOOKUP($L686,all_tags[type],1,FALSE),""),
IFERROR(VLOOKUP($M686,all_tags[type],1,FALSE),""),
IFERROR(VLOOKUP($N686,all_tags[type],1,FALSE),""),
IFERROR(VLOOKUP($O686,all_tags[type],1,FALSE),"")
)</f>
        <v/>
      </c>
      <c r="AE686" s="5" t="str">
        <f>_xlfn.TEXTJOIN("#",TRUE,
IFERROR(VLOOKUP($F686,all_tags[level],1,FALSE),""),
IFERROR(VLOOKUP($G686,all_tags[level],1,FALSE),""),
IFERROR(VLOOKUP($H686,all_tags[level],1,FALSE),""),
IFERROR(VLOOKUP($I686,all_tags[level],1,FALSE),""),
IFERROR(VLOOKUP($J686,all_tags[level],1,FALSE),""),
IFERROR(VLOOKUP($K686,all_tags[level],1,FALSE),""),
IFERROR(VLOOKUP($L686,all_tags[level],1,FALSE),""),
IFERROR(VLOOKUP($M686,all_tags[level],1,FALSE),""),
IFERROR(VLOOKUP($N686,all_tags[level],1,FALSE),""),
IFERROR(VLOOKUP($O686,all_tags[level],1,FALSE),"")
)</f>
        <v/>
      </c>
      <c r="AF686" s="5" t="str">
        <f>_xlfn.TEXTJOIN("#",TRUE,
IFERROR(VLOOKUP($F686,all_tags[style],1,FALSE),""),
IFERROR(VLOOKUP($G686,all_tags[style],1,FALSE),""),
IFERROR(VLOOKUP($H686,all_tags[style],1,FALSE),""),
IFERROR(VLOOKUP($I686,all_tags[style],1,FALSE),""),
IFERROR(VLOOKUP($J686,all_tags[style],1,FALSE),""),
IFERROR(VLOOKUP($K686,all_tags[style],1,FALSE),""),
IFERROR(VLOOKUP($L686,all_tags[style],1,FALSE),""),
IFERROR(VLOOKUP($M686,all_tags[style],1,FALSE),""),
IFERROR(VLOOKUP($N686,all_tags[style],1,FALSE),""),
IFERROR(VLOOKUP($O686,all_tags[style],1,FALSE),"")
)</f>
        <v/>
      </c>
      <c r="AG686" s="5" t="str">
        <f>_xlfn.TEXTJOIN("#",TRUE,
IFERROR(VLOOKUP($F686,all_tags[theme],1,FALSE),""),
IFERROR(VLOOKUP($G686,all_tags[theme],1,FALSE),""),
IFERROR(VLOOKUP($H686,all_tags[theme],1,FALSE),""),
IFERROR(VLOOKUP($I686,all_tags[theme],1,FALSE),""),
IFERROR(VLOOKUP($J686,all_tags[theme],1,FALSE),""),
IFERROR(VLOOKUP($K686,all_tags[theme],1,FALSE),""),
IFERROR(VLOOKUP($L686,all_tags[theme],1,FALSE),""),
IFERROR(VLOOKUP($M686,all_tags[theme],1,FALSE),""),
IFERROR(VLOOKUP($N686,all_tags[theme],1,FALSE),""),
IFERROR(VLOOKUP($O686,all_tags[theme],1,FALSE),"")
)</f>
        <v/>
      </c>
      <c r="AH686" s="5" t="str">
        <f>_xlfn.TEXTJOIN("#",TRUE,
IFERROR(VLOOKUP($F686,all_tags[topic],1,FALSE),""),
IFERROR(VLOOKUP($G686,all_tags[topic],1,FALSE),""),
IFERROR(VLOOKUP($H686,all_tags[topic],1,FALSE),""),
IFERROR(VLOOKUP($I686,all_tags[topic],1,FALSE),""),
IFERROR(VLOOKUP($J686,all_tags[topic],1,FALSE),""),
IFERROR(VLOOKUP($K686,all_tags[topic],1,FALSE),""),
IFERROR(VLOOKUP($L686,all_tags[topic],1,FALSE),""),
IFERROR(VLOOKUP($M686,all_tags[topic],1,FALSE),""),
IFERROR(VLOOKUP($N686,all_tags[topic],1,FALSE),""),
IFERROR(VLOOKUP($O686,all_tags[topic],1,FALSE),"")
)</f>
        <v>tool</v>
      </c>
      <c r="AI686" s="5" t="str">
        <f>_xlfn.TEXTJOIN("#",TRUE,
IFERROR(VLOOKUP($F686,all_tags[area],1,FALSE),""),
IFERROR(VLOOKUP($G686,all_tags[area],1,FALSE),""),
IFERROR(VLOOKUP($H686,all_tags[area],1,FALSE),""),
IFERROR(VLOOKUP($I686,all_tags[area],1,FALSE),""),
IFERROR(VLOOKUP($J686,all_tags[area],1,FALSE),""),
IFERROR(VLOOKUP($K686,all_tags[area],1,FALSE),""),
IFERROR(VLOOKUP($L686,all_tags[area],1,FALSE),""),
IFERROR(VLOOKUP($M686,all_tags[area],1,FALSE),""),
IFERROR(VLOOKUP($N686,all_tags[area],1,FALSE),""),
IFERROR(VLOOKUP($O686,all_tags[area],1,FALSE),"")
)</f>
        <v>3d#geospatial</v>
      </c>
      <c r="AJ686" s="5" t="str">
        <f>_xlfn.TEXTJOIN("#",TRUE,
IFERROR(VLOOKUP($F686,all_tags[technology],1,FALSE),""),
IFERROR(VLOOKUP($G686,all_tags[technology],1,FALSE),""),
IFERROR(VLOOKUP($H686,all_tags[technology],1,FALSE),""),
IFERROR(VLOOKUP($I686,all_tags[technology],1,FALSE),""),
IFERROR(VLOOKUP($J686,all_tags[technology],1,FALSE),""),
IFERROR(VLOOKUP($K686,all_tags[technology],1,FALSE),""),
IFERROR(VLOOKUP($L686,all_tags[technology],1,FALSE),""),
IFERROR(VLOOKUP($M686,all_tags[technology],1,FALSE),""),
IFERROR(VLOOKUP($N686,all_tags[technology],1,FALSE),""),
IFERROR(VLOOKUP($O686,all_tags[technology],1,FALSE),"")
)</f>
        <v/>
      </c>
      <c r="AK686" s="5" t="str">
        <f>_xlfn.TEXTJOIN("#",TRUE,
IFERROR(VLOOKUP($F686,all_tags[other],1,FALSE),""),
IFERROR(VLOOKUP($G686,all_tags[other],1,FALSE),""),
IFERROR(VLOOKUP($H686,all_tags[other],1,FALSE),""),
IFERROR(VLOOKUP($I686,all_tags[other],1,FALSE),""),
IFERROR(VLOOKUP($J686,all_tags[other],1,FALSE),""),
IFERROR(VLOOKUP($K686,all_tags[other],1,FALSE),""),
IFERROR(VLOOKUP($L686,all_tags[other],1,FALSE),""),
IFERROR(VLOOKUP($M686,all_tags[other],1,FALSE),""),
IFERROR(VLOOKUP($N686,all_tags[other],1,FALSE),""),
IFERROR(VLOOKUP($O686,all_tags[other],1,FALSE),"")
)</f>
        <v/>
      </c>
      <c r="AL686" t="str">
        <f t="shared" si="10"/>
        <v>post;tool;3d;geospatial</v>
      </c>
    </row>
    <row r="687" spans="1:38" x14ac:dyDescent="0.25">
      <c r="A687" t="str">
        <f>source_data[[#This Row],[link_id]]</f>
        <v>L01476</v>
      </c>
      <c r="B687" t="str">
        <f>source_data[[#This Row],[link]]</f>
        <v>https://visme.co/blog/best-data-visualizations/</v>
      </c>
      <c r="C687" t="str">
        <f>source_data[[#This Row],[article_title]]</f>
        <v>The 25 Best Data Visualizations of 2020 [Examples]</v>
      </c>
      <c r="D687" t="str">
        <f>source_data[[#This Row],[concatenate]]</f>
        <v>list;data-viz;inspiration</v>
      </c>
      <c r="E687">
        <f>source_data[[#This Row],[tag_count]]</f>
        <v>3</v>
      </c>
      <c r="F687" t="str" cm="1">
        <f t="array" ref="F687:H687">_xlfn.TEXTSPLIT(Table5[[#This Row],[concatenate]],";")</f>
        <v>list</v>
      </c>
      <c r="G687" t="str">
        <v>data-viz</v>
      </c>
      <c r="H687" t="str">
        <v>inspiration</v>
      </c>
      <c r="Q687">
        <f>IF(ISBLANK(F687),-1,COUNTIF(all_tags[],F687)-COUNTIF(all_tags[category],F687))</f>
        <v>1</v>
      </c>
      <c r="R687">
        <f>IF(ISBLANK(G687),-1,COUNTIF(all_tags[],G687)-COUNTIF(all_tags[category],G687))</f>
        <v>1</v>
      </c>
      <c r="S687">
        <f>IF(ISBLANK(H687),-1,COUNTIF(all_tags[],H687)-COUNTIF(all_tags[category],H687))</f>
        <v>1</v>
      </c>
      <c r="T687">
        <f>IF(ISBLANK(I687),-1,COUNTIF(all_tags[],I687)-COUNTIF(all_tags[category],I687))</f>
        <v>-1</v>
      </c>
      <c r="U687">
        <f>IF(ISBLANK(J687),-1,COUNTIF(all_tags[],J687)-COUNTIF(all_tags[category],J687))</f>
        <v>-1</v>
      </c>
      <c r="V687">
        <f>IF(ISBLANK(K687),-1,COUNTIF(all_tags[],K687)-COUNTIF(all_tags[category],K687))</f>
        <v>-1</v>
      </c>
      <c r="W687">
        <f>IF(ISBLANK(L687),-1,COUNTIF(all_tags[],L687)-COUNTIF(all_tags[category],L687))</f>
        <v>-1</v>
      </c>
      <c r="X687">
        <f>IF(ISBLANK(M687),-1,COUNTIF(all_tags[],M687)-COUNTIF(all_tags[category],M687))</f>
        <v>-1</v>
      </c>
      <c r="Y687">
        <f>IF(ISBLANK(N687),-1,COUNTIF(all_tags[],N687)-COUNTIF(all_tags[category],N687))</f>
        <v>-1</v>
      </c>
      <c r="Z687">
        <f>IF(ISBLANK(O687),-1,COUNTIF(all_tags[],O687)-COUNTIF(all_tags[category],O687))</f>
        <v>-1</v>
      </c>
      <c r="AB687" t="str">
        <f>Table5[[#This Row],[link_id]]</f>
        <v>L01476</v>
      </c>
      <c r="AC687" s="5" t="str">
        <f>_xlfn.TEXTJOIN("#",TRUE,
IFERROR(VLOOKUP($F687,all_tags[format],1,FALSE),""),
IFERROR(VLOOKUP($G687,all_tags[format],1,FALSE),""),
IFERROR(VLOOKUP($H687,all_tags[format],1,FALSE),""),
IFERROR(VLOOKUP($I687,all_tags[format],1,FALSE),""),
IFERROR(VLOOKUP($J687,all_tags[format],1,FALSE),""),
IFERROR(VLOOKUP($K687,all_tags[format],1,FALSE),""),
IFERROR(VLOOKUP($L687,all_tags[format],1,FALSE),""),
IFERROR(VLOOKUP($M687,all_tags[format],1,FALSE),""),
IFERROR(VLOOKUP($N687,all_tags[format],1,FALSE),""),
IFERROR(VLOOKUP($O687,all_tags[format],1,FALSE),"")
)</f>
        <v/>
      </c>
      <c r="AD687" s="5" t="str">
        <f>_xlfn.TEXTJOIN("#",TRUE,
IFERROR(VLOOKUP($F687,all_tags[type],1,FALSE),""),
IFERROR(VLOOKUP($G687,all_tags[type],1,FALSE),""),
IFERROR(VLOOKUP($H687,all_tags[type],1,FALSE),""),
IFERROR(VLOOKUP($I687,all_tags[type],1,FALSE),""),
IFERROR(VLOOKUP($J687,all_tags[type],1,FALSE),""),
IFERROR(VLOOKUP($K687,all_tags[type],1,FALSE),""),
IFERROR(VLOOKUP($L687,all_tags[type],1,FALSE),""),
IFERROR(VLOOKUP($M687,all_tags[type],1,FALSE),""),
IFERROR(VLOOKUP($N687,all_tags[type],1,FALSE),""),
IFERROR(VLOOKUP($O687,all_tags[type],1,FALSE),"")
)</f>
        <v>list</v>
      </c>
      <c r="AE687" s="5" t="str">
        <f>_xlfn.TEXTJOIN("#",TRUE,
IFERROR(VLOOKUP($F687,all_tags[level],1,FALSE),""),
IFERROR(VLOOKUP($G687,all_tags[level],1,FALSE),""),
IFERROR(VLOOKUP($H687,all_tags[level],1,FALSE),""),
IFERROR(VLOOKUP($I687,all_tags[level],1,FALSE),""),
IFERROR(VLOOKUP($J687,all_tags[level],1,FALSE),""),
IFERROR(VLOOKUP($K687,all_tags[level],1,FALSE),""),
IFERROR(VLOOKUP($L687,all_tags[level],1,FALSE),""),
IFERROR(VLOOKUP($M687,all_tags[level],1,FALSE),""),
IFERROR(VLOOKUP($N687,all_tags[level],1,FALSE),""),
IFERROR(VLOOKUP($O687,all_tags[level],1,FALSE),"")
)</f>
        <v/>
      </c>
      <c r="AF687" s="5" t="str">
        <f>_xlfn.TEXTJOIN("#",TRUE,
IFERROR(VLOOKUP($F687,all_tags[style],1,FALSE),""),
IFERROR(VLOOKUP($G687,all_tags[style],1,FALSE),""),
IFERROR(VLOOKUP($H687,all_tags[style],1,FALSE),""),
IFERROR(VLOOKUP($I687,all_tags[style],1,FALSE),""),
IFERROR(VLOOKUP($J687,all_tags[style],1,FALSE),""),
IFERROR(VLOOKUP($K687,all_tags[style],1,FALSE),""),
IFERROR(VLOOKUP($L687,all_tags[style],1,FALSE),""),
IFERROR(VLOOKUP($M687,all_tags[style],1,FALSE),""),
IFERROR(VLOOKUP($N687,all_tags[style],1,FALSE),""),
IFERROR(VLOOKUP($O687,all_tags[style],1,FALSE),"")
)</f>
        <v/>
      </c>
      <c r="AG687" s="5" t="str">
        <f>_xlfn.TEXTJOIN("#",TRUE,
IFERROR(VLOOKUP($F687,all_tags[theme],1,FALSE),""),
IFERROR(VLOOKUP($G687,all_tags[theme],1,FALSE),""),
IFERROR(VLOOKUP($H687,all_tags[theme],1,FALSE),""),
IFERROR(VLOOKUP($I687,all_tags[theme],1,FALSE),""),
IFERROR(VLOOKUP($J687,all_tags[theme],1,FALSE),""),
IFERROR(VLOOKUP($K687,all_tags[theme],1,FALSE),""),
IFERROR(VLOOKUP($L687,all_tags[theme],1,FALSE),""),
IFERROR(VLOOKUP($M687,all_tags[theme],1,FALSE),""),
IFERROR(VLOOKUP($N687,all_tags[theme],1,FALSE),""),
IFERROR(VLOOKUP($O687,all_tags[theme],1,FALSE),"")
)</f>
        <v>data-viz</v>
      </c>
      <c r="AH687" s="5" t="str">
        <f>_xlfn.TEXTJOIN("#",TRUE,
IFERROR(VLOOKUP($F687,all_tags[topic],1,FALSE),""),
IFERROR(VLOOKUP($G687,all_tags[topic],1,FALSE),""),
IFERROR(VLOOKUP($H687,all_tags[topic],1,FALSE),""),
IFERROR(VLOOKUP($I687,all_tags[topic],1,FALSE),""),
IFERROR(VLOOKUP($J687,all_tags[topic],1,FALSE),""),
IFERROR(VLOOKUP($K687,all_tags[topic],1,FALSE),""),
IFERROR(VLOOKUP($L687,all_tags[topic],1,FALSE),""),
IFERROR(VLOOKUP($M687,all_tags[topic],1,FALSE),""),
IFERROR(VLOOKUP($N687,all_tags[topic],1,FALSE),""),
IFERROR(VLOOKUP($O687,all_tags[topic],1,FALSE),"")
)</f>
        <v/>
      </c>
      <c r="AI687" s="5" t="str">
        <f>_xlfn.TEXTJOIN("#",TRUE,
IFERROR(VLOOKUP($F687,all_tags[area],1,FALSE),""),
IFERROR(VLOOKUP($G687,all_tags[area],1,FALSE),""),
IFERROR(VLOOKUP($H687,all_tags[area],1,FALSE),""),
IFERROR(VLOOKUP($I687,all_tags[area],1,FALSE),""),
IFERROR(VLOOKUP($J687,all_tags[area],1,FALSE),""),
IFERROR(VLOOKUP($K687,all_tags[area],1,FALSE),""),
IFERROR(VLOOKUP($L687,all_tags[area],1,FALSE),""),
IFERROR(VLOOKUP($M687,all_tags[area],1,FALSE),""),
IFERROR(VLOOKUP($N687,all_tags[area],1,FALSE),""),
IFERROR(VLOOKUP($O687,all_tags[area],1,FALSE),"")
)</f>
        <v/>
      </c>
      <c r="AJ687" s="5" t="str">
        <f>_xlfn.TEXTJOIN("#",TRUE,
IFERROR(VLOOKUP($F687,all_tags[technology],1,FALSE),""),
IFERROR(VLOOKUP($G687,all_tags[technology],1,FALSE),""),
IFERROR(VLOOKUP($H687,all_tags[technology],1,FALSE),""),
IFERROR(VLOOKUP($I687,all_tags[technology],1,FALSE),""),
IFERROR(VLOOKUP($J687,all_tags[technology],1,FALSE),""),
IFERROR(VLOOKUP($K687,all_tags[technology],1,FALSE),""),
IFERROR(VLOOKUP($L687,all_tags[technology],1,FALSE),""),
IFERROR(VLOOKUP($M687,all_tags[technology],1,FALSE),""),
IFERROR(VLOOKUP($N687,all_tags[technology],1,FALSE),""),
IFERROR(VLOOKUP($O687,all_tags[technology],1,FALSE),"")
)</f>
        <v/>
      </c>
      <c r="AK687" s="5" t="str">
        <f>_xlfn.TEXTJOIN("#",TRUE,
IFERROR(VLOOKUP($F687,all_tags[other],1,FALSE),""),
IFERROR(VLOOKUP($G687,all_tags[other],1,FALSE),""),
IFERROR(VLOOKUP($H687,all_tags[other],1,FALSE),""),
IFERROR(VLOOKUP($I687,all_tags[other],1,FALSE),""),
IFERROR(VLOOKUP($J687,all_tags[other],1,FALSE),""),
IFERROR(VLOOKUP($K687,all_tags[other],1,FALSE),""),
IFERROR(VLOOKUP($L687,all_tags[other],1,FALSE),""),
IFERROR(VLOOKUP($M687,all_tags[other],1,FALSE),""),
IFERROR(VLOOKUP($N687,all_tags[other],1,FALSE),""),
IFERROR(VLOOKUP($O687,all_tags[other],1,FALSE),"")
)</f>
        <v>inspiration</v>
      </c>
      <c r="AL687" t="str">
        <f t="shared" si="10"/>
        <v>list;data-viz;inspiration</v>
      </c>
    </row>
    <row r="688" spans="1:38" x14ac:dyDescent="0.25">
      <c r="A688" t="str">
        <f>source_data[[#This Row],[link_id]]</f>
        <v>L01479</v>
      </c>
      <c r="B688" t="str">
        <f>source_data[[#This Row],[link]]</f>
        <v>https://azure.microsoft.com/en-us/blog/simplifying-ai-with-automated-ml-no-code-web-interface/</v>
      </c>
      <c r="C688" t="str">
        <f>source_data[[#This Row],[article_title]]</f>
        <v>Simplifying AI with the new automated machine learning UI</v>
      </c>
      <c r="D688" t="str">
        <f>source_data[[#This Row],[concatenate]]</f>
        <v>post;process;ml</v>
      </c>
      <c r="E688">
        <f>source_data[[#This Row],[tag_count]]</f>
        <v>4</v>
      </c>
      <c r="F688" t="str" cm="1">
        <f t="array" ref="F688:H688">_xlfn.TEXTSPLIT(Table5[[#This Row],[concatenate]],";")</f>
        <v>post</v>
      </c>
      <c r="G688" t="str">
        <v>process</v>
      </c>
      <c r="H688" t="str">
        <v>ml</v>
      </c>
      <c r="Q688">
        <f>IF(ISBLANK(F688),-1,COUNTIF(all_tags[],F688)-COUNTIF(all_tags[category],F688))</f>
        <v>1</v>
      </c>
      <c r="R688">
        <f>IF(ISBLANK(G688),-1,COUNTIF(all_tags[],G688)-COUNTIF(all_tags[category],G688))</f>
        <v>1</v>
      </c>
      <c r="S688">
        <f>IF(ISBLANK(H688),-1,COUNTIF(all_tags[],H688)-COUNTIF(all_tags[category],H688))</f>
        <v>1</v>
      </c>
      <c r="T688">
        <f>IF(ISBLANK(I688),-1,COUNTIF(all_tags[],I688)-COUNTIF(all_tags[category],I688))</f>
        <v>-1</v>
      </c>
      <c r="U688">
        <f>IF(ISBLANK(J688),-1,COUNTIF(all_tags[],J688)-COUNTIF(all_tags[category],J688))</f>
        <v>-1</v>
      </c>
      <c r="V688">
        <f>IF(ISBLANK(K688),-1,COUNTIF(all_tags[],K688)-COUNTIF(all_tags[category],K688))</f>
        <v>-1</v>
      </c>
      <c r="W688">
        <f>IF(ISBLANK(L688),-1,COUNTIF(all_tags[],L688)-COUNTIF(all_tags[category],L688))</f>
        <v>-1</v>
      </c>
      <c r="X688">
        <f>IF(ISBLANK(M688),-1,COUNTIF(all_tags[],M688)-COUNTIF(all_tags[category],M688))</f>
        <v>-1</v>
      </c>
      <c r="Y688">
        <f>IF(ISBLANK(N688),-1,COUNTIF(all_tags[],N688)-COUNTIF(all_tags[category],N688))</f>
        <v>-1</v>
      </c>
      <c r="Z688">
        <f>IF(ISBLANK(O688),-1,COUNTIF(all_tags[],O688)-COUNTIF(all_tags[category],O688))</f>
        <v>-1</v>
      </c>
      <c r="AB688" t="str">
        <f>Table5[[#This Row],[link_id]]</f>
        <v>L01479</v>
      </c>
      <c r="AC688" s="5" t="str">
        <f>_xlfn.TEXTJOIN("#",TRUE,
IFERROR(VLOOKUP($F688,all_tags[format],1,FALSE),""),
IFERROR(VLOOKUP($G688,all_tags[format],1,FALSE),""),
IFERROR(VLOOKUP($H688,all_tags[format],1,FALSE),""),
IFERROR(VLOOKUP($I688,all_tags[format],1,FALSE),""),
IFERROR(VLOOKUP($J688,all_tags[format],1,FALSE),""),
IFERROR(VLOOKUP($K688,all_tags[format],1,FALSE),""),
IFERROR(VLOOKUP($L688,all_tags[format],1,FALSE),""),
IFERROR(VLOOKUP($M688,all_tags[format],1,FALSE),""),
IFERROR(VLOOKUP($N688,all_tags[format],1,FALSE),""),
IFERROR(VLOOKUP($O688,all_tags[format],1,FALSE),"")
)</f>
        <v>post</v>
      </c>
      <c r="AD688" s="5" t="str">
        <f>_xlfn.TEXTJOIN("#",TRUE,
IFERROR(VLOOKUP($F688,all_tags[type],1,FALSE),""),
IFERROR(VLOOKUP($G688,all_tags[type],1,FALSE),""),
IFERROR(VLOOKUP($H688,all_tags[type],1,FALSE),""),
IFERROR(VLOOKUP($I688,all_tags[type],1,FALSE),""),
IFERROR(VLOOKUP($J688,all_tags[type],1,FALSE),""),
IFERROR(VLOOKUP($K688,all_tags[type],1,FALSE),""),
IFERROR(VLOOKUP($L688,all_tags[type],1,FALSE),""),
IFERROR(VLOOKUP($M688,all_tags[type],1,FALSE),""),
IFERROR(VLOOKUP($N688,all_tags[type],1,FALSE),""),
IFERROR(VLOOKUP($O688,all_tags[type],1,FALSE),"")
)</f>
        <v/>
      </c>
      <c r="AE688" s="5" t="str">
        <f>_xlfn.TEXTJOIN("#",TRUE,
IFERROR(VLOOKUP($F688,all_tags[level],1,FALSE),""),
IFERROR(VLOOKUP($G688,all_tags[level],1,FALSE),""),
IFERROR(VLOOKUP($H688,all_tags[level],1,FALSE),""),
IFERROR(VLOOKUP($I688,all_tags[level],1,FALSE),""),
IFERROR(VLOOKUP($J688,all_tags[level],1,FALSE),""),
IFERROR(VLOOKUP($K688,all_tags[level],1,FALSE),""),
IFERROR(VLOOKUP($L688,all_tags[level],1,FALSE),""),
IFERROR(VLOOKUP($M688,all_tags[level],1,FALSE),""),
IFERROR(VLOOKUP($N688,all_tags[level],1,FALSE),""),
IFERROR(VLOOKUP($O688,all_tags[level],1,FALSE),"")
)</f>
        <v/>
      </c>
      <c r="AF688" s="5" t="str">
        <f>_xlfn.TEXTJOIN("#",TRUE,
IFERROR(VLOOKUP($F688,all_tags[style],1,FALSE),""),
IFERROR(VLOOKUP($G688,all_tags[style],1,FALSE),""),
IFERROR(VLOOKUP($H688,all_tags[style],1,FALSE),""),
IFERROR(VLOOKUP($I688,all_tags[style],1,FALSE),""),
IFERROR(VLOOKUP($J688,all_tags[style],1,FALSE),""),
IFERROR(VLOOKUP($K688,all_tags[style],1,FALSE),""),
IFERROR(VLOOKUP($L688,all_tags[style],1,FALSE),""),
IFERROR(VLOOKUP($M688,all_tags[style],1,FALSE),""),
IFERROR(VLOOKUP($N688,all_tags[style],1,FALSE),""),
IFERROR(VLOOKUP($O688,all_tags[style],1,FALSE),"")
)</f>
        <v/>
      </c>
      <c r="AG688" s="5" t="str">
        <f>_xlfn.TEXTJOIN("#",TRUE,
IFERROR(VLOOKUP($F688,all_tags[theme],1,FALSE),""),
IFERROR(VLOOKUP($G688,all_tags[theme],1,FALSE),""),
IFERROR(VLOOKUP($H688,all_tags[theme],1,FALSE),""),
IFERROR(VLOOKUP($I688,all_tags[theme],1,FALSE),""),
IFERROR(VLOOKUP($J688,all_tags[theme],1,FALSE),""),
IFERROR(VLOOKUP($K688,all_tags[theme],1,FALSE),""),
IFERROR(VLOOKUP($L688,all_tags[theme],1,FALSE),""),
IFERROR(VLOOKUP($M688,all_tags[theme],1,FALSE),""),
IFERROR(VLOOKUP($N688,all_tags[theme],1,FALSE),""),
IFERROR(VLOOKUP($O688,all_tags[theme],1,FALSE),"")
)</f>
        <v/>
      </c>
      <c r="AH688" s="5" t="str">
        <f>_xlfn.TEXTJOIN("#",TRUE,
IFERROR(VLOOKUP($F688,all_tags[topic],1,FALSE),""),
IFERROR(VLOOKUP($G688,all_tags[topic],1,FALSE),""),
IFERROR(VLOOKUP($H688,all_tags[topic],1,FALSE),""),
IFERROR(VLOOKUP($I688,all_tags[topic],1,FALSE),""),
IFERROR(VLOOKUP($J688,all_tags[topic],1,FALSE),""),
IFERROR(VLOOKUP($K688,all_tags[topic],1,FALSE),""),
IFERROR(VLOOKUP($L688,all_tags[topic],1,FALSE),""),
IFERROR(VLOOKUP($M688,all_tags[topic],1,FALSE),""),
IFERROR(VLOOKUP($N688,all_tags[topic],1,FALSE),""),
IFERROR(VLOOKUP($O688,all_tags[topic],1,FALSE),"")
)</f>
        <v>process</v>
      </c>
      <c r="AI688" s="5" t="str">
        <f>_xlfn.TEXTJOIN("#",TRUE,
IFERROR(VLOOKUP($F688,all_tags[area],1,FALSE),""),
IFERROR(VLOOKUP($G688,all_tags[area],1,FALSE),""),
IFERROR(VLOOKUP($H688,all_tags[area],1,FALSE),""),
IFERROR(VLOOKUP($I688,all_tags[area],1,FALSE),""),
IFERROR(VLOOKUP($J688,all_tags[area],1,FALSE),""),
IFERROR(VLOOKUP($K688,all_tags[area],1,FALSE),""),
IFERROR(VLOOKUP($L688,all_tags[area],1,FALSE),""),
IFERROR(VLOOKUP($M688,all_tags[area],1,FALSE),""),
IFERROR(VLOOKUP($N688,all_tags[area],1,FALSE),""),
IFERROR(VLOOKUP($O688,all_tags[area],1,FALSE),"")
)</f>
        <v>ml</v>
      </c>
      <c r="AJ688" s="5" t="str">
        <f>_xlfn.TEXTJOIN("#",TRUE,
IFERROR(VLOOKUP($F688,all_tags[technology],1,FALSE),""),
IFERROR(VLOOKUP($G688,all_tags[technology],1,FALSE),""),
IFERROR(VLOOKUP($H688,all_tags[technology],1,FALSE),""),
IFERROR(VLOOKUP($I688,all_tags[technology],1,FALSE),""),
IFERROR(VLOOKUP($J688,all_tags[technology],1,FALSE),""),
IFERROR(VLOOKUP($K688,all_tags[technology],1,FALSE),""),
IFERROR(VLOOKUP($L688,all_tags[technology],1,FALSE),""),
IFERROR(VLOOKUP($M688,all_tags[technology],1,FALSE),""),
IFERROR(VLOOKUP($N688,all_tags[technology],1,FALSE),""),
IFERROR(VLOOKUP($O688,all_tags[technology],1,FALSE),"")
)</f>
        <v/>
      </c>
      <c r="AK688" s="5" t="str">
        <f>_xlfn.TEXTJOIN("#",TRUE,
IFERROR(VLOOKUP($F688,all_tags[other],1,FALSE),""),
IFERROR(VLOOKUP($G688,all_tags[other],1,FALSE),""),
IFERROR(VLOOKUP($H688,all_tags[other],1,FALSE),""),
IFERROR(VLOOKUP($I688,all_tags[other],1,FALSE),""),
IFERROR(VLOOKUP($J688,all_tags[other],1,FALSE),""),
IFERROR(VLOOKUP($K688,all_tags[other],1,FALSE),""),
IFERROR(VLOOKUP($L688,all_tags[other],1,FALSE),""),
IFERROR(VLOOKUP($M688,all_tags[other],1,FALSE),""),
IFERROR(VLOOKUP($N688,all_tags[other],1,FALSE),""),
IFERROR(VLOOKUP($O688,all_tags[other],1,FALSE),"")
)</f>
        <v/>
      </c>
      <c r="AL688" t="str">
        <f t="shared" si="10"/>
        <v>post;process;ml</v>
      </c>
    </row>
    <row r="689" spans="1:38" x14ac:dyDescent="0.25">
      <c r="A689" t="str">
        <f>source_data[[#This Row],[link_id]]</f>
        <v>L01480</v>
      </c>
      <c r="B689" t="str">
        <f>source_data[[#This Row],[link]]</f>
        <v>https://www.brodrigues.co/blog/2019-06-04-cosine_sim/</v>
      </c>
      <c r="C689" t="str">
        <f>source_data[[#This Row],[article_title]]</f>
        <v>Using cosine similarity to find matching documents: a tutorial using Seneca’s letters to his friend Lucilius</v>
      </c>
      <c r="D689" t="str">
        <f>source_data[[#This Row],[concatenate]]</f>
        <v>tutorial;technique;technology;ml;rstats</v>
      </c>
      <c r="E689">
        <f>source_data[[#This Row],[tag_count]]</f>
        <v>5</v>
      </c>
      <c r="F689" t="str" cm="1">
        <f t="array" ref="F689:J689">_xlfn.TEXTSPLIT(Table5[[#This Row],[concatenate]],";")</f>
        <v>tutorial</v>
      </c>
      <c r="G689" t="str">
        <v>technique</v>
      </c>
      <c r="H689" t="str">
        <v>technology</v>
      </c>
      <c r="I689" t="str">
        <v>ml</v>
      </c>
      <c r="J689" t="str">
        <v>rstats</v>
      </c>
      <c r="Q689">
        <f>IF(ISBLANK(F689),-1,COUNTIF(all_tags[],F689)-COUNTIF(all_tags[category],F689))</f>
        <v>1</v>
      </c>
      <c r="R689">
        <f>IF(ISBLANK(G689),-1,COUNTIF(all_tags[],G689)-COUNTIF(all_tags[category],G689))</f>
        <v>1</v>
      </c>
      <c r="S689">
        <f>IF(ISBLANK(H689),-1,COUNTIF(all_tags[],H689)-COUNTIF(all_tags[category],H689))</f>
        <v>1</v>
      </c>
      <c r="T689">
        <f>IF(ISBLANK(I689),-1,COUNTIF(all_tags[],I689)-COUNTIF(all_tags[category],I689))</f>
        <v>1</v>
      </c>
      <c r="U689">
        <f>IF(ISBLANK(J689),-1,COUNTIF(all_tags[],J689)-COUNTIF(all_tags[category],J689))</f>
        <v>1</v>
      </c>
      <c r="V689">
        <f>IF(ISBLANK(K689),-1,COUNTIF(all_tags[],K689)-COUNTIF(all_tags[category],K689))</f>
        <v>-1</v>
      </c>
      <c r="W689">
        <f>IF(ISBLANK(L689),-1,COUNTIF(all_tags[],L689)-COUNTIF(all_tags[category],L689))</f>
        <v>-1</v>
      </c>
      <c r="X689">
        <f>IF(ISBLANK(M689),-1,COUNTIF(all_tags[],M689)-COUNTIF(all_tags[category],M689))</f>
        <v>-1</v>
      </c>
      <c r="Y689">
        <f>IF(ISBLANK(N689),-1,COUNTIF(all_tags[],N689)-COUNTIF(all_tags[category],N689))</f>
        <v>-1</v>
      </c>
      <c r="Z689">
        <f>IF(ISBLANK(O689),-1,COUNTIF(all_tags[],O689)-COUNTIF(all_tags[category],O689))</f>
        <v>-1</v>
      </c>
      <c r="AB689" t="str">
        <f>Table5[[#This Row],[link_id]]</f>
        <v>L01480</v>
      </c>
      <c r="AC689" s="5" t="str">
        <f>_xlfn.TEXTJOIN("#",TRUE,
IFERROR(VLOOKUP($F689,all_tags[format],1,FALSE),""),
IFERROR(VLOOKUP($G689,all_tags[format],1,FALSE),""),
IFERROR(VLOOKUP($H689,all_tags[format],1,FALSE),""),
IFERROR(VLOOKUP($I689,all_tags[format],1,FALSE),""),
IFERROR(VLOOKUP($J689,all_tags[format],1,FALSE),""),
IFERROR(VLOOKUP($K689,all_tags[format],1,FALSE),""),
IFERROR(VLOOKUP($L689,all_tags[format],1,FALSE),""),
IFERROR(VLOOKUP($M689,all_tags[format],1,FALSE),""),
IFERROR(VLOOKUP($N689,all_tags[format],1,FALSE),""),
IFERROR(VLOOKUP($O689,all_tags[format],1,FALSE),"")
)</f>
        <v/>
      </c>
      <c r="AD689" s="5" t="str">
        <f>_xlfn.TEXTJOIN("#",TRUE,
IFERROR(VLOOKUP($F689,all_tags[type],1,FALSE),""),
IFERROR(VLOOKUP($G689,all_tags[type],1,FALSE),""),
IFERROR(VLOOKUP($H689,all_tags[type],1,FALSE),""),
IFERROR(VLOOKUP($I689,all_tags[type],1,FALSE),""),
IFERROR(VLOOKUP($J689,all_tags[type],1,FALSE),""),
IFERROR(VLOOKUP($K689,all_tags[type],1,FALSE),""),
IFERROR(VLOOKUP($L689,all_tags[type],1,FALSE),""),
IFERROR(VLOOKUP($M689,all_tags[type],1,FALSE),""),
IFERROR(VLOOKUP($N689,all_tags[type],1,FALSE),""),
IFERROR(VLOOKUP($O689,all_tags[type],1,FALSE),"")
)</f>
        <v>tutorial</v>
      </c>
      <c r="AE689" s="5" t="str">
        <f>_xlfn.TEXTJOIN("#",TRUE,
IFERROR(VLOOKUP($F689,all_tags[level],1,FALSE),""),
IFERROR(VLOOKUP($G689,all_tags[level],1,FALSE),""),
IFERROR(VLOOKUP($H689,all_tags[level],1,FALSE),""),
IFERROR(VLOOKUP($I689,all_tags[level],1,FALSE),""),
IFERROR(VLOOKUP($J689,all_tags[level],1,FALSE),""),
IFERROR(VLOOKUP($K689,all_tags[level],1,FALSE),""),
IFERROR(VLOOKUP($L689,all_tags[level],1,FALSE),""),
IFERROR(VLOOKUP($M689,all_tags[level],1,FALSE),""),
IFERROR(VLOOKUP($N689,all_tags[level],1,FALSE),""),
IFERROR(VLOOKUP($O689,all_tags[level],1,FALSE),"")
)</f>
        <v/>
      </c>
      <c r="AF689" s="5" t="str">
        <f>_xlfn.TEXTJOIN("#",TRUE,
IFERROR(VLOOKUP($F689,all_tags[style],1,FALSE),""),
IFERROR(VLOOKUP($G689,all_tags[style],1,FALSE),""),
IFERROR(VLOOKUP($H689,all_tags[style],1,FALSE),""),
IFERROR(VLOOKUP($I689,all_tags[style],1,FALSE),""),
IFERROR(VLOOKUP($J689,all_tags[style],1,FALSE),""),
IFERROR(VLOOKUP($K689,all_tags[style],1,FALSE),""),
IFERROR(VLOOKUP($L689,all_tags[style],1,FALSE),""),
IFERROR(VLOOKUP($M689,all_tags[style],1,FALSE),""),
IFERROR(VLOOKUP($N689,all_tags[style],1,FALSE),""),
IFERROR(VLOOKUP($O689,all_tags[style],1,FALSE),"")
)</f>
        <v/>
      </c>
      <c r="AG689" s="5" t="str">
        <f>_xlfn.TEXTJOIN("#",TRUE,
IFERROR(VLOOKUP($F689,all_tags[theme],1,FALSE),""),
IFERROR(VLOOKUP($G689,all_tags[theme],1,FALSE),""),
IFERROR(VLOOKUP($H689,all_tags[theme],1,FALSE),""),
IFERROR(VLOOKUP($I689,all_tags[theme],1,FALSE),""),
IFERROR(VLOOKUP($J689,all_tags[theme],1,FALSE),""),
IFERROR(VLOOKUP($K689,all_tags[theme],1,FALSE),""),
IFERROR(VLOOKUP($L689,all_tags[theme],1,FALSE),""),
IFERROR(VLOOKUP($M689,all_tags[theme],1,FALSE),""),
IFERROR(VLOOKUP($N689,all_tags[theme],1,FALSE),""),
IFERROR(VLOOKUP($O689,all_tags[theme],1,FALSE),"")
)</f>
        <v/>
      </c>
      <c r="AH689" s="5" t="str">
        <f>_xlfn.TEXTJOIN("#",TRUE,
IFERROR(VLOOKUP($F689,all_tags[topic],1,FALSE),""),
IFERROR(VLOOKUP($G689,all_tags[topic],1,FALSE),""),
IFERROR(VLOOKUP($H689,all_tags[topic],1,FALSE),""),
IFERROR(VLOOKUP($I689,all_tags[topic],1,FALSE),""),
IFERROR(VLOOKUP($J689,all_tags[topic],1,FALSE),""),
IFERROR(VLOOKUP($K689,all_tags[topic],1,FALSE),""),
IFERROR(VLOOKUP($L689,all_tags[topic],1,FALSE),""),
IFERROR(VLOOKUP($M689,all_tags[topic],1,FALSE),""),
IFERROR(VLOOKUP($N689,all_tags[topic],1,FALSE),""),
IFERROR(VLOOKUP($O689,all_tags[topic],1,FALSE),"")
)</f>
        <v>technique#technology</v>
      </c>
      <c r="AI689" s="5" t="str">
        <f>_xlfn.TEXTJOIN("#",TRUE,
IFERROR(VLOOKUP($F689,all_tags[area],1,FALSE),""),
IFERROR(VLOOKUP($G689,all_tags[area],1,FALSE),""),
IFERROR(VLOOKUP($H689,all_tags[area],1,FALSE),""),
IFERROR(VLOOKUP($I689,all_tags[area],1,FALSE),""),
IFERROR(VLOOKUP($J689,all_tags[area],1,FALSE),""),
IFERROR(VLOOKUP($K689,all_tags[area],1,FALSE),""),
IFERROR(VLOOKUP($L689,all_tags[area],1,FALSE),""),
IFERROR(VLOOKUP($M689,all_tags[area],1,FALSE),""),
IFERROR(VLOOKUP($N689,all_tags[area],1,FALSE),""),
IFERROR(VLOOKUP($O689,all_tags[area],1,FALSE),"")
)</f>
        <v>ml</v>
      </c>
      <c r="AJ689" s="5" t="str">
        <f>_xlfn.TEXTJOIN("#",TRUE,
IFERROR(VLOOKUP($F689,all_tags[technology],1,FALSE),""),
IFERROR(VLOOKUP($G689,all_tags[technology],1,FALSE),""),
IFERROR(VLOOKUP($H689,all_tags[technology],1,FALSE),""),
IFERROR(VLOOKUP($I689,all_tags[technology],1,FALSE),""),
IFERROR(VLOOKUP($J689,all_tags[technology],1,FALSE),""),
IFERROR(VLOOKUP($K689,all_tags[technology],1,FALSE),""),
IFERROR(VLOOKUP($L689,all_tags[technology],1,FALSE),""),
IFERROR(VLOOKUP($M689,all_tags[technology],1,FALSE),""),
IFERROR(VLOOKUP($N689,all_tags[technology],1,FALSE),""),
IFERROR(VLOOKUP($O689,all_tags[technology],1,FALSE),"")
)</f>
        <v>rstats</v>
      </c>
      <c r="AK689" s="5" t="str">
        <f>_xlfn.TEXTJOIN("#",TRUE,
IFERROR(VLOOKUP($F689,all_tags[other],1,FALSE),""),
IFERROR(VLOOKUP($G689,all_tags[other],1,FALSE),""),
IFERROR(VLOOKUP($H689,all_tags[other],1,FALSE),""),
IFERROR(VLOOKUP($I689,all_tags[other],1,FALSE),""),
IFERROR(VLOOKUP($J689,all_tags[other],1,FALSE),""),
IFERROR(VLOOKUP($K689,all_tags[other],1,FALSE),""),
IFERROR(VLOOKUP($L689,all_tags[other],1,FALSE),""),
IFERROR(VLOOKUP($M689,all_tags[other],1,FALSE),""),
IFERROR(VLOOKUP($N689,all_tags[other],1,FALSE),""),
IFERROR(VLOOKUP($O689,all_tags[other],1,FALSE),"")
)</f>
        <v/>
      </c>
      <c r="AL689" t="str">
        <f t="shared" si="10"/>
        <v>tutorial;technique;technology;ml;rstats</v>
      </c>
    </row>
    <row r="690" spans="1:38" x14ac:dyDescent="0.25">
      <c r="A690" t="str">
        <f>source_data[[#This Row],[link_id]]</f>
        <v>L01481</v>
      </c>
      <c r="B690" t="str">
        <f>source_data[[#This Row],[link]]</f>
        <v>https://mailchi.mp/910a871c505c/d4s-01</v>
      </c>
      <c r="C690" t="str">
        <f>source_data[[#This Row],[article_title]]</f>
        <v>Data for Science Newsletter #1</v>
      </c>
      <c r="D690" t="str">
        <f>source_data[[#This Row],[concatenate]]</f>
        <v>article;data-science</v>
      </c>
      <c r="E690">
        <f>source_data[[#This Row],[tag_count]]</f>
        <v>3</v>
      </c>
      <c r="F690" t="str" cm="1">
        <f t="array" ref="F690:G690">_xlfn.TEXTSPLIT(Table5[[#This Row],[concatenate]],";")</f>
        <v>article</v>
      </c>
      <c r="G690" t="str">
        <v>data-science</v>
      </c>
      <c r="Q690">
        <f>IF(ISBLANK(F690),-1,COUNTIF(all_tags[],F690)-COUNTIF(all_tags[category],F690))</f>
        <v>1</v>
      </c>
      <c r="R690">
        <f>IF(ISBLANK(G690),-1,COUNTIF(all_tags[],G690)-COUNTIF(all_tags[category],G690))</f>
        <v>1</v>
      </c>
      <c r="S690">
        <f>IF(ISBLANK(H690),-1,COUNTIF(all_tags[],H690)-COUNTIF(all_tags[category],H690))</f>
        <v>-1</v>
      </c>
      <c r="T690">
        <f>IF(ISBLANK(I690),-1,COUNTIF(all_tags[],I690)-COUNTIF(all_tags[category],I690))</f>
        <v>-1</v>
      </c>
      <c r="U690">
        <f>IF(ISBLANK(J690),-1,COUNTIF(all_tags[],J690)-COUNTIF(all_tags[category],J690))</f>
        <v>-1</v>
      </c>
      <c r="V690">
        <f>IF(ISBLANK(K690),-1,COUNTIF(all_tags[],K690)-COUNTIF(all_tags[category],K690))</f>
        <v>-1</v>
      </c>
      <c r="W690">
        <f>IF(ISBLANK(L690),-1,COUNTIF(all_tags[],L690)-COUNTIF(all_tags[category],L690))</f>
        <v>-1</v>
      </c>
      <c r="X690">
        <f>IF(ISBLANK(M690),-1,COUNTIF(all_tags[],M690)-COUNTIF(all_tags[category],M690))</f>
        <v>-1</v>
      </c>
      <c r="Y690">
        <f>IF(ISBLANK(N690),-1,COUNTIF(all_tags[],N690)-COUNTIF(all_tags[category],N690))</f>
        <v>-1</v>
      </c>
      <c r="Z690">
        <f>IF(ISBLANK(O690),-1,COUNTIF(all_tags[],O690)-COUNTIF(all_tags[category],O690))</f>
        <v>-1</v>
      </c>
      <c r="AB690" t="str">
        <f>Table5[[#This Row],[link_id]]</f>
        <v>L01481</v>
      </c>
      <c r="AC690" s="5" t="str">
        <f>_xlfn.TEXTJOIN("#",TRUE,
IFERROR(VLOOKUP($F690,all_tags[format],1,FALSE),""),
IFERROR(VLOOKUP($G690,all_tags[format],1,FALSE),""),
IFERROR(VLOOKUP($H690,all_tags[format],1,FALSE),""),
IFERROR(VLOOKUP($I690,all_tags[format],1,FALSE),""),
IFERROR(VLOOKUP($J690,all_tags[format],1,FALSE),""),
IFERROR(VLOOKUP($K690,all_tags[format],1,FALSE),""),
IFERROR(VLOOKUP($L690,all_tags[format],1,FALSE),""),
IFERROR(VLOOKUP($M690,all_tags[format],1,FALSE),""),
IFERROR(VLOOKUP($N690,all_tags[format],1,FALSE),""),
IFERROR(VLOOKUP($O690,all_tags[format],1,FALSE),"")
)</f>
        <v>article</v>
      </c>
      <c r="AD690" s="5" t="str">
        <f>_xlfn.TEXTJOIN("#",TRUE,
IFERROR(VLOOKUP($F690,all_tags[type],1,FALSE),""),
IFERROR(VLOOKUP($G690,all_tags[type],1,FALSE),""),
IFERROR(VLOOKUP($H690,all_tags[type],1,FALSE),""),
IFERROR(VLOOKUP($I690,all_tags[type],1,FALSE),""),
IFERROR(VLOOKUP($J690,all_tags[type],1,FALSE),""),
IFERROR(VLOOKUP($K690,all_tags[type],1,FALSE),""),
IFERROR(VLOOKUP($L690,all_tags[type],1,FALSE),""),
IFERROR(VLOOKUP($M690,all_tags[type],1,FALSE),""),
IFERROR(VLOOKUP($N690,all_tags[type],1,FALSE),""),
IFERROR(VLOOKUP($O690,all_tags[type],1,FALSE),"")
)</f>
        <v/>
      </c>
      <c r="AE690" s="5" t="str">
        <f>_xlfn.TEXTJOIN("#",TRUE,
IFERROR(VLOOKUP($F690,all_tags[level],1,FALSE),""),
IFERROR(VLOOKUP($G690,all_tags[level],1,FALSE),""),
IFERROR(VLOOKUP($H690,all_tags[level],1,FALSE),""),
IFERROR(VLOOKUP($I690,all_tags[level],1,FALSE),""),
IFERROR(VLOOKUP($J690,all_tags[level],1,FALSE),""),
IFERROR(VLOOKUP($K690,all_tags[level],1,FALSE),""),
IFERROR(VLOOKUP($L690,all_tags[level],1,FALSE),""),
IFERROR(VLOOKUP($M690,all_tags[level],1,FALSE),""),
IFERROR(VLOOKUP($N690,all_tags[level],1,FALSE),""),
IFERROR(VLOOKUP($O690,all_tags[level],1,FALSE),"")
)</f>
        <v/>
      </c>
      <c r="AF690" s="5" t="str">
        <f>_xlfn.TEXTJOIN("#",TRUE,
IFERROR(VLOOKUP($F690,all_tags[style],1,FALSE),""),
IFERROR(VLOOKUP($G690,all_tags[style],1,FALSE),""),
IFERROR(VLOOKUP($H690,all_tags[style],1,FALSE),""),
IFERROR(VLOOKUP($I690,all_tags[style],1,FALSE),""),
IFERROR(VLOOKUP($J690,all_tags[style],1,FALSE),""),
IFERROR(VLOOKUP($K690,all_tags[style],1,FALSE),""),
IFERROR(VLOOKUP($L690,all_tags[style],1,FALSE),""),
IFERROR(VLOOKUP($M690,all_tags[style],1,FALSE),""),
IFERROR(VLOOKUP($N690,all_tags[style],1,FALSE),""),
IFERROR(VLOOKUP($O690,all_tags[style],1,FALSE),"")
)</f>
        <v/>
      </c>
      <c r="AG690" s="5" t="str">
        <f>_xlfn.TEXTJOIN("#",TRUE,
IFERROR(VLOOKUP($F690,all_tags[theme],1,FALSE),""),
IFERROR(VLOOKUP($G690,all_tags[theme],1,FALSE),""),
IFERROR(VLOOKUP($H690,all_tags[theme],1,FALSE),""),
IFERROR(VLOOKUP($I690,all_tags[theme],1,FALSE),""),
IFERROR(VLOOKUP($J690,all_tags[theme],1,FALSE),""),
IFERROR(VLOOKUP($K690,all_tags[theme],1,FALSE),""),
IFERROR(VLOOKUP($L690,all_tags[theme],1,FALSE),""),
IFERROR(VLOOKUP($M690,all_tags[theme],1,FALSE),""),
IFERROR(VLOOKUP($N690,all_tags[theme],1,FALSE),""),
IFERROR(VLOOKUP($O690,all_tags[theme],1,FALSE),"")
)</f>
        <v>data-science</v>
      </c>
      <c r="AH690" s="5" t="str">
        <f>_xlfn.TEXTJOIN("#",TRUE,
IFERROR(VLOOKUP($F690,all_tags[topic],1,FALSE),""),
IFERROR(VLOOKUP($G690,all_tags[topic],1,FALSE),""),
IFERROR(VLOOKUP($H690,all_tags[topic],1,FALSE),""),
IFERROR(VLOOKUP($I690,all_tags[topic],1,FALSE),""),
IFERROR(VLOOKUP($J690,all_tags[topic],1,FALSE),""),
IFERROR(VLOOKUP($K690,all_tags[topic],1,FALSE),""),
IFERROR(VLOOKUP($L690,all_tags[topic],1,FALSE),""),
IFERROR(VLOOKUP($M690,all_tags[topic],1,FALSE),""),
IFERROR(VLOOKUP($N690,all_tags[topic],1,FALSE),""),
IFERROR(VLOOKUP($O690,all_tags[topic],1,FALSE),"")
)</f>
        <v/>
      </c>
      <c r="AI690" s="5" t="str">
        <f>_xlfn.TEXTJOIN("#",TRUE,
IFERROR(VLOOKUP($F690,all_tags[area],1,FALSE),""),
IFERROR(VLOOKUP($G690,all_tags[area],1,FALSE),""),
IFERROR(VLOOKUP($H690,all_tags[area],1,FALSE),""),
IFERROR(VLOOKUP($I690,all_tags[area],1,FALSE),""),
IFERROR(VLOOKUP($J690,all_tags[area],1,FALSE),""),
IFERROR(VLOOKUP($K690,all_tags[area],1,FALSE),""),
IFERROR(VLOOKUP($L690,all_tags[area],1,FALSE),""),
IFERROR(VLOOKUP($M690,all_tags[area],1,FALSE),""),
IFERROR(VLOOKUP($N690,all_tags[area],1,FALSE),""),
IFERROR(VLOOKUP($O690,all_tags[area],1,FALSE),"")
)</f>
        <v/>
      </c>
      <c r="AJ690" s="5" t="str">
        <f>_xlfn.TEXTJOIN("#",TRUE,
IFERROR(VLOOKUP($F690,all_tags[technology],1,FALSE),""),
IFERROR(VLOOKUP($G690,all_tags[technology],1,FALSE),""),
IFERROR(VLOOKUP($H690,all_tags[technology],1,FALSE),""),
IFERROR(VLOOKUP($I690,all_tags[technology],1,FALSE),""),
IFERROR(VLOOKUP($J690,all_tags[technology],1,FALSE),""),
IFERROR(VLOOKUP($K690,all_tags[technology],1,FALSE),""),
IFERROR(VLOOKUP($L690,all_tags[technology],1,FALSE),""),
IFERROR(VLOOKUP($M690,all_tags[technology],1,FALSE),""),
IFERROR(VLOOKUP($N690,all_tags[technology],1,FALSE),""),
IFERROR(VLOOKUP($O690,all_tags[technology],1,FALSE),"")
)</f>
        <v/>
      </c>
      <c r="AK690" s="5" t="str">
        <f>_xlfn.TEXTJOIN("#",TRUE,
IFERROR(VLOOKUP($F690,all_tags[other],1,FALSE),""),
IFERROR(VLOOKUP($G690,all_tags[other],1,FALSE),""),
IFERROR(VLOOKUP($H690,all_tags[other],1,FALSE),""),
IFERROR(VLOOKUP($I690,all_tags[other],1,FALSE),""),
IFERROR(VLOOKUP($J690,all_tags[other],1,FALSE),""),
IFERROR(VLOOKUP($K690,all_tags[other],1,FALSE),""),
IFERROR(VLOOKUP($L690,all_tags[other],1,FALSE),""),
IFERROR(VLOOKUP($M690,all_tags[other],1,FALSE),""),
IFERROR(VLOOKUP($N690,all_tags[other],1,FALSE),""),
IFERROR(VLOOKUP($O690,all_tags[other],1,FALSE),"")
)</f>
        <v/>
      </c>
      <c r="AL690" t="str">
        <f t="shared" si="10"/>
        <v>article;data-science</v>
      </c>
    </row>
    <row r="691" spans="1:38" x14ac:dyDescent="0.25">
      <c r="A691" t="str">
        <f>source_data[[#This Row],[link_id]]</f>
        <v>L01482</v>
      </c>
      <c r="B691" t="str">
        <f>source_data[[#This Row],[link]]</f>
        <v>https://ropensci.org/technotes/2019/06/07/ropensci-docs/</v>
      </c>
      <c r="C691" t="str">
        <f>source_data[[#This Row],[article_title]]</f>
        <v>Introducing the new rOpenSci docs server</v>
      </c>
      <c r="D691" t="str">
        <f>source_data[[#This Row],[concatenate]]</f>
        <v>post;general;technology;rstats</v>
      </c>
      <c r="E691">
        <f>source_data[[#This Row],[tag_count]]</f>
        <v>4</v>
      </c>
      <c r="F691" t="str" cm="1">
        <f t="array" ref="F691:I691">_xlfn.TEXTSPLIT(Table5[[#This Row],[concatenate]],";")</f>
        <v>post</v>
      </c>
      <c r="G691" t="str">
        <v>general</v>
      </c>
      <c r="H691" t="str">
        <v>technology</v>
      </c>
      <c r="I691" t="str">
        <v>rstats</v>
      </c>
      <c r="Q691">
        <f>IF(ISBLANK(F691),-1,COUNTIF(all_tags[],F691)-COUNTIF(all_tags[category],F691))</f>
        <v>1</v>
      </c>
      <c r="R691">
        <f>IF(ISBLANK(G691),-1,COUNTIF(all_tags[],G691)-COUNTIF(all_tags[category],G691))</f>
        <v>1</v>
      </c>
      <c r="S691">
        <f>IF(ISBLANK(H691),-1,COUNTIF(all_tags[],H691)-COUNTIF(all_tags[category],H691))</f>
        <v>1</v>
      </c>
      <c r="T691">
        <f>IF(ISBLANK(I691),-1,COUNTIF(all_tags[],I691)-COUNTIF(all_tags[category],I691))</f>
        <v>1</v>
      </c>
      <c r="U691">
        <f>IF(ISBLANK(J691),-1,COUNTIF(all_tags[],J691)-COUNTIF(all_tags[category],J691))</f>
        <v>-1</v>
      </c>
      <c r="V691">
        <f>IF(ISBLANK(K691),-1,COUNTIF(all_tags[],K691)-COUNTIF(all_tags[category],K691))</f>
        <v>-1</v>
      </c>
      <c r="W691">
        <f>IF(ISBLANK(L691),-1,COUNTIF(all_tags[],L691)-COUNTIF(all_tags[category],L691))</f>
        <v>-1</v>
      </c>
      <c r="X691">
        <f>IF(ISBLANK(M691),-1,COUNTIF(all_tags[],M691)-COUNTIF(all_tags[category],M691))</f>
        <v>-1</v>
      </c>
      <c r="Y691">
        <f>IF(ISBLANK(N691),-1,COUNTIF(all_tags[],N691)-COUNTIF(all_tags[category],N691))</f>
        <v>-1</v>
      </c>
      <c r="Z691">
        <f>IF(ISBLANK(O691),-1,COUNTIF(all_tags[],O691)-COUNTIF(all_tags[category],O691))</f>
        <v>-1</v>
      </c>
      <c r="AB691" t="str">
        <f>Table5[[#This Row],[link_id]]</f>
        <v>L01482</v>
      </c>
      <c r="AC691" s="5" t="str">
        <f>_xlfn.TEXTJOIN("#",TRUE,
IFERROR(VLOOKUP($F691,all_tags[format],1,FALSE),""),
IFERROR(VLOOKUP($G691,all_tags[format],1,FALSE),""),
IFERROR(VLOOKUP($H691,all_tags[format],1,FALSE),""),
IFERROR(VLOOKUP($I691,all_tags[format],1,FALSE),""),
IFERROR(VLOOKUP($J691,all_tags[format],1,FALSE),""),
IFERROR(VLOOKUP($K691,all_tags[format],1,FALSE),""),
IFERROR(VLOOKUP($L691,all_tags[format],1,FALSE),""),
IFERROR(VLOOKUP($M691,all_tags[format],1,FALSE),""),
IFERROR(VLOOKUP($N691,all_tags[format],1,FALSE),""),
IFERROR(VLOOKUP($O691,all_tags[format],1,FALSE),"")
)</f>
        <v>post</v>
      </c>
      <c r="AD691" s="5" t="str">
        <f>_xlfn.TEXTJOIN("#",TRUE,
IFERROR(VLOOKUP($F691,all_tags[type],1,FALSE),""),
IFERROR(VLOOKUP($G691,all_tags[type],1,FALSE),""),
IFERROR(VLOOKUP($H691,all_tags[type],1,FALSE),""),
IFERROR(VLOOKUP($I691,all_tags[type],1,FALSE),""),
IFERROR(VLOOKUP($J691,all_tags[type],1,FALSE),""),
IFERROR(VLOOKUP($K691,all_tags[type],1,FALSE),""),
IFERROR(VLOOKUP($L691,all_tags[type],1,FALSE),""),
IFERROR(VLOOKUP($M691,all_tags[type],1,FALSE),""),
IFERROR(VLOOKUP($N691,all_tags[type],1,FALSE),""),
IFERROR(VLOOKUP($O691,all_tags[type],1,FALSE),"")
)</f>
        <v>general</v>
      </c>
      <c r="AE691" s="5" t="str">
        <f>_xlfn.TEXTJOIN("#",TRUE,
IFERROR(VLOOKUP($F691,all_tags[level],1,FALSE),""),
IFERROR(VLOOKUP($G691,all_tags[level],1,FALSE),""),
IFERROR(VLOOKUP($H691,all_tags[level],1,FALSE),""),
IFERROR(VLOOKUP($I691,all_tags[level],1,FALSE),""),
IFERROR(VLOOKUP($J691,all_tags[level],1,FALSE),""),
IFERROR(VLOOKUP($K691,all_tags[level],1,FALSE),""),
IFERROR(VLOOKUP($L691,all_tags[level],1,FALSE),""),
IFERROR(VLOOKUP($M691,all_tags[level],1,FALSE),""),
IFERROR(VLOOKUP($N691,all_tags[level],1,FALSE),""),
IFERROR(VLOOKUP($O691,all_tags[level],1,FALSE),"")
)</f>
        <v/>
      </c>
      <c r="AF691" s="5" t="str">
        <f>_xlfn.TEXTJOIN("#",TRUE,
IFERROR(VLOOKUP($F691,all_tags[style],1,FALSE),""),
IFERROR(VLOOKUP($G691,all_tags[style],1,FALSE),""),
IFERROR(VLOOKUP($H691,all_tags[style],1,FALSE),""),
IFERROR(VLOOKUP($I691,all_tags[style],1,FALSE),""),
IFERROR(VLOOKUP($J691,all_tags[style],1,FALSE),""),
IFERROR(VLOOKUP($K691,all_tags[style],1,FALSE),""),
IFERROR(VLOOKUP($L691,all_tags[style],1,FALSE),""),
IFERROR(VLOOKUP($M691,all_tags[style],1,FALSE),""),
IFERROR(VLOOKUP($N691,all_tags[style],1,FALSE),""),
IFERROR(VLOOKUP($O691,all_tags[style],1,FALSE),"")
)</f>
        <v/>
      </c>
      <c r="AG691" s="5" t="str">
        <f>_xlfn.TEXTJOIN("#",TRUE,
IFERROR(VLOOKUP($F691,all_tags[theme],1,FALSE),""),
IFERROR(VLOOKUP($G691,all_tags[theme],1,FALSE),""),
IFERROR(VLOOKUP($H691,all_tags[theme],1,FALSE),""),
IFERROR(VLOOKUP($I691,all_tags[theme],1,FALSE),""),
IFERROR(VLOOKUP($J691,all_tags[theme],1,FALSE),""),
IFERROR(VLOOKUP($K691,all_tags[theme],1,FALSE),""),
IFERROR(VLOOKUP($L691,all_tags[theme],1,FALSE),""),
IFERROR(VLOOKUP($M691,all_tags[theme],1,FALSE),""),
IFERROR(VLOOKUP($N691,all_tags[theme],1,FALSE),""),
IFERROR(VLOOKUP($O691,all_tags[theme],1,FALSE),"")
)</f>
        <v/>
      </c>
      <c r="AH691" s="5" t="str">
        <f>_xlfn.TEXTJOIN("#",TRUE,
IFERROR(VLOOKUP($F691,all_tags[topic],1,FALSE),""),
IFERROR(VLOOKUP($G691,all_tags[topic],1,FALSE),""),
IFERROR(VLOOKUP($H691,all_tags[topic],1,FALSE),""),
IFERROR(VLOOKUP($I691,all_tags[topic],1,FALSE),""),
IFERROR(VLOOKUP($J691,all_tags[topic],1,FALSE),""),
IFERROR(VLOOKUP($K691,all_tags[topic],1,FALSE),""),
IFERROR(VLOOKUP($L691,all_tags[topic],1,FALSE),""),
IFERROR(VLOOKUP($M691,all_tags[topic],1,FALSE),""),
IFERROR(VLOOKUP($N691,all_tags[topic],1,FALSE),""),
IFERROR(VLOOKUP($O691,all_tags[topic],1,FALSE),"")
)</f>
        <v>technology</v>
      </c>
      <c r="AI691" s="5" t="str">
        <f>_xlfn.TEXTJOIN("#",TRUE,
IFERROR(VLOOKUP($F691,all_tags[area],1,FALSE),""),
IFERROR(VLOOKUP($G691,all_tags[area],1,FALSE),""),
IFERROR(VLOOKUP($H691,all_tags[area],1,FALSE),""),
IFERROR(VLOOKUP($I691,all_tags[area],1,FALSE),""),
IFERROR(VLOOKUP($J691,all_tags[area],1,FALSE),""),
IFERROR(VLOOKUP($K691,all_tags[area],1,FALSE),""),
IFERROR(VLOOKUP($L691,all_tags[area],1,FALSE),""),
IFERROR(VLOOKUP($M691,all_tags[area],1,FALSE),""),
IFERROR(VLOOKUP($N691,all_tags[area],1,FALSE),""),
IFERROR(VLOOKUP($O691,all_tags[area],1,FALSE),"")
)</f>
        <v/>
      </c>
      <c r="AJ691" s="5" t="str">
        <f>_xlfn.TEXTJOIN("#",TRUE,
IFERROR(VLOOKUP($F691,all_tags[technology],1,FALSE),""),
IFERROR(VLOOKUP($G691,all_tags[technology],1,FALSE),""),
IFERROR(VLOOKUP($H691,all_tags[technology],1,FALSE),""),
IFERROR(VLOOKUP($I691,all_tags[technology],1,FALSE),""),
IFERROR(VLOOKUP($J691,all_tags[technology],1,FALSE),""),
IFERROR(VLOOKUP($K691,all_tags[technology],1,FALSE),""),
IFERROR(VLOOKUP($L691,all_tags[technology],1,FALSE),""),
IFERROR(VLOOKUP($M691,all_tags[technology],1,FALSE),""),
IFERROR(VLOOKUP($N691,all_tags[technology],1,FALSE),""),
IFERROR(VLOOKUP($O691,all_tags[technology],1,FALSE),"")
)</f>
        <v>rstats</v>
      </c>
      <c r="AK691" s="5" t="str">
        <f>_xlfn.TEXTJOIN("#",TRUE,
IFERROR(VLOOKUP($F691,all_tags[other],1,FALSE),""),
IFERROR(VLOOKUP($G691,all_tags[other],1,FALSE),""),
IFERROR(VLOOKUP($H691,all_tags[other],1,FALSE),""),
IFERROR(VLOOKUP($I691,all_tags[other],1,FALSE),""),
IFERROR(VLOOKUP($J691,all_tags[other],1,FALSE),""),
IFERROR(VLOOKUP($K691,all_tags[other],1,FALSE),""),
IFERROR(VLOOKUP($L691,all_tags[other],1,FALSE),""),
IFERROR(VLOOKUP($M691,all_tags[other],1,FALSE),""),
IFERROR(VLOOKUP($N691,all_tags[other],1,FALSE),""),
IFERROR(VLOOKUP($O691,all_tags[other],1,FALSE),"")
)</f>
        <v/>
      </c>
      <c r="AL691" t="str">
        <f t="shared" si="10"/>
        <v>post;general;technology;rstats</v>
      </c>
    </row>
    <row r="692" spans="1:38" x14ac:dyDescent="0.25">
      <c r="A692" t="str">
        <f>source_data[[#This Row],[link_id]]</f>
        <v>L01483</v>
      </c>
      <c r="B692" t="str">
        <f>source_data[[#This Row],[link]]</f>
        <v>https://www.vesselfinder.com/vessels/KOKUKA-COURAGEOUS-IMO-9568495-MMSI-371880000</v>
      </c>
      <c r="C692" t="str">
        <f>source_data[[#This Row],[article_title]]</f>
        <v>SAKURA ADVANCE</v>
      </c>
      <c r="D692" t="str">
        <f>source_data[[#This Row],[concatenate]]</f>
        <v>site;example;data-viz;inspiration;real-time</v>
      </c>
      <c r="E692">
        <f>source_data[[#This Row],[tag_count]]</f>
        <v>5</v>
      </c>
      <c r="F692" t="str" cm="1">
        <f t="array" ref="F692:J692">_xlfn.TEXTSPLIT(Table5[[#This Row],[concatenate]],";")</f>
        <v>site</v>
      </c>
      <c r="G692" t="str">
        <v>example</v>
      </c>
      <c r="H692" t="str">
        <v>data-viz</v>
      </c>
      <c r="I692" t="str">
        <v>inspiration</v>
      </c>
      <c r="J692" t="str">
        <v>real-time</v>
      </c>
      <c r="Q692">
        <f>IF(ISBLANK(F692),-1,COUNTIF(all_tags[],F692)-COUNTIF(all_tags[category],F692))</f>
        <v>1</v>
      </c>
      <c r="R692">
        <f>IF(ISBLANK(G692),-1,COUNTIF(all_tags[],G692)-COUNTIF(all_tags[category],G692))</f>
        <v>1</v>
      </c>
      <c r="S692">
        <f>IF(ISBLANK(H692),-1,COUNTIF(all_tags[],H692)-COUNTIF(all_tags[category],H692))</f>
        <v>1</v>
      </c>
      <c r="T692">
        <f>IF(ISBLANK(I692),-1,COUNTIF(all_tags[],I692)-COUNTIF(all_tags[category],I692))</f>
        <v>1</v>
      </c>
      <c r="U692">
        <f>IF(ISBLANK(J692),-1,COUNTIF(all_tags[],J692)-COUNTIF(all_tags[category],J692))</f>
        <v>1</v>
      </c>
      <c r="V692">
        <f>IF(ISBLANK(K692),-1,COUNTIF(all_tags[],K692)-COUNTIF(all_tags[category],K692))</f>
        <v>-1</v>
      </c>
      <c r="W692">
        <f>IF(ISBLANK(L692),-1,COUNTIF(all_tags[],L692)-COUNTIF(all_tags[category],L692))</f>
        <v>-1</v>
      </c>
      <c r="X692">
        <f>IF(ISBLANK(M692),-1,COUNTIF(all_tags[],M692)-COUNTIF(all_tags[category],M692))</f>
        <v>-1</v>
      </c>
      <c r="Y692">
        <f>IF(ISBLANK(N692),-1,COUNTIF(all_tags[],N692)-COUNTIF(all_tags[category],N692))</f>
        <v>-1</v>
      </c>
      <c r="Z692">
        <f>IF(ISBLANK(O692),-1,COUNTIF(all_tags[],O692)-COUNTIF(all_tags[category],O692))</f>
        <v>-1</v>
      </c>
      <c r="AB692" t="str">
        <f>Table5[[#This Row],[link_id]]</f>
        <v>L01483</v>
      </c>
      <c r="AC692" s="5" t="str">
        <f>_xlfn.TEXTJOIN("#",TRUE,
IFERROR(VLOOKUP($F692,all_tags[format],1,FALSE),""),
IFERROR(VLOOKUP($G692,all_tags[format],1,FALSE),""),
IFERROR(VLOOKUP($H692,all_tags[format],1,FALSE),""),
IFERROR(VLOOKUP($I692,all_tags[format],1,FALSE),""),
IFERROR(VLOOKUP($J692,all_tags[format],1,FALSE),""),
IFERROR(VLOOKUP($K692,all_tags[format],1,FALSE),""),
IFERROR(VLOOKUP($L692,all_tags[format],1,FALSE),""),
IFERROR(VLOOKUP($M692,all_tags[format],1,FALSE),""),
IFERROR(VLOOKUP($N692,all_tags[format],1,FALSE),""),
IFERROR(VLOOKUP($O692,all_tags[format],1,FALSE),"")
)</f>
        <v>site</v>
      </c>
      <c r="AD692" s="5" t="str">
        <f>_xlfn.TEXTJOIN("#",TRUE,
IFERROR(VLOOKUP($F692,all_tags[type],1,FALSE),""),
IFERROR(VLOOKUP($G692,all_tags[type],1,FALSE),""),
IFERROR(VLOOKUP($H692,all_tags[type],1,FALSE),""),
IFERROR(VLOOKUP($I692,all_tags[type],1,FALSE),""),
IFERROR(VLOOKUP($J692,all_tags[type],1,FALSE),""),
IFERROR(VLOOKUP($K692,all_tags[type],1,FALSE),""),
IFERROR(VLOOKUP($L692,all_tags[type],1,FALSE),""),
IFERROR(VLOOKUP($M692,all_tags[type],1,FALSE),""),
IFERROR(VLOOKUP($N692,all_tags[type],1,FALSE),""),
IFERROR(VLOOKUP($O692,all_tags[type],1,FALSE),"")
)</f>
        <v/>
      </c>
      <c r="AE692" s="5" t="str">
        <f>_xlfn.TEXTJOIN("#",TRUE,
IFERROR(VLOOKUP($F692,all_tags[level],1,FALSE),""),
IFERROR(VLOOKUP($G692,all_tags[level],1,FALSE),""),
IFERROR(VLOOKUP($H692,all_tags[level],1,FALSE),""),
IFERROR(VLOOKUP($I692,all_tags[level],1,FALSE),""),
IFERROR(VLOOKUP($J692,all_tags[level],1,FALSE),""),
IFERROR(VLOOKUP($K692,all_tags[level],1,FALSE),""),
IFERROR(VLOOKUP($L692,all_tags[level],1,FALSE),""),
IFERROR(VLOOKUP($M692,all_tags[level],1,FALSE),""),
IFERROR(VLOOKUP($N692,all_tags[level],1,FALSE),""),
IFERROR(VLOOKUP($O692,all_tags[level],1,FALSE),"")
)</f>
        <v>example</v>
      </c>
      <c r="AF692" s="5" t="str">
        <f>_xlfn.TEXTJOIN("#",TRUE,
IFERROR(VLOOKUP($F692,all_tags[style],1,FALSE),""),
IFERROR(VLOOKUP($G692,all_tags[style],1,FALSE),""),
IFERROR(VLOOKUP($H692,all_tags[style],1,FALSE),""),
IFERROR(VLOOKUP($I692,all_tags[style],1,FALSE),""),
IFERROR(VLOOKUP($J692,all_tags[style],1,FALSE),""),
IFERROR(VLOOKUP($K692,all_tags[style],1,FALSE),""),
IFERROR(VLOOKUP($L692,all_tags[style],1,FALSE),""),
IFERROR(VLOOKUP($M692,all_tags[style],1,FALSE),""),
IFERROR(VLOOKUP($N692,all_tags[style],1,FALSE),""),
IFERROR(VLOOKUP($O692,all_tags[style],1,FALSE),"")
)</f>
        <v/>
      </c>
      <c r="AG692" s="5" t="str">
        <f>_xlfn.TEXTJOIN("#",TRUE,
IFERROR(VLOOKUP($F692,all_tags[theme],1,FALSE),""),
IFERROR(VLOOKUP($G692,all_tags[theme],1,FALSE),""),
IFERROR(VLOOKUP($H692,all_tags[theme],1,FALSE),""),
IFERROR(VLOOKUP($I692,all_tags[theme],1,FALSE),""),
IFERROR(VLOOKUP($J692,all_tags[theme],1,FALSE),""),
IFERROR(VLOOKUP($K692,all_tags[theme],1,FALSE),""),
IFERROR(VLOOKUP($L692,all_tags[theme],1,FALSE),""),
IFERROR(VLOOKUP($M692,all_tags[theme],1,FALSE),""),
IFERROR(VLOOKUP($N692,all_tags[theme],1,FALSE),""),
IFERROR(VLOOKUP($O692,all_tags[theme],1,FALSE),"")
)</f>
        <v>data-viz</v>
      </c>
      <c r="AH692" s="5" t="str">
        <f>_xlfn.TEXTJOIN("#",TRUE,
IFERROR(VLOOKUP($F692,all_tags[topic],1,FALSE),""),
IFERROR(VLOOKUP($G692,all_tags[topic],1,FALSE),""),
IFERROR(VLOOKUP($H692,all_tags[topic],1,FALSE),""),
IFERROR(VLOOKUP($I692,all_tags[topic],1,FALSE),""),
IFERROR(VLOOKUP($J692,all_tags[topic],1,FALSE),""),
IFERROR(VLOOKUP($K692,all_tags[topic],1,FALSE),""),
IFERROR(VLOOKUP($L692,all_tags[topic],1,FALSE),""),
IFERROR(VLOOKUP($M692,all_tags[topic],1,FALSE),""),
IFERROR(VLOOKUP($N692,all_tags[topic],1,FALSE),""),
IFERROR(VLOOKUP($O692,all_tags[topic],1,FALSE),"")
)</f>
        <v/>
      </c>
      <c r="AI692" s="5" t="str">
        <f>_xlfn.TEXTJOIN("#",TRUE,
IFERROR(VLOOKUP($F692,all_tags[area],1,FALSE),""),
IFERROR(VLOOKUP($G692,all_tags[area],1,FALSE),""),
IFERROR(VLOOKUP($H692,all_tags[area],1,FALSE),""),
IFERROR(VLOOKUP($I692,all_tags[area],1,FALSE),""),
IFERROR(VLOOKUP($J692,all_tags[area],1,FALSE),""),
IFERROR(VLOOKUP($K692,all_tags[area],1,FALSE),""),
IFERROR(VLOOKUP($L692,all_tags[area],1,FALSE),""),
IFERROR(VLOOKUP($M692,all_tags[area],1,FALSE),""),
IFERROR(VLOOKUP($N692,all_tags[area],1,FALSE),""),
IFERROR(VLOOKUP($O692,all_tags[area],1,FALSE),"")
)</f>
        <v>real-time</v>
      </c>
      <c r="AJ692" s="5" t="str">
        <f>_xlfn.TEXTJOIN("#",TRUE,
IFERROR(VLOOKUP($F692,all_tags[technology],1,FALSE),""),
IFERROR(VLOOKUP($G692,all_tags[technology],1,FALSE),""),
IFERROR(VLOOKUP($H692,all_tags[technology],1,FALSE),""),
IFERROR(VLOOKUP($I692,all_tags[technology],1,FALSE),""),
IFERROR(VLOOKUP($J692,all_tags[technology],1,FALSE),""),
IFERROR(VLOOKUP($K692,all_tags[technology],1,FALSE),""),
IFERROR(VLOOKUP($L692,all_tags[technology],1,FALSE),""),
IFERROR(VLOOKUP($M692,all_tags[technology],1,FALSE),""),
IFERROR(VLOOKUP($N692,all_tags[technology],1,FALSE),""),
IFERROR(VLOOKUP($O692,all_tags[technology],1,FALSE),"")
)</f>
        <v/>
      </c>
      <c r="AK692" s="5" t="str">
        <f>_xlfn.TEXTJOIN("#",TRUE,
IFERROR(VLOOKUP($F692,all_tags[other],1,FALSE),""),
IFERROR(VLOOKUP($G692,all_tags[other],1,FALSE),""),
IFERROR(VLOOKUP($H692,all_tags[other],1,FALSE),""),
IFERROR(VLOOKUP($I692,all_tags[other],1,FALSE),""),
IFERROR(VLOOKUP($J692,all_tags[other],1,FALSE),""),
IFERROR(VLOOKUP($K692,all_tags[other],1,FALSE),""),
IFERROR(VLOOKUP($L692,all_tags[other],1,FALSE),""),
IFERROR(VLOOKUP($M692,all_tags[other],1,FALSE),""),
IFERROR(VLOOKUP($N692,all_tags[other],1,FALSE),""),
IFERROR(VLOOKUP($O692,all_tags[other],1,FALSE),"")
)</f>
        <v>inspiration</v>
      </c>
      <c r="AL692" t="str">
        <f t="shared" si="10"/>
        <v>site;example;data-viz;real-time;inspiration</v>
      </c>
    </row>
    <row r="693" spans="1:38" x14ac:dyDescent="0.25">
      <c r="A693" t="str">
        <f>source_data[[#This Row],[link_id]]</f>
        <v>L01484</v>
      </c>
      <c r="B693" t="str">
        <f>source_data[[#This Row],[link]]</f>
        <v>http://10qviz.org/timelines-revisited/</v>
      </c>
      <c r="C693" t="str">
        <f>source_data[[#This Row],[article_title]]</f>
        <v>Timelines, Revisited</v>
      </c>
      <c r="D693" t="str">
        <f>source_data[[#This Row],[concatenate]]</f>
        <v>post;general;data-viz;technique</v>
      </c>
      <c r="E693">
        <f>source_data[[#This Row],[tag_count]]</f>
        <v>5</v>
      </c>
      <c r="F693" t="str" cm="1">
        <f t="array" ref="F693:I693">_xlfn.TEXTSPLIT(Table5[[#This Row],[concatenate]],";")</f>
        <v>post</v>
      </c>
      <c r="G693" t="str">
        <v>general</v>
      </c>
      <c r="H693" t="str">
        <v>data-viz</v>
      </c>
      <c r="I693" t="str">
        <v>technique</v>
      </c>
      <c r="Q693">
        <f>IF(ISBLANK(F693),-1,COUNTIF(all_tags[],F693)-COUNTIF(all_tags[category],F693))</f>
        <v>1</v>
      </c>
      <c r="R693">
        <f>IF(ISBLANK(G693),-1,COUNTIF(all_tags[],G693)-COUNTIF(all_tags[category],G693))</f>
        <v>1</v>
      </c>
      <c r="S693">
        <f>IF(ISBLANK(H693),-1,COUNTIF(all_tags[],H693)-COUNTIF(all_tags[category],H693))</f>
        <v>1</v>
      </c>
      <c r="T693">
        <f>IF(ISBLANK(I693),-1,COUNTIF(all_tags[],I693)-COUNTIF(all_tags[category],I693))</f>
        <v>1</v>
      </c>
      <c r="U693">
        <f>IF(ISBLANK(J693),-1,COUNTIF(all_tags[],J693)-COUNTIF(all_tags[category],J693))</f>
        <v>-1</v>
      </c>
      <c r="V693">
        <f>IF(ISBLANK(K693),-1,COUNTIF(all_tags[],K693)-COUNTIF(all_tags[category],K693))</f>
        <v>-1</v>
      </c>
      <c r="W693">
        <f>IF(ISBLANK(L693),-1,COUNTIF(all_tags[],L693)-COUNTIF(all_tags[category],L693))</f>
        <v>-1</v>
      </c>
      <c r="X693">
        <f>IF(ISBLANK(M693),-1,COUNTIF(all_tags[],M693)-COUNTIF(all_tags[category],M693))</f>
        <v>-1</v>
      </c>
      <c r="Y693">
        <f>IF(ISBLANK(N693),-1,COUNTIF(all_tags[],N693)-COUNTIF(all_tags[category],N693))</f>
        <v>-1</v>
      </c>
      <c r="Z693">
        <f>IF(ISBLANK(O693),-1,COUNTIF(all_tags[],O693)-COUNTIF(all_tags[category],O693))</f>
        <v>-1</v>
      </c>
      <c r="AB693" t="str">
        <f>Table5[[#This Row],[link_id]]</f>
        <v>L01484</v>
      </c>
      <c r="AC693" s="5" t="str">
        <f>_xlfn.TEXTJOIN("#",TRUE,
IFERROR(VLOOKUP($F693,all_tags[format],1,FALSE),""),
IFERROR(VLOOKUP($G693,all_tags[format],1,FALSE),""),
IFERROR(VLOOKUP($H693,all_tags[format],1,FALSE),""),
IFERROR(VLOOKUP($I693,all_tags[format],1,FALSE),""),
IFERROR(VLOOKUP($J693,all_tags[format],1,FALSE),""),
IFERROR(VLOOKUP($K693,all_tags[format],1,FALSE),""),
IFERROR(VLOOKUP($L693,all_tags[format],1,FALSE),""),
IFERROR(VLOOKUP($M693,all_tags[format],1,FALSE),""),
IFERROR(VLOOKUP($N693,all_tags[format],1,FALSE),""),
IFERROR(VLOOKUP($O693,all_tags[format],1,FALSE),"")
)</f>
        <v>post</v>
      </c>
      <c r="AD693" s="5" t="str">
        <f>_xlfn.TEXTJOIN("#",TRUE,
IFERROR(VLOOKUP($F693,all_tags[type],1,FALSE),""),
IFERROR(VLOOKUP($G693,all_tags[type],1,FALSE),""),
IFERROR(VLOOKUP($H693,all_tags[type],1,FALSE),""),
IFERROR(VLOOKUP($I693,all_tags[type],1,FALSE),""),
IFERROR(VLOOKUP($J693,all_tags[type],1,FALSE),""),
IFERROR(VLOOKUP($K693,all_tags[type],1,FALSE),""),
IFERROR(VLOOKUP($L693,all_tags[type],1,FALSE),""),
IFERROR(VLOOKUP($M693,all_tags[type],1,FALSE),""),
IFERROR(VLOOKUP($N693,all_tags[type],1,FALSE),""),
IFERROR(VLOOKUP($O693,all_tags[type],1,FALSE),"")
)</f>
        <v>general</v>
      </c>
      <c r="AE693" s="5" t="str">
        <f>_xlfn.TEXTJOIN("#",TRUE,
IFERROR(VLOOKUP($F693,all_tags[level],1,FALSE),""),
IFERROR(VLOOKUP($G693,all_tags[level],1,FALSE),""),
IFERROR(VLOOKUP($H693,all_tags[level],1,FALSE),""),
IFERROR(VLOOKUP($I693,all_tags[level],1,FALSE),""),
IFERROR(VLOOKUP($J693,all_tags[level],1,FALSE),""),
IFERROR(VLOOKUP($K693,all_tags[level],1,FALSE),""),
IFERROR(VLOOKUP($L693,all_tags[level],1,FALSE),""),
IFERROR(VLOOKUP($M693,all_tags[level],1,FALSE),""),
IFERROR(VLOOKUP($N693,all_tags[level],1,FALSE),""),
IFERROR(VLOOKUP($O693,all_tags[level],1,FALSE),"")
)</f>
        <v/>
      </c>
      <c r="AF693" s="5" t="str">
        <f>_xlfn.TEXTJOIN("#",TRUE,
IFERROR(VLOOKUP($F693,all_tags[style],1,FALSE),""),
IFERROR(VLOOKUP($G693,all_tags[style],1,FALSE),""),
IFERROR(VLOOKUP($H693,all_tags[style],1,FALSE),""),
IFERROR(VLOOKUP($I693,all_tags[style],1,FALSE),""),
IFERROR(VLOOKUP($J693,all_tags[style],1,FALSE),""),
IFERROR(VLOOKUP($K693,all_tags[style],1,FALSE),""),
IFERROR(VLOOKUP($L693,all_tags[style],1,FALSE),""),
IFERROR(VLOOKUP($M693,all_tags[style],1,FALSE),""),
IFERROR(VLOOKUP($N693,all_tags[style],1,FALSE),""),
IFERROR(VLOOKUP($O693,all_tags[style],1,FALSE),"")
)</f>
        <v/>
      </c>
      <c r="AG693" s="5" t="str">
        <f>_xlfn.TEXTJOIN("#",TRUE,
IFERROR(VLOOKUP($F693,all_tags[theme],1,FALSE),""),
IFERROR(VLOOKUP($G693,all_tags[theme],1,FALSE),""),
IFERROR(VLOOKUP($H693,all_tags[theme],1,FALSE),""),
IFERROR(VLOOKUP($I693,all_tags[theme],1,FALSE),""),
IFERROR(VLOOKUP($J693,all_tags[theme],1,FALSE),""),
IFERROR(VLOOKUP($K693,all_tags[theme],1,FALSE),""),
IFERROR(VLOOKUP($L693,all_tags[theme],1,FALSE),""),
IFERROR(VLOOKUP($M693,all_tags[theme],1,FALSE),""),
IFERROR(VLOOKUP($N693,all_tags[theme],1,FALSE),""),
IFERROR(VLOOKUP($O693,all_tags[theme],1,FALSE),"")
)</f>
        <v>data-viz</v>
      </c>
      <c r="AH693" s="5" t="str">
        <f>_xlfn.TEXTJOIN("#",TRUE,
IFERROR(VLOOKUP($F693,all_tags[topic],1,FALSE),""),
IFERROR(VLOOKUP($G693,all_tags[topic],1,FALSE),""),
IFERROR(VLOOKUP($H693,all_tags[topic],1,FALSE),""),
IFERROR(VLOOKUP($I693,all_tags[topic],1,FALSE),""),
IFERROR(VLOOKUP($J693,all_tags[topic],1,FALSE),""),
IFERROR(VLOOKUP($K693,all_tags[topic],1,FALSE),""),
IFERROR(VLOOKUP($L693,all_tags[topic],1,FALSE),""),
IFERROR(VLOOKUP($M693,all_tags[topic],1,FALSE),""),
IFERROR(VLOOKUP($N693,all_tags[topic],1,FALSE),""),
IFERROR(VLOOKUP($O693,all_tags[topic],1,FALSE),"")
)</f>
        <v>technique</v>
      </c>
      <c r="AI693" s="5" t="str">
        <f>_xlfn.TEXTJOIN("#",TRUE,
IFERROR(VLOOKUP($F693,all_tags[area],1,FALSE),""),
IFERROR(VLOOKUP($G693,all_tags[area],1,FALSE),""),
IFERROR(VLOOKUP($H693,all_tags[area],1,FALSE),""),
IFERROR(VLOOKUP($I693,all_tags[area],1,FALSE),""),
IFERROR(VLOOKUP($J693,all_tags[area],1,FALSE),""),
IFERROR(VLOOKUP($K693,all_tags[area],1,FALSE),""),
IFERROR(VLOOKUP($L693,all_tags[area],1,FALSE),""),
IFERROR(VLOOKUP($M693,all_tags[area],1,FALSE),""),
IFERROR(VLOOKUP($N693,all_tags[area],1,FALSE),""),
IFERROR(VLOOKUP($O693,all_tags[area],1,FALSE),"")
)</f>
        <v/>
      </c>
      <c r="AJ693" s="5" t="str">
        <f>_xlfn.TEXTJOIN("#",TRUE,
IFERROR(VLOOKUP($F693,all_tags[technology],1,FALSE),""),
IFERROR(VLOOKUP($G693,all_tags[technology],1,FALSE),""),
IFERROR(VLOOKUP($H693,all_tags[technology],1,FALSE),""),
IFERROR(VLOOKUP($I693,all_tags[technology],1,FALSE),""),
IFERROR(VLOOKUP($J693,all_tags[technology],1,FALSE),""),
IFERROR(VLOOKUP($K693,all_tags[technology],1,FALSE),""),
IFERROR(VLOOKUP($L693,all_tags[technology],1,FALSE),""),
IFERROR(VLOOKUP($M693,all_tags[technology],1,FALSE),""),
IFERROR(VLOOKUP($N693,all_tags[technology],1,FALSE),""),
IFERROR(VLOOKUP($O693,all_tags[technology],1,FALSE),"")
)</f>
        <v/>
      </c>
      <c r="AK693" s="5" t="str">
        <f>_xlfn.TEXTJOIN("#",TRUE,
IFERROR(VLOOKUP($F693,all_tags[other],1,FALSE),""),
IFERROR(VLOOKUP($G693,all_tags[other],1,FALSE),""),
IFERROR(VLOOKUP($H693,all_tags[other],1,FALSE),""),
IFERROR(VLOOKUP($I693,all_tags[other],1,FALSE),""),
IFERROR(VLOOKUP($J693,all_tags[other],1,FALSE),""),
IFERROR(VLOOKUP($K693,all_tags[other],1,FALSE),""),
IFERROR(VLOOKUP($L693,all_tags[other],1,FALSE),""),
IFERROR(VLOOKUP($M693,all_tags[other],1,FALSE),""),
IFERROR(VLOOKUP($N693,all_tags[other],1,FALSE),""),
IFERROR(VLOOKUP($O693,all_tags[other],1,FALSE),"")
)</f>
        <v/>
      </c>
      <c r="AL693" t="str">
        <f t="shared" si="10"/>
        <v>post;general;data-viz;technique</v>
      </c>
    </row>
    <row r="694" spans="1:38" x14ac:dyDescent="0.25">
      <c r="A694" t="str">
        <f>source_data[[#This Row],[link_id]]</f>
        <v>L01487</v>
      </c>
      <c r="B694" t="str">
        <f>source_data[[#This Row],[link]]</f>
        <v>https://www.r-bloggers.com/exploring-categorical-data-with-inspectdf/</v>
      </c>
      <c r="C694" t="str">
        <f>source_data[[#This Row],[article_title]]</f>
        <v>Exploring Categorical Data With Inspectdf</v>
      </c>
      <c r="D694" t="str">
        <f>source_data[[#This Row],[concatenate]]</f>
        <v>tutorial;tool;technology;data-processing;rstats</v>
      </c>
      <c r="E694">
        <f>source_data[[#This Row],[tag_count]]</f>
        <v>5</v>
      </c>
      <c r="F694" t="str" cm="1">
        <f t="array" ref="F694:J694">_xlfn.TEXTSPLIT(Table5[[#This Row],[concatenate]],";")</f>
        <v>tutorial</v>
      </c>
      <c r="G694" t="str">
        <v>tool</v>
      </c>
      <c r="H694" t="str">
        <v>technology</v>
      </c>
      <c r="I694" t="str">
        <v>data-processing</v>
      </c>
      <c r="J694" t="str">
        <v>rstats</v>
      </c>
      <c r="Q694">
        <f>IF(ISBLANK(F694),-1,COUNTIF(all_tags[],F694)-COUNTIF(all_tags[category],F694))</f>
        <v>1</v>
      </c>
      <c r="R694">
        <f>IF(ISBLANK(G694),-1,COUNTIF(all_tags[],G694)-COUNTIF(all_tags[category],G694))</f>
        <v>1</v>
      </c>
      <c r="S694">
        <f>IF(ISBLANK(H694),-1,COUNTIF(all_tags[],H694)-COUNTIF(all_tags[category],H694))</f>
        <v>1</v>
      </c>
      <c r="T694">
        <f>IF(ISBLANK(I694),-1,COUNTIF(all_tags[],I694)-COUNTIF(all_tags[category],I694))</f>
        <v>1</v>
      </c>
      <c r="U694">
        <f>IF(ISBLANK(J694),-1,COUNTIF(all_tags[],J694)-COUNTIF(all_tags[category],J694))</f>
        <v>1</v>
      </c>
      <c r="V694">
        <f>IF(ISBLANK(K694),-1,COUNTIF(all_tags[],K694)-COUNTIF(all_tags[category],K694))</f>
        <v>-1</v>
      </c>
      <c r="W694">
        <f>IF(ISBLANK(L694),-1,COUNTIF(all_tags[],L694)-COUNTIF(all_tags[category],L694))</f>
        <v>-1</v>
      </c>
      <c r="X694">
        <f>IF(ISBLANK(M694),-1,COUNTIF(all_tags[],M694)-COUNTIF(all_tags[category],M694))</f>
        <v>-1</v>
      </c>
      <c r="Y694">
        <f>IF(ISBLANK(N694),-1,COUNTIF(all_tags[],N694)-COUNTIF(all_tags[category],N694))</f>
        <v>-1</v>
      </c>
      <c r="Z694">
        <f>IF(ISBLANK(O694),-1,COUNTIF(all_tags[],O694)-COUNTIF(all_tags[category],O694))</f>
        <v>-1</v>
      </c>
      <c r="AB694" t="str">
        <f>Table5[[#This Row],[link_id]]</f>
        <v>L01487</v>
      </c>
      <c r="AC694" s="5" t="str">
        <f>_xlfn.TEXTJOIN("#",TRUE,
IFERROR(VLOOKUP($F694,all_tags[format],1,FALSE),""),
IFERROR(VLOOKUP($G694,all_tags[format],1,FALSE),""),
IFERROR(VLOOKUP($H694,all_tags[format],1,FALSE),""),
IFERROR(VLOOKUP($I694,all_tags[format],1,FALSE),""),
IFERROR(VLOOKUP($J694,all_tags[format],1,FALSE),""),
IFERROR(VLOOKUP($K694,all_tags[format],1,FALSE),""),
IFERROR(VLOOKUP($L694,all_tags[format],1,FALSE),""),
IFERROR(VLOOKUP($M694,all_tags[format],1,FALSE),""),
IFERROR(VLOOKUP($N694,all_tags[format],1,FALSE),""),
IFERROR(VLOOKUP($O694,all_tags[format],1,FALSE),"")
)</f>
        <v/>
      </c>
      <c r="AD694" s="5" t="str">
        <f>_xlfn.TEXTJOIN("#",TRUE,
IFERROR(VLOOKUP($F694,all_tags[type],1,FALSE),""),
IFERROR(VLOOKUP($G694,all_tags[type],1,FALSE),""),
IFERROR(VLOOKUP($H694,all_tags[type],1,FALSE),""),
IFERROR(VLOOKUP($I694,all_tags[type],1,FALSE),""),
IFERROR(VLOOKUP($J694,all_tags[type],1,FALSE),""),
IFERROR(VLOOKUP($K694,all_tags[type],1,FALSE),""),
IFERROR(VLOOKUP($L694,all_tags[type],1,FALSE),""),
IFERROR(VLOOKUP($M694,all_tags[type],1,FALSE),""),
IFERROR(VLOOKUP($N694,all_tags[type],1,FALSE),""),
IFERROR(VLOOKUP($O694,all_tags[type],1,FALSE),"")
)</f>
        <v>tutorial</v>
      </c>
      <c r="AE694" s="5" t="str">
        <f>_xlfn.TEXTJOIN("#",TRUE,
IFERROR(VLOOKUP($F694,all_tags[level],1,FALSE),""),
IFERROR(VLOOKUP($G694,all_tags[level],1,FALSE),""),
IFERROR(VLOOKUP($H694,all_tags[level],1,FALSE),""),
IFERROR(VLOOKUP($I694,all_tags[level],1,FALSE),""),
IFERROR(VLOOKUP($J694,all_tags[level],1,FALSE),""),
IFERROR(VLOOKUP($K694,all_tags[level],1,FALSE),""),
IFERROR(VLOOKUP($L694,all_tags[level],1,FALSE),""),
IFERROR(VLOOKUP($M694,all_tags[level],1,FALSE),""),
IFERROR(VLOOKUP($N694,all_tags[level],1,FALSE),""),
IFERROR(VLOOKUP($O694,all_tags[level],1,FALSE),"")
)</f>
        <v/>
      </c>
      <c r="AF694" s="5" t="str">
        <f>_xlfn.TEXTJOIN("#",TRUE,
IFERROR(VLOOKUP($F694,all_tags[style],1,FALSE),""),
IFERROR(VLOOKUP($G694,all_tags[style],1,FALSE),""),
IFERROR(VLOOKUP($H694,all_tags[style],1,FALSE),""),
IFERROR(VLOOKUP($I694,all_tags[style],1,FALSE),""),
IFERROR(VLOOKUP($J694,all_tags[style],1,FALSE),""),
IFERROR(VLOOKUP($K694,all_tags[style],1,FALSE),""),
IFERROR(VLOOKUP($L694,all_tags[style],1,FALSE),""),
IFERROR(VLOOKUP($M694,all_tags[style],1,FALSE),""),
IFERROR(VLOOKUP($N694,all_tags[style],1,FALSE),""),
IFERROR(VLOOKUP($O694,all_tags[style],1,FALSE),"")
)</f>
        <v/>
      </c>
      <c r="AG694" s="5" t="str">
        <f>_xlfn.TEXTJOIN("#",TRUE,
IFERROR(VLOOKUP($F694,all_tags[theme],1,FALSE),""),
IFERROR(VLOOKUP($G694,all_tags[theme],1,FALSE),""),
IFERROR(VLOOKUP($H694,all_tags[theme],1,FALSE),""),
IFERROR(VLOOKUP($I694,all_tags[theme],1,FALSE),""),
IFERROR(VLOOKUP($J694,all_tags[theme],1,FALSE),""),
IFERROR(VLOOKUP($K694,all_tags[theme],1,FALSE),""),
IFERROR(VLOOKUP($L694,all_tags[theme],1,FALSE),""),
IFERROR(VLOOKUP($M694,all_tags[theme],1,FALSE),""),
IFERROR(VLOOKUP($N694,all_tags[theme],1,FALSE),""),
IFERROR(VLOOKUP($O694,all_tags[theme],1,FALSE),"")
)</f>
        <v/>
      </c>
      <c r="AH694" s="5" t="str">
        <f>_xlfn.TEXTJOIN("#",TRUE,
IFERROR(VLOOKUP($F694,all_tags[topic],1,FALSE),""),
IFERROR(VLOOKUP($G694,all_tags[topic],1,FALSE),""),
IFERROR(VLOOKUP($H694,all_tags[topic],1,FALSE),""),
IFERROR(VLOOKUP($I694,all_tags[topic],1,FALSE),""),
IFERROR(VLOOKUP($J694,all_tags[topic],1,FALSE),""),
IFERROR(VLOOKUP($K694,all_tags[topic],1,FALSE),""),
IFERROR(VLOOKUP($L694,all_tags[topic],1,FALSE),""),
IFERROR(VLOOKUP($M694,all_tags[topic],1,FALSE),""),
IFERROR(VLOOKUP($N694,all_tags[topic],1,FALSE),""),
IFERROR(VLOOKUP($O694,all_tags[topic],1,FALSE),"")
)</f>
        <v>tool#technology</v>
      </c>
      <c r="AI694" s="5" t="str">
        <f>_xlfn.TEXTJOIN("#",TRUE,
IFERROR(VLOOKUP($F694,all_tags[area],1,FALSE),""),
IFERROR(VLOOKUP($G694,all_tags[area],1,FALSE),""),
IFERROR(VLOOKUP($H694,all_tags[area],1,FALSE),""),
IFERROR(VLOOKUP($I694,all_tags[area],1,FALSE),""),
IFERROR(VLOOKUP($J694,all_tags[area],1,FALSE),""),
IFERROR(VLOOKUP($K694,all_tags[area],1,FALSE),""),
IFERROR(VLOOKUP($L694,all_tags[area],1,FALSE),""),
IFERROR(VLOOKUP($M694,all_tags[area],1,FALSE),""),
IFERROR(VLOOKUP($N694,all_tags[area],1,FALSE),""),
IFERROR(VLOOKUP($O694,all_tags[area],1,FALSE),"")
)</f>
        <v>data-processing</v>
      </c>
      <c r="AJ694" s="5" t="str">
        <f>_xlfn.TEXTJOIN("#",TRUE,
IFERROR(VLOOKUP($F694,all_tags[technology],1,FALSE),""),
IFERROR(VLOOKUP($G694,all_tags[technology],1,FALSE),""),
IFERROR(VLOOKUP($H694,all_tags[technology],1,FALSE),""),
IFERROR(VLOOKUP($I694,all_tags[technology],1,FALSE),""),
IFERROR(VLOOKUP($J694,all_tags[technology],1,FALSE),""),
IFERROR(VLOOKUP($K694,all_tags[technology],1,FALSE),""),
IFERROR(VLOOKUP($L694,all_tags[technology],1,FALSE),""),
IFERROR(VLOOKUP($M694,all_tags[technology],1,FALSE),""),
IFERROR(VLOOKUP($N694,all_tags[technology],1,FALSE),""),
IFERROR(VLOOKUP($O694,all_tags[technology],1,FALSE),"")
)</f>
        <v>rstats</v>
      </c>
      <c r="AK694" s="5" t="str">
        <f>_xlfn.TEXTJOIN("#",TRUE,
IFERROR(VLOOKUP($F694,all_tags[other],1,FALSE),""),
IFERROR(VLOOKUP($G694,all_tags[other],1,FALSE),""),
IFERROR(VLOOKUP($H694,all_tags[other],1,FALSE),""),
IFERROR(VLOOKUP($I694,all_tags[other],1,FALSE),""),
IFERROR(VLOOKUP($J694,all_tags[other],1,FALSE),""),
IFERROR(VLOOKUP($K694,all_tags[other],1,FALSE),""),
IFERROR(VLOOKUP($L694,all_tags[other],1,FALSE),""),
IFERROR(VLOOKUP($M694,all_tags[other],1,FALSE),""),
IFERROR(VLOOKUP($N694,all_tags[other],1,FALSE),""),
IFERROR(VLOOKUP($O694,all_tags[other],1,FALSE),"")
)</f>
        <v/>
      </c>
      <c r="AL694" t="str">
        <f t="shared" si="10"/>
        <v>tutorial;tool;technology;data-processing;rstats</v>
      </c>
    </row>
    <row r="695" spans="1:38" x14ac:dyDescent="0.25">
      <c r="A695" t="str">
        <f>source_data[[#This Row],[link_id]]</f>
        <v>L01488</v>
      </c>
      <c r="B695" t="str">
        <f>source_data[[#This Row],[link]]</f>
        <v>https://www.r-bloggers.com/interactive-network-visualization-with-r/</v>
      </c>
      <c r="C695" t="str">
        <f>source_data[[#This Row],[article_title]]</f>
        <v>Interactive Network Visualization with R</v>
      </c>
      <c r="D695" t="str">
        <f>source_data[[#This Row],[concatenate]]</f>
        <v>tutorial;data-viz;technique;technology;graph;rstats</v>
      </c>
      <c r="E695">
        <f>source_data[[#This Row],[tag_count]]</f>
        <v>6</v>
      </c>
      <c r="F695" t="str" cm="1">
        <f t="array" ref="F695:K695">_xlfn.TEXTSPLIT(Table5[[#This Row],[concatenate]],";")</f>
        <v>tutorial</v>
      </c>
      <c r="G695" t="str">
        <v>data-viz</v>
      </c>
      <c r="H695" t="str">
        <v>technique</v>
      </c>
      <c r="I695" t="str">
        <v>technology</v>
      </c>
      <c r="J695" t="str">
        <v>graph</v>
      </c>
      <c r="K695" t="str">
        <v>rstats</v>
      </c>
      <c r="Q695">
        <f>IF(ISBLANK(F695),-1,COUNTIF(all_tags[],F695)-COUNTIF(all_tags[category],F695))</f>
        <v>1</v>
      </c>
      <c r="R695">
        <f>IF(ISBLANK(G695),-1,COUNTIF(all_tags[],G695)-COUNTIF(all_tags[category],G695))</f>
        <v>1</v>
      </c>
      <c r="S695">
        <f>IF(ISBLANK(H695),-1,COUNTIF(all_tags[],H695)-COUNTIF(all_tags[category],H695))</f>
        <v>1</v>
      </c>
      <c r="T695">
        <f>IF(ISBLANK(I695),-1,COUNTIF(all_tags[],I695)-COUNTIF(all_tags[category],I695))</f>
        <v>1</v>
      </c>
      <c r="U695">
        <f>IF(ISBLANK(J695),-1,COUNTIF(all_tags[],J695)-COUNTIF(all_tags[category],J695))</f>
        <v>1</v>
      </c>
      <c r="V695">
        <f>IF(ISBLANK(K695),-1,COUNTIF(all_tags[],K695)-COUNTIF(all_tags[category],K695))</f>
        <v>1</v>
      </c>
      <c r="W695">
        <f>IF(ISBLANK(L695),-1,COUNTIF(all_tags[],L695)-COUNTIF(all_tags[category],L695))</f>
        <v>-1</v>
      </c>
      <c r="X695">
        <f>IF(ISBLANK(M695),-1,COUNTIF(all_tags[],M695)-COUNTIF(all_tags[category],M695))</f>
        <v>-1</v>
      </c>
      <c r="Y695">
        <f>IF(ISBLANK(N695),-1,COUNTIF(all_tags[],N695)-COUNTIF(all_tags[category],N695))</f>
        <v>-1</v>
      </c>
      <c r="Z695">
        <f>IF(ISBLANK(O695),-1,COUNTIF(all_tags[],O695)-COUNTIF(all_tags[category],O695))</f>
        <v>-1</v>
      </c>
      <c r="AB695" t="str">
        <f>Table5[[#This Row],[link_id]]</f>
        <v>L01488</v>
      </c>
      <c r="AC695" s="5" t="str">
        <f>_xlfn.TEXTJOIN("#",TRUE,
IFERROR(VLOOKUP($F695,all_tags[format],1,FALSE),""),
IFERROR(VLOOKUP($G695,all_tags[format],1,FALSE),""),
IFERROR(VLOOKUP($H695,all_tags[format],1,FALSE),""),
IFERROR(VLOOKUP($I695,all_tags[format],1,FALSE),""),
IFERROR(VLOOKUP($J695,all_tags[format],1,FALSE),""),
IFERROR(VLOOKUP($K695,all_tags[format],1,FALSE),""),
IFERROR(VLOOKUP($L695,all_tags[format],1,FALSE),""),
IFERROR(VLOOKUP($M695,all_tags[format],1,FALSE),""),
IFERROR(VLOOKUP($N695,all_tags[format],1,FALSE),""),
IFERROR(VLOOKUP($O695,all_tags[format],1,FALSE),"")
)</f>
        <v/>
      </c>
      <c r="AD695" s="5" t="str">
        <f>_xlfn.TEXTJOIN("#",TRUE,
IFERROR(VLOOKUP($F695,all_tags[type],1,FALSE),""),
IFERROR(VLOOKUP($G695,all_tags[type],1,FALSE),""),
IFERROR(VLOOKUP($H695,all_tags[type],1,FALSE),""),
IFERROR(VLOOKUP($I695,all_tags[type],1,FALSE),""),
IFERROR(VLOOKUP($J695,all_tags[type],1,FALSE),""),
IFERROR(VLOOKUP($K695,all_tags[type],1,FALSE),""),
IFERROR(VLOOKUP($L695,all_tags[type],1,FALSE),""),
IFERROR(VLOOKUP($M695,all_tags[type],1,FALSE),""),
IFERROR(VLOOKUP($N695,all_tags[type],1,FALSE),""),
IFERROR(VLOOKUP($O695,all_tags[type],1,FALSE),"")
)</f>
        <v>tutorial</v>
      </c>
      <c r="AE695" s="5" t="str">
        <f>_xlfn.TEXTJOIN("#",TRUE,
IFERROR(VLOOKUP($F695,all_tags[level],1,FALSE),""),
IFERROR(VLOOKUP($G695,all_tags[level],1,FALSE),""),
IFERROR(VLOOKUP($H695,all_tags[level],1,FALSE),""),
IFERROR(VLOOKUP($I695,all_tags[level],1,FALSE),""),
IFERROR(VLOOKUP($J695,all_tags[level],1,FALSE),""),
IFERROR(VLOOKUP($K695,all_tags[level],1,FALSE),""),
IFERROR(VLOOKUP($L695,all_tags[level],1,FALSE),""),
IFERROR(VLOOKUP($M695,all_tags[level],1,FALSE),""),
IFERROR(VLOOKUP($N695,all_tags[level],1,FALSE),""),
IFERROR(VLOOKUP($O695,all_tags[level],1,FALSE),"")
)</f>
        <v/>
      </c>
      <c r="AF695" s="5" t="str">
        <f>_xlfn.TEXTJOIN("#",TRUE,
IFERROR(VLOOKUP($F695,all_tags[style],1,FALSE),""),
IFERROR(VLOOKUP($G695,all_tags[style],1,FALSE),""),
IFERROR(VLOOKUP($H695,all_tags[style],1,FALSE),""),
IFERROR(VLOOKUP($I695,all_tags[style],1,FALSE),""),
IFERROR(VLOOKUP($J695,all_tags[style],1,FALSE),""),
IFERROR(VLOOKUP($K695,all_tags[style],1,FALSE),""),
IFERROR(VLOOKUP($L695,all_tags[style],1,FALSE),""),
IFERROR(VLOOKUP($M695,all_tags[style],1,FALSE),""),
IFERROR(VLOOKUP($N695,all_tags[style],1,FALSE),""),
IFERROR(VLOOKUP($O695,all_tags[style],1,FALSE),"")
)</f>
        <v/>
      </c>
      <c r="AG695" s="5" t="str">
        <f>_xlfn.TEXTJOIN("#",TRUE,
IFERROR(VLOOKUP($F695,all_tags[theme],1,FALSE),""),
IFERROR(VLOOKUP($G695,all_tags[theme],1,FALSE),""),
IFERROR(VLOOKUP($H695,all_tags[theme],1,FALSE),""),
IFERROR(VLOOKUP($I695,all_tags[theme],1,FALSE),""),
IFERROR(VLOOKUP($J695,all_tags[theme],1,FALSE),""),
IFERROR(VLOOKUP($K695,all_tags[theme],1,FALSE),""),
IFERROR(VLOOKUP($L695,all_tags[theme],1,FALSE),""),
IFERROR(VLOOKUP($M695,all_tags[theme],1,FALSE),""),
IFERROR(VLOOKUP($N695,all_tags[theme],1,FALSE),""),
IFERROR(VLOOKUP($O695,all_tags[theme],1,FALSE),"")
)</f>
        <v>data-viz</v>
      </c>
      <c r="AH695" s="5" t="str">
        <f>_xlfn.TEXTJOIN("#",TRUE,
IFERROR(VLOOKUP($F695,all_tags[topic],1,FALSE),""),
IFERROR(VLOOKUP($G695,all_tags[topic],1,FALSE),""),
IFERROR(VLOOKUP($H695,all_tags[topic],1,FALSE),""),
IFERROR(VLOOKUP($I695,all_tags[topic],1,FALSE),""),
IFERROR(VLOOKUP($J695,all_tags[topic],1,FALSE),""),
IFERROR(VLOOKUP($K695,all_tags[topic],1,FALSE),""),
IFERROR(VLOOKUP($L695,all_tags[topic],1,FALSE),""),
IFERROR(VLOOKUP($M695,all_tags[topic],1,FALSE),""),
IFERROR(VLOOKUP($N695,all_tags[topic],1,FALSE),""),
IFERROR(VLOOKUP($O695,all_tags[topic],1,FALSE),"")
)</f>
        <v>technique#technology</v>
      </c>
      <c r="AI695" s="5" t="str">
        <f>_xlfn.TEXTJOIN("#",TRUE,
IFERROR(VLOOKUP($F695,all_tags[area],1,FALSE),""),
IFERROR(VLOOKUP($G695,all_tags[area],1,FALSE),""),
IFERROR(VLOOKUP($H695,all_tags[area],1,FALSE),""),
IFERROR(VLOOKUP($I695,all_tags[area],1,FALSE),""),
IFERROR(VLOOKUP($J695,all_tags[area],1,FALSE),""),
IFERROR(VLOOKUP($K695,all_tags[area],1,FALSE),""),
IFERROR(VLOOKUP($L695,all_tags[area],1,FALSE),""),
IFERROR(VLOOKUP($M695,all_tags[area],1,FALSE),""),
IFERROR(VLOOKUP($N695,all_tags[area],1,FALSE),""),
IFERROR(VLOOKUP($O695,all_tags[area],1,FALSE),"")
)</f>
        <v>graph</v>
      </c>
      <c r="AJ695" s="5" t="str">
        <f>_xlfn.TEXTJOIN("#",TRUE,
IFERROR(VLOOKUP($F695,all_tags[technology],1,FALSE),""),
IFERROR(VLOOKUP($G695,all_tags[technology],1,FALSE),""),
IFERROR(VLOOKUP($H695,all_tags[technology],1,FALSE),""),
IFERROR(VLOOKUP($I695,all_tags[technology],1,FALSE),""),
IFERROR(VLOOKUP($J695,all_tags[technology],1,FALSE),""),
IFERROR(VLOOKUP($K695,all_tags[technology],1,FALSE),""),
IFERROR(VLOOKUP($L695,all_tags[technology],1,FALSE),""),
IFERROR(VLOOKUP($M695,all_tags[technology],1,FALSE),""),
IFERROR(VLOOKUP($N695,all_tags[technology],1,FALSE),""),
IFERROR(VLOOKUP($O695,all_tags[technology],1,FALSE),"")
)</f>
        <v>rstats</v>
      </c>
      <c r="AK695" s="5" t="str">
        <f>_xlfn.TEXTJOIN("#",TRUE,
IFERROR(VLOOKUP($F695,all_tags[other],1,FALSE),""),
IFERROR(VLOOKUP($G695,all_tags[other],1,FALSE),""),
IFERROR(VLOOKUP($H695,all_tags[other],1,FALSE),""),
IFERROR(VLOOKUP($I695,all_tags[other],1,FALSE),""),
IFERROR(VLOOKUP($J695,all_tags[other],1,FALSE),""),
IFERROR(VLOOKUP($K695,all_tags[other],1,FALSE),""),
IFERROR(VLOOKUP($L695,all_tags[other],1,FALSE),""),
IFERROR(VLOOKUP($M695,all_tags[other],1,FALSE),""),
IFERROR(VLOOKUP($N695,all_tags[other],1,FALSE),""),
IFERROR(VLOOKUP($O695,all_tags[other],1,FALSE),"")
)</f>
        <v/>
      </c>
      <c r="AL695" t="str">
        <f t="shared" si="10"/>
        <v>tutorial;data-viz;technique;technology;graph;rstats</v>
      </c>
    </row>
    <row r="696" spans="1:38" x14ac:dyDescent="0.25">
      <c r="A696" t="str">
        <f>source_data[[#This Row],[link_id]]</f>
        <v>L01490</v>
      </c>
      <c r="B696" t="str">
        <f>source_data[[#This Row],[link]]</f>
        <v>https://jmarriott.com/posts/vlookup-in-r/</v>
      </c>
      <c r="C696" t="str">
        <f>source_data[[#This Row],[article_title]]</f>
        <v>VLOOKUP in R with Schwartau Beehive Data</v>
      </c>
      <c r="D696" t="str">
        <f>source_data[[#This Row],[concatenate]]</f>
        <v>post;tool;technique;technology;rstats;tidyverse</v>
      </c>
      <c r="E696">
        <f>source_data[[#This Row],[tag_count]]</f>
        <v>4</v>
      </c>
      <c r="F696" t="str" cm="1">
        <f t="array" ref="F696:K696">_xlfn.TEXTSPLIT(Table5[[#This Row],[concatenate]],";")</f>
        <v>post</v>
      </c>
      <c r="G696" t="str">
        <v>tool</v>
      </c>
      <c r="H696" t="str">
        <v>technique</v>
      </c>
      <c r="I696" t="str">
        <v>technology</v>
      </c>
      <c r="J696" t="str">
        <v>rstats</v>
      </c>
      <c r="K696" t="str">
        <v>tidyverse</v>
      </c>
      <c r="Q696">
        <f>IF(ISBLANK(F696),-1,COUNTIF(all_tags[],F696)-COUNTIF(all_tags[category],F696))</f>
        <v>1</v>
      </c>
      <c r="R696">
        <f>IF(ISBLANK(G696),-1,COUNTIF(all_tags[],G696)-COUNTIF(all_tags[category],G696))</f>
        <v>1</v>
      </c>
      <c r="S696">
        <f>IF(ISBLANK(H696),-1,COUNTIF(all_tags[],H696)-COUNTIF(all_tags[category],H696))</f>
        <v>1</v>
      </c>
      <c r="T696">
        <f>IF(ISBLANK(I696),-1,COUNTIF(all_tags[],I696)-COUNTIF(all_tags[category],I696))</f>
        <v>1</v>
      </c>
      <c r="U696">
        <f>IF(ISBLANK(J696),-1,COUNTIF(all_tags[],J696)-COUNTIF(all_tags[category],J696))</f>
        <v>1</v>
      </c>
      <c r="V696">
        <f>IF(ISBLANK(K696),-1,COUNTIF(all_tags[],K696)-COUNTIF(all_tags[category],K696))</f>
        <v>1</v>
      </c>
      <c r="W696">
        <f>IF(ISBLANK(L696),-1,COUNTIF(all_tags[],L696)-COUNTIF(all_tags[category],L696))</f>
        <v>-1</v>
      </c>
      <c r="X696">
        <f>IF(ISBLANK(M696),-1,COUNTIF(all_tags[],M696)-COUNTIF(all_tags[category],M696))</f>
        <v>-1</v>
      </c>
      <c r="Y696">
        <f>IF(ISBLANK(N696),-1,COUNTIF(all_tags[],N696)-COUNTIF(all_tags[category],N696))</f>
        <v>-1</v>
      </c>
      <c r="Z696">
        <f>IF(ISBLANK(O696),-1,COUNTIF(all_tags[],O696)-COUNTIF(all_tags[category],O696))</f>
        <v>-1</v>
      </c>
      <c r="AB696" t="str">
        <f>Table5[[#This Row],[link_id]]</f>
        <v>L01490</v>
      </c>
      <c r="AC696" s="5" t="str">
        <f>_xlfn.TEXTJOIN("#",TRUE,
IFERROR(VLOOKUP($F696,all_tags[format],1,FALSE),""),
IFERROR(VLOOKUP($G696,all_tags[format],1,FALSE),""),
IFERROR(VLOOKUP($H696,all_tags[format],1,FALSE),""),
IFERROR(VLOOKUP($I696,all_tags[format],1,FALSE),""),
IFERROR(VLOOKUP($J696,all_tags[format],1,FALSE),""),
IFERROR(VLOOKUP($K696,all_tags[format],1,FALSE),""),
IFERROR(VLOOKUP($L696,all_tags[format],1,FALSE),""),
IFERROR(VLOOKUP($M696,all_tags[format],1,FALSE),""),
IFERROR(VLOOKUP($N696,all_tags[format],1,FALSE),""),
IFERROR(VLOOKUP($O696,all_tags[format],1,FALSE),"")
)</f>
        <v>post</v>
      </c>
      <c r="AD696" s="5" t="str">
        <f>_xlfn.TEXTJOIN("#",TRUE,
IFERROR(VLOOKUP($F696,all_tags[type],1,FALSE),""),
IFERROR(VLOOKUP($G696,all_tags[type],1,FALSE),""),
IFERROR(VLOOKUP($H696,all_tags[type],1,FALSE),""),
IFERROR(VLOOKUP($I696,all_tags[type],1,FALSE),""),
IFERROR(VLOOKUP($J696,all_tags[type],1,FALSE),""),
IFERROR(VLOOKUP($K696,all_tags[type],1,FALSE),""),
IFERROR(VLOOKUP($L696,all_tags[type],1,FALSE),""),
IFERROR(VLOOKUP($M696,all_tags[type],1,FALSE),""),
IFERROR(VLOOKUP($N696,all_tags[type],1,FALSE),""),
IFERROR(VLOOKUP($O696,all_tags[type],1,FALSE),"")
)</f>
        <v/>
      </c>
      <c r="AE696" s="5" t="str">
        <f>_xlfn.TEXTJOIN("#",TRUE,
IFERROR(VLOOKUP($F696,all_tags[level],1,FALSE),""),
IFERROR(VLOOKUP($G696,all_tags[level],1,FALSE),""),
IFERROR(VLOOKUP($H696,all_tags[level],1,FALSE),""),
IFERROR(VLOOKUP($I696,all_tags[level],1,FALSE),""),
IFERROR(VLOOKUP($J696,all_tags[level],1,FALSE),""),
IFERROR(VLOOKUP($K696,all_tags[level],1,FALSE),""),
IFERROR(VLOOKUP($L696,all_tags[level],1,FALSE),""),
IFERROR(VLOOKUP($M696,all_tags[level],1,FALSE),""),
IFERROR(VLOOKUP($N696,all_tags[level],1,FALSE),""),
IFERROR(VLOOKUP($O696,all_tags[level],1,FALSE),"")
)</f>
        <v/>
      </c>
      <c r="AF696" s="5" t="str">
        <f>_xlfn.TEXTJOIN("#",TRUE,
IFERROR(VLOOKUP($F696,all_tags[style],1,FALSE),""),
IFERROR(VLOOKUP($G696,all_tags[style],1,FALSE),""),
IFERROR(VLOOKUP($H696,all_tags[style],1,FALSE),""),
IFERROR(VLOOKUP($I696,all_tags[style],1,FALSE),""),
IFERROR(VLOOKUP($J696,all_tags[style],1,FALSE),""),
IFERROR(VLOOKUP($K696,all_tags[style],1,FALSE),""),
IFERROR(VLOOKUP($L696,all_tags[style],1,FALSE),""),
IFERROR(VLOOKUP($M696,all_tags[style],1,FALSE),""),
IFERROR(VLOOKUP($N696,all_tags[style],1,FALSE),""),
IFERROR(VLOOKUP($O696,all_tags[style],1,FALSE),"")
)</f>
        <v/>
      </c>
      <c r="AG696" s="5" t="str">
        <f>_xlfn.TEXTJOIN("#",TRUE,
IFERROR(VLOOKUP($F696,all_tags[theme],1,FALSE),""),
IFERROR(VLOOKUP($G696,all_tags[theme],1,FALSE),""),
IFERROR(VLOOKUP($H696,all_tags[theme],1,FALSE),""),
IFERROR(VLOOKUP($I696,all_tags[theme],1,FALSE),""),
IFERROR(VLOOKUP($J696,all_tags[theme],1,FALSE),""),
IFERROR(VLOOKUP($K696,all_tags[theme],1,FALSE),""),
IFERROR(VLOOKUP($L696,all_tags[theme],1,FALSE),""),
IFERROR(VLOOKUP($M696,all_tags[theme],1,FALSE),""),
IFERROR(VLOOKUP($N696,all_tags[theme],1,FALSE),""),
IFERROR(VLOOKUP($O696,all_tags[theme],1,FALSE),"")
)</f>
        <v/>
      </c>
      <c r="AH696" s="5" t="str">
        <f>_xlfn.TEXTJOIN("#",TRUE,
IFERROR(VLOOKUP($F696,all_tags[topic],1,FALSE),""),
IFERROR(VLOOKUP($G696,all_tags[topic],1,FALSE),""),
IFERROR(VLOOKUP($H696,all_tags[topic],1,FALSE),""),
IFERROR(VLOOKUP($I696,all_tags[topic],1,FALSE),""),
IFERROR(VLOOKUP($J696,all_tags[topic],1,FALSE),""),
IFERROR(VLOOKUP($K696,all_tags[topic],1,FALSE),""),
IFERROR(VLOOKUP($L696,all_tags[topic],1,FALSE),""),
IFERROR(VLOOKUP($M696,all_tags[topic],1,FALSE),""),
IFERROR(VLOOKUP($N696,all_tags[topic],1,FALSE),""),
IFERROR(VLOOKUP($O696,all_tags[topic],1,FALSE),"")
)</f>
        <v>tool#technique#technology</v>
      </c>
      <c r="AI696" s="5" t="str">
        <f>_xlfn.TEXTJOIN("#",TRUE,
IFERROR(VLOOKUP($F696,all_tags[area],1,FALSE),""),
IFERROR(VLOOKUP($G696,all_tags[area],1,FALSE),""),
IFERROR(VLOOKUP($H696,all_tags[area],1,FALSE),""),
IFERROR(VLOOKUP($I696,all_tags[area],1,FALSE),""),
IFERROR(VLOOKUP($J696,all_tags[area],1,FALSE),""),
IFERROR(VLOOKUP($K696,all_tags[area],1,FALSE),""),
IFERROR(VLOOKUP($L696,all_tags[area],1,FALSE),""),
IFERROR(VLOOKUP($M696,all_tags[area],1,FALSE),""),
IFERROR(VLOOKUP($N696,all_tags[area],1,FALSE),""),
IFERROR(VLOOKUP($O696,all_tags[area],1,FALSE),"")
)</f>
        <v/>
      </c>
      <c r="AJ696" s="5" t="str">
        <f>_xlfn.TEXTJOIN("#",TRUE,
IFERROR(VLOOKUP($F696,all_tags[technology],1,FALSE),""),
IFERROR(VLOOKUP($G696,all_tags[technology],1,FALSE),""),
IFERROR(VLOOKUP($H696,all_tags[technology],1,FALSE),""),
IFERROR(VLOOKUP($I696,all_tags[technology],1,FALSE),""),
IFERROR(VLOOKUP($J696,all_tags[technology],1,FALSE),""),
IFERROR(VLOOKUP($K696,all_tags[technology],1,FALSE),""),
IFERROR(VLOOKUP($L696,all_tags[technology],1,FALSE),""),
IFERROR(VLOOKUP($M696,all_tags[technology],1,FALSE),""),
IFERROR(VLOOKUP($N696,all_tags[technology],1,FALSE),""),
IFERROR(VLOOKUP($O696,all_tags[technology],1,FALSE),"")
)</f>
        <v>rstats#tidyverse</v>
      </c>
      <c r="AK696" s="5" t="str">
        <f>_xlfn.TEXTJOIN("#",TRUE,
IFERROR(VLOOKUP($F696,all_tags[other],1,FALSE),""),
IFERROR(VLOOKUP($G696,all_tags[other],1,FALSE),""),
IFERROR(VLOOKUP($H696,all_tags[other],1,FALSE),""),
IFERROR(VLOOKUP($I696,all_tags[other],1,FALSE),""),
IFERROR(VLOOKUP($J696,all_tags[other],1,FALSE),""),
IFERROR(VLOOKUP($K696,all_tags[other],1,FALSE),""),
IFERROR(VLOOKUP($L696,all_tags[other],1,FALSE),""),
IFERROR(VLOOKUP($M696,all_tags[other],1,FALSE),""),
IFERROR(VLOOKUP($N696,all_tags[other],1,FALSE),""),
IFERROR(VLOOKUP($O696,all_tags[other],1,FALSE),"")
)</f>
        <v/>
      </c>
      <c r="AL696" t="str">
        <f t="shared" si="10"/>
        <v>post;tool;technique;technology;rstats;tidyverse</v>
      </c>
    </row>
    <row r="697" spans="1:38" x14ac:dyDescent="0.25">
      <c r="A697" t="str">
        <f>source_data[[#This Row],[link_id]]</f>
        <v>L01491</v>
      </c>
      <c r="B697" t="str">
        <f>source_data[[#This Row],[link]]</f>
        <v>https://juliasilge.com/blog/reorder-within/</v>
      </c>
      <c r="C697" t="str">
        <f>source_data[[#This Row],[article_title]]</f>
        <v>Reordering and facetting for ggplot2</v>
      </c>
      <c r="D697" t="str">
        <f>source_data[[#This Row],[concatenate]]</f>
        <v>post;tip;technology;chart;rstats;ggplot</v>
      </c>
      <c r="E697">
        <f>source_data[[#This Row],[tag_count]]</f>
        <v>5</v>
      </c>
      <c r="F697" t="str" cm="1">
        <f t="array" ref="F697:K697">_xlfn.TEXTSPLIT(Table5[[#This Row],[concatenate]],";")</f>
        <v>post</v>
      </c>
      <c r="G697" t="str">
        <v>tip</v>
      </c>
      <c r="H697" t="str">
        <v>technology</v>
      </c>
      <c r="I697" t="str">
        <v>chart</v>
      </c>
      <c r="J697" t="str">
        <v>rstats</v>
      </c>
      <c r="K697" t="str">
        <v>ggplot</v>
      </c>
      <c r="Q697">
        <f>IF(ISBLANK(F697),-1,COUNTIF(all_tags[],F697)-COUNTIF(all_tags[category],F697))</f>
        <v>1</v>
      </c>
      <c r="R697">
        <f>IF(ISBLANK(G697),-1,COUNTIF(all_tags[],G697)-COUNTIF(all_tags[category],G697))</f>
        <v>1</v>
      </c>
      <c r="S697">
        <f>IF(ISBLANK(H697),-1,COUNTIF(all_tags[],H697)-COUNTIF(all_tags[category],H697))</f>
        <v>1</v>
      </c>
      <c r="T697">
        <f>IF(ISBLANK(I697),-1,COUNTIF(all_tags[],I697)-COUNTIF(all_tags[category],I697))</f>
        <v>1</v>
      </c>
      <c r="U697">
        <f>IF(ISBLANK(J697),-1,COUNTIF(all_tags[],J697)-COUNTIF(all_tags[category],J697))</f>
        <v>1</v>
      </c>
      <c r="V697">
        <f>IF(ISBLANK(K697),-1,COUNTIF(all_tags[],K697)-COUNTIF(all_tags[category],K697))</f>
        <v>0</v>
      </c>
      <c r="W697">
        <f>IF(ISBLANK(L697),-1,COUNTIF(all_tags[],L697)-COUNTIF(all_tags[category],L697))</f>
        <v>-1</v>
      </c>
      <c r="X697">
        <f>IF(ISBLANK(M697),-1,COUNTIF(all_tags[],M697)-COUNTIF(all_tags[category],M697))</f>
        <v>-1</v>
      </c>
      <c r="Y697">
        <f>IF(ISBLANK(N697),-1,COUNTIF(all_tags[],N697)-COUNTIF(all_tags[category],N697))</f>
        <v>-1</v>
      </c>
      <c r="Z697">
        <f>IF(ISBLANK(O697),-1,COUNTIF(all_tags[],O697)-COUNTIF(all_tags[category],O697))</f>
        <v>-1</v>
      </c>
      <c r="AB697" t="str">
        <f>Table5[[#This Row],[link_id]]</f>
        <v>L01491</v>
      </c>
      <c r="AC697" s="5" t="str">
        <f>_xlfn.TEXTJOIN("#",TRUE,
IFERROR(VLOOKUP($F697,all_tags[format],1,FALSE),""),
IFERROR(VLOOKUP($G697,all_tags[format],1,FALSE),""),
IFERROR(VLOOKUP($H697,all_tags[format],1,FALSE),""),
IFERROR(VLOOKUP($I697,all_tags[format],1,FALSE),""),
IFERROR(VLOOKUP($J697,all_tags[format],1,FALSE),""),
IFERROR(VLOOKUP($K697,all_tags[format],1,FALSE),""),
IFERROR(VLOOKUP($L697,all_tags[format],1,FALSE),""),
IFERROR(VLOOKUP($M697,all_tags[format],1,FALSE),""),
IFERROR(VLOOKUP($N697,all_tags[format],1,FALSE),""),
IFERROR(VLOOKUP($O697,all_tags[format],1,FALSE),"")
)</f>
        <v>post</v>
      </c>
      <c r="AD697" s="5" t="str">
        <f>_xlfn.TEXTJOIN("#",TRUE,
IFERROR(VLOOKUP($F697,all_tags[type],1,FALSE),""),
IFERROR(VLOOKUP($G697,all_tags[type],1,FALSE),""),
IFERROR(VLOOKUP($H697,all_tags[type],1,FALSE),""),
IFERROR(VLOOKUP($I697,all_tags[type],1,FALSE),""),
IFERROR(VLOOKUP($J697,all_tags[type],1,FALSE),""),
IFERROR(VLOOKUP($K697,all_tags[type],1,FALSE),""),
IFERROR(VLOOKUP($L697,all_tags[type],1,FALSE),""),
IFERROR(VLOOKUP($M697,all_tags[type],1,FALSE),""),
IFERROR(VLOOKUP($N697,all_tags[type],1,FALSE),""),
IFERROR(VLOOKUP($O697,all_tags[type],1,FALSE),"")
)</f>
        <v>tip</v>
      </c>
      <c r="AE697" s="5" t="str">
        <f>_xlfn.TEXTJOIN("#",TRUE,
IFERROR(VLOOKUP($F697,all_tags[level],1,FALSE),""),
IFERROR(VLOOKUP($G697,all_tags[level],1,FALSE),""),
IFERROR(VLOOKUP($H697,all_tags[level],1,FALSE),""),
IFERROR(VLOOKUP($I697,all_tags[level],1,FALSE),""),
IFERROR(VLOOKUP($J697,all_tags[level],1,FALSE),""),
IFERROR(VLOOKUP($K697,all_tags[level],1,FALSE),""),
IFERROR(VLOOKUP($L697,all_tags[level],1,FALSE),""),
IFERROR(VLOOKUP($M697,all_tags[level],1,FALSE),""),
IFERROR(VLOOKUP($N697,all_tags[level],1,FALSE),""),
IFERROR(VLOOKUP($O697,all_tags[level],1,FALSE),"")
)</f>
        <v/>
      </c>
      <c r="AF697" s="5" t="str">
        <f>_xlfn.TEXTJOIN("#",TRUE,
IFERROR(VLOOKUP($F697,all_tags[style],1,FALSE),""),
IFERROR(VLOOKUP($G697,all_tags[style],1,FALSE),""),
IFERROR(VLOOKUP($H697,all_tags[style],1,FALSE),""),
IFERROR(VLOOKUP($I697,all_tags[style],1,FALSE),""),
IFERROR(VLOOKUP($J697,all_tags[style],1,FALSE),""),
IFERROR(VLOOKUP($K697,all_tags[style],1,FALSE),""),
IFERROR(VLOOKUP($L697,all_tags[style],1,FALSE),""),
IFERROR(VLOOKUP($M697,all_tags[style],1,FALSE),""),
IFERROR(VLOOKUP($N697,all_tags[style],1,FALSE),""),
IFERROR(VLOOKUP($O697,all_tags[style],1,FALSE),"")
)</f>
        <v/>
      </c>
      <c r="AG697" s="5" t="str">
        <f>_xlfn.TEXTJOIN("#",TRUE,
IFERROR(VLOOKUP($F697,all_tags[theme],1,FALSE),""),
IFERROR(VLOOKUP($G697,all_tags[theme],1,FALSE),""),
IFERROR(VLOOKUP($H697,all_tags[theme],1,FALSE),""),
IFERROR(VLOOKUP($I697,all_tags[theme],1,FALSE),""),
IFERROR(VLOOKUP($J697,all_tags[theme],1,FALSE),""),
IFERROR(VLOOKUP($K697,all_tags[theme],1,FALSE),""),
IFERROR(VLOOKUP($L697,all_tags[theme],1,FALSE),""),
IFERROR(VLOOKUP($M697,all_tags[theme],1,FALSE),""),
IFERROR(VLOOKUP($N697,all_tags[theme],1,FALSE),""),
IFERROR(VLOOKUP($O697,all_tags[theme],1,FALSE),"")
)</f>
        <v/>
      </c>
      <c r="AH697" s="5" t="str">
        <f>_xlfn.TEXTJOIN("#",TRUE,
IFERROR(VLOOKUP($F697,all_tags[topic],1,FALSE),""),
IFERROR(VLOOKUP($G697,all_tags[topic],1,FALSE),""),
IFERROR(VLOOKUP($H697,all_tags[topic],1,FALSE),""),
IFERROR(VLOOKUP($I697,all_tags[topic],1,FALSE),""),
IFERROR(VLOOKUP($J697,all_tags[topic],1,FALSE),""),
IFERROR(VLOOKUP($K697,all_tags[topic],1,FALSE),""),
IFERROR(VLOOKUP($L697,all_tags[topic],1,FALSE),""),
IFERROR(VLOOKUP($M697,all_tags[topic],1,FALSE),""),
IFERROR(VLOOKUP($N697,all_tags[topic],1,FALSE),""),
IFERROR(VLOOKUP($O697,all_tags[topic],1,FALSE),"")
)</f>
        <v>technology</v>
      </c>
      <c r="AI697" s="5" t="str">
        <f>_xlfn.TEXTJOIN("#",TRUE,
IFERROR(VLOOKUP($F697,all_tags[area],1,FALSE),""),
IFERROR(VLOOKUP($G697,all_tags[area],1,FALSE),""),
IFERROR(VLOOKUP($H697,all_tags[area],1,FALSE),""),
IFERROR(VLOOKUP($I697,all_tags[area],1,FALSE),""),
IFERROR(VLOOKUP($J697,all_tags[area],1,FALSE),""),
IFERROR(VLOOKUP($K697,all_tags[area],1,FALSE),""),
IFERROR(VLOOKUP($L697,all_tags[area],1,FALSE),""),
IFERROR(VLOOKUP($M697,all_tags[area],1,FALSE),""),
IFERROR(VLOOKUP($N697,all_tags[area],1,FALSE),""),
IFERROR(VLOOKUP($O697,all_tags[area],1,FALSE),"")
)</f>
        <v>chart</v>
      </c>
      <c r="AJ697" s="5" t="str">
        <f>_xlfn.TEXTJOIN("#",TRUE,
IFERROR(VLOOKUP($F697,all_tags[technology],1,FALSE),""),
IFERROR(VLOOKUP($G697,all_tags[technology],1,FALSE),""),
IFERROR(VLOOKUP($H697,all_tags[technology],1,FALSE),""),
IFERROR(VLOOKUP($I697,all_tags[technology],1,FALSE),""),
IFERROR(VLOOKUP($J697,all_tags[technology],1,FALSE),""),
IFERROR(VLOOKUP($K697,all_tags[technology],1,FALSE),""),
IFERROR(VLOOKUP($L697,all_tags[technology],1,FALSE),""),
IFERROR(VLOOKUP($M697,all_tags[technology],1,FALSE),""),
IFERROR(VLOOKUP($N697,all_tags[technology],1,FALSE),""),
IFERROR(VLOOKUP($O697,all_tags[technology],1,FALSE),"")
)</f>
        <v>rstats</v>
      </c>
      <c r="AK697" s="5" t="str">
        <f>_xlfn.TEXTJOIN("#",TRUE,
IFERROR(VLOOKUP($F697,all_tags[other],1,FALSE),""),
IFERROR(VLOOKUP($G697,all_tags[other],1,FALSE),""),
IFERROR(VLOOKUP($H697,all_tags[other],1,FALSE),""),
IFERROR(VLOOKUP($I697,all_tags[other],1,FALSE),""),
IFERROR(VLOOKUP($J697,all_tags[other],1,FALSE),""),
IFERROR(VLOOKUP($K697,all_tags[other],1,FALSE),""),
IFERROR(VLOOKUP($L697,all_tags[other],1,FALSE),""),
IFERROR(VLOOKUP($M697,all_tags[other],1,FALSE),""),
IFERROR(VLOOKUP($N697,all_tags[other],1,FALSE),""),
IFERROR(VLOOKUP($O697,all_tags[other],1,FALSE),"")
)</f>
        <v/>
      </c>
      <c r="AL697" t="str">
        <f t="shared" si="10"/>
        <v>post;tip;technology;chart;rstats</v>
      </c>
    </row>
    <row r="698" spans="1:38" x14ac:dyDescent="0.25">
      <c r="A698" t="str">
        <f>source_data[[#This Row],[link_id]]</f>
        <v>L01492</v>
      </c>
      <c r="B698" t="str">
        <f>source_data[[#This Row],[link]]</f>
        <v>https://buzzrbeeline.blog/2019/06/30/an-introduction-to-reproducible-analyses-in-r/</v>
      </c>
      <c r="C698" t="str">
        <f>source_data[[#This Row],[article_title]]</f>
        <v>An Introduction to Reproducible Analyses in R</v>
      </c>
      <c r="D698" t="str">
        <f>source_data[[#This Row],[concatenate]]</f>
        <v>article;overview;data-analysis;technique;technology;rstats</v>
      </c>
      <c r="E698">
        <f>source_data[[#This Row],[tag_count]]</f>
        <v>6</v>
      </c>
      <c r="F698" t="str" cm="1">
        <f t="array" ref="F698:K698">_xlfn.TEXTSPLIT(Table5[[#This Row],[concatenate]],";")</f>
        <v>article</v>
      </c>
      <c r="G698" t="str">
        <v>overview</v>
      </c>
      <c r="H698" t="str">
        <v>data-analysis</v>
      </c>
      <c r="I698" t="str">
        <v>technique</v>
      </c>
      <c r="J698" t="str">
        <v>technology</v>
      </c>
      <c r="K698" t="str">
        <v>rstats</v>
      </c>
      <c r="Q698">
        <f>IF(ISBLANK(F698),-1,COUNTIF(all_tags[],F698)-COUNTIF(all_tags[category],F698))</f>
        <v>1</v>
      </c>
      <c r="R698">
        <f>IF(ISBLANK(G698),-1,COUNTIF(all_tags[],G698)-COUNTIF(all_tags[category],G698))</f>
        <v>1</v>
      </c>
      <c r="S698">
        <f>IF(ISBLANK(H698),-1,COUNTIF(all_tags[],H698)-COUNTIF(all_tags[category],H698))</f>
        <v>1</v>
      </c>
      <c r="T698">
        <f>IF(ISBLANK(I698),-1,COUNTIF(all_tags[],I698)-COUNTIF(all_tags[category],I698))</f>
        <v>1</v>
      </c>
      <c r="U698">
        <f>IF(ISBLANK(J698),-1,COUNTIF(all_tags[],J698)-COUNTIF(all_tags[category],J698))</f>
        <v>1</v>
      </c>
      <c r="V698">
        <f>IF(ISBLANK(K698),-1,COUNTIF(all_tags[],K698)-COUNTIF(all_tags[category],K698))</f>
        <v>1</v>
      </c>
      <c r="W698">
        <f>IF(ISBLANK(L698),-1,COUNTIF(all_tags[],L698)-COUNTIF(all_tags[category],L698))</f>
        <v>-1</v>
      </c>
      <c r="X698">
        <f>IF(ISBLANK(M698),-1,COUNTIF(all_tags[],M698)-COUNTIF(all_tags[category],M698))</f>
        <v>-1</v>
      </c>
      <c r="Y698">
        <f>IF(ISBLANK(N698),-1,COUNTIF(all_tags[],N698)-COUNTIF(all_tags[category],N698))</f>
        <v>-1</v>
      </c>
      <c r="Z698">
        <f>IF(ISBLANK(O698),-1,COUNTIF(all_tags[],O698)-COUNTIF(all_tags[category],O698))</f>
        <v>-1</v>
      </c>
      <c r="AB698" t="str">
        <f>Table5[[#This Row],[link_id]]</f>
        <v>L01492</v>
      </c>
      <c r="AC698" s="5" t="str">
        <f>_xlfn.TEXTJOIN("#",TRUE,
IFERROR(VLOOKUP($F698,all_tags[format],1,FALSE),""),
IFERROR(VLOOKUP($G698,all_tags[format],1,FALSE),""),
IFERROR(VLOOKUP($H698,all_tags[format],1,FALSE),""),
IFERROR(VLOOKUP($I698,all_tags[format],1,FALSE),""),
IFERROR(VLOOKUP($J698,all_tags[format],1,FALSE),""),
IFERROR(VLOOKUP($K698,all_tags[format],1,FALSE),""),
IFERROR(VLOOKUP($L698,all_tags[format],1,FALSE),""),
IFERROR(VLOOKUP($M698,all_tags[format],1,FALSE),""),
IFERROR(VLOOKUP($N698,all_tags[format],1,FALSE),""),
IFERROR(VLOOKUP($O698,all_tags[format],1,FALSE),"")
)</f>
        <v>article</v>
      </c>
      <c r="AD698" s="5" t="str">
        <f>_xlfn.TEXTJOIN("#",TRUE,
IFERROR(VLOOKUP($F698,all_tags[type],1,FALSE),""),
IFERROR(VLOOKUP($G698,all_tags[type],1,FALSE),""),
IFERROR(VLOOKUP($H698,all_tags[type],1,FALSE),""),
IFERROR(VLOOKUP($I698,all_tags[type],1,FALSE),""),
IFERROR(VLOOKUP($J698,all_tags[type],1,FALSE),""),
IFERROR(VLOOKUP($K698,all_tags[type],1,FALSE),""),
IFERROR(VLOOKUP($L698,all_tags[type],1,FALSE),""),
IFERROR(VLOOKUP($M698,all_tags[type],1,FALSE),""),
IFERROR(VLOOKUP($N698,all_tags[type],1,FALSE),""),
IFERROR(VLOOKUP($O698,all_tags[type],1,FALSE),"")
)</f>
        <v/>
      </c>
      <c r="AE698" s="5" t="str">
        <f>_xlfn.TEXTJOIN("#",TRUE,
IFERROR(VLOOKUP($F698,all_tags[level],1,FALSE),""),
IFERROR(VLOOKUP($G698,all_tags[level],1,FALSE),""),
IFERROR(VLOOKUP($H698,all_tags[level],1,FALSE),""),
IFERROR(VLOOKUP($I698,all_tags[level],1,FALSE),""),
IFERROR(VLOOKUP($J698,all_tags[level],1,FALSE),""),
IFERROR(VLOOKUP($K698,all_tags[level],1,FALSE),""),
IFERROR(VLOOKUP($L698,all_tags[level],1,FALSE),""),
IFERROR(VLOOKUP($M698,all_tags[level],1,FALSE),""),
IFERROR(VLOOKUP($N698,all_tags[level],1,FALSE),""),
IFERROR(VLOOKUP($O698,all_tags[level],1,FALSE),"")
)</f>
        <v>overview</v>
      </c>
      <c r="AF698" s="5" t="str">
        <f>_xlfn.TEXTJOIN("#",TRUE,
IFERROR(VLOOKUP($F698,all_tags[style],1,FALSE),""),
IFERROR(VLOOKUP($G698,all_tags[style],1,FALSE),""),
IFERROR(VLOOKUP($H698,all_tags[style],1,FALSE),""),
IFERROR(VLOOKUP($I698,all_tags[style],1,FALSE),""),
IFERROR(VLOOKUP($J698,all_tags[style],1,FALSE),""),
IFERROR(VLOOKUP($K698,all_tags[style],1,FALSE),""),
IFERROR(VLOOKUP($L698,all_tags[style],1,FALSE),""),
IFERROR(VLOOKUP($M698,all_tags[style],1,FALSE),""),
IFERROR(VLOOKUP($N698,all_tags[style],1,FALSE),""),
IFERROR(VLOOKUP($O698,all_tags[style],1,FALSE),"")
)</f>
        <v/>
      </c>
      <c r="AG698" s="5" t="str">
        <f>_xlfn.TEXTJOIN("#",TRUE,
IFERROR(VLOOKUP($F698,all_tags[theme],1,FALSE),""),
IFERROR(VLOOKUP($G698,all_tags[theme],1,FALSE),""),
IFERROR(VLOOKUP($H698,all_tags[theme],1,FALSE),""),
IFERROR(VLOOKUP($I698,all_tags[theme],1,FALSE),""),
IFERROR(VLOOKUP($J698,all_tags[theme],1,FALSE),""),
IFERROR(VLOOKUP($K698,all_tags[theme],1,FALSE),""),
IFERROR(VLOOKUP($L698,all_tags[theme],1,FALSE),""),
IFERROR(VLOOKUP($M698,all_tags[theme],1,FALSE),""),
IFERROR(VLOOKUP($N698,all_tags[theme],1,FALSE),""),
IFERROR(VLOOKUP($O698,all_tags[theme],1,FALSE),"")
)</f>
        <v>data-analysis</v>
      </c>
      <c r="AH698" s="5" t="str">
        <f>_xlfn.TEXTJOIN("#",TRUE,
IFERROR(VLOOKUP($F698,all_tags[topic],1,FALSE),""),
IFERROR(VLOOKUP($G698,all_tags[topic],1,FALSE),""),
IFERROR(VLOOKUP($H698,all_tags[topic],1,FALSE),""),
IFERROR(VLOOKUP($I698,all_tags[topic],1,FALSE),""),
IFERROR(VLOOKUP($J698,all_tags[topic],1,FALSE),""),
IFERROR(VLOOKUP($K698,all_tags[topic],1,FALSE),""),
IFERROR(VLOOKUP($L698,all_tags[topic],1,FALSE),""),
IFERROR(VLOOKUP($M698,all_tags[topic],1,FALSE),""),
IFERROR(VLOOKUP($N698,all_tags[topic],1,FALSE),""),
IFERROR(VLOOKUP($O698,all_tags[topic],1,FALSE),"")
)</f>
        <v>technique#technology</v>
      </c>
      <c r="AI698" s="5" t="str">
        <f>_xlfn.TEXTJOIN("#",TRUE,
IFERROR(VLOOKUP($F698,all_tags[area],1,FALSE),""),
IFERROR(VLOOKUP($G698,all_tags[area],1,FALSE),""),
IFERROR(VLOOKUP($H698,all_tags[area],1,FALSE),""),
IFERROR(VLOOKUP($I698,all_tags[area],1,FALSE),""),
IFERROR(VLOOKUP($J698,all_tags[area],1,FALSE),""),
IFERROR(VLOOKUP($K698,all_tags[area],1,FALSE),""),
IFERROR(VLOOKUP($L698,all_tags[area],1,FALSE),""),
IFERROR(VLOOKUP($M698,all_tags[area],1,FALSE),""),
IFERROR(VLOOKUP($N698,all_tags[area],1,FALSE),""),
IFERROR(VLOOKUP($O698,all_tags[area],1,FALSE),"")
)</f>
        <v/>
      </c>
      <c r="AJ698" s="5" t="str">
        <f>_xlfn.TEXTJOIN("#",TRUE,
IFERROR(VLOOKUP($F698,all_tags[technology],1,FALSE),""),
IFERROR(VLOOKUP($G698,all_tags[technology],1,FALSE),""),
IFERROR(VLOOKUP($H698,all_tags[technology],1,FALSE),""),
IFERROR(VLOOKUP($I698,all_tags[technology],1,FALSE),""),
IFERROR(VLOOKUP($J698,all_tags[technology],1,FALSE),""),
IFERROR(VLOOKUP($K698,all_tags[technology],1,FALSE),""),
IFERROR(VLOOKUP($L698,all_tags[technology],1,FALSE),""),
IFERROR(VLOOKUP($M698,all_tags[technology],1,FALSE),""),
IFERROR(VLOOKUP($N698,all_tags[technology],1,FALSE),""),
IFERROR(VLOOKUP($O698,all_tags[technology],1,FALSE),"")
)</f>
        <v>rstats</v>
      </c>
      <c r="AK698" s="5" t="str">
        <f>_xlfn.TEXTJOIN("#",TRUE,
IFERROR(VLOOKUP($F698,all_tags[other],1,FALSE),""),
IFERROR(VLOOKUP($G698,all_tags[other],1,FALSE),""),
IFERROR(VLOOKUP($H698,all_tags[other],1,FALSE),""),
IFERROR(VLOOKUP($I698,all_tags[other],1,FALSE),""),
IFERROR(VLOOKUP($J698,all_tags[other],1,FALSE),""),
IFERROR(VLOOKUP($K698,all_tags[other],1,FALSE),""),
IFERROR(VLOOKUP($L698,all_tags[other],1,FALSE),""),
IFERROR(VLOOKUP($M698,all_tags[other],1,FALSE),""),
IFERROR(VLOOKUP($N698,all_tags[other],1,FALSE),""),
IFERROR(VLOOKUP($O698,all_tags[other],1,FALSE),"")
)</f>
        <v/>
      </c>
      <c r="AL698" t="str">
        <f t="shared" si="10"/>
        <v>article;overview;data-analysis;technique;technology;rstats</v>
      </c>
    </row>
    <row r="699" spans="1:38" x14ac:dyDescent="0.25">
      <c r="A699" t="str">
        <f>source_data[[#This Row],[link_id]]</f>
        <v>L01493</v>
      </c>
      <c r="B699" t="str">
        <f>source_data[[#This Row],[link]]</f>
        <v>https://www.nature.com/articles/s41586-019-1335-8</v>
      </c>
      <c r="C699" t="str">
        <f>source_data[[#This Row],[article_title]]</f>
        <v>Unsupervised word embeddings capture latent knowledge from materials science literature</v>
      </c>
      <c r="D699" t="str">
        <f>source_data[[#This Row],[concatenate]]</f>
        <v>research;ml;nlp;paid</v>
      </c>
      <c r="E699">
        <f>source_data[[#This Row],[tag_count]]</f>
        <v>4</v>
      </c>
      <c r="F699" t="str" cm="1">
        <f t="array" ref="F699:I699">_xlfn.TEXTSPLIT(Table5[[#This Row],[concatenate]],";")</f>
        <v>research</v>
      </c>
      <c r="G699" t="str">
        <v>ml</v>
      </c>
      <c r="H699" t="str">
        <v>nlp</v>
      </c>
      <c r="I699" t="str">
        <v>paid</v>
      </c>
      <c r="Q699">
        <f>IF(ISBLANK(F699),-1,COUNTIF(all_tags[],F699)-COUNTIF(all_tags[category],F699))</f>
        <v>1</v>
      </c>
      <c r="R699">
        <f>IF(ISBLANK(G699),-1,COUNTIF(all_tags[],G699)-COUNTIF(all_tags[category],G699))</f>
        <v>1</v>
      </c>
      <c r="S699">
        <f>IF(ISBLANK(H699),-1,COUNTIF(all_tags[],H699)-COUNTIF(all_tags[category],H699))</f>
        <v>1</v>
      </c>
      <c r="T699">
        <f>IF(ISBLANK(I699),-1,COUNTIF(all_tags[],I699)-COUNTIF(all_tags[category],I699))</f>
        <v>1</v>
      </c>
      <c r="U699">
        <f>IF(ISBLANK(J699),-1,COUNTIF(all_tags[],J699)-COUNTIF(all_tags[category],J699))</f>
        <v>-1</v>
      </c>
      <c r="V699">
        <f>IF(ISBLANK(K699),-1,COUNTIF(all_tags[],K699)-COUNTIF(all_tags[category],K699))</f>
        <v>-1</v>
      </c>
      <c r="W699">
        <f>IF(ISBLANK(L699),-1,COUNTIF(all_tags[],L699)-COUNTIF(all_tags[category],L699))</f>
        <v>-1</v>
      </c>
      <c r="X699">
        <f>IF(ISBLANK(M699),-1,COUNTIF(all_tags[],M699)-COUNTIF(all_tags[category],M699))</f>
        <v>-1</v>
      </c>
      <c r="Y699">
        <f>IF(ISBLANK(N699),-1,COUNTIF(all_tags[],N699)-COUNTIF(all_tags[category],N699))</f>
        <v>-1</v>
      </c>
      <c r="Z699">
        <f>IF(ISBLANK(O699),-1,COUNTIF(all_tags[],O699)-COUNTIF(all_tags[category],O699))</f>
        <v>-1</v>
      </c>
      <c r="AB699" t="str">
        <f>Table5[[#This Row],[link_id]]</f>
        <v>L01493</v>
      </c>
      <c r="AC699" s="5" t="str">
        <f>_xlfn.TEXTJOIN("#",TRUE,
IFERROR(VLOOKUP($F699,all_tags[format],1,FALSE),""),
IFERROR(VLOOKUP($G699,all_tags[format],1,FALSE),""),
IFERROR(VLOOKUP($H699,all_tags[format],1,FALSE),""),
IFERROR(VLOOKUP($I699,all_tags[format],1,FALSE),""),
IFERROR(VLOOKUP($J699,all_tags[format],1,FALSE),""),
IFERROR(VLOOKUP($K699,all_tags[format],1,FALSE),""),
IFERROR(VLOOKUP($L699,all_tags[format],1,FALSE),""),
IFERROR(VLOOKUP($M699,all_tags[format],1,FALSE),""),
IFERROR(VLOOKUP($N699,all_tags[format],1,FALSE),""),
IFERROR(VLOOKUP($O699,all_tags[format],1,FALSE),"")
)</f>
        <v/>
      </c>
      <c r="AD699" s="5" t="str">
        <f>_xlfn.TEXTJOIN("#",TRUE,
IFERROR(VLOOKUP($F699,all_tags[type],1,FALSE),""),
IFERROR(VLOOKUP($G699,all_tags[type],1,FALSE),""),
IFERROR(VLOOKUP($H699,all_tags[type],1,FALSE),""),
IFERROR(VLOOKUP($I699,all_tags[type],1,FALSE),""),
IFERROR(VLOOKUP($J699,all_tags[type],1,FALSE),""),
IFERROR(VLOOKUP($K699,all_tags[type],1,FALSE),""),
IFERROR(VLOOKUP($L699,all_tags[type],1,FALSE),""),
IFERROR(VLOOKUP($M699,all_tags[type],1,FALSE),""),
IFERROR(VLOOKUP($N699,all_tags[type],1,FALSE),""),
IFERROR(VLOOKUP($O699,all_tags[type],1,FALSE),"")
)</f>
        <v>research</v>
      </c>
      <c r="AE699" s="5" t="str">
        <f>_xlfn.TEXTJOIN("#",TRUE,
IFERROR(VLOOKUP($F699,all_tags[level],1,FALSE),""),
IFERROR(VLOOKUP($G699,all_tags[level],1,FALSE),""),
IFERROR(VLOOKUP($H699,all_tags[level],1,FALSE),""),
IFERROR(VLOOKUP($I699,all_tags[level],1,FALSE),""),
IFERROR(VLOOKUP($J699,all_tags[level],1,FALSE),""),
IFERROR(VLOOKUP($K699,all_tags[level],1,FALSE),""),
IFERROR(VLOOKUP($L699,all_tags[level],1,FALSE),""),
IFERROR(VLOOKUP($M699,all_tags[level],1,FALSE),""),
IFERROR(VLOOKUP($N699,all_tags[level],1,FALSE),""),
IFERROR(VLOOKUP($O699,all_tags[level],1,FALSE),"")
)</f>
        <v/>
      </c>
      <c r="AF699" s="5" t="str">
        <f>_xlfn.TEXTJOIN("#",TRUE,
IFERROR(VLOOKUP($F699,all_tags[style],1,FALSE),""),
IFERROR(VLOOKUP($G699,all_tags[style],1,FALSE),""),
IFERROR(VLOOKUP($H699,all_tags[style],1,FALSE),""),
IFERROR(VLOOKUP($I699,all_tags[style],1,FALSE),""),
IFERROR(VLOOKUP($J699,all_tags[style],1,FALSE),""),
IFERROR(VLOOKUP($K699,all_tags[style],1,FALSE),""),
IFERROR(VLOOKUP($L699,all_tags[style],1,FALSE),""),
IFERROR(VLOOKUP($M699,all_tags[style],1,FALSE),""),
IFERROR(VLOOKUP($N699,all_tags[style],1,FALSE),""),
IFERROR(VLOOKUP($O699,all_tags[style],1,FALSE),"")
)</f>
        <v/>
      </c>
      <c r="AG699" s="5" t="str">
        <f>_xlfn.TEXTJOIN("#",TRUE,
IFERROR(VLOOKUP($F699,all_tags[theme],1,FALSE),""),
IFERROR(VLOOKUP($G699,all_tags[theme],1,FALSE),""),
IFERROR(VLOOKUP($H699,all_tags[theme],1,FALSE),""),
IFERROR(VLOOKUP($I699,all_tags[theme],1,FALSE),""),
IFERROR(VLOOKUP($J699,all_tags[theme],1,FALSE),""),
IFERROR(VLOOKUP($K699,all_tags[theme],1,FALSE),""),
IFERROR(VLOOKUP($L699,all_tags[theme],1,FALSE),""),
IFERROR(VLOOKUP($M699,all_tags[theme],1,FALSE),""),
IFERROR(VLOOKUP($N699,all_tags[theme],1,FALSE),""),
IFERROR(VLOOKUP($O699,all_tags[theme],1,FALSE),"")
)</f>
        <v/>
      </c>
      <c r="AH699" s="5" t="str">
        <f>_xlfn.TEXTJOIN("#",TRUE,
IFERROR(VLOOKUP($F699,all_tags[topic],1,FALSE),""),
IFERROR(VLOOKUP($G699,all_tags[topic],1,FALSE),""),
IFERROR(VLOOKUP($H699,all_tags[topic],1,FALSE),""),
IFERROR(VLOOKUP($I699,all_tags[topic],1,FALSE),""),
IFERROR(VLOOKUP($J699,all_tags[topic],1,FALSE),""),
IFERROR(VLOOKUP($K699,all_tags[topic],1,FALSE),""),
IFERROR(VLOOKUP($L699,all_tags[topic],1,FALSE),""),
IFERROR(VLOOKUP($M699,all_tags[topic],1,FALSE),""),
IFERROR(VLOOKUP($N699,all_tags[topic],1,FALSE),""),
IFERROR(VLOOKUP($O699,all_tags[topic],1,FALSE),"")
)</f>
        <v/>
      </c>
      <c r="AI699" s="5" t="str">
        <f>_xlfn.TEXTJOIN("#",TRUE,
IFERROR(VLOOKUP($F699,all_tags[area],1,FALSE),""),
IFERROR(VLOOKUP($G699,all_tags[area],1,FALSE),""),
IFERROR(VLOOKUP($H699,all_tags[area],1,FALSE),""),
IFERROR(VLOOKUP($I699,all_tags[area],1,FALSE),""),
IFERROR(VLOOKUP($J699,all_tags[area],1,FALSE),""),
IFERROR(VLOOKUP($K699,all_tags[area],1,FALSE),""),
IFERROR(VLOOKUP($L699,all_tags[area],1,FALSE),""),
IFERROR(VLOOKUP($M699,all_tags[area],1,FALSE),""),
IFERROR(VLOOKUP($N699,all_tags[area],1,FALSE),""),
IFERROR(VLOOKUP($O699,all_tags[area],1,FALSE),"")
)</f>
        <v>ml#nlp</v>
      </c>
      <c r="AJ699" s="5" t="str">
        <f>_xlfn.TEXTJOIN("#",TRUE,
IFERROR(VLOOKUP($F699,all_tags[technology],1,FALSE),""),
IFERROR(VLOOKUP($G699,all_tags[technology],1,FALSE),""),
IFERROR(VLOOKUP($H699,all_tags[technology],1,FALSE),""),
IFERROR(VLOOKUP($I699,all_tags[technology],1,FALSE),""),
IFERROR(VLOOKUP($J699,all_tags[technology],1,FALSE),""),
IFERROR(VLOOKUP($K699,all_tags[technology],1,FALSE),""),
IFERROR(VLOOKUP($L699,all_tags[technology],1,FALSE),""),
IFERROR(VLOOKUP($M699,all_tags[technology],1,FALSE),""),
IFERROR(VLOOKUP($N699,all_tags[technology],1,FALSE),""),
IFERROR(VLOOKUP($O699,all_tags[technology],1,FALSE),"")
)</f>
        <v/>
      </c>
      <c r="AK699" s="5" t="str">
        <f>_xlfn.TEXTJOIN("#",TRUE,
IFERROR(VLOOKUP($F699,all_tags[other],1,FALSE),""),
IFERROR(VLOOKUP($G699,all_tags[other],1,FALSE),""),
IFERROR(VLOOKUP($H699,all_tags[other],1,FALSE),""),
IFERROR(VLOOKUP($I699,all_tags[other],1,FALSE),""),
IFERROR(VLOOKUP($J699,all_tags[other],1,FALSE),""),
IFERROR(VLOOKUP($K699,all_tags[other],1,FALSE),""),
IFERROR(VLOOKUP($L699,all_tags[other],1,FALSE),""),
IFERROR(VLOOKUP($M699,all_tags[other],1,FALSE),""),
IFERROR(VLOOKUP($N699,all_tags[other],1,FALSE),""),
IFERROR(VLOOKUP($O699,all_tags[other],1,FALSE),"")
)</f>
        <v>paid</v>
      </c>
      <c r="AL699" t="str">
        <f t="shared" si="10"/>
        <v>research;ml;nlp;paid</v>
      </c>
    </row>
    <row r="700" spans="1:38" x14ac:dyDescent="0.25">
      <c r="A700" t="str">
        <f>source_data[[#This Row],[link_id]]</f>
        <v>L01495</v>
      </c>
      <c r="B700" t="str">
        <f>source_data[[#This Row],[link]]</f>
        <v>https://www.njtierney.com/post/2019/07/06/jq-bare-vars/</v>
      </c>
      <c r="C700" t="str">
        <f>source_data[[#This Row],[article_title]]</f>
        <v>Curly Curly: How to pass bare variable arguments to things?</v>
      </c>
      <c r="D700" t="str">
        <f>source_data[[#This Row],[concatenate]]</f>
        <v>post;how-to;technique;technology;development;rstats</v>
      </c>
      <c r="E700">
        <f>source_data[[#This Row],[tag_count]]</f>
        <v>6</v>
      </c>
      <c r="F700" t="str" cm="1">
        <f t="array" ref="F700:K700">_xlfn.TEXTSPLIT(Table5[[#This Row],[concatenate]],";")</f>
        <v>post</v>
      </c>
      <c r="G700" t="str">
        <v>how-to</v>
      </c>
      <c r="H700" t="str">
        <v>technique</v>
      </c>
      <c r="I700" t="str">
        <v>technology</v>
      </c>
      <c r="J700" t="str">
        <v>development</v>
      </c>
      <c r="K700" t="str">
        <v>rstats</v>
      </c>
      <c r="Q700">
        <f>IF(ISBLANK(F700),-1,COUNTIF(all_tags[],F700)-COUNTIF(all_tags[category],F700))</f>
        <v>1</v>
      </c>
      <c r="R700">
        <f>IF(ISBLANK(G700),-1,COUNTIF(all_tags[],G700)-COUNTIF(all_tags[category],G700))</f>
        <v>1</v>
      </c>
      <c r="S700">
        <f>IF(ISBLANK(H700),-1,COUNTIF(all_tags[],H700)-COUNTIF(all_tags[category],H700))</f>
        <v>1</v>
      </c>
      <c r="T700">
        <f>IF(ISBLANK(I700),-1,COUNTIF(all_tags[],I700)-COUNTIF(all_tags[category],I700))</f>
        <v>1</v>
      </c>
      <c r="U700">
        <f>IF(ISBLANK(J700),-1,COUNTIF(all_tags[],J700)-COUNTIF(all_tags[category],J700))</f>
        <v>1</v>
      </c>
      <c r="V700">
        <f>IF(ISBLANK(K700),-1,COUNTIF(all_tags[],K700)-COUNTIF(all_tags[category],K700))</f>
        <v>1</v>
      </c>
      <c r="W700">
        <f>IF(ISBLANK(L700),-1,COUNTIF(all_tags[],L700)-COUNTIF(all_tags[category],L700))</f>
        <v>-1</v>
      </c>
      <c r="X700">
        <f>IF(ISBLANK(M700),-1,COUNTIF(all_tags[],M700)-COUNTIF(all_tags[category],M700))</f>
        <v>-1</v>
      </c>
      <c r="Y700">
        <f>IF(ISBLANK(N700),-1,COUNTIF(all_tags[],N700)-COUNTIF(all_tags[category],N700))</f>
        <v>-1</v>
      </c>
      <c r="Z700">
        <f>IF(ISBLANK(O700),-1,COUNTIF(all_tags[],O700)-COUNTIF(all_tags[category],O700))</f>
        <v>-1</v>
      </c>
      <c r="AB700" t="str">
        <f>Table5[[#This Row],[link_id]]</f>
        <v>L01495</v>
      </c>
      <c r="AC700" s="5" t="str">
        <f>_xlfn.TEXTJOIN("#",TRUE,
IFERROR(VLOOKUP($F700,all_tags[format],1,FALSE),""),
IFERROR(VLOOKUP($G700,all_tags[format],1,FALSE),""),
IFERROR(VLOOKUP($H700,all_tags[format],1,FALSE),""),
IFERROR(VLOOKUP($I700,all_tags[format],1,FALSE),""),
IFERROR(VLOOKUP($J700,all_tags[format],1,FALSE),""),
IFERROR(VLOOKUP($K700,all_tags[format],1,FALSE),""),
IFERROR(VLOOKUP($L700,all_tags[format],1,FALSE),""),
IFERROR(VLOOKUP($M700,all_tags[format],1,FALSE),""),
IFERROR(VLOOKUP($N700,all_tags[format],1,FALSE),""),
IFERROR(VLOOKUP($O700,all_tags[format],1,FALSE),"")
)</f>
        <v>post</v>
      </c>
      <c r="AD700" s="5" t="str">
        <f>_xlfn.TEXTJOIN("#",TRUE,
IFERROR(VLOOKUP($F700,all_tags[type],1,FALSE),""),
IFERROR(VLOOKUP($G700,all_tags[type],1,FALSE),""),
IFERROR(VLOOKUP($H700,all_tags[type],1,FALSE),""),
IFERROR(VLOOKUP($I700,all_tags[type],1,FALSE),""),
IFERROR(VLOOKUP($J700,all_tags[type],1,FALSE),""),
IFERROR(VLOOKUP($K700,all_tags[type],1,FALSE),""),
IFERROR(VLOOKUP($L700,all_tags[type],1,FALSE),""),
IFERROR(VLOOKUP($M700,all_tags[type],1,FALSE),""),
IFERROR(VLOOKUP($N700,all_tags[type],1,FALSE),""),
IFERROR(VLOOKUP($O700,all_tags[type],1,FALSE),"")
)</f>
        <v>how-to</v>
      </c>
      <c r="AE700" s="5" t="str">
        <f>_xlfn.TEXTJOIN("#",TRUE,
IFERROR(VLOOKUP($F700,all_tags[level],1,FALSE),""),
IFERROR(VLOOKUP($G700,all_tags[level],1,FALSE),""),
IFERROR(VLOOKUP($H700,all_tags[level],1,FALSE),""),
IFERROR(VLOOKUP($I700,all_tags[level],1,FALSE),""),
IFERROR(VLOOKUP($J700,all_tags[level],1,FALSE),""),
IFERROR(VLOOKUP($K700,all_tags[level],1,FALSE),""),
IFERROR(VLOOKUP($L700,all_tags[level],1,FALSE),""),
IFERROR(VLOOKUP($M700,all_tags[level],1,FALSE),""),
IFERROR(VLOOKUP($N700,all_tags[level],1,FALSE),""),
IFERROR(VLOOKUP($O700,all_tags[level],1,FALSE),"")
)</f>
        <v/>
      </c>
      <c r="AF700" s="5" t="str">
        <f>_xlfn.TEXTJOIN("#",TRUE,
IFERROR(VLOOKUP($F700,all_tags[style],1,FALSE),""),
IFERROR(VLOOKUP($G700,all_tags[style],1,FALSE),""),
IFERROR(VLOOKUP($H700,all_tags[style],1,FALSE),""),
IFERROR(VLOOKUP($I700,all_tags[style],1,FALSE),""),
IFERROR(VLOOKUP($J700,all_tags[style],1,FALSE),""),
IFERROR(VLOOKUP($K700,all_tags[style],1,FALSE),""),
IFERROR(VLOOKUP($L700,all_tags[style],1,FALSE),""),
IFERROR(VLOOKUP($M700,all_tags[style],1,FALSE),""),
IFERROR(VLOOKUP($N700,all_tags[style],1,FALSE),""),
IFERROR(VLOOKUP($O700,all_tags[style],1,FALSE),"")
)</f>
        <v/>
      </c>
      <c r="AG700" s="5" t="str">
        <f>_xlfn.TEXTJOIN("#",TRUE,
IFERROR(VLOOKUP($F700,all_tags[theme],1,FALSE),""),
IFERROR(VLOOKUP($G700,all_tags[theme],1,FALSE),""),
IFERROR(VLOOKUP($H700,all_tags[theme],1,FALSE),""),
IFERROR(VLOOKUP($I700,all_tags[theme],1,FALSE),""),
IFERROR(VLOOKUP($J700,all_tags[theme],1,FALSE),""),
IFERROR(VLOOKUP($K700,all_tags[theme],1,FALSE),""),
IFERROR(VLOOKUP($L700,all_tags[theme],1,FALSE),""),
IFERROR(VLOOKUP($M700,all_tags[theme],1,FALSE),""),
IFERROR(VLOOKUP($N700,all_tags[theme],1,FALSE),""),
IFERROR(VLOOKUP($O700,all_tags[theme],1,FALSE),"")
)</f>
        <v/>
      </c>
      <c r="AH700" s="5" t="str">
        <f>_xlfn.TEXTJOIN("#",TRUE,
IFERROR(VLOOKUP($F700,all_tags[topic],1,FALSE),""),
IFERROR(VLOOKUP($G700,all_tags[topic],1,FALSE),""),
IFERROR(VLOOKUP($H700,all_tags[topic],1,FALSE),""),
IFERROR(VLOOKUP($I700,all_tags[topic],1,FALSE),""),
IFERROR(VLOOKUP($J700,all_tags[topic],1,FALSE),""),
IFERROR(VLOOKUP($K700,all_tags[topic],1,FALSE),""),
IFERROR(VLOOKUP($L700,all_tags[topic],1,FALSE),""),
IFERROR(VLOOKUP($M700,all_tags[topic],1,FALSE),""),
IFERROR(VLOOKUP($N700,all_tags[topic],1,FALSE),""),
IFERROR(VLOOKUP($O700,all_tags[topic],1,FALSE),"")
)</f>
        <v>technique#technology</v>
      </c>
      <c r="AI700" s="5" t="str">
        <f>_xlfn.TEXTJOIN("#",TRUE,
IFERROR(VLOOKUP($F700,all_tags[area],1,FALSE),""),
IFERROR(VLOOKUP($G700,all_tags[area],1,FALSE),""),
IFERROR(VLOOKUP($H700,all_tags[area],1,FALSE),""),
IFERROR(VLOOKUP($I700,all_tags[area],1,FALSE),""),
IFERROR(VLOOKUP($J700,all_tags[area],1,FALSE),""),
IFERROR(VLOOKUP($K700,all_tags[area],1,FALSE),""),
IFERROR(VLOOKUP($L700,all_tags[area],1,FALSE),""),
IFERROR(VLOOKUP($M700,all_tags[area],1,FALSE),""),
IFERROR(VLOOKUP($N700,all_tags[area],1,FALSE),""),
IFERROR(VLOOKUP($O700,all_tags[area],1,FALSE),"")
)</f>
        <v>development</v>
      </c>
      <c r="AJ700" s="5" t="str">
        <f>_xlfn.TEXTJOIN("#",TRUE,
IFERROR(VLOOKUP($F700,all_tags[technology],1,FALSE),""),
IFERROR(VLOOKUP($G700,all_tags[technology],1,FALSE),""),
IFERROR(VLOOKUP($H700,all_tags[technology],1,FALSE),""),
IFERROR(VLOOKUP($I700,all_tags[technology],1,FALSE),""),
IFERROR(VLOOKUP($J700,all_tags[technology],1,FALSE),""),
IFERROR(VLOOKUP($K700,all_tags[technology],1,FALSE),""),
IFERROR(VLOOKUP($L700,all_tags[technology],1,FALSE),""),
IFERROR(VLOOKUP($M700,all_tags[technology],1,FALSE),""),
IFERROR(VLOOKUP($N700,all_tags[technology],1,FALSE),""),
IFERROR(VLOOKUP($O700,all_tags[technology],1,FALSE),"")
)</f>
        <v>rstats</v>
      </c>
      <c r="AK700" s="5" t="str">
        <f>_xlfn.TEXTJOIN("#",TRUE,
IFERROR(VLOOKUP($F700,all_tags[other],1,FALSE),""),
IFERROR(VLOOKUP($G700,all_tags[other],1,FALSE),""),
IFERROR(VLOOKUP($H700,all_tags[other],1,FALSE),""),
IFERROR(VLOOKUP($I700,all_tags[other],1,FALSE),""),
IFERROR(VLOOKUP($J700,all_tags[other],1,FALSE),""),
IFERROR(VLOOKUP($K700,all_tags[other],1,FALSE),""),
IFERROR(VLOOKUP($L700,all_tags[other],1,FALSE),""),
IFERROR(VLOOKUP($M700,all_tags[other],1,FALSE),""),
IFERROR(VLOOKUP($N700,all_tags[other],1,FALSE),""),
IFERROR(VLOOKUP($O700,all_tags[other],1,FALSE),"")
)</f>
        <v/>
      </c>
      <c r="AL700" t="str">
        <f t="shared" si="10"/>
        <v>post;how-to;technique;technology;development;rstats</v>
      </c>
    </row>
    <row r="701" spans="1:38" ht="30" x14ac:dyDescent="0.25">
      <c r="A701" t="str">
        <f>source_data[[#This Row],[link_id]]</f>
        <v>L01497</v>
      </c>
      <c r="B701" t="str">
        <f>source_data[[#This Row],[link]]</f>
        <v>https://machinelearningmastery.com/tour-of-generative-adversarial-network-models/</v>
      </c>
      <c r="C701" t="str">
        <f>source_data[[#This Row],[article_title]]</f>
        <v>A Tour of Generative Adversarial Network Models</v>
      </c>
      <c r="D701" t="str">
        <f>source_data[[#This Row],[concatenate]]</f>
        <v>article;overview;explainer;dl</v>
      </c>
      <c r="E701">
        <f>source_data[[#This Row],[tag_count]]</f>
        <v>4</v>
      </c>
      <c r="F701" t="str" cm="1">
        <f t="array" ref="F701:I701">_xlfn.TEXTSPLIT(Table5[[#This Row],[concatenate]],";")</f>
        <v>article</v>
      </c>
      <c r="G701" t="str">
        <v>overview</v>
      </c>
      <c r="H701" t="str">
        <v>explainer</v>
      </c>
      <c r="I701" t="str">
        <v>dl</v>
      </c>
      <c r="Q701">
        <f>IF(ISBLANK(F701),-1,COUNTIF(all_tags[],F701)-COUNTIF(all_tags[category],F701))</f>
        <v>1</v>
      </c>
      <c r="R701">
        <f>IF(ISBLANK(G701),-1,COUNTIF(all_tags[],G701)-COUNTIF(all_tags[category],G701))</f>
        <v>1</v>
      </c>
      <c r="S701">
        <f>IF(ISBLANK(H701),-1,COUNTIF(all_tags[],H701)-COUNTIF(all_tags[category],H701))</f>
        <v>1</v>
      </c>
      <c r="T701">
        <f>IF(ISBLANK(I701),-1,COUNTIF(all_tags[],I701)-COUNTIF(all_tags[category],I701))</f>
        <v>1</v>
      </c>
      <c r="U701">
        <f>IF(ISBLANK(J701),-1,COUNTIF(all_tags[],J701)-COUNTIF(all_tags[category],J701))</f>
        <v>-1</v>
      </c>
      <c r="V701">
        <f>IF(ISBLANK(K701),-1,COUNTIF(all_tags[],K701)-COUNTIF(all_tags[category],K701))</f>
        <v>-1</v>
      </c>
      <c r="W701">
        <f>IF(ISBLANK(L701),-1,COUNTIF(all_tags[],L701)-COUNTIF(all_tags[category],L701))</f>
        <v>-1</v>
      </c>
      <c r="X701">
        <f>IF(ISBLANK(M701),-1,COUNTIF(all_tags[],M701)-COUNTIF(all_tags[category],M701))</f>
        <v>-1</v>
      </c>
      <c r="Y701">
        <f>IF(ISBLANK(N701),-1,COUNTIF(all_tags[],N701)-COUNTIF(all_tags[category],N701))</f>
        <v>-1</v>
      </c>
      <c r="Z701">
        <f>IF(ISBLANK(O701),-1,COUNTIF(all_tags[],O701)-COUNTIF(all_tags[category],O701))</f>
        <v>-1</v>
      </c>
      <c r="AB701" t="str">
        <f>Table5[[#This Row],[link_id]]</f>
        <v>L01497</v>
      </c>
      <c r="AC701" s="5" t="str">
        <f>_xlfn.TEXTJOIN("#",TRUE,
IFERROR(VLOOKUP($F701,all_tags[format],1,FALSE),""),
IFERROR(VLOOKUP($G701,all_tags[format],1,FALSE),""),
IFERROR(VLOOKUP($H701,all_tags[format],1,FALSE),""),
IFERROR(VLOOKUP($I701,all_tags[format],1,FALSE),""),
IFERROR(VLOOKUP($J701,all_tags[format],1,FALSE),""),
IFERROR(VLOOKUP($K701,all_tags[format],1,FALSE),""),
IFERROR(VLOOKUP($L701,all_tags[format],1,FALSE),""),
IFERROR(VLOOKUP($M701,all_tags[format],1,FALSE),""),
IFERROR(VLOOKUP($N701,all_tags[format],1,FALSE),""),
IFERROR(VLOOKUP($O701,all_tags[format],1,FALSE),"")
)</f>
        <v>article</v>
      </c>
      <c r="AD701" s="5" t="str">
        <f>_xlfn.TEXTJOIN("#",TRUE,
IFERROR(VLOOKUP($F701,all_tags[type],1,FALSE),""),
IFERROR(VLOOKUP($G701,all_tags[type],1,FALSE),""),
IFERROR(VLOOKUP($H701,all_tags[type],1,FALSE),""),
IFERROR(VLOOKUP($I701,all_tags[type],1,FALSE),""),
IFERROR(VLOOKUP($J701,all_tags[type],1,FALSE),""),
IFERROR(VLOOKUP($K701,all_tags[type],1,FALSE),""),
IFERROR(VLOOKUP($L701,all_tags[type],1,FALSE),""),
IFERROR(VLOOKUP($M701,all_tags[type],1,FALSE),""),
IFERROR(VLOOKUP($N701,all_tags[type],1,FALSE),""),
IFERROR(VLOOKUP($O701,all_tags[type],1,FALSE),"")
)</f>
        <v/>
      </c>
      <c r="AE701" s="5" t="str">
        <f>_xlfn.TEXTJOIN("#",TRUE,
IFERROR(VLOOKUP($F701,all_tags[level],1,FALSE),""),
IFERROR(VLOOKUP($G701,all_tags[level],1,FALSE),""),
IFERROR(VLOOKUP($H701,all_tags[level],1,FALSE),""),
IFERROR(VLOOKUP($I701,all_tags[level],1,FALSE),""),
IFERROR(VLOOKUP($J701,all_tags[level],1,FALSE),""),
IFERROR(VLOOKUP($K701,all_tags[level],1,FALSE),""),
IFERROR(VLOOKUP($L701,all_tags[level],1,FALSE),""),
IFERROR(VLOOKUP($M701,all_tags[level],1,FALSE),""),
IFERROR(VLOOKUP($N701,all_tags[level],1,FALSE),""),
IFERROR(VLOOKUP($O701,all_tags[level],1,FALSE),"")
)</f>
        <v>overview#explainer</v>
      </c>
      <c r="AF701" s="5" t="str">
        <f>_xlfn.TEXTJOIN("#",TRUE,
IFERROR(VLOOKUP($F701,all_tags[style],1,FALSE),""),
IFERROR(VLOOKUP($G701,all_tags[style],1,FALSE),""),
IFERROR(VLOOKUP($H701,all_tags[style],1,FALSE),""),
IFERROR(VLOOKUP($I701,all_tags[style],1,FALSE),""),
IFERROR(VLOOKUP($J701,all_tags[style],1,FALSE),""),
IFERROR(VLOOKUP($K701,all_tags[style],1,FALSE),""),
IFERROR(VLOOKUP($L701,all_tags[style],1,FALSE),""),
IFERROR(VLOOKUP($M701,all_tags[style],1,FALSE),""),
IFERROR(VLOOKUP($N701,all_tags[style],1,FALSE),""),
IFERROR(VLOOKUP($O701,all_tags[style],1,FALSE),"")
)</f>
        <v/>
      </c>
      <c r="AG701" s="5" t="str">
        <f>_xlfn.TEXTJOIN("#",TRUE,
IFERROR(VLOOKUP($F701,all_tags[theme],1,FALSE),""),
IFERROR(VLOOKUP($G701,all_tags[theme],1,FALSE),""),
IFERROR(VLOOKUP($H701,all_tags[theme],1,FALSE),""),
IFERROR(VLOOKUP($I701,all_tags[theme],1,FALSE),""),
IFERROR(VLOOKUP($J701,all_tags[theme],1,FALSE),""),
IFERROR(VLOOKUP($K701,all_tags[theme],1,FALSE),""),
IFERROR(VLOOKUP($L701,all_tags[theme],1,FALSE),""),
IFERROR(VLOOKUP($M701,all_tags[theme],1,FALSE),""),
IFERROR(VLOOKUP($N701,all_tags[theme],1,FALSE),""),
IFERROR(VLOOKUP($O701,all_tags[theme],1,FALSE),"")
)</f>
        <v/>
      </c>
      <c r="AH701" s="5" t="str">
        <f>_xlfn.TEXTJOIN("#",TRUE,
IFERROR(VLOOKUP($F701,all_tags[topic],1,FALSE),""),
IFERROR(VLOOKUP($G701,all_tags[topic],1,FALSE),""),
IFERROR(VLOOKUP($H701,all_tags[topic],1,FALSE),""),
IFERROR(VLOOKUP($I701,all_tags[topic],1,FALSE),""),
IFERROR(VLOOKUP($J701,all_tags[topic],1,FALSE),""),
IFERROR(VLOOKUP($K701,all_tags[topic],1,FALSE),""),
IFERROR(VLOOKUP($L701,all_tags[topic],1,FALSE),""),
IFERROR(VLOOKUP($M701,all_tags[topic],1,FALSE),""),
IFERROR(VLOOKUP($N701,all_tags[topic],1,FALSE),""),
IFERROR(VLOOKUP($O701,all_tags[topic],1,FALSE),"")
)</f>
        <v/>
      </c>
      <c r="AI701" s="5" t="str">
        <f>_xlfn.TEXTJOIN("#",TRUE,
IFERROR(VLOOKUP($F701,all_tags[area],1,FALSE),""),
IFERROR(VLOOKUP($G701,all_tags[area],1,FALSE),""),
IFERROR(VLOOKUP($H701,all_tags[area],1,FALSE),""),
IFERROR(VLOOKUP($I701,all_tags[area],1,FALSE),""),
IFERROR(VLOOKUP($J701,all_tags[area],1,FALSE),""),
IFERROR(VLOOKUP($K701,all_tags[area],1,FALSE),""),
IFERROR(VLOOKUP($L701,all_tags[area],1,FALSE),""),
IFERROR(VLOOKUP($M701,all_tags[area],1,FALSE),""),
IFERROR(VLOOKUP($N701,all_tags[area],1,FALSE),""),
IFERROR(VLOOKUP($O701,all_tags[area],1,FALSE),"")
)</f>
        <v>dl</v>
      </c>
      <c r="AJ701" s="5" t="str">
        <f>_xlfn.TEXTJOIN("#",TRUE,
IFERROR(VLOOKUP($F701,all_tags[technology],1,FALSE),""),
IFERROR(VLOOKUP($G701,all_tags[technology],1,FALSE),""),
IFERROR(VLOOKUP($H701,all_tags[technology],1,FALSE),""),
IFERROR(VLOOKUP($I701,all_tags[technology],1,FALSE),""),
IFERROR(VLOOKUP($J701,all_tags[technology],1,FALSE),""),
IFERROR(VLOOKUP($K701,all_tags[technology],1,FALSE),""),
IFERROR(VLOOKUP($L701,all_tags[technology],1,FALSE),""),
IFERROR(VLOOKUP($M701,all_tags[technology],1,FALSE),""),
IFERROR(VLOOKUP($N701,all_tags[technology],1,FALSE),""),
IFERROR(VLOOKUP($O701,all_tags[technology],1,FALSE),"")
)</f>
        <v/>
      </c>
      <c r="AK701" s="5" t="str">
        <f>_xlfn.TEXTJOIN("#",TRUE,
IFERROR(VLOOKUP($F701,all_tags[other],1,FALSE),""),
IFERROR(VLOOKUP($G701,all_tags[other],1,FALSE),""),
IFERROR(VLOOKUP($H701,all_tags[other],1,FALSE),""),
IFERROR(VLOOKUP($I701,all_tags[other],1,FALSE),""),
IFERROR(VLOOKUP($J701,all_tags[other],1,FALSE),""),
IFERROR(VLOOKUP($K701,all_tags[other],1,FALSE),""),
IFERROR(VLOOKUP($L701,all_tags[other],1,FALSE),""),
IFERROR(VLOOKUP($M701,all_tags[other],1,FALSE),""),
IFERROR(VLOOKUP($N701,all_tags[other],1,FALSE),""),
IFERROR(VLOOKUP($O701,all_tags[other],1,FALSE),"")
)</f>
        <v/>
      </c>
      <c r="AL701" t="str">
        <f t="shared" si="10"/>
        <v>article;overview;explainer;dl</v>
      </c>
    </row>
    <row r="702" spans="1:38" x14ac:dyDescent="0.25">
      <c r="A702" t="str">
        <f>source_data[[#This Row],[link_id]]</f>
        <v>L01502</v>
      </c>
      <c r="B702" t="str">
        <f>source_data[[#This Row],[link]]</f>
        <v>https://www.pyimagesearch.com/2019/07/15/video-classification-with-keras-and-deep-learning/</v>
      </c>
      <c r="C702" t="str">
        <f>source_data[[#This Row],[article_title]]</f>
        <v>Video classification with Keras and Deep Learning</v>
      </c>
      <c r="D702" t="str">
        <f>source_data[[#This Row],[concatenate]]</f>
        <v>tutorial;technology;dl;ml;python</v>
      </c>
      <c r="E702">
        <f>source_data[[#This Row],[tag_count]]</f>
        <v>4</v>
      </c>
      <c r="F702" t="str" cm="1">
        <f t="array" ref="F702:J702">_xlfn.TEXTSPLIT(Table5[[#This Row],[concatenate]],";")</f>
        <v>tutorial</v>
      </c>
      <c r="G702" t="str">
        <v>technology</v>
      </c>
      <c r="H702" t="str">
        <v>dl</v>
      </c>
      <c r="I702" t="str">
        <v>ml</v>
      </c>
      <c r="J702" t="str">
        <v>python</v>
      </c>
      <c r="Q702">
        <f>IF(ISBLANK(F702),-1,COUNTIF(all_tags[],F702)-COUNTIF(all_tags[category],F702))</f>
        <v>1</v>
      </c>
      <c r="R702">
        <f>IF(ISBLANK(G702),-1,COUNTIF(all_tags[],G702)-COUNTIF(all_tags[category],G702))</f>
        <v>1</v>
      </c>
      <c r="S702">
        <f>IF(ISBLANK(H702),-1,COUNTIF(all_tags[],H702)-COUNTIF(all_tags[category],H702))</f>
        <v>1</v>
      </c>
      <c r="T702">
        <f>IF(ISBLANK(I702),-1,COUNTIF(all_tags[],I702)-COUNTIF(all_tags[category],I702))</f>
        <v>1</v>
      </c>
      <c r="U702">
        <f>IF(ISBLANK(J702),-1,COUNTIF(all_tags[],J702)-COUNTIF(all_tags[category],J702))</f>
        <v>1</v>
      </c>
      <c r="V702">
        <f>IF(ISBLANK(K702),-1,COUNTIF(all_tags[],K702)-COUNTIF(all_tags[category],K702))</f>
        <v>-1</v>
      </c>
      <c r="W702">
        <f>IF(ISBLANK(L702),-1,COUNTIF(all_tags[],L702)-COUNTIF(all_tags[category],L702))</f>
        <v>-1</v>
      </c>
      <c r="X702">
        <f>IF(ISBLANK(M702),-1,COUNTIF(all_tags[],M702)-COUNTIF(all_tags[category],M702))</f>
        <v>-1</v>
      </c>
      <c r="Y702">
        <f>IF(ISBLANK(N702),-1,COUNTIF(all_tags[],N702)-COUNTIF(all_tags[category],N702))</f>
        <v>-1</v>
      </c>
      <c r="Z702">
        <f>IF(ISBLANK(O702),-1,COUNTIF(all_tags[],O702)-COUNTIF(all_tags[category],O702))</f>
        <v>-1</v>
      </c>
      <c r="AB702" t="str">
        <f>Table5[[#This Row],[link_id]]</f>
        <v>L01502</v>
      </c>
      <c r="AC702" s="5" t="str">
        <f>_xlfn.TEXTJOIN("#",TRUE,
IFERROR(VLOOKUP($F702,all_tags[format],1,FALSE),""),
IFERROR(VLOOKUP($G702,all_tags[format],1,FALSE),""),
IFERROR(VLOOKUP($H702,all_tags[format],1,FALSE),""),
IFERROR(VLOOKUP($I702,all_tags[format],1,FALSE),""),
IFERROR(VLOOKUP($J702,all_tags[format],1,FALSE),""),
IFERROR(VLOOKUP($K702,all_tags[format],1,FALSE),""),
IFERROR(VLOOKUP($L702,all_tags[format],1,FALSE),""),
IFERROR(VLOOKUP($M702,all_tags[format],1,FALSE),""),
IFERROR(VLOOKUP($N702,all_tags[format],1,FALSE),""),
IFERROR(VLOOKUP($O702,all_tags[format],1,FALSE),"")
)</f>
        <v/>
      </c>
      <c r="AD702" s="5" t="str">
        <f>_xlfn.TEXTJOIN("#",TRUE,
IFERROR(VLOOKUP($F702,all_tags[type],1,FALSE),""),
IFERROR(VLOOKUP($G702,all_tags[type],1,FALSE),""),
IFERROR(VLOOKUP($H702,all_tags[type],1,FALSE),""),
IFERROR(VLOOKUP($I702,all_tags[type],1,FALSE),""),
IFERROR(VLOOKUP($J702,all_tags[type],1,FALSE),""),
IFERROR(VLOOKUP($K702,all_tags[type],1,FALSE),""),
IFERROR(VLOOKUP($L702,all_tags[type],1,FALSE),""),
IFERROR(VLOOKUP($M702,all_tags[type],1,FALSE),""),
IFERROR(VLOOKUP($N702,all_tags[type],1,FALSE),""),
IFERROR(VLOOKUP($O702,all_tags[type],1,FALSE),"")
)</f>
        <v>tutorial</v>
      </c>
      <c r="AE702" s="5" t="str">
        <f>_xlfn.TEXTJOIN("#",TRUE,
IFERROR(VLOOKUP($F702,all_tags[level],1,FALSE),""),
IFERROR(VLOOKUP($G702,all_tags[level],1,FALSE),""),
IFERROR(VLOOKUP($H702,all_tags[level],1,FALSE),""),
IFERROR(VLOOKUP($I702,all_tags[level],1,FALSE),""),
IFERROR(VLOOKUP($J702,all_tags[level],1,FALSE),""),
IFERROR(VLOOKUP($K702,all_tags[level],1,FALSE),""),
IFERROR(VLOOKUP($L702,all_tags[level],1,FALSE),""),
IFERROR(VLOOKUP($M702,all_tags[level],1,FALSE),""),
IFERROR(VLOOKUP($N702,all_tags[level],1,FALSE),""),
IFERROR(VLOOKUP($O702,all_tags[level],1,FALSE),"")
)</f>
        <v/>
      </c>
      <c r="AF702" s="5" t="str">
        <f>_xlfn.TEXTJOIN("#",TRUE,
IFERROR(VLOOKUP($F702,all_tags[style],1,FALSE),""),
IFERROR(VLOOKUP($G702,all_tags[style],1,FALSE),""),
IFERROR(VLOOKUP($H702,all_tags[style],1,FALSE),""),
IFERROR(VLOOKUP($I702,all_tags[style],1,FALSE),""),
IFERROR(VLOOKUP($J702,all_tags[style],1,FALSE),""),
IFERROR(VLOOKUP($K702,all_tags[style],1,FALSE),""),
IFERROR(VLOOKUP($L702,all_tags[style],1,FALSE),""),
IFERROR(VLOOKUP($M702,all_tags[style],1,FALSE),""),
IFERROR(VLOOKUP($N702,all_tags[style],1,FALSE),""),
IFERROR(VLOOKUP($O702,all_tags[style],1,FALSE),"")
)</f>
        <v/>
      </c>
      <c r="AG702" s="5" t="str">
        <f>_xlfn.TEXTJOIN("#",TRUE,
IFERROR(VLOOKUP($F702,all_tags[theme],1,FALSE),""),
IFERROR(VLOOKUP($G702,all_tags[theme],1,FALSE),""),
IFERROR(VLOOKUP($H702,all_tags[theme],1,FALSE),""),
IFERROR(VLOOKUP($I702,all_tags[theme],1,FALSE),""),
IFERROR(VLOOKUP($J702,all_tags[theme],1,FALSE),""),
IFERROR(VLOOKUP($K702,all_tags[theme],1,FALSE),""),
IFERROR(VLOOKUP($L702,all_tags[theme],1,FALSE),""),
IFERROR(VLOOKUP($M702,all_tags[theme],1,FALSE),""),
IFERROR(VLOOKUP($N702,all_tags[theme],1,FALSE),""),
IFERROR(VLOOKUP($O702,all_tags[theme],1,FALSE),"")
)</f>
        <v/>
      </c>
      <c r="AH702" s="5" t="str">
        <f>_xlfn.TEXTJOIN("#",TRUE,
IFERROR(VLOOKUP($F702,all_tags[topic],1,FALSE),""),
IFERROR(VLOOKUP($G702,all_tags[topic],1,FALSE),""),
IFERROR(VLOOKUP($H702,all_tags[topic],1,FALSE),""),
IFERROR(VLOOKUP($I702,all_tags[topic],1,FALSE),""),
IFERROR(VLOOKUP($J702,all_tags[topic],1,FALSE),""),
IFERROR(VLOOKUP($K702,all_tags[topic],1,FALSE),""),
IFERROR(VLOOKUP($L702,all_tags[topic],1,FALSE),""),
IFERROR(VLOOKUP($M702,all_tags[topic],1,FALSE),""),
IFERROR(VLOOKUP($N702,all_tags[topic],1,FALSE),""),
IFERROR(VLOOKUP($O702,all_tags[topic],1,FALSE),"")
)</f>
        <v>technology</v>
      </c>
      <c r="AI702" s="5" t="str">
        <f>_xlfn.TEXTJOIN("#",TRUE,
IFERROR(VLOOKUP($F702,all_tags[area],1,FALSE),""),
IFERROR(VLOOKUP($G702,all_tags[area],1,FALSE),""),
IFERROR(VLOOKUP($H702,all_tags[area],1,FALSE),""),
IFERROR(VLOOKUP($I702,all_tags[area],1,FALSE),""),
IFERROR(VLOOKUP($J702,all_tags[area],1,FALSE),""),
IFERROR(VLOOKUP($K702,all_tags[area],1,FALSE),""),
IFERROR(VLOOKUP($L702,all_tags[area],1,FALSE),""),
IFERROR(VLOOKUP($M702,all_tags[area],1,FALSE),""),
IFERROR(VLOOKUP($N702,all_tags[area],1,FALSE),""),
IFERROR(VLOOKUP($O702,all_tags[area],1,FALSE),"")
)</f>
        <v>dl#ml</v>
      </c>
      <c r="AJ702" s="5" t="str">
        <f>_xlfn.TEXTJOIN("#",TRUE,
IFERROR(VLOOKUP($F702,all_tags[technology],1,FALSE),""),
IFERROR(VLOOKUP($G702,all_tags[technology],1,FALSE),""),
IFERROR(VLOOKUP($H702,all_tags[technology],1,FALSE),""),
IFERROR(VLOOKUP($I702,all_tags[technology],1,FALSE),""),
IFERROR(VLOOKUP($J702,all_tags[technology],1,FALSE),""),
IFERROR(VLOOKUP($K702,all_tags[technology],1,FALSE),""),
IFERROR(VLOOKUP($L702,all_tags[technology],1,FALSE),""),
IFERROR(VLOOKUP($M702,all_tags[technology],1,FALSE),""),
IFERROR(VLOOKUP($N702,all_tags[technology],1,FALSE),""),
IFERROR(VLOOKUP($O702,all_tags[technology],1,FALSE),"")
)</f>
        <v>python</v>
      </c>
      <c r="AK702" s="5" t="str">
        <f>_xlfn.TEXTJOIN("#",TRUE,
IFERROR(VLOOKUP($F702,all_tags[other],1,FALSE),""),
IFERROR(VLOOKUP($G702,all_tags[other],1,FALSE),""),
IFERROR(VLOOKUP($H702,all_tags[other],1,FALSE),""),
IFERROR(VLOOKUP($I702,all_tags[other],1,FALSE),""),
IFERROR(VLOOKUP($J702,all_tags[other],1,FALSE),""),
IFERROR(VLOOKUP($K702,all_tags[other],1,FALSE),""),
IFERROR(VLOOKUP($L702,all_tags[other],1,FALSE),""),
IFERROR(VLOOKUP($M702,all_tags[other],1,FALSE),""),
IFERROR(VLOOKUP($N702,all_tags[other],1,FALSE),""),
IFERROR(VLOOKUP($O702,all_tags[other],1,FALSE),"")
)</f>
        <v/>
      </c>
      <c r="AL702" t="str">
        <f t="shared" si="10"/>
        <v>tutorial;technology;dl;ml;python</v>
      </c>
    </row>
    <row r="703" spans="1:38" x14ac:dyDescent="0.25">
      <c r="A703" t="str">
        <f>source_data[[#This Row],[link_id]]</f>
        <v>L01503</v>
      </c>
      <c r="B703" t="str">
        <f>source_data[[#This Row],[link]]</f>
        <v>https://multithreaded.stitchfix.com/blog/2019/07/15/give-me-jeans/</v>
      </c>
      <c r="C703" t="str">
        <f>source_data[[#This Row],[article_title]]</f>
        <v>Give Me Jeans not Shoes: How BERT Helps Us Deliver What Clients Want</v>
      </c>
      <c r="D703" t="str">
        <f>source_data[[#This Row],[concatenate]]</f>
        <v>post;explainer;nlp</v>
      </c>
      <c r="E703">
        <f>source_data[[#This Row],[tag_count]]</f>
        <v>4</v>
      </c>
      <c r="F703" t="str" cm="1">
        <f t="array" ref="F703:H703">_xlfn.TEXTSPLIT(Table5[[#This Row],[concatenate]],";")</f>
        <v>post</v>
      </c>
      <c r="G703" t="str">
        <v>explainer</v>
      </c>
      <c r="H703" t="str">
        <v>nlp</v>
      </c>
      <c r="Q703">
        <f>IF(ISBLANK(F703),-1,COUNTIF(all_tags[],F703)-COUNTIF(all_tags[category],F703))</f>
        <v>1</v>
      </c>
      <c r="R703">
        <f>IF(ISBLANK(G703),-1,COUNTIF(all_tags[],G703)-COUNTIF(all_tags[category],G703))</f>
        <v>1</v>
      </c>
      <c r="S703">
        <f>IF(ISBLANK(H703),-1,COUNTIF(all_tags[],H703)-COUNTIF(all_tags[category],H703))</f>
        <v>1</v>
      </c>
      <c r="T703">
        <f>IF(ISBLANK(I703),-1,COUNTIF(all_tags[],I703)-COUNTIF(all_tags[category],I703))</f>
        <v>-1</v>
      </c>
      <c r="U703">
        <f>IF(ISBLANK(J703),-1,COUNTIF(all_tags[],J703)-COUNTIF(all_tags[category],J703))</f>
        <v>-1</v>
      </c>
      <c r="V703">
        <f>IF(ISBLANK(K703),-1,COUNTIF(all_tags[],K703)-COUNTIF(all_tags[category],K703))</f>
        <v>-1</v>
      </c>
      <c r="W703">
        <f>IF(ISBLANK(L703),-1,COUNTIF(all_tags[],L703)-COUNTIF(all_tags[category],L703))</f>
        <v>-1</v>
      </c>
      <c r="X703">
        <f>IF(ISBLANK(M703),-1,COUNTIF(all_tags[],M703)-COUNTIF(all_tags[category],M703))</f>
        <v>-1</v>
      </c>
      <c r="Y703">
        <f>IF(ISBLANK(N703),-1,COUNTIF(all_tags[],N703)-COUNTIF(all_tags[category],N703))</f>
        <v>-1</v>
      </c>
      <c r="Z703">
        <f>IF(ISBLANK(O703),-1,COUNTIF(all_tags[],O703)-COUNTIF(all_tags[category],O703))</f>
        <v>-1</v>
      </c>
      <c r="AB703" t="str">
        <f>Table5[[#This Row],[link_id]]</f>
        <v>L01503</v>
      </c>
      <c r="AC703" s="5" t="str">
        <f>_xlfn.TEXTJOIN("#",TRUE,
IFERROR(VLOOKUP($F703,all_tags[format],1,FALSE),""),
IFERROR(VLOOKUP($G703,all_tags[format],1,FALSE),""),
IFERROR(VLOOKUP($H703,all_tags[format],1,FALSE),""),
IFERROR(VLOOKUP($I703,all_tags[format],1,FALSE),""),
IFERROR(VLOOKUP($J703,all_tags[format],1,FALSE),""),
IFERROR(VLOOKUP($K703,all_tags[format],1,FALSE),""),
IFERROR(VLOOKUP($L703,all_tags[format],1,FALSE),""),
IFERROR(VLOOKUP($M703,all_tags[format],1,FALSE),""),
IFERROR(VLOOKUP($N703,all_tags[format],1,FALSE),""),
IFERROR(VLOOKUP($O703,all_tags[format],1,FALSE),"")
)</f>
        <v>post</v>
      </c>
      <c r="AD703" s="5" t="str">
        <f>_xlfn.TEXTJOIN("#",TRUE,
IFERROR(VLOOKUP($F703,all_tags[type],1,FALSE),""),
IFERROR(VLOOKUP($G703,all_tags[type],1,FALSE),""),
IFERROR(VLOOKUP($H703,all_tags[type],1,FALSE),""),
IFERROR(VLOOKUP($I703,all_tags[type],1,FALSE),""),
IFERROR(VLOOKUP($J703,all_tags[type],1,FALSE),""),
IFERROR(VLOOKUP($K703,all_tags[type],1,FALSE),""),
IFERROR(VLOOKUP($L703,all_tags[type],1,FALSE),""),
IFERROR(VLOOKUP($M703,all_tags[type],1,FALSE),""),
IFERROR(VLOOKUP($N703,all_tags[type],1,FALSE),""),
IFERROR(VLOOKUP($O703,all_tags[type],1,FALSE),"")
)</f>
        <v/>
      </c>
      <c r="AE703" s="5" t="str">
        <f>_xlfn.TEXTJOIN("#",TRUE,
IFERROR(VLOOKUP($F703,all_tags[level],1,FALSE),""),
IFERROR(VLOOKUP($G703,all_tags[level],1,FALSE),""),
IFERROR(VLOOKUP($H703,all_tags[level],1,FALSE),""),
IFERROR(VLOOKUP($I703,all_tags[level],1,FALSE),""),
IFERROR(VLOOKUP($J703,all_tags[level],1,FALSE),""),
IFERROR(VLOOKUP($K703,all_tags[level],1,FALSE),""),
IFERROR(VLOOKUP($L703,all_tags[level],1,FALSE),""),
IFERROR(VLOOKUP($M703,all_tags[level],1,FALSE),""),
IFERROR(VLOOKUP($N703,all_tags[level],1,FALSE),""),
IFERROR(VLOOKUP($O703,all_tags[level],1,FALSE),"")
)</f>
        <v>explainer</v>
      </c>
      <c r="AF703" s="5" t="str">
        <f>_xlfn.TEXTJOIN("#",TRUE,
IFERROR(VLOOKUP($F703,all_tags[style],1,FALSE),""),
IFERROR(VLOOKUP($G703,all_tags[style],1,FALSE),""),
IFERROR(VLOOKUP($H703,all_tags[style],1,FALSE),""),
IFERROR(VLOOKUP($I703,all_tags[style],1,FALSE),""),
IFERROR(VLOOKUP($J703,all_tags[style],1,FALSE),""),
IFERROR(VLOOKUP($K703,all_tags[style],1,FALSE),""),
IFERROR(VLOOKUP($L703,all_tags[style],1,FALSE),""),
IFERROR(VLOOKUP($M703,all_tags[style],1,FALSE),""),
IFERROR(VLOOKUP($N703,all_tags[style],1,FALSE),""),
IFERROR(VLOOKUP($O703,all_tags[style],1,FALSE),"")
)</f>
        <v/>
      </c>
      <c r="AG703" s="5" t="str">
        <f>_xlfn.TEXTJOIN("#",TRUE,
IFERROR(VLOOKUP($F703,all_tags[theme],1,FALSE),""),
IFERROR(VLOOKUP($G703,all_tags[theme],1,FALSE),""),
IFERROR(VLOOKUP($H703,all_tags[theme],1,FALSE),""),
IFERROR(VLOOKUP($I703,all_tags[theme],1,FALSE),""),
IFERROR(VLOOKUP($J703,all_tags[theme],1,FALSE),""),
IFERROR(VLOOKUP($K703,all_tags[theme],1,FALSE),""),
IFERROR(VLOOKUP($L703,all_tags[theme],1,FALSE),""),
IFERROR(VLOOKUP($M703,all_tags[theme],1,FALSE),""),
IFERROR(VLOOKUP($N703,all_tags[theme],1,FALSE),""),
IFERROR(VLOOKUP($O703,all_tags[theme],1,FALSE),"")
)</f>
        <v/>
      </c>
      <c r="AH703" s="5" t="str">
        <f>_xlfn.TEXTJOIN("#",TRUE,
IFERROR(VLOOKUP($F703,all_tags[topic],1,FALSE),""),
IFERROR(VLOOKUP($G703,all_tags[topic],1,FALSE),""),
IFERROR(VLOOKUP($H703,all_tags[topic],1,FALSE),""),
IFERROR(VLOOKUP($I703,all_tags[topic],1,FALSE),""),
IFERROR(VLOOKUP($J703,all_tags[topic],1,FALSE),""),
IFERROR(VLOOKUP($K703,all_tags[topic],1,FALSE),""),
IFERROR(VLOOKUP($L703,all_tags[topic],1,FALSE),""),
IFERROR(VLOOKUP($M703,all_tags[topic],1,FALSE),""),
IFERROR(VLOOKUP($N703,all_tags[topic],1,FALSE),""),
IFERROR(VLOOKUP($O703,all_tags[topic],1,FALSE),"")
)</f>
        <v/>
      </c>
      <c r="AI703" s="5" t="str">
        <f>_xlfn.TEXTJOIN("#",TRUE,
IFERROR(VLOOKUP($F703,all_tags[area],1,FALSE),""),
IFERROR(VLOOKUP($G703,all_tags[area],1,FALSE),""),
IFERROR(VLOOKUP($H703,all_tags[area],1,FALSE),""),
IFERROR(VLOOKUP($I703,all_tags[area],1,FALSE),""),
IFERROR(VLOOKUP($J703,all_tags[area],1,FALSE),""),
IFERROR(VLOOKUP($K703,all_tags[area],1,FALSE),""),
IFERROR(VLOOKUP($L703,all_tags[area],1,FALSE),""),
IFERROR(VLOOKUP($M703,all_tags[area],1,FALSE),""),
IFERROR(VLOOKUP($N703,all_tags[area],1,FALSE),""),
IFERROR(VLOOKUP($O703,all_tags[area],1,FALSE),"")
)</f>
        <v>nlp</v>
      </c>
      <c r="AJ703" s="5" t="str">
        <f>_xlfn.TEXTJOIN("#",TRUE,
IFERROR(VLOOKUP($F703,all_tags[technology],1,FALSE),""),
IFERROR(VLOOKUP($G703,all_tags[technology],1,FALSE),""),
IFERROR(VLOOKUP($H703,all_tags[technology],1,FALSE),""),
IFERROR(VLOOKUP($I703,all_tags[technology],1,FALSE),""),
IFERROR(VLOOKUP($J703,all_tags[technology],1,FALSE),""),
IFERROR(VLOOKUP($K703,all_tags[technology],1,FALSE),""),
IFERROR(VLOOKUP($L703,all_tags[technology],1,FALSE),""),
IFERROR(VLOOKUP($M703,all_tags[technology],1,FALSE),""),
IFERROR(VLOOKUP($N703,all_tags[technology],1,FALSE),""),
IFERROR(VLOOKUP($O703,all_tags[technology],1,FALSE),"")
)</f>
        <v/>
      </c>
      <c r="AK703" s="5" t="str">
        <f>_xlfn.TEXTJOIN("#",TRUE,
IFERROR(VLOOKUP($F703,all_tags[other],1,FALSE),""),
IFERROR(VLOOKUP($G703,all_tags[other],1,FALSE),""),
IFERROR(VLOOKUP($H703,all_tags[other],1,FALSE),""),
IFERROR(VLOOKUP($I703,all_tags[other],1,FALSE),""),
IFERROR(VLOOKUP($J703,all_tags[other],1,FALSE),""),
IFERROR(VLOOKUP($K703,all_tags[other],1,FALSE),""),
IFERROR(VLOOKUP($L703,all_tags[other],1,FALSE),""),
IFERROR(VLOOKUP($M703,all_tags[other],1,FALSE),""),
IFERROR(VLOOKUP($N703,all_tags[other],1,FALSE),""),
IFERROR(VLOOKUP($O703,all_tags[other],1,FALSE),"")
)</f>
        <v/>
      </c>
      <c r="AL703" t="str">
        <f t="shared" si="10"/>
        <v>post;explainer;nlp</v>
      </c>
    </row>
    <row r="704" spans="1:38" x14ac:dyDescent="0.25">
      <c r="A704" t="str">
        <f>source_data[[#This Row],[link_id]]</f>
        <v>L01504</v>
      </c>
      <c r="B704" t="str">
        <f>source_data[[#This Row],[link]]</f>
        <v>https://sandrarendgen.wordpress.com/2019/07/17/book-review-numbers-and-nerves-oregon-state-up/</v>
      </c>
      <c r="C704" t="str">
        <f>source_data[[#This Row],[article_title]]</f>
        <v>Review: Numbers and Nerves</v>
      </c>
      <c r="D704" t="str">
        <f>source_data[[#This Row],[concatenate]]</f>
        <v>book;review;general;peril;pitfall;statistics</v>
      </c>
      <c r="E704">
        <f>source_data[[#This Row],[tag_count]]</f>
        <v>6</v>
      </c>
      <c r="F704" t="str" cm="1">
        <f t="array" ref="F704:K704">_xlfn.TEXTSPLIT(Table5[[#This Row],[concatenate]],";")</f>
        <v>book</v>
      </c>
      <c r="G704" t="str">
        <v>review</v>
      </c>
      <c r="H704" t="str">
        <v>general</v>
      </c>
      <c r="I704" t="str">
        <v>peril</v>
      </c>
      <c r="J704" t="str">
        <v>pitfall</v>
      </c>
      <c r="K704" t="str">
        <v>statistics</v>
      </c>
      <c r="Q704">
        <f>IF(ISBLANK(F704),-1,COUNTIF(all_tags[],F704)-COUNTIF(all_tags[category],F704))</f>
        <v>1</v>
      </c>
      <c r="R704">
        <f>IF(ISBLANK(G704),-1,COUNTIF(all_tags[],G704)-COUNTIF(all_tags[category],G704))</f>
        <v>1</v>
      </c>
      <c r="S704">
        <f>IF(ISBLANK(H704),-1,COUNTIF(all_tags[],H704)-COUNTIF(all_tags[category],H704))</f>
        <v>1</v>
      </c>
      <c r="T704">
        <f>IF(ISBLANK(I704),-1,COUNTIF(all_tags[],I704)-COUNTIF(all_tags[category],I704))</f>
        <v>1</v>
      </c>
      <c r="U704">
        <f>IF(ISBLANK(J704),-1,COUNTIF(all_tags[],J704)-COUNTIF(all_tags[category],J704))</f>
        <v>1</v>
      </c>
      <c r="V704">
        <f>IF(ISBLANK(K704),-1,COUNTIF(all_tags[],K704)-COUNTIF(all_tags[category],K704))</f>
        <v>1</v>
      </c>
      <c r="W704">
        <f>IF(ISBLANK(L704),-1,COUNTIF(all_tags[],L704)-COUNTIF(all_tags[category],L704))</f>
        <v>-1</v>
      </c>
      <c r="X704">
        <f>IF(ISBLANK(M704),-1,COUNTIF(all_tags[],M704)-COUNTIF(all_tags[category],M704))</f>
        <v>-1</v>
      </c>
      <c r="Y704">
        <f>IF(ISBLANK(N704),-1,COUNTIF(all_tags[],N704)-COUNTIF(all_tags[category],N704))</f>
        <v>-1</v>
      </c>
      <c r="Z704">
        <f>IF(ISBLANK(O704),-1,COUNTIF(all_tags[],O704)-COUNTIF(all_tags[category],O704))</f>
        <v>-1</v>
      </c>
      <c r="AB704" t="str">
        <f>Table5[[#This Row],[link_id]]</f>
        <v>L01504</v>
      </c>
      <c r="AC704" s="5" t="str">
        <f>_xlfn.TEXTJOIN("#",TRUE,
IFERROR(VLOOKUP($F704,all_tags[format],1,FALSE),""),
IFERROR(VLOOKUP($G704,all_tags[format],1,FALSE),""),
IFERROR(VLOOKUP($H704,all_tags[format],1,FALSE),""),
IFERROR(VLOOKUP($I704,all_tags[format],1,FALSE),""),
IFERROR(VLOOKUP($J704,all_tags[format],1,FALSE),""),
IFERROR(VLOOKUP($K704,all_tags[format],1,FALSE),""),
IFERROR(VLOOKUP($L704,all_tags[format],1,FALSE),""),
IFERROR(VLOOKUP($M704,all_tags[format],1,FALSE),""),
IFERROR(VLOOKUP($N704,all_tags[format],1,FALSE),""),
IFERROR(VLOOKUP($O704,all_tags[format],1,FALSE),"")
)</f>
        <v>book</v>
      </c>
      <c r="AD704" s="5" t="str">
        <f>_xlfn.TEXTJOIN("#",TRUE,
IFERROR(VLOOKUP($F704,all_tags[type],1,FALSE),""),
IFERROR(VLOOKUP($G704,all_tags[type],1,FALSE),""),
IFERROR(VLOOKUP($H704,all_tags[type],1,FALSE),""),
IFERROR(VLOOKUP($I704,all_tags[type],1,FALSE),""),
IFERROR(VLOOKUP($J704,all_tags[type],1,FALSE),""),
IFERROR(VLOOKUP($K704,all_tags[type],1,FALSE),""),
IFERROR(VLOOKUP($L704,all_tags[type],1,FALSE),""),
IFERROR(VLOOKUP($M704,all_tags[type],1,FALSE),""),
IFERROR(VLOOKUP($N704,all_tags[type],1,FALSE),""),
IFERROR(VLOOKUP($O704,all_tags[type],1,FALSE),"")
)</f>
        <v>review#general</v>
      </c>
      <c r="AE704" s="5" t="str">
        <f>_xlfn.TEXTJOIN("#",TRUE,
IFERROR(VLOOKUP($F704,all_tags[level],1,FALSE),""),
IFERROR(VLOOKUP($G704,all_tags[level],1,FALSE),""),
IFERROR(VLOOKUP($H704,all_tags[level],1,FALSE),""),
IFERROR(VLOOKUP($I704,all_tags[level],1,FALSE),""),
IFERROR(VLOOKUP($J704,all_tags[level],1,FALSE),""),
IFERROR(VLOOKUP($K704,all_tags[level],1,FALSE),""),
IFERROR(VLOOKUP($L704,all_tags[level],1,FALSE),""),
IFERROR(VLOOKUP($M704,all_tags[level],1,FALSE),""),
IFERROR(VLOOKUP($N704,all_tags[level],1,FALSE),""),
IFERROR(VLOOKUP($O704,all_tags[level],1,FALSE),"")
)</f>
        <v/>
      </c>
      <c r="AF704" s="5" t="str">
        <f>_xlfn.TEXTJOIN("#",TRUE,
IFERROR(VLOOKUP($F704,all_tags[style],1,FALSE),""),
IFERROR(VLOOKUP($G704,all_tags[style],1,FALSE),""),
IFERROR(VLOOKUP($H704,all_tags[style],1,FALSE),""),
IFERROR(VLOOKUP($I704,all_tags[style],1,FALSE),""),
IFERROR(VLOOKUP($J704,all_tags[style],1,FALSE),""),
IFERROR(VLOOKUP($K704,all_tags[style],1,FALSE),""),
IFERROR(VLOOKUP($L704,all_tags[style],1,FALSE),""),
IFERROR(VLOOKUP($M704,all_tags[style],1,FALSE),""),
IFERROR(VLOOKUP($N704,all_tags[style],1,FALSE),""),
IFERROR(VLOOKUP($O704,all_tags[style],1,FALSE),"")
)</f>
        <v>peril</v>
      </c>
      <c r="AG704" s="5" t="str">
        <f>_xlfn.TEXTJOIN("#",TRUE,
IFERROR(VLOOKUP($F704,all_tags[theme],1,FALSE),""),
IFERROR(VLOOKUP($G704,all_tags[theme],1,FALSE),""),
IFERROR(VLOOKUP($H704,all_tags[theme],1,FALSE),""),
IFERROR(VLOOKUP($I704,all_tags[theme],1,FALSE),""),
IFERROR(VLOOKUP($J704,all_tags[theme],1,FALSE),""),
IFERROR(VLOOKUP($K704,all_tags[theme],1,FALSE),""),
IFERROR(VLOOKUP($L704,all_tags[theme],1,FALSE),""),
IFERROR(VLOOKUP($M704,all_tags[theme],1,FALSE),""),
IFERROR(VLOOKUP($N704,all_tags[theme],1,FALSE),""),
IFERROR(VLOOKUP($O704,all_tags[theme],1,FALSE),"")
)</f>
        <v>pitfall</v>
      </c>
      <c r="AH704" s="5" t="str">
        <f>_xlfn.TEXTJOIN("#",TRUE,
IFERROR(VLOOKUP($F704,all_tags[topic],1,FALSE),""),
IFERROR(VLOOKUP($G704,all_tags[topic],1,FALSE),""),
IFERROR(VLOOKUP($H704,all_tags[topic],1,FALSE),""),
IFERROR(VLOOKUP($I704,all_tags[topic],1,FALSE),""),
IFERROR(VLOOKUP($J704,all_tags[topic],1,FALSE),""),
IFERROR(VLOOKUP($K704,all_tags[topic],1,FALSE),""),
IFERROR(VLOOKUP($L704,all_tags[topic],1,FALSE),""),
IFERROR(VLOOKUP($M704,all_tags[topic],1,FALSE),""),
IFERROR(VLOOKUP($N704,all_tags[topic],1,FALSE),""),
IFERROR(VLOOKUP($O704,all_tags[topic],1,FALSE),"")
)</f>
        <v/>
      </c>
      <c r="AI704" s="5" t="str">
        <f>_xlfn.TEXTJOIN("#",TRUE,
IFERROR(VLOOKUP($F704,all_tags[area],1,FALSE),""),
IFERROR(VLOOKUP($G704,all_tags[area],1,FALSE),""),
IFERROR(VLOOKUP($H704,all_tags[area],1,FALSE),""),
IFERROR(VLOOKUP($I704,all_tags[area],1,FALSE),""),
IFERROR(VLOOKUP($J704,all_tags[area],1,FALSE),""),
IFERROR(VLOOKUP($K704,all_tags[area],1,FALSE),""),
IFERROR(VLOOKUP($L704,all_tags[area],1,FALSE),""),
IFERROR(VLOOKUP($M704,all_tags[area],1,FALSE),""),
IFERROR(VLOOKUP($N704,all_tags[area],1,FALSE),""),
IFERROR(VLOOKUP($O704,all_tags[area],1,FALSE),"")
)</f>
        <v>statistics</v>
      </c>
      <c r="AJ704" s="5" t="str">
        <f>_xlfn.TEXTJOIN("#",TRUE,
IFERROR(VLOOKUP($F704,all_tags[technology],1,FALSE),""),
IFERROR(VLOOKUP($G704,all_tags[technology],1,FALSE),""),
IFERROR(VLOOKUP($H704,all_tags[technology],1,FALSE),""),
IFERROR(VLOOKUP($I704,all_tags[technology],1,FALSE),""),
IFERROR(VLOOKUP($J704,all_tags[technology],1,FALSE),""),
IFERROR(VLOOKUP($K704,all_tags[technology],1,FALSE),""),
IFERROR(VLOOKUP($L704,all_tags[technology],1,FALSE),""),
IFERROR(VLOOKUP($M704,all_tags[technology],1,FALSE),""),
IFERROR(VLOOKUP($N704,all_tags[technology],1,FALSE),""),
IFERROR(VLOOKUP($O704,all_tags[technology],1,FALSE),"")
)</f>
        <v/>
      </c>
      <c r="AK704" s="5" t="str">
        <f>_xlfn.TEXTJOIN("#",TRUE,
IFERROR(VLOOKUP($F704,all_tags[other],1,FALSE),""),
IFERROR(VLOOKUP($G704,all_tags[other],1,FALSE),""),
IFERROR(VLOOKUP($H704,all_tags[other],1,FALSE),""),
IFERROR(VLOOKUP($I704,all_tags[other],1,FALSE),""),
IFERROR(VLOOKUP($J704,all_tags[other],1,FALSE),""),
IFERROR(VLOOKUP($K704,all_tags[other],1,FALSE),""),
IFERROR(VLOOKUP($L704,all_tags[other],1,FALSE),""),
IFERROR(VLOOKUP($M704,all_tags[other],1,FALSE),""),
IFERROR(VLOOKUP($N704,all_tags[other],1,FALSE),""),
IFERROR(VLOOKUP($O704,all_tags[other],1,FALSE),"")
)</f>
        <v/>
      </c>
      <c r="AL704" t="str">
        <f t="shared" si="10"/>
        <v>book;review;general;peril;pitfall;statistics</v>
      </c>
    </row>
    <row r="705" spans="1:38" x14ac:dyDescent="0.25">
      <c r="A705" t="str">
        <f>source_data[[#This Row],[link_id]]</f>
        <v>L01505</v>
      </c>
      <c r="B705" t="str">
        <f>source_data[[#This Row],[link]]</f>
        <v>https://cran.r-project.org/web/packages/plotluck/vignettes/plotluck.html</v>
      </c>
      <c r="C705" t="str">
        <f>source_data[[#This Row],[article_title]]</f>
        <v>Plotluck - “I’m feeling lucky” for ggplot</v>
      </c>
      <c r="D705" t="str">
        <f>source_data[[#This Row],[concatenate]]</f>
        <v>post;data-viz;tool;technology;rstats</v>
      </c>
      <c r="E705">
        <f>source_data[[#This Row],[tag_count]]</f>
        <v>5</v>
      </c>
      <c r="F705" t="str" cm="1">
        <f t="array" ref="F705:J705">_xlfn.TEXTSPLIT(Table5[[#This Row],[concatenate]],";")</f>
        <v>post</v>
      </c>
      <c r="G705" t="str">
        <v>data-viz</v>
      </c>
      <c r="H705" t="str">
        <v>tool</v>
      </c>
      <c r="I705" t="str">
        <v>technology</v>
      </c>
      <c r="J705" t="str">
        <v>rstats</v>
      </c>
      <c r="Q705">
        <f>IF(ISBLANK(F705),-1,COUNTIF(all_tags[],F705)-COUNTIF(all_tags[category],F705))</f>
        <v>1</v>
      </c>
      <c r="R705">
        <f>IF(ISBLANK(G705),-1,COUNTIF(all_tags[],G705)-COUNTIF(all_tags[category],G705))</f>
        <v>1</v>
      </c>
      <c r="S705">
        <f>IF(ISBLANK(H705),-1,COUNTIF(all_tags[],H705)-COUNTIF(all_tags[category],H705))</f>
        <v>1</v>
      </c>
      <c r="T705">
        <f>IF(ISBLANK(I705),-1,COUNTIF(all_tags[],I705)-COUNTIF(all_tags[category],I705))</f>
        <v>1</v>
      </c>
      <c r="U705">
        <f>IF(ISBLANK(J705),-1,COUNTIF(all_tags[],J705)-COUNTIF(all_tags[category],J705))</f>
        <v>1</v>
      </c>
      <c r="V705">
        <f>IF(ISBLANK(K705),-1,COUNTIF(all_tags[],K705)-COUNTIF(all_tags[category],K705))</f>
        <v>-1</v>
      </c>
      <c r="W705">
        <f>IF(ISBLANK(L705),-1,COUNTIF(all_tags[],L705)-COUNTIF(all_tags[category],L705))</f>
        <v>-1</v>
      </c>
      <c r="X705">
        <f>IF(ISBLANK(M705),-1,COUNTIF(all_tags[],M705)-COUNTIF(all_tags[category],M705))</f>
        <v>-1</v>
      </c>
      <c r="Y705">
        <f>IF(ISBLANK(N705),-1,COUNTIF(all_tags[],N705)-COUNTIF(all_tags[category],N705))</f>
        <v>-1</v>
      </c>
      <c r="Z705">
        <f>IF(ISBLANK(O705),-1,COUNTIF(all_tags[],O705)-COUNTIF(all_tags[category],O705))</f>
        <v>-1</v>
      </c>
      <c r="AB705" t="str">
        <f>Table5[[#This Row],[link_id]]</f>
        <v>L01505</v>
      </c>
      <c r="AC705" s="5" t="str">
        <f>_xlfn.TEXTJOIN("#",TRUE,
IFERROR(VLOOKUP($F705,all_tags[format],1,FALSE),""),
IFERROR(VLOOKUP($G705,all_tags[format],1,FALSE),""),
IFERROR(VLOOKUP($H705,all_tags[format],1,FALSE),""),
IFERROR(VLOOKUP($I705,all_tags[format],1,FALSE),""),
IFERROR(VLOOKUP($J705,all_tags[format],1,FALSE),""),
IFERROR(VLOOKUP($K705,all_tags[format],1,FALSE),""),
IFERROR(VLOOKUP($L705,all_tags[format],1,FALSE),""),
IFERROR(VLOOKUP($M705,all_tags[format],1,FALSE),""),
IFERROR(VLOOKUP($N705,all_tags[format],1,FALSE),""),
IFERROR(VLOOKUP($O705,all_tags[format],1,FALSE),"")
)</f>
        <v>post</v>
      </c>
      <c r="AD705" s="5" t="str">
        <f>_xlfn.TEXTJOIN("#",TRUE,
IFERROR(VLOOKUP($F705,all_tags[type],1,FALSE),""),
IFERROR(VLOOKUP($G705,all_tags[type],1,FALSE),""),
IFERROR(VLOOKUP($H705,all_tags[type],1,FALSE),""),
IFERROR(VLOOKUP($I705,all_tags[type],1,FALSE),""),
IFERROR(VLOOKUP($J705,all_tags[type],1,FALSE),""),
IFERROR(VLOOKUP($K705,all_tags[type],1,FALSE),""),
IFERROR(VLOOKUP($L705,all_tags[type],1,FALSE),""),
IFERROR(VLOOKUP($M705,all_tags[type],1,FALSE),""),
IFERROR(VLOOKUP($N705,all_tags[type],1,FALSE),""),
IFERROR(VLOOKUP($O705,all_tags[type],1,FALSE),"")
)</f>
        <v/>
      </c>
      <c r="AE705" s="5" t="str">
        <f>_xlfn.TEXTJOIN("#",TRUE,
IFERROR(VLOOKUP($F705,all_tags[level],1,FALSE),""),
IFERROR(VLOOKUP($G705,all_tags[level],1,FALSE),""),
IFERROR(VLOOKUP($H705,all_tags[level],1,FALSE),""),
IFERROR(VLOOKUP($I705,all_tags[level],1,FALSE),""),
IFERROR(VLOOKUP($J705,all_tags[level],1,FALSE),""),
IFERROR(VLOOKUP($K705,all_tags[level],1,FALSE),""),
IFERROR(VLOOKUP($L705,all_tags[level],1,FALSE),""),
IFERROR(VLOOKUP($M705,all_tags[level],1,FALSE),""),
IFERROR(VLOOKUP($N705,all_tags[level],1,FALSE),""),
IFERROR(VLOOKUP($O705,all_tags[level],1,FALSE),"")
)</f>
        <v/>
      </c>
      <c r="AF705" s="5" t="str">
        <f>_xlfn.TEXTJOIN("#",TRUE,
IFERROR(VLOOKUP($F705,all_tags[style],1,FALSE),""),
IFERROR(VLOOKUP($G705,all_tags[style],1,FALSE),""),
IFERROR(VLOOKUP($H705,all_tags[style],1,FALSE),""),
IFERROR(VLOOKUP($I705,all_tags[style],1,FALSE),""),
IFERROR(VLOOKUP($J705,all_tags[style],1,FALSE),""),
IFERROR(VLOOKUP($K705,all_tags[style],1,FALSE),""),
IFERROR(VLOOKUP($L705,all_tags[style],1,FALSE),""),
IFERROR(VLOOKUP($M705,all_tags[style],1,FALSE),""),
IFERROR(VLOOKUP($N705,all_tags[style],1,FALSE),""),
IFERROR(VLOOKUP($O705,all_tags[style],1,FALSE),"")
)</f>
        <v/>
      </c>
      <c r="AG705" s="5" t="str">
        <f>_xlfn.TEXTJOIN("#",TRUE,
IFERROR(VLOOKUP($F705,all_tags[theme],1,FALSE),""),
IFERROR(VLOOKUP($G705,all_tags[theme],1,FALSE),""),
IFERROR(VLOOKUP($H705,all_tags[theme],1,FALSE),""),
IFERROR(VLOOKUP($I705,all_tags[theme],1,FALSE),""),
IFERROR(VLOOKUP($J705,all_tags[theme],1,FALSE),""),
IFERROR(VLOOKUP($K705,all_tags[theme],1,FALSE),""),
IFERROR(VLOOKUP($L705,all_tags[theme],1,FALSE),""),
IFERROR(VLOOKUP($M705,all_tags[theme],1,FALSE),""),
IFERROR(VLOOKUP($N705,all_tags[theme],1,FALSE),""),
IFERROR(VLOOKUP($O705,all_tags[theme],1,FALSE),"")
)</f>
        <v>data-viz</v>
      </c>
      <c r="AH705" s="5" t="str">
        <f>_xlfn.TEXTJOIN("#",TRUE,
IFERROR(VLOOKUP($F705,all_tags[topic],1,FALSE),""),
IFERROR(VLOOKUP($G705,all_tags[topic],1,FALSE),""),
IFERROR(VLOOKUP($H705,all_tags[topic],1,FALSE),""),
IFERROR(VLOOKUP($I705,all_tags[topic],1,FALSE),""),
IFERROR(VLOOKUP($J705,all_tags[topic],1,FALSE),""),
IFERROR(VLOOKUP($K705,all_tags[topic],1,FALSE),""),
IFERROR(VLOOKUP($L705,all_tags[topic],1,FALSE),""),
IFERROR(VLOOKUP($M705,all_tags[topic],1,FALSE),""),
IFERROR(VLOOKUP($N705,all_tags[topic],1,FALSE),""),
IFERROR(VLOOKUP($O705,all_tags[topic],1,FALSE),"")
)</f>
        <v>tool#technology</v>
      </c>
      <c r="AI705" s="5" t="str">
        <f>_xlfn.TEXTJOIN("#",TRUE,
IFERROR(VLOOKUP($F705,all_tags[area],1,FALSE),""),
IFERROR(VLOOKUP($G705,all_tags[area],1,FALSE),""),
IFERROR(VLOOKUP($H705,all_tags[area],1,FALSE),""),
IFERROR(VLOOKUP($I705,all_tags[area],1,FALSE),""),
IFERROR(VLOOKUP($J705,all_tags[area],1,FALSE),""),
IFERROR(VLOOKUP($K705,all_tags[area],1,FALSE),""),
IFERROR(VLOOKUP($L705,all_tags[area],1,FALSE),""),
IFERROR(VLOOKUP($M705,all_tags[area],1,FALSE),""),
IFERROR(VLOOKUP($N705,all_tags[area],1,FALSE),""),
IFERROR(VLOOKUP($O705,all_tags[area],1,FALSE),"")
)</f>
        <v/>
      </c>
      <c r="AJ705" s="5" t="str">
        <f>_xlfn.TEXTJOIN("#",TRUE,
IFERROR(VLOOKUP($F705,all_tags[technology],1,FALSE),""),
IFERROR(VLOOKUP($G705,all_tags[technology],1,FALSE),""),
IFERROR(VLOOKUP($H705,all_tags[technology],1,FALSE),""),
IFERROR(VLOOKUP($I705,all_tags[technology],1,FALSE),""),
IFERROR(VLOOKUP($J705,all_tags[technology],1,FALSE),""),
IFERROR(VLOOKUP($K705,all_tags[technology],1,FALSE),""),
IFERROR(VLOOKUP($L705,all_tags[technology],1,FALSE),""),
IFERROR(VLOOKUP($M705,all_tags[technology],1,FALSE),""),
IFERROR(VLOOKUP($N705,all_tags[technology],1,FALSE),""),
IFERROR(VLOOKUP($O705,all_tags[technology],1,FALSE),"")
)</f>
        <v>rstats</v>
      </c>
      <c r="AK705" s="5" t="str">
        <f>_xlfn.TEXTJOIN("#",TRUE,
IFERROR(VLOOKUP($F705,all_tags[other],1,FALSE),""),
IFERROR(VLOOKUP($G705,all_tags[other],1,FALSE),""),
IFERROR(VLOOKUP($H705,all_tags[other],1,FALSE),""),
IFERROR(VLOOKUP($I705,all_tags[other],1,FALSE),""),
IFERROR(VLOOKUP($J705,all_tags[other],1,FALSE),""),
IFERROR(VLOOKUP($K705,all_tags[other],1,FALSE),""),
IFERROR(VLOOKUP($L705,all_tags[other],1,FALSE),""),
IFERROR(VLOOKUP($M705,all_tags[other],1,FALSE),""),
IFERROR(VLOOKUP($N705,all_tags[other],1,FALSE),""),
IFERROR(VLOOKUP($O705,all_tags[other],1,FALSE),"")
)</f>
        <v/>
      </c>
      <c r="AL705" t="str">
        <f t="shared" si="10"/>
        <v>post;data-viz;tool;technology;rstats</v>
      </c>
    </row>
    <row r="706" spans="1:38" x14ac:dyDescent="0.25">
      <c r="A706" t="str">
        <f>source_data[[#This Row],[link_id]]</f>
        <v>L01506</v>
      </c>
      <c r="B706" t="str">
        <f>source_data[[#This Row],[link]]</f>
        <v>https://www.createwithdata.com/enter-exit-with-d3-join/</v>
      </c>
      <c r="C706" t="str">
        <f>source_data[[#This Row],[article_title]]</f>
        <v>Handling entering and exiting elements with D3's .join() function</v>
      </c>
      <c r="D706" t="str">
        <f>source_data[[#This Row],[concatenate]]</f>
        <v>tutorial;data-viz;technology;d3js</v>
      </c>
      <c r="E706">
        <f>source_data[[#This Row],[tag_count]]</f>
        <v>4</v>
      </c>
      <c r="F706" t="str" cm="1">
        <f t="array" ref="F706:I706">_xlfn.TEXTSPLIT(Table5[[#This Row],[concatenate]],";")</f>
        <v>tutorial</v>
      </c>
      <c r="G706" t="str">
        <v>data-viz</v>
      </c>
      <c r="H706" t="str">
        <v>technology</v>
      </c>
      <c r="I706" t="str">
        <v>d3js</v>
      </c>
      <c r="Q706">
        <f>IF(ISBLANK(F706),-1,COUNTIF(all_tags[],F706)-COUNTIF(all_tags[category],F706))</f>
        <v>1</v>
      </c>
      <c r="R706">
        <f>IF(ISBLANK(G706),-1,COUNTIF(all_tags[],G706)-COUNTIF(all_tags[category],G706))</f>
        <v>1</v>
      </c>
      <c r="S706">
        <f>IF(ISBLANK(H706),-1,COUNTIF(all_tags[],H706)-COUNTIF(all_tags[category],H706))</f>
        <v>1</v>
      </c>
      <c r="T706">
        <f>IF(ISBLANK(I706),-1,COUNTIF(all_tags[],I706)-COUNTIF(all_tags[category],I706))</f>
        <v>1</v>
      </c>
      <c r="U706">
        <f>IF(ISBLANK(J706),-1,COUNTIF(all_tags[],J706)-COUNTIF(all_tags[category],J706))</f>
        <v>-1</v>
      </c>
      <c r="V706">
        <f>IF(ISBLANK(K706),-1,COUNTIF(all_tags[],K706)-COUNTIF(all_tags[category],K706))</f>
        <v>-1</v>
      </c>
      <c r="W706">
        <f>IF(ISBLANK(L706),-1,COUNTIF(all_tags[],L706)-COUNTIF(all_tags[category],L706))</f>
        <v>-1</v>
      </c>
      <c r="X706">
        <f>IF(ISBLANK(M706),-1,COUNTIF(all_tags[],M706)-COUNTIF(all_tags[category],M706))</f>
        <v>-1</v>
      </c>
      <c r="Y706">
        <f>IF(ISBLANK(N706),-1,COUNTIF(all_tags[],N706)-COUNTIF(all_tags[category],N706))</f>
        <v>-1</v>
      </c>
      <c r="Z706">
        <f>IF(ISBLANK(O706),-1,COUNTIF(all_tags[],O706)-COUNTIF(all_tags[category],O706))</f>
        <v>-1</v>
      </c>
      <c r="AB706" t="str">
        <f>Table5[[#This Row],[link_id]]</f>
        <v>L01506</v>
      </c>
      <c r="AC706" s="5" t="str">
        <f>_xlfn.TEXTJOIN("#",TRUE,
IFERROR(VLOOKUP($F706,all_tags[format],1,FALSE),""),
IFERROR(VLOOKUP($G706,all_tags[format],1,FALSE),""),
IFERROR(VLOOKUP($H706,all_tags[format],1,FALSE),""),
IFERROR(VLOOKUP($I706,all_tags[format],1,FALSE),""),
IFERROR(VLOOKUP($J706,all_tags[format],1,FALSE),""),
IFERROR(VLOOKUP($K706,all_tags[format],1,FALSE),""),
IFERROR(VLOOKUP($L706,all_tags[format],1,FALSE),""),
IFERROR(VLOOKUP($M706,all_tags[format],1,FALSE),""),
IFERROR(VLOOKUP($N706,all_tags[format],1,FALSE),""),
IFERROR(VLOOKUP($O706,all_tags[format],1,FALSE),"")
)</f>
        <v/>
      </c>
      <c r="AD706" s="5" t="str">
        <f>_xlfn.TEXTJOIN("#",TRUE,
IFERROR(VLOOKUP($F706,all_tags[type],1,FALSE),""),
IFERROR(VLOOKUP($G706,all_tags[type],1,FALSE),""),
IFERROR(VLOOKUP($H706,all_tags[type],1,FALSE),""),
IFERROR(VLOOKUP($I706,all_tags[type],1,FALSE),""),
IFERROR(VLOOKUP($J706,all_tags[type],1,FALSE),""),
IFERROR(VLOOKUP($K706,all_tags[type],1,FALSE),""),
IFERROR(VLOOKUP($L706,all_tags[type],1,FALSE),""),
IFERROR(VLOOKUP($M706,all_tags[type],1,FALSE),""),
IFERROR(VLOOKUP($N706,all_tags[type],1,FALSE),""),
IFERROR(VLOOKUP($O706,all_tags[type],1,FALSE),"")
)</f>
        <v>tutorial</v>
      </c>
      <c r="AE706" s="5" t="str">
        <f>_xlfn.TEXTJOIN("#",TRUE,
IFERROR(VLOOKUP($F706,all_tags[level],1,FALSE),""),
IFERROR(VLOOKUP($G706,all_tags[level],1,FALSE),""),
IFERROR(VLOOKUP($H706,all_tags[level],1,FALSE),""),
IFERROR(VLOOKUP($I706,all_tags[level],1,FALSE),""),
IFERROR(VLOOKUP($J706,all_tags[level],1,FALSE),""),
IFERROR(VLOOKUP($K706,all_tags[level],1,FALSE),""),
IFERROR(VLOOKUP($L706,all_tags[level],1,FALSE),""),
IFERROR(VLOOKUP($M706,all_tags[level],1,FALSE),""),
IFERROR(VLOOKUP($N706,all_tags[level],1,FALSE),""),
IFERROR(VLOOKUP($O706,all_tags[level],1,FALSE),"")
)</f>
        <v/>
      </c>
      <c r="AF706" s="5" t="str">
        <f>_xlfn.TEXTJOIN("#",TRUE,
IFERROR(VLOOKUP($F706,all_tags[style],1,FALSE),""),
IFERROR(VLOOKUP($G706,all_tags[style],1,FALSE),""),
IFERROR(VLOOKUP($H706,all_tags[style],1,FALSE),""),
IFERROR(VLOOKUP($I706,all_tags[style],1,FALSE),""),
IFERROR(VLOOKUP($J706,all_tags[style],1,FALSE),""),
IFERROR(VLOOKUP($K706,all_tags[style],1,FALSE),""),
IFERROR(VLOOKUP($L706,all_tags[style],1,FALSE),""),
IFERROR(VLOOKUP($M706,all_tags[style],1,FALSE),""),
IFERROR(VLOOKUP($N706,all_tags[style],1,FALSE),""),
IFERROR(VLOOKUP($O706,all_tags[style],1,FALSE),"")
)</f>
        <v/>
      </c>
      <c r="AG706" s="5" t="str">
        <f>_xlfn.TEXTJOIN("#",TRUE,
IFERROR(VLOOKUP($F706,all_tags[theme],1,FALSE),""),
IFERROR(VLOOKUP($G706,all_tags[theme],1,FALSE),""),
IFERROR(VLOOKUP($H706,all_tags[theme],1,FALSE),""),
IFERROR(VLOOKUP($I706,all_tags[theme],1,FALSE),""),
IFERROR(VLOOKUP($J706,all_tags[theme],1,FALSE),""),
IFERROR(VLOOKUP($K706,all_tags[theme],1,FALSE),""),
IFERROR(VLOOKUP($L706,all_tags[theme],1,FALSE),""),
IFERROR(VLOOKUP($M706,all_tags[theme],1,FALSE),""),
IFERROR(VLOOKUP($N706,all_tags[theme],1,FALSE),""),
IFERROR(VLOOKUP($O706,all_tags[theme],1,FALSE),"")
)</f>
        <v>data-viz</v>
      </c>
      <c r="AH706" s="5" t="str">
        <f>_xlfn.TEXTJOIN("#",TRUE,
IFERROR(VLOOKUP($F706,all_tags[topic],1,FALSE),""),
IFERROR(VLOOKUP($G706,all_tags[topic],1,FALSE),""),
IFERROR(VLOOKUP($H706,all_tags[topic],1,FALSE),""),
IFERROR(VLOOKUP($I706,all_tags[topic],1,FALSE),""),
IFERROR(VLOOKUP($J706,all_tags[topic],1,FALSE),""),
IFERROR(VLOOKUP($K706,all_tags[topic],1,FALSE),""),
IFERROR(VLOOKUP($L706,all_tags[topic],1,FALSE),""),
IFERROR(VLOOKUP($M706,all_tags[topic],1,FALSE),""),
IFERROR(VLOOKUP($N706,all_tags[topic],1,FALSE),""),
IFERROR(VLOOKUP($O706,all_tags[topic],1,FALSE),"")
)</f>
        <v>technology</v>
      </c>
      <c r="AI706" s="5" t="str">
        <f>_xlfn.TEXTJOIN("#",TRUE,
IFERROR(VLOOKUP($F706,all_tags[area],1,FALSE),""),
IFERROR(VLOOKUP($G706,all_tags[area],1,FALSE),""),
IFERROR(VLOOKUP($H706,all_tags[area],1,FALSE),""),
IFERROR(VLOOKUP($I706,all_tags[area],1,FALSE),""),
IFERROR(VLOOKUP($J706,all_tags[area],1,FALSE),""),
IFERROR(VLOOKUP($K706,all_tags[area],1,FALSE),""),
IFERROR(VLOOKUP($L706,all_tags[area],1,FALSE),""),
IFERROR(VLOOKUP($M706,all_tags[area],1,FALSE),""),
IFERROR(VLOOKUP($N706,all_tags[area],1,FALSE),""),
IFERROR(VLOOKUP($O706,all_tags[area],1,FALSE),"")
)</f>
        <v/>
      </c>
      <c r="AJ706" s="5" t="str">
        <f>_xlfn.TEXTJOIN("#",TRUE,
IFERROR(VLOOKUP($F706,all_tags[technology],1,FALSE),""),
IFERROR(VLOOKUP($G706,all_tags[technology],1,FALSE),""),
IFERROR(VLOOKUP($H706,all_tags[technology],1,FALSE),""),
IFERROR(VLOOKUP($I706,all_tags[technology],1,FALSE),""),
IFERROR(VLOOKUP($J706,all_tags[technology],1,FALSE),""),
IFERROR(VLOOKUP($K706,all_tags[technology],1,FALSE),""),
IFERROR(VLOOKUP($L706,all_tags[technology],1,FALSE),""),
IFERROR(VLOOKUP($M706,all_tags[technology],1,FALSE),""),
IFERROR(VLOOKUP($N706,all_tags[technology],1,FALSE),""),
IFERROR(VLOOKUP($O706,all_tags[technology],1,FALSE),"")
)</f>
        <v>d3js</v>
      </c>
      <c r="AK706" s="5" t="str">
        <f>_xlfn.TEXTJOIN("#",TRUE,
IFERROR(VLOOKUP($F706,all_tags[other],1,FALSE),""),
IFERROR(VLOOKUP($G706,all_tags[other],1,FALSE),""),
IFERROR(VLOOKUP($H706,all_tags[other],1,FALSE),""),
IFERROR(VLOOKUP($I706,all_tags[other],1,FALSE),""),
IFERROR(VLOOKUP($J706,all_tags[other],1,FALSE),""),
IFERROR(VLOOKUP($K706,all_tags[other],1,FALSE),""),
IFERROR(VLOOKUP($L706,all_tags[other],1,FALSE),""),
IFERROR(VLOOKUP($M706,all_tags[other],1,FALSE),""),
IFERROR(VLOOKUP($N706,all_tags[other],1,FALSE),""),
IFERROR(VLOOKUP($O706,all_tags[other],1,FALSE),"")
)</f>
        <v/>
      </c>
      <c r="AL706" t="str">
        <f t="shared" si="10"/>
        <v>tutorial;data-viz;technology;d3js</v>
      </c>
    </row>
    <row r="707" spans="1:38" ht="30" x14ac:dyDescent="0.25">
      <c r="A707" t="str">
        <f>source_data[[#This Row],[link_id]]</f>
        <v>L01507</v>
      </c>
      <c r="B707" t="str">
        <f>source_data[[#This Row],[link]]</f>
        <v>https://www.visualcinnamon.com/portfolio/adyen-report-2019</v>
      </c>
      <c r="C707" t="str">
        <f>source_data[[#This Row],[article_title]]</f>
        <v>Adyen's Shareholder Report</v>
      </c>
      <c r="D707" t="str">
        <f>source_data[[#This Row],[concatenate]]</f>
        <v>visual;data-viz;inspiration;storytelling</v>
      </c>
      <c r="E707">
        <f>source_data[[#This Row],[tag_count]]</f>
        <v>4</v>
      </c>
      <c r="F707" t="str" cm="1">
        <f t="array" ref="F707:I707">_xlfn.TEXTSPLIT(Table5[[#This Row],[concatenate]],";")</f>
        <v>visual</v>
      </c>
      <c r="G707" t="str">
        <v>data-viz</v>
      </c>
      <c r="H707" t="str">
        <v>inspiration</v>
      </c>
      <c r="I707" t="str">
        <v>storytelling</v>
      </c>
      <c r="Q707">
        <f>IF(ISBLANK(F707),-1,COUNTIF(all_tags[],F707)-COUNTIF(all_tags[category],F707))</f>
        <v>1</v>
      </c>
      <c r="R707">
        <f>IF(ISBLANK(G707),-1,COUNTIF(all_tags[],G707)-COUNTIF(all_tags[category],G707))</f>
        <v>1</v>
      </c>
      <c r="S707">
        <f>IF(ISBLANK(H707),-1,COUNTIF(all_tags[],H707)-COUNTIF(all_tags[category],H707))</f>
        <v>1</v>
      </c>
      <c r="T707">
        <f>IF(ISBLANK(I707),-1,COUNTIF(all_tags[],I707)-COUNTIF(all_tags[category],I707))</f>
        <v>1</v>
      </c>
      <c r="U707">
        <f>IF(ISBLANK(J707),-1,COUNTIF(all_tags[],J707)-COUNTIF(all_tags[category],J707))</f>
        <v>-1</v>
      </c>
      <c r="V707">
        <f>IF(ISBLANK(K707),-1,COUNTIF(all_tags[],K707)-COUNTIF(all_tags[category],K707))</f>
        <v>-1</v>
      </c>
      <c r="W707">
        <f>IF(ISBLANK(L707),-1,COUNTIF(all_tags[],L707)-COUNTIF(all_tags[category],L707))</f>
        <v>-1</v>
      </c>
      <c r="X707">
        <f>IF(ISBLANK(M707),-1,COUNTIF(all_tags[],M707)-COUNTIF(all_tags[category],M707))</f>
        <v>-1</v>
      </c>
      <c r="Y707">
        <f>IF(ISBLANK(N707),-1,COUNTIF(all_tags[],N707)-COUNTIF(all_tags[category],N707))</f>
        <v>-1</v>
      </c>
      <c r="Z707">
        <f>IF(ISBLANK(O707),-1,COUNTIF(all_tags[],O707)-COUNTIF(all_tags[category],O707))</f>
        <v>-1</v>
      </c>
      <c r="AB707" t="str">
        <f>Table5[[#This Row],[link_id]]</f>
        <v>L01507</v>
      </c>
      <c r="AC707" s="5" t="str">
        <f>_xlfn.TEXTJOIN("#",TRUE,
IFERROR(VLOOKUP($F707,all_tags[format],1,FALSE),""),
IFERROR(VLOOKUP($G707,all_tags[format],1,FALSE),""),
IFERROR(VLOOKUP($H707,all_tags[format],1,FALSE),""),
IFERROR(VLOOKUP($I707,all_tags[format],1,FALSE),""),
IFERROR(VLOOKUP($J707,all_tags[format],1,FALSE),""),
IFERROR(VLOOKUP($K707,all_tags[format],1,FALSE),""),
IFERROR(VLOOKUP($L707,all_tags[format],1,FALSE),""),
IFERROR(VLOOKUP($M707,all_tags[format],1,FALSE),""),
IFERROR(VLOOKUP($N707,all_tags[format],1,FALSE),""),
IFERROR(VLOOKUP($O707,all_tags[format],1,FALSE),"")
)</f>
        <v/>
      </c>
      <c r="AD707" s="5" t="str">
        <f>_xlfn.TEXTJOIN("#",TRUE,
IFERROR(VLOOKUP($F707,all_tags[type],1,FALSE),""),
IFERROR(VLOOKUP($G707,all_tags[type],1,FALSE),""),
IFERROR(VLOOKUP($H707,all_tags[type],1,FALSE),""),
IFERROR(VLOOKUP($I707,all_tags[type],1,FALSE),""),
IFERROR(VLOOKUP($J707,all_tags[type],1,FALSE),""),
IFERROR(VLOOKUP($K707,all_tags[type],1,FALSE),""),
IFERROR(VLOOKUP($L707,all_tags[type],1,FALSE),""),
IFERROR(VLOOKUP($M707,all_tags[type],1,FALSE),""),
IFERROR(VLOOKUP($N707,all_tags[type],1,FALSE),""),
IFERROR(VLOOKUP($O707,all_tags[type],1,FALSE),"")
)</f>
        <v>visual</v>
      </c>
      <c r="AE707" s="5" t="str">
        <f>_xlfn.TEXTJOIN("#",TRUE,
IFERROR(VLOOKUP($F707,all_tags[level],1,FALSE),""),
IFERROR(VLOOKUP($G707,all_tags[level],1,FALSE),""),
IFERROR(VLOOKUP($H707,all_tags[level],1,FALSE),""),
IFERROR(VLOOKUP($I707,all_tags[level],1,FALSE),""),
IFERROR(VLOOKUP($J707,all_tags[level],1,FALSE),""),
IFERROR(VLOOKUP($K707,all_tags[level],1,FALSE),""),
IFERROR(VLOOKUP($L707,all_tags[level],1,FALSE),""),
IFERROR(VLOOKUP($M707,all_tags[level],1,FALSE),""),
IFERROR(VLOOKUP($N707,all_tags[level],1,FALSE),""),
IFERROR(VLOOKUP($O707,all_tags[level],1,FALSE),"")
)</f>
        <v/>
      </c>
      <c r="AF707" s="5" t="str">
        <f>_xlfn.TEXTJOIN("#",TRUE,
IFERROR(VLOOKUP($F707,all_tags[style],1,FALSE),""),
IFERROR(VLOOKUP($G707,all_tags[style],1,FALSE),""),
IFERROR(VLOOKUP($H707,all_tags[style],1,FALSE),""),
IFERROR(VLOOKUP($I707,all_tags[style],1,FALSE),""),
IFERROR(VLOOKUP($J707,all_tags[style],1,FALSE),""),
IFERROR(VLOOKUP($K707,all_tags[style],1,FALSE),""),
IFERROR(VLOOKUP($L707,all_tags[style],1,FALSE),""),
IFERROR(VLOOKUP($M707,all_tags[style],1,FALSE),""),
IFERROR(VLOOKUP($N707,all_tags[style],1,FALSE),""),
IFERROR(VLOOKUP($O707,all_tags[style],1,FALSE),"")
)</f>
        <v/>
      </c>
      <c r="AG707" s="5" t="str">
        <f>_xlfn.TEXTJOIN("#",TRUE,
IFERROR(VLOOKUP($F707,all_tags[theme],1,FALSE),""),
IFERROR(VLOOKUP($G707,all_tags[theme],1,FALSE),""),
IFERROR(VLOOKUP($H707,all_tags[theme],1,FALSE),""),
IFERROR(VLOOKUP($I707,all_tags[theme],1,FALSE),""),
IFERROR(VLOOKUP($J707,all_tags[theme],1,FALSE),""),
IFERROR(VLOOKUP($K707,all_tags[theme],1,FALSE),""),
IFERROR(VLOOKUP($L707,all_tags[theme],1,FALSE),""),
IFERROR(VLOOKUP($M707,all_tags[theme],1,FALSE),""),
IFERROR(VLOOKUP($N707,all_tags[theme],1,FALSE),""),
IFERROR(VLOOKUP($O707,all_tags[theme],1,FALSE),"")
)</f>
        <v>data-viz</v>
      </c>
      <c r="AH707" s="5" t="str">
        <f>_xlfn.TEXTJOIN("#",TRUE,
IFERROR(VLOOKUP($F707,all_tags[topic],1,FALSE),""),
IFERROR(VLOOKUP($G707,all_tags[topic],1,FALSE),""),
IFERROR(VLOOKUP($H707,all_tags[topic],1,FALSE),""),
IFERROR(VLOOKUP($I707,all_tags[topic],1,FALSE),""),
IFERROR(VLOOKUP($J707,all_tags[topic],1,FALSE),""),
IFERROR(VLOOKUP($K707,all_tags[topic],1,FALSE),""),
IFERROR(VLOOKUP($L707,all_tags[topic],1,FALSE),""),
IFERROR(VLOOKUP($M707,all_tags[topic],1,FALSE),""),
IFERROR(VLOOKUP($N707,all_tags[topic],1,FALSE),""),
IFERROR(VLOOKUP($O707,all_tags[topic],1,FALSE),"")
)</f>
        <v/>
      </c>
      <c r="AI707" s="5" t="str">
        <f>_xlfn.TEXTJOIN("#",TRUE,
IFERROR(VLOOKUP($F707,all_tags[area],1,FALSE),""),
IFERROR(VLOOKUP($G707,all_tags[area],1,FALSE),""),
IFERROR(VLOOKUP($H707,all_tags[area],1,FALSE),""),
IFERROR(VLOOKUP($I707,all_tags[area],1,FALSE),""),
IFERROR(VLOOKUP($J707,all_tags[area],1,FALSE),""),
IFERROR(VLOOKUP($K707,all_tags[area],1,FALSE),""),
IFERROR(VLOOKUP($L707,all_tags[area],1,FALSE),""),
IFERROR(VLOOKUP($M707,all_tags[area],1,FALSE),""),
IFERROR(VLOOKUP($N707,all_tags[area],1,FALSE),""),
IFERROR(VLOOKUP($O707,all_tags[area],1,FALSE),"")
)</f>
        <v/>
      </c>
      <c r="AJ707" s="5" t="str">
        <f>_xlfn.TEXTJOIN("#",TRUE,
IFERROR(VLOOKUP($F707,all_tags[technology],1,FALSE),""),
IFERROR(VLOOKUP($G707,all_tags[technology],1,FALSE),""),
IFERROR(VLOOKUP($H707,all_tags[technology],1,FALSE),""),
IFERROR(VLOOKUP($I707,all_tags[technology],1,FALSE),""),
IFERROR(VLOOKUP($J707,all_tags[technology],1,FALSE),""),
IFERROR(VLOOKUP($K707,all_tags[technology],1,FALSE),""),
IFERROR(VLOOKUP($L707,all_tags[technology],1,FALSE),""),
IFERROR(VLOOKUP($M707,all_tags[technology],1,FALSE),""),
IFERROR(VLOOKUP($N707,all_tags[technology],1,FALSE),""),
IFERROR(VLOOKUP($O707,all_tags[technology],1,FALSE),"")
)</f>
        <v/>
      </c>
      <c r="AK707" s="5" t="str">
        <f>_xlfn.TEXTJOIN("#",TRUE,
IFERROR(VLOOKUP($F707,all_tags[other],1,FALSE),""),
IFERROR(VLOOKUP($G707,all_tags[other],1,FALSE),""),
IFERROR(VLOOKUP($H707,all_tags[other],1,FALSE),""),
IFERROR(VLOOKUP($I707,all_tags[other],1,FALSE),""),
IFERROR(VLOOKUP($J707,all_tags[other],1,FALSE),""),
IFERROR(VLOOKUP($K707,all_tags[other],1,FALSE),""),
IFERROR(VLOOKUP($L707,all_tags[other],1,FALSE),""),
IFERROR(VLOOKUP($M707,all_tags[other],1,FALSE),""),
IFERROR(VLOOKUP($N707,all_tags[other],1,FALSE),""),
IFERROR(VLOOKUP($O707,all_tags[other],1,FALSE),"")
)</f>
        <v>inspiration#storytelling</v>
      </c>
      <c r="AL707" t="str">
        <f t="shared" ref="AL707:AL770" si="11">SUBSTITUTE(_xlfn.TEXTJOIN(";",TRUE,AC707:AK707),"#",";")</f>
        <v>visual;data-viz;inspiration;storytelling</v>
      </c>
    </row>
    <row r="708" spans="1:38" x14ac:dyDescent="0.25">
      <c r="A708" t="str">
        <f>source_data[[#This Row],[link_id]]</f>
        <v>L01508</v>
      </c>
      <c r="B708" t="str">
        <f>source_data[[#This Row],[link]]</f>
        <v>https://happygitwithr.com/workflows-browsability.html</v>
      </c>
      <c r="C708" t="str">
        <f>source_data[[#This Row],[article_title]]</f>
        <v>Happy Git and GitHub for the useR</v>
      </c>
      <c r="D708" t="str">
        <f>source_data[[#This Row],[concatenate]]</f>
        <v>book;process;method;tool;technology;rstats;free</v>
      </c>
      <c r="E708">
        <f>source_data[[#This Row],[tag_count]]</f>
        <v>5</v>
      </c>
      <c r="F708" t="str" cm="1">
        <f t="array" ref="F708:L708">_xlfn.TEXTSPLIT(Table5[[#This Row],[concatenate]],";")</f>
        <v>book</v>
      </c>
      <c r="G708" t="str">
        <v>process</v>
      </c>
      <c r="H708" t="str">
        <v>method</v>
      </c>
      <c r="I708" t="str">
        <v>tool</v>
      </c>
      <c r="J708" t="str">
        <v>technology</v>
      </c>
      <c r="K708" t="str">
        <v>rstats</v>
      </c>
      <c r="L708" t="str">
        <v>free</v>
      </c>
      <c r="Q708">
        <f>IF(ISBLANK(F708),-1,COUNTIF(all_tags[],F708)-COUNTIF(all_tags[category],F708))</f>
        <v>1</v>
      </c>
      <c r="R708">
        <f>IF(ISBLANK(G708),-1,COUNTIF(all_tags[],G708)-COUNTIF(all_tags[category],G708))</f>
        <v>1</v>
      </c>
      <c r="S708">
        <f>IF(ISBLANK(H708),-1,COUNTIF(all_tags[],H708)-COUNTIF(all_tags[category],H708))</f>
        <v>1</v>
      </c>
      <c r="T708">
        <f>IF(ISBLANK(I708),-1,COUNTIF(all_tags[],I708)-COUNTIF(all_tags[category],I708))</f>
        <v>1</v>
      </c>
      <c r="U708">
        <f>IF(ISBLANK(J708),-1,COUNTIF(all_tags[],J708)-COUNTIF(all_tags[category],J708))</f>
        <v>1</v>
      </c>
      <c r="V708">
        <f>IF(ISBLANK(K708),-1,COUNTIF(all_tags[],K708)-COUNTIF(all_tags[category],K708))</f>
        <v>1</v>
      </c>
      <c r="W708">
        <f>IF(ISBLANK(L708),-1,COUNTIF(all_tags[],L708)-COUNTIF(all_tags[category],L708))</f>
        <v>1</v>
      </c>
      <c r="X708">
        <f>IF(ISBLANK(M708),-1,COUNTIF(all_tags[],M708)-COUNTIF(all_tags[category],M708))</f>
        <v>-1</v>
      </c>
      <c r="Y708">
        <f>IF(ISBLANK(N708),-1,COUNTIF(all_tags[],N708)-COUNTIF(all_tags[category],N708))</f>
        <v>-1</v>
      </c>
      <c r="Z708">
        <f>IF(ISBLANK(O708),-1,COUNTIF(all_tags[],O708)-COUNTIF(all_tags[category],O708))</f>
        <v>-1</v>
      </c>
      <c r="AB708" t="str">
        <f>Table5[[#This Row],[link_id]]</f>
        <v>L01508</v>
      </c>
      <c r="AC708" s="5" t="str">
        <f>_xlfn.TEXTJOIN("#",TRUE,
IFERROR(VLOOKUP($F708,all_tags[format],1,FALSE),""),
IFERROR(VLOOKUP($G708,all_tags[format],1,FALSE),""),
IFERROR(VLOOKUP($H708,all_tags[format],1,FALSE),""),
IFERROR(VLOOKUP($I708,all_tags[format],1,FALSE),""),
IFERROR(VLOOKUP($J708,all_tags[format],1,FALSE),""),
IFERROR(VLOOKUP($K708,all_tags[format],1,FALSE),""),
IFERROR(VLOOKUP($L708,all_tags[format],1,FALSE),""),
IFERROR(VLOOKUP($M708,all_tags[format],1,FALSE),""),
IFERROR(VLOOKUP($N708,all_tags[format],1,FALSE),""),
IFERROR(VLOOKUP($O708,all_tags[format],1,FALSE),"")
)</f>
        <v>book</v>
      </c>
      <c r="AD708" s="5" t="str">
        <f>_xlfn.TEXTJOIN("#",TRUE,
IFERROR(VLOOKUP($F708,all_tags[type],1,FALSE),""),
IFERROR(VLOOKUP($G708,all_tags[type],1,FALSE),""),
IFERROR(VLOOKUP($H708,all_tags[type],1,FALSE),""),
IFERROR(VLOOKUP($I708,all_tags[type],1,FALSE),""),
IFERROR(VLOOKUP($J708,all_tags[type],1,FALSE),""),
IFERROR(VLOOKUP($K708,all_tags[type],1,FALSE),""),
IFERROR(VLOOKUP($L708,all_tags[type],1,FALSE),""),
IFERROR(VLOOKUP($M708,all_tags[type],1,FALSE),""),
IFERROR(VLOOKUP($N708,all_tags[type],1,FALSE),""),
IFERROR(VLOOKUP($O708,all_tags[type],1,FALSE),"")
)</f>
        <v/>
      </c>
      <c r="AE708" s="5" t="str">
        <f>_xlfn.TEXTJOIN("#",TRUE,
IFERROR(VLOOKUP($F708,all_tags[level],1,FALSE),""),
IFERROR(VLOOKUP($G708,all_tags[level],1,FALSE),""),
IFERROR(VLOOKUP($H708,all_tags[level],1,FALSE),""),
IFERROR(VLOOKUP($I708,all_tags[level],1,FALSE),""),
IFERROR(VLOOKUP($J708,all_tags[level],1,FALSE),""),
IFERROR(VLOOKUP($K708,all_tags[level],1,FALSE),""),
IFERROR(VLOOKUP($L708,all_tags[level],1,FALSE),""),
IFERROR(VLOOKUP($M708,all_tags[level],1,FALSE),""),
IFERROR(VLOOKUP($N708,all_tags[level],1,FALSE),""),
IFERROR(VLOOKUP($O708,all_tags[level],1,FALSE),"")
)</f>
        <v/>
      </c>
      <c r="AF708" s="5" t="str">
        <f>_xlfn.TEXTJOIN("#",TRUE,
IFERROR(VLOOKUP($F708,all_tags[style],1,FALSE),""),
IFERROR(VLOOKUP($G708,all_tags[style],1,FALSE),""),
IFERROR(VLOOKUP($H708,all_tags[style],1,FALSE),""),
IFERROR(VLOOKUP($I708,all_tags[style],1,FALSE),""),
IFERROR(VLOOKUP($J708,all_tags[style],1,FALSE),""),
IFERROR(VLOOKUP($K708,all_tags[style],1,FALSE),""),
IFERROR(VLOOKUP($L708,all_tags[style],1,FALSE),""),
IFERROR(VLOOKUP($M708,all_tags[style],1,FALSE),""),
IFERROR(VLOOKUP($N708,all_tags[style],1,FALSE),""),
IFERROR(VLOOKUP($O708,all_tags[style],1,FALSE),"")
)</f>
        <v/>
      </c>
      <c r="AG708" s="5" t="str">
        <f>_xlfn.TEXTJOIN("#",TRUE,
IFERROR(VLOOKUP($F708,all_tags[theme],1,FALSE),""),
IFERROR(VLOOKUP($G708,all_tags[theme],1,FALSE),""),
IFERROR(VLOOKUP($H708,all_tags[theme],1,FALSE),""),
IFERROR(VLOOKUP($I708,all_tags[theme],1,FALSE),""),
IFERROR(VLOOKUP($J708,all_tags[theme],1,FALSE),""),
IFERROR(VLOOKUP($K708,all_tags[theme],1,FALSE),""),
IFERROR(VLOOKUP($L708,all_tags[theme],1,FALSE),""),
IFERROR(VLOOKUP($M708,all_tags[theme],1,FALSE),""),
IFERROR(VLOOKUP($N708,all_tags[theme],1,FALSE),""),
IFERROR(VLOOKUP($O708,all_tags[theme],1,FALSE),"")
)</f>
        <v/>
      </c>
      <c r="AH708" s="5" t="str">
        <f>_xlfn.TEXTJOIN("#",TRUE,
IFERROR(VLOOKUP($F708,all_tags[topic],1,FALSE),""),
IFERROR(VLOOKUP($G708,all_tags[topic],1,FALSE),""),
IFERROR(VLOOKUP($H708,all_tags[topic],1,FALSE),""),
IFERROR(VLOOKUP($I708,all_tags[topic],1,FALSE),""),
IFERROR(VLOOKUP($J708,all_tags[topic],1,FALSE),""),
IFERROR(VLOOKUP($K708,all_tags[topic],1,FALSE),""),
IFERROR(VLOOKUP($L708,all_tags[topic],1,FALSE),""),
IFERROR(VLOOKUP($M708,all_tags[topic],1,FALSE),""),
IFERROR(VLOOKUP($N708,all_tags[topic],1,FALSE),""),
IFERROR(VLOOKUP($O708,all_tags[topic],1,FALSE),"")
)</f>
        <v>process#method#tool#technology</v>
      </c>
      <c r="AI708" s="5" t="str">
        <f>_xlfn.TEXTJOIN("#",TRUE,
IFERROR(VLOOKUP($F708,all_tags[area],1,FALSE),""),
IFERROR(VLOOKUP($G708,all_tags[area],1,FALSE),""),
IFERROR(VLOOKUP($H708,all_tags[area],1,FALSE),""),
IFERROR(VLOOKUP($I708,all_tags[area],1,FALSE),""),
IFERROR(VLOOKUP($J708,all_tags[area],1,FALSE),""),
IFERROR(VLOOKUP($K708,all_tags[area],1,FALSE),""),
IFERROR(VLOOKUP($L708,all_tags[area],1,FALSE),""),
IFERROR(VLOOKUP($M708,all_tags[area],1,FALSE),""),
IFERROR(VLOOKUP($N708,all_tags[area],1,FALSE),""),
IFERROR(VLOOKUP($O708,all_tags[area],1,FALSE),"")
)</f>
        <v/>
      </c>
      <c r="AJ708" s="5" t="str">
        <f>_xlfn.TEXTJOIN("#",TRUE,
IFERROR(VLOOKUP($F708,all_tags[technology],1,FALSE),""),
IFERROR(VLOOKUP($G708,all_tags[technology],1,FALSE),""),
IFERROR(VLOOKUP($H708,all_tags[technology],1,FALSE),""),
IFERROR(VLOOKUP($I708,all_tags[technology],1,FALSE),""),
IFERROR(VLOOKUP($J708,all_tags[technology],1,FALSE),""),
IFERROR(VLOOKUP($K708,all_tags[technology],1,FALSE),""),
IFERROR(VLOOKUP($L708,all_tags[technology],1,FALSE),""),
IFERROR(VLOOKUP($M708,all_tags[technology],1,FALSE),""),
IFERROR(VLOOKUP($N708,all_tags[technology],1,FALSE),""),
IFERROR(VLOOKUP($O708,all_tags[technology],1,FALSE),"")
)</f>
        <v>rstats</v>
      </c>
      <c r="AK708" s="5" t="str">
        <f>_xlfn.TEXTJOIN("#",TRUE,
IFERROR(VLOOKUP($F708,all_tags[other],1,FALSE),""),
IFERROR(VLOOKUP($G708,all_tags[other],1,FALSE),""),
IFERROR(VLOOKUP($H708,all_tags[other],1,FALSE),""),
IFERROR(VLOOKUP($I708,all_tags[other],1,FALSE),""),
IFERROR(VLOOKUP($J708,all_tags[other],1,FALSE),""),
IFERROR(VLOOKUP($K708,all_tags[other],1,FALSE),""),
IFERROR(VLOOKUP($L708,all_tags[other],1,FALSE),""),
IFERROR(VLOOKUP($M708,all_tags[other],1,FALSE),""),
IFERROR(VLOOKUP($N708,all_tags[other],1,FALSE),""),
IFERROR(VLOOKUP($O708,all_tags[other],1,FALSE),"")
)</f>
        <v>free</v>
      </c>
      <c r="AL708" t="str">
        <f t="shared" si="11"/>
        <v>book;process;method;tool;technology;rstats;free</v>
      </c>
    </row>
    <row r="709" spans="1:38" x14ac:dyDescent="0.25">
      <c r="A709" t="str">
        <f>source_data[[#This Row],[link_id]]</f>
        <v>L01511</v>
      </c>
      <c r="B709" t="str">
        <f>source_data[[#This Row],[link]]</f>
        <v>https://blog.revolutionanalytics.com/2019/08/azure-sql-serverless.html</v>
      </c>
      <c r="C709" t="str">
        <f>source_data[[#This Row],[article_title]]</f>
        <v>Data on demand: Azure SQL Database in serverless mode</v>
      </c>
      <c r="D709" t="str">
        <f>source_data[[#This Row],[concatenate]]</f>
        <v>how-to;technology;rstats;sql</v>
      </c>
      <c r="E709">
        <f>source_data[[#This Row],[tag_count]]</f>
        <v>3</v>
      </c>
      <c r="F709" t="str" cm="1">
        <f t="array" ref="F709:I709">_xlfn.TEXTSPLIT(Table5[[#This Row],[concatenate]],";")</f>
        <v>how-to</v>
      </c>
      <c r="G709" t="str">
        <v>technology</v>
      </c>
      <c r="H709" t="str">
        <v>rstats</v>
      </c>
      <c r="I709" t="str">
        <v>sql</v>
      </c>
      <c r="Q709">
        <f>IF(ISBLANK(F709),-1,COUNTIF(all_tags[],F709)-COUNTIF(all_tags[category],F709))</f>
        <v>1</v>
      </c>
      <c r="R709">
        <f>IF(ISBLANK(G709),-1,COUNTIF(all_tags[],G709)-COUNTIF(all_tags[category],G709))</f>
        <v>1</v>
      </c>
      <c r="S709">
        <f>IF(ISBLANK(H709),-1,COUNTIF(all_tags[],H709)-COUNTIF(all_tags[category],H709))</f>
        <v>1</v>
      </c>
      <c r="T709">
        <f>IF(ISBLANK(I709),-1,COUNTIF(all_tags[],I709)-COUNTIF(all_tags[category],I709))</f>
        <v>1</v>
      </c>
      <c r="U709">
        <f>IF(ISBLANK(J709),-1,COUNTIF(all_tags[],J709)-COUNTIF(all_tags[category],J709))</f>
        <v>-1</v>
      </c>
      <c r="V709">
        <f>IF(ISBLANK(K709),-1,COUNTIF(all_tags[],K709)-COUNTIF(all_tags[category],K709))</f>
        <v>-1</v>
      </c>
      <c r="W709">
        <f>IF(ISBLANK(L709),-1,COUNTIF(all_tags[],L709)-COUNTIF(all_tags[category],L709))</f>
        <v>-1</v>
      </c>
      <c r="X709">
        <f>IF(ISBLANK(M709),-1,COUNTIF(all_tags[],M709)-COUNTIF(all_tags[category],M709))</f>
        <v>-1</v>
      </c>
      <c r="Y709">
        <f>IF(ISBLANK(N709),-1,COUNTIF(all_tags[],N709)-COUNTIF(all_tags[category],N709))</f>
        <v>-1</v>
      </c>
      <c r="Z709">
        <f>IF(ISBLANK(O709),-1,COUNTIF(all_tags[],O709)-COUNTIF(all_tags[category],O709))</f>
        <v>-1</v>
      </c>
      <c r="AB709" t="str">
        <f>Table5[[#This Row],[link_id]]</f>
        <v>L01511</v>
      </c>
      <c r="AC709" s="5" t="str">
        <f>_xlfn.TEXTJOIN("#",TRUE,
IFERROR(VLOOKUP($F709,all_tags[format],1,FALSE),""),
IFERROR(VLOOKUP($G709,all_tags[format],1,FALSE),""),
IFERROR(VLOOKUP($H709,all_tags[format],1,FALSE),""),
IFERROR(VLOOKUP($I709,all_tags[format],1,FALSE),""),
IFERROR(VLOOKUP($J709,all_tags[format],1,FALSE),""),
IFERROR(VLOOKUP($K709,all_tags[format],1,FALSE),""),
IFERROR(VLOOKUP($L709,all_tags[format],1,FALSE),""),
IFERROR(VLOOKUP($M709,all_tags[format],1,FALSE),""),
IFERROR(VLOOKUP($N709,all_tags[format],1,FALSE),""),
IFERROR(VLOOKUP($O709,all_tags[format],1,FALSE),"")
)</f>
        <v/>
      </c>
      <c r="AD709" s="5" t="str">
        <f>_xlfn.TEXTJOIN("#",TRUE,
IFERROR(VLOOKUP($F709,all_tags[type],1,FALSE),""),
IFERROR(VLOOKUP($G709,all_tags[type],1,FALSE),""),
IFERROR(VLOOKUP($H709,all_tags[type],1,FALSE),""),
IFERROR(VLOOKUP($I709,all_tags[type],1,FALSE),""),
IFERROR(VLOOKUP($J709,all_tags[type],1,FALSE),""),
IFERROR(VLOOKUP($K709,all_tags[type],1,FALSE),""),
IFERROR(VLOOKUP($L709,all_tags[type],1,FALSE),""),
IFERROR(VLOOKUP($M709,all_tags[type],1,FALSE),""),
IFERROR(VLOOKUP($N709,all_tags[type],1,FALSE),""),
IFERROR(VLOOKUP($O709,all_tags[type],1,FALSE),"")
)</f>
        <v>how-to</v>
      </c>
      <c r="AE709" s="5" t="str">
        <f>_xlfn.TEXTJOIN("#",TRUE,
IFERROR(VLOOKUP($F709,all_tags[level],1,FALSE),""),
IFERROR(VLOOKUP($G709,all_tags[level],1,FALSE),""),
IFERROR(VLOOKUP($H709,all_tags[level],1,FALSE),""),
IFERROR(VLOOKUP($I709,all_tags[level],1,FALSE),""),
IFERROR(VLOOKUP($J709,all_tags[level],1,FALSE),""),
IFERROR(VLOOKUP($K709,all_tags[level],1,FALSE),""),
IFERROR(VLOOKUP($L709,all_tags[level],1,FALSE),""),
IFERROR(VLOOKUP($M709,all_tags[level],1,FALSE),""),
IFERROR(VLOOKUP($N709,all_tags[level],1,FALSE),""),
IFERROR(VLOOKUP($O709,all_tags[level],1,FALSE),"")
)</f>
        <v/>
      </c>
      <c r="AF709" s="5" t="str">
        <f>_xlfn.TEXTJOIN("#",TRUE,
IFERROR(VLOOKUP($F709,all_tags[style],1,FALSE),""),
IFERROR(VLOOKUP($G709,all_tags[style],1,FALSE),""),
IFERROR(VLOOKUP($H709,all_tags[style],1,FALSE),""),
IFERROR(VLOOKUP($I709,all_tags[style],1,FALSE),""),
IFERROR(VLOOKUP($J709,all_tags[style],1,FALSE),""),
IFERROR(VLOOKUP($K709,all_tags[style],1,FALSE),""),
IFERROR(VLOOKUP($L709,all_tags[style],1,FALSE),""),
IFERROR(VLOOKUP($M709,all_tags[style],1,FALSE),""),
IFERROR(VLOOKUP($N709,all_tags[style],1,FALSE),""),
IFERROR(VLOOKUP($O709,all_tags[style],1,FALSE),"")
)</f>
        <v/>
      </c>
      <c r="AG709" s="5" t="str">
        <f>_xlfn.TEXTJOIN("#",TRUE,
IFERROR(VLOOKUP($F709,all_tags[theme],1,FALSE),""),
IFERROR(VLOOKUP($G709,all_tags[theme],1,FALSE),""),
IFERROR(VLOOKUP($H709,all_tags[theme],1,FALSE),""),
IFERROR(VLOOKUP($I709,all_tags[theme],1,FALSE),""),
IFERROR(VLOOKUP($J709,all_tags[theme],1,FALSE),""),
IFERROR(VLOOKUP($K709,all_tags[theme],1,FALSE),""),
IFERROR(VLOOKUP($L709,all_tags[theme],1,FALSE),""),
IFERROR(VLOOKUP($M709,all_tags[theme],1,FALSE),""),
IFERROR(VLOOKUP($N709,all_tags[theme],1,FALSE),""),
IFERROR(VLOOKUP($O709,all_tags[theme],1,FALSE),"")
)</f>
        <v/>
      </c>
      <c r="AH709" s="5" t="str">
        <f>_xlfn.TEXTJOIN("#",TRUE,
IFERROR(VLOOKUP($F709,all_tags[topic],1,FALSE),""),
IFERROR(VLOOKUP($G709,all_tags[topic],1,FALSE),""),
IFERROR(VLOOKUP($H709,all_tags[topic],1,FALSE),""),
IFERROR(VLOOKUP($I709,all_tags[topic],1,FALSE),""),
IFERROR(VLOOKUP($J709,all_tags[topic],1,FALSE),""),
IFERROR(VLOOKUP($K709,all_tags[topic],1,FALSE),""),
IFERROR(VLOOKUP($L709,all_tags[topic],1,FALSE),""),
IFERROR(VLOOKUP($M709,all_tags[topic],1,FALSE),""),
IFERROR(VLOOKUP($N709,all_tags[topic],1,FALSE),""),
IFERROR(VLOOKUP($O709,all_tags[topic],1,FALSE),"")
)</f>
        <v>technology</v>
      </c>
      <c r="AI709" s="5" t="str">
        <f>_xlfn.TEXTJOIN("#",TRUE,
IFERROR(VLOOKUP($F709,all_tags[area],1,FALSE),""),
IFERROR(VLOOKUP($G709,all_tags[area],1,FALSE),""),
IFERROR(VLOOKUP($H709,all_tags[area],1,FALSE),""),
IFERROR(VLOOKUP($I709,all_tags[area],1,FALSE),""),
IFERROR(VLOOKUP($J709,all_tags[area],1,FALSE),""),
IFERROR(VLOOKUP($K709,all_tags[area],1,FALSE),""),
IFERROR(VLOOKUP($L709,all_tags[area],1,FALSE),""),
IFERROR(VLOOKUP($M709,all_tags[area],1,FALSE),""),
IFERROR(VLOOKUP($N709,all_tags[area],1,FALSE),""),
IFERROR(VLOOKUP($O709,all_tags[area],1,FALSE),"")
)</f>
        <v/>
      </c>
      <c r="AJ709" s="5" t="str">
        <f>_xlfn.TEXTJOIN("#",TRUE,
IFERROR(VLOOKUP($F709,all_tags[technology],1,FALSE),""),
IFERROR(VLOOKUP($G709,all_tags[technology],1,FALSE),""),
IFERROR(VLOOKUP($H709,all_tags[technology],1,FALSE),""),
IFERROR(VLOOKUP($I709,all_tags[technology],1,FALSE),""),
IFERROR(VLOOKUP($J709,all_tags[technology],1,FALSE),""),
IFERROR(VLOOKUP($K709,all_tags[technology],1,FALSE),""),
IFERROR(VLOOKUP($L709,all_tags[technology],1,FALSE),""),
IFERROR(VLOOKUP($M709,all_tags[technology],1,FALSE),""),
IFERROR(VLOOKUP($N709,all_tags[technology],1,FALSE),""),
IFERROR(VLOOKUP($O709,all_tags[technology],1,FALSE),"")
)</f>
        <v>rstats#sql</v>
      </c>
      <c r="AK709" s="5" t="str">
        <f>_xlfn.TEXTJOIN("#",TRUE,
IFERROR(VLOOKUP($F709,all_tags[other],1,FALSE),""),
IFERROR(VLOOKUP($G709,all_tags[other],1,FALSE),""),
IFERROR(VLOOKUP($H709,all_tags[other],1,FALSE),""),
IFERROR(VLOOKUP($I709,all_tags[other],1,FALSE),""),
IFERROR(VLOOKUP($J709,all_tags[other],1,FALSE),""),
IFERROR(VLOOKUP($K709,all_tags[other],1,FALSE),""),
IFERROR(VLOOKUP($L709,all_tags[other],1,FALSE),""),
IFERROR(VLOOKUP($M709,all_tags[other],1,FALSE),""),
IFERROR(VLOOKUP($N709,all_tags[other],1,FALSE),""),
IFERROR(VLOOKUP($O709,all_tags[other],1,FALSE),"")
)</f>
        <v/>
      </c>
      <c r="AL709" t="str">
        <f t="shared" si="11"/>
        <v>how-to;technology;rstats;sql</v>
      </c>
    </row>
    <row r="710" spans="1:38" x14ac:dyDescent="0.25">
      <c r="A710" t="str">
        <f>source_data[[#This Row],[link_id]]</f>
        <v>L01512</v>
      </c>
      <c r="B710" t="str">
        <f>source_data[[#This Row],[link]]</f>
        <v>https://rviews.rstudio.com/2019/07/31/validating-type-i-and-ii-errors-in-a-b-tests-in-r/</v>
      </c>
      <c r="C710" t="str">
        <f>source_data[[#This Row],[article_title]]</f>
        <v>Validating Type I and II Errors in A/B Tests in R</v>
      </c>
      <c r="D710" t="str">
        <f>source_data[[#This Row],[concatenate]]</f>
        <v>post;how-to;explainer;technique;technology;statistics;rstats</v>
      </c>
      <c r="E710">
        <f>source_data[[#This Row],[tag_count]]</f>
        <v>7</v>
      </c>
      <c r="F710" t="str" cm="1">
        <f t="array" ref="F710:L710">_xlfn.TEXTSPLIT(Table5[[#This Row],[concatenate]],";")</f>
        <v>post</v>
      </c>
      <c r="G710" t="str">
        <v>how-to</v>
      </c>
      <c r="H710" t="str">
        <v>explainer</v>
      </c>
      <c r="I710" t="str">
        <v>technique</v>
      </c>
      <c r="J710" t="str">
        <v>technology</v>
      </c>
      <c r="K710" t="str">
        <v>statistics</v>
      </c>
      <c r="L710" t="str">
        <v>rstats</v>
      </c>
      <c r="Q710">
        <f>IF(ISBLANK(F710),-1,COUNTIF(all_tags[],F710)-COUNTIF(all_tags[category],F710))</f>
        <v>1</v>
      </c>
      <c r="R710">
        <f>IF(ISBLANK(G710),-1,COUNTIF(all_tags[],G710)-COUNTIF(all_tags[category],G710))</f>
        <v>1</v>
      </c>
      <c r="S710">
        <f>IF(ISBLANK(H710),-1,COUNTIF(all_tags[],H710)-COUNTIF(all_tags[category],H710))</f>
        <v>1</v>
      </c>
      <c r="T710">
        <f>IF(ISBLANK(I710),-1,COUNTIF(all_tags[],I710)-COUNTIF(all_tags[category],I710))</f>
        <v>1</v>
      </c>
      <c r="U710">
        <f>IF(ISBLANK(J710),-1,COUNTIF(all_tags[],J710)-COUNTIF(all_tags[category],J710))</f>
        <v>1</v>
      </c>
      <c r="V710">
        <f>IF(ISBLANK(K710),-1,COUNTIF(all_tags[],K710)-COUNTIF(all_tags[category],K710))</f>
        <v>1</v>
      </c>
      <c r="W710">
        <f>IF(ISBLANK(L710),-1,COUNTIF(all_tags[],L710)-COUNTIF(all_tags[category],L710))</f>
        <v>1</v>
      </c>
      <c r="X710">
        <f>IF(ISBLANK(M710),-1,COUNTIF(all_tags[],M710)-COUNTIF(all_tags[category],M710))</f>
        <v>-1</v>
      </c>
      <c r="Y710">
        <f>IF(ISBLANK(N710),-1,COUNTIF(all_tags[],N710)-COUNTIF(all_tags[category],N710))</f>
        <v>-1</v>
      </c>
      <c r="Z710">
        <f>IF(ISBLANK(O710),-1,COUNTIF(all_tags[],O710)-COUNTIF(all_tags[category],O710))</f>
        <v>-1</v>
      </c>
      <c r="AB710" t="str">
        <f>Table5[[#This Row],[link_id]]</f>
        <v>L01512</v>
      </c>
      <c r="AC710" s="5" t="str">
        <f>_xlfn.TEXTJOIN("#",TRUE,
IFERROR(VLOOKUP($F710,all_tags[format],1,FALSE),""),
IFERROR(VLOOKUP($G710,all_tags[format],1,FALSE),""),
IFERROR(VLOOKUP($H710,all_tags[format],1,FALSE),""),
IFERROR(VLOOKUP($I710,all_tags[format],1,FALSE),""),
IFERROR(VLOOKUP($J710,all_tags[format],1,FALSE),""),
IFERROR(VLOOKUP($K710,all_tags[format],1,FALSE),""),
IFERROR(VLOOKUP($L710,all_tags[format],1,FALSE),""),
IFERROR(VLOOKUP($M710,all_tags[format],1,FALSE),""),
IFERROR(VLOOKUP($N710,all_tags[format],1,FALSE),""),
IFERROR(VLOOKUP($O710,all_tags[format],1,FALSE),"")
)</f>
        <v>post</v>
      </c>
      <c r="AD710" s="5" t="str">
        <f>_xlfn.TEXTJOIN("#",TRUE,
IFERROR(VLOOKUP($F710,all_tags[type],1,FALSE),""),
IFERROR(VLOOKUP($G710,all_tags[type],1,FALSE),""),
IFERROR(VLOOKUP($H710,all_tags[type],1,FALSE),""),
IFERROR(VLOOKUP($I710,all_tags[type],1,FALSE),""),
IFERROR(VLOOKUP($J710,all_tags[type],1,FALSE),""),
IFERROR(VLOOKUP($K710,all_tags[type],1,FALSE),""),
IFERROR(VLOOKUP($L710,all_tags[type],1,FALSE),""),
IFERROR(VLOOKUP($M710,all_tags[type],1,FALSE),""),
IFERROR(VLOOKUP($N710,all_tags[type],1,FALSE),""),
IFERROR(VLOOKUP($O710,all_tags[type],1,FALSE),"")
)</f>
        <v>how-to</v>
      </c>
      <c r="AE710" s="5" t="str">
        <f>_xlfn.TEXTJOIN("#",TRUE,
IFERROR(VLOOKUP($F710,all_tags[level],1,FALSE),""),
IFERROR(VLOOKUP($G710,all_tags[level],1,FALSE),""),
IFERROR(VLOOKUP($H710,all_tags[level],1,FALSE),""),
IFERROR(VLOOKUP($I710,all_tags[level],1,FALSE),""),
IFERROR(VLOOKUP($J710,all_tags[level],1,FALSE),""),
IFERROR(VLOOKUP($K710,all_tags[level],1,FALSE),""),
IFERROR(VLOOKUP($L710,all_tags[level],1,FALSE),""),
IFERROR(VLOOKUP($M710,all_tags[level],1,FALSE),""),
IFERROR(VLOOKUP($N710,all_tags[level],1,FALSE),""),
IFERROR(VLOOKUP($O710,all_tags[level],1,FALSE),"")
)</f>
        <v>explainer</v>
      </c>
      <c r="AF710" s="5" t="str">
        <f>_xlfn.TEXTJOIN("#",TRUE,
IFERROR(VLOOKUP($F710,all_tags[style],1,FALSE),""),
IFERROR(VLOOKUP($G710,all_tags[style],1,FALSE),""),
IFERROR(VLOOKUP($H710,all_tags[style],1,FALSE),""),
IFERROR(VLOOKUP($I710,all_tags[style],1,FALSE),""),
IFERROR(VLOOKUP($J710,all_tags[style],1,FALSE),""),
IFERROR(VLOOKUP($K710,all_tags[style],1,FALSE),""),
IFERROR(VLOOKUP($L710,all_tags[style],1,FALSE),""),
IFERROR(VLOOKUP($M710,all_tags[style],1,FALSE),""),
IFERROR(VLOOKUP($N710,all_tags[style],1,FALSE),""),
IFERROR(VLOOKUP($O710,all_tags[style],1,FALSE),"")
)</f>
        <v/>
      </c>
      <c r="AG710" s="5" t="str">
        <f>_xlfn.TEXTJOIN("#",TRUE,
IFERROR(VLOOKUP($F710,all_tags[theme],1,FALSE),""),
IFERROR(VLOOKUP($G710,all_tags[theme],1,FALSE),""),
IFERROR(VLOOKUP($H710,all_tags[theme],1,FALSE),""),
IFERROR(VLOOKUP($I710,all_tags[theme],1,FALSE),""),
IFERROR(VLOOKUP($J710,all_tags[theme],1,FALSE),""),
IFERROR(VLOOKUP($K710,all_tags[theme],1,FALSE),""),
IFERROR(VLOOKUP($L710,all_tags[theme],1,FALSE),""),
IFERROR(VLOOKUP($M710,all_tags[theme],1,FALSE),""),
IFERROR(VLOOKUP($N710,all_tags[theme],1,FALSE),""),
IFERROR(VLOOKUP($O710,all_tags[theme],1,FALSE),"")
)</f>
        <v/>
      </c>
      <c r="AH710" s="5" t="str">
        <f>_xlfn.TEXTJOIN("#",TRUE,
IFERROR(VLOOKUP($F710,all_tags[topic],1,FALSE),""),
IFERROR(VLOOKUP($G710,all_tags[topic],1,FALSE),""),
IFERROR(VLOOKUP($H710,all_tags[topic],1,FALSE),""),
IFERROR(VLOOKUP($I710,all_tags[topic],1,FALSE),""),
IFERROR(VLOOKUP($J710,all_tags[topic],1,FALSE),""),
IFERROR(VLOOKUP($K710,all_tags[topic],1,FALSE),""),
IFERROR(VLOOKUP($L710,all_tags[topic],1,FALSE),""),
IFERROR(VLOOKUP($M710,all_tags[topic],1,FALSE),""),
IFERROR(VLOOKUP($N710,all_tags[topic],1,FALSE),""),
IFERROR(VLOOKUP($O710,all_tags[topic],1,FALSE),"")
)</f>
        <v>technique#technology</v>
      </c>
      <c r="AI710" s="5" t="str">
        <f>_xlfn.TEXTJOIN("#",TRUE,
IFERROR(VLOOKUP($F710,all_tags[area],1,FALSE),""),
IFERROR(VLOOKUP($G710,all_tags[area],1,FALSE),""),
IFERROR(VLOOKUP($H710,all_tags[area],1,FALSE),""),
IFERROR(VLOOKUP($I710,all_tags[area],1,FALSE),""),
IFERROR(VLOOKUP($J710,all_tags[area],1,FALSE),""),
IFERROR(VLOOKUP($K710,all_tags[area],1,FALSE),""),
IFERROR(VLOOKUP($L710,all_tags[area],1,FALSE),""),
IFERROR(VLOOKUP($M710,all_tags[area],1,FALSE),""),
IFERROR(VLOOKUP($N710,all_tags[area],1,FALSE),""),
IFERROR(VLOOKUP($O710,all_tags[area],1,FALSE),"")
)</f>
        <v>statistics</v>
      </c>
      <c r="AJ710" s="5" t="str">
        <f>_xlfn.TEXTJOIN("#",TRUE,
IFERROR(VLOOKUP($F710,all_tags[technology],1,FALSE),""),
IFERROR(VLOOKUP($G710,all_tags[technology],1,FALSE),""),
IFERROR(VLOOKUP($H710,all_tags[technology],1,FALSE),""),
IFERROR(VLOOKUP($I710,all_tags[technology],1,FALSE),""),
IFERROR(VLOOKUP($J710,all_tags[technology],1,FALSE),""),
IFERROR(VLOOKUP($K710,all_tags[technology],1,FALSE),""),
IFERROR(VLOOKUP($L710,all_tags[technology],1,FALSE),""),
IFERROR(VLOOKUP($M710,all_tags[technology],1,FALSE),""),
IFERROR(VLOOKUP($N710,all_tags[technology],1,FALSE),""),
IFERROR(VLOOKUP($O710,all_tags[technology],1,FALSE),"")
)</f>
        <v>rstats</v>
      </c>
      <c r="AK710" s="5" t="str">
        <f>_xlfn.TEXTJOIN("#",TRUE,
IFERROR(VLOOKUP($F710,all_tags[other],1,FALSE),""),
IFERROR(VLOOKUP($G710,all_tags[other],1,FALSE),""),
IFERROR(VLOOKUP($H710,all_tags[other],1,FALSE),""),
IFERROR(VLOOKUP($I710,all_tags[other],1,FALSE),""),
IFERROR(VLOOKUP($J710,all_tags[other],1,FALSE),""),
IFERROR(VLOOKUP($K710,all_tags[other],1,FALSE),""),
IFERROR(VLOOKUP($L710,all_tags[other],1,FALSE),""),
IFERROR(VLOOKUP($M710,all_tags[other],1,FALSE),""),
IFERROR(VLOOKUP($N710,all_tags[other],1,FALSE),""),
IFERROR(VLOOKUP($O710,all_tags[other],1,FALSE),"")
)</f>
        <v/>
      </c>
      <c r="AL710" t="str">
        <f t="shared" si="11"/>
        <v>post;how-to;explainer;technique;technology;statistics;rstats</v>
      </c>
    </row>
    <row r="711" spans="1:38" x14ac:dyDescent="0.25">
      <c r="A711" t="str">
        <f>source_data[[#This Row],[link_id]]</f>
        <v>L01513</v>
      </c>
      <c r="B711" t="str">
        <f>source_data[[#This Row],[link]]</f>
        <v>https://pudding.cool/backlog/</v>
      </c>
      <c r="C711" t="str">
        <f>source_data[[#This Row],[article_title]]</f>
        <v>Pitch a Story</v>
      </c>
      <c r="D711" t="str">
        <f>source_data[[#This Row],[concatenate]]</f>
        <v>post;data-viz;journalism;storytelling</v>
      </c>
      <c r="E711">
        <f>source_data[[#This Row],[tag_count]]</f>
        <v>5</v>
      </c>
      <c r="F711" t="str" cm="1">
        <f t="array" ref="F711:I711">_xlfn.TEXTSPLIT(Table5[[#This Row],[concatenate]],";")</f>
        <v>post</v>
      </c>
      <c r="G711" t="str">
        <v>data-viz</v>
      </c>
      <c r="H711" t="str">
        <v>journalism</v>
      </c>
      <c r="I711" t="str">
        <v>storytelling</v>
      </c>
      <c r="Q711">
        <f>IF(ISBLANK(F711),-1,COUNTIF(all_tags[],F711)-COUNTIF(all_tags[category],F711))</f>
        <v>1</v>
      </c>
      <c r="R711">
        <f>IF(ISBLANK(G711),-1,COUNTIF(all_tags[],G711)-COUNTIF(all_tags[category],G711))</f>
        <v>1</v>
      </c>
      <c r="S711">
        <f>IF(ISBLANK(H711),-1,COUNTIF(all_tags[],H711)-COUNTIF(all_tags[category],H711))</f>
        <v>1</v>
      </c>
      <c r="T711">
        <f>IF(ISBLANK(I711),-1,COUNTIF(all_tags[],I711)-COUNTIF(all_tags[category],I711))</f>
        <v>1</v>
      </c>
      <c r="U711">
        <f>IF(ISBLANK(J711),-1,COUNTIF(all_tags[],J711)-COUNTIF(all_tags[category],J711))</f>
        <v>-1</v>
      </c>
      <c r="V711">
        <f>IF(ISBLANK(K711),-1,COUNTIF(all_tags[],K711)-COUNTIF(all_tags[category],K711))</f>
        <v>-1</v>
      </c>
      <c r="W711">
        <f>IF(ISBLANK(L711),-1,COUNTIF(all_tags[],L711)-COUNTIF(all_tags[category],L711))</f>
        <v>-1</v>
      </c>
      <c r="X711">
        <f>IF(ISBLANK(M711),-1,COUNTIF(all_tags[],M711)-COUNTIF(all_tags[category],M711))</f>
        <v>-1</v>
      </c>
      <c r="Y711">
        <f>IF(ISBLANK(N711),-1,COUNTIF(all_tags[],N711)-COUNTIF(all_tags[category],N711))</f>
        <v>-1</v>
      </c>
      <c r="Z711">
        <f>IF(ISBLANK(O711),-1,COUNTIF(all_tags[],O711)-COUNTIF(all_tags[category],O711))</f>
        <v>-1</v>
      </c>
      <c r="AB711" t="str">
        <f>Table5[[#This Row],[link_id]]</f>
        <v>L01513</v>
      </c>
      <c r="AC711" s="5" t="str">
        <f>_xlfn.TEXTJOIN("#",TRUE,
IFERROR(VLOOKUP($F711,all_tags[format],1,FALSE),""),
IFERROR(VLOOKUP($G711,all_tags[format],1,FALSE),""),
IFERROR(VLOOKUP($H711,all_tags[format],1,FALSE),""),
IFERROR(VLOOKUP($I711,all_tags[format],1,FALSE),""),
IFERROR(VLOOKUP($J711,all_tags[format],1,FALSE),""),
IFERROR(VLOOKUP($K711,all_tags[format],1,FALSE),""),
IFERROR(VLOOKUP($L711,all_tags[format],1,FALSE),""),
IFERROR(VLOOKUP($M711,all_tags[format],1,FALSE),""),
IFERROR(VLOOKUP($N711,all_tags[format],1,FALSE),""),
IFERROR(VLOOKUP($O711,all_tags[format],1,FALSE),"")
)</f>
        <v>post</v>
      </c>
      <c r="AD711" s="5" t="str">
        <f>_xlfn.TEXTJOIN("#",TRUE,
IFERROR(VLOOKUP($F711,all_tags[type],1,FALSE),""),
IFERROR(VLOOKUP($G711,all_tags[type],1,FALSE),""),
IFERROR(VLOOKUP($H711,all_tags[type],1,FALSE),""),
IFERROR(VLOOKUP($I711,all_tags[type],1,FALSE),""),
IFERROR(VLOOKUP($J711,all_tags[type],1,FALSE),""),
IFERROR(VLOOKUP($K711,all_tags[type],1,FALSE),""),
IFERROR(VLOOKUP($L711,all_tags[type],1,FALSE),""),
IFERROR(VLOOKUP($M711,all_tags[type],1,FALSE),""),
IFERROR(VLOOKUP($N711,all_tags[type],1,FALSE),""),
IFERROR(VLOOKUP($O711,all_tags[type],1,FALSE),"")
)</f>
        <v/>
      </c>
      <c r="AE711" s="5" t="str">
        <f>_xlfn.TEXTJOIN("#",TRUE,
IFERROR(VLOOKUP($F711,all_tags[level],1,FALSE),""),
IFERROR(VLOOKUP($G711,all_tags[level],1,FALSE),""),
IFERROR(VLOOKUP($H711,all_tags[level],1,FALSE),""),
IFERROR(VLOOKUP($I711,all_tags[level],1,FALSE),""),
IFERROR(VLOOKUP($J711,all_tags[level],1,FALSE),""),
IFERROR(VLOOKUP($K711,all_tags[level],1,FALSE),""),
IFERROR(VLOOKUP($L711,all_tags[level],1,FALSE),""),
IFERROR(VLOOKUP($M711,all_tags[level],1,FALSE),""),
IFERROR(VLOOKUP($N711,all_tags[level],1,FALSE),""),
IFERROR(VLOOKUP($O711,all_tags[level],1,FALSE),"")
)</f>
        <v/>
      </c>
      <c r="AF711" s="5" t="str">
        <f>_xlfn.TEXTJOIN("#",TRUE,
IFERROR(VLOOKUP($F711,all_tags[style],1,FALSE),""),
IFERROR(VLOOKUP($G711,all_tags[style],1,FALSE),""),
IFERROR(VLOOKUP($H711,all_tags[style],1,FALSE),""),
IFERROR(VLOOKUP($I711,all_tags[style],1,FALSE),""),
IFERROR(VLOOKUP($J711,all_tags[style],1,FALSE),""),
IFERROR(VLOOKUP($K711,all_tags[style],1,FALSE),""),
IFERROR(VLOOKUP($L711,all_tags[style],1,FALSE),""),
IFERROR(VLOOKUP($M711,all_tags[style],1,FALSE),""),
IFERROR(VLOOKUP($N711,all_tags[style],1,FALSE),""),
IFERROR(VLOOKUP($O711,all_tags[style],1,FALSE),"")
)</f>
        <v/>
      </c>
      <c r="AG711" s="5" t="str">
        <f>_xlfn.TEXTJOIN("#",TRUE,
IFERROR(VLOOKUP($F711,all_tags[theme],1,FALSE),""),
IFERROR(VLOOKUP($G711,all_tags[theme],1,FALSE),""),
IFERROR(VLOOKUP($H711,all_tags[theme],1,FALSE),""),
IFERROR(VLOOKUP($I711,all_tags[theme],1,FALSE),""),
IFERROR(VLOOKUP($J711,all_tags[theme],1,FALSE),""),
IFERROR(VLOOKUP($K711,all_tags[theme],1,FALSE),""),
IFERROR(VLOOKUP($L711,all_tags[theme],1,FALSE),""),
IFERROR(VLOOKUP($M711,all_tags[theme],1,FALSE),""),
IFERROR(VLOOKUP($N711,all_tags[theme],1,FALSE),""),
IFERROR(VLOOKUP($O711,all_tags[theme],1,FALSE),"")
)</f>
        <v>data-viz</v>
      </c>
      <c r="AH711" s="5" t="str">
        <f>_xlfn.TEXTJOIN("#",TRUE,
IFERROR(VLOOKUP($F711,all_tags[topic],1,FALSE),""),
IFERROR(VLOOKUP($G711,all_tags[topic],1,FALSE),""),
IFERROR(VLOOKUP($H711,all_tags[topic],1,FALSE),""),
IFERROR(VLOOKUP($I711,all_tags[topic],1,FALSE),""),
IFERROR(VLOOKUP($J711,all_tags[topic],1,FALSE),""),
IFERROR(VLOOKUP($K711,all_tags[topic],1,FALSE),""),
IFERROR(VLOOKUP($L711,all_tags[topic],1,FALSE),""),
IFERROR(VLOOKUP($M711,all_tags[topic],1,FALSE),""),
IFERROR(VLOOKUP($N711,all_tags[topic],1,FALSE),""),
IFERROR(VLOOKUP($O711,all_tags[topic],1,FALSE),"")
)</f>
        <v/>
      </c>
      <c r="AI711" s="5" t="str">
        <f>_xlfn.TEXTJOIN("#",TRUE,
IFERROR(VLOOKUP($F711,all_tags[area],1,FALSE),""),
IFERROR(VLOOKUP($G711,all_tags[area],1,FALSE),""),
IFERROR(VLOOKUP($H711,all_tags[area],1,FALSE),""),
IFERROR(VLOOKUP($I711,all_tags[area],1,FALSE),""),
IFERROR(VLOOKUP($J711,all_tags[area],1,FALSE),""),
IFERROR(VLOOKUP($K711,all_tags[area],1,FALSE),""),
IFERROR(VLOOKUP($L711,all_tags[area],1,FALSE),""),
IFERROR(VLOOKUP($M711,all_tags[area],1,FALSE),""),
IFERROR(VLOOKUP($N711,all_tags[area],1,FALSE),""),
IFERROR(VLOOKUP($O711,all_tags[area],1,FALSE),"")
)</f>
        <v>journalism</v>
      </c>
      <c r="AJ711" s="5" t="str">
        <f>_xlfn.TEXTJOIN("#",TRUE,
IFERROR(VLOOKUP($F711,all_tags[technology],1,FALSE),""),
IFERROR(VLOOKUP($G711,all_tags[technology],1,FALSE),""),
IFERROR(VLOOKUP($H711,all_tags[technology],1,FALSE),""),
IFERROR(VLOOKUP($I711,all_tags[technology],1,FALSE),""),
IFERROR(VLOOKUP($J711,all_tags[technology],1,FALSE),""),
IFERROR(VLOOKUP($K711,all_tags[technology],1,FALSE),""),
IFERROR(VLOOKUP($L711,all_tags[technology],1,FALSE),""),
IFERROR(VLOOKUP($M711,all_tags[technology],1,FALSE),""),
IFERROR(VLOOKUP($N711,all_tags[technology],1,FALSE),""),
IFERROR(VLOOKUP($O711,all_tags[technology],1,FALSE),"")
)</f>
        <v/>
      </c>
      <c r="AK711" s="5" t="str">
        <f>_xlfn.TEXTJOIN("#",TRUE,
IFERROR(VLOOKUP($F711,all_tags[other],1,FALSE),""),
IFERROR(VLOOKUP($G711,all_tags[other],1,FALSE),""),
IFERROR(VLOOKUP($H711,all_tags[other],1,FALSE),""),
IFERROR(VLOOKUP($I711,all_tags[other],1,FALSE),""),
IFERROR(VLOOKUP($J711,all_tags[other],1,FALSE),""),
IFERROR(VLOOKUP($K711,all_tags[other],1,FALSE),""),
IFERROR(VLOOKUP($L711,all_tags[other],1,FALSE),""),
IFERROR(VLOOKUP($M711,all_tags[other],1,FALSE),""),
IFERROR(VLOOKUP($N711,all_tags[other],1,FALSE),""),
IFERROR(VLOOKUP($O711,all_tags[other],1,FALSE),"")
)</f>
        <v>storytelling</v>
      </c>
      <c r="AL711" t="str">
        <f t="shared" si="11"/>
        <v>post;data-viz;journalism;storytelling</v>
      </c>
    </row>
    <row r="712" spans="1:38" x14ac:dyDescent="0.25">
      <c r="A712" t="str">
        <f>source_data[[#This Row],[link_id]]</f>
        <v>L01514</v>
      </c>
      <c r="B712" t="str">
        <f>source_data[[#This Row],[link]]</f>
        <v>https://datastori.es/the-pudding-with-matt-daniels/</v>
      </c>
      <c r="C712" t="str">
        <f>source_data[[#This Row],[article_title]]</f>
        <v>143  |  The Pudding with Matt Daniels</v>
      </c>
      <c r="D712" t="str">
        <f>source_data[[#This Row],[concatenate]]</f>
        <v>podcast;data-viz;journalism</v>
      </c>
      <c r="E712">
        <f>source_data[[#This Row],[tag_count]]</f>
        <v>4</v>
      </c>
      <c r="F712" t="str" cm="1">
        <f t="array" ref="F712:H712">_xlfn.TEXTSPLIT(Table5[[#This Row],[concatenate]],";")</f>
        <v>podcast</v>
      </c>
      <c r="G712" t="str">
        <v>data-viz</v>
      </c>
      <c r="H712" t="str">
        <v>journalism</v>
      </c>
      <c r="Q712">
        <f>IF(ISBLANK(F712),-1,COUNTIF(all_tags[],F712)-COUNTIF(all_tags[category],F712))</f>
        <v>1</v>
      </c>
      <c r="R712">
        <f>IF(ISBLANK(G712),-1,COUNTIF(all_tags[],G712)-COUNTIF(all_tags[category],G712))</f>
        <v>1</v>
      </c>
      <c r="S712">
        <f>IF(ISBLANK(H712),-1,COUNTIF(all_tags[],H712)-COUNTIF(all_tags[category],H712))</f>
        <v>1</v>
      </c>
      <c r="T712">
        <f>IF(ISBLANK(I712),-1,COUNTIF(all_tags[],I712)-COUNTIF(all_tags[category],I712))</f>
        <v>-1</v>
      </c>
      <c r="U712">
        <f>IF(ISBLANK(J712),-1,COUNTIF(all_tags[],J712)-COUNTIF(all_tags[category],J712))</f>
        <v>-1</v>
      </c>
      <c r="V712">
        <f>IF(ISBLANK(K712),-1,COUNTIF(all_tags[],K712)-COUNTIF(all_tags[category],K712))</f>
        <v>-1</v>
      </c>
      <c r="W712">
        <f>IF(ISBLANK(L712),-1,COUNTIF(all_tags[],L712)-COUNTIF(all_tags[category],L712))</f>
        <v>-1</v>
      </c>
      <c r="X712">
        <f>IF(ISBLANK(M712),-1,COUNTIF(all_tags[],M712)-COUNTIF(all_tags[category],M712))</f>
        <v>-1</v>
      </c>
      <c r="Y712">
        <f>IF(ISBLANK(N712),-1,COUNTIF(all_tags[],N712)-COUNTIF(all_tags[category],N712))</f>
        <v>-1</v>
      </c>
      <c r="Z712">
        <f>IF(ISBLANK(O712),-1,COUNTIF(all_tags[],O712)-COUNTIF(all_tags[category],O712))</f>
        <v>-1</v>
      </c>
      <c r="AB712" t="str">
        <f>Table5[[#This Row],[link_id]]</f>
        <v>L01514</v>
      </c>
      <c r="AC712" s="5" t="str">
        <f>_xlfn.TEXTJOIN("#",TRUE,
IFERROR(VLOOKUP($F712,all_tags[format],1,FALSE),""),
IFERROR(VLOOKUP($G712,all_tags[format],1,FALSE),""),
IFERROR(VLOOKUP($H712,all_tags[format],1,FALSE),""),
IFERROR(VLOOKUP($I712,all_tags[format],1,FALSE),""),
IFERROR(VLOOKUP($J712,all_tags[format],1,FALSE),""),
IFERROR(VLOOKUP($K712,all_tags[format],1,FALSE),""),
IFERROR(VLOOKUP($L712,all_tags[format],1,FALSE),""),
IFERROR(VLOOKUP($M712,all_tags[format],1,FALSE),""),
IFERROR(VLOOKUP($N712,all_tags[format],1,FALSE),""),
IFERROR(VLOOKUP($O712,all_tags[format],1,FALSE),"")
)</f>
        <v>podcast</v>
      </c>
      <c r="AD712" s="5" t="str">
        <f>_xlfn.TEXTJOIN("#",TRUE,
IFERROR(VLOOKUP($F712,all_tags[type],1,FALSE),""),
IFERROR(VLOOKUP($G712,all_tags[type],1,FALSE),""),
IFERROR(VLOOKUP($H712,all_tags[type],1,FALSE),""),
IFERROR(VLOOKUP($I712,all_tags[type],1,FALSE),""),
IFERROR(VLOOKUP($J712,all_tags[type],1,FALSE),""),
IFERROR(VLOOKUP($K712,all_tags[type],1,FALSE),""),
IFERROR(VLOOKUP($L712,all_tags[type],1,FALSE),""),
IFERROR(VLOOKUP($M712,all_tags[type],1,FALSE),""),
IFERROR(VLOOKUP($N712,all_tags[type],1,FALSE),""),
IFERROR(VLOOKUP($O712,all_tags[type],1,FALSE),"")
)</f>
        <v/>
      </c>
      <c r="AE712" s="5" t="str">
        <f>_xlfn.TEXTJOIN("#",TRUE,
IFERROR(VLOOKUP($F712,all_tags[level],1,FALSE),""),
IFERROR(VLOOKUP($G712,all_tags[level],1,FALSE),""),
IFERROR(VLOOKUP($H712,all_tags[level],1,FALSE),""),
IFERROR(VLOOKUP($I712,all_tags[level],1,FALSE),""),
IFERROR(VLOOKUP($J712,all_tags[level],1,FALSE),""),
IFERROR(VLOOKUP($K712,all_tags[level],1,FALSE),""),
IFERROR(VLOOKUP($L712,all_tags[level],1,FALSE),""),
IFERROR(VLOOKUP($M712,all_tags[level],1,FALSE),""),
IFERROR(VLOOKUP($N712,all_tags[level],1,FALSE),""),
IFERROR(VLOOKUP($O712,all_tags[level],1,FALSE),"")
)</f>
        <v/>
      </c>
      <c r="AF712" s="5" t="str">
        <f>_xlfn.TEXTJOIN("#",TRUE,
IFERROR(VLOOKUP($F712,all_tags[style],1,FALSE),""),
IFERROR(VLOOKUP($G712,all_tags[style],1,FALSE),""),
IFERROR(VLOOKUP($H712,all_tags[style],1,FALSE),""),
IFERROR(VLOOKUP($I712,all_tags[style],1,FALSE),""),
IFERROR(VLOOKUP($J712,all_tags[style],1,FALSE),""),
IFERROR(VLOOKUP($K712,all_tags[style],1,FALSE),""),
IFERROR(VLOOKUP($L712,all_tags[style],1,FALSE),""),
IFERROR(VLOOKUP($M712,all_tags[style],1,FALSE),""),
IFERROR(VLOOKUP($N712,all_tags[style],1,FALSE),""),
IFERROR(VLOOKUP($O712,all_tags[style],1,FALSE),"")
)</f>
        <v/>
      </c>
      <c r="AG712" s="5" t="str">
        <f>_xlfn.TEXTJOIN("#",TRUE,
IFERROR(VLOOKUP($F712,all_tags[theme],1,FALSE),""),
IFERROR(VLOOKUP($G712,all_tags[theme],1,FALSE),""),
IFERROR(VLOOKUP($H712,all_tags[theme],1,FALSE),""),
IFERROR(VLOOKUP($I712,all_tags[theme],1,FALSE),""),
IFERROR(VLOOKUP($J712,all_tags[theme],1,FALSE),""),
IFERROR(VLOOKUP($K712,all_tags[theme],1,FALSE),""),
IFERROR(VLOOKUP($L712,all_tags[theme],1,FALSE),""),
IFERROR(VLOOKUP($M712,all_tags[theme],1,FALSE),""),
IFERROR(VLOOKUP($N712,all_tags[theme],1,FALSE),""),
IFERROR(VLOOKUP($O712,all_tags[theme],1,FALSE),"")
)</f>
        <v>data-viz</v>
      </c>
      <c r="AH712" s="5" t="str">
        <f>_xlfn.TEXTJOIN("#",TRUE,
IFERROR(VLOOKUP($F712,all_tags[topic],1,FALSE),""),
IFERROR(VLOOKUP($G712,all_tags[topic],1,FALSE),""),
IFERROR(VLOOKUP($H712,all_tags[topic],1,FALSE),""),
IFERROR(VLOOKUP($I712,all_tags[topic],1,FALSE),""),
IFERROR(VLOOKUP($J712,all_tags[topic],1,FALSE),""),
IFERROR(VLOOKUP($K712,all_tags[topic],1,FALSE),""),
IFERROR(VLOOKUP($L712,all_tags[topic],1,FALSE),""),
IFERROR(VLOOKUP($M712,all_tags[topic],1,FALSE),""),
IFERROR(VLOOKUP($N712,all_tags[topic],1,FALSE),""),
IFERROR(VLOOKUP($O712,all_tags[topic],1,FALSE),"")
)</f>
        <v/>
      </c>
      <c r="AI712" s="5" t="str">
        <f>_xlfn.TEXTJOIN("#",TRUE,
IFERROR(VLOOKUP($F712,all_tags[area],1,FALSE),""),
IFERROR(VLOOKUP($G712,all_tags[area],1,FALSE),""),
IFERROR(VLOOKUP($H712,all_tags[area],1,FALSE),""),
IFERROR(VLOOKUP($I712,all_tags[area],1,FALSE),""),
IFERROR(VLOOKUP($J712,all_tags[area],1,FALSE),""),
IFERROR(VLOOKUP($K712,all_tags[area],1,FALSE),""),
IFERROR(VLOOKUP($L712,all_tags[area],1,FALSE),""),
IFERROR(VLOOKUP($M712,all_tags[area],1,FALSE),""),
IFERROR(VLOOKUP($N712,all_tags[area],1,FALSE),""),
IFERROR(VLOOKUP($O712,all_tags[area],1,FALSE),"")
)</f>
        <v>journalism</v>
      </c>
      <c r="AJ712" s="5" t="str">
        <f>_xlfn.TEXTJOIN("#",TRUE,
IFERROR(VLOOKUP($F712,all_tags[technology],1,FALSE),""),
IFERROR(VLOOKUP($G712,all_tags[technology],1,FALSE),""),
IFERROR(VLOOKUP($H712,all_tags[technology],1,FALSE),""),
IFERROR(VLOOKUP($I712,all_tags[technology],1,FALSE),""),
IFERROR(VLOOKUP($J712,all_tags[technology],1,FALSE),""),
IFERROR(VLOOKUP($K712,all_tags[technology],1,FALSE),""),
IFERROR(VLOOKUP($L712,all_tags[technology],1,FALSE),""),
IFERROR(VLOOKUP($M712,all_tags[technology],1,FALSE),""),
IFERROR(VLOOKUP($N712,all_tags[technology],1,FALSE),""),
IFERROR(VLOOKUP($O712,all_tags[technology],1,FALSE),"")
)</f>
        <v/>
      </c>
      <c r="AK712" s="5" t="str">
        <f>_xlfn.TEXTJOIN("#",TRUE,
IFERROR(VLOOKUP($F712,all_tags[other],1,FALSE),""),
IFERROR(VLOOKUP($G712,all_tags[other],1,FALSE),""),
IFERROR(VLOOKUP($H712,all_tags[other],1,FALSE),""),
IFERROR(VLOOKUP($I712,all_tags[other],1,FALSE),""),
IFERROR(VLOOKUP($J712,all_tags[other],1,FALSE),""),
IFERROR(VLOOKUP($K712,all_tags[other],1,FALSE),""),
IFERROR(VLOOKUP($L712,all_tags[other],1,FALSE),""),
IFERROR(VLOOKUP($M712,all_tags[other],1,FALSE),""),
IFERROR(VLOOKUP($N712,all_tags[other],1,FALSE),""),
IFERROR(VLOOKUP($O712,all_tags[other],1,FALSE),"")
)</f>
        <v/>
      </c>
      <c r="AL712" t="str">
        <f t="shared" si="11"/>
        <v>podcast;data-viz;journalism</v>
      </c>
    </row>
    <row r="713" spans="1:38" x14ac:dyDescent="0.25">
      <c r="A713" t="str">
        <f>source_data[[#This Row],[link_id]]</f>
        <v>L01516</v>
      </c>
      <c r="B713" t="str">
        <f>source_data[[#This Row],[link]]</f>
        <v>https://www.createwithdata.com/make-a-data-driven-map-part-three/</v>
      </c>
      <c r="C713" t="str">
        <f>source_data[[#This Row],[article_title]]</f>
        <v>How to make a data-driven map: Part Three</v>
      </c>
      <c r="D713" t="str">
        <f>source_data[[#This Row],[concatenate]]</f>
        <v>tutorial;data-viz;technology;geospatial;d3js</v>
      </c>
      <c r="E713">
        <f>source_data[[#This Row],[tag_count]]</f>
        <v>5</v>
      </c>
      <c r="F713" t="str" cm="1">
        <f t="array" ref="F713:J713">_xlfn.TEXTSPLIT(Table5[[#This Row],[concatenate]],";")</f>
        <v>tutorial</v>
      </c>
      <c r="G713" t="str">
        <v>data-viz</v>
      </c>
      <c r="H713" t="str">
        <v>technology</v>
      </c>
      <c r="I713" t="str">
        <v>geospatial</v>
      </c>
      <c r="J713" t="str">
        <v>d3js</v>
      </c>
      <c r="Q713">
        <f>IF(ISBLANK(F713),-1,COUNTIF(all_tags[],F713)-COUNTIF(all_tags[category],F713))</f>
        <v>1</v>
      </c>
      <c r="R713">
        <f>IF(ISBLANK(G713),-1,COUNTIF(all_tags[],G713)-COUNTIF(all_tags[category],G713))</f>
        <v>1</v>
      </c>
      <c r="S713">
        <f>IF(ISBLANK(H713),-1,COUNTIF(all_tags[],H713)-COUNTIF(all_tags[category],H713))</f>
        <v>1</v>
      </c>
      <c r="T713">
        <f>IF(ISBLANK(I713),-1,COUNTIF(all_tags[],I713)-COUNTIF(all_tags[category],I713))</f>
        <v>1</v>
      </c>
      <c r="U713">
        <f>IF(ISBLANK(J713),-1,COUNTIF(all_tags[],J713)-COUNTIF(all_tags[category],J713))</f>
        <v>1</v>
      </c>
      <c r="V713">
        <f>IF(ISBLANK(K713),-1,COUNTIF(all_tags[],K713)-COUNTIF(all_tags[category],K713))</f>
        <v>-1</v>
      </c>
      <c r="W713">
        <f>IF(ISBLANK(L713),-1,COUNTIF(all_tags[],L713)-COUNTIF(all_tags[category],L713))</f>
        <v>-1</v>
      </c>
      <c r="X713">
        <f>IF(ISBLANK(M713),-1,COUNTIF(all_tags[],M713)-COUNTIF(all_tags[category],M713))</f>
        <v>-1</v>
      </c>
      <c r="Y713">
        <f>IF(ISBLANK(N713),-1,COUNTIF(all_tags[],N713)-COUNTIF(all_tags[category],N713))</f>
        <v>-1</v>
      </c>
      <c r="Z713">
        <f>IF(ISBLANK(O713),-1,COUNTIF(all_tags[],O713)-COUNTIF(all_tags[category],O713))</f>
        <v>-1</v>
      </c>
      <c r="AB713" t="str">
        <f>Table5[[#This Row],[link_id]]</f>
        <v>L01516</v>
      </c>
      <c r="AC713" s="5" t="str">
        <f>_xlfn.TEXTJOIN("#",TRUE,
IFERROR(VLOOKUP($F713,all_tags[format],1,FALSE),""),
IFERROR(VLOOKUP($G713,all_tags[format],1,FALSE),""),
IFERROR(VLOOKUP($H713,all_tags[format],1,FALSE),""),
IFERROR(VLOOKUP($I713,all_tags[format],1,FALSE),""),
IFERROR(VLOOKUP($J713,all_tags[format],1,FALSE),""),
IFERROR(VLOOKUP($K713,all_tags[format],1,FALSE),""),
IFERROR(VLOOKUP($L713,all_tags[format],1,FALSE),""),
IFERROR(VLOOKUP($M713,all_tags[format],1,FALSE),""),
IFERROR(VLOOKUP($N713,all_tags[format],1,FALSE),""),
IFERROR(VLOOKUP($O713,all_tags[format],1,FALSE),"")
)</f>
        <v/>
      </c>
      <c r="AD713" s="5" t="str">
        <f>_xlfn.TEXTJOIN("#",TRUE,
IFERROR(VLOOKUP($F713,all_tags[type],1,FALSE),""),
IFERROR(VLOOKUP($G713,all_tags[type],1,FALSE),""),
IFERROR(VLOOKUP($H713,all_tags[type],1,FALSE),""),
IFERROR(VLOOKUP($I713,all_tags[type],1,FALSE),""),
IFERROR(VLOOKUP($J713,all_tags[type],1,FALSE),""),
IFERROR(VLOOKUP($K713,all_tags[type],1,FALSE),""),
IFERROR(VLOOKUP($L713,all_tags[type],1,FALSE),""),
IFERROR(VLOOKUP($M713,all_tags[type],1,FALSE),""),
IFERROR(VLOOKUP($N713,all_tags[type],1,FALSE),""),
IFERROR(VLOOKUP($O713,all_tags[type],1,FALSE),"")
)</f>
        <v>tutorial</v>
      </c>
      <c r="AE713" s="5" t="str">
        <f>_xlfn.TEXTJOIN("#",TRUE,
IFERROR(VLOOKUP($F713,all_tags[level],1,FALSE),""),
IFERROR(VLOOKUP($G713,all_tags[level],1,FALSE),""),
IFERROR(VLOOKUP($H713,all_tags[level],1,FALSE),""),
IFERROR(VLOOKUP($I713,all_tags[level],1,FALSE),""),
IFERROR(VLOOKUP($J713,all_tags[level],1,FALSE),""),
IFERROR(VLOOKUP($K713,all_tags[level],1,FALSE),""),
IFERROR(VLOOKUP($L713,all_tags[level],1,FALSE),""),
IFERROR(VLOOKUP($M713,all_tags[level],1,FALSE),""),
IFERROR(VLOOKUP($N713,all_tags[level],1,FALSE),""),
IFERROR(VLOOKUP($O713,all_tags[level],1,FALSE),"")
)</f>
        <v/>
      </c>
      <c r="AF713" s="5" t="str">
        <f>_xlfn.TEXTJOIN("#",TRUE,
IFERROR(VLOOKUP($F713,all_tags[style],1,FALSE),""),
IFERROR(VLOOKUP($G713,all_tags[style],1,FALSE),""),
IFERROR(VLOOKUP($H713,all_tags[style],1,FALSE),""),
IFERROR(VLOOKUP($I713,all_tags[style],1,FALSE),""),
IFERROR(VLOOKUP($J713,all_tags[style],1,FALSE),""),
IFERROR(VLOOKUP($K713,all_tags[style],1,FALSE),""),
IFERROR(VLOOKUP($L713,all_tags[style],1,FALSE),""),
IFERROR(VLOOKUP($M713,all_tags[style],1,FALSE),""),
IFERROR(VLOOKUP($N713,all_tags[style],1,FALSE),""),
IFERROR(VLOOKUP($O713,all_tags[style],1,FALSE),"")
)</f>
        <v/>
      </c>
      <c r="AG713" s="5" t="str">
        <f>_xlfn.TEXTJOIN("#",TRUE,
IFERROR(VLOOKUP($F713,all_tags[theme],1,FALSE),""),
IFERROR(VLOOKUP($G713,all_tags[theme],1,FALSE),""),
IFERROR(VLOOKUP($H713,all_tags[theme],1,FALSE),""),
IFERROR(VLOOKUP($I713,all_tags[theme],1,FALSE),""),
IFERROR(VLOOKUP($J713,all_tags[theme],1,FALSE),""),
IFERROR(VLOOKUP($K713,all_tags[theme],1,FALSE),""),
IFERROR(VLOOKUP($L713,all_tags[theme],1,FALSE),""),
IFERROR(VLOOKUP($M713,all_tags[theme],1,FALSE),""),
IFERROR(VLOOKUP($N713,all_tags[theme],1,FALSE),""),
IFERROR(VLOOKUP($O713,all_tags[theme],1,FALSE),"")
)</f>
        <v>data-viz</v>
      </c>
      <c r="AH713" s="5" t="str">
        <f>_xlfn.TEXTJOIN("#",TRUE,
IFERROR(VLOOKUP($F713,all_tags[topic],1,FALSE),""),
IFERROR(VLOOKUP($G713,all_tags[topic],1,FALSE),""),
IFERROR(VLOOKUP($H713,all_tags[topic],1,FALSE),""),
IFERROR(VLOOKUP($I713,all_tags[topic],1,FALSE),""),
IFERROR(VLOOKUP($J713,all_tags[topic],1,FALSE),""),
IFERROR(VLOOKUP($K713,all_tags[topic],1,FALSE),""),
IFERROR(VLOOKUP($L713,all_tags[topic],1,FALSE),""),
IFERROR(VLOOKUP($M713,all_tags[topic],1,FALSE),""),
IFERROR(VLOOKUP($N713,all_tags[topic],1,FALSE),""),
IFERROR(VLOOKUP($O713,all_tags[topic],1,FALSE),"")
)</f>
        <v>technology</v>
      </c>
      <c r="AI713" s="5" t="str">
        <f>_xlfn.TEXTJOIN("#",TRUE,
IFERROR(VLOOKUP($F713,all_tags[area],1,FALSE),""),
IFERROR(VLOOKUP($G713,all_tags[area],1,FALSE),""),
IFERROR(VLOOKUP($H713,all_tags[area],1,FALSE),""),
IFERROR(VLOOKUP($I713,all_tags[area],1,FALSE),""),
IFERROR(VLOOKUP($J713,all_tags[area],1,FALSE),""),
IFERROR(VLOOKUP($K713,all_tags[area],1,FALSE),""),
IFERROR(VLOOKUP($L713,all_tags[area],1,FALSE),""),
IFERROR(VLOOKUP($M713,all_tags[area],1,FALSE),""),
IFERROR(VLOOKUP($N713,all_tags[area],1,FALSE),""),
IFERROR(VLOOKUP($O713,all_tags[area],1,FALSE),"")
)</f>
        <v>geospatial</v>
      </c>
      <c r="AJ713" s="5" t="str">
        <f>_xlfn.TEXTJOIN("#",TRUE,
IFERROR(VLOOKUP($F713,all_tags[technology],1,FALSE),""),
IFERROR(VLOOKUP($G713,all_tags[technology],1,FALSE),""),
IFERROR(VLOOKUP($H713,all_tags[technology],1,FALSE),""),
IFERROR(VLOOKUP($I713,all_tags[technology],1,FALSE),""),
IFERROR(VLOOKUP($J713,all_tags[technology],1,FALSE),""),
IFERROR(VLOOKUP($K713,all_tags[technology],1,FALSE),""),
IFERROR(VLOOKUP($L713,all_tags[technology],1,FALSE),""),
IFERROR(VLOOKUP($M713,all_tags[technology],1,FALSE),""),
IFERROR(VLOOKUP($N713,all_tags[technology],1,FALSE),""),
IFERROR(VLOOKUP($O713,all_tags[technology],1,FALSE),"")
)</f>
        <v>d3js</v>
      </c>
      <c r="AK713" s="5" t="str">
        <f>_xlfn.TEXTJOIN("#",TRUE,
IFERROR(VLOOKUP($F713,all_tags[other],1,FALSE),""),
IFERROR(VLOOKUP($G713,all_tags[other],1,FALSE),""),
IFERROR(VLOOKUP($H713,all_tags[other],1,FALSE),""),
IFERROR(VLOOKUP($I713,all_tags[other],1,FALSE),""),
IFERROR(VLOOKUP($J713,all_tags[other],1,FALSE),""),
IFERROR(VLOOKUP($K713,all_tags[other],1,FALSE),""),
IFERROR(VLOOKUP($L713,all_tags[other],1,FALSE),""),
IFERROR(VLOOKUP($M713,all_tags[other],1,FALSE),""),
IFERROR(VLOOKUP($N713,all_tags[other],1,FALSE),""),
IFERROR(VLOOKUP($O713,all_tags[other],1,FALSE),"")
)</f>
        <v/>
      </c>
      <c r="AL713" t="str">
        <f t="shared" si="11"/>
        <v>tutorial;data-viz;technology;geospatial;d3js</v>
      </c>
    </row>
    <row r="714" spans="1:38" x14ac:dyDescent="0.25">
      <c r="A714" t="str">
        <f>source_data[[#This Row],[link_id]]</f>
        <v>L01517</v>
      </c>
      <c r="B714" t="str">
        <f>source_data[[#This Row],[link]]</f>
        <v>https://recipescape.kixlab.org/</v>
      </c>
      <c r="C714" t="str">
        <f>source_data[[#This Row],[article_title]]</f>
        <v>RecipeScape: An Interactive Tool for Analyzing Cooking Instructions at Scale</v>
      </c>
      <c r="D714" t="str">
        <f>source_data[[#This Row],[concatenate]]</f>
        <v>research;tool;ml;nlp</v>
      </c>
      <c r="E714">
        <f>source_data[[#This Row],[tag_count]]</f>
        <v>4</v>
      </c>
      <c r="F714" t="str" cm="1">
        <f t="array" ref="F714:I714">_xlfn.TEXTSPLIT(Table5[[#This Row],[concatenate]],";")</f>
        <v>research</v>
      </c>
      <c r="G714" t="str">
        <v>tool</v>
      </c>
      <c r="H714" t="str">
        <v>ml</v>
      </c>
      <c r="I714" t="str">
        <v>nlp</v>
      </c>
      <c r="Q714">
        <f>IF(ISBLANK(F714),-1,COUNTIF(all_tags[],F714)-COUNTIF(all_tags[category],F714))</f>
        <v>1</v>
      </c>
      <c r="R714">
        <f>IF(ISBLANK(G714),-1,COUNTIF(all_tags[],G714)-COUNTIF(all_tags[category],G714))</f>
        <v>1</v>
      </c>
      <c r="S714">
        <f>IF(ISBLANK(H714),-1,COUNTIF(all_tags[],H714)-COUNTIF(all_tags[category],H714))</f>
        <v>1</v>
      </c>
      <c r="T714">
        <f>IF(ISBLANK(I714),-1,COUNTIF(all_tags[],I714)-COUNTIF(all_tags[category],I714))</f>
        <v>1</v>
      </c>
      <c r="U714">
        <f>IF(ISBLANK(J714),-1,COUNTIF(all_tags[],J714)-COUNTIF(all_tags[category],J714))</f>
        <v>-1</v>
      </c>
      <c r="V714">
        <f>IF(ISBLANK(K714),-1,COUNTIF(all_tags[],K714)-COUNTIF(all_tags[category],K714))</f>
        <v>-1</v>
      </c>
      <c r="W714">
        <f>IF(ISBLANK(L714),-1,COUNTIF(all_tags[],L714)-COUNTIF(all_tags[category],L714))</f>
        <v>-1</v>
      </c>
      <c r="X714">
        <f>IF(ISBLANK(M714),-1,COUNTIF(all_tags[],M714)-COUNTIF(all_tags[category],M714))</f>
        <v>-1</v>
      </c>
      <c r="Y714">
        <f>IF(ISBLANK(N714),-1,COUNTIF(all_tags[],N714)-COUNTIF(all_tags[category],N714))</f>
        <v>-1</v>
      </c>
      <c r="Z714">
        <f>IF(ISBLANK(O714),-1,COUNTIF(all_tags[],O714)-COUNTIF(all_tags[category],O714))</f>
        <v>-1</v>
      </c>
      <c r="AB714" t="str">
        <f>Table5[[#This Row],[link_id]]</f>
        <v>L01517</v>
      </c>
      <c r="AC714" s="5" t="str">
        <f>_xlfn.TEXTJOIN("#",TRUE,
IFERROR(VLOOKUP($F714,all_tags[format],1,FALSE),""),
IFERROR(VLOOKUP($G714,all_tags[format],1,FALSE),""),
IFERROR(VLOOKUP($H714,all_tags[format],1,FALSE),""),
IFERROR(VLOOKUP($I714,all_tags[format],1,FALSE),""),
IFERROR(VLOOKUP($J714,all_tags[format],1,FALSE),""),
IFERROR(VLOOKUP($K714,all_tags[format],1,FALSE),""),
IFERROR(VLOOKUP($L714,all_tags[format],1,FALSE),""),
IFERROR(VLOOKUP($M714,all_tags[format],1,FALSE),""),
IFERROR(VLOOKUP($N714,all_tags[format],1,FALSE),""),
IFERROR(VLOOKUP($O714,all_tags[format],1,FALSE),"")
)</f>
        <v/>
      </c>
      <c r="AD714" s="5" t="str">
        <f>_xlfn.TEXTJOIN("#",TRUE,
IFERROR(VLOOKUP($F714,all_tags[type],1,FALSE),""),
IFERROR(VLOOKUP($G714,all_tags[type],1,FALSE),""),
IFERROR(VLOOKUP($H714,all_tags[type],1,FALSE),""),
IFERROR(VLOOKUP($I714,all_tags[type],1,FALSE),""),
IFERROR(VLOOKUP($J714,all_tags[type],1,FALSE),""),
IFERROR(VLOOKUP($K714,all_tags[type],1,FALSE),""),
IFERROR(VLOOKUP($L714,all_tags[type],1,FALSE),""),
IFERROR(VLOOKUP($M714,all_tags[type],1,FALSE),""),
IFERROR(VLOOKUP($N714,all_tags[type],1,FALSE),""),
IFERROR(VLOOKUP($O714,all_tags[type],1,FALSE),"")
)</f>
        <v>research</v>
      </c>
      <c r="AE714" s="5" t="str">
        <f>_xlfn.TEXTJOIN("#",TRUE,
IFERROR(VLOOKUP($F714,all_tags[level],1,FALSE),""),
IFERROR(VLOOKUP($G714,all_tags[level],1,FALSE),""),
IFERROR(VLOOKUP($H714,all_tags[level],1,FALSE),""),
IFERROR(VLOOKUP($I714,all_tags[level],1,FALSE),""),
IFERROR(VLOOKUP($J714,all_tags[level],1,FALSE),""),
IFERROR(VLOOKUP($K714,all_tags[level],1,FALSE),""),
IFERROR(VLOOKUP($L714,all_tags[level],1,FALSE),""),
IFERROR(VLOOKUP($M714,all_tags[level],1,FALSE),""),
IFERROR(VLOOKUP($N714,all_tags[level],1,FALSE),""),
IFERROR(VLOOKUP($O714,all_tags[level],1,FALSE),"")
)</f>
        <v/>
      </c>
      <c r="AF714" s="5" t="str">
        <f>_xlfn.TEXTJOIN("#",TRUE,
IFERROR(VLOOKUP($F714,all_tags[style],1,FALSE),""),
IFERROR(VLOOKUP($G714,all_tags[style],1,FALSE),""),
IFERROR(VLOOKUP($H714,all_tags[style],1,FALSE),""),
IFERROR(VLOOKUP($I714,all_tags[style],1,FALSE),""),
IFERROR(VLOOKUP($J714,all_tags[style],1,FALSE),""),
IFERROR(VLOOKUP($K714,all_tags[style],1,FALSE),""),
IFERROR(VLOOKUP($L714,all_tags[style],1,FALSE),""),
IFERROR(VLOOKUP($M714,all_tags[style],1,FALSE),""),
IFERROR(VLOOKUP($N714,all_tags[style],1,FALSE),""),
IFERROR(VLOOKUP($O714,all_tags[style],1,FALSE),"")
)</f>
        <v/>
      </c>
      <c r="AG714" s="5" t="str">
        <f>_xlfn.TEXTJOIN("#",TRUE,
IFERROR(VLOOKUP($F714,all_tags[theme],1,FALSE),""),
IFERROR(VLOOKUP($G714,all_tags[theme],1,FALSE),""),
IFERROR(VLOOKUP($H714,all_tags[theme],1,FALSE),""),
IFERROR(VLOOKUP($I714,all_tags[theme],1,FALSE),""),
IFERROR(VLOOKUP($J714,all_tags[theme],1,FALSE),""),
IFERROR(VLOOKUP($K714,all_tags[theme],1,FALSE),""),
IFERROR(VLOOKUP($L714,all_tags[theme],1,FALSE),""),
IFERROR(VLOOKUP($M714,all_tags[theme],1,FALSE),""),
IFERROR(VLOOKUP($N714,all_tags[theme],1,FALSE),""),
IFERROR(VLOOKUP($O714,all_tags[theme],1,FALSE),"")
)</f>
        <v/>
      </c>
      <c r="AH714" s="5" t="str">
        <f>_xlfn.TEXTJOIN("#",TRUE,
IFERROR(VLOOKUP($F714,all_tags[topic],1,FALSE),""),
IFERROR(VLOOKUP($G714,all_tags[topic],1,FALSE),""),
IFERROR(VLOOKUP($H714,all_tags[topic],1,FALSE),""),
IFERROR(VLOOKUP($I714,all_tags[topic],1,FALSE),""),
IFERROR(VLOOKUP($J714,all_tags[topic],1,FALSE),""),
IFERROR(VLOOKUP($K714,all_tags[topic],1,FALSE),""),
IFERROR(VLOOKUP($L714,all_tags[topic],1,FALSE),""),
IFERROR(VLOOKUP($M714,all_tags[topic],1,FALSE),""),
IFERROR(VLOOKUP($N714,all_tags[topic],1,FALSE),""),
IFERROR(VLOOKUP($O714,all_tags[topic],1,FALSE),"")
)</f>
        <v>tool</v>
      </c>
      <c r="AI714" s="5" t="str">
        <f>_xlfn.TEXTJOIN("#",TRUE,
IFERROR(VLOOKUP($F714,all_tags[area],1,FALSE),""),
IFERROR(VLOOKUP($G714,all_tags[area],1,FALSE),""),
IFERROR(VLOOKUP($H714,all_tags[area],1,FALSE),""),
IFERROR(VLOOKUP($I714,all_tags[area],1,FALSE),""),
IFERROR(VLOOKUP($J714,all_tags[area],1,FALSE),""),
IFERROR(VLOOKUP($K714,all_tags[area],1,FALSE),""),
IFERROR(VLOOKUP($L714,all_tags[area],1,FALSE),""),
IFERROR(VLOOKUP($M714,all_tags[area],1,FALSE),""),
IFERROR(VLOOKUP($N714,all_tags[area],1,FALSE),""),
IFERROR(VLOOKUP($O714,all_tags[area],1,FALSE),"")
)</f>
        <v>ml#nlp</v>
      </c>
      <c r="AJ714" s="5" t="str">
        <f>_xlfn.TEXTJOIN("#",TRUE,
IFERROR(VLOOKUP($F714,all_tags[technology],1,FALSE),""),
IFERROR(VLOOKUP($G714,all_tags[technology],1,FALSE),""),
IFERROR(VLOOKUP($H714,all_tags[technology],1,FALSE),""),
IFERROR(VLOOKUP($I714,all_tags[technology],1,FALSE),""),
IFERROR(VLOOKUP($J714,all_tags[technology],1,FALSE),""),
IFERROR(VLOOKUP($K714,all_tags[technology],1,FALSE),""),
IFERROR(VLOOKUP($L714,all_tags[technology],1,FALSE),""),
IFERROR(VLOOKUP($M714,all_tags[technology],1,FALSE),""),
IFERROR(VLOOKUP($N714,all_tags[technology],1,FALSE),""),
IFERROR(VLOOKUP($O714,all_tags[technology],1,FALSE),"")
)</f>
        <v/>
      </c>
      <c r="AK714" s="5" t="str">
        <f>_xlfn.TEXTJOIN("#",TRUE,
IFERROR(VLOOKUP($F714,all_tags[other],1,FALSE),""),
IFERROR(VLOOKUP($G714,all_tags[other],1,FALSE),""),
IFERROR(VLOOKUP($H714,all_tags[other],1,FALSE),""),
IFERROR(VLOOKUP($I714,all_tags[other],1,FALSE),""),
IFERROR(VLOOKUP($J714,all_tags[other],1,FALSE),""),
IFERROR(VLOOKUP($K714,all_tags[other],1,FALSE),""),
IFERROR(VLOOKUP($L714,all_tags[other],1,FALSE),""),
IFERROR(VLOOKUP($M714,all_tags[other],1,FALSE),""),
IFERROR(VLOOKUP($N714,all_tags[other],1,FALSE),""),
IFERROR(VLOOKUP($O714,all_tags[other],1,FALSE),"")
)</f>
        <v/>
      </c>
      <c r="AL714" t="str">
        <f t="shared" si="11"/>
        <v>research;tool;ml;nlp</v>
      </c>
    </row>
    <row r="715" spans="1:38" x14ac:dyDescent="0.25">
      <c r="A715" t="str">
        <f>source_data[[#This Row],[link_id]]</f>
        <v>L01519</v>
      </c>
      <c r="B715" t="str">
        <f>source_data[[#This Row],[link]]</f>
        <v>https://twitter.com/mjskay/status/1160706053903978502</v>
      </c>
      <c r="C715" t="str">
        <f>source_data[[#This Row],[article_title]]</f>
        <v>Finally getting around to building a ggplot geom that automatically figures out good dotplot settings... https://t.co/eTLtGZagsl</v>
      </c>
      <c r="D715" t="str">
        <f>source_data[[#This Row],[concatenate]]</f>
        <v>tip;technology;chart;ggplot</v>
      </c>
      <c r="E715">
        <f>source_data[[#This Row],[tag_count]]</f>
        <v>4</v>
      </c>
      <c r="F715" t="str" cm="1">
        <f t="array" ref="F715:I715">_xlfn.TEXTSPLIT(Table5[[#This Row],[concatenate]],";")</f>
        <v>tip</v>
      </c>
      <c r="G715" t="str">
        <v>technology</v>
      </c>
      <c r="H715" t="str">
        <v>chart</v>
      </c>
      <c r="I715" t="str">
        <v>ggplot</v>
      </c>
      <c r="Q715">
        <f>IF(ISBLANK(F715),-1,COUNTIF(all_tags[],F715)-COUNTIF(all_tags[category],F715))</f>
        <v>1</v>
      </c>
      <c r="R715">
        <f>IF(ISBLANK(G715),-1,COUNTIF(all_tags[],G715)-COUNTIF(all_tags[category],G715))</f>
        <v>1</v>
      </c>
      <c r="S715">
        <f>IF(ISBLANK(H715),-1,COUNTIF(all_tags[],H715)-COUNTIF(all_tags[category],H715))</f>
        <v>1</v>
      </c>
      <c r="T715">
        <f>IF(ISBLANK(I715),-1,COUNTIF(all_tags[],I715)-COUNTIF(all_tags[category],I715))</f>
        <v>0</v>
      </c>
      <c r="U715">
        <f>IF(ISBLANK(J715),-1,COUNTIF(all_tags[],J715)-COUNTIF(all_tags[category],J715))</f>
        <v>-1</v>
      </c>
      <c r="V715">
        <f>IF(ISBLANK(K715),-1,COUNTIF(all_tags[],K715)-COUNTIF(all_tags[category],K715))</f>
        <v>-1</v>
      </c>
      <c r="W715">
        <f>IF(ISBLANK(L715),-1,COUNTIF(all_tags[],L715)-COUNTIF(all_tags[category],L715))</f>
        <v>-1</v>
      </c>
      <c r="X715">
        <f>IF(ISBLANK(M715),-1,COUNTIF(all_tags[],M715)-COUNTIF(all_tags[category],M715))</f>
        <v>-1</v>
      </c>
      <c r="Y715">
        <f>IF(ISBLANK(N715),-1,COUNTIF(all_tags[],N715)-COUNTIF(all_tags[category],N715))</f>
        <v>-1</v>
      </c>
      <c r="Z715">
        <f>IF(ISBLANK(O715),-1,COUNTIF(all_tags[],O715)-COUNTIF(all_tags[category],O715))</f>
        <v>-1</v>
      </c>
      <c r="AB715" t="str">
        <f>Table5[[#This Row],[link_id]]</f>
        <v>L01519</v>
      </c>
      <c r="AC715" s="5" t="str">
        <f>_xlfn.TEXTJOIN("#",TRUE,
IFERROR(VLOOKUP($F715,all_tags[format],1,FALSE),""),
IFERROR(VLOOKUP($G715,all_tags[format],1,FALSE),""),
IFERROR(VLOOKUP($H715,all_tags[format],1,FALSE),""),
IFERROR(VLOOKUP($I715,all_tags[format],1,FALSE),""),
IFERROR(VLOOKUP($J715,all_tags[format],1,FALSE),""),
IFERROR(VLOOKUP($K715,all_tags[format],1,FALSE),""),
IFERROR(VLOOKUP($L715,all_tags[format],1,FALSE),""),
IFERROR(VLOOKUP($M715,all_tags[format],1,FALSE),""),
IFERROR(VLOOKUP($N715,all_tags[format],1,FALSE),""),
IFERROR(VLOOKUP($O715,all_tags[format],1,FALSE),"")
)</f>
        <v/>
      </c>
      <c r="AD715" s="5" t="str">
        <f>_xlfn.TEXTJOIN("#",TRUE,
IFERROR(VLOOKUP($F715,all_tags[type],1,FALSE),""),
IFERROR(VLOOKUP($G715,all_tags[type],1,FALSE),""),
IFERROR(VLOOKUP($H715,all_tags[type],1,FALSE),""),
IFERROR(VLOOKUP($I715,all_tags[type],1,FALSE),""),
IFERROR(VLOOKUP($J715,all_tags[type],1,FALSE),""),
IFERROR(VLOOKUP($K715,all_tags[type],1,FALSE),""),
IFERROR(VLOOKUP($L715,all_tags[type],1,FALSE),""),
IFERROR(VLOOKUP($M715,all_tags[type],1,FALSE),""),
IFERROR(VLOOKUP($N715,all_tags[type],1,FALSE),""),
IFERROR(VLOOKUP($O715,all_tags[type],1,FALSE),"")
)</f>
        <v>tip</v>
      </c>
      <c r="AE715" s="5" t="str">
        <f>_xlfn.TEXTJOIN("#",TRUE,
IFERROR(VLOOKUP($F715,all_tags[level],1,FALSE),""),
IFERROR(VLOOKUP($G715,all_tags[level],1,FALSE),""),
IFERROR(VLOOKUP($H715,all_tags[level],1,FALSE),""),
IFERROR(VLOOKUP($I715,all_tags[level],1,FALSE),""),
IFERROR(VLOOKUP($J715,all_tags[level],1,FALSE),""),
IFERROR(VLOOKUP($K715,all_tags[level],1,FALSE),""),
IFERROR(VLOOKUP($L715,all_tags[level],1,FALSE),""),
IFERROR(VLOOKUP($M715,all_tags[level],1,FALSE),""),
IFERROR(VLOOKUP($N715,all_tags[level],1,FALSE),""),
IFERROR(VLOOKUP($O715,all_tags[level],1,FALSE),"")
)</f>
        <v/>
      </c>
      <c r="AF715" s="5" t="str">
        <f>_xlfn.TEXTJOIN("#",TRUE,
IFERROR(VLOOKUP($F715,all_tags[style],1,FALSE),""),
IFERROR(VLOOKUP($G715,all_tags[style],1,FALSE),""),
IFERROR(VLOOKUP($H715,all_tags[style],1,FALSE),""),
IFERROR(VLOOKUP($I715,all_tags[style],1,FALSE),""),
IFERROR(VLOOKUP($J715,all_tags[style],1,FALSE),""),
IFERROR(VLOOKUP($K715,all_tags[style],1,FALSE),""),
IFERROR(VLOOKUP($L715,all_tags[style],1,FALSE),""),
IFERROR(VLOOKUP($M715,all_tags[style],1,FALSE),""),
IFERROR(VLOOKUP($N715,all_tags[style],1,FALSE),""),
IFERROR(VLOOKUP($O715,all_tags[style],1,FALSE),"")
)</f>
        <v/>
      </c>
      <c r="AG715" s="5" t="str">
        <f>_xlfn.TEXTJOIN("#",TRUE,
IFERROR(VLOOKUP($F715,all_tags[theme],1,FALSE),""),
IFERROR(VLOOKUP($G715,all_tags[theme],1,FALSE),""),
IFERROR(VLOOKUP($H715,all_tags[theme],1,FALSE),""),
IFERROR(VLOOKUP($I715,all_tags[theme],1,FALSE),""),
IFERROR(VLOOKUP($J715,all_tags[theme],1,FALSE),""),
IFERROR(VLOOKUP($K715,all_tags[theme],1,FALSE),""),
IFERROR(VLOOKUP($L715,all_tags[theme],1,FALSE),""),
IFERROR(VLOOKUP($M715,all_tags[theme],1,FALSE),""),
IFERROR(VLOOKUP($N715,all_tags[theme],1,FALSE),""),
IFERROR(VLOOKUP($O715,all_tags[theme],1,FALSE),"")
)</f>
        <v/>
      </c>
      <c r="AH715" s="5" t="str">
        <f>_xlfn.TEXTJOIN("#",TRUE,
IFERROR(VLOOKUP($F715,all_tags[topic],1,FALSE),""),
IFERROR(VLOOKUP($G715,all_tags[topic],1,FALSE),""),
IFERROR(VLOOKUP($H715,all_tags[topic],1,FALSE),""),
IFERROR(VLOOKUP($I715,all_tags[topic],1,FALSE),""),
IFERROR(VLOOKUP($J715,all_tags[topic],1,FALSE),""),
IFERROR(VLOOKUP($K715,all_tags[topic],1,FALSE),""),
IFERROR(VLOOKUP($L715,all_tags[topic],1,FALSE),""),
IFERROR(VLOOKUP($M715,all_tags[topic],1,FALSE),""),
IFERROR(VLOOKUP($N715,all_tags[topic],1,FALSE),""),
IFERROR(VLOOKUP($O715,all_tags[topic],1,FALSE),"")
)</f>
        <v>technology</v>
      </c>
      <c r="AI715" s="5" t="str">
        <f>_xlfn.TEXTJOIN("#",TRUE,
IFERROR(VLOOKUP($F715,all_tags[area],1,FALSE),""),
IFERROR(VLOOKUP($G715,all_tags[area],1,FALSE),""),
IFERROR(VLOOKUP($H715,all_tags[area],1,FALSE),""),
IFERROR(VLOOKUP($I715,all_tags[area],1,FALSE),""),
IFERROR(VLOOKUP($J715,all_tags[area],1,FALSE),""),
IFERROR(VLOOKUP($K715,all_tags[area],1,FALSE),""),
IFERROR(VLOOKUP($L715,all_tags[area],1,FALSE),""),
IFERROR(VLOOKUP($M715,all_tags[area],1,FALSE),""),
IFERROR(VLOOKUP($N715,all_tags[area],1,FALSE),""),
IFERROR(VLOOKUP($O715,all_tags[area],1,FALSE),"")
)</f>
        <v>chart</v>
      </c>
      <c r="AJ715" s="5" t="str">
        <f>_xlfn.TEXTJOIN("#",TRUE,
IFERROR(VLOOKUP($F715,all_tags[technology],1,FALSE),""),
IFERROR(VLOOKUP($G715,all_tags[technology],1,FALSE),""),
IFERROR(VLOOKUP($H715,all_tags[technology],1,FALSE),""),
IFERROR(VLOOKUP($I715,all_tags[technology],1,FALSE),""),
IFERROR(VLOOKUP($J715,all_tags[technology],1,FALSE),""),
IFERROR(VLOOKUP($K715,all_tags[technology],1,FALSE),""),
IFERROR(VLOOKUP($L715,all_tags[technology],1,FALSE),""),
IFERROR(VLOOKUP($M715,all_tags[technology],1,FALSE),""),
IFERROR(VLOOKUP($N715,all_tags[technology],1,FALSE),""),
IFERROR(VLOOKUP($O715,all_tags[technology],1,FALSE),"")
)</f>
        <v/>
      </c>
      <c r="AK715" s="5" t="str">
        <f>_xlfn.TEXTJOIN("#",TRUE,
IFERROR(VLOOKUP($F715,all_tags[other],1,FALSE),""),
IFERROR(VLOOKUP($G715,all_tags[other],1,FALSE),""),
IFERROR(VLOOKUP($H715,all_tags[other],1,FALSE),""),
IFERROR(VLOOKUP($I715,all_tags[other],1,FALSE),""),
IFERROR(VLOOKUP($J715,all_tags[other],1,FALSE),""),
IFERROR(VLOOKUP($K715,all_tags[other],1,FALSE),""),
IFERROR(VLOOKUP($L715,all_tags[other],1,FALSE),""),
IFERROR(VLOOKUP($M715,all_tags[other],1,FALSE),""),
IFERROR(VLOOKUP($N715,all_tags[other],1,FALSE),""),
IFERROR(VLOOKUP($O715,all_tags[other],1,FALSE),"")
)</f>
        <v/>
      </c>
      <c r="AL715" t="str">
        <f t="shared" si="11"/>
        <v>tip;technology;chart</v>
      </c>
    </row>
    <row r="716" spans="1:38" x14ac:dyDescent="0.25">
      <c r="A716" t="str">
        <f>source_data[[#This Row],[link_id]]</f>
        <v>L01520</v>
      </c>
      <c r="B716" t="str">
        <f>source_data[[#This Row],[link]]</f>
        <v>http://www.abigailsee.com/2019/08/13/what-makes-a-good-conversation.html</v>
      </c>
      <c r="C716" t="str">
        <f>source_data[[#This Row],[article_title]]</f>
        <v>What makes a good conversation?</v>
      </c>
      <c r="D716" t="str">
        <f>source_data[[#This Row],[concatenate]]</f>
        <v>post;research;explainer;nlp</v>
      </c>
      <c r="E716">
        <f>source_data[[#This Row],[tag_count]]</f>
        <v>5</v>
      </c>
      <c r="F716" t="str" cm="1">
        <f t="array" ref="F716:I716">_xlfn.TEXTSPLIT(Table5[[#This Row],[concatenate]],";")</f>
        <v>post</v>
      </c>
      <c r="G716" t="str">
        <v>research</v>
      </c>
      <c r="H716" t="str">
        <v>explainer</v>
      </c>
      <c r="I716" t="str">
        <v>nlp</v>
      </c>
      <c r="Q716">
        <f>IF(ISBLANK(F716),-1,COUNTIF(all_tags[],F716)-COUNTIF(all_tags[category],F716))</f>
        <v>1</v>
      </c>
      <c r="R716">
        <f>IF(ISBLANK(G716),-1,COUNTIF(all_tags[],G716)-COUNTIF(all_tags[category],G716))</f>
        <v>1</v>
      </c>
      <c r="S716">
        <f>IF(ISBLANK(H716),-1,COUNTIF(all_tags[],H716)-COUNTIF(all_tags[category],H716))</f>
        <v>1</v>
      </c>
      <c r="T716">
        <f>IF(ISBLANK(I716),-1,COUNTIF(all_tags[],I716)-COUNTIF(all_tags[category],I716))</f>
        <v>1</v>
      </c>
      <c r="U716">
        <f>IF(ISBLANK(J716),-1,COUNTIF(all_tags[],J716)-COUNTIF(all_tags[category],J716))</f>
        <v>-1</v>
      </c>
      <c r="V716">
        <f>IF(ISBLANK(K716),-1,COUNTIF(all_tags[],K716)-COUNTIF(all_tags[category],K716))</f>
        <v>-1</v>
      </c>
      <c r="W716">
        <f>IF(ISBLANK(L716),-1,COUNTIF(all_tags[],L716)-COUNTIF(all_tags[category],L716))</f>
        <v>-1</v>
      </c>
      <c r="X716">
        <f>IF(ISBLANK(M716),-1,COUNTIF(all_tags[],M716)-COUNTIF(all_tags[category],M716))</f>
        <v>-1</v>
      </c>
      <c r="Y716">
        <f>IF(ISBLANK(N716),-1,COUNTIF(all_tags[],N716)-COUNTIF(all_tags[category],N716))</f>
        <v>-1</v>
      </c>
      <c r="Z716">
        <f>IF(ISBLANK(O716),-1,COUNTIF(all_tags[],O716)-COUNTIF(all_tags[category],O716))</f>
        <v>-1</v>
      </c>
      <c r="AB716" t="str">
        <f>Table5[[#This Row],[link_id]]</f>
        <v>L01520</v>
      </c>
      <c r="AC716" s="5" t="str">
        <f>_xlfn.TEXTJOIN("#",TRUE,
IFERROR(VLOOKUP($F716,all_tags[format],1,FALSE),""),
IFERROR(VLOOKUP($G716,all_tags[format],1,FALSE),""),
IFERROR(VLOOKUP($H716,all_tags[format],1,FALSE),""),
IFERROR(VLOOKUP($I716,all_tags[format],1,FALSE),""),
IFERROR(VLOOKUP($J716,all_tags[format],1,FALSE),""),
IFERROR(VLOOKUP($K716,all_tags[format],1,FALSE),""),
IFERROR(VLOOKUP($L716,all_tags[format],1,FALSE),""),
IFERROR(VLOOKUP($M716,all_tags[format],1,FALSE),""),
IFERROR(VLOOKUP($N716,all_tags[format],1,FALSE),""),
IFERROR(VLOOKUP($O716,all_tags[format],1,FALSE),"")
)</f>
        <v>post</v>
      </c>
      <c r="AD716" s="5" t="str">
        <f>_xlfn.TEXTJOIN("#",TRUE,
IFERROR(VLOOKUP($F716,all_tags[type],1,FALSE),""),
IFERROR(VLOOKUP($G716,all_tags[type],1,FALSE),""),
IFERROR(VLOOKUP($H716,all_tags[type],1,FALSE),""),
IFERROR(VLOOKUP($I716,all_tags[type],1,FALSE),""),
IFERROR(VLOOKUP($J716,all_tags[type],1,FALSE),""),
IFERROR(VLOOKUP($K716,all_tags[type],1,FALSE),""),
IFERROR(VLOOKUP($L716,all_tags[type],1,FALSE),""),
IFERROR(VLOOKUP($M716,all_tags[type],1,FALSE),""),
IFERROR(VLOOKUP($N716,all_tags[type],1,FALSE),""),
IFERROR(VLOOKUP($O716,all_tags[type],1,FALSE),"")
)</f>
        <v>research</v>
      </c>
      <c r="AE716" s="5" t="str">
        <f>_xlfn.TEXTJOIN("#",TRUE,
IFERROR(VLOOKUP($F716,all_tags[level],1,FALSE),""),
IFERROR(VLOOKUP($G716,all_tags[level],1,FALSE),""),
IFERROR(VLOOKUP($H716,all_tags[level],1,FALSE),""),
IFERROR(VLOOKUP($I716,all_tags[level],1,FALSE),""),
IFERROR(VLOOKUP($J716,all_tags[level],1,FALSE),""),
IFERROR(VLOOKUP($K716,all_tags[level],1,FALSE),""),
IFERROR(VLOOKUP($L716,all_tags[level],1,FALSE),""),
IFERROR(VLOOKUP($M716,all_tags[level],1,FALSE),""),
IFERROR(VLOOKUP($N716,all_tags[level],1,FALSE),""),
IFERROR(VLOOKUP($O716,all_tags[level],1,FALSE),"")
)</f>
        <v>explainer</v>
      </c>
      <c r="AF716" s="5" t="str">
        <f>_xlfn.TEXTJOIN("#",TRUE,
IFERROR(VLOOKUP($F716,all_tags[style],1,FALSE),""),
IFERROR(VLOOKUP($G716,all_tags[style],1,FALSE),""),
IFERROR(VLOOKUP($H716,all_tags[style],1,FALSE),""),
IFERROR(VLOOKUP($I716,all_tags[style],1,FALSE),""),
IFERROR(VLOOKUP($J716,all_tags[style],1,FALSE),""),
IFERROR(VLOOKUP($K716,all_tags[style],1,FALSE),""),
IFERROR(VLOOKUP($L716,all_tags[style],1,FALSE),""),
IFERROR(VLOOKUP($M716,all_tags[style],1,FALSE),""),
IFERROR(VLOOKUP($N716,all_tags[style],1,FALSE),""),
IFERROR(VLOOKUP($O716,all_tags[style],1,FALSE),"")
)</f>
        <v/>
      </c>
      <c r="AG716" s="5" t="str">
        <f>_xlfn.TEXTJOIN("#",TRUE,
IFERROR(VLOOKUP($F716,all_tags[theme],1,FALSE),""),
IFERROR(VLOOKUP($G716,all_tags[theme],1,FALSE),""),
IFERROR(VLOOKUP($H716,all_tags[theme],1,FALSE),""),
IFERROR(VLOOKUP($I716,all_tags[theme],1,FALSE),""),
IFERROR(VLOOKUP($J716,all_tags[theme],1,FALSE),""),
IFERROR(VLOOKUP($K716,all_tags[theme],1,FALSE),""),
IFERROR(VLOOKUP($L716,all_tags[theme],1,FALSE),""),
IFERROR(VLOOKUP($M716,all_tags[theme],1,FALSE),""),
IFERROR(VLOOKUP($N716,all_tags[theme],1,FALSE),""),
IFERROR(VLOOKUP($O716,all_tags[theme],1,FALSE),"")
)</f>
        <v/>
      </c>
      <c r="AH716" s="5" t="str">
        <f>_xlfn.TEXTJOIN("#",TRUE,
IFERROR(VLOOKUP($F716,all_tags[topic],1,FALSE),""),
IFERROR(VLOOKUP($G716,all_tags[topic],1,FALSE),""),
IFERROR(VLOOKUP($H716,all_tags[topic],1,FALSE),""),
IFERROR(VLOOKUP($I716,all_tags[topic],1,FALSE),""),
IFERROR(VLOOKUP($J716,all_tags[topic],1,FALSE),""),
IFERROR(VLOOKUP($K716,all_tags[topic],1,FALSE),""),
IFERROR(VLOOKUP($L716,all_tags[topic],1,FALSE),""),
IFERROR(VLOOKUP($M716,all_tags[topic],1,FALSE),""),
IFERROR(VLOOKUP($N716,all_tags[topic],1,FALSE),""),
IFERROR(VLOOKUP($O716,all_tags[topic],1,FALSE),"")
)</f>
        <v/>
      </c>
      <c r="AI716" s="5" t="str">
        <f>_xlfn.TEXTJOIN("#",TRUE,
IFERROR(VLOOKUP($F716,all_tags[area],1,FALSE),""),
IFERROR(VLOOKUP($G716,all_tags[area],1,FALSE),""),
IFERROR(VLOOKUP($H716,all_tags[area],1,FALSE),""),
IFERROR(VLOOKUP($I716,all_tags[area],1,FALSE),""),
IFERROR(VLOOKUP($J716,all_tags[area],1,FALSE),""),
IFERROR(VLOOKUP($K716,all_tags[area],1,FALSE),""),
IFERROR(VLOOKUP($L716,all_tags[area],1,FALSE),""),
IFERROR(VLOOKUP($M716,all_tags[area],1,FALSE),""),
IFERROR(VLOOKUP($N716,all_tags[area],1,FALSE),""),
IFERROR(VLOOKUP($O716,all_tags[area],1,FALSE),"")
)</f>
        <v>nlp</v>
      </c>
      <c r="AJ716" s="5" t="str">
        <f>_xlfn.TEXTJOIN("#",TRUE,
IFERROR(VLOOKUP($F716,all_tags[technology],1,FALSE),""),
IFERROR(VLOOKUP($G716,all_tags[technology],1,FALSE),""),
IFERROR(VLOOKUP($H716,all_tags[technology],1,FALSE),""),
IFERROR(VLOOKUP($I716,all_tags[technology],1,FALSE),""),
IFERROR(VLOOKUP($J716,all_tags[technology],1,FALSE),""),
IFERROR(VLOOKUP($K716,all_tags[technology],1,FALSE),""),
IFERROR(VLOOKUP($L716,all_tags[technology],1,FALSE),""),
IFERROR(VLOOKUP($M716,all_tags[technology],1,FALSE),""),
IFERROR(VLOOKUP($N716,all_tags[technology],1,FALSE),""),
IFERROR(VLOOKUP($O716,all_tags[technology],1,FALSE),"")
)</f>
        <v/>
      </c>
      <c r="AK716" s="5" t="str">
        <f>_xlfn.TEXTJOIN("#",TRUE,
IFERROR(VLOOKUP($F716,all_tags[other],1,FALSE),""),
IFERROR(VLOOKUP($G716,all_tags[other],1,FALSE),""),
IFERROR(VLOOKUP($H716,all_tags[other],1,FALSE),""),
IFERROR(VLOOKUP($I716,all_tags[other],1,FALSE),""),
IFERROR(VLOOKUP($J716,all_tags[other],1,FALSE),""),
IFERROR(VLOOKUP($K716,all_tags[other],1,FALSE),""),
IFERROR(VLOOKUP($L716,all_tags[other],1,FALSE),""),
IFERROR(VLOOKUP($M716,all_tags[other],1,FALSE),""),
IFERROR(VLOOKUP($N716,all_tags[other],1,FALSE),""),
IFERROR(VLOOKUP($O716,all_tags[other],1,FALSE),"")
)</f>
        <v/>
      </c>
      <c r="AL716" t="str">
        <f t="shared" si="11"/>
        <v>post;research;explainer;nlp</v>
      </c>
    </row>
    <row r="717" spans="1:38" x14ac:dyDescent="0.25">
      <c r="A717" t="str">
        <f>source_data[[#This Row],[link_id]]</f>
        <v>L01521</v>
      </c>
      <c r="B717" t="str">
        <f>source_data[[#This Row],[link]]</f>
        <v>https://twitter.com/janwillemtulp/status/1161733869604921344</v>
      </c>
      <c r="C717" t="str">
        <f>source_data[[#This Row],[article_title]]</f>
        <v>what's the simplest (usage and config) free public API to get a latitude and longitude for a certain address or city?</v>
      </c>
      <c r="D717" t="str">
        <f>source_data[[#This Row],[concatenate]]</f>
        <v>dataset;tip;geospatial</v>
      </c>
      <c r="E717">
        <f>source_data[[#This Row],[tag_count]]</f>
        <v>3</v>
      </c>
      <c r="F717" t="str" cm="1">
        <f t="array" ref="F717:H717">_xlfn.TEXTSPLIT(Table5[[#This Row],[concatenate]],";")</f>
        <v>dataset</v>
      </c>
      <c r="G717" t="str">
        <v>tip</v>
      </c>
      <c r="H717" t="str">
        <v>geospatial</v>
      </c>
      <c r="Q717">
        <f>IF(ISBLANK(F717),-1,COUNTIF(all_tags[],F717)-COUNTIF(all_tags[category],F717))</f>
        <v>1</v>
      </c>
      <c r="R717">
        <f>IF(ISBLANK(G717),-1,COUNTIF(all_tags[],G717)-COUNTIF(all_tags[category],G717))</f>
        <v>1</v>
      </c>
      <c r="S717">
        <f>IF(ISBLANK(H717),-1,COUNTIF(all_tags[],H717)-COUNTIF(all_tags[category],H717))</f>
        <v>1</v>
      </c>
      <c r="T717">
        <f>IF(ISBLANK(I717),-1,COUNTIF(all_tags[],I717)-COUNTIF(all_tags[category],I717))</f>
        <v>-1</v>
      </c>
      <c r="U717">
        <f>IF(ISBLANK(J717),-1,COUNTIF(all_tags[],J717)-COUNTIF(all_tags[category],J717))</f>
        <v>-1</v>
      </c>
      <c r="V717">
        <f>IF(ISBLANK(K717),-1,COUNTIF(all_tags[],K717)-COUNTIF(all_tags[category],K717))</f>
        <v>-1</v>
      </c>
      <c r="W717">
        <f>IF(ISBLANK(L717),-1,COUNTIF(all_tags[],L717)-COUNTIF(all_tags[category],L717))</f>
        <v>-1</v>
      </c>
      <c r="X717">
        <f>IF(ISBLANK(M717),-1,COUNTIF(all_tags[],M717)-COUNTIF(all_tags[category],M717))</f>
        <v>-1</v>
      </c>
      <c r="Y717">
        <f>IF(ISBLANK(N717),-1,COUNTIF(all_tags[],N717)-COUNTIF(all_tags[category],N717))</f>
        <v>-1</v>
      </c>
      <c r="Z717">
        <f>IF(ISBLANK(O717),-1,COUNTIF(all_tags[],O717)-COUNTIF(all_tags[category],O717))</f>
        <v>-1</v>
      </c>
      <c r="AB717" t="str">
        <f>Table5[[#This Row],[link_id]]</f>
        <v>L01521</v>
      </c>
      <c r="AC717" s="5" t="str">
        <f>_xlfn.TEXTJOIN("#",TRUE,
IFERROR(VLOOKUP($F717,all_tags[format],1,FALSE),""),
IFERROR(VLOOKUP($G717,all_tags[format],1,FALSE),""),
IFERROR(VLOOKUP($H717,all_tags[format],1,FALSE),""),
IFERROR(VLOOKUP($I717,all_tags[format],1,FALSE),""),
IFERROR(VLOOKUP($J717,all_tags[format],1,FALSE),""),
IFERROR(VLOOKUP($K717,all_tags[format],1,FALSE),""),
IFERROR(VLOOKUP($L717,all_tags[format],1,FALSE),""),
IFERROR(VLOOKUP($M717,all_tags[format],1,FALSE),""),
IFERROR(VLOOKUP($N717,all_tags[format],1,FALSE),""),
IFERROR(VLOOKUP($O717,all_tags[format],1,FALSE),"")
)</f>
        <v/>
      </c>
      <c r="AD717" s="5" t="str">
        <f>_xlfn.TEXTJOIN("#",TRUE,
IFERROR(VLOOKUP($F717,all_tags[type],1,FALSE),""),
IFERROR(VLOOKUP($G717,all_tags[type],1,FALSE),""),
IFERROR(VLOOKUP($H717,all_tags[type],1,FALSE),""),
IFERROR(VLOOKUP($I717,all_tags[type],1,FALSE),""),
IFERROR(VLOOKUP($J717,all_tags[type],1,FALSE),""),
IFERROR(VLOOKUP($K717,all_tags[type],1,FALSE),""),
IFERROR(VLOOKUP($L717,all_tags[type],1,FALSE),""),
IFERROR(VLOOKUP($M717,all_tags[type],1,FALSE),""),
IFERROR(VLOOKUP($N717,all_tags[type],1,FALSE),""),
IFERROR(VLOOKUP($O717,all_tags[type],1,FALSE),"")
)</f>
        <v>dataset#tip</v>
      </c>
      <c r="AE717" s="5" t="str">
        <f>_xlfn.TEXTJOIN("#",TRUE,
IFERROR(VLOOKUP($F717,all_tags[level],1,FALSE),""),
IFERROR(VLOOKUP($G717,all_tags[level],1,FALSE),""),
IFERROR(VLOOKUP($H717,all_tags[level],1,FALSE),""),
IFERROR(VLOOKUP($I717,all_tags[level],1,FALSE),""),
IFERROR(VLOOKUP($J717,all_tags[level],1,FALSE),""),
IFERROR(VLOOKUP($K717,all_tags[level],1,FALSE),""),
IFERROR(VLOOKUP($L717,all_tags[level],1,FALSE),""),
IFERROR(VLOOKUP($M717,all_tags[level],1,FALSE),""),
IFERROR(VLOOKUP($N717,all_tags[level],1,FALSE),""),
IFERROR(VLOOKUP($O717,all_tags[level],1,FALSE),"")
)</f>
        <v/>
      </c>
      <c r="AF717" s="5" t="str">
        <f>_xlfn.TEXTJOIN("#",TRUE,
IFERROR(VLOOKUP($F717,all_tags[style],1,FALSE),""),
IFERROR(VLOOKUP($G717,all_tags[style],1,FALSE),""),
IFERROR(VLOOKUP($H717,all_tags[style],1,FALSE),""),
IFERROR(VLOOKUP($I717,all_tags[style],1,FALSE),""),
IFERROR(VLOOKUP($J717,all_tags[style],1,FALSE),""),
IFERROR(VLOOKUP($K717,all_tags[style],1,FALSE),""),
IFERROR(VLOOKUP($L717,all_tags[style],1,FALSE),""),
IFERROR(VLOOKUP($M717,all_tags[style],1,FALSE),""),
IFERROR(VLOOKUP($N717,all_tags[style],1,FALSE),""),
IFERROR(VLOOKUP($O717,all_tags[style],1,FALSE),"")
)</f>
        <v/>
      </c>
      <c r="AG717" s="5" t="str">
        <f>_xlfn.TEXTJOIN("#",TRUE,
IFERROR(VLOOKUP($F717,all_tags[theme],1,FALSE),""),
IFERROR(VLOOKUP($G717,all_tags[theme],1,FALSE),""),
IFERROR(VLOOKUP($H717,all_tags[theme],1,FALSE),""),
IFERROR(VLOOKUP($I717,all_tags[theme],1,FALSE),""),
IFERROR(VLOOKUP($J717,all_tags[theme],1,FALSE),""),
IFERROR(VLOOKUP($K717,all_tags[theme],1,FALSE),""),
IFERROR(VLOOKUP($L717,all_tags[theme],1,FALSE),""),
IFERROR(VLOOKUP($M717,all_tags[theme],1,FALSE),""),
IFERROR(VLOOKUP($N717,all_tags[theme],1,FALSE),""),
IFERROR(VLOOKUP($O717,all_tags[theme],1,FALSE),"")
)</f>
        <v/>
      </c>
      <c r="AH717" s="5" t="str">
        <f>_xlfn.TEXTJOIN("#",TRUE,
IFERROR(VLOOKUP($F717,all_tags[topic],1,FALSE),""),
IFERROR(VLOOKUP($G717,all_tags[topic],1,FALSE),""),
IFERROR(VLOOKUP($H717,all_tags[topic],1,FALSE),""),
IFERROR(VLOOKUP($I717,all_tags[topic],1,FALSE),""),
IFERROR(VLOOKUP($J717,all_tags[topic],1,FALSE),""),
IFERROR(VLOOKUP($K717,all_tags[topic],1,FALSE),""),
IFERROR(VLOOKUP($L717,all_tags[topic],1,FALSE),""),
IFERROR(VLOOKUP($M717,all_tags[topic],1,FALSE),""),
IFERROR(VLOOKUP($N717,all_tags[topic],1,FALSE),""),
IFERROR(VLOOKUP($O717,all_tags[topic],1,FALSE),"")
)</f>
        <v/>
      </c>
      <c r="AI717" s="5" t="str">
        <f>_xlfn.TEXTJOIN("#",TRUE,
IFERROR(VLOOKUP($F717,all_tags[area],1,FALSE),""),
IFERROR(VLOOKUP($G717,all_tags[area],1,FALSE),""),
IFERROR(VLOOKUP($H717,all_tags[area],1,FALSE),""),
IFERROR(VLOOKUP($I717,all_tags[area],1,FALSE),""),
IFERROR(VLOOKUP($J717,all_tags[area],1,FALSE),""),
IFERROR(VLOOKUP($K717,all_tags[area],1,FALSE),""),
IFERROR(VLOOKUP($L717,all_tags[area],1,FALSE),""),
IFERROR(VLOOKUP($M717,all_tags[area],1,FALSE),""),
IFERROR(VLOOKUP($N717,all_tags[area],1,FALSE),""),
IFERROR(VLOOKUP($O717,all_tags[area],1,FALSE),"")
)</f>
        <v>geospatial</v>
      </c>
      <c r="AJ717" s="5" t="str">
        <f>_xlfn.TEXTJOIN("#",TRUE,
IFERROR(VLOOKUP($F717,all_tags[technology],1,FALSE),""),
IFERROR(VLOOKUP($G717,all_tags[technology],1,FALSE),""),
IFERROR(VLOOKUP($H717,all_tags[technology],1,FALSE),""),
IFERROR(VLOOKUP($I717,all_tags[technology],1,FALSE),""),
IFERROR(VLOOKUP($J717,all_tags[technology],1,FALSE),""),
IFERROR(VLOOKUP($K717,all_tags[technology],1,FALSE),""),
IFERROR(VLOOKUP($L717,all_tags[technology],1,FALSE),""),
IFERROR(VLOOKUP($M717,all_tags[technology],1,FALSE),""),
IFERROR(VLOOKUP($N717,all_tags[technology],1,FALSE),""),
IFERROR(VLOOKUP($O717,all_tags[technology],1,FALSE),"")
)</f>
        <v/>
      </c>
      <c r="AK717" s="5" t="str">
        <f>_xlfn.TEXTJOIN("#",TRUE,
IFERROR(VLOOKUP($F717,all_tags[other],1,FALSE),""),
IFERROR(VLOOKUP($G717,all_tags[other],1,FALSE),""),
IFERROR(VLOOKUP($H717,all_tags[other],1,FALSE),""),
IFERROR(VLOOKUP($I717,all_tags[other],1,FALSE),""),
IFERROR(VLOOKUP($J717,all_tags[other],1,FALSE),""),
IFERROR(VLOOKUP($K717,all_tags[other],1,FALSE),""),
IFERROR(VLOOKUP($L717,all_tags[other],1,FALSE),""),
IFERROR(VLOOKUP($M717,all_tags[other],1,FALSE),""),
IFERROR(VLOOKUP($N717,all_tags[other],1,FALSE),""),
IFERROR(VLOOKUP($O717,all_tags[other],1,FALSE),"")
)</f>
        <v/>
      </c>
      <c r="AL717" t="str">
        <f t="shared" si="11"/>
        <v>dataset;tip;geospatial</v>
      </c>
    </row>
    <row r="718" spans="1:38" x14ac:dyDescent="0.25">
      <c r="A718" t="str">
        <f>source_data[[#This Row],[link_id]]</f>
        <v>L01522</v>
      </c>
      <c r="B718" t="str">
        <f>source_data[[#This Row],[link]]</f>
        <v>https://twitter.com/hardmaru/status/1161906790763601921</v>
      </c>
      <c r="C718" t="str">
        <f>source_data[[#This Row],[article_title]]</f>
        <v>Teams of high school students built bottle-flipping robots for RoboCon 2018 in Japan https://t.co/7iFpRWU207</v>
      </c>
      <c r="D718" t="str">
        <f>source_data[[#This Row],[concatenate]]</f>
        <v>post;general;ai</v>
      </c>
      <c r="E718">
        <f>source_data[[#This Row],[tag_count]]</f>
        <v>4</v>
      </c>
      <c r="F718" t="str" cm="1">
        <f t="array" ref="F718:H718">_xlfn.TEXTSPLIT(Table5[[#This Row],[concatenate]],";")</f>
        <v>post</v>
      </c>
      <c r="G718" t="str">
        <v>general</v>
      </c>
      <c r="H718" t="str">
        <v>ai</v>
      </c>
      <c r="Q718">
        <f>IF(ISBLANK(F718),-1,COUNTIF(all_tags[],F718)-COUNTIF(all_tags[category],F718))</f>
        <v>1</v>
      </c>
      <c r="R718">
        <f>IF(ISBLANK(G718),-1,COUNTIF(all_tags[],G718)-COUNTIF(all_tags[category],G718))</f>
        <v>1</v>
      </c>
      <c r="S718">
        <f>IF(ISBLANK(H718),-1,COUNTIF(all_tags[],H718)-COUNTIF(all_tags[category],H718))</f>
        <v>1</v>
      </c>
      <c r="T718">
        <f>IF(ISBLANK(I718),-1,COUNTIF(all_tags[],I718)-COUNTIF(all_tags[category],I718))</f>
        <v>-1</v>
      </c>
      <c r="U718">
        <f>IF(ISBLANK(J718),-1,COUNTIF(all_tags[],J718)-COUNTIF(all_tags[category],J718))</f>
        <v>-1</v>
      </c>
      <c r="V718">
        <f>IF(ISBLANK(K718),-1,COUNTIF(all_tags[],K718)-COUNTIF(all_tags[category],K718))</f>
        <v>-1</v>
      </c>
      <c r="W718">
        <f>IF(ISBLANK(L718),-1,COUNTIF(all_tags[],L718)-COUNTIF(all_tags[category],L718))</f>
        <v>-1</v>
      </c>
      <c r="X718">
        <f>IF(ISBLANK(M718),-1,COUNTIF(all_tags[],M718)-COUNTIF(all_tags[category],M718))</f>
        <v>-1</v>
      </c>
      <c r="Y718">
        <f>IF(ISBLANK(N718),-1,COUNTIF(all_tags[],N718)-COUNTIF(all_tags[category],N718))</f>
        <v>-1</v>
      </c>
      <c r="Z718">
        <f>IF(ISBLANK(O718),-1,COUNTIF(all_tags[],O718)-COUNTIF(all_tags[category],O718))</f>
        <v>-1</v>
      </c>
      <c r="AB718" t="str">
        <f>Table5[[#This Row],[link_id]]</f>
        <v>L01522</v>
      </c>
      <c r="AC718" s="5" t="str">
        <f>_xlfn.TEXTJOIN("#",TRUE,
IFERROR(VLOOKUP($F718,all_tags[format],1,FALSE),""),
IFERROR(VLOOKUP($G718,all_tags[format],1,FALSE),""),
IFERROR(VLOOKUP($H718,all_tags[format],1,FALSE),""),
IFERROR(VLOOKUP($I718,all_tags[format],1,FALSE),""),
IFERROR(VLOOKUP($J718,all_tags[format],1,FALSE),""),
IFERROR(VLOOKUP($K718,all_tags[format],1,FALSE),""),
IFERROR(VLOOKUP($L718,all_tags[format],1,FALSE),""),
IFERROR(VLOOKUP($M718,all_tags[format],1,FALSE),""),
IFERROR(VLOOKUP($N718,all_tags[format],1,FALSE),""),
IFERROR(VLOOKUP($O718,all_tags[format],1,FALSE),"")
)</f>
        <v>post</v>
      </c>
      <c r="AD718" s="5" t="str">
        <f>_xlfn.TEXTJOIN("#",TRUE,
IFERROR(VLOOKUP($F718,all_tags[type],1,FALSE),""),
IFERROR(VLOOKUP($G718,all_tags[type],1,FALSE),""),
IFERROR(VLOOKUP($H718,all_tags[type],1,FALSE),""),
IFERROR(VLOOKUP($I718,all_tags[type],1,FALSE),""),
IFERROR(VLOOKUP($J718,all_tags[type],1,FALSE),""),
IFERROR(VLOOKUP($K718,all_tags[type],1,FALSE),""),
IFERROR(VLOOKUP($L718,all_tags[type],1,FALSE),""),
IFERROR(VLOOKUP($M718,all_tags[type],1,FALSE),""),
IFERROR(VLOOKUP($N718,all_tags[type],1,FALSE),""),
IFERROR(VLOOKUP($O718,all_tags[type],1,FALSE),"")
)</f>
        <v>general</v>
      </c>
      <c r="AE718" s="5" t="str">
        <f>_xlfn.TEXTJOIN("#",TRUE,
IFERROR(VLOOKUP($F718,all_tags[level],1,FALSE),""),
IFERROR(VLOOKUP($G718,all_tags[level],1,FALSE),""),
IFERROR(VLOOKUP($H718,all_tags[level],1,FALSE),""),
IFERROR(VLOOKUP($I718,all_tags[level],1,FALSE),""),
IFERROR(VLOOKUP($J718,all_tags[level],1,FALSE),""),
IFERROR(VLOOKUP($K718,all_tags[level],1,FALSE),""),
IFERROR(VLOOKUP($L718,all_tags[level],1,FALSE),""),
IFERROR(VLOOKUP($M718,all_tags[level],1,FALSE),""),
IFERROR(VLOOKUP($N718,all_tags[level],1,FALSE),""),
IFERROR(VLOOKUP($O718,all_tags[level],1,FALSE),"")
)</f>
        <v/>
      </c>
      <c r="AF718" s="5" t="str">
        <f>_xlfn.TEXTJOIN("#",TRUE,
IFERROR(VLOOKUP($F718,all_tags[style],1,FALSE),""),
IFERROR(VLOOKUP($G718,all_tags[style],1,FALSE),""),
IFERROR(VLOOKUP($H718,all_tags[style],1,FALSE),""),
IFERROR(VLOOKUP($I718,all_tags[style],1,FALSE),""),
IFERROR(VLOOKUP($J718,all_tags[style],1,FALSE),""),
IFERROR(VLOOKUP($K718,all_tags[style],1,FALSE),""),
IFERROR(VLOOKUP($L718,all_tags[style],1,FALSE),""),
IFERROR(VLOOKUP($M718,all_tags[style],1,FALSE),""),
IFERROR(VLOOKUP($N718,all_tags[style],1,FALSE),""),
IFERROR(VLOOKUP($O718,all_tags[style],1,FALSE),"")
)</f>
        <v/>
      </c>
      <c r="AG718" s="5" t="str">
        <f>_xlfn.TEXTJOIN("#",TRUE,
IFERROR(VLOOKUP($F718,all_tags[theme],1,FALSE),""),
IFERROR(VLOOKUP($G718,all_tags[theme],1,FALSE),""),
IFERROR(VLOOKUP($H718,all_tags[theme],1,FALSE),""),
IFERROR(VLOOKUP($I718,all_tags[theme],1,FALSE),""),
IFERROR(VLOOKUP($J718,all_tags[theme],1,FALSE),""),
IFERROR(VLOOKUP($K718,all_tags[theme],1,FALSE),""),
IFERROR(VLOOKUP($L718,all_tags[theme],1,FALSE),""),
IFERROR(VLOOKUP($M718,all_tags[theme],1,FALSE),""),
IFERROR(VLOOKUP($N718,all_tags[theme],1,FALSE),""),
IFERROR(VLOOKUP($O718,all_tags[theme],1,FALSE),"")
)</f>
        <v/>
      </c>
      <c r="AH718" s="5" t="str">
        <f>_xlfn.TEXTJOIN("#",TRUE,
IFERROR(VLOOKUP($F718,all_tags[topic],1,FALSE),""),
IFERROR(VLOOKUP($G718,all_tags[topic],1,FALSE),""),
IFERROR(VLOOKUP($H718,all_tags[topic],1,FALSE),""),
IFERROR(VLOOKUP($I718,all_tags[topic],1,FALSE),""),
IFERROR(VLOOKUP($J718,all_tags[topic],1,FALSE),""),
IFERROR(VLOOKUP($K718,all_tags[topic],1,FALSE),""),
IFERROR(VLOOKUP($L718,all_tags[topic],1,FALSE),""),
IFERROR(VLOOKUP($M718,all_tags[topic],1,FALSE),""),
IFERROR(VLOOKUP($N718,all_tags[topic],1,FALSE),""),
IFERROR(VLOOKUP($O718,all_tags[topic],1,FALSE),"")
)</f>
        <v/>
      </c>
      <c r="AI718" s="5" t="str">
        <f>_xlfn.TEXTJOIN("#",TRUE,
IFERROR(VLOOKUP($F718,all_tags[area],1,FALSE),""),
IFERROR(VLOOKUP($G718,all_tags[area],1,FALSE),""),
IFERROR(VLOOKUP($H718,all_tags[area],1,FALSE),""),
IFERROR(VLOOKUP($I718,all_tags[area],1,FALSE),""),
IFERROR(VLOOKUP($J718,all_tags[area],1,FALSE),""),
IFERROR(VLOOKUP($K718,all_tags[area],1,FALSE),""),
IFERROR(VLOOKUP($L718,all_tags[area],1,FALSE),""),
IFERROR(VLOOKUP($M718,all_tags[area],1,FALSE),""),
IFERROR(VLOOKUP($N718,all_tags[area],1,FALSE),""),
IFERROR(VLOOKUP($O718,all_tags[area],1,FALSE),"")
)</f>
        <v>ai</v>
      </c>
      <c r="AJ718" s="5" t="str">
        <f>_xlfn.TEXTJOIN("#",TRUE,
IFERROR(VLOOKUP($F718,all_tags[technology],1,FALSE),""),
IFERROR(VLOOKUP($G718,all_tags[technology],1,FALSE),""),
IFERROR(VLOOKUP($H718,all_tags[technology],1,FALSE),""),
IFERROR(VLOOKUP($I718,all_tags[technology],1,FALSE),""),
IFERROR(VLOOKUP($J718,all_tags[technology],1,FALSE),""),
IFERROR(VLOOKUP($K718,all_tags[technology],1,FALSE),""),
IFERROR(VLOOKUP($L718,all_tags[technology],1,FALSE),""),
IFERROR(VLOOKUP($M718,all_tags[technology],1,FALSE),""),
IFERROR(VLOOKUP($N718,all_tags[technology],1,FALSE),""),
IFERROR(VLOOKUP($O718,all_tags[technology],1,FALSE),"")
)</f>
        <v/>
      </c>
      <c r="AK718" s="5" t="str">
        <f>_xlfn.TEXTJOIN("#",TRUE,
IFERROR(VLOOKUP($F718,all_tags[other],1,FALSE),""),
IFERROR(VLOOKUP($G718,all_tags[other],1,FALSE),""),
IFERROR(VLOOKUP($H718,all_tags[other],1,FALSE),""),
IFERROR(VLOOKUP($I718,all_tags[other],1,FALSE),""),
IFERROR(VLOOKUP($J718,all_tags[other],1,FALSE),""),
IFERROR(VLOOKUP($K718,all_tags[other],1,FALSE),""),
IFERROR(VLOOKUP($L718,all_tags[other],1,FALSE),""),
IFERROR(VLOOKUP($M718,all_tags[other],1,FALSE),""),
IFERROR(VLOOKUP($N718,all_tags[other],1,FALSE),""),
IFERROR(VLOOKUP($O718,all_tags[other],1,FALSE),"")
)</f>
        <v/>
      </c>
      <c r="AL718" t="str">
        <f t="shared" si="11"/>
        <v>post;general;ai</v>
      </c>
    </row>
    <row r="719" spans="1:38" ht="30" x14ac:dyDescent="0.25">
      <c r="A719" t="str">
        <f>source_data[[#This Row],[link_id]]</f>
        <v>L01523</v>
      </c>
      <c r="B719" t="str">
        <f>source_data[[#This Row],[link]]</f>
        <v>https://www.constellation-app.com/</v>
      </c>
      <c r="C719" t="str">
        <f>source_data[[#This Row],[article_title]]</f>
        <v>Constellation</v>
      </c>
      <c r="D719" t="str">
        <f>source_data[[#This Row],[concatenate]]</f>
        <v>application;data-viz;data-analysis;tool;graph</v>
      </c>
      <c r="E719">
        <f>source_data[[#This Row],[tag_count]]</f>
        <v>5</v>
      </c>
      <c r="F719" t="str" cm="1">
        <f t="array" ref="F719:J719">_xlfn.TEXTSPLIT(Table5[[#This Row],[concatenate]],";")</f>
        <v>application</v>
      </c>
      <c r="G719" t="str">
        <v>data-viz</v>
      </c>
      <c r="H719" t="str">
        <v>data-analysis</v>
      </c>
      <c r="I719" t="str">
        <v>tool</v>
      </c>
      <c r="J719" t="str">
        <v>graph</v>
      </c>
      <c r="Q719">
        <f>IF(ISBLANK(F719),-1,COUNTIF(all_tags[],F719)-COUNTIF(all_tags[category],F719))</f>
        <v>1</v>
      </c>
      <c r="R719">
        <f>IF(ISBLANK(G719),-1,COUNTIF(all_tags[],G719)-COUNTIF(all_tags[category],G719))</f>
        <v>1</v>
      </c>
      <c r="S719">
        <f>IF(ISBLANK(H719),-1,COUNTIF(all_tags[],H719)-COUNTIF(all_tags[category],H719))</f>
        <v>1</v>
      </c>
      <c r="T719">
        <f>IF(ISBLANK(I719),-1,COUNTIF(all_tags[],I719)-COUNTIF(all_tags[category],I719))</f>
        <v>1</v>
      </c>
      <c r="U719">
        <f>IF(ISBLANK(J719),-1,COUNTIF(all_tags[],J719)-COUNTIF(all_tags[category],J719))</f>
        <v>1</v>
      </c>
      <c r="V719">
        <f>IF(ISBLANK(K719),-1,COUNTIF(all_tags[],K719)-COUNTIF(all_tags[category],K719))</f>
        <v>-1</v>
      </c>
      <c r="W719">
        <f>IF(ISBLANK(L719),-1,COUNTIF(all_tags[],L719)-COUNTIF(all_tags[category],L719))</f>
        <v>-1</v>
      </c>
      <c r="X719">
        <f>IF(ISBLANK(M719),-1,COUNTIF(all_tags[],M719)-COUNTIF(all_tags[category],M719))</f>
        <v>-1</v>
      </c>
      <c r="Y719">
        <f>IF(ISBLANK(N719),-1,COUNTIF(all_tags[],N719)-COUNTIF(all_tags[category],N719))</f>
        <v>-1</v>
      </c>
      <c r="Z719">
        <f>IF(ISBLANK(O719),-1,COUNTIF(all_tags[],O719)-COUNTIF(all_tags[category],O719))</f>
        <v>-1</v>
      </c>
      <c r="AB719" t="str">
        <f>Table5[[#This Row],[link_id]]</f>
        <v>L01523</v>
      </c>
      <c r="AC719" s="5" t="str">
        <f>_xlfn.TEXTJOIN("#",TRUE,
IFERROR(VLOOKUP($F719,all_tags[format],1,FALSE),""),
IFERROR(VLOOKUP($G719,all_tags[format],1,FALSE),""),
IFERROR(VLOOKUP($H719,all_tags[format],1,FALSE),""),
IFERROR(VLOOKUP($I719,all_tags[format],1,FALSE),""),
IFERROR(VLOOKUP($J719,all_tags[format],1,FALSE),""),
IFERROR(VLOOKUP($K719,all_tags[format],1,FALSE),""),
IFERROR(VLOOKUP($L719,all_tags[format],1,FALSE),""),
IFERROR(VLOOKUP($M719,all_tags[format],1,FALSE),""),
IFERROR(VLOOKUP($N719,all_tags[format],1,FALSE),""),
IFERROR(VLOOKUP($O719,all_tags[format],1,FALSE),"")
)</f>
        <v>application</v>
      </c>
      <c r="AD719" s="5" t="str">
        <f>_xlfn.TEXTJOIN("#",TRUE,
IFERROR(VLOOKUP($F719,all_tags[type],1,FALSE),""),
IFERROR(VLOOKUP($G719,all_tags[type],1,FALSE),""),
IFERROR(VLOOKUP($H719,all_tags[type],1,FALSE),""),
IFERROR(VLOOKUP($I719,all_tags[type],1,FALSE),""),
IFERROR(VLOOKUP($J719,all_tags[type],1,FALSE),""),
IFERROR(VLOOKUP($K719,all_tags[type],1,FALSE),""),
IFERROR(VLOOKUP($L719,all_tags[type],1,FALSE),""),
IFERROR(VLOOKUP($M719,all_tags[type],1,FALSE),""),
IFERROR(VLOOKUP($N719,all_tags[type],1,FALSE),""),
IFERROR(VLOOKUP($O719,all_tags[type],1,FALSE),"")
)</f>
        <v/>
      </c>
      <c r="AE719" s="5" t="str">
        <f>_xlfn.TEXTJOIN("#",TRUE,
IFERROR(VLOOKUP($F719,all_tags[level],1,FALSE),""),
IFERROR(VLOOKUP($G719,all_tags[level],1,FALSE),""),
IFERROR(VLOOKUP($H719,all_tags[level],1,FALSE),""),
IFERROR(VLOOKUP($I719,all_tags[level],1,FALSE),""),
IFERROR(VLOOKUP($J719,all_tags[level],1,FALSE),""),
IFERROR(VLOOKUP($K719,all_tags[level],1,FALSE),""),
IFERROR(VLOOKUP($L719,all_tags[level],1,FALSE),""),
IFERROR(VLOOKUP($M719,all_tags[level],1,FALSE),""),
IFERROR(VLOOKUP($N719,all_tags[level],1,FALSE),""),
IFERROR(VLOOKUP($O719,all_tags[level],1,FALSE),"")
)</f>
        <v/>
      </c>
      <c r="AF719" s="5" t="str">
        <f>_xlfn.TEXTJOIN("#",TRUE,
IFERROR(VLOOKUP($F719,all_tags[style],1,FALSE),""),
IFERROR(VLOOKUP($G719,all_tags[style],1,FALSE),""),
IFERROR(VLOOKUP($H719,all_tags[style],1,FALSE),""),
IFERROR(VLOOKUP($I719,all_tags[style],1,FALSE),""),
IFERROR(VLOOKUP($J719,all_tags[style],1,FALSE),""),
IFERROR(VLOOKUP($K719,all_tags[style],1,FALSE),""),
IFERROR(VLOOKUP($L719,all_tags[style],1,FALSE),""),
IFERROR(VLOOKUP($M719,all_tags[style],1,FALSE),""),
IFERROR(VLOOKUP($N719,all_tags[style],1,FALSE),""),
IFERROR(VLOOKUP($O719,all_tags[style],1,FALSE),"")
)</f>
        <v/>
      </c>
      <c r="AG719" s="5" t="str">
        <f>_xlfn.TEXTJOIN("#",TRUE,
IFERROR(VLOOKUP($F719,all_tags[theme],1,FALSE),""),
IFERROR(VLOOKUP($G719,all_tags[theme],1,FALSE),""),
IFERROR(VLOOKUP($H719,all_tags[theme],1,FALSE),""),
IFERROR(VLOOKUP($I719,all_tags[theme],1,FALSE),""),
IFERROR(VLOOKUP($J719,all_tags[theme],1,FALSE),""),
IFERROR(VLOOKUP($K719,all_tags[theme],1,FALSE),""),
IFERROR(VLOOKUP($L719,all_tags[theme],1,FALSE),""),
IFERROR(VLOOKUP($M719,all_tags[theme],1,FALSE),""),
IFERROR(VLOOKUP($N719,all_tags[theme],1,FALSE),""),
IFERROR(VLOOKUP($O719,all_tags[theme],1,FALSE),"")
)</f>
        <v>data-viz#data-analysis</v>
      </c>
      <c r="AH719" s="5" t="str">
        <f>_xlfn.TEXTJOIN("#",TRUE,
IFERROR(VLOOKUP($F719,all_tags[topic],1,FALSE),""),
IFERROR(VLOOKUP($G719,all_tags[topic],1,FALSE),""),
IFERROR(VLOOKUP($H719,all_tags[topic],1,FALSE),""),
IFERROR(VLOOKUP($I719,all_tags[topic],1,FALSE),""),
IFERROR(VLOOKUP($J719,all_tags[topic],1,FALSE),""),
IFERROR(VLOOKUP($K719,all_tags[topic],1,FALSE),""),
IFERROR(VLOOKUP($L719,all_tags[topic],1,FALSE),""),
IFERROR(VLOOKUP($M719,all_tags[topic],1,FALSE),""),
IFERROR(VLOOKUP($N719,all_tags[topic],1,FALSE),""),
IFERROR(VLOOKUP($O719,all_tags[topic],1,FALSE),"")
)</f>
        <v>tool</v>
      </c>
      <c r="AI719" s="5" t="str">
        <f>_xlfn.TEXTJOIN("#",TRUE,
IFERROR(VLOOKUP($F719,all_tags[area],1,FALSE),""),
IFERROR(VLOOKUP($G719,all_tags[area],1,FALSE),""),
IFERROR(VLOOKUP($H719,all_tags[area],1,FALSE),""),
IFERROR(VLOOKUP($I719,all_tags[area],1,FALSE),""),
IFERROR(VLOOKUP($J719,all_tags[area],1,FALSE),""),
IFERROR(VLOOKUP($K719,all_tags[area],1,FALSE),""),
IFERROR(VLOOKUP($L719,all_tags[area],1,FALSE),""),
IFERROR(VLOOKUP($M719,all_tags[area],1,FALSE),""),
IFERROR(VLOOKUP($N719,all_tags[area],1,FALSE),""),
IFERROR(VLOOKUP($O719,all_tags[area],1,FALSE),"")
)</f>
        <v>graph</v>
      </c>
      <c r="AJ719" s="5" t="str">
        <f>_xlfn.TEXTJOIN("#",TRUE,
IFERROR(VLOOKUP($F719,all_tags[technology],1,FALSE),""),
IFERROR(VLOOKUP($G719,all_tags[technology],1,FALSE),""),
IFERROR(VLOOKUP($H719,all_tags[technology],1,FALSE),""),
IFERROR(VLOOKUP($I719,all_tags[technology],1,FALSE),""),
IFERROR(VLOOKUP($J719,all_tags[technology],1,FALSE),""),
IFERROR(VLOOKUP($K719,all_tags[technology],1,FALSE),""),
IFERROR(VLOOKUP($L719,all_tags[technology],1,FALSE),""),
IFERROR(VLOOKUP($M719,all_tags[technology],1,FALSE),""),
IFERROR(VLOOKUP($N719,all_tags[technology],1,FALSE),""),
IFERROR(VLOOKUP($O719,all_tags[technology],1,FALSE),"")
)</f>
        <v/>
      </c>
      <c r="AK719" s="5" t="str">
        <f>_xlfn.TEXTJOIN("#",TRUE,
IFERROR(VLOOKUP($F719,all_tags[other],1,FALSE),""),
IFERROR(VLOOKUP($G719,all_tags[other],1,FALSE),""),
IFERROR(VLOOKUP($H719,all_tags[other],1,FALSE),""),
IFERROR(VLOOKUP($I719,all_tags[other],1,FALSE),""),
IFERROR(VLOOKUP($J719,all_tags[other],1,FALSE),""),
IFERROR(VLOOKUP($K719,all_tags[other],1,FALSE),""),
IFERROR(VLOOKUP($L719,all_tags[other],1,FALSE),""),
IFERROR(VLOOKUP($M719,all_tags[other],1,FALSE),""),
IFERROR(VLOOKUP($N719,all_tags[other],1,FALSE),""),
IFERROR(VLOOKUP($O719,all_tags[other],1,FALSE),"")
)</f>
        <v/>
      </c>
      <c r="AL719" t="str">
        <f t="shared" si="11"/>
        <v>application;data-viz;data-analysis;tool;graph</v>
      </c>
    </row>
    <row r="720" spans="1:38" x14ac:dyDescent="0.25">
      <c r="A720" t="str">
        <f>source_data[[#This Row],[link_id]]</f>
        <v>L01524</v>
      </c>
      <c r="B720" t="str">
        <f>source_data[[#This Row],[link]]</f>
        <v>https://www.garrickadenbuie.com/blog/custom-discrete-color-scales-for-ggplot2/</v>
      </c>
      <c r="C720" t="str">
        <f>source_data[[#This Row],[article_title]]</f>
        <v>Custom Discrete Color Scales for ggplot2</v>
      </c>
      <c r="D720" t="str">
        <f>source_data[[#This Row],[concatenate]]</f>
        <v>tip;technology;colour;rstats;ggplot</v>
      </c>
      <c r="E720">
        <f>source_data[[#This Row],[tag_count]]</f>
        <v>4</v>
      </c>
      <c r="F720" t="str" cm="1">
        <f t="array" ref="F720:J720">_xlfn.TEXTSPLIT(Table5[[#This Row],[concatenate]],";")</f>
        <v>tip</v>
      </c>
      <c r="G720" t="str">
        <v>technology</v>
      </c>
      <c r="H720" t="str">
        <v>colour</v>
      </c>
      <c r="I720" t="str">
        <v>rstats</v>
      </c>
      <c r="J720" t="str">
        <v>ggplot</v>
      </c>
      <c r="Q720">
        <f>IF(ISBLANK(F720),-1,COUNTIF(all_tags[],F720)-COUNTIF(all_tags[category],F720))</f>
        <v>1</v>
      </c>
      <c r="R720">
        <f>IF(ISBLANK(G720),-1,COUNTIF(all_tags[],G720)-COUNTIF(all_tags[category],G720))</f>
        <v>1</v>
      </c>
      <c r="S720">
        <f>IF(ISBLANK(H720),-1,COUNTIF(all_tags[],H720)-COUNTIF(all_tags[category],H720))</f>
        <v>1</v>
      </c>
      <c r="T720">
        <f>IF(ISBLANK(I720),-1,COUNTIF(all_tags[],I720)-COUNTIF(all_tags[category],I720))</f>
        <v>1</v>
      </c>
      <c r="U720">
        <f>IF(ISBLANK(J720),-1,COUNTIF(all_tags[],J720)-COUNTIF(all_tags[category],J720))</f>
        <v>0</v>
      </c>
      <c r="V720">
        <f>IF(ISBLANK(K720),-1,COUNTIF(all_tags[],K720)-COUNTIF(all_tags[category],K720))</f>
        <v>-1</v>
      </c>
      <c r="W720">
        <f>IF(ISBLANK(L720),-1,COUNTIF(all_tags[],L720)-COUNTIF(all_tags[category],L720))</f>
        <v>-1</v>
      </c>
      <c r="X720">
        <f>IF(ISBLANK(M720),-1,COUNTIF(all_tags[],M720)-COUNTIF(all_tags[category],M720))</f>
        <v>-1</v>
      </c>
      <c r="Y720">
        <f>IF(ISBLANK(N720),-1,COUNTIF(all_tags[],N720)-COUNTIF(all_tags[category],N720))</f>
        <v>-1</v>
      </c>
      <c r="Z720">
        <f>IF(ISBLANK(O720),-1,COUNTIF(all_tags[],O720)-COUNTIF(all_tags[category],O720))</f>
        <v>-1</v>
      </c>
      <c r="AB720" t="str">
        <f>Table5[[#This Row],[link_id]]</f>
        <v>L01524</v>
      </c>
      <c r="AC720" s="5" t="str">
        <f>_xlfn.TEXTJOIN("#",TRUE,
IFERROR(VLOOKUP($F720,all_tags[format],1,FALSE),""),
IFERROR(VLOOKUP($G720,all_tags[format],1,FALSE),""),
IFERROR(VLOOKUP($H720,all_tags[format],1,FALSE),""),
IFERROR(VLOOKUP($I720,all_tags[format],1,FALSE),""),
IFERROR(VLOOKUP($J720,all_tags[format],1,FALSE),""),
IFERROR(VLOOKUP($K720,all_tags[format],1,FALSE),""),
IFERROR(VLOOKUP($L720,all_tags[format],1,FALSE),""),
IFERROR(VLOOKUP($M720,all_tags[format],1,FALSE),""),
IFERROR(VLOOKUP($N720,all_tags[format],1,FALSE),""),
IFERROR(VLOOKUP($O720,all_tags[format],1,FALSE),"")
)</f>
        <v/>
      </c>
      <c r="AD720" s="5" t="str">
        <f>_xlfn.TEXTJOIN("#",TRUE,
IFERROR(VLOOKUP($F720,all_tags[type],1,FALSE),""),
IFERROR(VLOOKUP($G720,all_tags[type],1,FALSE),""),
IFERROR(VLOOKUP($H720,all_tags[type],1,FALSE),""),
IFERROR(VLOOKUP($I720,all_tags[type],1,FALSE),""),
IFERROR(VLOOKUP($J720,all_tags[type],1,FALSE),""),
IFERROR(VLOOKUP($K720,all_tags[type],1,FALSE),""),
IFERROR(VLOOKUP($L720,all_tags[type],1,FALSE),""),
IFERROR(VLOOKUP($M720,all_tags[type],1,FALSE),""),
IFERROR(VLOOKUP($N720,all_tags[type],1,FALSE),""),
IFERROR(VLOOKUP($O720,all_tags[type],1,FALSE),"")
)</f>
        <v>tip</v>
      </c>
      <c r="AE720" s="5" t="str">
        <f>_xlfn.TEXTJOIN("#",TRUE,
IFERROR(VLOOKUP($F720,all_tags[level],1,FALSE),""),
IFERROR(VLOOKUP($G720,all_tags[level],1,FALSE),""),
IFERROR(VLOOKUP($H720,all_tags[level],1,FALSE),""),
IFERROR(VLOOKUP($I720,all_tags[level],1,FALSE),""),
IFERROR(VLOOKUP($J720,all_tags[level],1,FALSE),""),
IFERROR(VLOOKUP($K720,all_tags[level],1,FALSE),""),
IFERROR(VLOOKUP($L720,all_tags[level],1,FALSE),""),
IFERROR(VLOOKUP($M720,all_tags[level],1,FALSE),""),
IFERROR(VLOOKUP($N720,all_tags[level],1,FALSE),""),
IFERROR(VLOOKUP($O720,all_tags[level],1,FALSE),"")
)</f>
        <v/>
      </c>
      <c r="AF720" s="5" t="str">
        <f>_xlfn.TEXTJOIN("#",TRUE,
IFERROR(VLOOKUP($F720,all_tags[style],1,FALSE),""),
IFERROR(VLOOKUP($G720,all_tags[style],1,FALSE),""),
IFERROR(VLOOKUP($H720,all_tags[style],1,FALSE),""),
IFERROR(VLOOKUP($I720,all_tags[style],1,FALSE),""),
IFERROR(VLOOKUP($J720,all_tags[style],1,FALSE),""),
IFERROR(VLOOKUP($K720,all_tags[style],1,FALSE),""),
IFERROR(VLOOKUP($L720,all_tags[style],1,FALSE),""),
IFERROR(VLOOKUP($M720,all_tags[style],1,FALSE),""),
IFERROR(VLOOKUP($N720,all_tags[style],1,FALSE),""),
IFERROR(VLOOKUP($O720,all_tags[style],1,FALSE),"")
)</f>
        <v/>
      </c>
      <c r="AG720" s="5" t="str">
        <f>_xlfn.TEXTJOIN("#",TRUE,
IFERROR(VLOOKUP($F720,all_tags[theme],1,FALSE),""),
IFERROR(VLOOKUP($G720,all_tags[theme],1,FALSE),""),
IFERROR(VLOOKUP($H720,all_tags[theme],1,FALSE),""),
IFERROR(VLOOKUP($I720,all_tags[theme],1,FALSE),""),
IFERROR(VLOOKUP($J720,all_tags[theme],1,FALSE),""),
IFERROR(VLOOKUP($K720,all_tags[theme],1,FALSE),""),
IFERROR(VLOOKUP($L720,all_tags[theme],1,FALSE),""),
IFERROR(VLOOKUP($M720,all_tags[theme],1,FALSE),""),
IFERROR(VLOOKUP($N720,all_tags[theme],1,FALSE),""),
IFERROR(VLOOKUP($O720,all_tags[theme],1,FALSE),"")
)</f>
        <v/>
      </c>
      <c r="AH720" s="5" t="str">
        <f>_xlfn.TEXTJOIN("#",TRUE,
IFERROR(VLOOKUP($F720,all_tags[topic],1,FALSE),""),
IFERROR(VLOOKUP($G720,all_tags[topic],1,FALSE),""),
IFERROR(VLOOKUP($H720,all_tags[topic],1,FALSE),""),
IFERROR(VLOOKUP($I720,all_tags[topic],1,FALSE),""),
IFERROR(VLOOKUP($J720,all_tags[topic],1,FALSE),""),
IFERROR(VLOOKUP($K720,all_tags[topic],1,FALSE),""),
IFERROR(VLOOKUP($L720,all_tags[topic],1,FALSE),""),
IFERROR(VLOOKUP($M720,all_tags[topic],1,FALSE),""),
IFERROR(VLOOKUP($N720,all_tags[topic],1,FALSE),""),
IFERROR(VLOOKUP($O720,all_tags[topic],1,FALSE),"")
)</f>
        <v>technology</v>
      </c>
      <c r="AI720" s="5" t="str">
        <f>_xlfn.TEXTJOIN("#",TRUE,
IFERROR(VLOOKUP($F720,all_tags[area],1,FALSE),""),
IFERROR(VLOOKUP($G720,all_tags[area],1,FALSE),""),
IFERROR(VLOOKUP($H720,all_tags[area],1,FALSE),""),
IFERROR(VLOOKUP($I720,all_tags[area],1,FALSE),""),
IFERROR(VLOOKUP($J720,all_tags[area],1,FALSE),""),
IFERROR(VLOOKUP($K720,all_tags[area],1,FALSE),""),
IFERROR(VLOOKUP($L720,all_tags[area],1,FALSE),""),
IFERROR(VLOOKUP($M720,all_tags[area],1,FALSE),""),
IFERROR(VLOOKUP($N720,all_tags[area],1,FALSE),""),
IFERROR(VLOOKUP($O720,all_tags[area],1,FALSE),"")
)</f>
        <v>colour</v>
      </c>
      <c r="AJ720" s="5" t="str">
        <f>_xlfn.TEXTJOIN("#",TRUE,
IFERROR(VLOOKUP($F720,all_tags[technology],1,FALSE),""),
IFERROR(VLOOKUP($G720,all_tags[technology],1,FALSE),""),
IFERROR(VLOOKUP($H720,all_tags[technology],1,FALSE),""),
IFERROR(VLOOKUP($I720,all_tags[technology],1,FALSE),""),
IFERROR(VLOOKUP($J720,all_tags[technology],1,FALSE),""),
IFERROR(VLOOKUP($K720,all_tags[technology],1,FALSE),""),
IFERROR(VLOOKUP($L720,all_tags[technology],1,FALSE),""),
IFERROR(VLOOKUP($M720,all_tags[technology],1,FALSE),""),
IFERROR(VLOOKUP($N720,all_tags[technology],1,FALSE),""),
IFERROR(VLOOKUP($O720,all_tags[technology],1,FALSE),"")
)</f>
        <v>rstats</v>
      </c>
      <c r="AK720" s="5" t="str">
        <f>_xlfn.TEXTJOIN("#",TRUE,
IFERROR(VLOOKUP($F720,all_tags[other],1,FALSE),""),
IFERROR(VLOOKUP($G720,all_tags[other],1,FALSE),""),
IFERROR(VLOOKUP($H720,all_tags[other],1,FALSE),""),
IFERROR(VLOOKUP($I720,all_tags[other],1,FALSE),""),
IFERROR(VLOOKUP($J720,all_tags[other],1,FALSE),""),
IFERROR(VLOOKUP($K720,all_tags[other],1,FALSE),""),
IFERROR(VLOOKUP($L720,all_tags[other],1,FALSE),""),
IFERROR(VLOOKUP($M720,all_tags[other],1,FALSE),""),
IFERROR(VLOOKUP($N720,all_tags[other],1,FALSE),""),
IFERROR(VLOOKUP($O720,all_tags[other],1,FALSE),"")
)</f>
        <v/>
      </c>
      <c r="AL720" t="str">
        <f t="shared" si="11"/>
        <v>tip;technology;colour;rstats</v>
      </c>
    </row>
    <row r="721" spans="1:38" x14ac:dyDescent="0.25">
      <c r="A721" t="str">
        <f>source_data[[#This Row],[link_id]]</f>
        <v>L01525</v>
      </c>
      <c r="B721" t="str">
        <f>source_data[[#This Row],[link]]</f>
        <v>https://danielleleong.com/recommended-readings/</v>
      </c>
      <c r="C721" t="str">
        <f>source_data[[#This Row],[article_title]]</f>
        <v>Making the internet better</v>
      </c>
      <c r="D721" t="str">
        <f>source_data[[#This Row],[concatenate]]</f>
        <v>list;research</v>
      </c>
      <c r="E721">
        <f>source_data[[#This Row],[tag_count]]</f>
        <v>2</v>
      </c>
      <c r="F721" t="str" cm="1">
        <f t="array" ref="F721:G721">_xlfn.TEXTSPLIT(Table5[[#This Row],[concatenate]],";")</f>
        <v>list</v>
      </c>
      <c r="G721" t="str">
        <v>research</v>
      </c>
      <c r="Q721">
        <f>IF(ISBLANK(F721),-1,COUNTIF(all_tags[],F721)-COUNTIF(all_tags[category],F721))</f>
        <v>1</v>
      </c>
      <c r="R721">
        <f>IF(ISBLANK(G721),-1,COUNTIF(all_tags[],G721)-COUNTIF(all_tags[category],G721))</f>
        <v>1</v>
      </c>
      <c r="S721">
        <f>IF(ISBLANK(H721),-1,COUNTIF(all_tags[],H721)-COUNTIF(all_tags[category],H721))</f>
        <v>-1</v>
      </c>
      <c r="T721">
        <f>IF(ISBLANK(I721),-1,COUNTIF(all_tags[],I721)-COUNTIF(all_tags[category],I721))</f>
        <v>-1</v>
      </c>
      <c r="U721">
        <f>IF(ISBLANK(J721),-1,COUNTIF(all_tags[],J721)-COUNTIF(all_tags[category],J721))</f>
        <v>-1</v>
      </c>
      <c r="V721">
        <f>IF(ISBLANK(K721),-1,COUNTIF(all_tags[],K721)-COUNTIF(all_tags[category],K721))</f>
        <v>-1</v>
      </c>
      <c r="W721">
        <f>IF(ISBLANK(L721),-1,COUNTIF(all_tags[],L721)-COUNTIF(all_tags[category],L721))</f>
        <v>-1</v>
      </c>
      <c r="X721">
        <f>IF(ISBLANK(M721),-1,COUNTIF(all_tags[],M721)-COUNTIF(all_tags[category],M721))</f>
        <v>-1</v>
      </c>
      <c r="Y721">
        <f>IF(ISBLANK(N721),-1,COUNTIF(all_tags[],N721)-COUNTIF(all_tags[category],N721))</f>
        <v>-1</v>
      </c>
      <c r="Z721">
        <f>IF(ISBLANK(O721),-1,COUNTIF(all_tags[],O721)-COUNTIF(all_tags[category],O721))</f>
        <v>-1</v>
      </c>
      <c r="AB721" t="str">
        <f>Table5[[#This Row],[link_id]]</f>
        <v>L01525</v>
      </c>
      <c r="AC721" s="5" t="str">
        <f>_xlfn.TEXTJOIN("#",TRUE,
IFERROR(VLOOKUP($F721,all_tags[format],1,FALSE),""),
IFERROR(VLOOKUP($G721,all_tags[format],1,FALSE),""),
IFERROR(VLOOKUP($H721,all_tags[format],1,FALSE),""),
IFERROR(VLOOKUP($I721,all_tags[format],1,FALSE),""),
IFERROR(VLOOKUP($J721,all_tags[format],1,FALSE),""),
IFERROR(VLOOKUP($K721,all_tags[format],1,FALSE),""),
IFERROR(VLOOKUP($L721,all_tags[format],1,FALSE),""),
IFERROR(VLOOKUP($M721,all_tags[format],1,FALSE),""),
IFERROR(VLOOKUP($N721,all_tags[format],1,FALSE),""),
IFERROR(VLOOKUP($O721,all_tags[format],1,FALSE),"")
)</f>
        <v/>
      </c>
      <c r="AD721" s="5" t="str">
        <f>_xlfn.TEXTJOIN("#",TRUE,
IFERROR(VLOOKUP($F721,all_tags[type],1,FALSE),""),
IFERROR(VLOOKUP($G721,all_tags[type],1,FALSE),""),
IFERROR(VLOOKUP($H721,all_tags[type],1,FALSE),""),
IFERROR(VLOOKUP($I721,all_tags[type],1,FALSE),""),
IFERROR(VLOOKUP($J721,all_tags[type],1,FALSE),""),
IFERROR(VLOOKUP($K721,all_tags[type],1,FALSE),""),
IFERROR(VLOOKUP($L721,all_tags[type],1,FALSE),""),
IFERROR(VLOOKUP($M721,all_tags[type],1,FALSE),""),
IFERROR(VLOOKUP($N721,all_tags[type],1,FALSE),""),
IFERROR(VLOOKUP($O721,all_tags[type],1,FALSE),"")
)</f>
        <v>list#research</v>
      </c>
      <c r="AE721" s="5" t="str">
        <f>_xlfn.TEXTJOIN("#",TRUE,
IFERROR(VLOOKUP($F721,all_tags[level],1,FALSE),""),
IFERROR(VLOOKUP($G721,all_tags[level],1,FALSE),""),
IFERROR(VLOOKUP($H721,all_tags[level],1,FALSE),""),
IFERROR(VLOOKUP($I721,all_tags[level],1,FALSE),""),
IFERROR(VLOOKUP($J721,all_tags[level],1,FALSE),""),
IFERROR(VLOOKUP($K721,all_tags[level],1,FALSE),""),
IFERROR(VLOOKUP($L721,all_tags[level],1,FALSE),""),
IFERROR(VLOOKUP($M721,all_tags[level],1,FALSE),""),
IFERROR(VLOOKUP($N721,all_tags[level],1,FALSE),""),
IFERROR(VLOOKUP($O721,all_tags[level],1,FALSE),"")
)</f>
        <v/>
      </c>
      <c r="AF721" s="5" t="str">
        <f>_xlfn.TEXTJOIN("#",TRUE,
IFERROR(VLOOKUP($F721,all_tags[style],1,FALSE),""),
IFERROR(VLOOKUP($G721,all_tags[style],1,FALSE),""),
IFERROR(VLOOKUP($H721,all_tags[style],1,FALSE),""),
IFERROR(VLOOKUP($I721,all_tags[style],1,FALSE),""),
IFERROR(VLOOKUP($J721,all_tags[style],1,FALSE),""),
IFERROR(VLOOKUP($K721,all_tags[style],1,FALSE),""),
IFERROR(VLOOKUP($L721,all_tags[style],1,FALSE),""),
IFERROR(VLOOKUP($M721,all_tags[style],1,FALSE),""),
IFERROR(VLOOKUP($N721,all_tags[style],1,FALSE),""),
IFERROR(VLOOKUP($O721,all_tags[style],1,FALSE),"")
)</f>
        <v/>
      </c>
      <c r="AG721" s="5" t="str">
        <f>_xlfn.TEXTJOIN("#",TRUE,
IFERROR(VLOOKUP($F721,all_tags[theme],1,FALSE),""),
IFERROR(VLOOKUP($G721,all_tags[theme],1,FALSE),""),
IFERROR(VLOOKUP($H721,all_tags[theme],1,FALSE),""),
IFERROR(VLOOKUP($I721,all_tags[theme],1,FALSE),""),
IFERROR(VLOOKUP($J721,all_tags[theme],1,FALSE),""),
IFERROR(VLOOKUP($K721,all_tags[theme],1,FALSE),""),
IFERROR(VLOOKUP($L721,all_tags[theme],1,FALSE),""),
IFERROR(VLOOKUP($M721,all_tags[theme],1,FALSE),""),
IFERROR(VLOOKUP($N721,all_tags[theme],1,FALSE),""),
IFERROR(VLOOKUP($O721,all_tags[theme],1,FALSE),"")
)</f>
        <v/>
      </c>
      <c r="AH721" s="5" t="str">
        <f>_xlfn.TEXTJOIN("#",TRUE,
IFERROR(VLOOKUP($F721,all_tags[topic],1,FALSE),""),
IFERROR(VLOOKUP($G721,all_tags[topic],1,FALSE),""),
IFERROR(VLOOKUP($H721,all_tags[topic],1,FALSE),""),
IFERROR(VLOOKUP($I721,all_tags[topic],1,FALSE),""),
IFERROR(VLOOKUP($J721,all_tags[topic],1,FALSE),""),
IFERROR(VLOOKUP($K721,all_tags[topic],1,FALSE),""),
IFERROR(VLOOKUP($L721,all_tags[topic],1,FALSE),""),
IFERROR(VLOOKUP($M721,all_tags[topic],1,FALSE),""),
IFERROR(VLOOKUP($N721,all_tags[topic],1,FALSE),""),
IFERROR(VLOOKUP($O721,all_tags[topic],1,FALSE),"")
)</f>
        <v/>
      </c>
      <c r="AI721" s="5" t="str">
        <f>_xlfn.TEXTJOIN("#",TRUE,
IFERROR(VLOOKUP($F721,all_tags[area],1,FALSE),""),
IFERROR(VLOOKUP($G721,all_tags[area],1,FALSE),""),
IFERROR(VLOOKUP($H721,all_tags[area],1,FALSE),""),
IFERROR(VLOOKUP($I721,all_tags[area],1,FALSE),""),
IFERROR(VLOOKUP($J721,all_tags[area],1,FALSE),""),
IFERROR(VLOOKUP($K721,all_tags[area],1,FALSE),""),
IFERROR(VLOOKUP($L721,all_tags[area],1,FALSE),""),
IFERROR(VLOOKUP($M721,all_tags[area],1,FALSE),""),
IFERROR(VLOOKUP($N721,all_tags[area],1,FALSE),""),
IFERROR(VLOOKUP($O721,all_tags[area],1,FALSE),"")
)</f>
        <v/>
      </c>
      <c r="AJ721" s="5" t="str">
        <f>_xlfn.TEXTJOIN("#",TRUE,
IFERROR(VLOOKUP($F721,all_tags[technology],1,FALSE),""),
IFERROR(VLOOKUP($G721,all_tags[technology],1,FALSE),""),
IFERROR(VLOOKUP($H721,all_tags[technology],1,FALSE),""),
IFERROR(VLOOKUP($I721,all_tags[technology],1,FALSE),""),
IFERROR(VLOOKUP($J721,all_tags[technology],1,FALSE),""),
IFERROR(VLOOKUP($K721,all_tags[technology],1,FALSE),""),
IFERROR(VLOOKUP($L721,all_tags[technology],1,FALSE),""),
IFERROR(VLOOKUP($M721,all_tags[technology],1,FALSE),""),
IFERROR(VLOOKUP($N721,all_tags[technology],1,FALSE),""),
IFERROR(VLOOKUP($O721,all_tags[technology],1,FALSE),"")
)</f>
        <v/>
      </c>
      <c r="AK721" s="5" t="str">
        <f>_xlfn.TEXTJOIN("#",TRUE,
IFERROR(VLOOKUP($F721,all_tags[other],1,FALSE),""),
IFERROR(VLOOKUP($G721,all_tags[other],1,FALSE),""),
IFERROR(VLOOKUP($H721,all_tags[other],1,FALSE),""),
IFERROR(VLOOKUP($I721,all_tags[other],1,FALSE),""),
IFERROR(VLOOKUP($J721,all_tags[other],1,FALSE),""),
IFERROR(VLOOKUP($K721,all_tags[other],1,FALSE),""),
IFERROR(VLOOKUP($L721,all_tags[other],1,FALSE),""),
IFERROR(VLOOKUP($M721,all_tags[other],1,FALSE),""),
IFERROR(VLOOKUP($N721,all_tags[other],1,FALSE),""),
IFERROR(VLOOKUP($O721,all_tags[other],1,FALSE),"")
)</f>
        <v/>
      </c>
      <c r="AL721" t="str">
        <f t="shared" si="11"/>
        <v>list;research</v>
      </c>
    </row>
    <row r="722" spans="1:38" x14ac:dyDescent="0.25">
      <c r="A722" t="str">
        <f>source_data[[#This Row],[link_id]]</f>
        <v>L01526</v>
      </c>
      <c r="B722" t="str">
        <f>source_data[[#This Row],[link]]</f>
        <v>http://ruder.io/state-of-transfer-learning-in-nlp/</v>
      </c>
      <c r="C722" t="str">
        <f>source_data[[#This Row],[article_title]]</f>
        <v>The State of Transfer Learning in NLP</v>
      </c>
      <c r="D722" t="str">
        <f>source_data[[#This Row],[concatenate]]</f>
        <v>post;explainer;ml;nlp</v>
      </c>
      <c r="E722">
        <f>source_data[[#This Row],[tag_count]]</f>
        <v>4</v>
      </c>
      <c r="F722" t="str" cm="1">
        <f t="array" ref="F722:I722">_xlfn.TEXTSPLIT(Table5[[#This Row],[concatenate]],";")</f>
        <v>post</v>
      </c>
      <c r="G722" t="str">
        <v>explainer</v>
      </c>
      <c r="H722" t="str">
        <v>ml</v>
      </c>
      <c r="I722" t="str">
        <v>nlp</v>
      </c>
      <c r="Q722">
        <f>IF(ISBLANK(F722),-1,COUNTIF(all_tags[],F722)-COUNTIF(all_tags[category],F722))</f>
        <v>1</v>
      </c>
      <c r="R722">
        <f>IF(ISBLANK(G722),-1,COUNTIF(all_tags[],G722)-COUNTIF(all_tags[category],G722))</f>
        <v>1</v>
      </c>
      <c r="S722">
        <f>IF(ISBLANK(H722),-1,COUNTIF(all_tags[],H722)-COUNTIF(all_tags[category],H722))</f>
        <v>1</v>
      </c>
      <c r="T722">
        <f>IF(ISBLANK(I722),-1,COUNTIF(all_tags[],I722)-COUNTIF(all_tags[category],I722))</f>
        <v>1</v>
      </c>
      <c r="U722">
        <f>IF(ISBLANK(J722),-1,COUNTIF(all_tags[],J722)-COUNTIF(all_tags[category],J722))</f>
        <v>-1</v>
      </c>
      <c r="V722">
        <f>IF(ISBLANK(K722),-1,COUNTIF(all_tags[],K722)-COUNTIF(all_tags[category],K722))</f>
        <v>-1</v>
      </c>
      <c r="W722">
        <f>IF(ISBLANK(L722),-1,COUNTIF(all_tags[],L722)-COUNTIF(all_tags[category],L722))</f>
        <v>-1</v>
      </c>
      <c r="X722">
        <f>IF(ISBLANK(M722),-1,COUNTIF(all_tags[],M722)-COUNTIF(all_tags[category],M722))</f>
        <v>-1</v>
      </c>
      <c r="Y722">
        <f>IF(ISBLANK(N722),-1,COUNTIF(all_tags[],N722)-COUNTIF(all_tags[category],N722))</f>
        <v>-1</v>
      </c>
      <c r="Z722">
        <f>IF(ISBLANK(O722),-1,COUNTIF(all_tags[],O722)-COUNTIF(all_tags[category],O722))</f>
        <v>-1</v>
      </c>
      <c r="AB722" t="str">
        <f>Table5[[#This Row],[link_id]]</f>
        <v>L01526</v>
      </c>
      <c r="AC722" s="5" t="str">
        <f>_xlfn.TEXTJOIN("#",TRUE,
IFERROR(VLOOKUP($F722,all_tags[format],1,FALSE),""),
IFERROR(VLOOKUP($G722,all_tags[format],1,FALSE),""),
IFERROR(VLOOKUP($H722,all_tags[format],1,FALSE),""),
IFERROR(VLOOKUP($I722,all_tags[format],1,FALSE),""),
IFERROR(VLOOKUP($J722,all_tags[format],1,FALSE),""),
IFERROR(VLOOKUP($K722,all_tags[format],1,FALSE),""),
IFERROR(VLOOKUP($L722,all_tags[format],1,FALSE),""),
IFERROR(VLOOKUP($M722,all_tags[format],1,FALSE),""),
IFERROR(VLOOKUP($N722,all_tags[format],1,FALSE),""),
IFERROR(VLOOKUP($O722,all_tags[format],1,FALSE),"")
)</f>
        <v>post</v>
      </c>
      <c r="AD722" s="5" t="str">
        <f>_xlfn.TEXTJOIN("#",TRUE,
IFERROR(VLOOKUP($F722,all_tags[type],1,FALSE),""),
IFERROR(VLOOKUP($G722,all_tags[type],1,FALSE),""),
IFERROR(VLOOKUP($H722,all_tags[type],1,FALSE),""),
IFERROR(VLOOKUP($I722,all_tags[type],1,FALSE),""),
IFERROR(VLOOKUP($J722,all_tags[type],1,FALSE),""),
IFERROR(VLOOKUP($K722,all_tags[type],1,FALSE),""),
IFERROR(VLOOKUP($L722,all_tags[type],1,FALSE),""),
IFERROR(VLOOKUP($M722,all_tags[type],1,FALSE),""),
IFERROR(VLOOKUP($N722,all_tags[type],1,FALSE),""),
IFERROR(VLOOKUP($O722,all_tags[type],1,FALSE),"")
)</f>
        <v/>
      </c>
      <c r="AE722" s="5" t="str">
        <f>_xlfn.TEXTJOIN("#",TRUE,
IFERROR(VLOOKUP($F722,all_tags[level],1,FALSE),""),
IFERROR(VLOOKUP($G722,all_tags[level],1,FALSE),""),
IFERROR(VLOOKUP($H722,all_tags[level],1,FALSE),""),
IFERROR(VLOOKUP($I722,all_tags[level],1,FALSE),""),
IFERROR(VLOOKUP($J722,all_tags[level],1,FALSE),""),
IFERROR(VLOOKUP($K722,all_tags[level],1,FALSE),""),
IFERROR(VLOOKUP($L722,all_tags[level],1,FALSE),""),
IFERROR(VLOOKUP($M722,all_tags[level],1,FALSE),""),
IFERROR(VLOOKUP($N722,all_tags[level],1,FALSE),""),
IFERROR(VLOOKUP($O722,all_tags[level],1,FALSE),"")
)</f>
        <v>explainer</v>
      </c>
      <c r="AF722" s="5" t="str">
        <f>_xlfn.TEXTJOIN("#",TRUE,
IFERROR(VLOOKUP($F722,all_tags[style],1,FALSE),""),
IFERROR(VLOOKUP($G722,all_tags[style],1,FALSE),""),
IFERROR(VLOOKUP($H722,all_tags[style],1,FALSE),""),
IFERROR(VLOOKUP($I722,all_tags[style],1,FALSE),""),
IFERROR(VLOOKUP($J722,all_tags[style],1,FALSE),""),
IFERROR(VLOOKUP($K722,all_tags[style],1,FALSE),""),
IFERROR(VLOOKUP($L722,all_tags[style],1,FALSE),""),
IFERROR(VLOOKUP($M722,all_tags[style],1,FALSE),""),
IFERROR(VLOOKUP($N722,all_tags[style],1,FALSE),""),
IFERROR(VLOOKUP($O722,all_tags[style],1,FALSE),"")
)</f>
        <v/>
      </c>
      <c r="AG722" s="5" t="str">
        <f>_xlfn.TEXTJOIN("#",TRUE,
IFERROR(VLOOKUP($F722,all_tags[theme],1,FALSE),""),
IFERROR(VLOOKUP($G722,all_tags[theme],1,FALSE),""),
IFERROR(VLOOKUP($H722,all_tags[theme],1,FALSE),""),
IFERROR(VLOOKUP($I722,all_tags[theme],1,FALSE),""),
IFERROR(VLOOKUP($J722,all_tags[theme],1,FALSE),""),
IFERROR(VLOOKUP($K722,all_tags[theme],1,FALSE),""),
IFERROR(VLOOKUP($L722,all_tags[theme],1,FALSE),""),
IFERROR(VLOOKUP($M722,all_tags[theme],1,FALSE),""),
IFERROR(VLOOKUP($N722,all_tags[theme],1,FALSE),""),
IFERROR(VLOOKUP($O722,all_tags[theme],1,FALSE),"")
)</f>
        <v/>
      </c>
      <c r="AH722" s="5" t="str">
        <f>_xlfn.TEXTJOIN("#",TRUE,
IFERROR(VLOOKUP($F722,all_tags[topic],1,FALSE),""),
IFERROR(VLOOKUP($G722,all_tags[topic],1,FALSE),""),
IFERROR(VLOOKUP($H722,all_tags[topic],1,FALSE),""),
IFERROR(VLOOKUP($I722,all_tags[topic],1,FALSE),""),
IFERROR(VLOOKUP($J722,all_tags[topic],1,FALSE),""),
IFERROR(VLOOKUP($K722,all_tags[topic],1,FALSE),""),
IFERROR(VLOOKUP($L722,all_tags[topic],1,FALSE),""),
IFERROR(VLOOKUP($M722,all_tags[topic],1,FALSE),""),
IFERROR(VLOOKUP($N722,all_tags[topic],1,FALSE),""),
IFERROR(VLOOKUP($O722,all_tags[topic],1,FALSE),"")
)</f>
        <v/>
      </c>
      <c r="AI722" s="5" t="str">
        <f>_xlfn.TEXTJOIN("#",TRUE,
IFERROR(VLOOKUP($F722,all_tags[area],1,FALSE),""),
IFERROR(VLOOKUP($G722,all_tags[area],1,FALSE),""),
IFERROR(VLOOKUP($H722,all_tags[area],1,FALSE),""),
IFERROR(VLOOKUP($I722,all_tags[area],1,FALSE),""),
IFERROR(VLOOKUP($J722,all_tags[area],1,FALSE),""),
IFERROR(VLOOKUP($K722,all_tags[area],1,FALSE),""),
IFERROR(VLOOKUP($L722,all_tags[area],1,FALSE),""),
IFERROR(VLOOKUP($M722,all_tags[area],1,FALSE),""),
IFERROR(VLOOKUP($N722,all_tags[area],1,FALSE),""),
IFERROR(VLOOKUP($O722,all_tags[area],1,FALSE),"")
)</f>
        <v>ml#nlp</v>
      </c>
      <c r="AJ722" s="5" t="str">
        <f>_xlfn.TEXTJOIN("#",TRUE,
IFERROR(VLOOKUP($F722,all_tags[technology],1,FALSE),""),
IFERROR(VLOOKUP($G722,all_tags[technology],1,FALSE),""),
IFERROR(VLOOKUP($H722,all_tags[technology],1,FALSE),""),
IFERROR(VLOOKUP($I722,all_tags[technology],1,FALSE),""),
IFERROR(VLOOKUP($J722,all_tags[technology],1,FALSE),""),
IFERROR(VLOOKUP($K722,all_tags[technology],1,FALSE),""),
IFERROR(VLOOKUP($L722,all_tags[technology],1,FALSE),""),
IFERROR(VLOOKUP($M722,all_tags[technology],1,FALSE),""),
IFERROR(VLOOKUP($N722,all_tags[technology],1,FALSE),""),
IFERROR(VLOOKUP($O722,all_tags[technology],1,FALSE),"")
)</f>
        <v/>
      </c>
      <c r="AK722" s="5" t="str">
        <f>_xlfn.TEXTJOIN("#",TRUE,
IFERROR(VLOOKUP($F722,all_tags[other],1,FALSE),""),
IFERROR(VLOOKUP($G722,all_tags[other],1,FALSE),""),
IFERROR(VLOOKUP($H722,all_tags[other],1,FALSE),""),
IFERROR(VLOOKUP($I722,all_tags[other],1,FALSE),""),
IFERROR(VLOOKUP($J722,all_tags[other],1,FALSE),""),
IFERROR(VLOOKUP($K722,all_tags[other],1,FALSE),""),
IFERROR(VLOOKUP($L722,all_tags[other],1,FALSE),""),
IFERROR(VLOOKUP($M722,all_tags[other],1,FALSE),""),
IFERROR(VLOOKUP($N722,all_tags[other],1,FALSE),""),
IFERROR(VLOOKUP($O722,all_tags[other],1,FALSE),"")
)</f>
        <v/>
      </c>
      <c r="AL722" t="str">
        <f t="shared" si="11"/>
        <v>post;explainer;ml;nlp</v>
      </c>
    </row>
    <row r="723" spans="1:38" x14ac:dyDescent="0.25">
      <c r="A723" t="str">
        <f>source_data[[#This Row],[link_id]]</f>
        <v>L01528</v>
      </c>
      <c r="B723" t="str">
        <f>source_data[[#This Row],[link]]</f>
        <v>https://peteratwoodprojects.wordpress.com/ships-log-maps-1740-1850/</v>
      </c>
      <c r="C723" t="str">
        <f>source_data[[#This Row],[article_title]]</f>
        <v>Ship’s Log Maps 1740-1850</v>
      </c>
      <c r="D723" t="str">
        <f>source_data[[#This Row],[concatenate]]</f>
        <v>video;visual;data-viz;geospatial</v>
      </c>
      <c r="E723">
        <f>source_data[[#This Row],[tag_count]]</f>
        <v>5</v>
      </c>
      <c r="F723" t="str" cm="1">
        <f t="array" ref="F723:I723">_xlfn.TEXTSPLIT(Table5[[#This Row],[concatenate]],";")</f>
        <v>video</v>
      </c>
      <c r="G723" t="str">
        <v>visual</v>
      </c>
      <c r="H723" t="str">
        <v>data-viz</v>
      </c>
      <c r="I723" t="str">
        <v>geospatial</v>
      </c>
      <c r="Q723">
        <f>IF(ISBLANK(F723),-1,COUNTIF(all_tags[],F723)-COUNTIF(all_tags[category],F723))</f>
        <v>1</v>
      </c>
      <c r="R723">
        <f>IF(ISBLANK(G723),-1,COUNTIF(all_tags[],G723)-COUNTIF(all_tags[category],G723))</f>
        <v>1</v>
      </c>
      <c r="S723">
        <f>IF(ISBLANK(H723),-1,COUNTIF(all_tags[],H723)-COUNTIF(all_tags[category],H723))</f>
        <v>1</v>
      </c>
      <c r="T723">
        <f>IF(ISBLANK(I723),-1,COUNTIF(all_tags[],I723)-COUNTIF(all_tags[category],I723))</f>
        <v>1</v>
      </c>
      <c r="U723">
        <f>IF(ISBLANK(J723),-1,COUNTIF(all_tags[],J723)-COUNTIF(all_tags[category],J723))</f>
        <v>-1</v>
      </c>
      <c r="V723">
        <f>IF(ISBLANK(K723),-1,COUNTIF(all_tags[],K723)-COUNTIF(all_tags[category],K723))</f>
        <v>-1</v>
      </c>
      <c r="W723">
        <f>IF(ISBLANK(L723),-1,COUNTIF(all_tags[],L723)-COUNTIF(all_tags[category],L723))</f>
        <v>-1</v>
      </c>
      <c r="X723">
        <f>IF(ISBLANK(M723),-1,COUNTIF(all_tags[],M723)-COUNTIF(all_tags[category],M723))</f>
        <v>-1</v>
      </c>
      <c r="Y723">
        <f>IF(ISBLANK(N723),-1,COUNTIF(all_tags[],N723)-COUNTIF(all_tags[category],N723))</f>
        <v>-1</v>
      </c>
      <c r="Z723">
        <f>IF(ISBLANK(O723),-1,COUNTIF(all_tags[],O723)-COUNTIF(all_tags[category],O723))</f>
        <v>-1</v>
      </c>
      <c r="AB723" t="str">
        <f>Table5[[#This Row],[link_id]]</f>
        <v>L01528</v>
      </c>
      <c r="AC723" s="5" t="str">
        <f>_xlfn.TEXTJOIN("#",TRUE,
IFERROR(VLOOKUP($F723,all_tags[format],1,FALSE),""),
IFERROR(VLOOKUP($G723,all_tags[format],1,FALSE),""),
IFERROR(VLOOKUP($H723,all_tags[format],1,FALSE),""),
IFERROR(VLOOKUP($I723,all_tags[format],1,FALSE),""),
IFERROR(VLOOKUP($J723,all_tags[format],1,FALSE),""),
IFERROR(VLOOKUP($K723,all_tags[format],1,FALSE),""),
IFERROR(VLOOKUP($L723,all_tags[format],1,FALSE),""),
IFERROR(VLOOKUP($M723,all_tags[format],1,FALSE),""),
IFERROR(VLOOKUP($N723,all_tags[format],1,FALSE),""),
IFERROR(VLOOKUP($O723,all_tags[format],1,FALSE),"")
)</f>
        <v>video</v>
      </c>
      <c r="AD723" s="5" t="str">
        <f>_xlfn.TEXTJOIN("#",TRUE,
IFERROR(VLOOKUP($F723,all_tags[type],1,FALSE),""),
IFERROR(VLOOKUP($G723,all_tags[type],1,FALSE),""),
IFERROR(VLOOKUP($H723,all_tags[type],1,FALSE),""),
IFERROR(VLOOKUP($I723,all_tags[type],1,FALSE),""),
IFERROR(VLOOKUP($J723,all_tags[type],1,FALSE),""),
IFERROR(VLOOKUP($K723,all_tags[type],1,FALSE),""),
IFERROR(VLOOKUP($L723,all_tags[type],1,FALSE),""),
IFERROR(VLOOKUP($M723,all_tags[type],1,FALSE),""),
IFERROR(VLOOKUP($N723,all_tags[type],1,FALSE),""),
IFERROR(VLOOKUP($O723,all_tags[type],1,FALSE),"")
)</f>
        <v>visual</v>
      </c>
      <c r="AE723" s="5" t="str">
        <f>_xlfn.TEXTJOIN("#",TRUE,
IFERROR(VLOOKUP($F723,all_tags[level],1,FALSE),""),
IFERROR(VLOOKUP($G723,all_tags[level],1,FALSE),""),
IFERROR(VLOOKUP($H723,all_tags[level],1,FALSE),""),
IFERROR(VLOOKUP($I723,all_tags[level],1,FALSE),""),
IFERROR(VLOOKUP($J723,all_tags[level],1,FALSE),""),
IFERROR(VLOOKUP($K723,all_tags[level],1,FALSE),""),
IFERROR(VLOOKUP($L723,all_tags[level],1,FALSE),""),
IFERROR(VLOOKUP($M723,all_tags[level],1,FALSE),""),
IFERROR(VLOOKUP($N723,all_tags[level],1,FALSE),""),
IFERROR(VLOOKUP($O723,all_tags[level],1,FALSE),"")
)</f>
        <v/>
      </c>
      <c r="AF723" s="5" t="str">
        <f>_xlfn.TEXTJOIN("#",TRUE,
IFERROR(VLOOKUP($F723,all_tags[style],1,FALSE),""),
IFERROR(VLOOKUP($G723,all_tags[style],1,FALSE),""),
IFERROR(VLOOKUP($H723,all_tags[style],1,FALSE),""),
IFERROR(VLOOKUP($I723,all_tags[style],1,FALSE),""),
IFERROR(VLOOKUP($J723,all_tags[style],1,FALSE),""),
IFERROR(VLOOKUP($K723,all_tags[style],1,FALSE),""),
IFERROR(VLOOKUP($L723,all_tags[style],1,FALSE),""),
IFERROR(VLOOKUP($M723,all_tags[style],1,FALSE),""),
IFERROR(VLOOKUP($N723,all_tags[style],1,FALSE),""),
IFERROR(VLOOKUP($O723,all_tags[style],1,FALSE),"")
)</f>
        <v/>
      </c>
      <c r="AG723" s="5" t="str">
        <f>_xlfn.TEXTJOIN("#",TRUE,
IFERROR(VLOOKUP($F723,all_tags[theme],1,FALSE),""),
IFERROR(VLOOKUP($G723,all_tags[theme],1,FALSE),""),
IFERROR(VLOOKUP($H723,all_tags[theme],1,FALSE),""),
IFERROR(VLOOKUP($I723,all_tags[theme],1,FALSE),""),
IFERROR(VLOOKUP($J723,all_tags[theme],1,FALSE),""),
IFERROR(VLOOKUP($K723,all_tags[theme],1,FALSE),""),
IFERROR(VLOOKUP($L723,all_tags[theme],1,FALSE),""),
IFERROR(VLOOKUP($M723,all_tags[theme],1,FALSE),""),
IFERROR(VLOOKUP($N723,all_tags[theme],1,FALSE),""),
IFERROR(VLOOKUP($O723,all_tags[theme],1,FALSE),"")
)</f>
        <v>data-viz</v>
      </c>
      <c r="AH723" s="5" t="str">
        <f>_xlfn.TEXTJOIN("#",TRUE,
IFERROR(VLOOKUP($F723,all_tags[topic],1,FALSE),""),
IFERROR(VLOOKUP($G723,all_tags[topic],1,FALSE),""),
IFERROR(VLOOKUP($H723,all_tags[topic],1,FALSE),""),
IFERROR(VLOOKUP($I723,all_tags[topic],1,FALSE),""),
IFERROR(VLOOKUP($J723,all_tags[topic],1,FALSE),""),
IFERROR(VLOOKUP($K723,all_tags[topic],1,FALSE),""),
IFERROR(VLOOKUP($L723,all_tags[topic],1,FALSE),""),
IFERROR(VLOOKUP($M723,all_tags[topic],1,FALSE),""),
IFERROR(VLOOKUP($N723,all_tags[topic],1,FALSE),""),
IFERROR(VLOOKUP($O723,all_tags[topic],1,FALSE),"")
)</f>
        <v/>
      </c>
      <c r="AI723" s="5" t="str">
        <f>_xlfn.TEXTJOIN("#",TRUE,
IFERROR(VLOOKUP($F723,all_tags[area],1,FALSE),""),
IFERROR(VLOOKUP($G723,all_tags[area],1,FALSE),""),
IFERROR(VLOOKUP($H723,all_tags[area],1,FALSE),""),
IFERROR(VLOOKUP($I723,all_tags[area],1,FALSE),""),
IFERROR(VLOOKUP($J723,all_tags[area],1,FALSE),""),
IFERROR(VLOOKUP($K723,all_tags[area],1,FALSE),""),
IFERROR(VLOOKUP($L723,all_tags[area],1,FALSE),""),
IFERROR(VLOOKUP($M723,all_tags[area],1,FALSE),""),
IFERROR(VLOOKUP($N723,all_tags[area],1,FALSE),""),
IFERROR(VLOOKUP($O723,all_tags[area],1,FALSE),"")
)</f>
        <v>geospatial</v>
      </c>
      <c r="AJ723" s="5" t="str">
        <f>_xlfn.TEXTJOIN("#",TRUE,
IFERROR(VLOOKUP($F723,all_tags[technology],1,FALSE),""),
IFERROR(VLOOKUP($G723,all_tags[technology],1,FALSE),""),
IFERROR(VLOOKUP($H723,all_tags[technology],1,FALSE),""),
IFERROR(VLOOKUP($I723,all_tags[technology],1,FALSE),""),
IFERROR(VLOOKUP($J723,all_tags[technology],1,FALSE),""),
IFERROR(VLOOKUP($K723,all_tags[technology],1,FALSE),""),
IFERROR(VLOOKUP($L723,all_tags[technology],1,FALSE),""),
IFERROR(VLOOKUP($M723,all_tags[technology],1,FALSE),""),
IFERROR(VLOOKUP($N723,all_tags[technology],1,FALSE),""),
IFERROR(VLOOKUP($O723,all_tags[technology],1,FALSE),"")
)</f>
        <v/>
      </c>
      <c r="AK723" s="5" t="str">
        <f>_xlfn.TEXTJOIN("#",TRUE,
IFERROR(VLOOKUP($F723,all_tags[other],1,FALSE),""),
IFERROR(VLOOKUP($G723,all_tags[other],1,FALSE),""),
IFERROR(VLOOKUP($H723,all_tags[other],1,FALSE),""),
IFERROR(VLOOKUP($I723,all_tags[other],1,FALSE),""),
IFERROR(VLOOKUP($J723,all_tags[other],1,FALSE),""),
IFERROR(VLOOKUP($K723,all_tags[other],1,FALSE),""),
IFERROR(VLOOKUP($L723,all_tags[other],1,FALSE),""),
IFERROR(VLOOKUP($M723,all_tags[other],1,FALSE),""),
IFERROR(VLOOKUP($N723,all_tags[other],1,FALSE),""),
IFERROR(VLOOKUP($O723,all_tags[other],1,FALSE),"")
)</f>
        <v/>
      </c>
      <c r="AL723" t="str">
        <f t="shared" si="11"/>
        <v>video;visual;data-viz;geospatial</v>
      </c>
    </row>
    <row r="724" spans="1:38" x14ac:dyDescent="0.25">
      <c r="A724" t="str">
        <f>source_data[[#This Row],[link_id]]</f>
        <v>L01529</v>
      </c>
      <c r="B724" t="str">
        <f>source_data[[#This Row],[link]]</f>
        <v>https://observablehq.com/collection/%40uwdata/visualization-curriculum</v>
      </c>
      <c r="C724" t="str">
        <f>source_data[[#This Row],[article_title]]</f>
        <v>PublicVisualization Curriculum</v>
      </c>
      <c r="D724" t="str">
        <f>source_data[[#This Row],[concatenate]]</f>
        <v>course;data-viz</v>
      </c>
      <c r="E724">
        <f>source_data[[#This Row],[tag_count]]</f>
        <v>3</v>
      </c>
      <c r="F724" t="str" cm="1">
        <f t="array" ref="F724:G724">_xlfn.TEXTSPLIT(Table5[[#This Row],[concatenate]],";")</f>
        <v>course</v>
      </c>
      <c r="G724" t="str">
        <v>data-viz</v>
      </c>
      <c r="Q724">
        <f>IF(ISBLANK(F724),-1,COUNTIF(all_tags[],F724)-COUNTIF(all_tags[category],F724))</f>
        <v>1</v>
      </c>
      <c r="R724">
        <f>IF(ISBLANK(G724),-1,COUNTIF(all_tags[],G724)-COUNTIF(all_tags[category],G724))</f>
        <v>1</v>
      </c>
      <c r="S724">
        <f>IF(ISBLANK(H724),-1,COUNTIF(all_tags[],H724)-COUNTIF(all_tags[category],H724))</f>
        <v>-1</v>
      </c>
      <c r="T724">
        <f>IF(ISBLANK(I724),-1,COUNTIF(all_tags[],I724)-COUNTIF(all_tags[category],I724))</f>
        <v>-1</v>
      </c>
      <c r="U724">
        <f>IF(ISBLANK(J724),-1,COUNTIF(all_tags[],J724)-COUNTIF(all_tags[category],J724))</f>
        <v>-1</v>
      </c>
      <c r="V724">
        <f>IF(ISBLANK(K724),-1,COUNTIF(all_tags[],K724)-COUNTIF(all_tags[category],K724))</f>
        <v>-1</v>
      </c>
      <c r="W724">
        <f>IF(ISBLANK(L724),-1,COUNTIF(all_tags[],L724)-COUNTIF(all_tags[category],L724))</f>
        <v>-1</v>
      </c>
      <c r="X724">
        <f>IF(ISBLANK(M724),-1,COUNTIF(all_tags[],M724)-COUNTIF(all_tags[category],M724))</f>
        <v>-1</v>
      </c>
      <c r="Y724">
        <f>IF(ISBLANK(N724),-1,COUNTIF(all_tags[],N724)-COUNTIF(all_tags[category],N724))</f>
        <v>-1</v>
      </c>
      <c r="Z724">
        <f>IF(ISBLANK(O724),-1,COUNTIF(all_tags[],O724)-COUNTIF(all_tags[category],O724))</f>
        <v>-1</v>
      </c>
      <c r="AB724" t="str">
        <f>Table5[[#This Row],[link_id]]</f>
        <v>L01529</v>
      </c>
      <c r="AC724" s="5" t="str">
        <f>_xlfn.TEXTJOIN("#",TRUE,
IFERROR(VLOOKUP($F724,all_tags[format],1,FALSE),""),
IFERROR(VLOOKUP($G724,all_tags[format],1,FALSE),""),
IFERROR(VLOOKUP($H724,all_tags[format],1,FALSE),""),
IFERROR(VLOOKUP($I724,all_tags[format],1,FALSE),""),
IFERROR(VLOOKUP($J724,all_tags[format],1,FALSE),""),
IFERROR(VLOOKUP($K724,all_tags[format],1,FALSE),""),
IFERROR(VLOOKUP($L724,all_tags[format],1,FALSE),""),
IFERROR(VLOOKUP($M724,all_tags[format],1,FALSE),""),
IFERROR(VLOOKUP($N724,all_tags[format],1,FALSE),""),
IFERROR(VLOOKUP($O724,all_tags[format],1,FALSE),"")
)</f>
        <v>course</v>
      </c>
      <c r="AD724" s="5" t="str">
        <f>_xlfn.TEXTJOIN("#",TRUE,
IFERROR(VLOOKUP($F724,all_tags[type],1,FALSE),""),
IFERROR(VLOOKUP($G724,all_tags[type],1,FALSE),""),
IFERROR(VLOOKUP($H724,all_tags[type],1,FALSE),""),
IFERROR(VLOOKUP($I724,all_tags[type],1,FALSE),""),
IFERROR(VLOOKUP($J724,all_tags[type],1,FALSE),""),
IFERROR(VLOOKUP($K724,all_tags[type],1,FALSE),""),
IFERROR(VLOOKUP($L724,all_tags[type],1,FALSE),""),
IFERROR(VLOOKUP($M724,all_tags[type],1,FALSE),""),
IFERROR(VLOOKUP($N724,all_tags[type],1,FALSE),""),
IFERROR(VLOOKUP($O724,all_tags[type],1,FALSE),"")
)</f>
        <v/>
      </c>
      <c r="AE724" s="5" t="str">
        <f>_xlfn.TEXTJOIN("#",TRUE,
IFERROR(VLOOKUP($F724,all_tags[level],1,FALSE),""),
IFERROR(VLOOKUP($G724,all_tags[level],1,FALSE),""),
IFERROR(VLOOKUP($H724,all_tags[level],1,FALSE),""),
IFERROR(VLOOKUP($I724,all_tags[level],1,FALSE),""),
IFERROR(VLOOKUP($J724,all_tags[level],1,FALSE),""),
IFERROR(VLOOKUP($K724,all_tags[level],1,FALSE),""),
IFERROR(VLOOKUP($L724,all_tags[level],1,FALSE),""),
IFERROR(VLOOKUP($M724,all_tags[level],1,FALSE),""),
IFERROR(VLOOKUP($N724,all_tags[level],1,FALSE),""),
IFERROR(VLOOKUP($O724,all_tags[level],1,FALSE),"")
)</f>
        <v/>
      </c>
      <c r="AF724" s="5" t="str">
        <f>_xlfn.TEXTJOIN("#",TRUE,
IFERROR(VLOOKUP($F724,all_tags[style],1,FALSE),""),
IFERROR(VLOOKUP($G724,all_tags[style],1,FALSE),""),
IFERROR(VLOOKUP($H724,all_tags[style],1,FALSE),""),
IFERROR(VLOOKUP($I724,all_tags[style],1,FALSE),""),
IFERROR(VLOOKUP($J724,all_tags[style],1,FALSE),""),
IFERROR(VLOOKUP($K724,all_tags[style],1,FALSE),""),
IFERROR(VLOOKUP($L724,all_tags[style],1,FALSE),""),
IFERROR(VLOOKUP($M724,all_tags[style],1,FALSE),""),
IFERROR(VLOOKUP($N724,all_tags[style],1,FALSE),""),
IFERROR(VLOOKUP($O724,all_tags[style],1,FALSE),"")
)</f>
        <v/>
      </c>
      <c r="AG724" s="5" t="str">
        <f>_xlfn.TEXTJOIN("#",TRUE,
IFERROR(VLOOKUP($F724,all_tags[theme],1,FALSE),""),
IFERROR(VLOOKUP($G724,all_tags[theme],1,FALSE),""),
IFERROR(VLOOKUP($H724,all_tags[theme],1,FALSE),""),
IFERROR(VLOOKUP($I724,all_tags[theme],1,FALSE),""),
IFERROR(VLOOKUP($J724,all_tags[theme],1,FALSE),""),
IFERROR(VLOOKUP($K724,all_tags[theme],1,FALSE),""),
IFERROR(VLOOKUP($L724,all_tags[theme],1,FALSE),""),
IFERROR(VLOOKUP($M724,all_tags[theme],1,FALSE),""),
IFERROR(VLOOKUP($N724,all_tags[theme],1,FALSE),""),
IFERROR(VLOOKUP($O724,all_tags[theme],1,FALSE),"")
)</f>
        <v>data-viz</v>
      </c>
      <c r="AH724" s="5" t="str">
        <f>_xlfn.TEXTJOIN("#",TRUE,
IFERROR(VLOOKUP($F724,all_tags[topic],1,FALSE),""),
IFERROR(VLOOKUP($G724,all_tags[topic],1,FALSE),""),
IFERROR(VLOOKUP($H724,all_tags[topic],1,FALSE),""),
IFERROR(VLOOKUP($I724,all_tags[topic],1,FALSE),""),
IFERROR(VLOOKUP($J724,all_tags[topic],1,FALSE),""),
IFERROR(VLOOKUP($K724,all_tags[topic],1,FALSE),""),
IFERROR(VLOOKUP($L724,all_tags[topic],1,FALSE),""),
IFERROR(VLOOKUP($M724,all_tags[topic],1,FALSE),""),
IFERROR(VLOOKUP($N724,all_tags[topic],1,FALSE),""),
IFERROR(VLOOKUP($O724,all_tags[topic],1,FALSE),"")
)</f>
        <v/>
      </c>
      <c r="AI724" s="5" t="str">
        <f>_xlfn.TEXTJOIN("#",TRUE,
IFERROR(VLOOKUP($F724,all_tags[area],1,FALSE),""),
IFERROR(VLOOKUP($G724,all_tags[area],1,FALSE),""),
IFERROR(VLOOKUP($H724,all_tags[area],1,FALSE),""),
IFERROR(VLOOKUP($I724,all_tags[area],1,FALSE),""),
IFERROR(VLOOKUP($J724,all_tags[area],1,FALSE),""),
IFERROR(VLOOKUP($K724,all_tags[area],1,FALSE),""),
IFERROR(VLOOKUP($L724,all_tags[area],1,FALSE),""),
IFERROR(VLOOKUP($M724,all_tags[area],1,FALSE),""),
IFERROR(VLOOKUP($N724,all_tags[area],1,FALSE),""),
IFERROR(VLOOKUP($O724,all_tags[area],1,FALSE),"")
)</f>
        <v/>
      </c>
      <c r="AJ724" s="5" t="str">
        <f>_xlfn.TEXTJOIN("#",TRUE,
IFERROR(VLOOKUP($F724,all_tags[technology],1,FALSE),""),
IFERROR(VLOOKUP($G724,all_tags[technology],1,FALSE),""),
IFERROR(VLOOKUP($H724,all_tags[technology],1,FALSE),""),
IFERROR(VLOOKUP($I724,all_tags[technology],1,FALSE),""),
IFERROR(VLOOKUP($J724,all_tags[technology],1,FALSE),""),
IFERROR(VLOOKUP($K724,all_tags[technology],1,FALSE),""),
IFERROR(VLOOKUP($L724,all_tags[technology],1,FALSE),""),
IFERROR(VLOOKUP($M724,all_tags[technology],1,FALSE),""),
IFERROR(VLOOKUP($N724,all_tags[technology],1,FALSE),""),
IFERROR(VLOOKUP($O724,all_tags[technology],1,FALSE),"")
)</f>
        <v/>
      </c>
      <c r="AK724" s="5" t="str">
        <f>_xlfn.TEXTJOIN("#",TRUE,
IFERROR(VLOOKUP($F724,all_tags[other],1,FALSE),""),
IFERROR(VLOOKUP($G724,all_tags[other],1,FALSE),""),
IFERROR(VLOOKUP($H724,all_tags[other],1,FALSE),""),
IFERROR(VLOOKUP($I724,all_tags[other],1,FALSE),""),
IFERROR(VLOOKUP($J724,all_tags[other],1,FALSE),""),
IFERROR(VLOOKUP($K724,all_tags[other],1,FALSE),""),
IFERROR(VLOOKUP($L724,all_tags[other],1,FALSE),""),
IFERROR(VLOOKUP($M724,all_tags[other],1,FALSE),""),
IFERROR(VLOOKUP($N724,all_tags[other],1,FALSE),""),
IFERROR(VLOOKUP($O724,all_tags[other],1,FALSE),"")
)</f>
        <v/>
      </c>
      <c r="AL724" t="str">
        <f t="shared" si="11"/>
        <v>course;data-viz</v>
      </c>
    </row>
    <row r="725" spans="1:38" x14ac:dyDescent="0.25">
      <c r="A725" t="str">
        <f>source_data[[#This Row],[link_id]]</f>
        <v>L01530</v>
      </c>
      <c r="B725" t="str">
        <f>source_data[[#This Row],[link]]</f>
        <v>https://www.classcentral.com/report/best-machine-learning-courses/</v>
      </c>
      <c r="C725" t="str">
        <f>source_data[[#This Row],[article_title]]</f>
        <v>The Best Machine Learning Courses — Class Central Career Guides</v>
      </c>
      <c r="D725" t="str">
        <f>source_data[[#This Row],[concatenate]]</f>
        <v>course;ml</v>
      </c>
      <c r="E725">
        <f>source_data[[#This Row],[tag_count]]</f>
        <v>3</v>
      </c>
      <c r="F725" t="str" cm="1">
        <f t="array" ref="F725:G725">_xlfn.TEXTSPLIT(Table5[[#This Row],[concatenate]],";")</f>
        <v>course</v>
      </c>
      <c r="G725" t="str">
        <v>ml</v>
      </c>
      <c r="Q725">
        <f>IF(ISBLANK(F725),-1,COUNTIF(all_tags[],F725)-COUNTIF(all_tags[category],F725))</f>
        <v>1</v>
      </c>
      <c r="R725">
        <f>IF(ISBLANK(G725),-1,COUNTIF(all_tags[],G725)-COUNTIF(all_tags[category],G725))</f>
        <v>1</v>
      </c>
      <c r="S725">
        <f>IF(ISBLANK(H725),-1,COUNTIF(all_tags[],H725)-COUNTIF(all_tags[category],H725))</f>
        <v>-1</v>
      </c>
      <c r="T725">
        <f>IF(ISBLANK(I725),-1,COUNTIF(all_tags[],I725)-COUNTIF(all_tags[category],I725))</f>
        <v>-1</v>
      </c>
      <c r="U725">
        <f>IF(ISBLANK(J725),-1,COUNTIF(all_tags[],J725)-COUNTIF(all_tags[category],J725))</f>
        <v>-1</v>
      </c>
      <c r="V725">
        <f>IF(ISBLANK(K725),-1,COUNTIF(all_tags[],K725)-COUNTIF(all_tags[category],K725))</f>
        <v>-1</v>
      </c>
      <c r="W725">
        <f>IF(ISBLANK(L725),-1,COUNTIF(all_tags[],L725)-COUNTIF(all_tags[category],L725))</f>
        <v>-1</v>
      </c>
      <c r="X725">
        <f>IF(ISBLANK(M725),-1,COUNTIF(all_tags[],M725)-COUNTIF(all_tags[category],M725))</f>
        <v>-1</v>
      </c>
      <c r="Y725">
        <f>IF(ISBLANK(N725),-1,COUNTIF(all_tags[],N725)-COUNTIF(all_tags[category],N725))</f>
        <v>-1</v>
      </c>
      <c r="Z725">
        <f>IF(ISBLANK(O725),-1,COUNTIF(all_tags[],O725)-COUNTIF(all_tags[category],O725))</f>
        <v>-1</v>
      </c>
      <c r="AB725" t="str">
        <f>Table5[[#This Row],[link_id]]</f>
        <v>L01530</v>
      </c>
      <c r="AC725" s="5" t="str">
        <f>_xlfn.TEXTJOIN("#",TRUE,
IFERROR(VLOOKUP($F725,all_tags[format],1,FALSE),""),
IFERROR(VLOOKUP($G725,all_tags[format],1,FALSE),""),
IFERROR(VLOOKUP($H725,all_tags[format],1,FALSE),""),
IFERROR(VLOOKUP($I725,all_tags[format],1,FALSE),""),
IFERROR(VLOOKUP($J725,all_tags[format],1,FALSE),""),
IFERROR(VLOOKUP($K725,all_tags[format],1,FALSE),""),
IFERROR(VLOOKUP($L725,all_tags[format],1,FALSE),""),
IFERROR(VLOOKUP($M725,all_tags[format],1,FALSE),""),
IFERROR(VLOOKUP($N725,all_tags[format],1,FALSE),""),
IFERROR(VLOOKUP($O725,all_tags[format],1,FALSE),"")
)</f>
        <v>course</v>
      </c>
      <c r="AD725" s="5" t="str">
        <f>_xlfn.TEXTJOIN("#",TRUE,
IFERROR(VLOOKUP($F725,all_tags[type],1,FALSE),""),
IFERROR(VLOOKUP($G725,all_tags[type],1,FALSE),""),
IFERROR(VLOOKUP($H725,all_tags[type],1,FALSE),""),
IFERROR(VLOOKUP($I725,all_tags[type],1,FALSE),""),
IFERROR(VLOOKUP($J725,all_tags[type],1,FALSE),""),
IFERROR(VLOOKUP($K725,all_tags[type],1,FALSE),""),
IFERROR(VLOOKUP($L725,all_tags[type],1,FALSE),""),
IFERROR(VLOOKUP($M725,all_tags[type],1,FALSE),""),
IFERROR(VLOOKUP($N725,all_tags[type],1,FALSE),""),
IFERROR(VLOOKUP($O725,all_tags[type],1,FALSE),"")
)</f>
        <v/>
      </c>
      <c r="AE725" s="5" t="str">
        <f>_xlfn.TEXTJOIN("#",TRUE,
IFERROR(VLOOKUP($F725,all_tags[level],1,FALSE),""),
IFERROR(VLOOKUP($G725,all_tags[level],1,FALSE),""),
IFERROR(VLOOKUP($H725,all_tags[level],1,FALSE),""),
IFERROR(VLOOKUP($I725,all_tags[level],1,FALSE),""),
IFERROR(VLOOKUP($J725,all_tags[level],1,FALSE),""),
IFERROR(VLOOKUP($K725,all_tags[level],1,FALSE),""),
IFERROR(VLOOKUP($L725,all_tags[level],1,FALSE),""),
IFERROR(VLOOKUP($M725,all_tags[level],1,FALSE),""),
IFERROR(VLOOKUP($N725,all_tags[level],1,FALSE),""),
IFERROR(VLOOKUP($O725,all_tags[level],1,FALSE),"")
)</f>
        <v/>
      </c>
      <c r="AF725" s="5" t="str">
        <f>_xlfn.TEXTJOIN("#",TRUE,
IFERROR(VLOOKUP($F725,all_tags[style],1,FALSE),""),
IFERROR(VLOOKUP($G725,all_tags[style],1,FALSE),""),
IFERROR(VLOOKUP($H725,all_tags[style],1,FALSE),""),
IFERROR(VLOOKUP($I725,all_tags[style],1,FALSE),""),
IFERROR(VLOOKUP($J725,all_tags[style],1,FALSE),""),
IFERROR(VLOOKUP($K725,all_tags[style],1,FALSE),""),
IFERROR(VLOOKUP($L725,all_tags[style],1,FALSE),""),
IFERROR(VLOOKUP($M725,all_tags[style],1,FALSE),""),
IFERROR(VLOOKUP($N725,all_tags[style],1,FALSE),""),
IFERROR(VLOOKUP($O725,all_tags[style],1,FALSE),"")
)</f>
        <v/>
      </c>
      <c r="AG725" s="5" t="str">
        <f>_xlfn.TEXTJOIN("#",TRUE,
IFERROR(VLOOKUP($F725,all_tags[theme],1,FALSE),""),
IFERROR(VLOOKUP($G725,all_tags[theme],1,FALSE),""),
IFERROR(VLOOKUP($H725,all_tags[theme],1,FALSE),""),
IFERROR(VLOOKUP($I725,all_tags[theme],1,FALSE),""),
IFERROR(VLOOKUP($J725,all_tags[theme],1,FALSE),""),
IFERROR(VLOOKUP($K725,all_tags[theme],1,FALSE),""),
IFERROR(VLOOKUP($L725,all_tags[theme],1,FALSE),""),
IFERROR(VLOOKUP($M725,all_tags[theme],1,FALSE),""),
IFERROR(VLOOKUP($N725,all_tags[theme],1,FALSE),""),
IFERROR(VLOOKUP($O725,all_tags[theme],1,FALSE),"")
)</f>
        <v/>
      </c>
      <c r="AH725" s="5" t="str">
        <f>_xlfn.TEXTJOIN("#",TRUE,
IFERROR(VLOOKUP($F725,all_tags[topic],1,FALSE),""),
IFERROR(VLOOKUP($G725,all_tags[topic],1,FALSE),""),
IFERROR(VLOOKUP($H725,all_tags[topic],1,FALSE),""),
IFERROR(VLOOKUP($I725,all_tags[topic],1,FALSE),""),
IFERROR(VLOOKUP($J725,all_tags[topic],1,FALSE),""),
IFERROR(VLOOKUP($K725,all_tags[topic],1,FALSE),""),
IFERROR(VLOOKUP($L725,all_tags[topic],1,FALSE),""),
IFERROR(VLOOKUP($M725,all_tags[topic],1,FALSE),""),
IFERROR(VLOOKUP($N725,all_tags[topic],1,FALSE),""),
IFERROR(VLOOKUP($O725,all_tags[topic],1,FALSE),"")
)</f>
        <v/>
      </c>
      <c r="AI725" s="5" t="str">
        <f>_xlfn.TEXTJOIN("#",TRUE,
IFERROR(VLOOKUP($F725,all_tags[area],1,FALSE),""),
IFERROR(VLOOKUP($G725,all_tags[area],1,FALSE),""),
IFERROR(VLOOKUP($H725,all_tags[area],1,FALSE),""),
IFERROR(VLOOKUP($I725,all_tags[area],1,FALSE),""),
IFERROR(VLOOKUP($J725,all_tags[area],1,FALSE),""),
IFERROR(VLOOKUP($K725,all_tags[area],1,FALSE),""),
IFERROR(VLOOKUP($L725,all_tags[area],1,FALSE),""),
IFERROR(VLOOKUP($M725,all_tags[area],1,FALSE),""),
IFERROR(VLOOKUP($N725,all_tags[area],1,FALSE),""),
IFERROR(VLOOKUP($O725,all_tags[area],1,FALSE),"")
)</f>
        <v>ml</v>
      </c>
      <c r="AJ725" s="5" t="str">
        <f>_xlfn.TEXTJOIN("#",TRUE,
IFERROR(VLOOKUP($F725,all_tags[technology],1,FALSE),""),
IFERROR(VLOOKUP($G725,all_tags[technology],1,FALSE),""),
IFERROR(VLOOKUP($H725,all_tags[technology],1,FALSE),""),
IFERROR(VLOOKUP($I725,all_tags[technology],1,FALSE),""),
IFERROR(VLOOKUP($J725,all_tags[technology],1,FALSE),""),
IFERROR(VLOOKUP($K725,all_tags[technology],1,FALSE),""),
IFERROR(VLOOKUP($L725,all_tags[technology],1,FALSE),""),
IFERROR(VLOOKUP($M725,all_tags[technology],1,FALSE),""),
IFERROR(VLOOKUP($N725,all_tags[technology],1,FALSE),""),
IFERROR(VLOOKUP($O725,all_tags[technology],1,FALSE),"")
)</f>
        <v/>
      </c>
      <c r="AK725" s="5" t="str">
        <f>_xlfn.TEXTJOIN("#",TRUE,
IFERROR(VLOOKUP($F725,all_tags[other],1,FALSE),""),
IFERROR(VLOOKUP($G725,all_tags[other],1,FALSE),""),
IFERROR(VLOOKUP($H725,all_tags[other],1,FALSE),""),
IFERROR(VLOOKUP($I725,all_tags[other],1,FALSE),""),
IFERROR(VLOOKUP($J725,all_tags[other],1,FALSE),""),
IFERROR(VLOOKUP($K725,all_tags[other],1,FALSE),""),
IFERROR(VLOOKUP($L725,all_tags[other],1,FALSE),""),
IFERROR(VLOOKUP($M725,all_tags[other],1,FALSE),""),
IFERROR(VLOOKUP($N725,all_tags[other],1,FALSE),""),
IFERROR(VLOOKUP($O725,all_tags[other],1,FALSE),"")
)</f>
        <v/>
      </c>
      <c r="AL725" t="str">
        <f t="shared" si="11"/>
        <v>course;ml</v>
      </c>
    </row>
    <row r="726" spans="1:38" ht="30" x14ac:dyDescent="0.25">
      <c r="A726" t="str">
        <f>source_data[[#This Row],[link_id]]</f>
        <v>L01531</v>
      </c>
      <c r="B726" t="str">
        <f>source_data[[#This Row],[link]]</f>
        <v>https://machinelearningmastery.com/uncertainty-in-machine-learning/</v>
      </c>
      <c r="C726" t="str">
        <f>source_data[[#This Row],[article_title]]</f>
        <v>A Gentle Introduction to Uncertainty in Machine Learning</v>
      </c>
      <c r="D726" t="str">
        <f>source_data[[#This Row],[concatenate]]</f>
        <v>post;explainer;introduction;technique;ml;data-processing</v>
      </c>
      <c r="E726">
        <f>source_data[[#This Row],[tag_count]]</f>
        <v>5</v>
      </c>
      <c r="F726" t="str" cm="1">
        <f t="array" ref="F726:K726">_xlfn.TEXTSPLIT(Table5[[#This Row],[concatenate]],";")</f>
        <v>post</v>
      </c>
      <c r="G726" t="str">
        <v>explainer</v>
      </c>
      <c r="H726" t="str">
        <v>introduction</v>
      </c>
      <c r="I726" t="str">
        <v>technique</v>
      </c>
      <c r="J726" t="str">
        <v>ml</v>
      </c>
      <c r="K726" t="str">
        <v>data-processing</v>
      </c>
      <c r="Q726">
        <f>IF(ISBLANK(F726),-1,COUNTIF(all_tags[],F726)-COUNTIF(all_tags[category],F726))</f>
        <v>1</v>
      </c>
      <c r="R726">
        <f>IF(ISBLANK(G726),-1,COUNTIF(all_tags[],G726)-COUNTIF(all_tags[category],G726))</f>
        <v>1</v>
      </c>
      <c r="S726">
        <f>IF(ISBLANK(H726),-1,COUNTIF(all_tags[],H726)-COUNTIF(all_tags[category],H726))</f>
        <v>1</v>
      </c>
      <c r="T726">
        <f>IF(ISBLANK(I726),-1,COUNTIF(all_tags[],I726)-COUNTIF(all_tags[category],I726))</f>
        <v>1</v>
      </c>
      <c r="U726">
        <f>IF(ISBLANK(J726),-1,COUNTIF(all_tags[],J726)-COUNTIF(all_tags[category],J726))</f>
        <v>1</v>
      </c>
      <c r="V726">
        <f>IF(ISBLANK(K726),-1,COUNTIF(all_tags[],K726)-COUNTIF(all_tags[category],K726))</f>
        <v>1</v>
      </c>
      <c r="W726">
        <f>IF(ISBLANK(L726),-1,COUNTIF(all_tags[],L726)-COUNTIF(all_tags[category],L726))</f>
        <v>-1</v>
      </c>
      <c r="X726">
        <f>IF(ISBLANK(M726),-1,COUNTIF(all_tags[],M726)-COUNTIF(all_tags[category],M726))</f>
        <v>-1</v>
      </c>
      <c r="Y726">
        <f>IF(ISBLANK(N726),-1,COUNTIF(all_tags[],N726)-COUNTIF(all_tags[category],N726))</f>
        <v>-1</v>
      </c>
      <c r="Z726">
        <f>IF(ISBLANK(O726),-1,COUNTIF(all_tags[],O726)-COUNTIF(all_tags[category],O726))</f>
        <v>-1</v>
      </c>
      <c r="AB726" t="str">
        <f>Table5[[#This Row],[link_id]]</f>
        <v>L01531</v>
      </c>
      <c r="AC726" s="5" t="str">
        <f>_xlfn.TEXTJOIN("#",TRUE,
IFERROR(VLOOKUP($F726,all_tags[format],1,FALSE),""),
IFERROR(VLOOKUP($G726,all_tags[format],1,FALSE),""),
IFERROR(VLOOKUP($H726,all_tags[format],1,FALSE),""),
IFERROR(VLOOKUP($I726,all_tags[format],1,FALSE),""),
IFERROR(VLOOKUP($J726,all_tags[format],1,FALSE),""),
IFERROR(VLOOKUP($K726,all_tags[format],1,FALSE),""),
IFERROR(VLOOKUP($L726,all_tags[format],1,FALSE),""),
IFERROR(VLOOKUP($M726,all_tags[format],1,FALSE),""),
IFERROR(VLOOKUP($N726,all_tags[format],1,FALSE),""),
IFERROR(VLOOKUP($O726,all_tags[format],1,FALSE),"")
)</f>
        <v>post</v>
      </c>
      <c r="AD726" s="5" t="str">
        <f>_xlfn.TEXTJOIN("#",TRUE,
IFERROR(VLOOKUP($F726,all_tags[type],1,FALSE),""),
IFERROR(VLOOKUP($G726,all_tags[type],1,FALSE),""),
IFERROR(VLOOKUP($H726,all_tags[type],1,FALSE),""),
IFERROR(VLOOKUP($I726,all_tags[type],1,FALSE),""),
IFERROR(VLOOKUP($J726,all_tags[type],1,FALSE),""),
IFERROR(VLOOKUP($K726,all_tags[type],1,FALSE),""),
IFERROR(VLOOKUP($L726,all_tags[type],1,FALSE),""),
IFERROR(VLOOKUP($M726,all_tags[type],1,FALSE),""),
IFERROR(VLOOKUP($N726,all_tags[type],1,FALSE),""),
IFERROR(VLOOKUP($O726,all_tags[type],1,FALSE),"")
)</f>
        <v/>
      </c>
      <c r="AE726" s="5" t="str">
        <f>_xlfn.TEXTJOIN("#",TRUE,
IFERROR(VLOOKUP($F726,all_tags[level],1,FALSE),""),
IFERROR(VLOOKUP($G726,all_tags[level],1,FALSE),""),
IFERROR(VLOOKUP($H726,all_tags[level],1,FALSE),""),
IFERROR(VLOOKUP($I726,all_tags[level],1,FALSE),""),
IFERROR(VLOOKUP($J726,all_tags[level],1,FALSE),""),
IFERROR(VLOOKUP($K726,all_tags[level],1,FALSE),""),
IFERROR(VLOOKUP($L726,all_tags[level],1,FALSE),""),
IFERROR(VLOOKUP($M726,all_tags[level],1,FALSE),""),
IFERROR(VLOOKUP($N726,all_tags[level],1,FALSE),""),
IFERROR(VLOOKUP($O726,all_tags[level],1,FALSE),"")
)</f>
        <v>explainer#introduction</v>
      </c>
      <c r="AF726" s="5" t="str">
        <f>_xlfn.TEXTJOIN("#",TRUE,
IFERROR(VLOOKUP($F726,all_tags[style],1,FALSE),""),
IFERROR(VLOOKUP($G726,all_tags[style],1,FALSE),""),
IFERROR(VLOOKUP($H726,all_tags[style],1,FALSE),""),
IFERROR(VLOOKUP($I726,all_tags[style],1,FALSE),""),
IFERROR(VLOOKUP($J726,all_tags[style],1,FALSE),""),
IFERROR(VLOOKUP($K726,all_tags[style],1,FALSE),""),
IFERROR(VLOOKUP($L726,all_tags[style],1,FALSE),""),
IFERROR(VLOOKUP($M726,all_tags[style],1,FALSE),""),
IFERROR(VLOOKUP($N726,all_tags[style],1,FALSE),""),
IFERROR(VLOOKUP($O726,all_tags[style],1,FALSE),"")
)</f>
        <v/>
      </c>
      <c r="AG726" s="5" t="str">
        <f>_xlfn.TEXTJOIN("#",TRUE,
IFERROR(VLOOKUP($F726,all_tags[theme],1,FALSE),""),
IFERROR(VLOOKUP($G726,all_tags[theme],1,FALSE),""),
IFERROR(VLOOKUP($H726,all_tags[theme],1,FALSE),""),
IFERROR(VLOOKUP($I726,all_tags[theme],1,FALSE),""),
IFERROR(VLOOKUP($J726,all_tags[theme],1,FALSE),""),
IFERROR(VLOOKUP($K726,all_tags[theme],1,FALSE),""),
IFERROR(VLOOKUP($L726,all_tags[theme],1,FALSE),""),
IFERROR(VLOOKUP($M726,all_tags[theme],1,FALSE),""),
IFERROR(VLOOKUP($N726,all_tags[theme],1,FALSE),""),
IFERROR(VLOOKUP($O726,all_tags[theme],1,FALSE),"")
)</f>
        <v/>
      </c>
      <c r="AH726" s="5" t="str">
        <f>_xlfn.TEXTJOIN("#",TRUE,
IFERROR(VLOOKUP($F726,all_tags[topic],1,FALSE),""),
IFERROR(VLOOKUP($G726,all_tags[topic],1,FALSE),""),
IFERROR(VLOOKUP($H726,all_tags[topic],1,FALSE),""),
IFERROR(VLOOKUP($I726,all_tags[topic],1,FALSE),""),
IFERROR(VLOOKUP($J726,all_tags[topic],1,FALSE),""),
IFERROR(VLOOKUP($K726,all_tags[topic],1,FALSE),""),
IFERROR(VLOOKUP($L726,all_tags[topic],1,FALSE),""),
IFERROR(VLOOKUP($M726,all_tags[topic],1,FALSE),""),
IFERROR(VLOOKUP($N726,all_tags[topic],1,FALSE),""),
IFERROR(VLOOKUP($O726,all_tags[topic],1,FALSE),"")
)</f>
        <v>technique</v>
      </c>
      <c r="AI726" s="5" t="str">
        <f>_xlfn.TEXTJOIN("#",TRUE,
IFERROR(VLOOKUP($F726,all_tags[area],1,FALSE),""),
IFERROR(VLOOKUP($G726,all_tags[area],1,FALSE),""),
IFERROR(VLOOKUP($H726,all_tags[area],1,FALSE),""),
IFERROR(VLOOKUP($I726,all_tags[area],1,FALSE),""),
IFERROR(VLOOKUP($J726,all_tags[area],1,FALSE),""),
IFERROR(VLOOKUP($K726,all_tags[area],1,FALSE),""),
IFERROR(VLOOKUP($L726,all_tags[area],1,FALSE),""),
IFERROR(VLOOKUP($M726,all_tags[area],1,FALSE),""),
IFERROR(VLOOKUP($N726,all_tags[area],1,FALSE),""),
IFERROR(VLOOKUP($O726,all_tags[area],1,FALSE),"")
)</f>
        <v>ml#data-processing</v>
      </c>
      <c r="AJ726" s="5" t="str">
        <f>_xlfn.TEXTJOIN("#",TRUE,
IFERROR(VLOOKUP($F726,all_tags[technology],1,FALSE),""),
IFERROR(VLOOKUP($G726,all_tags[technology],1,FALSE),""),
IFERROR(VLOOKUP($H726,all_tags[technology],1,FALSE),""),
IFERROR(VLOOKUP($I726,all_tags[technology],1,FALSE),""),
IFERROR(VLOOKUP($J726,all_tags[technology],1,FALSE),""),
IFERROR(VLOOKUP($K726,all_tags[technology],1,FALSE),""),
IFERROR(VLOOKUP($L726,all_tags[technology],1,FALSE),""),
IFERROR(VLOOKUP($M726,all_tags[technology],1,FALSE),""),
IFERROR(VLOOKUP($N726,all_tags[technology],1,FALSE),""),
IFERROR(VLOOKUP($O726,all_tags[technology],1,FALSE),"")
)</f>
        <v/>
      </c>
      <c r="AK726" s="5" t="str">
        <f>_xlfn.TEXTJOIN("#",TRUE,
IFERROR(VLOOKUP($F726,all_tags[other],1,FALSE),""),
IFERROR(VLOOKUP($G726,all_tags[other],1,FALSE),""),
IFERROR(VLOOKUP($H726,all_tags[other],1,FALSE),""),
IFERROR(VLOOKUP($I726,all_tags[other],1,FALSE),""),
IFERROR(VLOOKUP($J726,all_tags[other],1,FALSE),""),
IFERROR(VLOOKUP($K726,all_tags[other],1,FALSE),""),
IFERROR(VLOOKUP($L726,all_tags[other],1,FALSE),""),
IFERROR(VLOOKUP($M726,all_tags[other],1,FALSE),""),
IFERROR(VLOOKUP($N726,all_tags[other],1,FALSE),""),
IFERROR(VLOOKUP($O726,all_tags[other],1,FALSE),"")
)</f>
        <v/>
      </c>
      <c r="AL726" t="str">
        <f t="shared" si="11"/>
        <v>post;explainer;introduction;technique;ml;data-processing</v>
      </c>
    </row>
    <row r="727" spans="1:38" x14ac:dyDescent="0.25">
      <c r="A727" t="str">
        <f>source_data[[#This Row],[link_id]]</f>
        <v>L01532</v>
      </c>
      <c r="B727" t="str">
        <f>source_data[[#This Row],[link]]</f>
        <v>https://towardsdatascience.com/automate-data-cleaning-with-unsupervised-learning-2046ef59ac17</v>
      </c>
      <c r="C727" t="str">
        <f>source_data[[#This Row],[article_title]]</f>
        <v>Automate Data Cleaning with Unsupervised Learning</v>
      </c>
      <c r="D727" t="str">
        <f>source_data[[#This Row],[concatenate]]</f>
        <v>post;how-to;technique;data-processing;ml</v>
      </c>
      <c r="E727">
        <f>source_data[[#This Row],[tag_count]]</f>
        <v>5</v>
      </c>
      <c r="F727" t="str" cm="1">
        <f t="array" ref="F727:J727">_xlfn.TEXTSPLIT(Table5[[#This Row],[concatenate]],";")</f>
        <v>post</v>
      </c>
      <c r="G727" t="str">
        <v>how-to</v>
      </c>
      <c r="H727" t="str">
        <v>technique</v>
      </c>
      <c r="I727" t="str">
        <v>data-processing</v>
      </c>
      <c r="J727" t="str">
        <v>ml</v>
      </c>
      <c r="Q727">
        <f>IF(ISBLANK(F727),-1,COUNTIF(all_tags[],F727)-COUNTIF(all_tags[category],F727))</f>
        <v>1</v>
      </c>
      <c r="R727">
        <f>IF(ISBLANK(G727),-1,COUNTIF(all_tags[],G727)-COUNTIF(all_tags[category],G727))</f>
        <v>1</v>
      </c>
      <c r="S727">
        <f>IF(ISBLANK(H727),-1,COUNTIF(all_tags[],H727)-COUNTIF(all_tags[category],H727))</f>
        <v>1</v>
      </c>
      <c r="T727">
        <f>IF(ISBLANK(I727),-1,COUNTIF(all_tags[],I727)-COUNTIF(all_tags[category],I727))</f>
        <v>1</v>
      </c>
      <c r="U727">
        <f>IF(ISBLANK(J727),-1,COUNTIF(all_tags[],J727)-COUNTIF(all_tags[category],J727))</f>
        <v>1</v>
      </c>
      <c r="V727">
        <f>IF(ISBLANK(K727),-1,COUNTIF(all_tags[],K727)-COUNTIF(all_tags[category],K727))</f>
        <v>-1</v>
      </c>
      <c r="W727">
        <f>IF(ISBLANK(L727),-1,COUNTIF(all_tags[],L727)-COUNTIF(all_tags[category],L727))</f>
        <v>-1</v>
      </c>
      <c r="X727">
        <f>IF(ISBLANK(M727),-1,COUNTIF(all_tags[],M727)-COUNTIF(all_tags[category],M727))</f>
        <v>-1</v>
      </c>
      <c r="Y727">
        <f>IF(ISBLANK(N727),-1,COUNTIF(all_tags[],N727)-COUNTIF(all_tags[category],N727))</f>
        <v>-1</v>
      </c>
      <c r="Z727">
        <f>IF(ISBLANK(O727),-1,COUNTIF(all_tags[],O727)-COUNTIF(all_tags[category],O727))</f>
        <v>-1</v>
      </c>
      <c r="AB727" t="str">
        <f>Table5[[#This Row],[link_id]]</f>
        <v>L01532</v>
      </c>
      <c r="AC727" s="5" t="str">
        <f>_xlfn.TEXTJOIN("#",TRUE,
IFERROR(VLOOKUP($F727,all_tags[format],1,FALSE),""),
IFERROR(VLOOKUP($G727,all_tags[format],1,FALSE),""),
IFERROR(VLOOKUP($H727,all_tags[format],1,FALSE),""),
IFERROR(VLOOKUP($I727,all_tags[format],1,FALSE),""),
IFERROR(VLOOKUP($J727,all_tags[format],1,FALSE),""),
IFERROR(VLOOKUP($K727,all_tags[format],1,FALSE),""),
IFERROR(VLOOKUP($L727,all_tags[format],1,FALSE),""),
IFERROR(VLOOKUP($M727,all_tags[format],1,FALSE),""),
IFERROR(VLOOKUP($N727,all_tags[format],1,FALSE),""),
IFERROR(VLOOKUP($O727,all_tags[format],1,FALSE),"")
)</f>
        <v>post</v>
      </c>
      <c r="AD727" s="5" t="str">
        <f>_xlfn.TEXTJOIN("#",TRUE,
IFERROR(VLOOKUP($F727,all_tags[type],1,FALSE),""),
IFERROR(VLOOKUP($G727,all_tags[type],1,FALSE),""),
IFERROR(VLOOKUP($H727,all_tags[type],1,FALSE),""),
IFERROR(VLOOKUP($I727,all_tags[type],1,FALSE),""),
IFERROR(VLOOKUP($J727,all_tags[type],1,FALSE),""),
IFERROR(VLOOKUP($K727,all_tags[type],1,FALSE),""),
IFERROR(VLOOKUP($L727,all_tags[type],1,FALSE),""),
IFERROR(VLOOKUP($M727,all_tags[type],1,FALSE),""),
IFERROR(VLOOKUP($N727,all_tags[type],1,FALSE),""),
IFERROR(VLOOKUP($O727,all_tags[type],1,FALSE),"")
)</f>
        <v>how-to</v>
      </c>
      <c r="AE727" s="5" t="str">
        <f>_xlfn.TEXTJOIN("#",TRUE,
IFERROR(VLOOKUP($F727,all_tags[level],1,FALSE),""),
IFERROR(VLOOKUP($G727,all_tags[level],1,FALSE),""),
IFERROR(VLOOKUP($H727,all_tags[level],1,FALSE),""),
IFERROR(VLOOKUP($I727,all_tags[level],1,FALSE),""),
IFERROR(VLOOKUP($J727,all_tags[level],1,FALSE),""),
IFERROR(VLOOKUP($K727,all_tags[level],1,FALSE),""),
IFERROR(VLOOKUP($L727,all_tags[level],1,FALSE),""),
IFERROR(VLOOKUP($M727,all_tags[level],1,FALSE),""),
IFERROR(VLOOKUP($N727,all_tags[level],1,FALSE),""),
IFERROR(VLOOKUP($O727,all_tags[level],1,FALSE),"")
)</f>
        <v/>
      </c>
      <c r="AF727" s="5" t="str">
        <f>_xlfn.TEXTJOIN("#",TRUE,
IFERROR(VLOOKUP($F727,all_tags[style],1,FALSE),""),
IFERROR(VLOOKUP($G727,all_tags[style],1,FALSE),""),
IFERROR(VLOOKUP($H727,all_tags[style],1,FALSE),""),
IFERROR(VLOOKUP($I727,all_tags[style],1,FALSE),""),
IFERROR(VLOOKUP($J727,all_tags[style],1,FALSE),""),
IFERROR(VLOOKUP($K727,all_tags[style],1,FALSE),""),
IFERROR(VLOOKUP($L727,all_tags[style],1,FALSE),""),
IFERROR(VLOOKUP($M727,all_tags[style],1,FALSE),""),
IFERROR(VLOOKUP($N727,all_tags[style],1,FALSE),""),
IFERROR(VLOOKUP($O727,all_tags[style],1,FALSE),"")
)</f>
        <v/>
      </c>
      <c r="AG727" s="5" t="str">
        <f>_xlfn.TEXTJOIN("#",TRUE,
IFERROR(VLOOKUP($F727,all_tags[theme],1,FALSE),""),
IFERROR(VLOOKUP($G727,all_tags[theme],1,FALSE),""),
IFERROR(VLOOKUP($H727,all_tags[theme],1,FALSE),""),
IFERROR(VLOOKUP($I727,all_tags[theme],1,FALSE),""),
IFERROR(VLOOKUP($J727,all_tags[theme],1,FALSE),""),
IFERROR(VLOOKUP($K727,all_tags[theme],1,FALSE),""),
IFERROR(VLOOKUP($L727,all_tags[theme],1,FALSE),""),
IFERROR(VLOOKUP($M727,all_tags[theme],1,FALSE),""),
IFERROR(VLOOKUP($N727,all_tags[theme],1,FALSE),""),
IFERROR(VLOOKUP($O727,all_tags[theme],1,FALSE),"")
)</f>
        <v/>
      </c>
      <c r="AH727" s="5" t="str">
        <f>_xlfn.TEXTJOIN("#",TRUE,
IFERROR(VLOOKUP($F727,all_tags[topic],1,FALSE),""),
IFERROR(VLOOKUP($G727,all_tags[topic],1,FALSE),""),
IFERROR(VLOOKUP($H727,all_tags[topic],1,FALSE),""),
IFERROR(VLOOKUP($I727,all_tags[topic],1,FALSE),""),
IFERROR(VLOOKUP($J727,all_tags[topic],1,FALSE),""),
IFERROR(VLOOKUP($K727,all_tags[topic],1,FALSE),""),
IFERROR(VLOOKUP($L727,all_tags[topic],1,FALSE),""),
IFERROR(VLOOKUP($M727,all_tags[topic],1,FALSE),""),
IFERROR(VLOOKUP($N727,all_tags[topic],1,FALSE),""),
IFERROR(VLOOKUP($O727,all_tags[topic],1,FALSE),"")
)</f>
        <v>technique</v>
      </c>
      <c r="AI727" s="5" t="str">
        <f>_xlfn.TEXTJOIN("#",TRUE,
IFERROR(VLOOKUP($F727,all_tags[area],1,FALSE),""),
IFERROR(VLOOKUP($G727,all_tags[area],1,FALSE),""),
IFERROR(VLOOKUP($H727,all_tags[area],1,FALSE),""),
IFERROR(VLOOKUP($I727,all_tags[area],1,FALSE),""),
IFERROR(VLOOKUP($J727,all_tags[area],1,FALSE),""),
IFERROR(VLOOKUP($K727,all_tags[area],1,FALSE),""),
IFERROR(VLOOKUP($L727,all_tags[area],1,FALSE),""),
IFERROR(VLOOKUP($M727,all_tags[area],1,FALSE),""),
IFERROR(VLOOKUP($N727,all_tags[area],1,FALSE),""),
IFERROR(VLOOKUP($O727,all_tags[area],1,FALSE),"")
)</f>
        <v>data-processing#ml</v>
      </c>
      <c r="AJ727" s="5" t="str">
        <f>_xlfn.TEXTJOIN("#",TRUE,
IFERROR(VLOOKUP($F727,all_tags[technology],1,FALSE),""),
IFERROR(VLOOKUP($G727,all_tags[technology],1,FALSE),""),
IFERROR(VLOOKUP($H727,all_tags[technology],1,FALSE),""),
IFERROR(VLOOKUP($I727,all_tags[technology],1,FALSE),""),
IFERROR(VLOOKUP($J727,all_tags[technology],1,FALSE),""),
IFERROR(VLOOKUP($K727,all_tags[technology],1,FALSE),""),
IFERROR(VLOOKUP($L727,all_tags[technology],1,FALSE),""),
IFERROR(VLOOKUP($M727,all_tags[technology],1,FALSE),""),
IFERROR(VLOOKUP($N727,all_tags[technology],1,FALSE),""),
IFERROR(VLOOKUP($O727,all_tags[technology],1,FALSE),"")
)</f>
        <v/>
      </c>
      <c r="AK727" s="5" t="str">
        <f>_xlfn.TEXTJOIN("#",TRUE,
IFERROR(VLOOKUP($F727,all_tags[other],1,FALSE),""),
IFERROR(VLOOKUP($G727,all_tags[other],1,FALSE),""),
IFERROR(VLOOKUP($H727,all_tags[other],1,FALSE),""),
IFERROR(VLOOKUP($I727,all_tags[other],1,FALSE),""),
IFERROR(VLOOKUP($J727,all_tags[other],1,FALSE),""),
IFERROR(VLOOKUP($K727,all_tags[other],1,FALSE),""),
IFERROR(VLOOKUP($L727,all_tags[other],1,FALSE),""),
IFERROR(VLOOKUP($M727,all_tags[other],1,FALSE),""),
IFERROR(VLOOKUP($N727,all_tags[other],1,FALSE),""),
IFERROR(VLOOKUP($O727,all_tags[other],1,FALSE),"")
)</f>
        <v/>
      </c>
      <c r="AL727" t="str">
        <f t="shared" si="11"/>
        <v>post;how-to;technique;data-processing;ml</v>
      </c>
    </row>
    <row r="728" spans="1:38" ht="30" x14ac:dyDescent="0.25">
      <c r="A728" t="str">
        <f>source_data[[#This Row],[link_id]]</f>
        <v>L01533</v>
      </c>
      <c r="B728" t="str">
        <f>source_data[[#This Row],[link]]</f>
        <v>https://www.smashingmagazine.com/2019/09/machine-learning-front-end-developers-tensorflowjs/</v>
      </c>
      <c r="C728" t="str">
        <f>source_data[[#This Row],[article_title]]</f>
        <v>Machine Learning For Front-End Developers With Tensorflow.js</v>
      </c>
      <c r="D728" t="str">
        <f>source_data[[#This Row],[concatenate]]</f>
        <v>post;fundamentals;introduction;technology;ml;javascript</v>
      </c>
      <c r="E728">
        <f>source_data[[#This Row],[tag_count]]</f>
        <v>5</v>
      </c>
      <c r="F728" t="str" cm="1">
        <f t="array" ref="F728:K728">_xlfn.TEXTSPLIT(Table5[[#This Row],[concatenate]],";")</f>
        <v>post</v>
      </c>
      <c r="G728" t="str">
        <v>fundamentals</v>
      </c>
      <c r="H728" t="str">
        <v>introduction</v>
      </c>
      <c r="I728" t="str">
        <v>technology</v>
      </c>
      <c r="J728" t="str">
        <v>ml</v>
      </c>
      <c r="K728" t="str">
        <v>javascript</v>
      </c>
      <c r="Q728">
        <f>IF(ISBLANK(F728),-1,COUNTIF(all_tags[],F728)-COUNTIF(all_tags[category],F728))</f>
        <v>1</v>
      </c>
      <c r="R728">
        <f>IF(ISBLANK(G728),-1,COUNTIF(all_tags[],G728)-COUNTIF(all_tags[category],G728))</f>
        <v>1</v>
      </c>
      <c r="S728">
        <f>IF(ISBLANK(H728),-1,COUNTIF(all_tags[],H728)-COUNTIF(all_tags[category],H728))</f>
        <v>1</v>
      </c>
      <c r="T728">
        <f>IF(ISBLANK(I728),-1,COUNTIF(all_tags[],I728)-COUNTIF(all_tags[category],I728))</f>
        <v>1</v>
      </c>
      <c r="U728">
        <f>IF(ISBLANK(J728),-1,COUNTIF(all_tags[],J728)-COUNTIF(all_tags[category],J728))</f>
        <v>1</v>
      </c>
      <c r="V728">
        <f>IF(ISBLANK(K728),-1,COUNTIF(all_tags[],K728)-COUNTIF(all_tags[category],K728))</f>
        <v>1</v>
      </c>
      <c r="W728">
        <f>IF(ISBLANK(L728),-1,COUNTIF(all_tags[],L728)-COUNTIF(all_tags[category],L728))</f>
        <v>-1</v>
      </c>
      <c r="X728">
        <f>IF(ISBLANK(M728),-1,COUNTIF(all_tags[],M728)-COUNTIF(all_tags[category],M728))</f>
        <v>-1</v>
      </c>
      <c r="Y728">
        <f>IF(ISBLANK(N728),-1,COUNTIF(all_tags[],N728)-COUNTIF(all_tags[category],N728))</f>
        <v>-1</v>
      </c>
      <c r="Z728">
        <f>IF(ISBLANK(O728),-1,COUNTIF(all_tags[],O728)-COUNTIF(all_tags[category],O728))</f>
        <v>-1</v>
      </c>
      <c r="AB728" t="str">
        <f>Table5[[#This Row],[link_id]]</f>
        <v>L01533</v>
      </c>
      <c r="AC728" s="5" t="str">
        <f>_xlfn.TEXTJOIN("#",TRUE,
IFERROR(VLOOKUP($F728,all_tags[format],1,FALSE),""),
IFERROR(VLOOKUP($G728,all_tags[format],1,FALSE),""),
IFERROR(VLOOKUP($H728,all_tags[format],1,FALSE),""),
IFERROR(VLOOKUP($I728,all_tags[format],1,FALSE),""),
IFERROR(VLOOKUP($J728,all_tags[format],1,FALSE),""),
IFERROR(VLOOKUP($K728,all_tags[format],1,FALSE),""),
IFERROR(VLOOKUP($L728,all_tags[format],1,FALSE),""),
IFERROR(VLOOKUP($M728,all_tags[format],1,FALSE),""),
IFERROR(VLOOKUP($N728,all_tags[format],1,FALSE),""),
IFERROR(VLOOKUP($O728,all_tags[format],1,FALSE),"")
)</f>
        <v>post</v>
      </c>
      <c r="AD728" s="5" t="str">
        <f>_xlfn.TEXTJOIN("#",TRUE,
IFERROR(VLOOKUP($F728,all_tags[type],1,FALSE),""),
IFERROR(VLOOKUP($G728,all_tags[type],1,FALSE),""),
IFERROR(VLOOKUP($H728,all_tags[type],1,FALSE),""),
IFERROR(VLOOKUP($I728,all_tags[type],1,FALSE),""),
IFERROR(VLOOKUP($J728,all_tags[type],1,FALSE),""),
IFERROR(VLOOKUP($K728,all_tags[type],1,FALSE),""),
IFERROR(VLOOKUP($L728,all_tags[type],1,FALSE),""),
IFERROR(VLOOKUP($M728,all_tags[type],1,FALSE),""),
IFERROR(VLOOKUP($N728,all_tags[type],1,FALSE),""),
IFERROR(VLOOKUP($O728,all_tags[type],1,FALSE),"")
)</f>
        <v/>
      </c>
      <c r="AE728" s="5" t="str">
        <f>_xlfn.TEXTJOIN("#",TRUE,
IFERROR(VLOOKUP($F728,all_tags[level],1,FALSE),""),
IFERROR(VLOOKUP($G728,all_tags[level],1,FALSE),""),
IFERROR(VLOOKUP($H728,all_tags[level],1,FALSE),""),
IFERROR(VLOOKUP($I728,all_tags[level],1,FALSE),""),
IFERROR(VLOOKUP($J728,all_tags[level],1,FALSE),""),
IFERROR(VLOOKUP($K728,all_tags[level],1,FALSE),""),
IFERROR(VLOOKUP($L728,all_tags[level],1,FALSE),""),
IFERROR(VLOOKUP($M728,all_tags[level],1,FALSE),""),
IFERROR(VLOOKUP($N728,all_tags[level],1,FALSE),""),
IFERROR(VLOOKUP($O728,all_tags[level],1,FALSE),"")
)</f>
        <v>fundamentals#introduction</v>
      </c>
      <c r="AF728" s="5" t="str">
        <f>_xlfn.TEXTJOIN("#",TRUE,
IFERROR(VLOOKUP($F728,all_tags[style],1,FALSE),""),
IFERROR(VLOOKUP($G728,all_tags[style],1,FALSE),""),
IFERROR(VLOOKUP($H728,all_tags[style],1,FALSE),""),
IFERROR(VLOOKUP($I728,all_tags[style],1,FALSE),""),
IFERROR(VLOOKUP($J728,all_tags[style],1,FALSE),""),
IFERROR(VLOOKUP($K728,all_tags[style],1,FALSE),""),
IFERROR(VLOOKUP($L728,all_tags[style],1,FALSE),""),
IFERROR(VLOOKUP($M728,all_tags[style],1,FALSE),""),
IFERROR(VLOOKUP($N728,all_tags[style],1,FALSE),""),
IFERROR(VLOOKUP($O728,all_tags[style],1,FALSE),"")
)</f>
        <v/>
      </c>
      <c r="AG728" s="5" t="str">
        <f>_xlfn.TEXTJOIN("#",TRUE,
IFERROR(VLOOKUP($F728,all_tags[theme],1,FALSE),""),
IFERROR(VLOOKUP($G728,all_tags[theme],1,FALSE),""),
IFERROR(VLOOKUP($H728,all_tags[theme],1,FALSE),""),
IFERROR(VLOOKUP($I728,all_tags[theme],1,FALSE),""),
IFERROR(VLOOKUP($J728,all_tags[theme],1,FALSE),""),
IFERROR(VLOOKUP($K728,all_tags[theme],1,FALSE),""),
IFERROR(VLOOKUP($L728,all_tags[theme],1,FALSE),""),
IFERROR(VLOOKUP($M728,all_tags[theme],1,FALSE),""),
IFERROR(VLOOKUP($N728,all_tags[theme],1,FALSE),""),
IFERROR(VLOOKUP($O728,all_tags[theme],1,FALSE),"")
)</f>
        <v/>
      </c>
      <c r="AH728" s="5" t="str">
        <f>_xlfn.TEXTJOIN("#",TRUE,
IFERROR(VLOOKUP($F728,all_tags[topic],1,FALSE),""),
IFERROR(VLOOKUP($G728,all_tags[topic],1,FALSE),""),
IFERROR(VLOOKUP($H728,all_tags[topic],1,FALSE),""),
IFERROR(VLOOKUP($I728,all_tags[topic],1,FALSE),""),
IFERROR(VLOOKUP($J728,all_tags[topic],1,FALSE),""),
IFERROR(VLOOKUP($K728,all_tags[topic],1,FALSE),""),
IFERROR(VLOOKUP($L728,all_tags[topic],1,FALSE),""),
IFERROR(VLOOKUP($M728,all_tags[topic],1,FALSE),""),
IFERROR(VLOOKUP($N728,all_tags[topic],1,FALSE),""),
IFERROR(VLOOKUP($O728,all_tags[topic],1,FALSE),"")
)</f>
        <v>technology</v>
      </c>
      <c r="AI728" s="5" t="str">
        <f>_xlfn.TEXTJOIN("#",TRUE,
IFERROR(VLOOKUP($F728,all_tags[area],1,FALSE),""),
IFERROR(VLOOKUP($G728,all_tags[area],1,FALSE),""),
IFERROR(VLOOKUP($H728,all_tags[area],1,FALSE),""),
IFERROR(VLOOKUP($I728,all_tags[area],1,FALSE),""),
IFERROR(VLOOKUP($J728,all_tags[area],1,FALSE),""),
IFERROR(VLOOKUP($K728,all_tags[area],1,FALSE),""),
IFERROR(VLOOKUP($L728,all_tags[area],1,FALSE),""),
IFERROR(VLOOKUP($M728,all_tags[area],1,FALSE),""),
IFERROR(VLOOKUP($N728,all_tags[area],1,FALSE),""),
IFERROR(VLOOKUP($O728,all_tags[area],1,FALSE),"")
)</f>
        <v>ml</v>
      </c>
      <c r="AJ728" s="5" t="str">
        <f>_xlfn.TEXTJOIN("#",TRUE,
IFERROR(VLOOKUP($F728,all_tags[technology],1,FALSE),""),
IFERROR(VLOOKUP($G728,all_tags[technology],1,FALSE),""),
IFERROR(VLOOKUP($H728,all_tags[technology],1,FALSE),""),
IFERROR(VLOOKUP($I728,all_tags[technology],1,FALSE),""),
IFERROR(VLOOKUP($J728,all_tags[technology],1,FALSE),""),
IFERROR(VLOOKUP($K728,all_tags[technology],1,FALSE),""),
IFERROR(VLOOKUP($L728,all_tags[technology],1,FALSE),""),
IFERROR(VLOOKUP($M728,all_tags[technology],1,FALSE),""),
IFERROR(VLOOKUP($N728,all_tags[technology],1,FALSE),""),
IFERROR(VLOOKUP($O728,all_tags[technology],1,FALSE),"")
)</f>
        <v>javascript</v>
      </c>
      <c r="AK728" s="5" t="str">
        <f>_xlfn.TEXTJOIN("#",TRUE,
IFERROR(VLOOKUP($F728,all_tags[other],1,FALSE),""),
IFERROR(VLOOKUP($G728,all_tags[other],1,FALSE),""),
IFERROR(VLOOKUP($H728,all_tags[other],1,FALSE),""),
IFERROR(VLOOKUP($I728,all_tags[other],1,FALSE),""),
IFERROR(VLOOKUP($J728,all_tags[other],1,FALSE),""),
IFERROR(VLOOKUP($K728,all_tags[other],1,FALSE),""),
IFERROR(VLOOKUP($L728,all_tags[other],1,FALSE),""),
IFERROR(VLOOKUP($M728,all_tags[other],1,FALSE),""),
IFERROR(VLOOKUP($N728,all_tags[other],1,FALSE),""),
IFERROR(VLOOKUP($O728,all_tags[other],1,FALSE),"")
)</f>
        <v/>
      </c>
      <c r="AL728" t="str">
        <f t="shared" si="11"/>
        <v>post;fundamentals;introduction;technology;ml;javascript</v>
      </c>
    </row>
    <row r="729" spans="1:38" x14ac:dyDescent="0.25">
      <c r="A729" t="str">
        <f>source_data[[#This Row],[link_id]]</f>
        <v>L01534</v>
      </c>
      <c r="B729" t="str">
        <f>source_data[[#This Row],[link]]</f>
        <v>https://developer.here.com/blog/interactive-visualization-of-10m-3d-points-with-new-open-source-python-package-pptk</v>
      </c>
      <c r="C729" t="str">
        <f>source_data[[#This Row],[article_title]]</f>
        <v xml:space="preserve">Interactive Visualization of 10M+ 3D Points with New Open-Source Python Package PPTK </v>
      </c>
      <c r="D729" t="str">
        <f>source_data[[#This Row],[concatenate]]</f>
        <v>post;package;data-viz;tool;technology;python</v>
      </c>
      <c r="E729">
        <f>source_data[[#This Row],[tag_count]]</f>
        <v>5</v>
      </c>
      <c r="F729" t="str" cm="1">
        <f t="array" ref="F729:K729">_xlfn.TEXTSPLIT(Table5[[#This Row],[concatenate]],";")</f>
        <v>post</v>
      </c>
      <c r="G729" t="str">
        <v>package</v>
      </c>
      <c r="H729" t="str">
        <v>data-viz</v>
      </c>
      <c r="I729" t="str">
        <v>tool</v>
      </c>
      <c r="J729" t="str">
        <v>technology</v>
      </c>
      <c r="K729" t="str">
        <v>python</v>
      </c>
      <c r="Q729">
        <f>IF(ISBLANK(F729),-1,COUNTIF(all_tags[],F729)-COUNTIF(all_tags[category],F729))</f>
        <v>1</v>
      </c>
      <c r="R729">
        <f>IF(ISBLANK(G729),-1,COUNTIF(all_tags[],G729)-COUNTIF(all_tags[category],G729))</f>
        <v>1</v>
      </c>
      <c r="S729">
        <f>IF(ISBLANK(H729),-1,COUNTIF(all_tags[],H729)-COUNTIF(all_tags[category],H729))</f>
        <v>1</v>
      </c>
      <c r="T729">
        <f>IF(ISBLANK(I729),-1,COUNTIF(all_tags[],I729)-COUNTIF(all_tags[category],I729))</f>
        <v>1</v>
      </c>
      <c r="U729">
        <f>IF(ISBLANK(J729),-1,COUNTIF(all_tags[],J729)-COUNTIF(all_tags[category],J729))</f>
        <v>1</v>
      </c>
      <c r="V729">
        <f>IF(ISBLANK(K729),-1,COUNTIF(all_tags[],K729)-COUNTIF(all_tags[category],K729))</f>
        <v>1</v>
      </c>
      <c r="W729">
        <f>IF(ISBLANK(L729),-1,COUNTIF(all_tags[],L729)-COUNTIF(all_tags[category],L729))</f>
        <v>-1</v>
      </c>
      <c r="X729">
        <f>IF(ISBLANK(M729),-1,COUNTIF(all_tags[],M729)-COUNTIF(all_tags[category],M729))</f>
        <v>-1</v>
      </c>
      <c r="Y729">
        <f>IF(ISBLANK(N729),-1,COUNTIF(all_tags[],N729)-COUNTIF(all_tags[category],N729))</f>
        <v>-1</v>
      </c>
      <c r="Z729">
        <f>IF(ISBLANK(O729),-1,COUNTIF(all_tags[],O729)-COUNTIF(all_tags[category],O729))</f>
        <v>-1</v>
      </c>
      <c r="AB729" t="str">
        <f>Table5[[#This Row],[link_id]]</f>
        <v>L01534</v>
      </c>
      <c r="AC729" s="5" t="str">
        <f>_xlfn.TEXTJOIN("#",TRUE,
IFERROR(VLOOKUP($F729,all_tags[format],1,FALSE),""),
IFERROR(VLOOKUP($G729,all_tags[format],1,FALSE),""),
IFERROR(VLOOKUP($H729,all_tags[format],1,FALSE),""),
IFERROR(VLOOKUP($I729,all_tags[format],1,FALSE),""),
IFERROR(VLOOKUP($J729,all_tags[format],1,FALSE),""),
IFERROR(VLOOKUP($K729,all_tags[format],1,FALSE),""),
IFERROR(VLOOKUP($L729,all_tags[format],1,FALSE),""),
IFERROR(VLOOKUP($M729,all_tags[format],1,FALSE),""),
IFERROR(VLOOKUP($N729,all_tags[format],1,FALSE),""),
IFERROR(VLOOKUP($O729,all_tags[format],1,FALSE),"")
)</f>
        <v>post#package</v>
      </c>
      <c r="AD729" s="5" t="str">
        <f>_xlfn.TEXTJOIN("#",TRUE,
IFERROR(VLOOKUP($F729,all_tags[type],1,FALSE),""),
IFERROR(VLOOKUP($G729,all_tags[type],1,FALSE),""),
IFERROR(VLOOKUP($H729,all_tags[type],1,FALSE),""),
IFERROR(VLOOKUP($I729,all_tags[type],1,FALSE),""),
IFERROR(VLOOKUP($J729,all_tags[type],1,FALSE),""),
IFERROR(VLOOKUP($K729,all_tags[type],1,FALSE),""),
IFERROR(VLOOKUP($L729,all_tags[type],1,FALSE),""),
IFERROR(VLOOKUP($M729,all_tags[type],1,FALSE),""),
IFERROR(VLOOKUP($N729,all_tags[type],1,FALSE),""),
IFERROR(VLOOKUP($O729,all_tags[type],1,FALSE),"")
)</f>
        <v/>
      </c>
      <c r="AE729" s="5" t="str">
        <f>_xlfn.TEXTJOIN("#",TRUE,
IFERROR(VLOOKUP($F729,all_tags[level],1,FALSE),""),
IFERROR(VLOOKUP($G729,all_tags[level],1,FALSE),""),
IFERROR(VLOOKUP($H729,all_tags[level],1,FALSE),""),
IFERROR(VLOOKUP($I729,all_tags[level],1,FALSE),""),
IFERROR(VLOOKUP($J729,all_tags[level],1,FALSE),""),
IFERROR(VLOOKUP($K729,all_tags[level],1,FALSE),""),
IFERROR(VLOOKUP($L729,all_tags[level],1,FALSE),""),
IFERROR(VLOOKUP($M729,all_tags[level],1,FALSE),""),
IFERROR(VLOOKUP($N729,all_tags[level],1,FALSE),""),
IFERROR(VLOOKUP($O729,all_tags[level],1,FALSE),"")
)</f>
        <v/>
      </c>
      <c r="AF729" s="5" t="str">
        <f>_xlfn.TEXTJOIN("#",TRUE,
IFERROR(VLOOKUP($F729,all_tags[style],1,FALSE),""),
IFERROR(VLOOKUP($G729,all_tags[style],1,FALSE),""),
IFERROR(VLOOKUP($H729,all_tags[style],1,FALSE),""),
IFERROR(VLOOKUP($I729,all_tags[style],1,FALSE),""),
IFERROR(VLOOKUP($J729,all_tags[style],1,FALSE),""),
IFERROR(VLOOKUP($K729,all_tags[style],1,FALSE),""),
IFERROR(VLOOKUP($L729,all_tags[style],1,FALSE),""),
IFERROR(VLOOKUP($M729,all_tags[style],1,FALSE),""),
IFERROR(VLOOKUP($N729,all_tags[style],1,FALSE),""),
IFERROR(VLOOKUP($O729,all_tags[style],1,FALSE),"")
)</f>
        <v/>
      </c>
      <c r="AG729" s="5" t="str">
        <f>_xlfn.TEXTJOIN("#",TRUE,
IFERROR(VLOOKUP($F729,all_tags[theme],1,FALSE),""),
IFERROR(VLOOKUP($G729,all_tags[theme],1,FALSE),""),
IFERROR(VLOOKUP($H729,all_tags[theme],1,FALSE),""),
IFERROR(VLOOKUP($I729,all_tags[theme],1,FALSE),""),
IFERROR(VLOOKUP($J729,all_tags[theme],1,FALSE),""),
IFERROR(VLOOKUP($K729,all_tags[theme],1,FALSE),""),
IFERROR(VLOOKUP($L729,all_tags[theme],1,FALSE),""),
IFERROR(VLOOKUP($M729,all_tags[theme],1,FALSE),""),
IFERROR(VLOOKUP($N729,all_tags[theme],1,FALSE),""),
IFERROR(VLOOKUP($O729,all_tags[theme],1,FALSE),"")
)</f>
        <v>data-viz</v>
      </c>
      <c r="AH729" s="5" t="str">
        <f>_xlfn.TEXTJOIN("#",TRUE,
IFERROR(VLOOKUP($F729,all_tags[topic],1,FALSE),""),
IFERROR(VLOOKUP($G729,all_tags[topic],1,FALSE),""),
IFERROR(VLOOKUP($H729,all_tags[topic],1,FALSE),""),
IFERROR(VLOOKUP($I729,all_tags[topic],1,FALSE),""),
IFERROR(VLOOKUP($J729,all_tags[topic],1,FALSE),""),
IFERROR(VLOOKUP($K729,all_tags[topic],1,FALSE),""),
IFERROR(VLOOKUP($L729,all_tags[topic],1,FALSE),""),
IFERROR(VLOOKUP($M729,all_tags[topic],1,FALSE),""),
IFERROR(VLOOKUP($N729,all_tags[topic],1,FALSE),""),
IFERROR(VLOOKUP($O729,all_tags[topic],1,FALSE),"")
)</f>
        <v>tool#technology</v>
      </c>
      <c r="AI729" s="5" t="str">
        <f>_xlfn.TEXTJOIN("#",TRUE,
IFERROR(VLOOKUP($F729,all_tags[area],1,FALSE),""),
IFERROR(VLOOKUP($G729,all_tags[area],1,FALSE),""),
IFERROR(VLOOKUP($H729,all_tags[area],1,FALSE),""),
IFERROR(VLOOKUP($I729,all_tags[area],1,FALSE),""),
IFERROR(VLOOKUP($J729,all_tags[area],1,FALSE),""),
IFERROR(VLOOKUP($K729,all_tags[area],1,FALSE),""),
IFERROR(VLOOKUP($L729,all_tags[area],1,FALSE),""),
IFERROR(VLOOKUP($M729,all_tags[area],1,FALSE),""),
IFERROR(VLOOKUP($N729,all_tags[area],1,FALSE),""),
IFERROR(VLOOKUP($O729,all_tags[area],1,FALSE),"")
)</f>
        <v/>
      </c>
      <c r="AJ729" s="5" t="str">
        <f>_xlfn.TEXTJOIN("#",TRUE,
IFERROR(VLOOKUP($F729,all_tags[technology],1,FALSE),""),
IFERROR(VLOOKUP($G729,all_tags[technology],1,FALSE),""),
IFERROR(VLOOKUP($H729,all_tags[technology],1,FALSE),""),
IFERROR(VLOOKUP($I729,all_tags[technology],1,FALSE),""),
IFERROR(VLOOKUP($J729,all_tags[technology],1,FALSE),""),
IFERROR(VLOOKUP($K729,all_tags[technology],1,FALSE),""),
IFERROR(VLOOKUP($L729,all_tags[technology],1,FALSE),""),
IFERROR(VLOOKUP($M729,all_tags[technology],1,FALSE),""),
IFERROR(VLOOKUP($N729,all_tags[technology],1,FALSE),""),
IFERROR(VLOOKUP($O729,all_tags[technology],1,FALSE),"")
)</f>
        <v>python</v>
      </c>
      <c r="AK729" s="5" t="str">
        <f>_xlfn.TEXTJOIN("#",TRUE,
IFERROR(VLOOKUP($F729,all_tags[other],1,FALSE),""),
IFERROR(VLOOKUP($G729,all_tags[other],1,FALSE),""),
IFERROR(VLOOKUP($H729,all_tags[other],1,FALSE),""),
IFERROR(VLOOKUP($I729,all_tags[other],1,FALSE),""),
IFERROR(VLOOKUP($J729,all_tags[other],1,FALSE),""),
IFERROR(VLOOKUP($K729,all_tags[other],1,FALSE),""),
IFERROR(VLOOKUP($L729,all_tags[other],1,FALSE),""),
IFERROR(VLOOKUP($M729,all_tags[other],1,FALSE),""),
IFERROR(VLOOKUP($N729,all_tags[other],1,FALSE),""),
IFERROR(VLOOKUP($O729,all_tags[other],1,FALSE),"")
)</f>
        <v/>
      </c>
      <c r="AL729" t="str">
        <f t="shared" si="11"/>
        <v>post;package;data-viz;tool;technology;python</v>
      </c>
    </row>
    <row r="730" spans="1:38" x14ac:dyDescent="0.25">
      <c r="A730" t="str">
        <f>source_data[[#This Row],[link_id]]</f>
        <v>L01535</v>
      </c>
      <c r="B730" t="str">
        <f>source_data[[#This Row],[link]]</f>
        <v>https://www.creativebloq.com/how-to/brainjs-neural-network</v>
      </c>
      <c r="C730" t="str">
        <f>source_data[[#This Row],[article_title]]</f>
        <v>Use brain.js to build a neural network</v>
      </c>
      <c r="D730" t="str">
        <f>source_data[[#This Row],[concatenate]]</f>
        <v>article;tutorial;technology;ml;javascript</v>
      </c>
      <c r="E730">
        <f>source_data[[#This Row],[tag_count]]</f>
        <v>5</v>
      </c>
      <c r="F730" t="str" cm="1">
        <f t="array" ref="F730:J730">_xlfn.TEXTSPLIT(Table5[[#This Row],[concatenate]],";")</f>
        <v>article</v>
      </c>
      <c r="G730" t="str">
        <v>tutorial</v>
      </c>
      <c r="H730" t="str">
        <v>technology</v>
      </c>
      <c r="I730" t="str">
        <v>ml</v>
      </c>
      <c r="J730" t="str">
        <v>javascript</v>
      </c>
      <c r="Q730">
        <f>IF(ISBLANK(F730),-1,COUNTIF(all_tags[],F730)-COUNTIF(all_tags[category],F730))</f>
        <v>1</v>
      </c>
      <c r="R730">
        <f>IF(ISBLANK(G730),-1,COUNTIF(all_tags[],G730)-COUNTIF(all_tags[category],G730))</f>
        <v>1</v>
      </c>
      <c r="S730">
        <f>IF(ISBLANK(H730),-1,COUNTIF(all_tags[],H730)-COUNTIF(all_tags[category],H730))</f>
        <v>1</v>
      </c>
      <c r="T730">
        <f>IF(ISBLANK(I730),-1,COUNTIF(all_tags[],I730)-COUNTIF(all_tags[category],I730))</f>
        <v>1</v>
      </c>
      <c r="U730">
        <f>IF(ISBLANK(J730),-1,COUNTIF(all_tags[],J730)-COUNTIF(all_tags[category],J730))</f>
        <v>1</v>
      </c>
      <c r="V730">
        <f>IF(ISBLANK(K730),-1,COUNTIF(all_tags[],K730)-COUNTIF(all_tags[category],K730))</f>
        <v>-1</v>
      </c>
      <c r="W730">
        <f>IF(ISBLANK(L730),-1,COUNTIF(all_tags[],L730)-COUNTIF(all_tags[category],L730))</f>
        <v>-1</v>
      </c>
      <c r="X730">
        <f>IF(ISBLANK(M730),-1,COUNTIF(all_tags[],M730)-COUNTIF(all_tags[category],M730))</f>
        <v>-1</v>
      </c>
      <c r="Y730">
        <f>IF(ISBLANK(N730),-1,COUNTIF(all_tags[],N730)-COUNTIF(all_tags[category],N730))</f>
        <v>-1</v>
      </c>
      <c r="Z730">
        <f>IF(ISBLANK(O730),-1,COUNTIF(all_tags[],O730)-COUNTIF(all_tags[category],O730))</f>
        <v>-1</v>
      </c>
      <c r="AB730" t="str">
        <f>Table5[[#This Row],[link_id]]</f>
        <v>L01535</v>
      </c>
      <c r="AC730" s="5" t="str">
        <f>_xlfn.TEXTJOIN("#",TRUE,
IFERROR(VLOOKUP($F730,all_tags[format],1,FALSE),""),
IFERROR(VLOOKUP($G730,all_tags[format],1,FALSE),""),
IFERROR(VLOOKUP($H730,all_tags[format],1,FALSE),""),
IFERROR(VLOOKUP($I730,all_tags[format],1,FALSE),""),
IFERROR(VLOOKUP($J730,all_tags[format],1,FALSE),""),
IFERROR(VLOOKUP($K730,all_tags[format],1,FALSE),""),
IFERROR(VLOOKUP($L730,all_tags[format],1,FALSE),""),
IFERROR(VLOOKUP($M730,all_tags[format],1,FALSE),""),
IFERROR(VLOOKUP($N730,all_tags[format],1,FALSE),""),
IFERROR(VLOOKUP($O730,all_tags[format],1,FALSE),"")
)</f>
        <v>article</v>
      </c>
      <c r="AD730" s="5" t="str">
        <f>_xlfn.TEXTJOIN("#",TRUE,
IFERROR(VLOOKUP($F730,all_tags[type],1,FALSE),""),
IFERROR(VLOOKUP($G730,all_tags[type],1,FALSE),""),
IFERROR(VLOOKUP($H730,all_tags[type],1,FALSE),""),
IFERROR(VLOOKUP($I730,all_tags[type],1,FALSE),""),
IFERROR(VLOOKUP($J730,all_tags[type],1,FALSE),""),
IFERROR(VLOOKUP($K730,all_tags[type],1,FALSE),""),
IFERROR(VLOOKUP($L730,all_tags[type],1,FALSE),""),
IFERROR(VLOOKUP($M730,all_tags[type],1,FALSE),""),
IFERROR(VLOOKUP($N730,all_tags[type],1,FALSE),""),
IFERROR(VLOOKUP($O730,all_tags[type],1,FALSE),"")
)</f>
        <v>tutorial</v>
      </c>
      <c r="AE730" s="5" t="str">
        <f>_xlfn.TEXTJOIN("#",TRUE,
IFERROR(VLOOKUP($F730,all_tags[level],1,FALSE),""),
IFERROR(VLOOKUP($G730,all_tags[level],1,FALSE),""),
IFERROR(VLOOKUP($H730,all_tags[level],1,FALSE),""),
IFERROR(VLOOKUP($I730,all_tags[level],1,FALSE),""),
IFERROR(VLOOKUP($J730,all_tags[level],1,FALSE),""),
IFERROR(VLOOKUP($K730,all_tags[level],1,FALSE),""),
IFERROR(VLOOKUP($L730,all_tags[level],1,FALSE),""),
IFERROR(VLOOKUP($M730,all_tags[level],1,FALSE),""),
IFERROR(VLOOKUP($N730,all_tags[level],1,FALSE),""),
IFERROR(VLOOKUP($O730,all_tags[level],1,FALSE),"")
)</f>
        <v/>
      </c>
      <c r="AF730" s="5" t="str">
        <f>_xlfn.TEXTJOIN("#",TRUE,
IFERROR(VLOOKUP($F730,all_tags[style],1,FALSE),""),
IFERROR(VLOOKUP($G730,all_tags[style],1,FALSE),""),
IFERROR(VLOOKUP($H730,all_tags[style],1,FALSE),""),
IFERROR(VLOOKUP($I730,all_tags[style],1,FALSE),""),
IFERROR(VLOOKUP($J730,all_tags[style],1,FALSE),""),
IFERROR(VLOOKUP($K730,all_tags[style],1,FALSE),""),
IFERROR(VLOOKUP($L730,all_tags[style],1,FALSE),""),
IFERROR(VLOOKUP($M730,all_tags[style],1,FALSE),""),
IFERROR(VLOOKUP($N730,all_tags[style],1,FALSE),""),
IFERROR(VLOOKUP($O730,all_tags[style],1,FALSE),"")
)</f>
        <v/>
      </c>
      <c r="AG730" s="5" t="str">
        <f>_xlfn.TEXTJOIN("#",TRUE,
IFERROR(VLOOKUP($F730,all_tags[theme],1,FALSE),""),
IFERROR(VLOOKUP($G730,all_tags[theme],1,FALSE),""),
IFERROR(VLOOKUP($H730,all_tags[theme],1,FALSE),""),
IFERROR(VLOOKUP($I730,all_tags[theme],1,FALSE),""),
IFERROR(VLOOKUP($J730,all_tags[theme],1,FALSE),""),
IFERROR(VLOOKUP($K730,all_tags[theme],1,FALSE),""),
IFERROR(VLOOKUP($L730,all_tags[theme],1,FALSE),""),
IFERROR(VLOOKUP($M730,all_tags[theme],1,FALSE),""),
IFERROR(VLOOKUP($N730,all_tags[theme],1,FALSE),""),
IFERROR(VLOOKUP($O730,all_tags[theme],1,FALSE),"")
)</f>
        <v/>
      </c>
      <c r="AH730" s="5" t="str">
        <f>_xlfn.TEXTJOIN("#",TRUE,
IFERROR(VLOOKUP($F730,all_tags[topic],1,FALSE),""),
IFERROR(VLOOKUP($G730,all_tags[topic],1,FALSE),""),
IFERROR(VLOOKUP($H730,all_tags[topic],1,FALSE),""),
IFERROR(VLOOKUP($I730,all_tags[topic],1,FALSE),""),
IFERROR(VLOOKUP($J730,all_tags[topic],1,FALSE),""),
IFERROR(VLOOKUP($K730,all_tags[topic],1,FALSE),""),
IFERROR(VLOOKUP($L730,all_tags[topic],1,FALSE),""),
IFERROR(VLOOKUP($M730,all_tags[topic],1,FALSE),""),
IFERROR(VLOOKUP($N730,all_tags[topic],1,FALSE),""),
IFERROR(VLOOKUP($O730,all_tags[topic],1,FALSE),"")
)</f>
        <v>technology</v>
      </c>
      <c r="AI730" s="5" t="str">
        <f>_xlfn.TEXTJOIN("#",TRUE,
IFERROR(VLOOKUP($F730,all_tags[area],1,FALSE),""),
IFERROR(VLOOKUP($G730,all_tags[area],1,FALSE),""),
IFERROR(VLOOKUP($H730,all_tags[area],1,FALSE),""),
IFERROR(VLOOKUP($I730,all_tags[area],1,FALSE),""),
IFERROR(VLOOKUP($J730,all_tags[area],1,FALSE),""),
IFERROR(VLOOKUP($K730,all_tags[area],1,FALSE),""),
IFERROR(VLOOKUP($L730,all_tags[area],1,FALSE),""),
IFERROR(VLOOKUP($M730,all_tags[area],1,FALSE),""),
IFERROR(VLOOKUP($N730,all_tags[area],1,FALSE),""),
IFERROR(VLOOKUP($O730,all_tags[area],1,FALSE),"")
)</f>
        <v>ml</v>
      </c>
      <c r="AJ730" s="5" t="str">
        <f>_xlfn.TEXTJOIN("#",TRUE,
IFERROR(VLOOKUP($F730,all_tags[technology],1,FALSE),""),
IFERROR(VLOOKUP($G730,all_tags[technology],1,FALSE),""),
IFERROR(VLOOKUP($H730,all_tags[technology],1,FALSE),""),
IFERROR(VLOOKUP($I730,all_tags[technology],1,FALSE),""),
IFERROR(VLOOKUP($J730,all_tags[technology],1,FALSE),""),
IFERROR(VLOOKUP($K730,all_tags[technology],1,FALSE),""),
IFERROR(VLOOKUP($L730,all_tags[technology],1,FALSE),""),
IFERROR(VLOOKUP($M730,all_tags[technology],1,FALSE),""),
IFERROR(VLOOKUP($N730,all_tags[technology],1,FALSE),""),
IFERROR(VLOOKUP($O730,all_tags[technology],1,FALSE),"")
)</f>
        <v>javascript</v>
      </c>
      <c r="AK730" s="5" t="str">
        <f>_xlfn.TEXTJOIN("#",TRUE,
IFERROR(VLOOKUP($F730,all_tags[other],1,FALSE),""),
IFERROR(VLOOKUP($G730,all_tags[other],1,FALSE),""),
IFERROR(VLOOKUP($H730,all_tags[other],1,FALSE),""),
IFERROR(VLOOKUP($I730,all_tags[other],1,FALSE),""),
IFERROR(VLOOKUP($J730,all_tags[other],1,FALSE),""),
IFERROR(VLOOKUP($K730,all_tags[other],1,FALSE),""),
IFERROR(VLOOKUP($L730,all_tags[other],1,FALSE),""),
IFERROR(VLOOKUP($M730,all_tags[other],1,FALSE),""),
IFERROR(VLOOKUP($N730,all_tags[other],1,FALSE),""),
IFERROR(VLOOKUP($O730,all_tags[other],1,FALSE),"")
)</f>
        <v/>
      </c>
      <c r="AL730" t="str">
        <f t="shared" si="11"/>
        <v>article;tutorial;technology;ml;javascript</v>
      </c>
    </row>
    <row r="731" spans="1:38" ht="30" x14ac:dyDescent="0.25">
      <c r="A731" t="str">
        <f>source_data[[#This Row],[link_id]]</f>
        <v>L01539</v>
      </c>
      <c r="B731" t="str">
        <f>source_data[[#This Row],[link]]</f>
        <v>https://dev.to/b0nbon1/understanding-big-o-notation-with-javascript-25mc</v>
      </c>
      <c r="C731" t="str">
        <f>source_data[[#This Row],[article_title]]</f>
        <v>Understanding Big-O Notation With JavaScript</v>
      </c>
      <c r="D731" t="str">
        <f>source_data[[#This Row],[concatenate]]</f>
        <v>article;fundamentals;explainer;technology;javascript;mathematics</v>
      </c>
      <c r="E731">
        <f>source_data[[#This Row],[tag_count]]</f>
        <v>5</v>
      </c>
      <c r="F731" t="str" cm="1">
        <f t="array" ref="F731:K731">_xlfn.TEXTSPLIT(Table5[[#This Row],[concatenate]],";")</f>
        <v>article</v>
      </c>
      <c r="G731" t="str">
        <v>fundamentals</v>
      </c>
      <c r="H731" t="str">
        <v>explainer</v>
      </c>
      <c r="I731" t="str">
        <v>technology</v>
      </c>
      <c r="J731" t="str">
        <v>javascript</v>
      </c>
      <c r="K731" t="str">
        <v>mathematics</v>
      </c>
      <c r="Q731">
        <f>IF(ISBLANK(F731),-1,COUNTIF(all_tags[],F731)-COUNTIF(all_tags[category],F731))</f>
        <v>1</v>
      </c>
      <c r="R731">
        <f>IF(ISBLANK(G731),-1,COUNTIF(all_tags[],G731)-COUNTIF(all_tags[category],G731))</f>
        <v>1</v>
      </c>
      <c r="S731">
        <f>IF(ISBLANK(H731),-1,COUNTIF(all_tags[],H731)-COUNTIF(all_tags[category],H731))</f>
        <v>1</v>
      </c>
      <c r="T731">
        <f>IF(ISBLANK(I731),-1,COUNTIF(all_tags[],I731)-COUNTIF(all_tags[category],I731))</f>
        <v>1</v>
      </c>
      <c r="U731">
        <f>IF(ISBLANK(J731),-1,COUNTIF(all_tags[],J731)-COUNTIF(all_tags[category],J731))</f>
        <v>1</v>
      </c>
      <c r="V731">
        <f>IF(ISBLANK(K731),-1,COUNTIF(all_tags[],K731)-COUNTIF(all_tags[category],K731))</f>
        <v>1</v>
      </c>
      <c r="W731">
        <f>IF(ISBLANK(L731),-1,COUNTIF(all_tags[],L731)-COUNTIF(all_tags[category],L731))</f>
        <v>-1</v>
      </c>
      <c r="X731">
        <f>IF(ISBLANK(M731),-1,COUNTIF(all_tags[],M731)-COUNTIF(all_tags[category],M731))</f>
        <v>-1</v>
      </c>
      <c r="Y731">
        <f>IF(ISBLANK(N731),-1,COUNTIF(all_tags[],N731)-COUNTIF(all_tags[category],N731))</f>
        <v>-1</v>
      </c>
      <c r="Z731">
        <f>IF(ISBLANK(O731),-1,COUNTIF(all_tags[],O731)-COUNTIF(all_tags[category],O731))</f>
        <v>-1</v>
      </c>
      <c r="AB731" t="str">
        <f>Table5[[#This Row],[link_id]]</f>
        <v>L01539</v>
      </c>
      <c r="AC731" s="5" t="str">
        <f>_xlfn.TEXTJOIN("#",TRUE,
IFERROR(VLOOKUP($F731,all_tags[format],1,FALSE),""),
IFERROR(VLOOKUP($G731,all_tags[format],1,FALSE),""),
IFERROR(VLOOKUP($H731,all_tags[format],1,FALSE),""),
IFERROR(VLOOKUP($I731,all_tags[format],1,FALSE),""),
IFERROR(VLOOKUP($J731,all_tags[format],1,FALSE),""),
IFERROR(VLOOKUP($K731,all_tags[format],1,FALSE),""),
IFERROR(VLOOKUP($L731,all_tags[format],1,FALSE),""),
IFERROR(VLOOKUP($M731,all_tags[format],1,FALSE),""),
IFERROR(VLOOKUP($N731,all_tags[format],1,FALSE),""),
IFERROR(VLOOKUP($O731,all_tags[format],1,FALSE),"")
)</f>
        <v>article</v>
      </c>
      <c r="AD731" s="5" t="str">
        <f>_xlfn.TEXTJOIN("#",TRUE,
IFERROR(VLOOKUP($F731,all_tags[type],1,FALSE),""),
IFERROR(VLOOKUP($G731,all_tags[type],1,FALSE),""),
IFERROR(VLOOKUP($H731,all_tags[type],1,FALSE),""),
IFERROR(VLOOKUP($I731,all_tags[type],1,FALSE),""),
IFERROR(VLOOKUP($J731,all_tags[type],1,FALSE),""),
IFERROR(VLOOKUP($K731,all_tags[type],1,FALSE),""),
IFERROR(VLOOKUP($L731,all_tags[type],1,FALSE),""),
IFERROR(VLOOKUP($M731,all_tags[type],1,FALSE),""),
IFERROR(VLOOKUP($N731,all_tags[type],1,FALSE),""),
IFERROR(VLOOKUP($O731,all_tags[type],1,FALSE),"")
)</f>
        <v/>
      </c>
      <c r="AE731" s="5" t="str">
        <f>_xlfn.TEXTJOIN("#",TRUE,
IFERROR(VLOOKUP($F731,all_tags[level],1,FALSE),""),
IFERROR(VLOOKUP($G731,all_tags[level],1,FALSE),""),
IFERROR(VLOOKUP($H731,all_tags[level],1,FALSE),""),
IFERROR(VLOOKUP($I731,all_tags[level],1,FALSE),""),
IFERROR(VLOOKUP($J731,all_tags[level],1,FALSE),""),
IFERROR(VLOOKUP($K731,all_tags[level],1,FALSE),""),
IFERROR(VLOOKUP($L731,all_tags[level],1,FALSE),""),
IFERROR(VLOOKUP($M731,all_tags[level],1,FALSE),""),
IFERROR(VLOOKUP($N731,all_tags[level],1,FALSE),""),
IFERROR(VLOOKUP($O731,all_tags[level],1,FALSE),"")
)</f>
        <v>fundamentals#explainer</v>
      </c>
      <c r="AF731" s="5" t="str">
        <f>_xlfn.TEXTJOIN("#",TRUE,
IFERROR(VLOOKUP($F731,all_tags[style],1,FALSE),""),
IFERROR(VLOOKUP($G731,all_tags[style],1,FALSE),""),
IFERROR(VLOOKUP($H731,all_tags[style],1,FALSE),""),
IFERROR(VLOOKUP($I731,all_tags[style],1,FALSE),""),
IFERROR(VLOOKUP($J731,all_tags[style],1,FALSE),""),
IFERROR(VLOOKUP($K731,all_tags[style],1,FALSE),""),
IFERROR(VLOOKUP($L731,all_tags[style],1,FALSE),""),
IFERROR(VLOOKUP($M731,all_tags[style],1,FALSE),""),
IFERROR(VLOOKUP($N731,all_tags[style],1,FALSE),""),
IFERROR(VLOOKUP($O731,all_tags[style],1,FALSE),"")
)</f>
        <v/>
      </c>
      <c r="AG731" s="5" t="str">
        <f>_xlfn.TEXTJOIN("#",TRUE,
IFERROR(VLOOKUP($F731,all_tags[theme],1,FALSE),""),
IFERROR(VLOOKUP($G731,all_tags[theme],1,FALSE),""),
IFERROR(VLOOKUP($H731,all_tags[theme],1,FALSE),""),
IFERROR(VLOOKUP($I731,all_tags[theme],1,FALSE),""),
IFERROR(VLOOKUP($J731,all_tags[theme],1,FALSE),""),
IFERROR(VLOOKUP($K731,all_tags[theme],1,FALSE),""),
IFERROR(VLOOKUP($L731,all_tags[theme],1,FALSE),""),
IFERROR(VLOOKUP($M731,all_tags[theme],1,FALSE),""),
IFERROR(VLOOKUP($N731,all_tags[theme],1,FALSE),""),
IFERROR(VLOOKUP($O731,all_tags[theme],1,FALSE),"")
)</f>
        <v/>
      </c>
      <c r="AH731" s="5" t="str">
        <f>_xlfn.TEXTJOIN("#",TRUE,
IFERROR(VLOOKUP($F731,all_tags[topic],1,FALSE),""),
IFERROR(VLOOKUP($G731,all_tags[topic],1,FALSE),""),
IFERROR(VLOOKUP($H731,all_tags[topic],1,FALSE),""),
IFERROR(VLOOKUP($I731,all_tags[topic],1,FALSE),""),
IFERROR(VLOOKUP($J731,all_tags[topic],1,FALSE),""),
IFERROR(VLOOKUP($K731,all_tags[topic],1,FALSE),""),
IFERROR(VLOOKUP($L731,all_tags[topic],1,FALSE),""),
IFERROR(VLOOKUP($M731,all_tags[topic],1,FALSE),""),
IFERROR(VLOOKUP($N731,all_tags[topic],1,FALSE),""),
IFERROR(VLOOKUP($O731,all_tags[topic],1,FALSE),"")
)</f>
        <v>technology</v>
      </c>
      <c r="AI731" s="5" t="str">
        <f>_xlfn.TEXTJOIN("#",TRUE,
IFERROR(VLOOKUP($F731,all_tags[area],1,FALSE),""),
IFERROR(VLOOKUP($G731,all_tags[area],1,FALSE),""),
IFERROR(VLOOKUP($H731,all_tags[area],1,FALSE),""),
IFERROR(VLOOKUP($I731,all_tags[area],1,FALSE),""),
IFERROR(VLOOKUP($J731,all_tags[area],1,FALSE),""),
IFERROR(VLOOKUP($K731,all_tags[area],1,FALSE),""),
IFERROR(VLOOKUP($L731,all_tags[area],1,FALSE),""),
IFERROR(VLOOKUP($M731,all_tags[area],1,FALSE),""),
IFERROR(VLOOKUP($N731,all_tags[area],1,FALSE),""),
IFERROR(VLOOKUP($O731,all_tags[area],1,FALSE),"")
)</f>
        <v/>
      </c>
      <c r="AJ731" s="5" t="str">
        <f>_xlfn.TEXTJOIN("#",TRUE,
IFERROR(VLOOKUP($F731,all_tags[technology],1,FALSE),""),
IFERROR(VLOOKUP($G731,all_tags[technology],1,FALSE),""),
IFERROR(VLOOKUP($H731,all_tags[technology],1,FALSE),""),
IFERROR(VLOOKUP($I731,all_tags[technology],1,FALSE),""),
IFERROR(VLOOKUP($J731,all_tags[technology],1,FALSE),""),
IFERROR(VLOOKUP($K731,all_tags[technology],1,FALSE),""),
IFERROR(VLOOKUP($L731,all_tags[technology],1,FALSE),""),
IFERROR(VLOOKUP($M731,all_tags[technology],1,FALSE),""),
IFERROR(VLOOKUP($N731,all_tags[technology],1,FALSE),""),
IFERROR(VLOOKUP($O731,all_tags[technology],1,FALSE),"")
)</f>
        <v>javascript</v>
      </c>
      <c r="AK731" s="5" t="str">
        <f>_xlfn.TEXTJOIN("#",TRUE,
IFERROR(VLOOKUP($F731,all_tags[other],1,FALSE),""),
IFERROR(VLOOKUP($G731,all_tags[other],1,FALSE),""),
IFERROR(VLOOKUP($H731,all_tags[other],1,FALSE),""),
IFERROR(VLOOKUP($I731,all_tags[other],1,FALSE),""),
IFERROR(VLOOKUP($J731,all_tags[other],1,FALSE),""),
IFERROR(VLOOKUP($K731,all_tags[other],1,FALSE),""),
IFERROR(VLOOKUP($L731,all_tags[other],1,FALSE),""),
IFERROR(VLOOKUP($M731,all_tags[other],1,FALSE),""),
IFERROR(VLOOKUP($N731,all_tags[other],1,FALSE),""),
IFERROR(VLOOKUP($O731,all_tags[other],1,FALSE),"")
)</f>
        <v>mathematics</v>
      </c>
      <c r="AL731" t="str">
        <f t="shared" si="11"/>
        <v>article;fundamentals;explainer;technology;javascript;mathematics</v>
      </c>
    </row>
    <row r="732" spans="1:38" x14ac:dyDescent="0.25">
      <c r="A732" t="str">
        <f>source_data[[#This Row],[link_id]]</f>
        <v>L01541</v>
      </c>
      <c r="B732" t="str">
        <f>source_data[[#This Row],[link]]</f>
        <v>https://www.nodebox.net/node/documentation/tutorial/animation.html</v>
      </c>
      <c r="C732" t="str">
        <f>source_data[[#This Row],[article_title]]</f>
        <v>Basic Animation</v>
      </c>
      <c r="D732" t="str">
        <f>source_data[[#This Row],[concatenate]]</f>
        <v>how-to;data-viz;tool;animation</v>
      </c>
      <c r="E732">
        <f>source_data[[#This Row],[tag_count]]</f>
        <v>5</v>
      </c>
      <c r="F732" t="str" cm="1">
        <f t="array" ref="F732:I732">_xlfn.TEXTSPLIT(Table5[[#This Row],[concatenate]],";")</f>
        <v>how-to</v>
      </c>
      <c r="G732" t="str">
        <v>data-viz</v>
      </c>
      <c r="H732" t="str">
        <v>tool</v>
      </c>
      <c r="I732" t="str">
        <v>animation</v>
      </c>
      <c r="Q732">
        <f>IF(ISBLANK(F732),-1,COUNTIF(all_tags[],F732)-COUNTIF(all_tags[category],F732))</f>
        <v>1</v>
      </c>
      <c r="R732">
        <f>IF(ISBLANK(G732),-1,COUNTIF(all_tags[],G732)-COUNTIF(all_tags[category],G732))</f>
        <v>1</v>
      </c>
      <c r="S732">
        <f>IF(ISBLANK(H732),-1,COUNTIF(all_tags[],H732)-COUNTIF(all_tags[category],H732))</f>
        <v>1</v>
      </c>
      <c r="T732">
        <f>IF(ISBLANK(I732),-1,COUNTIF(all_tags[],I732)-COUNTIF(all_tags[category],I732))</f>
        <v>1</v>
      </c>
      <c r="U732">
        <f>IF(ISBLANK(J732),-1,COUNTIF(all_tags[],J732)-COUNTIF(all_tags[category],J732))</f>
        <v>-1</v>
      </c>
      <c r="V732">
        <f>IF(ISBLANK(K732),-1,COUNTIF(all_tags[],K732)-COUNTIF(all_tags[category],K732))</f>
        <v>-1</v>
      </c>
      <c r="W732">
        <f>IF(ISBLANK(L732),-1,COUNTIF(all_tags[],L732)-COUNTIF(all_tags[category],L732))</f>
        <v>-1</v>
      </c>
      <c r="X732">
        <f>IF(ISBLANK(M732),-1,COUNTIF(all_tags[],M732)-COUNTIF(all_tags[category],M732))</f>
        <v>-1</v>
      </c>
      <c r="Y732">
        <f>IF(ISBLANK(N732),-1,COUNTIF(all_tags[],N732)-COUNTIF(all_tags[category],N732))</f>
        <v>-1</v>
      </c>
      <c r="Z732">
        <f>IF(ISBLANK(O732),-1,COUNTIF(all_tags[],O732)-COUNTIF(all_tags[category],O732))</f>
        <v>-1</v>
      </c>
      <c r="AB732" t="str">
        <f>Table5[[#This Row],[link_id]]</f>
        <v>L01541</v>
      </c>
      <c r="AC732" s="5" t="str">
        <f>_xlfn.TEXTJOIN("#",TRUE,
IFERROR(VLOOKUP($F732,all_tags[format],1,FALSE),""),
IFERROR(VLOOKUP($G732,all_tags[format],1,FALSE),""),
IFERROR(VLOOKUP($H732,all_tags[format],1,FALSE),""),
IFERROR(VLOOKUP($I732,all_tags[format],1,FALSE),""),
IFERROR(VLOOKUP($J732,all_tags[format],1,FALSE),""),
IFERROR(VLOOKUP($K732,all_tags[format],1,FALSE),""),
IFERROR(VLOOKUP($L732,all_tags[format],1,FALSE),""),
IFERROR(VLOOKUP($M732,all_tags[format],1,FALSE),""),
IFERROR(VLOOKUP($N732,all_tags[format],1,FALSE),""),
IFERROR(VLOOKUP($O732,all_tags[format],1,FALSE),"")
)</f>
        <v/>
      </c>
      <c r="AD732" s="5" t="str">
        <f>_xlfn.TEXTJOIN("#",TRUE,
IFERROR(VLOOKUP($F732,all_tags[type],1,FALSE),""),
IFERROR(VLOOKUP($G732,all_tags[type],1,FALSE),""),
IFERROR(VLOOKUP($H732,all_tags[type],1,FALSE),""),
IFERROR(VLOOKUP($I732,all_tags[type],1,FALSE),""),
IFERROR(VLOOKUP($J732,all_tags[type],1,FALSE),""),
IFERROR(VLOOKUP($K732,all_tags[type],1,FALSE),""),
IFERROR(VLOOKUP($L732,all_tags[type],1,FALSE),""),
IFERROR(VLOOKUP($M732,all_tags[type],1,FALSE),""),
IFERROR(VLOOKUP($N732,all_tags[type],1,FALSE),""),
IFERROR(VLOOKUP($O732,all_tags[type],1,FALSE),"")
)</f>
        <v>how-to</v>
      </c>
      <c r="AE732" s="5" t="str">
        <f>_xlfn.TEXTJOIN("#",TRUE,
IFERROR(VLOOKUP($F732,all_tags[level],1,FALSE),""),
IFERROR(VLOOKUP($G732,all_tags[level],1,FALSE),""),
IFERROR(VLOOKUP($H732,all_tags[level],1,FALSE),""),
IFERROR(VLOOKUP($I732,all_tags[level],1,FALSE),""),
IFERROR(VLOOKUP($J732,all_tags[level],1,FALSE),""),
IFERROR(VLOOKUP($K732,all_tags[level],1,FALSE),""),
IFERROR(VLOOKUP($L732,all_tags[level],1,FALSE),""),
IFERROR(VLOOKUP($M732,all_tags[level],1,FALSE),""),
IFERROR(VLOOKUP($N732,all_tags[level],1,FALSE),""),
IFERROR(VLOOKUP($O732,all_tags[level],1,FALSE),"")
)</f>
        <v/>
      </c>
      <c r="AF732" s="5" t="str">
        <f>_xlfn.TEXTJOIN("#",TRUE,
IFERROR(VLOOKUP($F732,all_tags[style],1,FALSE),""),
IFERROR(VLOOKUP($G732,all_tags[style],1,FALSE),""),
IFERROR(VLOOKUP($H732,all_tags[style],1,FALSE),""),
IFERROR(VLOOKUP($I732,all_tags[style],1,FALSE),""),
IFERROR(VLOOKUP($J732,all_tags[style],1,FALSE),""),
IFERROR(VLOOKUP($K732,all_tags[style],1,FALSE),""),
IFERROR(VLOOKUP($L732,all_tags[style],1,FALSE),""),
IFERROR(VLOOKUP($M732,all_tags[style],1,FALSE),""),
IFERROR(VLOOKUP($N732,all_tags[style],1,FALSE),""),
IFERROR(VLOOKUP($O732,all_tags[style],1,FALSE),"")
)</f>
        <v/>
      </c>
      <c r="AG732" s="5" t="str">
        <f>_xlfn.TEXTJOIN("#",TRUE,
IFERROR(VLOOKUP($F732,all_tags[theme],1,FALSE),""),
IFERROR(VLOOKUP($G732,all_tags[theme],1,FALSE),""),
IFERROR(VLOOKUP($H732,all_tags[theme],1,FALSE),""),
IFERROR(VLOOKUP($I732,all_tags[theme],1,FALSE),""),
IFERROR(VLOOKUP($J732,all_tags[theme],1,FALSE),""),
IFERROR(VLOOKUP($K732,all_tags[theme],1,FALSE),""),
IFERROR(VLOOKUP($L732,all_tags[theme],1,FALSE),""),
IFERROR(VLOOKUP($M732,all_tags[theme],1,FALSE),""),
IFERROR(VLOOKUP($N732,all_tags[theme],1,FALSE),""),
IFERROR(VLOOKUP($O732,all_tags[theme],1,FALSE),"")
)</f>
        <v>data-viz</v>
      </c>
      <c r="AH732" s="5" t="str">
        <f>_xlfn.TEXTJOIN("#",TRUE,
IFERROR(VLOOKUP($F732,all_tags[topic],1,FALSE),""),
IFERROR(VLOOKUP($G732,all_tags[topic],1,FALSE),""),
IFERROR(VLOOKUP($H732,all_tags[topic],1,FALSE),""),
IFERROR(VLOOKUP($I732,all_tags[topic],1,FALSE),""),
IFERROR(VLOOKUP($J732,all_tags[topic],1,FALSE),""),
IFERROR(VLOOKUP($K732,all_tags[topic],1,FALSE),""),
IFERROR(VLOOKUP($L732,all_tags[topic],1,FALSE),""),
IFERROR(VLOOKUP($M732,all_tags[topic],1,FALSE),""),
IFERROR(VLOOKUP($N732,all_tags[topic],1,FALSE),""),
IFERROR(VLOOKUP($O732,all_tags[topic],1,FALSE),"")
)</f>
        <v>tool</v>
      </c>
      <c r="AI732" s="5" t="str">
        <f>_xlfn.TEXTJOIN("#",TRUE,
IFERROR(VLOOKUP($F732,all_tags[area],1,FALSE),""),
IFERROR(VLOOKUP($G732,all_tags[area],1,FALSE),""),
IFERROR(VLOOKUP($H732,all_tags[area],1,FALSE),""),
IFERROR(VLOOKUP($I732,all_tags[area],1,FALSE),""),
IFERROR(VLOOKUP($J732,all_tags[area],1,FALSE),""),
IFERROR(VLOOKUP($K732,all_tags[area],1,FALSE),""),
IFERROR(VLOOKUP($L732,all_tags[area],1,FALSE),""),
IFERROR(VLOOKUP($M732,all_tags[area],1,FALSE),""),
IFERROR(VLOOKUP($N732,all_tags[area],1,FALSE),""),
IFERROR(VLOOKUP($O732,all_tags[area],1,FALSE),"")
)</f>
        <v>animation</v>
      </c>
      <c r="AJ732" s="5" t="str">
        <f>_xlfn.TEXTJOIN("#",TRUE,
IFERROR(VLOOKUP($F732,all_tags[technology],1,FALSE),""),
IFERROR(VLOOKUP($G732,all_tags[technology],1,FALSE),""),
IFERROR(VLOOKUP($H732,all_tags[technology],1,FALSE),""),
IFERROR(VLOOKUP($I732,all_tags[technology],1,FALSE),""),
IFERROR(VLOOKUP($J732,all_tags[technology],1,FALSE),""),
IFERROR(VLOOKUP($K732,all_tags[technology],1,FALSE),""),
IFERROR(VLOOKUP($L732,all_tags[technology],1,FALSE),""),
IFERROR(VLOOKUP($M732,all_tags[technology],1,FALSE),""),
IFERROR(VLOOKUP($N732,all_tags[technology],1,FALSE),""),
IFERROR(VLOOKUP($O732,all_tags[technology],1,FALSE),"")
)</f>
        <v/>
      </c>
      <c r="AK732" s="5" t="str">
        <f>_xlfn.TEXTJOIN("#",TRUE,
IFERROR(VLOOKUP($F732,all_tags[other],1,FALSE),""),
IFERROR(VLOOKUP($G732,all_tags[other],1,FALSE),""),
IFERROR(VLOOKUP($H732,all_tags[other],1,FALSE),""),
IFERROR(VLOOKUP($I732,all_tags[other],1,FALSE),""),
IFERROR(VLOOKUP($J732,all_tags[other],1,FALSE),""),
IFERROR(VLOOKUP($K732,all_tags[other],1,FALSE),""),
IFERROR(VLOOKUP($L732,all_tags[other],1,FALSE),""),
IFERROR(VLOOKUP($M732,all_tags[other],1,FALSE),""),
IFERROR(VLOOKUP($N732,all_tags[other],1,FALSE),""),
IFERROR(VLOOKUP($O732,all_tags[other],1,FALSE),"")
)</f>
        <v/>
      </c>
      <c r="AL732" t="str">
        <f t="shared" si="11"/>
        <v>how-to;data-viz;tool;animation</v>
      </c>
    </row>
    <row r="733" spans="1:38" x14ac:dyDescent="0.25">
      <c r="A733" t="str">
        <f>source_data[[#This Row],[link_id]]</f>
        <v>L01542</v>
      </c>
      <c r="B733" t="str">
        <f>source_data[[#This Row],[link]]</f>
        <v>http://plantuml.com/component-diagram</v>
      </c>
      <c r="C733" t="str">
        <f>source_data[[#This Row],[article_title]]</f>
        <v>Component DiagramEdit in DokuwikiEdit in AsciidocEdit in Markdown</v>
      </c>
      <c r="D733" t="str">
        <f>source_data[[#This Row],[concatenate]]</f>
        <v>site;explainer;method;tool;technique;model</v>
      </c>
      <c r="E733">
        <f>source_data[[#This Row],[tag_count]]</f>
        <v>5</v>
      </c>
      <c r="F733" t="str" cm="1">
        <f t="array" ref="F733:K733">_xlfn.TEXTSPLIT(Table5[[#This Row],[concatenate]],";")</f>
        <v>site</v>
      </c>
      <c r="G733" t="str">
        <v>explainer</v>
      </c>
      <c r="H733" t="str">
        <v>method</v>
      </c>
      <c r="I733" t="str">
        <v>tool</v>
      </c>
      <c r="J733" t="str">
        <v>technique</v>
      </c>
      <c r="K733" t="str">
        <v>model</v>
      </c>
      <c r="Q733">
        <f>IF(ISBLANK(F733),-1,COUNTIF(all_tags[],F733)-COUNTIF(all_tags[category],F733))</f>
        <v>1</v>
      </c>
      <c r="R733">
        <f>IF(ISBLANK(G733),-1,COUNTIF(all_tags[],G733)-COUNTIF(all_tags[category],G733))</f>
        <v>1</v>
      </c>
      <c r="S733">
        <f>IF(ISBLANK(H733),-1,COUNTIF(all_tags[],H733)-COUNTIF(all_tags[category],H733))</f>
        <v>1</v>
      </c>
      <c r="T733">
        <f>IF(ISBLANK(I733),-1,COUNTIF(all_tags[],I733)-COUNTIF(all_tags[category],I733))</f>
        <v>1</v>
      </c>
      <c r="U733">
        <f>IF(ISBLANK(J733),-1,COUNTIF(all_tags[],J733)-COUNTIF(all_tags[category],J733))</f>
        <v>1</v>
      </c>
      <c r="V733">
        <f>IF(ISBLANK(K733),-1,COUNTIF(all_tags[],K733)-COUNTIF(all_tags[category],K733))</f>
        <v>1</v>
      </c>
      <c r="W733">
        <f>IF(ISBLANK(L733),-1,COUNTIF(all_tags[],L733)-COUNTIF(all_tags[category],L733))</f>
        <v>-1</v>
      </c>
      <c r="X733">
        <f>IF(ISBLANK(M733),-1,COUNTIF(all_tags[],M733)-COUNTIF(all_tags[category],M733))</f>
        <v>-1</v>
      </c>
      <c r="Y733">
        <f>IF(ISBLANK(N733),-1,COUNTIF(all_tags[],N733)-COUNTIF(all_tags[category],N733))</f>
        <v>-1</v>
      </c>
      <c r="Z733">
        <f>IF(ISBLANK(O733),-1,COUNTIF(all_tags[],O733)-COUNTIF(all_tags[category],O733))</f>
        <v>-1</v>
      </c>
      <c r="AB733" t="str">
        <f>Table5[[#This Row],[link_id]]</f>
        <v>L01542</v>
      </c>
      <c r="AC733" s="5" t="str">
        <f>_xlfn.TEXTJOIN("#",TRUE,
IFERROR(VLOOKUP($F733,all_tags[format],1,FALSE),""),
IFERROR(VLOOKUP($G733,all_tags[format],1,FALSE),""),
IFERROR(VLOOKUP($H733,all_tags[format],1,FALSE),""),
IFERROR(VLOOKUP($I733,all_tags[format],1,FALSE),""),
IFERROR(VLOOKUP($J733,all_tags[format],1,FALSE),""),
IFERROR(VLOOKUP($K733,all_tags[format],1,FALSE),""),
IFERROR(VLOOKUP($L733,all_tags[format],1,FALSE),""),
IFERROR(VLOOKUP($M733,all_tags[format],1,FALSE),""),
IFERROR(VLOOKUP($N733,all_tags[format],1,FALSE),""),
IFERROR(VLOOKUP($O733,all_tags[format],1,FALSE),"")
)</f>
        <v>site</v>
      </c>
      <c r="AD733" s="5" t="str">
        <f>_xlfn.TEXTJOIN("#",TRUE,
IFERROR(VLOOKUP($F733,all_tags[type],1,FALSE),""),
IFERROR(VLOOKUP($G733,all_tags[type],1,FALSE),""),
IFERROR(VLOOKUP($H733,all_tags[type],1,FALSE),""),
IFERROR(VLOOKUP($I733,all_tags[type],1,FALSE),""),
IFERROR(VLOOKUP($J733,all_tags[type],1,FALSE),""),
IFERROR(VLOOKUP($K733,all_tags[type],1,FALSE),""),
IFERROR(VLOOKUP($L733,all_tags[type],1,FALSE),""),
IFERROR(VLOOKUP($M733,all_tags[type],1,FALSE),""),
IFERROR(VLOOKUP($N733,all_tags[type],1,FALSE),""),
IFERROR(VLOOKUP($O733,all_tags[type],1,FALSE),"")
)</f>
        <v/>
      </c>
      <c r="AE733" s="5" t="str">
        <f>_xlfn.TEXTJOIN("#",TRUE,
IFERROR(VLOOKUP($F733,all_tags[level],1,FALSE),""),
IFERROR(VLOOKUP($G733,all_tags[level],1,FALSE),""),
IFERROR(VLOOKUP($H733,all_tags[level],1,FALSE),""),
IFERROR(VLOOKUP($I733,all_tags[level],1,FALSE),""),
IFERROR(VLOOKUP($J733,all_tags[level],1,FALSE),""),
IFERROR(VLOOKUP($K733,all_tags[level],1,FALSE),""),
IFERROR(VLOOKUP($L733,all_tags[level],1,FALSE),""),
IFERROR(VLOOKUP($M733,all_tags[level],1,FALSE),""),
IFERROR(VLOOKUP($N733,all_tags[level],1,FALSE),""),
IFERROR(VLOOKUP($O733,all_tags[level],1,FALSE),"")
)</f>
        <v>explainer</v>
      </c>
      <c r="AF733" s="5" t="str">
        <f>_xlfn.TEXTJOIN("#",TRUE,
IFERROR(VLOOKUP($F733,all_tags[style],1,FALSE),""),
IFERROR(VLOOKUP($G733,all_tags[style],1,FALSE),""),
IFERROR(VLOOKUP($H733,all_tags[style],1,FALSE),""),
IFERROR(VLOOKUP($I733,all_tags[style],1,FALSE),""),
IFERROR(VLOOKUP($J733,all_tags[style],1,FALSE),""),
IFERROR(VLOOKUP($K733,all_tags[style],1,FALSE),""),
IFERROR(VLOOKUP($L733,all_tags[style],1,FALSE),""),
IFERROR(VLOOKUP($M733,all_tags[style],1,FALSE),""),
IFERROR(VLOOKUP($N733,all_tags[style],1,FALSE),""),
IFERROR(VLOOKUP($O733,all_tags[style],1,FALSE),"")
)</f>
        <v/>
      </c>
      <c r="AG733" s="5" t="str">
        <f>_xlfn.TEXTJOIN("#",TRUE,
IFERROR(VLOOKUP($F733,all_tags[theme],1,FALSE),""),
IFERROR(VLOOKUP($G733,all_tags[theme],1,FALSE),""),
IFERROR(VLOOKUP($H733,all_tags[theme],1,FALSE),""),
IFERROR(VLOOKUP($I733,all_tags[theme],1,FALSE),""),
IFERROR(VLOOKUP($J733,all_tags[theme],1,FALSE),""),
IFERROR(VLOOKUP($K733,all_tags[theme],1,FALSE),""),
IFERROR(VLOOKUP($L733,all_tags[theme],1,FALSE),""),
IFERROR(VLOOKUP($M733,all_tags[theme],1,FALSE),""),
IFERROR(VLOOKUP($N733,all_tags[theme],1,FALSE),""),
IFERROR(VLOOKUP($O733,all_tags[theme],1,FALSE),"")
)</f>
        <v/>
      </c>
      <c r="AH733" s="5" t="str">
        <f>_xlfn.TEXTJOIN("#",TRUE,
IFERROR(VLOOKUP($F733,all_tags[topic],1,FALSE),""),
IFERROR(VLOOKUP($G733,all_tags[topic],1,FALSE),""),
IFERROR(VLOOKUP($H733,all_tags[topic],1,FALSE),""),
IFERROR(VLOOKUP($I733,all_tags[topic],1,FALSE),""),
IFERROR(VLOOKUP($J733,all_tags[topic],1,FALSE),""),
IFERROR(VLOOKUP($K733,all_tags[topic],1,FALSE),""),
IFERROR(VLOOKUP($L733,all_tags[topic],1,FALSE),""),
IFERROR(VLOOKUP($M733,all_tags[topic],1,FALSE),""),
IFERROR(VLOOKUP($N733,all_tags[topic],1,FALSE),""),
IFERROR(VLOOKUP($O733,all_tags[topic],1,FALSE),"")
)</f>
        <v>method#tool#technique</v>
      </c>
      <c r="AI733" s="5" t="str">
        <f>_xlfn.TEXTJOIN("#",TRUE,
IFERROR(VLOOKUP($F733,all_tags[area],1,FALSE),""),
IFERROR(VLOOKUP($G733,all_tags[area],1,FALSE),""),
IFERROR(VLOOKUP($H733,all_tags[area],1,FALSE),""),
IFERROR(VLOOKUP($I733,all_tags[area],1,FALSE),""),
IFERROR(VLOOKUP($J733,all_tags[area],1,FALSE),""),
IFERROR(VLOOKUP($K733,all_tags[area],1,FALSE),""),
IFERROR(VLOOKUP($L733,all_tags[area],1,FALSE),""),
IFERROR(VLOOKUP($M733,all_tags[area],1,FALSE),""),
IFERROR(VLOOKUP($N733,all_tags[area],1,FALSE),""),
IFERROR(VLOOKUP($O733,all_tags[area],1,FALSE),"")
)</f>
        <v>model</v>
      </c>
      <c r="AJ733" s="5" t="str">
        <f>_xlfn.TEXTJOIN("#",TRUE,
IFERROR(VLOOKUP($F733,all_tags[technology],1,FALSE),""),
IFERROR(VLOOKUP($G733,all_tags[technology],1,FALSE),""),
IFERROR(VLOOKUP($H733,all_tags[technology],1,FALSE),""),
IFERROR(VLOOKUP($I733,all_tags[technology],1,FALSE),""),
IFERROR(VLOOKUP($J733,all_tags[technology],1,FALSE),""),
IFERROR(VLOOKUP($K733,all_tags[technology],1,FALSE),""),
IFERROR(VLOOKUP($L733,all_tags[technology],1,FALSE),""),
IFERROR(VLOOKUP($M733,all_tags[technology],1,FALSE),""),
IFERROR(VLOOKUP($N733,all_tags[technology],1,FALSE),""),
IFERROR(VLOOKUP($O733,all_tags[technology],1,FALSE),"")
)</f>
        <v/>
      </c>
      <c r="AK733" s="5" t="str">
        <f>_xlfn.TEXTJOIN("#",TRUE,
IFERROR(VLOOKUP($F733,all_tags[other],1,FALSE),""),
IFERROR(VLOOKUP($G733,all_tags[other],1,FALSE),""),
IFERROR(VLOOKUP($H733,all_tags[other],1,FALSE),""),
IFERROR(VLOOKUP($I733,all_tags[other],1,FALSE),""),
IFERROR(VLOOKUP($J733,all_tags[other],1,FALSE),""),
IFERROR(VLOOKUP($K733,all_tags[other],1,FALSE),""),
IFERROR(VLOOKUP($L733,all_tags[other],1,FALSE),""),
IFERROR(VLOOKUP($M733,all_tags[other],1,FALSE),""),
IFERROR(VLOOKUP($N733,all_tags[other],1,FALSE),""),
IFERROR(VLOOKUP($O733,all_tags[other],1,FALSE),"")
)</f>
        <v/>
      </c>
      <c r="AL733" t="str">
        <f t="shared" si="11"/>
        <v>site;explainer;method;tool;technique;model</v>
      </c>
    </row>
    <row r="734" spans="1:38" x14ac:dyDescent="0.25">
      <c r="A734" t="str">
        <f>source_data[[#This Row],[link_id]]</f>
        <v>L01543</v>
      </c>
      <c r="B734" t="str">
        <f>source_data[[#This Row],[link]]</f>
        <v>https://mindmatters.ai/2019/08/why-was-ibm-watson-a-flop-in-medicine/</v>
      </c>
      <c r="C734" t="str">
        <f>source_data[[#This Row],[article_title]]</f>
        <v>Why Was IBM Watson a Flop in Medicine?</v>
      </c>
      <c r="D734" t="str">
        <f>source_data[[#This Row],[concatenate]]</f>
        <v>podcast;cautionary-tale;ai</v>
      </c>
      <c r="E734">
        <f>source_data[[#This Row],[tag_count]]</f>
        <v>4</v>
      </c>
      <c r="F734" t="str" cm="1">
        <f t="array" ref="F734:H734">_xlfn.TEXTSPLIT(Table5[[#This Row],[concatenate]],";")</f>
        <v>podcast</v>
      </c>
      <c r="G734" t="str">
        <v>cautionary-tale</v>
      </c>
      <c r="H734" t="str">
        <v>ai</v>
      </c>
      <c r="Q734">
        <f>IF(ISBLANK(F734),-1,COUNTIF(all_tags[],F734)-COUNTIF(all_tags[category],F734))</f>
        <v>1</v>
      </c>
      <c r="R734">
        <f>IF(ISBLANK(G734),-1,COUNTIF(all_tags[],G734)-COUNTIF(all_tags[category],G734))</f>
        <v>1</v>
      </c>
      <c r="S734">
        <f>IF(ISBLANK(H734),-1,COUNTIF(all_tags[],H734)-COUNTIF(all_tags[category],H734))</f>
        <v>1</v>
      </c>
      <c r="T734">
        <f>IF(ISBLANK(I734),-1,COUNTIF(all_tags[],I734)-COUNTIF(all_tags[category],I734))</f>
        <v>-1</v>
      </c>
      <c r="U734">
        <f>IF(ISBLANK(J734),-1,COUNTIF(all_tags[],J734)-COUNTIF(all_tags[category],J734))</f>
        <v>-1</v>
      </c>
      <c r="V734">
        <f>IF(ISBLANK(K734),-1,COUNTIF(all_tags[],K734)-COUNTIF(all_tags[category],K734))</f>
        <v>-1</v>
      </c>
      <c r="W734">
        <f>IF(ISBLANK(L734),-1,COUNTIF(all_tags[],L734)-COUNTIF(all_tags[category],L734))</f>
        <v>-1</v>
      </c>
      <c r="X734">
        <f>IF(ISBLANK(M734),-1,COUNTIF(all_tags[],M734)-COUNTIF(all_tags[category],M734))</f>
        <v>-1</v>
      </c>
      <c r="Y734">
        <f>IF(ISBLANK(N734),-1,COUNTIF(all_tags[],N734)-COUNTIF(all_tags[category],N734))</f>
        <v>-1</v>
      </c>
      <c r="Z734">
        <f>IF(ISBLANK(O734),-1,COUNTIF(all_tags[],O734)-COUNTIF(all_tags[category],O734))</f>
        <v>-1</v>
      </c>
      <c r="AB734" t="str">
        <f>Table5[[#This Row],[link_id]]</f>
        <v>L01543</v>
      </c>
      <c r="AC734" s="5" t="str">
        <f>_xlfn.TEXTJOIN("#",TRUE,
IFERROR(VLOOKUP($F734,all_tags[format],1,FALSE),""),
IFERROR(VLOOKUP($G734,all_tags[format],1,FALSE),""),
IFERROR(VLOOKUP($H734,all_tags[format],1,FALSE),""),
IFERROR(VLOOKUP($I734,all_tags[format],1,FALSE),""),
IFERROR(VLOOKUP($J734,all_tags[format],1,FALSE),""),
IFERROR(VLOOKUP($K734,all_tags[format],1,FALSE),""),
IFERROR(VLOOKUP($L734,all_tags[format],1,FALSE),""),
IFERROR(VLOOKUP($M734,all_tags[format],1,FALSE),""),
IFERROR(VLOOKUP($N734,all_tags[format],1,FALSE),""),
IFERROR(VLOOKUP($O734,all_tags[format],1,FALSE),"")
)</f>
        <v>podcast</v>
      </c>
      <c r="AD734" s="5" t="str">
        <f>_xlfn.TEXTJOIN("#",TRUE,
IFERROR(VLOOKUP($F734,all_tags[type],1,FALSE),""),
IFERROR(VLOOKUP($G734,all_tags[type],1,FALSE),""),
IFERROR(VLOOKUP($H734,all_tags[type],1,FALSE),""),
IFERROR(VLOOKUP($I734,all_tags[type],1,FALSE),""),
IFERROR(VLOOKUP($J734,all_tags[type],1,FALSE),""),
IFERROR(VLOOKUP($K734,all_tags[type],1,FALSE),""),
IFERROR(VLOOKUP($L734,all_tags[type],1,FALSE),""),
IFERROR(VLOOKUP($M734,all_tags[type],1,FALSE),""),
IFERROR(VLOOKUP($N734,all_tags[type],1,FALSE),""),
IFERROR(VLOOKUP($O734,all_tags[type],1,FALSE),"")
)</f>
        <v/>
      </c>
      <c r="AE734" s="5" t="str">
        <f>_xlfn.TEXTJOIN("#",TRUE,
IFERROR(VLOOKUP($F734,all_tags[level],1,FALSE),""),
IFERROR(VLOOKUP($G734,all_tags[level],1,FALSE),""),
IFERROR(VLOOKUP($H734,all_tags[level],1,FALSE),""),
IFERROR(VLOOKUP($I734,all_tags[level],1,FALSE),""),
IFERROR(VLOOKUP($J734,all_tags[level],1,FALSE),""),
IFERROR(VLOOKUP($K734,all_tags[level],1,FALSE),""),
IFERROR(VLOOKUP($L734,all_tags[level],1,FALSE),""),
IFERROR(VLOOKUP($M734,all_tags[level],1,FALSE),""),
IFERROR(VLOOKUP($N734,all_tags[level],1,FALSE),""),
IFERROR(VLOOKUP($O734,all_tags[level],1,FALSE),"")
)</f>
        <v/>
      </c>
      <c r="AF734" s="5" t="str">
        <f>_xlfn.TEXTJOIN("#",TRUE,
IFERROR(VLOOKUP($F734,all_tags[style],1,FALSE),""),
IFERROR(VLOOKUP($G734,all_tags[style],1,FALSE),""),
IFERROR(VLOOKUP($H734,all_tags[style],1,FALSE),""),
IFERROR(VLOOKUP($I734,all_tags[style],1,FALSE),""),
IFERROR(VLOOKUP($J734,all_tags[style],1,FALSE),""),
IFERROR(VLOOKUP($K734,all_tags[style],1,FALSE),""),
IFERROR(VLOOKUP($L734,all_tags[style],1,FALSE),""),
IFERROR(VLOOKUP($M734,all_tags[style],1,FALSE),""),
IFERROR(VLOOKUP($N734,all_tags[style],1,FALSE),""),
IFERROR(VLOOKUP($O734,all_tags[style],1,FALSE),"")
)</f>
        <v>cautionary-tale</v>
      </c>
      <c r="AG734" s="5" t="str">
        <f>_xlfn.TEXTJOIN("#",TRUE,
IFERROR(VLOOKUP($F734,all_tags[theme],1,FALSE),""),
IFERROR(VLOOKUP($G734,all_tags[theme],1,FALSE),""),
IFERROR(VLOOKUP($H734,all_tags[theme],1,FALSE),""),
IFERROR(VLOOKUP($I734,all_tags[theme],1,FALSE),""),
IFERROR(VLOOKUP($J734,all_tags[theme],1,FALSE),""),
IFERROR(VLOOKUP($K734,all_tags[theme],1,FALSE),""),
IFERROR(VLOOKUP($L734,all_tags[theme],1,FALSE),""),
IFERROR(VLOOKUP($M734,all_tags[theme],1,FALSE),""),
IFERROR(VLOOKUP($N734,all_tags[theme],1,FALSE),""),
IFERROR(VLOOKUP($O734,all_tags[theme],1,FALSE),"")
)</f>
        <v/>
      </c>
      <c r="AH734" s="5" t="str">
        <f>_xlfn.TEXTJOIN("#",TRUE,
IFERROR(VLOOKUP($F734,all_tags[topic],1,FALSE),""),
IFERROR(VLOOKUP($G734,all_tags[topic],1,FALSE),""),
IFERROR(VLOOKUP($H734,all_tags[topic],1,FALSE),""),
IFERROR(VLOOKUP($I734,all_tags[topic],1,FALSE),""),
IFERROR(VLOOKUP($J734,all_tags[topic],1,FALSE),""),
IFERROR(VLOOKUP($K734,all_tags[topic],1,FALSE),""),
IFERROR(VLOOKUP($L734,all_tags[topic],1,FALSE),""),
IFERROR(VLOOKUP($M734,all_tags[topic],1,FALSE),""),
IFERROR(VLOOKUP($N734,all_tags[topic],1,FALSE),""),
IFERROR(VLOOKUP($O734,all_tags[topic],1,FALSE),"")
)</f>
        <v/>
      </c>
      <c r="AI734" s="5" t="str">
        <f>_xlfn.TEXTJOIN("#",TRUE,
IFERROR(VLOOKUP($F734,all_tags[area],1,FALSE),""),
IFERROR(VLOOKUP($G734,all_tags[area],1,FALSE),""),
IFERROR(VLOOKUP($H734,all_tags[area],1,FALSE),""),
IFERROR(VLOOKUP($I734,all_tags[area],1,FALSE),""),
IFERROR(VLOOKUP($J734,all_tags[area],1,FALSE),""),
IFERROR(VLOOKUP($K734,all_tags[area],1,FALSE),""),
IFERROR(VLOOKUP($L734,all_tags[area],1,FALSE),""),
IFERROR(VLOOKUP($M734,all_tags[area],1,FALSE),""),
IFERROR(VLOOKUP($N734,all_tags[area],1,FALSE),""),
IFERROR(VLOOKUP($O734,all_tags[area],1,FALSE),"")
)</f>
        <v>ai</v>
      </c>
      <c r="AJ734" s="5" t="str">
        <f>_xlfn.TEXTJOIN("#",TRUE,
IFERROR(VLOOKUP($F734,all_tags[technology],1,FALSE),""),
IFERROR(VLOOKUP($G734,all_tags[technology],1,FALSE),""),
IFERROR(VLOOKUP($H734,all_tags[technology],1,FALSE),""),
IFERROR(VLOOKUP($I734,all_tags[technology],1,FALSE),""),
IFERROR(VLOOKUP($J734,all_tags[technology],1,FALSE),""),
IFERROR(VLOOKUP($K734,all_tags[technology],1,FALSE),""),
IFERROR(VLOOKUP($L734,all_tags[technology],1,FALSE),""),
IFERROR(VLOOKUP($M734,all_tags[technology],1,FALSE),""),
IFERROR(VLOOKUP($N734,all_tags[technology],1,FALSE),""),
IFERROR(VLOOKUP($O734,all_tags[technology],1,FALSE),"")
)</f>
        <v/>
      </c>
      <c r="AK734" s="5" t="str">
        <f>_xlfn.TEXTJOIN("#",TRUE,
IFERROR(VLOOKUP($F734,all_tags[other],1,FALSE),""),
IFERROR(VLOOKUP($G734,all_tags[other],1,FALSE),""),
IFERROR(VLOOKUP($H734,all_tags[other],1,FALSE),""),
IFERROR(VLOOKUP($I734,all_tags[other],1,FALSE),""),
IFERROR(VLOOKUP($J734,all_tags[other],1,FALSE),""),
IFERROR(VLOOKUP($K734,all_tags[other],1,FALSE),""),
IFERROR(VLOOKUP($L734,all_tags[other],1,FALSE),""),
IFERROR(VLOOKUP($M734,all_tags[other],1,FALSE),""),
IFERROR(VLOOKUP($N734,all_tags[other],1,FALSE),""),
IFERROR(VLOOKUP($O734,all_tags[other],1,FALSE),"")
)</f>
        <v/>
      </c>
      <c r="AL734" t="str">
        <f t="shared" si="11"/>
        <v>podcast;cautionary-tale;ai</v>
      </c>
    </row>
    <row r="735" spans="1:38" x14ac:dyDescent="0.25">
      <c r="A735" t="str">
        <f>source_data[[#This Row],[link_id]]</f>
        <v>L01544</v>
      </c>
      <c r="B735" t="str">
        <f>source_data[[#This Row],[link]]</f>
        <v>https://spectrum.ieee.org/biomedical/diagnostics/how-ibm-watson-overpromised-and-underdelivered-on-ai-health-care</v>
      </c>
      <c r="C735" t="str">
        <f>source_data[[#This Row],[article_title]]</f>
        <v>How IBM Watson Overpromised and Underdelivered on AI Health Care</v>
      </c>
      <c r="D735" t="str">
        <f>source_data[[#This Row],[concatenate]]</f>
        <v>article;cautionary-tale;ai</v>
      </c>
      <c r="E735">
        <f>source_data[[#This Row],[tag_count]]</f>
        <v>4</v>
      </c>
      <c r="F735" t="str" cm="1">
        <f t="array" ref="F735:H735">_xlfn.TEXTSPLIT(Table5[[#This Row],[concatenate]],";")</f>
        <v>article</v>
      </c>
      <c r="G735" t="str">
        <v>cautionary-tale</v>
      </c>
      <c r="H735" t="str">
        <v>ai</v>
      </c>
      <c r="Q735">
        <f>IF(ISBLANK(F735),-1,COUNTIF(all_tags[],F735)-COUNTIF(all_tags[category],F735))</f>
        <v>1</v>
      </c>
      <c r="R735">
        <f>IF(ISBLANK(G735),-1,COUNTIF(all_tags[],G735)-COUNTIF(all_tags[category],G735))</f>
        <v>1</v>
      </c>
      <c r="S735">
        <f>IF(ISBLANK(H735),-1,COUNTIF(all_tags[],H735)-COUNTIF(all_tags[category],H735))</f>
        <v>1</v>
      </c>
      <c r="T735">
        <f>IF(ISBLANK(I735),-1,COUNTIF(all_tags[],I735)-COUNTIF(all_tags[category],I735))</f>
        <v>-1</v>
      </c>
      <c r="U735">
        <f>IF(ISBLANK(J735),-1,COUNTIF(all_tags[],J735)-COUNTIF(all_tags[category],J735))</f>
        <v>-1</v>
      </c>
      <c r="V735">
        <f>IF(ISBLANK(K735),-1,COUNTIF(all_tags[],K735)-COUNTIF(all_tags[category],K735))</f>
        <v>-1</v>
      </c>
      <c r="W735">
        <f>IF(ISBLANK(L735),-1,COUNTIF(all_tags[],L735)-COUNTIF(all_tags[category],L735))</f>
        <v>-1</v>
      </c>
      <c r="X735">
        <f>IF(ISBLANK(M735),-1,COUNTIF(all_tags[],M735)-COUNTIF(all_tags[category],M735))</f>
        <v>-1</v>
      </c>
      <c r="Y735">
        <f>IF(ISBLANK(N735),-1,COUNTIF(all_tags[],N735)-COUNTIF(all_tags[category],N735))</f>
        <v>-1</v>
      </c>
      <c r="Z735">
        <f>IF(ISBLANK(O735),-1,COUNTIF(all_tags[],O735)-COUNTIF(all_tags[category],O735))</f>
        <v>-1</v>
      </c>
      <c r="AB735" t="str">
        <f>Table5[[#This Row],[link_id]]</f>
        <v>L01544</v>
      </c>
      <c r="AC735" s="5" t="str">
        <f>_xlfn.TEXTJOIN("#",TRUE,
IFERROR(VLOOKUP($F735,all_tags[format],1,FALSE),""),
IFERROR(VLOOKUP($G735,all_tags[format],1,FALSE),""),
IFERROR(VLOOKUP($H735,all_tags[format],1,FALSE),""),
IFERROR(VLOOKUP($I735,all_tags[format],1,FALSE),""),
IFERROR(VLOOKUP($J735,all_tags[format],1,FALSE),""),
IFERROR(VLOOKUP($K735,all_tags[format],1,FALSE),""),
IFERROR(VLOOKUP($L735,all_tags[format],1,FALSE),""),
IFERROR(VLOOKUP($M735,all_tags[format],1,FALSE),""),
IFERROR(VLOOKUP($N735,all_tags[format],1,FALSE),""),
IFERROR(VLOOKUP($O735,all_tags[format],1,FALSE),"")
)</f>
        <v>article</v>
      </c>
      <c r="AD735" s="5" t="str">
        <f>_xlfn.TEXTJOIN("#",TRUE,
IFERROR(VLOOKUP($F735,all_tags[type],1,FALSE),""),
IFERROR(VLOOKUP($G735,all_tags[type],1,FALSE),""),
IFERROR(VLOOKUP($H735,all_tags[type],1,FALSE),""),
IFERROR(VLOOKUP($I735,all_tags[type],1,FALSE),""),
IFERROR(VLOOKUP($J735,all_tags[type],1,FALSE),""),
IFERROR(VLOOKUP($K735,all_tags[type],1,FALSE),""),
IFERROR(VLOOKUP($L735,all_tags[type],1,FALSE),""),
IFERROR(VLOOKUP($M735,all_tags[type],1,FALSE),""),
IFERROR(VLOOKUP($N735,all_tags[type],1,FALSE),""),
IFERROR(VLOOKUP($O735,all_tags[type],1,FALSE),"")
)</f>
        <v/>
      </c>
      <c r="AE735" s="5" t="str">
        <f>_xlfn.TEXTJOIN("#",TRUE,
IFERROR(VLOOKUP($F735,all_tags[level],1,FALSE),""),
IFERROR(VLOOKUP($G735,all_tags[level],1,FALSE),""),
IFERROR(VLOOKUP($H735,all_tags[level],1,FALSE),""),
IFERROR(VLOOKUP($I735,all_tags[level],1,FALSE),""),
IFERROR(VLOOKUP($J735,all_tags[level],1,FALSE),""),
IFERROR(VLOOKUP($K735,all_tags[level],1,FALSE),""),
IFERROR(VLOOKUP($L735,all_tags[level],1,FALSE),""),
IFERROR(VLOOKUP($M735,all_tags[level],1,FALSE),""),
IFERROR(VLOOKUP($N735,all_tags[level],1,FALSE),""),
IFERROR(VLOOKUP($O735,all_tags[level],1,FALSE),"")
)</f>
        <v/>
      </c>
      <c r="AF735" s="5" t="str">
        <f>_xlfn.TEXTJOIN("#",TRUE,
IFERROR(VLOOKUP($F735,all_tags[style],1,FALSE),""),
IFERROR(VLOOKUP($G735,all_tags[style],1,FALSE),""),
IFERROR(VLOOKUP($H735,all_tags[style],1,FALSE),""),
IFERROR(VLOOKUP($I735,all_tags[style],1,FALSE),""),
IFERROR(VLOOKUP($J735,all_tags[style],1,FALSE),""),
IFERROR(VLOOKUP($K735,all_tags[style],1,FALSE),""),
IFERROR(VLOOKUP($L735,all_tags[style],1,FALSE),""),
IFERROR(VLOOKUP($M735,all_tags[style],1,FALSE),""),
IFERROR(VLOOKUP($N735,all_tags[style],1,FALSE),""),
IFERROR(VLOOKUP($O735,all_tags[style],1,FALSE),"")
)</f>
        <v>cautionary-tale</v>
      </c>
      <c r="AG735" s="5" t="str">
        <f>_xlfn.TEXTJOIN("#",TRUE,
IFERROR(VLOOKUP($F735,all_tags[theme],1,FALSE),""),
IFERROR(VLOOKUP($G735,all_tags[theme],1,FALSE),""),
IFERROR(VLOOKUP($H735,all_tags[theme],1,FALSE),""),
IFERROR(VLOOKUP($I735,all_tags[theme],1,FALSE),""),
IFERROR(VLOOKUP($J735,all_tags[theme],1,FALSE),""),
IFERROR(VLOOKUP($K735,all_tags[theme],1,FALSE),""),
IFERROR(VLOOKUP($L735,all_tags[theme],1,FALSE),""),
IFERROR(VLOOKUP($M735,all_tags[theme],1,FALSE),""),
IFERROR(VLOOKUP($N735,all_tags[theme],1,FALSE),""),
IFERROR(VLOOKUP($O735,all_tags[theme],1,FALSE),"")
)</f>
        <v/>
      </c>
      <c r="AH735" s="5" t="str">
        <f>_xlfn.TEXTJOIN("#",TRUE,
IFERROR(VLOOKUP($F735,all_tags[topic],1,FALSE),""),
IFERROR(VLOOKUP($G735,all_tags[topic],1,FALSE),""),
IFERROR(VLOOKUP($H735,all_tags[topic],1,FALSE),""),
IFERROR(VLOOKUP($I735,all_tags[topic],1,FALSE),""),
IFERROR(VLOOKUP($J735,all_tags[topic],1,FALSE),""),
IFERROR(VLOOKUP($K735,all_tags[topic],1,FALSE),""),
IFERROR(VLOOKUP($L735,all_tags[topic],1,FALSE),""),
IFERROR(VLOOKUP($M735,all_tags[topic],1,FALSE),""),
IFERROR(VLOOKUP($N735,all_tags[topic],1,FALSE),""),
IFERROR(VLOOKUP($O735,all_tags[topic],1,FALSE),"")
)</f>
        <v/>
      </c>
      <c r="AI735" s="5" t="str">
        <f>_xlfn.TEXTJOIN("#",TRUE,
IFERROR(VLOOKUP($F735,all_tags[area],1,FALSE),""),
IFERROR(VLOOKUP($G735,all_tags[area],1,FALSE),""),
IFERROR(VLOOKUP($H735,all_tags[area],1,FALSE),""),
IFERROR(VLOOKUP($I735,all_tags[area],1,FALSE),""),
IFERROR(VLOOKUP($J735,all_tags[area],1,FALSE),""),
IFERROR(VLOOKUP($K735,all_tags[area],1,FALSE),""),
IFERROR(VLOOKUP($L735,all_tags[area],1,FALSE),""),
IFERROR(VLOOKUP($M735,all_tags[area],1,FALSE),""),
IFERROR(VLOOKUP($N735,all_tags[area],1,FALSE),""),
IFERROR(VLOOKUP($O735,all_tags[area],1,FALSE),"")
)</f>
        <v>ai</v>
      </c>
      <c r="AJ735" s="5" t="str">
        <f>_xlfn.TEXTJOIN("#",TRUE,
IFERROR(VLOOKUP($F735,all_tags[technology],1,FALSE),""),
IFERROR(VLOOKUP($G735,all_tags[technology],1,FALSE),""),
IFERROR(VLOOKUP($H735,all_tags[technology],1,FALSE),""),
IFERROR(VLOOKUP($I735,all_tags[technology],1,FALSE),""),
IFERROR(VLOOKUP($J735,all_tags[technology],1,FALSE),""),
IFERROR(VLOOKUP($K735,all_tags[technology],1,FALSE),""),
IFERROR(VLOOKUP($L735,all_tags[technology],1,FALSE),""),
IFERROR(VLOOKUP($M735,all_tags[technology],1,FALSE),""),
IFERROR(VLOOKUP($N735,all_tags[technology],1,FALSE),""),
IFERROR(VLOOKUP($O735,all_tags[technology],1,FALSE),"")
)</f>
        <v/>
      </c>
      <c r="AK735" s="5" t="str">
        <f>_xlfn.TEXTJOIN("#",TRUE,
IFERROR(VLOOKUP($F735,all_tags[other],1,FALSE),""),
IFERROR(VLOOKUP($G735,all_tags[other],1,FALSE),""),
IFERROR(VLOOKUP($H735,all_tags[other],1,FALSE),""),
IFERROR(VLOOKUP($I735,all_tags[other],1,FALSE),""),
IFERROR(VLOOKUP($J735,all_tags[other],1,FALSE),""),
IFERROR(VLOOKUP($K735,all_tags[other],1,FALSE),""),
IFERROR(VLOOKUP($L735,all_tags[other],1,FALSE),""),
IFERROR(VLOOKUP($M735,all_tags[other],1,FALSE),""),
IFERROR(VLOOKUP($N735,all_tags[other],1,FALSE),""),
IFERROR(VLOOKUP($O735,all_tags[other],1,FALSE),"")
)</f>
        <v/>
      </c>
      <c r="AL735" t="str">
        <f t="shared" si="11"/>
        <v>article;cautionary-tale;ai</v>
      </c>
    </row>
    <row r="736" spans="1:38" x14ac:dyDescent="0.25">
      <c r="A736" t="str">
        <f>source_data[[#This Row],[link_id]]</f>
        <v>L01547</v>
      </c>
      <c r="B736" t="str">
        <f>source_data[[#This Row],[link]]</f>
        <v>https://www.nature.com/articles/nmeth.4642</v>
      </c>
      <c r="C736" t="str">
        <f>source_data[[#This Row],[article_title]]</f>
        <v>Statistics versus machine learning</v>
      </c>
      <c r="D736" t="str">
        <f>source_data[[#This Row],[concatenate]]</f>
        <v>article;explainer;statistics;ml</v>
      </c>
      <c r="E736">
        <f>source_data[[#This Row],[tag_count]]</f>
        <v>4</v>
      </c>
      <c r="F736" t="str" cm="1">
        <f t="array" ref="F736:I736">_xlfn.TEXTSPLIT(Table5[[#This Row],[concatenate]],";")</f>
        <v>article</v>
      </c>
      <c r="G736" t="str">
        <v>explainer</v>
      </c>
      <c r="H736" t="str">
        <v>statistics</v>
      </c>
      <c r="I736" t="str">
        <v>ml</v>
      </c>
      <c r="Q736">
        <f>IF(ISBLANK(F736),-1,COUNTIF(all_tags[],F736)-COUNTIF(all_tags[category],F736))</f>
        <v>1</v>
      </c>
      <c r="R736">
        <f>IF(ISBLANK(G736),-1,COUNTIF(all_tags[],G736)-COUNTIF(all_tags[category],G736))</f>
        <v>1</v>
      </c>
      <c r="S736">
        <f>IF(ISBLANK(H736),-1,COUNTIF(all_tags[],H736)-COUNTIF(all_tags[category],H736))</f>
        <v>1</v>
      </c>
      <c r="T736">
        <f>IF(ISBLANK(I736),-1,COUNTIF(all_tags[],I736)-COUNTIF(all_tags[category],I736))</f>
        <v>1</v>
      </c>
      <c r="U736">
        <f>IF(ISBLANK(J736),-1,COUNTIF(all_tags[],J736)-COUNTIF(all_tags[category],J736))</f>
        <v>-1</v>
      </c>
      <c r="V736">
        <f>IF(ISBLANK(K736),-1,COUNTIF(all_tags[],K736)-COUNTIF(all_tags[category],K736))</f>
        <v>-1</v>
      </c>
      <c r="W736">
        <f>IF(ISBLANK(L736),-1,COUNTIF(all_tags[],L736)-COUNTIF(all_tags[category],L736))</f>
        <v>-1</v>
      </c>
      <c r="X736">
        <f>IF(ISBLANK(M736),-1,COUNTIF(all_tags[],M736)-COUNTIF(all_tags[category],M736))</f>
        <v>-1</v>
      </c>
      <c r="Y736">
        <f>IF(ISBLANK(N736),-1,COUNTIF(all_tags[],N736)-COUNTIF(all_tags[category],N736))</f>
        <v>-1</v>
      </c>
      <c r="Z736">
        <f>IF(ISBLANK(O736),-1,COUNTIF(all_tags[],O736)-COUNTIF(all_tags[category],O736))</f>
        <v>-1</v>
      </c>
      <c r="AB736" t="str">
        <f>Table5[[#This Row],[link_id]]</f>
        <v>L01547</v>
      </c>
      <c r="AC736" s="5" t="str">
        <f>_xlfn.TEXTJOIN("#",TRUE,
IFERROR(VLOOKUP($F736,all_tags[format],1,FALSE),""),
IFERROR(VLOOKUP($G736,all_tags[format],1,FALSE),""),
IFERROR(VLOOKUP($H736,all_tags[format],1,FALSE),""),
IFERROR(VLOOKUP($I736,all_tags[format],1,FALSE),""),
IFERROR(VLOOKUP($J736,all_tags[format],1,FALSE),""),
IFERROR(VLOOKUP($K736,all_tags[format],1,FALSE),""),
IFERROR(VLOOKUP($L736,all_tags[format],1,FALSE),""),
IFERROR(VLOOKUP($M736,all_tags[format],1,FALSE),""),
IFERROR(VLOOKUP($N736,all_tags[format],1,FALSE),""),
IFERROR(VLOOKUP($O736,all_tags[format],1,FALSE),"")
)</f>
        <v>article</v>
      </c>
      <c r="AD736" s="5" t="str">
        <f>_xlfn.TEXTJOIN("#",TRUE,
IFERROR(VLOOKUP($F736,all_tags[type],1,FALSE),""),
IFERROR(VLOOKUP($G736,all_tags[type],1,FALSE),""),
IFERROR(VLOOKUP($H736,all_tags[type],1,FALSE),""),
IFERROR(VLOOKUP($I736,all_tags[type],1,FALSE),""),
IFERROR(VLOOKUP($J736,all_tags[type],1,FALSE),""),
IFERROR(VLOOKUP($K736,all_tags[type],1,FALSE),""),
IFERROR(VLOOKUP($L736,all_tags[type],1,FALSE),""),
IFERROR(VLOOKUP($M736,all_tags[type],1,FALSE),""),
IFERROR(VLOOKUP($N736,all_tags[type],1,FALSE),""),
IFERROR(VLOOKUP($O736,all_tags[type],1,FALSE),"")
)</f>
        <v/>
      </c>
      <c r="AE736" s="5" t="str">
        <f>_xlfn.TEXTJOIN("#",TRUE,
IFERROR(VLOOKUP($F736,all_tags[level],1,FALSE),""),
IFERROR(VLOOKUP($G736,all_tags[level],1,FALSE),""),
IFERROR(VLOOKUP($H736,all_tags[level],1,FALSE),""),
IFERROR(VLOOKUP($I736,all_tags[level],1,FALSE),""),
IFERROR(VLOOKUP($J736,all_tags[level],1,FALSE),""),
IFERROR(VLOOKUP($K736,all_tags[level],1,FALSE),""),
IFERROR(VLOOKUP($L736,all_tags[level],1,FALSE),""),
IFERROR(VLOOKUP($M736,all_tags[level],1,FALSE),""),
IFERROR(VLOOKUP($N736,all_tags[level],1,FALSE),""),
IFERROR(VLOOKUP($O736,all_tags[level],1,FALSE),"")
)</f>
        <v>explainer</v>
      </c>
      <c r="AF736" s="5" t="str">
        <f>_xlfn.TEXTJOIN("#",TRUE,
IFERROR(VLOOKUP($F736,all_tags[style],1,FALSE),""),
IFERROR(VLOOKUP($G736,all_tags[style],1,FALSE),""),
IFERROR(VLOOKUP($H736,all_tags[style],1,FALSE),""),
IFERROR(VLOOKUP($I736,all_tags[style],1,FALSE),""),
IFERROR(VLOOKUP($J736,all_tags[style],1,FALSE),""),
IFERROR(VLOOKUP($K736,all_tags[style],1,FALSE),""),
IFERROR(VLOOKUP($L736,all_tags[style],1,FALSE),""),
IFERROR(VLOOKUP($M736,all_tags[style],1,FALSE),""),
IFERROR(VLOOKUP($N736,all_tags[style],1,FALSE),""),
IFERROR(VLOOKUP($O736,all_tags[style],1,FALSE),"")
)</f>
        <v/>
      </c>
      <c r="AG736" s="5" t="str">
        <f>_xlfn.TEXTJOIN("#",TRUE,
IFERROR(VLOOKUP($F736,all_tags[theme],1,FALSE),""),
IFERROR(VLOOKUP($G736,all_tags[theme],1,FALSE),""),
IFERROR(VLOOKUP($H736,all_tags[theme],1,FALSE),""),
IFERROR(VLOOKUP($I736,all_tags[theme],1,FALSE),""),
IFERROR(VLOOKUP($J736,all_tags[theme],1,FALSE),""),
IFERROR(VLOOKUP($K736,all_tags[theme],1,FALSE),""),
IFERROR(VLOOKUP($L736,all_tags[theme],1,FALSE),""),
IFERROR(VLOOKUP($M736,all_tags[theme],1,FALSE),""),
IFERROR(VLOOKUP($N736,all_tags[theme],1,FALSE),""),
IFERROR(VLOOKUP($O736,all_tags[theme],1,FALSE),"")
)</f>
        <v/>
      </c>
      <c r="AH736" s="5" t="str">
        <f>_xlfn.TEXTJOIN("#",TRUE,
IFERROR(VLOOKUP($F736,all_tags[topic],1,FALSE),""),
IFERROR(VLOOKUP($G736,all_tags[topic],1,FALSE),""),
IFERROR(VLOOKUP($H736,all_tags[topic],1,FALSE),""),
IFERROR(VLOOKUP($I736,all_tags[topic],1,FALSE),""),
IFERROR(VLOOKUP($J736,all_tags[topic],1,FALSE),""),
IFERROR(VLOOKUP($K736,all_tags[topic],1,FALSE),""),
IFERROR(VLOOKUP($L736,all_tags[topic],1,FALSE),""),
IFERROR(VLOOKUP($M736,all_tags[topic],1,FALSE),""),
IFERROR(VLOOKUP($N736,all_tags[topic],1,FALSE),""),
IFERROR(VLOOKUP($O736,all_tags[topic],1,FALSE),"")
)</f>
        <v/>
      </c>
      <c r="AI736" s="5" t="str">
        <f>_xlfn.TEXTJOIN("#",TRUE,
IFERROR(VLOOKUP($F736,all_tags[area],1,FALSE),""),
IFERROR(VLOOKUP($G736,all_tags[area],1,FALSE),""),
IFERROR(VLOOKUP($H736,all_tags[area],1,FALSE),""),
IFERROR(VLOOKUP($I736,all_tags[area],1,FALSE),""),
IFERROR(VLOOKUP($J736,all_tags[area],1,FALSE),""),
IFERROR(VLOOKUP($K736,all_tags[area],1,FALSE),""),
IFERROR(VLOOKUP($L736,all_tags[area],1,FALSE),""),
IFERROR(VLOOKUP($M736,all_tags[area],1,FALSE),""),
IFERROR(VLOOKUP($N736,all_tags[area],1,FALSE),""),
IFERROR(VLOOKUP($O736,all_tags[area],1,FALSE),"")
)</f>
        <v>statistics#ml</v>
      </c>
      <c r="AJ736" s="5" t="str">
        <f>_xlfn.TEXTJOIN("#",TRUE,
IFERROR(VLOOKUP($F736,all_tags[technology],1,FALSE),""),
IFERROR(VLOOKUP($G736,all_tags[technology],1,FALSE),""),
IFERROR(VLOOKUP($H736,all_tags[technology],1,FALSE),""),
IFERROR(VLOOKUP($I736,all_tags[technology],1,FALSE),""),
IFERROR(VLOOKUP($J736,all_tags[technology],1,FALSE),""),
IFERROR(VLOOKUP($K736,all_tags[technology],1,FALSE),""),
IFERROR(VLOOKUP($L736,all_tags[technology],1,FALSE),""),
IFERROR(VLOOKUP($M736,all_tags[technology],1,FALSE),""),
IFERROR(VLOOKUP($N736,all_tags[technology],1,FALSE),""),
IFERROR(VLOOKUP($O736,all_tags[technology],1,FALSE),"")
)</f>
        <v/>
      </c>
      <c r="AK736" s="5" t="str">
        <f>_xlfn.TEXTJOIN("#",TRUE,
IFERROR(VLOOKUP($F736,all_tags[other],1,FALSE),""),
IFERROR(VLOOKUP($G736,all_tags[other],1,FALSE),""),
IFERROR(VLOOKUP($H736,all_tags[other],1,FALSE),""),
IFERROR(VLOOKUP($I736,all_tags[other],1,FALSE),""),
IFERROR(VLOOKUP($J736,all_tags[other],1,FALSE),""),
IFERROR(VLOOKUP($K736,all_tags[other],1,FALSE),""),
IFERROR(VLOOKUP($L736,all_tags[other],1,FALSE),""),
IFERROR(VLOOKUP($M736,all_tags[other],1,FALSE),""),
IFERROR(VLOOKUP($N736,all_tags[other],1,FALSE),""),
IFERROR(VLOOKUP($O736,all_tags[other],1,FALSE),"")
)</f>
        <v/>
      </c>
      <c r="AL736" t="str">
        <f t="shared" si="11"/>
        <v>article;explainer;statistics;ml</v>
      </c>
    </row>
    <row r="737" spans="1:38" x14ac:dyDescent="0.25">
      <c r="A737" t="str">
        <f>source_data[[#This Row],[link_id]]</f>
        <v>L01548</v>
      </c>
      <c r="B737" t="str">
        <f>source_data[[#This Row],[link]]</f>
        <v>http://visjs.org/</v>
      </c>
      <c r="C737" t="str">
        <f>source_data[[#This Row],[article_title]]</f>
        <v>vis.js community edition</v>
      </c>
      <c r="D737" t="str">
        <f>source_data[[#This Row],[concatenate]]</f>
        <v>site;data-viz;tool;technology;javascript;open-source</v>
      </c>
      <c r="E737">
        <f>source_data[[#This Row],[tag_count]]</f>
        <v>5</v>
      </c>
      <c r="F737" t="str" cm="1">
        <f t="array" ref="F737:K737">_xlfn.TEXTSPLIT(Table5[[#This Row],[concatenate]],";")</f>
        <v>site</v>
      </c>
      <c r="G737" t="str">
        <v>data-viz</v>
      </c>
      <c r="H737" t="str">
        <v>tool</v>
      </c>
      <c r="I737" t="str">
        <v>technology</v>
      </c>
      <c r="J737" t="str">
        <v>javascript</v>
      </c>
      <c r="K737" t="str">
        <v>open-source</v>
      </c>
      <c r="Q737">
        <f>IF(ISBLANK(F737),-1,COUNTIF(all_tags[],F737)-COUNTIF(all_tags[category],F737))</f>
        <v>1</v>
      </c>
      <c r="R737">
        <f>IF(ISBLANK(G737),-1,COUNTIF(all_tags[],G737)-COUNTIF(all_tags[category],G737))</f>
        <v>1</v>
      </c>
      <c r="S737">
        <f>IF(ISBLANK(H737),-1,COUNTIF(all_tags[],H737)-COUNTIF(all_tags[category],H737))</f>
        <v>1</v>
      </c>
      <c r="T737">
        <f>IF(ISBLANK(I737),-1,COUNTIF(all_tags[],I737)-COUNTIF(all_tags[category],I737))</f>
        <v>1</v>
      </c>
      <c r="U737">
        <f>IF(ISBLANK(J737),-1,COUNTIF(all_tags[],J737)-COUNTIF(all_tags[category],J737))</f>
        <v>1</v>
      </c>
      <c r="V737">
        <f>IF(ISBLANK(K737),-1,COUNTIF(all_tags[],K737)-COUNTIF(all_tags[category],K737))</f>
        <v>1</v>
      </c>
      <c r="W737">
        <f>IF(ISBLANK(L737),-1,COUNTIF(all_tags[],L737)-COUNTIF(all_tags[category],L737))</f>
        <v>-1</v>
      </c>
      <c r="X737">
        <f>IF(ISBLANK(M737),-1,COUNTIF(all_tags[],M737)-COUNTIF(all_tags[category],M737))</f>
        <v>-1</v>
      </c>
      <c r="Y737">
        <f>IF(ISBLANK(N737),-1,COUNTIF(all_tags[],N737)-COUNTIF(all_tags[category],N737))</f>
        <v>-1</v>
      </c>
      <c r="Z737">
        <f>IF(ISBLANK(O737),-1,COUNTIF(all_tags[],O737)-COUNTIF(all_tags[category],O737))</f>
        <v>-1</v>
      </c>
      <c r="AB737" t="str">
        <f>Table5[[#This Row],[link_id]]</f>
        <v>L01548</v>
      </c>
      <c r="AC737" s="5" t="str">
        <f>_xlfn.TEXTJOIN("#",TRUE,
IFERROR(VLOOKUP($F737,all_tags[format],1,FALSE),""),
IFERROR(VLOOKUP($G737,all_tags[format],1,FALSE),""),
IFERROR(VLOOKUP($H737,all_tags[format],1,FALSE),""),
IFERROR(VLOOKUP($I737,all_tags[format],1,FALSE),""),
IFERROR(VLOOKUP($J737,all_tags[format],1,FALSE),""),
IFERROR(VLOOKUP($K737,all_tags[format],1,FALSE),""),
IFERROR(VLOOKUP($L737,all_tags[format],1,FALSE),""),
IFERROR(VLOOKUP($M737,all_tags[format],1,FALSE),""),
IFERROR(VLOOKUP($N737,all_tags[format],1,FALSE),""),
IFERROR(VLOOKUP($O737,all_tags[format],1,FALSE),"")
)</f>
        <v>site</v>
      </c>
      <c r="AD737" s="5" t="str">
        <f>_xlfn.TEXTJOIN("#",TRUE,
IFERROR(VLOOKUP($F737,all_tags[type],1,FALSE),""),
IFERROR(VLOOKUP($G737,all_tags[type],1,FALSE),""),
IFERROR(VLOOKUP($H737,all_tags[type],1,FALSE),""),
IFERROR(VLOOKUP($I737,all_tags[type],1,FALSE),""),
IFERROR(VLOOKUP($J737,all_tags[type],1,FALSE),""),
IFERROR(VLOOKUP($K737,all_tags[type],1,FALSE),""),
IFERROR(VLOOKUP($L737,all_tags[type],1,FALSE),""),
IFERROR(VLOOKUP($M737,all_tags[type],1,FALSE),""),
IFERROR(VLOOKUP($N737,all_tags[type],1,FALSE),""),
IFERROR(VLOOKUP($O737,all_tags[type],1,FALSE),"")
)</f>
        <v/>
      </c>
      <c r="AE737" s="5" t="str">
        <f>_xlfn.TEXTJOIN("#",TRUE,
IFERROR(VLOOKUP($F737,all_tags[level],1,FALSE),""),
IFERROR(VLOOKUP($G737,all_tags[level],1,FALSE),""),
IFERROR(VLOOKUP($H737,all_tags[level],1,FALSE),""),
IFERROR(VLOOKUP($I737,all_tags[level],1,FALSE),""),
IFERROR(VLOOKUP($J737,all_tags[level],1,FALSE),""),
IFERROR(VLOOKUP($K737,all_tags[level],1,FALSE),""),
IFERROR(VLOOKUP($L737,all_tags[level],1,FALSE),""),
IFERROR(VLOOKUP($M737,all_tags[level],1,FALSE),""),
IFERROR(VLOOKUP($N737,all_tags[level],1,FALSE),""),
IFERROR(VLOOKUP($O737,all_tags[level],1,FALSE),"")
)</f>
        <v/>
      </c>
      <c r="AF737" s="5" t="str">
        <f>_xlfn.TEXTJOIN("#",TRUE,
IFERROR(VLOOKUP($F737,all_tags[style],1,FALSE),""),
IFERROR(VLOOKUP($G737,all_tags[style],1,FALSE),""),
IFERROR(VLOOKUP($H737,all_tags[style],1,FALSE),""),
IFERROR(VLOOKUP($I737,all_tags[style],1,FALSE),""),
IFERROR(VLOOKUP($J737,all_tags[style],1,FALSE),""),
IFERROR(VLOOKUP($K737,all_tags[style],1,FALSE),""),
IFERROR(VLOOKUP($L737,all_tags[style],1,FALSE),""),
IFERROR(VLOOKUP($M737,all_tags[style],1,FALSE),""),
IFERROR(VLOOKUP($N737,all_tags[style],1,FALSE),""),
IFERROR(VLOOKUP($O737,all_tags[style],1,FALSE),"")
)</f>
        <v/>
      </c>
      <c r="AG737" s="5" t="str">
        <f>_xlfn.TEXTJOIN("#",TRUE,
IFERROR(VLOOKUP($F737,all_tags[theme],1,FALSE),""),
IFERROR(VLOOKUP($G737,all_tags[theme],1,FALSE),""),
IFERROR(VLOOKUP($H737,all_tags[theme],1,FALSE),""),
IFERROR(VLOOKUP($I737,all_tags[theme],1,FALSE),""),
IFERROR(VLOOKUP($J737,all_tags[theme],1,FALSE),""),
IFERROR(VLOOKUP($K737,all_tags[theme],1,FALSE),""),
IFERROR(VLOOKUP($L737,all_tags[theme],1,FALSE),""),
IFERROR(VLOOKUP($M737,all_tags[theme],1,FALSE),""),
IFERROR(VLOOKUP($N737,all_tags[theme],1,FALSE),""),
IFERROR(VLOOKUP($O737,all_tags[theme],1,FALSE),"")
)</f>
        <v>data-viz</v>
      </c>
      <c r="AH737" s="5" t="str">
        <f>_xlfn.TEXTJOIN("#",TRUE,
IFERROR(VLOOKUP($F737,all_tags[topic],1,FALSE),""),
IFERROR(VLOOKUP($G737,all_tags[topic],1,FALSE),""),
IFERROR(VLOOKUP($H737,all_tags[topic],1,FALSE),""),
IFERROR(VLOOKUP($I737,all_tags[topic],1,FALSE),""),
IFERROR(VLOOKUP($J737,all_tags[topic],1,FALSE),""),
IFERROR(VLOOKUP($K737,all_tags[topic],1,FALSE),""),
IFERROR(VLOOKUP($L737,all_tags[topic],1,FALSE),""),
IFERROR(VLOOKUP($M737,all_tags[topic],1,FALSE),""),
IFERROR(VLOOKUP($N737,all_tags[topic],1,FALSE),""),
IFERROR(VLOOKUP($O737,all_tags[topic],1,FALSE),"")
)</f>
        <v>tool#technology</v>
      </c>
      <c r="AI737" s="5" t="str">
        <f>_xlfn.TEXTJOIN("#",TRUE,
IFERROR(VLOOKUP($F737,all_tags[area],1,FALSE),""),
IFERROR(VLOOKUP($G737,all_tags[area],1,FALSE),""),
IFERROR(VLOOKUP($H737,all_tags[area],1,FALSE),""),
IFERROR(VLOOKUP($I737,all_tags[area],1,FALSE),""),
IFERROR(VLOOKUP($J737,all_tags[area],1,FALSE),""),
IFERROR(VLOOKUP($K737,all_tags[area],1,FALSE),""),
IFERROR(VLOOKUP($L737,all_tags[area],1,FALSE),""),
IFERROR(VLOOKUP($M737,all_tags[area],1,FALSE),""),
IFERROR(VLOOKUP($N737,all_tags[area],1,FALSE),""),
IFERROR(VLOOKUP($O737,all_tags[area],1,FALSE),"")
)</f>
        <v/>
      </c>
      <c r="AJ737" s="5" t="str">
        <f>_xlfn.TEXTJOIN("#",TRUE,
IFERROR(VLOOKUP($F737,all_tags[technology],1,FALSE),""),
IFERROR(VLOOKUP($G737,all_tags[technology],1,FALSE),""),
IFERROR(VLOOKUP($H737,all_tags[technology],1,FALSE),""),
IFERROR(VLOOKUP($I737,all_tags[technology],1,FALSE),""),
IFERROR(VLOOKUP($J737,all_tags[technology],1,FALSE),""),
IFERROR(VLOOKUP($K737,all_tags[technology],1,FALSE),""),
IFERROR(VLOOKUP($L737,all_tags[technology],1,FALSE),""),
IFERROR(VLOOKUP($M737,all_tags[technology],1,FALSE),""),
IFERROR(VLOOKUP($N737,all_tags[technology],1,FALSE),""),
IFERROR(VLOOKUP($O737,all_tags[technology],1,FALSE),"")
)</f>
        <v>javascript#open-source</v>
      </c>
      <c r="AK737" s="5" t="str">
        <f>_xlfn.TEXTJOIN("#",TRUE,
IFERROR(VLOOKUP($F737,all_tags[other],1,FALSE),""),
IFERROR(VLOOKUP($G737,all_tags[other],1,FALSE),""),
IFERROR(VLOOKUP($H737,all_tags[other],1,FALSE),""),
IFERROR(VLOOKUP($I737,all_tags[other],1,FALSE),""),
IFERROR(VLOOKUP($J737,all_tags[other],1,FALSE),""),
IFERROR(VLOOKUP($K737,all_tags[other],1,FALSE),""),
IFERROR(VLOOKUP($L737,all_tags[other],1,FALSE),""),
IFERROR(VLOOKUP($M737,all_tags[other],1,FALSE),""),
IFERROR(VLOOKUP($N737,all_tags[other],1,FALSE),""),
IFERROR(VLOOKUP($O737,all_tags[other],1,FALSE),"")
)</f>
        <v/>
      </c>
      <c r="AL737" t="str">
        <f t="shared" si="11"/>
        <v>site;data-viz;tool;technology;javascript;open-source</v>
      </c>
    </row>
    <row r="738" spans="1:38" x14ac:dyDescent="0.25">
      <c r="A738" t="str">
        <f>source_data[[#This Row],[link_id]]</f>
        <v>L01549</v>
      </c>
      <c r="B738" t="str">
        <f>source_data[[#This Row],[link]]</f>
        <v>https://www.nature.com/articles/d41586-019-03013-5</v>
      </c>
      <c r="C738" t="str">
        <f>source_data[[#This Row],[article_title]]</f>
        <v>Why deep-learning AIs are so easy to fool</v>
      </c>
      <c r="D738" t="str">
        <f>source_data[[#This Row],[concatenate]]</f>
        <v>article;cautionary-tale;pitfall;ai;paid</v>
      </c>
      <c r="E738">
        <f>source_data[[#This Row],[tag_count]]</f>
        <v>6</v>
      </c>
      <c r="F738" t="str" cm="1">
        <f t="array" ref="F738:J738">_xlfn.TEXTSPLIT(Table5[[#This Row],[concatenate]],";")</f>
        <v>article</v>
      </c>
      <c r="G738" t="str">
        <v>cautionary-tale</v>
      </c>
      <c r="H738" t="str">
        <v>pitfall</v>
      </c>
      <c r="I738" t="str">
        <v>ai</v>
      </c>
      <c r="J738" t="str">
        <v>paid</v>
      </c>
      <c r="Q738">
        <f>IF(ISBLANK(F738),-1,COUNTIF(all_tags[],F738)-COUNTIF(all_tags[category],F738))</f>
        <v>1</v>
      </c>
      <c r="R738">
        <f>IF(ISBLANK(G738),-1,COUNTIF(all_tags[],G738)-COUNTIF(all_tags[category],G738))</f>
        <v>1</v>
      </c>
      <c r="S738">
        <f>IF(ISBLANK(H738),-1,COUNTIF(all_tags[],H738)-COUNTIF(all_tags[category],H738))</f>
        <v>1</v>
      </c>
      <c r="T738">
        <f>IF(ISBLANK(I738),-1,COUNTIF(all_tags[],I738)-COUNTIF(all_tags[category],I738))</f>
        <v>1</v>
      </c>
      <c r="U738">
        <f>IF(ISBLANK(J738),-1,COUNTIF(all_tags[],J738)-COUNTIF(all_tags[category],J738))</f>
        <v>1</v>
      </c>
      <c r="V738">
        <f>IF(ISBLANK(K738),-1,COUNTIF(all_tags[],K738)-COUNTIF(all_tags[category],K738))</f>
        <v>-1</v>
      </c>
      <c r="W738">
        <f>IF(ISBLANK(L738),-1,COUNTIF(all_tags[],L738)-COUNTIF(all_tags[category],L738))</f>
        <v>-1</v>
      </c>
      <c r="X738">
        <f>IF(ISBLANK(M738),-1,COUNTIF(all_tags[],M738)-COUNTIF(all_tags[category],M738))</f>
        <v>-1</v>
      </c>
      <c r="Y738">
        <f>IF(ISBLANK(N738),-1,COUNTIF(all_tags[],N738)-COUNTIF(all_tags[category],N738))</f>
        <v>-1</v>
      </c>
      <c r="Z738">
        <f>IF(ISBLANK(O738),-1,COUNTIF(all_tags[],O738)-COUNTIF(all_tags[category],O738))</f>
        <v>-1</v>
      </c>
      <c r="AB738" t="str">
        <f>Table5[[#This Row],[link_id]]</f>
        <v>L01549</v>
      </c>
      <c r="AC738" s="5" t="str">
        <f>_xlfn.TEXTJOIN("#",TRUE,
IFERROR(VLOOKUP($F738,all_tags[format],1,FALSE),""),
IFERROR(VLOOKUP($G738,all_tags[format],1,FALSE),""),
IFERROR(VLOOKUP($H738,all_tags[format],1,FALSE),""),
IFERROR(VLOOKUP($I738,all_tags[format],1,FALSE),""),
IFERROR(VLOOKUP($J738,all_tags[format],1,FALSE),""),
IFERROR(VLOOKUP($K738,all_tags[format],1,FALSE),""),
IFERROR(VLOOKUP($L738,all_tags[format],1,FALSE),""),
IFERROR(VLOOKUP($M738,all_tags[format],1,FALSE),""),
IFERROR(VLOOKUP($N738,all_tags[format],1,FALSE),""),
IFERROR(VLOOKUP($O738,all_tags[format],1,FALSE),"")
)</f>
        <v>article</v>
      </c>
      <c r="AD738" s="5" t="str">
        <f>_xlfn.TEXTJOIN("#",TRUE,
IFERROR(VLOOKUP($F738,all_tags[type],1,FALSE),""),
IFERROR(VLOOKUP($G738,all_tags[type],1,FALSE),""),
IFERROR(VLOOKUP($H738,all_tags[type],1,FALSE),""),
IFERROR(VLOOKUP($I738,all_tags[type],1,FALSE),""),
IFERROR(VLOOKUP($J738,all_tags[type],1,FALSE),""),
IFERROR(VLOOKUP($K738,all_tags[type],1,FALSE),""),
IFERROR(VLOOKUP($L738,all_tags[type],1,FALSE),""),
IFERROR(VLOOKUP($M738,all_tags[type],1,FALSE),""),
IFERROR(VLOOKUP($N738,all_tags[type],1,FALSE),""),
IFERROR(VLOOKUP($O738,all_tags[type],1,FALSE),"")
)</f>
        <v/>
      </c>
      <c r="AE738" s="5" t="str">
        <f>_xlfn.TEXTJOIN("#",TRUE,
IFERROR(VLOOKUP($F738,all_tags[level],1,FALSE),""),
IFERROR(VLOOKUP($G738,all_tags[level],1,FALSE),""),
IFERROR(VLOOKUP($H738,all_tags[level],1,FALSE),""),
IFERROR(VLOOKUP($I738,all_tags[level],1,FALSE),""),
IFERROR(VLOOKUP($J738,all_tags[level],1,FALSE),""),
IFERROR(VLOOKUP($K738,all_tags[level],1,FALSE),""),
IFERROR(VLOOKUP($L738,all_tags[level],1,FALSE),""),
IFERROR(VLOOKUP($M738,all_tags[level],1,FALSE),""),
IFERROR(VLOOKUP($N738,all_tags[level],1,FALSE),""),
IFERROR(VLOOKUP($O738,all_tags[level],1,FALSE),"")
)</f>
        <v/>
      </c>
      <c r="AF738" s="5" t="str">
        <f>_xlfn.TEXTJOIN("#",TRUE,
IFERROR(VLOOKUP($F738,all_tags[style],1,FALSE),""),
IFERROR(VLOOKUP($G738,all_tags[style],1,FALSE),""),
IFERROR(VLOOKUP($H738,all_tags[style],1,FALSE),""),
IFERROR(VLOOKUP($I738,all_tags[style],1,FALSE),""),
IFERROR(VLOOKUP($J738,all_tags[style],1,FALSE),""),
IFERROR(VLOOKUP($K738,all_tags[style],1,FALSE),""),
IFERROR(VLOOKUP($L738,all_tags[style],1,FALSE),""),
IFERROR(VLOOKUP($M738,all_tags[style],1,FALSE),""),
IFERROR(VLOOKUP($N738,all_tags[style],1,FALSE),""),
IFERROR(VLOOKUP($O738,all_tags[style],1,FALSE),"")
)</f>
        <v>cautionary-tale</v>
      </c>
      <c r="AG738" s="5" t="str">
        <f>_xlfn.TEXTJOIN("#",TRUE,
IFERROR(VLOOKUP($F738,all_tags[theme],1,FALSE),""),
IFERROR(VLOOKUP($G738,all_tags[theme],1,FALSE),""),
IFERROR(VLOOKUP($H738,all_tags[theme],1,FALSE),""),
IFERROR(VLOOKUP($I738,all_tags[theme],1,FALSE),""),
IFERROR(VLOOKUP($J738,all_tags[theme],1,FALSE),""),
IFERROR(VLOOKUP($K738,all_tags[theme],1,FALSE),""),
IFERROR(VLOOKUP($L738,all_tags[theme],1,FALSE),""),
IFERROR(VLOOKUP($M738,all_tags[theme],1,FALSE),""),
IFERROR(VLOOKUP($N738,all_tags[theme],1,FALSE),""),
IFERROR(VLOOKUP($O738,all_tags[theme],1,FALSE),"")
)</f>
        <v>pitfall</v>
      </c>
      <c r="AH738" s="5" t="str">
        <f>_xlfn.TEXTJOIN("#",TRUE,
IFERROR(VLOOKUP($F738,all_tags[topic],1,FALSE),""),
IFERROR(VLOOKUP($G738,all_tags[topic],1,FALSE),""),
IFERROR(VLOOKUP($H738,all_tags[topic],1,FALSE),""),
IFERROR(VLOOKUP($I738,all_tags[topic],1,FALSE),""),
IFERROR(VLOOKUP($J738,all_tags[topic],1,FALSE),""),
IFERROR(VLOOKUP($K738,all_tags[topic],1,FALSE),""),
IFERROR(VLOOKUP($L738,all_tags[topic],1,FALSE),""),
IFERROR(VLOOKUP($M738,all_tags[topic],1,FALSE),""),
IFERROR(VLOOKUP($N738,all_tags[topic],1,FALSE),""),
IFERROR(VLOOKUP($O738,all_tags[topic],1,FALSE),"")
)</f>
        <v/>
      </c>
      <c r="AI738" s="5" t="str">
        <f>_xlfn.TEXTJOIN("#",TRUE,
IFERROR(VLOOKUP($F738,all_tags[area],1,FALSE),""),
IFERROR(VLOOKUP($G738,all_tags[area],1,FALSE),""),
IFERROR(VLOOKUP($H738,all_tags[area],1,FALSE),""),
IFERROR(VLOOKUP($I738,all_tags[area],1,FALSE),""),
IFERROR(VLOOKUP($J738,all_tags[area],1,FALSE),""),
IFERROR(VLOOKUP($K738,all_tags[area],1,FALSE),""),
IFERROR(VLOOKUP($L738,all_tags[area],1,FALSE),""),
IFERROR(VLOOKUP($M738,all_tags[area],1,FALSE),""),
IFERROR(VLOOKUP($N738,all_tags[area],1,FALSE),""),
IFERROR(VLOOKUP($O738,all_tags[area],1,FALSE),"")
)</f>
        <v>ai</v>
      </c>
      <c r="AJ738" s="5" t="str">
        <f>_xlfn.TEXTJOIN("#",TRUE,
IFERROR(VLOOKUP($F738,all_tags[technology],1,FALSE),""),
IFERROR(VLOOKUP($G738,all_tags[technology],1,FALSE),""),
IFERROR(VLOOKUP($H738,all_tags[technology],1,FALSE),""),
IFERROR(VLOOKUP($I738,all_tags[technology],1,FALSE),""),
IFERROR(VLOOKUP($J738,all_tags[technology],1,FALSE),""),
IFERROR(VLOOKUP($K738,all_tags[technology],1,FALSE),""),
IFERROR(VLOOKUP($L738,all_tags[technology],1,FALSE),""),
IFERROR(VLOOKUP($M738,all_tags[technology],1,FALSE),""),
IFERROR(VLOOKUP($N738,all_tags[technology],1,FALSE),""),
IFERROR(VLOOKUP($O738,all_tags[technology],1,FALSE),"")
)</f>
        <v/>
      </c>
      <c r="AK738" s="5" t="str">
        <f>_xlfn.TEXTJOIN("#",TRUE,
IFERROR(VLOOKUP($F738,all_tags[other],1,FALSE),""),
IFERROR(VLOOKUP($G738,all_tags[other],1,FALSE),""),
IFERROR(VLOOKUP($H738,all_tags[other],1,FALSE),""),
IFERROR(VLOOKUP($I738,all_tags[other],1,FALSE),""),
IFERROR(VLOOKUP($J738,all_tags[other],1,FALSE),""),
IFERROR(VLOOKUP($K738,all_tags[other],1,FALSE),""),
IFERROR(VLOOKUP($L738,all_tags[other],1,FALSE),""),
IFERROR(VLOOKUP($M738,all_tags[other],1,FALSE),""),
IFERROR(VLOOKUP($N738,all_tags[other],1,FALSE),""),
IFERROR(VLOOKUP($O738,all_tags[other],1,FALSE),"")
)</f>
        <v>paid</v>
      </c>
      <c r="AL738" t="str">
        <f t="shared" si="11"/>
        <v>article;cautionary-tale;pitfall;ai;paid</v>
      </c>
    </row>
    <row r="739" spans="1:38" x14ac:dyDescent="0.25">
      <c r="A739" t="str">
        <f>source_data[[#This Row],[link_id]]</f>
        <v>L01551</v>
      </c>
      <c r="B739" t="str">
        <f>source_data[[#This Row],[link]]</f>
        <v>https://twitter.com/robinson_es/status/1193190944675381248/photo/1</v>
      </c>
      <c r="C739" t="str">
        <f>source_data[[#This Row],[article_title]]</f>
        <v>Great advice from @bj_bloom on working in data science in government/industry:</v>
      </c>
      <c r="D739" t="str">
        <f>source_data[[#This Row],[concatenate]]</f>
        <v>post;advice;data-science</v>
      </c>
      <c r="E739">
        <f>source_data[[#This Row],[tag_count]]</f>
        <v>4</v>
      </c>
      <c r="F739" t="str" cm="1">
        <f t="array" ref="F739:H739">_xlfn.TEXTSPLIT(Table5[[#This Row],[concatenate]],";")</f>
        <v>post</v>
      </c>
      <c r="G739" t="str">
        <v>advice</v>
      </c>
      <c r="H739" t="str">
        <v>data-science</v>
      </c>
      <c r="Q739">
        <f>IF(ISBLANK(F739),-1,COUNTIF(all_tags[],F739)-COUNTIF(all_tags[category],F739))</f>
        <v>1</v>
      </c>
      <c r="R739">
        <f>IF(ISBLANK(G739),-1,COUNTIF(all_tags[],G739)-COUNTIF(all_tags[category],G739))</f>
        <v>1</v>
      </c>
      <c r="S739">
        <f>IF(ISBLANK(H739),-1,COUNTIF(all_tags[],H739)-COUNTIF(all_tags[category],H739))</f>
        <v>1</v>
      </c>
      <c r="T739">
        <f>IF(ISBLANK(I739),-1,COUNTIF(all_tags[],I739)-COUNTIF(all_tags[category],I739))</f>
        <v>-1</v>
      </c>
      <c r="U739">
        <f>IF(ISBLANK(J739),-1,COUNTIF(all_tags[],J739)-COUNTIF(all_tags[category],J739))</f>
        <v>-1</v>
      </c>
      <c r="V739">
        <f>IF(ISBLANK(K739),-1,COUNTIF(all_tags[],K739)-COUNTIF(all_tags[category],K739))</f>
        <v>-1</v>
      </c>
      <c r="W739">
        <f>IF(ISBLANK(L739),-1,COUNTIF(all_tags[],L739)-COUNTIF(all_tags[category],L739))</f>
        <v>-1</v>
      </c>
      <c r="X739">
        <f>IF(ISBLANK(M739),-1,COUNTIF(all_tags[],M739)-COUNTIF(all_tags[category],M739))</f>
        <v>-1</v>
      </c>
      <c r="Y739">
        <f>IF(ISBLANK(N739),-1,COUNTIF(all_tags[],N739)-COUNTIF(all_tags[category],N739))</f>
        <v>-1</v>
      </c>
      <c r="Z739">
        <f>IF(ISBLANK(O739),-1,COUNTIF(all_tags[],O739)-COUNTIF(all_tags[category],O739))</f>
        <v>-1</v>
      </c>
      <c r="AB739" t="str">
        <f>Table5[[#This Row],[link_id]]</f>
        <v>L01551</v>
      </c>
      <c r="AC739" s="5" t="str">
        <f>_xlfn.TEXTJOIN("#",TRUE,
IFERROR(VLOOKUP($F739,all_tags[format],1,FALSE),""),
IFERROR(VLOOKUP($G739,all_tags[format],1,FALSE),""),
IFERROR(VLOOKUP($H739,all_tags[format],1,FALSE),""),
IFERROR(VLOOKUP($I739,all_tags[format],1,FALSE),""),
IFERROR(VLOOKUP($J739,all_tags[format],1,FALSE),""),
IFERROR(VLOOKUP($K739,all_tags[format],1,FALSE),""),
IFERROR(VLOOKUP($L739,all_tags[format],1,FALSE),""),
IFERROR(VLOOKUP($M739,all_tags[format],1,FALSE),""),
IFERROR(VLOOKUP($N739,all_tags[format],1,FALSE),""),
IFERROR(VLOOKUP($O739,all_tags[format],1,FALSE),"")
)</f>
        <v>post</v>
      </c>
      <c r="AD739" s="5" t="str">
        <f>_xlfn.TEXTJOIN("#",TRUE,
IFERROR(VLOOKUP($F739,all_tags[type],1,FALSE),""),
IFERROR(VLOOKUP($G739,all_tags[type],1,FALSE),""),
IFERROR(VLOOKUP($H739,all_tags[type],1,FALSE),""),
IFERROR(VLOOKUP($I739,all_tags[type],1,FALSE),""),
IFERROR(VLOOKUP($J739,all_tags[type],1,FALSE),""),
IFERROR(VLOOKUP($K739,all_tags[type],1,FALSE),""),
IFERROR(VLOOKUP($L739,all_tags[type],1,FALSE),""),
IFERROR(VLOOKUP($M739,all_tags[type],1,FALSE),""),
IFERROR(VLOOKUP($N739,all_tags[type],1,FALSE),""),
IFERROR(VLOOKUP($O739,all_tags[type],1,FALSE),"")
)</f>
        <v>advice</v>
      </c>
      <c r="AE739" s="5" t="str">
        <f>_xlfn.TEXTJOIN("#",TRUE,
IFERROR(VLOOKUP($F739,all_tags[level],1,FALSE),""),
IFERROR(VLOOKUP($G739,all_tags[level],1,FALSE),""),
IFERROR(VLOOKUP($H739,all_tags[level],1,FALSE),""),
IFERROR(VLOOKUP($I739,all_tags[level],1,FALSE),""),
IFERROR(VLOOKUP($J739,all_tags[level],1,FALSE),""),
IFERROR(VLOOKUP($K739,all_tags[level],1,FALSE),""),
IFERROR(VLOOKUP($L739,all_tags[level],1,FALSE),""),
IFERROR(VLOOKUP($M739,all_tags[level],1,FALSE),""),
IFERROR(VLOOKUP($N739,all_tags[level],1,FALSE),""),
IFERROR(VLOOKUP($O739,all_tags[level],1,FALSE),"")
)</f>
        <v/>
      </c>
      <c r="AF739" s="5" t="str">
        <f>_xlfn.TEXTJOIN("#",TRUE,
IFERROR(VLOOKUP($F739,all_tags[style],1,FALSE),""),
IFERROR(VLOOKUP($G739,all_tags[style],1,FALSE),""),
IFERROR(VLOOKUP($H739,all_tags[style],1,FALSE),""),
IFERROR(VLOOKUP($I739,all_tags[style],1,FALSE),""),
IFERROR(VLOOKUP($J739,all_tags[style],1,FALSE),""),
IFERROR(VLOOKUP($K739,all_tags[style],1,FALSE),""),
IFERROR(VLOOKUP($L739,all_tags[style],1,FALSE),""),
IFERROR(VLOOKUP($M739,all_tags[style],1,FALSE),""),
IFERROR(VLOOKUP($N739,all_tags[style],1,FALSE),""),
IFERROR(VLOOKUP($O739,all_tags[style],1,FALSE),"")
)</f>
        <v/>
      </c>
      <c r="AG739" s="5" t="str">
        <f>_xlfn.TEXTJOIN("#",TRUE,
IFERROR(VLOOKUP($F739,all_tags[theme],1,FALSE),""),
IFERROR(VLOOKUP($G739,all_tags[theme],1,FALSE),""),
IFERROR(VLOOKUP($H739,all_tags[theme],1,FALSE),""),
IFERROR(VLOOKUP($I739,all_tags[theme],1,FALSE),""),
IFERROR(VLOOKUP($J739,all_tags[theme],1,FALSE),""),
IFERROR(VLOOKUP($K739,all_tags[theme],1,FALSE),""),
IFERROR(VLOOKUP($L739,all_tags[theme],1,FALSE),""),
IFERROR(VLOOKUP($M739,all_tags[theme],1,FALSE),""),
IFERROR(VLOOKUP($N739,all_tags[theme],1,FALSE),""),
IFERROR(VLOOKUP($O739,all_tags[theme],1,FALSE),"")
)</f>
        <v>data-science</v>
      </c>
      <c r="AH739" s="5" t="str">
        <f>_xlfn.TEXTJOIN("#",TRUE,
IFERROR(VLOOKUP($F739,all_tags[topic],1,FALSE),""),
IFERROR(VLOOKUP($G739,all_tags[topic],1,FALSE),""),
IFERROR(VLOOKUP($H739,all_tags[topic],1,FALSE),""),
IFERROR(VLOOKUP($I739,all_tags[topic],1,FALSE),""),
IFERROR(VLOOKUP($J739,all_tags[topic],1,FALSE),""),
IFERROR(VLOOKUP($K739,all_tags[topic],1,FALSE),""),
IFERROR(VLOOKUP($L739,all_tags[topic],1,FALSE),""),
IFERROR(VLOOKUP($M739,all_tags[topic],1,FALSE),""),
IFERROR(VLOOKUP($N739,all_tags[topic],1,FALSE),""),
IFERROR(VLOOKUP($O739,all_tags[topic],1,FALSE),"")
)</f>
        <v/>
      </c>
      <c r="AI739" s="5" t="str">
        <f>_xlfn.TEXTJOIN("#",TRUE,
IFERROR(VLOOKUP($F739,all_tags[area],1,FALSE),""),
IFERROR(VLOOKUP($G739,all_tags[area],1,FALSE),""),
IFERROR(VLOOKUP($H739,all_tags[area],1,FALSE),""),
IFERROR(VLOOKUP($I739,all_tags[area],1,FALSE),""),
IFERROR(VLOOKUP($J739,all_tags[area],1,FALSE),""),
IFERROR(VLOOKUP($K739,all_tags[area],1,FALSE),""),
IFERROR(VLOOKUP($L739,all_tags[area],1,FALSE),""),
IFERROR(VLOOKUP($M739,all_tags[area],1,FALSE),""),
IFERROR(VLOOKUP($N739,all_tags[area],1,FALSE),""),
IFERROR(VLOOKUP($O739,all_tags[area],1,FALSE),"")
)</f>
        <v/>
      </c>
      <c r="AJ739" s="5" t="str">
        <f>_xlfn.TEXTJOIN("#",TRUE,
IFERROR(VLOOKUP($F739,all_tags[technology],1,FALSE),""),
IFERROR(VLOOKUP($G739,all_tags[technology],1,FALSE),""),
IFERROR(VLOOKUP($H739,all_tags[technology],1,FALSE),""),
IFERROR(VLOOKUP($I739,all_tags[technology],1,FALSE),""),
IFERROR(VLOOKUP($J739,all_tags[technology],1,FALSE),""),
IFERROR(VLOOKUP($K739,all_tags[technology],1,FALSE),""),
IFERROR(VLOOKUP($L739,all_tags[technology],1,FALSE),""),
IFERROR(VLOOKUP($M739,all_tags[technology],1,FALSE),""),
IFERROR(VLOOKUP($N739,all_tags[technology],1,FALSE),""),
IFERROR(VLOOKUP($O739,all_tags[technology],1,FALSE),"")
)</f>
        <v/>
      </c>
      <c r="AK739" s="5" t="str">
        <f>_xlfn.TEXTJOIN("#",TRUE,
IFERROR(VLOOKUP($F739,all_tags[other],1,FALSE),""),
IFERROR(VLOOKUP($G739,all_tags[other],1,FALSE),""),
IFERROR(VLOOKUP($H739,all_tags[other],1,FALSE),""),
IFERROR(VLOOKUP($I739,all_tags[other],1,FALSE),""),
IFERROR(VLOOKUP($J739,all_tags[other],1,FALSE),""),
IFERROR(VLOOKUP($K739,all_tags[other],1,FALSE),""),
IFERROR(VLOOKUP($L739,all_tags[other],1,FALSE),""),
IFERROR(VLOOKUP($M739,all_tags[other],1,FALSE),""),
IFERROR(VLOOKUP($N739,all_tags[other],1,FALSE),""),
IFERROR(VLOOKUP($O739,all_tags[other],1,FALSE),"")
)</f>
        <v/>
      </c>
      <c r="AL739" t="str">
        <f t="shared" si="11"/>
        <v>post;advice;data-science</v>
      </c>
    </row>
    <row r="740" spans="1:38" x14ac:dyDescent="0.25">
      <c r="A740" t="str">
        <f>source_data[[#This Row],[link_id]]</f>
        <v>L01552</v>
      </c>
      <c r="B740" t="str">
        <f>source_data[[#This Row],[link]]</f>
        <v>https://www.jwilber.me/permutationtest/</v>
      </c>
      <c r="C740" t="str">
        <f>source_data[[#This Row],[article_title]]</f>
        <v>The Permutation Test</v>
      </c>
      <c r="D740" t="str">
        <f>source_data[[#This Row],[concatenate]]</f>
        <v>post;interactive;explainer;technique;statistics</v>
      </c>
      <c r="E740">
        <f>source_data[[#This Row],[tag_count]]</f>
        <v>5</v>
      </c>
      <c r="F740" t="str" cm="1">
        <f t="array" ref="F740:J740">_xlfn.TEXTSPLIT(Table5[[#This Row],[concatenate]],";")</f>
        <v>post</v>
      </c>
      <c r="G740" t="str">
        <v>interactive</v>
      </c>
      <c r="H740" t="str">
        <v>explainer</v>
      </c>
      <c r="I740" t="str">
        <v>technique</v>
      </c>
      <c r="J740" t="str">
        <v>statistics</v>
      </c>
      <c r="Q740">
        <f>IF(ISBLANK(F740),-1,COUNTIF(all_tags[],F740)-COUNTIF(all_tags[category],F740))</f>
        <v>1</v>
      </c>
      <c r="R740">
        <f>IF(ISBLANK(G740),-1,COUNTIF(all_tags[],G740)-COUNTIF(all_tags[category],G740))</f>
        <v>1</v>
      </c>
      <c r="S740">
        <f>IF(ISBLANK(H740),-1,COUNTIF(all_tags[],H740)-COUNTIF(all_tags[category],H740))</f>
        <v>1</v>
      </c>
      <c r="T740">
        <f>IF(ISBLANK(I740),-1,COUNTIF(all_tags[],I740)-COUNTIF(all_tags[category],I740))</f>
        <v>1</v>
      </c>
      <c r="U740">
        <f>IF(ISBLANK(J740),-1,COUNTIF(all_tags[],J740)-COUNTIF(all_tags[category],J740))</f>
        <v>1</v>
      </c>
      <c r="V740">
        <f>IF(ISBLANK(K740),-1,COUNTIF(all_tags[],K740)-COUNTIF(all_tags[category],K740))</f>
        <v>-1</v>
      </c>
      <c r="W740">
        <f>IF(ISBLANK(L740),-1,COUNTIF(all_tags[],L740)-COUNTIF(all_tags[category],L740))</f>
        <v>-1</v>
      </c>
      <c r="X740">
        <f>IF(ISBLANK(M740),-1,COUNTIF(all_tags[],M740)-COUNTIF(all_tags[category],M740))</f>
        <v>-1</v>
      </c>
      <c r="Y740">
        <f>IF(ISBLANK(N740),-1,COUNTIF(all_tags[],N740)-COUNTIF(all_tags[category],N740))</f>
        <v>-1</v>
      </c>
      <c r="Z740">
        <f>IF(ISBLANK(O740),-1,COUNTIF(all_tags[],O740)-COUNTIF(all_tags[category],O740))</f>
        <v>-1</v>
      </c>
      <c r="AB740" t="str">
        <f>Table5[[#This Row],[link_id]]</f>
        <v>L01552</v>
      </c>
      <c r="AC740" s="5" t="str">
        <f>_xlfn.TEXTJOIN("#",TRUE,
IFERROR(VLOOKUP($F740,all_tags[format],1,FALSE),""),
IFERROR(VLOOKUP($G740,all_tags[format],1,FALSE),""),
IFERROR(VLOOKUP($H740,all_tags[format],1,FALSE),""),
IFERROR(VLOOKUP($I740,all_tags[format],1,FALSE),""),
IFERROR(VLOOKUP($J740,all_tags[format],1,FALSE),""),
IFERROR(VLOOKUP($K740,all_tags[format],1,FALSE),""),
IFERROR(VLOOKUP($L740,all_tags[format],1,FALSE),""),
IFERROR(VLOOKUP($M740,all_tags[format],1,FALSE),""),
IFERROR(VLOOKUP($N740,all_tags[format],1,FALSE),""),
IFERROR(VLOOKUP($O740,all_tags[format],1,FALSE),"")
)</f>
        <v>post#interactive</v>
      </c>
      <c r="AD740" s="5" t="str">
        <f>_xlfn.TEXTJOIN("#",TRUE,
IFERROR(VLOOKUP($F740,all_tags[type],1,FALSE),""),
IFERROR(VLOOKUP($G740,all_tags[type],1,FALSE),""),
IFERROR(VLOOKUP($H740,all_tags[type],1,FALSE),""),
IFERROR(VLOOKUP($I740,all_tags[type],1,FALSE),""),
IFERROR(VLOOKUP($J740,all_tags[type],1,FALSE),""),
IFERROR(VLOOKUP($K740,all_tags[type],1,FALSE),""),
IFERROR(VLOOKUP($L740,all_tags[type],1,FALSE),""),
IFERROR(VLOOKUP($M740,all_tags[type],1,FALSE),""),
IFERROR(VLOOKUP($N740,all_tags[type],1,FALSE),""),
IFERROR(VLOOKUP($O740,all_tags[type],1,FALSE),"")
)</f>
        <v/>
      </c>
      <c r="AE740" s="5" t="str">
        <f>_xlfn.TEXTJOIN("#",TRUE,
IFERROR(VLOOKUP($F740,all_tags[level],1,FALSE),""),
IFERROR(VLOOKUP($G740,all_tags[level],1,FALSE),""),
IFERROR(VLOOKUP($H740,all_tags[level],1,FALSE),""),
IFERROR(VLOOKUP($I740,all_tags[level],1,FALSE),""),
IFERROR(VLOOKUP($J740,all_tags[level],1,FALSE),""),
IFERROR(VLOOKUP($K740,all_tags[level],1,FALSE),""),
IFERROR(VLOOKUP($L740,all_tags[level],1,FALSE),""),
IFERROR(VLOOKUP($M740,all_tags[level],1,FALSE),""),
IFERROR(VLOOKUP($N740,all_tags[level],1,FALSE),""),
IFERROR(VLOOKUP($O740,all_tags[level],1,FALSE),"")
)</f>
        <v>explainer</v>
      </c>
      <c r="AF740" s="5" t="str">
        <f>_xlfn.TEXTJOIN("#",TRUE,
IFERROR(VLOOKUP($F740,all_tags[style],1,FALSE),""),
IFERROR(VLOOKUP($G740,all_tags[style],1,FALSE),""),
IFERROR(VLOOKUP($H740,all_tags[style],1,FALSE),""),
IFERROR(VLOOKUP($I740,all_tags[style],1,FALSE),""),
IFERROR(VLOOKUP($J740,all_tags[style],1,FALSE),""),
IFERROR(VLOOKUP($K740,all_tags[style],1,FALSE),""),
IFERROR(VLOOKUP($L740,all_tags[style],1,FALSE),""),
IFERROR(VLOOKUP($M740,all_tags[style],1,FALSE),""),
IFERROR(VLOOKUP($N740,all_tags[style],1,FALSE),""),
IFERROR(VLOOKUP($O740,all_tags[style],1,FALSE),"")
)</f>
        <v/>
      </c>
      <c r="AG740" s="5" t="str">
        <f>_xlfn.TEXTJOIN("#",TRUE,
IFERROR(VLOOKUP($F740,all_tags[theme],1,FALSE),""),
IFERROR(VLOOKUP($G740,all_tags[theme],1,FALSE),""),
IFERROR(VLOOKUP($H740,all_tags[theme],1,FALSE),""),
IFERROR(VLOOKUP($I740,all_tags[theme],1,FALSE),""),
IFERROR(VLOOKUP($J740,all_tags[theme],1,FALSE),""),
IFERROR(VLOOKUP($K740,all_tags[theme],1,FALSE),""),
IFERROR(VLOOKUP($L740,all_tags[theme],1,FALSE),""),
IFERROR(VLOOKUP($M740,all_tags[theme],1,FALSE),""),
IFERROR(VLOOKUP($N740,all_tags[theme],1,FALSE),""),
IFERROR(VLOOKUP($O740,all_tags[theme],1,FALSE),"")
)</f>
        <v/>
      </c>
      <c r="AH740" s="5" t="str">
        <f>_xlfn.TEXTJOIN("#",TRUE,
IFERROR(VLOOKUP($F740,all_tags[topic],1,FALSE),""),
IFERROR(VLOOKUP($G740,all_tags[topic],1,FALSE),""),
IFERROR(VLOOKUP($H740,all_tags[topic],1,FALSE),""),
IFERROR(VLOOKUP($I740,all_tags[topic],1,FALSE),""),
IFERROR(VLOOKUP($J740,all_tags[topic],1,FALSE),""),
IFERROR(VLOOKUP($K740,all_tags[topic],1,FALSE),""),
IFERROR(VLOOKUP($L740,all_tags[topic],1,FALSE),""),
IFERROR(VLOOKUP($M740,all_tags[topic],1,FALSE),""),
IFERROR(VLOOKUP($N740,all_tags[topic],1,FALSE),""),
IFERROR(VLOOKUP($O740,all_tags[topic],1,FALSE),"")
)</f>
        <v>technique</v>
      </c>
      <c r="AI740" s="5" t="str">
        <f>_xlfn.TEXTJOIN("#",TRUE,
IFERROR(VLOOKUP($F740,all_tags[area],1,FALSE),""),
IFERROR(VLOOKUP($G740,all_tags[area],1,FALSE),""),
IFERROR(VLOOKUP($H740,all_tags[area],1,FALSE),""),
IFERROR(VLOOKUP($I740,all_tags[area],1,FALSE),""),
IFERROR(VLOOKUP($J740,all_tags[area],1,FALSE),""),
IFERROR(VLOOKUP($K740,all_tags[area],1,FALSE),""),
IFERROR(VLOOKUP($L740,all_tags[area],1,FALSE),""),
IFERROR(VLOOKUP($M740,all_tags[area],1,FALSE),""),
IFERROR(VLOOKUP($N740,all_tags[area],1,FALSE),""),
IFERROR(VLOOKUP($O740,all_tags[area],1,FALSE),"")
)</f>
        <v>statistics</v>
      </c>
      <c r="AJ740" s="5" t="str">
        <f>_xlfn.TEXTJOIN("#",TRUE,
IFERROR(VLOOKUP($F740,all_tags[technology],1,FALSE),""),
IFERROR(VLOOKUP($G740,all_tags[technology],1,FALSE),""),
IFERROR(VLOOKUP($H740,all_tags[technology],1,FALSE),""),
IFERROR(VLOOKUP($I740,all_tags[technology],1,FALSE),""),
IFERROR(VLOOKUP($J740,all_tags[technology],1,FALSE),""),
IFERROR(VLOOKUP($K740,all_tags[technology],1,FALSE),""),
IFERROR(VLOOKUP($L740,all_tags[technology],1,FALSE),""),
IFERROR(VLOOKUP($M740,all_tags[technology],1,FALSE),""),
IFERROR(VLOOKUP($N740,all_tags[technology],1,FALSE),""),
IFERROR(VLOOKUP($O740,all_tags[technology],1,FALSE),"")
)</f>
        <v/>
      </c>
      <c r="AK740" s="5" t="str">
        <f>_xlfn.TEXTJOIN("#",TRUE,
IFERROR(VLOOKUP($F740,all_tags[other],1,FALSE),""),
IFERROR(VLOOKUP($G740,all_tags[other],1,FALSE),""),
IFERROR(VLOOKUP($H740,all_tags[other],1,FALSE),""),
IFERROR(VLOOKUP($I740,all_tags[other],1,FALSE),""),
IFERROR(VLOOKUP($J740,all_tags[other],1,FALSE),""),
IFERROR(VLOOKUP($K740,all_tags[other],1,FALSE),""),
IFERROR(VLOOKUP($L740,all_tags[other],1,FALSE),""),
IFERROR(VLOOKUP($M740,all_tags[other],1,FALSE),""),
IFERROR(VLOOKUP($N740,all_tags[other],1,FALSE),""),
IFERROR(VLOOKUP($O740,all_tags[other],1,FALSE),"")
)</f>
        <v/>
      </c>
      <c r="AL740" t="str">
        <f t="shared" si="11"/>
        <v>post;interactive;explainer;technique;statistics</v>
      </c>
    </row>
    <row r="741" spans="1:38" ht="30" x14ac:dyDescent="0.25">
      <c r="A741" t="str">
        <f>source_data[[#This Row],[link_id]]</f>
        <v>L01556</v>
      </c>
      <c r="B741" t="str">
        <f>source_data[[#This Row],[link]]</f>
        <v>https://towardsdatascience.com/qrash-course-deep-q-networks-from-the-ground-up-1bbda41d3677</v>
      </c>
      <c r="C741" t="str">
        <f>source_data[[#This Row],[article_title]]</f>
        <v>Qrash Course: Reinforcement Learning 101 &amp; Deep Q Networks in 10 Minutes</v>
      </c>
      <c r="D741" t="str">
        <f>source_data[[#This Row],[concatenate]]</f>
        <v>post;fundamentals;explainer;technology;ml;rl</v>
      </c>
      <c r="E741">
        <f>source_data[[#This Row],[tag_count]]</f>
        <v>5</v>
      </c>
      <c r="F741" t="str" cm="1">
        <f t="array" ref="F741:K741">_xlfn.TEXTSPLIT(Table5[[#This Row],[concatenate]],";")</f>
        <v>post</v>
      </c>
      <c r="G741" t="str">
        <v>fundamentals</v>
      </c>
      <c r="H741" t="str">
        <v>explainer</v>
      </c>
      <c r="I741" t="str">
        <v>technology</v>
      </c>
      <c r="J741" t="str">
        <v>ml</v>
      </c>
      <c r="K741" t="str">
        <v>rl</v>
      </c>
      <c r="Q741">
        <f>IF(ISBLANK(F741),-1,COUNTIF(all_tags[],F741)-COUNTIF(all_tags[category],F741))</f>
        <v>1</v>
      </c>
      <c r="R741">
        <f>IF(ISBLANK(G741),-1,COUNTIF(all_tags[],G741)-COUNTIF(all_tags[category],G741))</f>
        <v>1</v>
      </c>
      <c r="S741">
        <f>IF(ISBLANK(H741),-1,COUNTIF(all_tags[],H741)-COUNTIF(all_tags[category],H741))</f>
        <v>1</v>
      </c>
      <c r="T741">
        <f>IF(ISBLANK(I741),-1,COUNTIF(all_tags[],I741)-COUNTIF(all_tags[category],I741))</f>
        <v>1</v>
      </c>
      <c r="U741">
        <f>IF(ISBLANK(J741),-1,COUNTIF(all_tags[],J741)-COUNTIF(all_tags[category],J741))</f>
        <v>1</v>
      </c>
      <c r="V741">
        <f>IF(ISBLANK(K741),-1,COUNTIF(all_tags[],K741)-COUNTIF(all_tags[category],K741))</f>
        <v>1</v>
      </c>
      <c r="W741">
        <f>IF(ISBLANK(L741),-1,COUNTIF(all_tags[],L741)-COUNTIF(all_tags[category],L741))</f>
        <v>-1</v>
      </c>
      <c r="X741">
        <f>IF(ISBLANK(M741),-1,COUNTIF(all_tags[],M741)-COUNTIF(all_tags[category],M741))</f>
        <v>-1</v>
      </c>
      <c r="Y741">
        <f>IF(ISBLANK(N741),-1,COUNTIF(all_tags[],N741)-COUNTIF(all_tags[category],N741))</f>
        <v>-1</v>
      </c>
      <c r="Z741">
        <f>IF(ISBLANK(O741),-1,COUNTIF(all_tags[],O741)-COUNTIF(all_tags[category],O741))</f>
        <v>-1</v>
      </c>
      <c r="AB741" t="str">
        <f>Table5[[#This Row],[link_id]]</f>
        <v>L01556</v>
      </c>
      <c r="AC741" s="5" t="str">
        <f>_xlfn.TEXTJOIN("#",TRUE,
IFERROR(VLOOKUP($F741,all_tags[format],1,FALSE),""),
IFERROR(VLOOKUP($G741,all_tags[format],1,FALSE),""),
IFERROR(VLOOKUP($H741,all_tags[format],1,FALSE),""),
IFERROR(VLOOKUP($I741,all_tags[format],1,FALSE),""),
IFERROR(VLOOKUP($J741,all_tags[format],1,FALSE),""),
IFERROR(VLOOKUP($K741,all_tags[format],1,FALSE),""),
IFERROR(VLOOKUP($L741,all_tags[format],1,FALSE),""),
IFERROR(VLOOKUP($M741,all_tags[format],1,FALSE),""),
IFERROR(VLOOKUP($N741,all_tags[format],1,FALSE),""),
IFERROR(VLOOKUP($O741,all_tags[format],1,FALSE),"")
)</f>
        <v>post</v>
      </c>
      <c r="AD741" s="5" t="str">
        <f>_xlfn.TEXTJOIN("#",TRUE,
IFERROR(VLOOKUP($F741,all_tags[type],1,FALSE),""),
IFERROR(VLOOKUP($G741,all_tags[type],1,FALSE),""),
IFERROR(VLOOKUP($H741,all_tags[type],1,FALSE),""),
IFERROR(VLOOKUP($I741,all_tags[type],1,FALSE),""),
IFERROR(VLOOKUP($J741,all_tags[type],1,FALSE),""),
IFERROR(VLOOKUP($K741,all_tags[type],1,FALSE),""),
IFERROR(VLOOKUP($L741,all_tags[type],1,FALSE),""),
IFERROR(VLOOKUP($M741,all_tags[type],1,FALSE),""),
IFERROR(VLOOKUP($N741,all_tags[type],1,FALSE),""),
IFERROR(VLOOKUP($O741,all_tags[type],1,FALSE),"")
)</f>
        <v/>
      </c>
      <c r="AE741" s="5" t="str">
        <f>_xlfn.TEXTJOIN("#",TRUE,
IFERROR(VLOOKUP($F741,all_tags[level],1,FALSE),""),
IFERROR(VLOOKUP($G741,all_tags[level],1,FALSE),""),
IFERROR(VLOOKUP($H741,all_tags[level],1,FALSE),""),
IFERROR(VLOOKUP($I741,all_tags[level],1,FALSE),""),
IFERROR(VLOOKUP($J741,all_tags[level],1,FALSE),""),
IFERROR(VLOOKUP($K741,all_tags[level],1,FALSE),""),
IFERROR(VLOOKUP($L741,all_tags[level],1,FALSE),""),
IFERROR(VLOOKUP($M741,all_tags[level],1,FALSE),""),
IFERROR(VLOOKUP($N741,all_tags[level],1,FALSE),""),
IFERROR(VLOOKUP($O741,all_tags[level],1,FALSE),"")
)</f>
        <v>fundamentals#explainer</v>
      </c>
      <c r="AF741" s="5" t="str">
        <f>_xlfn.TEXTJOIN("#",TRUE,
IFERROR(VLOOKUP($F741,all_tags[style],1,FALSE),""),
IFERROR(VLOOKUP($G741,all_tags[style],1,FALSE),""),
IFERROR(VLOOKUP($H741,all_tags[style],1,FALSE),""),
IFERROR(VLOOKUP($I741,all_tags[style],1,FALSE),""),
IFERROR(VLOOKUP($J741,all_tags[style],1,FALSE),""),
IFERROR(VLOOKUP($K741,all_tags[style],1,FALSE),""),
IFERROR(VLOOKUP($L741,all_tags[style],1,FALSE),""),
IFERROR(VLOOKUP($M741,all_tags[style],1,FALSE),""),
IFERROR(VLOOKUP($N741,all_tags[style],1,FALSE),""),
IFERROR(VLOOKUP($O741,all_tags[style],1,FALSE),"")
)</f>
        <v/>
      </c>
      <c r="AG741" s="5" t="str">
        <f>_xlfn.TEXTJOIN("#",TRUE,
IFERROR(VLOOKUP($F741,all_tags[theme],1,FALSE),""),
IFERROR(VLOOKUP($G741,all_tags[theme],1,FALSE),""),
IFERROR(VLOOKUP($H741,all_tags[theme],1,FALSE),""),
IFERROR(VLOOKUP($I741,all_tags[theme],1,FALSE),""),
IFERROR(VLOOKUP($J741,all_tags[theme],1,FALSE),""),
IFERROR(VLOOKUP($K741,all_tags[theme],1,FALSE),""),
IFERROR(VLOOKUP($L741,all_tags[theme],1,FALSE),""),
IFERROR(VLOOKUP($M741,all_tags[theme],1,FALSE),""),
IFERROR(VLOOKUP($N741,all_tags[theme],1,FALSE),""),
IFERROR(VLOOKUP($O741,all_tags[theme],1,FALSE),"")
)</f>
        <v/>
      </c>
      <c r="AH741" s="5" t="str">
        <f>_xlfn.TEXTJOIN("#",TRUE,
IFERROR(VLOOKUP($F741,all_tags[topic],1,FALSE),""),
IFERROR(VLOOKUP($G741,all_tags[topic],1,FALSE),""),
IFERROR(VLOOKUP($H741,all_tags[topic],1,FALSE),""),
IFERROR(VLOOKUP($I741,all_tags[topic],1,FALSE),""),
IFERROR(VLOOKUP($J741,all_tags[topic],1,FALSE),""),
IFERROR(VLOOKUP($K741,all_tags[topic],1,FALSE),""),
IFERROR(VLOOKUP($L741,all_tags[topic],1,FALSE),""),
IFERROR(VLOOKUP($M741,all_tags[topic],1,FALSE),""),
IFERROR(VLOOKUP($N741,all_tags[topic],1,FALSE),""),
IFERROR(VLOOKUP($O741,all_tags[topic],1,FALSE),"")
)</f>
        <v>technology</v>
      </c>
      <c r="AI741" s="5" t="str">
        <f>_xlfn.TEXTJOIN("#",TRUE,
IFERROR(VLOOKUP($F741,all_tags[area],1,FALSE),""),
IFERROR(VLOOKUP($G741,all_tags[area],1,FALSE),""),
IFERROR(VLOOKUP($H741,all_tags[area],1,FALSE),""),
IFERROR(VLOOKUP($I741,all_tags[area],1,FALSE),""),
IFERROR(VLOOKUP($J741,all_tags[area],1,FALSE),""),
IFERROR(VLOOKUP($K741,all_tags[area],1,FALSE),""),
IFERROR(VLOOKUP($L741,all_tags[area],1,FALSE),""),
IFERROR(VLOOKUP($M741,all_tags[area],1,FALSE),""),
IFERROR(VLOOKUP($N741,all_tags[area],1,FALSE),""),
IFERROR(VLOOKUP($O741,all_tags[area],1,FALSE),"")
)</f>
        <v>ml</v>
      </c>
      <c r="AJ741" s="5" t="str">
        <f>_xlfn.TEXTJOIN("#",TRUE,
IFERROR(VLOOKUP($F741,all_tags[technology],1,FALSE),""),
IFERROR(VLOOKUP($G741,all_tags[technology],1,FALSE),""),
IFERROR(VLOOKUP($H741,all_tags[technology],1,FALSE),""),
IFERROR(VLOOKUP($I741,all_tags[technology],1,FALSE),""),
IFERROR(VLOOKUP($J741,all_tags[technology],1,FALSE),""),
IFERROR(VLOOKUP($K741,all_tags[technology],1,FALSE),""),
IFERROR(VLOOKUP($L741,all_tags[technology],1,FALSE),""),
IFERROR(VLOOKUP($M741,all_tags[technology],1,FALSE),""),
IFERROR(VLOOKUP($N741,all_tags[technology],1,FALSE),""),
IFERROR(VLOOKUP($O741,all_tags[technology],1,FALSE),"")
)</f>
        <v>rl</v>
      </c>
      <c r="AK741" s="5" t="str">
        <f>_xlfn.TEXTJOIN("#",TRUE,
IFERROR(VLOOKUP($F741,all_tags[other],1,FALSE),""),
IFERROR(VLOOKUP($G741,all_tags[other],1,FALSE),""),
IFERROR(VLOOKUP($H741,all_tags[other],1,FALSE),""),
IFERROR(VLOOKUP($I741,all_tags[other],1,FALSE),""),
IFERROR(VLOOKUP($J741,all_tags[other],1,FALSE),""),
IFERROR(VLOOKUP($K741,all_tags[other],1,FALSE),""),
IFERROR(VLOOKUP($L741,all_tags[other],1,FALSE),""),
IFERROR(VLOOKUP($M741,all_tags[other],1,FALSE),""),
IFERROR(VLOOKUP($N741,all_tags[other],1,FALSE),""),
IFERROR(VLOOKUP($O741,all_tags[other],1,FALSE),"")
)</f>
        <v/>
      </c>
      <c r="AL741" t="str">
        <f t="shared" si="11"/>
        <v>post;fundamentals;explainer;technology;ml;rl</v>
      </c>
    </row>
    <row r="742" spans="1:38" ht="30" x14ac:dyDescent="0.25">
      <c r="A742" t="str">
        <f>source_data[[#This Row],[link_id]]</f>
        <v>L01557</v>
      </c>
      <c r="B742" t="str">
        <f>source_data[[#This Row],[link]]</f>
        <v>https://tsibble.tidyverts.org/</v>
      </c>
      <c r="C742" t="str">
        <f>source_data[[#This Row],[article_title]]</f>
        <v>tsibble</v>
      </c>
      <c r="D742" t="str">
        <f>source_data[[#This Row],[concatenate]]</f>
        <v>package;tool;technology;forecasting;data-processing;rstats</v>
      </c>
      <c r="E742">
        <f>source_data[[#This Row],[tag_count]]</f>
        <v>5</v>
      </c>
      <c r="F742" t="str" cm="1">
        <f t="array" ref="F742:K742">_xlfn.TEXTSPLIT(Table5[[#This Row],[concatenate]],";")</f>
        <v>package</v>
      </c>
      <c r="G742" t="str">
        <v>tool</v>
      </c>
      <c r="H742" t="str">
        <v>technology</v>
      </c>
      <c r="I742" t="str">
        <v>forecasting</v>
      </c>
      <c r="J742" t="str">
        <v>data-processing</v>
      </c>
      <c r="K742" t="str">
        <v>rstats</v>
      </c>
      <c r="Q742">
        <f>IF(ISBLANK(F742),-1,COUNTIF(all_tags[],F742)-COUNTIF(all_tags[category],F742))</f>
        <v>1</v>
      </c>
      <c r="R742">
        <f>IF(ISBLANK(G742),-1,COUNTIF(all_tags[],G742)-COUNTIF(all_tags[category],G742))</f>
        <v>1</v>
      </c>
      <c r="S742">
        <f>IF(ISBLANK(H742),-1,COUNTIF(all_tags[],H742)-COUNTIF(all_tags[category],H742))</f>
        <v>1</v>
      </c>
      <c r="T742">
        <f>IF(ISBLANK(I742),-1,COUNTIF(all_tags[],I742)-COUNTIF(all_tags[category],I742))</f>
        <v>1</v>
      </c>
      <c r="U742">
        <f>IF(ISBLANK(J742),-1,COUNTIF(all_tags[],J742)-COUNTIF(all_tags[category],J742))</f>
        <v>1</v>
      </c>
      <c r="V742">
        <f>IF(ISBLANK(K742),-1,COUNTIF(all_tags[],K742)-COUNTIF(all_tags[category],K742))</f>
        <v>1</v>
      </c>
      <c r="W742">
        <f>IF(ISBLANK(L742),-1,COUNTIF(all_tags[],L742)-COUNTIF(all_tags[category],L742))</f>
        <v>-1</v>
      </c>
      <c r="X742">
        <f>IF(ISBLANK(M742),-1,COUNTIF(all_tags[],M742)-COUNTIF(all_tags[category],M742))</f>
        <v>-1</v>
      </c>
      <c r="Y742">
        <f>IF(ISBLANK(N742),-1,COUNTIF(all_tags[],N742)-COUNTIF(all_tags[category],N742))</f>
        <v>-1</v>
      </c>
      <c r="Z742">
        <f>IF(ISBLANK(O742),-1,COUNTIF(all_tags[],O742)-COUNTIF(all_tags[category],O742))</f>
        <v>-1</v>
      </c>
      <c r="AB742" t="str">
        <f>Table5[[#This Row],[link_id]]</f>
        <v>L01557</v>
      </c>
      <c r="AC742" s="5" t="str">
        <f>_xlfn.TEXTJOIN("#",TRUE,
IFERROR(VLOOKUP($F742,all_tags[format],1,FALSE),""),
IFERROR(VLOOKUP($G742,all_tags[format],1,FALSE),""),
IFERROR(VLOOKUP($H742,all_tags[format],1,FALSE),""),
IFERROR(VLOOKUP($I742,all_tags[format],1,FALSE),""),
IFERROR(VLOOKUP($J742,all_tags[format],1,FALSE),""),
IFERROR(VLOOKUP($K742,all_tags[format],1,FALSE),""),
IFERROR(VLOOKUP($L742,all_tags[format],1,FALSE),""),
IFERROR(VLOOKUP($M742,all_tags[format],1,FALSE),""),
IFERROR(VLOOKUP($N742,all_tags[format],1,FALSE),""),
IFERROR(VLOOKUP($O742,all_tags[format],1,FALSE),"")
)</f>
        <v>package</v>
      </c>
      <c r="AD742" s="5" t="str">
        <f>_xlfn.TEXTJOIN("#",TRUE,
IFERROR(VLOOKUP($F742,all_tags[type],1,FALSE),""),
IFERROR(VLOOKUP($G742,all_tags[type],1,FALSE),""),
IFERROR(VLOOKUP($H742,all_tags[type],1,FALSE),""),
IFERROR(VLOOKUP($I742,all_tags[type],1,FALSE),""),
IFERROR(VLOOKUP($J742,all_tags[type],1,FALSE),""),
IFERROR(VLOOKUP($K742,all_tags[type],1,FALSE),""),
IFERROR(VLOOKUP($L742,all_tags[type],1,FALSE),""),
IFERROR(VLOOKUP($M742,all_tags[type],1,FALSE),""),
IFERROR(VLOOKUP($N742,all_tags[type],1,FALSE),""),
IFERROR(VLOOKUP($O742,all_tags[type],1,FALSE),"")
)</f>
        <v/>
      </c>
      <c r="AE742" s="5" t="str">
        <f>_xlfn.TEXTJOIN("#",TRUE,
IFERROR(VLOOKUP($F742,all_tags[level],1,FALSE),""),
IFERROR(VLOOKUP($G742,all_tags[level],1,FALSE),""),
IFERROR(VLOOKUP($H742,all_tags[level],1,FALSE),""),
IFERROR(VLOOKUP($I742,all_tags[level],1,FALSE),""),
IFERROR(VLOOKUP($J742,all_tags[level],1,FALSE),""),
IFERROR(VLOOKUP($K742,all_tags[level],1,FALSE),""),
IFERROR(VLOOKUP($L742,all_tags[level],1,FALSE),""),
IFERROR(VLOOKUP($M742,all_tags[level],1,FALSE),""),
IFERROR(VLOOKUP($N742,all_tags[level],1,FALSE),""),
IFERROR(VLOOKUP($O742,all_tags[level],1,FALSE),"")
)</f>
        <v/>
      </c>
      <c r="AF742" s="5" t="str">
        <f>_xlfn.TEXTJOIN("#",TRUE,
IFERROR(VLOOKUP($F742,all_tags[style],1,FALSE),""),
IFERROR(VLOOKUP($G742,all_tags[style],1,FALSE),""),
IFERROR(VLOOKUP($H742,all_tags[style],1,FALSE),""),
IFERROR(VLOOKUP($I742,all_tags[style],1,FALSE),""),
IFERROR(VLOOKUP($J742,all_tags[style],1,FALSE),""),
IFERROR(VLOOKUP($K742,all_tags[style],1,FALSE),""),
IFERROR(VLOOKUP($L742,all_tags[style],1,FALSE),""),
IFERROR(VLOOKUP($M742,all_tags[style],1,FALSE),""),
IFERROR(VLOOKUP($N742,all_tags[style],1,FALSE),""),
IFERROR(VLOOKUP($O742,all_tags[style],1,FALSE),"")
)</f>
        <v/>
      </c>
      <c r="AG742" s="5" t="str">
        <f>_xlfn.TEXTJOIN("#",TRUE,
IFERROR(VLOOKUP($F742,all_tags[theme],1,FALSE),""),
IFERROR(VLOOKUP($G742,all_tags[theme],1,FALSE),""),
IFERROR(VLOOKUP($H742,all_tags[theme],1,FALSE),""),
IFERROR(VLOOKUP($I742,all_tags[theme],1,FALSE),""),
IFERROR(VLOOKUP($J742,all_tags[theme],1,FALSE),""),
IFERROR(VLOOKUP($K742,all_tags[theme],1,FALSE),""),
IFERROR(VLOOKUP($L742,all_tags[theme],1,FALSE),""),
IFERROR(VLOOKUP($M742,all_tags[theme],1,FALSE),""),
IFERROR(VLOOKUP($N742,all_tags[theme],1,FALSE),""),
IFERROR(VLOOKUP($O742,all_tags[theme],1,FALSE),"")
)</f>
        <v/>
      </c>
      <c r="AH742" s="5" t="str">
        <f>_xlfn.TEXTJOIN("#",TRUE,
IFERROR(VLOOKUP($F742,all_tags[topic],1,FALSE),""),
IFERROR(VLOOKUP($G742,all_tags[topic],1,FALSE),""),
IFERROR(VLOOKUP($H742,all_tags[topic],1,FALSE),""),
IFERROR(VLOOKUP($I742,all_tags[topic],1,FALSE),""),
IFERROR(VLOOKUP($J742,all_tags[topic],1,FALSE),""),
IFERROR(VLOOKUP($K742,all_tags[topic],1,FALSE),""),
IFERROR(VLOOKUP($L742,all_tags[topic],1,FALSE),""),
IFERROR(VLOOKUP($M742,all_tags[topic],1,FALSE),""),
IFERROR(VLOOKUP($N742,all_tags[topic],1,FALSE),""),
IFERROR(VLOOKUP($O742,all_tags[topic],1,FALSE),"")
)</f>
        <v>tool#technology</v>
      </c>
      <c r="AI742" s="5" t="str">
        <f>_xlfn.TEXTJOIN("#",TRUE,
IFERROR(VLOOKUP($F742,all_tags[area],1,FALSE),""),
IFERROR(VLOOKUP($G742,all_tags[area],1,FALSE),""),
IFERROR(VLOOKUP($H742,all_tags[area],1,FALSE),""),
IFERROR(VLOOKUP($I742,all_tags[area],1,FALSE),""),
IFERROR(VLOOKUP($J742,all_tags[area],1,FALSE),""),
IFERROR(VLOOKUP($K742,all_tags[area],1,FALSE),""),
IFERROR(VLOOKUP($L742,all_tags[area],1,FALSE),""),
IFERROR(VLOOKUP($M742,all_tags[area],1,FALSE),""),
IFERROR(VLOOKUP($N742,all_tags[area],1,FALSE),""),
IFERROR(VLOOKUP($O742,all_tags[area],1,FALSE),"")
)</f>
        <v>forecasting#data-processing</v>
      </c>
      <c r="AJ742" s="5" t="str">
        <f>_xlfn.TEXTJOIN("#",TRUE,
IFERROR(VLOOKUP($F742,all_tags[technology],1,FALSE),""),
IFERROR(VLOOKUP($G742,all_tags[technology],1,FALSE),""),
IFERROR(VLOOKUP($H742,all_tags[technology],1,FALSE),""),
IFERROR(VLOOKUP($I742,all_tags[technology],1,FALSE),""),
IFERROR(VLOOKUP($J742,all_tags[technology],1,FALSE),""),
IFERROR(VLOOKUP($K742,all_tags[technology],1,FALSE),""),
IFERROR(VLOOKUP($L742,all_tags[technology],1,FALSE),""),
IFERROR(VLOOKUP($M742,all_tags[technology],1,FALSE),""),
IFERROR(VLOOKUP($N742,all_tags[technology],1,FALSE),""),
IFERROR(VLOOKUP($O742,all_tags[technology],1,FALSE),"")
)</f>
        <v>rstats</v>
      </c>
      <c r="AK742" s="5" t="str">
        <f>_xlfn.TEXTJOIN("#",TRUE,
IFERROR(VLOOKUP($F742,all_tags[other],1,FALSE),""),
IFERROR(VLOOKUP($G742,all_tags[other],1,FALSE),""),
IFERROR(VLOOKUP($H742,all_tags[other],1,FALSE),""),
IFERROR(VLOOKUP($I742,all_tags[other],1,FALSE),""),
IFERROR(VLOOKUP($J742,all_tags[other],1,FALSE),""),
IFERROR(VLOOKUP($K742,all_tags[other],1,FALSE),""),
IFERROR(VLOOKUP($L742,all_tags[other],1,FALSE),""),
IFERROR(VLOOKUP($M742,all_tags[other],1,FALSE),""),
IFERROR(VLOOKUP($N742,all_tags[other],1,FALSE),""),
IFERROR(VLOOKUP($O742,all_tags[other],1,FALSE),"")
)</f>
        <v/>
      </c>
      <c r="AL742" t="str">
        <f t="shared" si="11"/>
        <v>package;tool;technology;forecasting;data-processing;rstats</v>
      </c>
    </row>
    <row r="743" spans="1:38" x14ac:dyDescent="0.25">
      <c r="A743" t="str">
        <f>source_data[[#This Row],[link_id]]</f>
        <v>L01558</v>
      </c>
      <c r="B743" t="str">
        <f>source_data[[#This Row],[link]]</f>
        <v>https://www.asimovinstitute.org/neural-network-zoo/</v>
      </c>
      <c r="C743" t="str">
        <f>source_data[[#This Row],[article_title]]</f>
        <v>The Neural Network Zoo</v>
      </c>
      <c r="D743" t="str">
        <f>source_data[[#This Row],[concatenate]]</f>
        <v>cheatsheet;ml</v>
      </c>
      <c r="E743">
        <f>source_data[[#This Row],[tag_count]]</f>
        <v>3</v>
      </c>
      <c r="F743" t="str" cm="1">
        <f t="array" ref="F743:G743">_xlfn.TEXTSPLIT(Table5[[#This Row],[concatenate]],";")</f>
        <v>cheatsheet</v>
      </c>
      <c r="G743" t="str">
        <v>ml</v>
      </c>
      <c r="Q743">
        <f>IF(ISBLANK(F743),-1,COUNTIF(all_tags[],F743)-COUNTIF(all_tags[category],F743))</f>
        <v>1</v>
      </c>
      <c r="R743">
        <f>IF(ISBLANK(G743),-1,COUNTIF(all_tags[],G743)-COUNTIF(all_tags[category],G743))</f>
        <v>1</v>
      </c>
      <c r="S743">
        <f>IF(ISBLANK(H743),-1,COUNTIF(all_tags[],H743)-COUNTIF(all_tags[category],H743))</f>
        <v>-1</v>
      </c>
      <c r="T743">
        <f>IF(ISBLANK(I743),-1,COUNTIF(all_tags[],I743)-COUNTIF(all_tags[category],I743))</f>
        <v>-1</v>
      </c>
      <c r="U743">
        <f>IF(ISBLANK(J743),-1,COUNTIF(all_tags[],J743)-COUNTIF(all_tags[category],J743))</f>
        <v>-1</v>
      </c>
      <c r="V743">
        <f>IF(ISBLANK(K743),-1,COUNTIF(all_tags[],K743)-COUNTIF(all_tags[category],K743))</f>
        <v>-1</v>
      </c>
      <c r="W743">
        <f>IF(ISBLANK(L743),-1,COUNTIF(all_tags[],L743)-COUNTIF(all_tags[category],L743))</f>
        <v>-1</v>
      </c>
      <c r="X743">
        <f>IF(ISBLANK(M743),-1,COUNTIF(all_tags[],M743)-COUNTIF(all_tags[category],M743))</f>
        <v>-1</v>
      </c>
      <c r="Y743">
        <f>IF(ISBLANK(N743),-1,COUNTIF(all_tags[],N743)-COUNTIF(all_tags[category],N743))</f>
        <v>-1</v>
      </c>
      <c r="Z743">
        <f>IF(ISBLANK(O743),-1,COUNTIF(all_tags[],O743)-COUNTIF(all_tags[category],O743))</f>
        <v>-1</v>
      </c>
      <c r="AB743" t="str">
        <f>Table5[[#This Row],[link_id]]</f>
        <v>L01558</v>
      </c>
      <c r="AC743" s="5" t="str">
        <f>_xlfn.TEXTJOIN("#",TRUE,
IFERROR(VLOOKUP($F743,all_tags[format],1,FALSE),""),
IFERROR(VLOOKUP($G743,all_tags[format],1,FALSE),""),
IFERROR(VLOOKUP($H743,all_tags[format],1,FALSE),""),
IFERROR(VLOOKUP($I743,all_tags[format],1,FALSE),""),
IFERROR(VLOOKUP($J743,all_tags[format],1,FALSE),""),
IFERROR(VLOOKUP($K743,all_tags[format],1,FALSE),""),
IFERROR(VLOOKUP($L743,all_tags[format],1,FALSE),""),
IFERROR(VLOOKUP($M743,all_tags[format],1,FALSE),""),
IFERROR(VLOOKUP($N743,all_tags[format],1,FALSE),""),
IFERROR(VLOOKUP($O743,all_tags[format],1,FALSE),"")
)</f>
        <v/>
      </c>
      <c r="AD743" s="5" t="str">
        <f>_xlfn.TEXTJOIN("#",TRUE,
IFERROR(VLOOKUP($F743,all_tags[type],1,FALSE),""),
IFERROR(VLOOKUP($G743,all_tags[type],1,FALSE),""),
IFERROR(VLOOKUP($H743,all_tags[type],1,FALSE),""),
IFERROR(VLOOKUP($I743,all_tags[type],1,FALSE),""),
IFERROR(VLOOKUP($J743,all_tags[type],1,FALSE),""),
IFERROR(VLOOKUP($K743,all_tags[type],1,FALSE),""),
IFERROR(VLOOKUP($L743,all_tags[type],1,FALSE),""),
IFERROR(VLOOKUP($M743,all_tags[type],1,FALSE),""),
IFERROR(VLOOKUP($N743,all_tags[type],1,FALSE),""),
IFERROR(VLOOKUP($O743,all_tags[type],1,FALSE),"")
)</f>
        <v>cheatsheet</v>
      </c>
      <c r="AE743" s="5" t="str">
        <f>_xlfn.TEXTJOIN("#",TRUE,
IFERROR(VLOOKUP($F743,all_tags[level],1,FALSE),""),
IFERROR(VLOOKUP($G743,all_tags[level],1,FALSE),""),
IFERROR(VLOOKUP($H743,all_tags[level],1,FALSE),""),
IFERROR(VLOOKUP($I743,all_tags[level],1,FALSE),""),
IFERROR(VLOOKUP($J743,all_tags[level],1,FALSE),""),
IFERROR(VLOOKUP($K743,all_tags[level],1,FALSE),""),
IFERROR(VLOOKUP($L743,all_tags[level],1,FALSE),""),
IFERROR(VLOOKUP($M743,all_tags[level],1,FALSE),""),
IFERROR(VLOOKUP($N743,all_tags[level],1,FALSE),""),
IFERROR(VLOOKUP($O743,all_tags[level],1,FALSE),"")
)</f>
        <v/>
      </c>
      <c r="AF743" s="5" t="str">
        <f>_xlfn.TEXTJOIN("#",TRUE,
IFERROR(VLOOKUP($F743,all_tags[style],1,FALSE),""),
IFERROR(VLOOKUP($G743,all_tags[style],1,FALSE),""),
IFERROR(VLOOKUP($H743,all_tags[style],1,FALSE),""),
IFERROR(VLOOKUP($I743,all_tags[style],1,FALSE),""),
IFERROR(VLOOKUP($J743,all_tags[style],1,FALSE),""),
IFERROR(VLOOKUP($K743,all_tags[style],1,FALSE),""),
IFERROR(VLOOKUP($L743,all_tags[style],1,FALSE),""),
IFERROR(VLOOKUP($M743,all_tags[style],1,FALSE),""),
IFERROR(VLOOKUP($N743,all_tags[style],1,FALSE),""),
IFERROR(VLOOKUP($O743,all_tags[style],1,FALSE),"")
)</f>
        <v/>
      </c>
      <c r="AG743" s="5" t="str">
        <f>_xlfn.TEXTJOIN("#",TRUE,
IFERROR(VLOOKUP($F743,all_tags[theme],1,FALSE),""),
IFERROR(VLOOKUP($G743,all_tags[theme],1,FALSE),""),
IFERROR(VLOOKUP($H743,all_tags[theme],1,FALSE),""),
IFERROR(VLOOKUP($I743,all_tags[theme],1,FALSE),""),
IFERROR(VLOOKUP($J743,all_tags[theme],1,FALSE),""),
IFERROR(VLOOKUP($K743,all_tags[theme],1,FALSE),""),
IFERROR(VLOOKUP($L743,all_tags[theme],1,FALSE),""),
IFERROR(VLOOKUP($M743,all_tags[theme],1,FALSE),""),
IFERROR(VLOOKUP($N743,all_tags[theme],1,FALSE),""),
IFERROR(VLOOKUP($O743,all_tags[theme],1,FALSE),"")
)</f>
        <v/>
      </c>
      <c r="AH743" s="5" t="str">
        <f>_xlfn.TEXTJOIN("#",TRUE,
IFERROR(VLOOKUP($F743,all_tags[topic],1,FALSE),""),
IFERROR(VLOOKUP($G743,all_tags[topic],1,FALSE),""),
IFERROR(VLOOKUP($H743,all_tags[topic],1,FALSE),""),
IFERROR(VLOOKUP($I743,all_tags[topic],1,FALSE),""),
IFERROR(VLOOKUP($J743,all_tags[topic],1,FALSE),""),
IFERROR(VLOOKUP($K743,all_tags[topic],1,FALSE),""),
IFERROR(VLOOKUP($L743,all_tags[topic],1,FALSE),""),
IFERROR(VLOOKUP($M743,all_tags[topic],1,FALSE),""),
IFERROR(VLOOKUP($N743,all_tags[topic],1,FALSE),""),
IFERROR(VLOOKUP($O743,all_tags[topic],1,FALSE),"")
)</f>
        <v/>
      </c>
      <c r="AI743" s="5" t="str">
        <f>_xlfn.TEXTJOIN("#",TRUE,
IFERROR(VLOOKUP($F743,all_tags[area],1,FALSE),""),
IFERROR(VLOOKUP($G743,all_tags[area],1,FALSE),""),
IFERROR(VLOOKUP($H743,all_tags[area],1,FALSE),""),
IFERROR(VLOOKUP($I743,all_tags[area],1,FALSE),""),
IFERROR(VLOOKUP($J743,all_tags[area],1,FALSE),""),
IFERROR(VLOOKUP($K743,all_tags[area],1,FALSE),""),
IFERROR(VLOOKUP($L743,all_tags[area],1,FALSE),""),
IFERROR(VLOOKUP($M743,all_tags[area],1,FALSE),""),
IFERROR(VLOOKUP($N743,all_tags[area],1,FALSE),""),
IFERROR(VLOOKUP($O743,all_tags[area],1,FALSE),"")
)</f>
        <v>ml</v>
      </c>
      <c r="AJ743" s="5" t="str">
        <f>_xlfn.TEXTJOIN("#",TRUE,
IFERROR(VLOOKUP($F743,all_tags[technology],1,FALSE),""),
IFERROR(VLOOKUP($G743,all_tags[technology],1,FALSE),""),
IFERROR(VLOOKUP($H743,all_tags[technology],1,FALSE),""),
IFERROR(VLOOKUP($I743,all_tags[technology],1,FALSE),""),
IFERROR(VLOOKUP($J743,all_tags[technology],1,FALSE),""),
IFERROR(VLOOKUP($K743,all_tags[technology],1,FALSE),""),
IFERROR(VLOOKUP($L743,all_tags[technology],1,FALSE),""),
IFERROR(VLOOKUP($M743,all_tags[technology],1,FALSE),""),
IFERROR(VLOOKUP($N743,all_tags[technology],1,FALSE),""),
IFERROR(VLOOKUP($O743,all_tags[technology],1,FALSE),"")
)</f>
        <v/>
      </c>
      <c r="AK743" s="5" t="str">
        <f>_xlfn.TEXTJOIN("#",TRUE,
IFERROR(VLOOKUP($F743,all_tags[other],1,FALSE),""),
IFERROR(VLOOKUP($G743,all_tags[other],1,FALSE),""),
IFERROR(VLOOKUP($H743,all_tags[other],1,FALSE),""),
IFERROR(VLOOKUP($I743,all_tags[other],1,FALSE),""),
IFERROR(VLOOKUP($J743,all_tags[other],1,FALSE),""),
IFERROR(VLOOKUP($K743,all_tags[other],1,FALSE),""),
IFERROR(VLOOKUP($L743,all_tags[other],1,FALSE),""),
IFERROR(VLOOKUP($M743,all_tags[other],1,FALSE),""),
IFERROR(VLOOKUP($N743,all_tags[other],1,FALSE),""),
IFERROR(VLOOKUP($O743,all_tags[other],1,FALSE),"")
)</f>
        <v/>
      </c>
      <c r="AL743" t="str">
        <f t="shared" si="11"/>
        <v>cheatsheet;ml</v>
      </c>
    </row>
    <row r="744" spans="1:38" x14ac:dyDescent="0.25">
      <c r="A744" t="str">
        <f>source_data[[#This Row],[link_id]]</f>
        <v>L01559</v>
      </c>
      <c r="B744" t="str">
        <f>source_data[[#This Row],[link]]</f>
        <v>https://blog.datawrapper.de/create-data-visualization-for-free/</v>
      </c>
      <c r="C744" t="str">
        <f>source_data[[#This Row],[article_title]]</f>
        <v>Create data viz with Datawrapper, with our new, strong free plan</v>
      </c>
      <c r="D744" t="str">
        <f>source_data[[#This Row],[concatenate]]</f>
        <v>article;data-viz;tool</v>
      </c>
      <c r="E744">
        <f>source_data[[#This Row],[tag_count]]</f>
        <v>4</v>
      </c>
      <c r="F744" t="str" cm="1">
        <f t="array" ref="F744:H744">_xlfn.TEXTSPLIT(Table5[[#This Row],[concatenate]],";")</f>
        <v>article</v>
      </c>
      <c r="G744" t="str">
        <v>data-viz</v>
      </c>
      <c r="H744" t="str">
        <v>tool</v>
      </c>
      <c r="Q744">
        <f>IF(ISBLANK(F744),-1,COUNTIF(all_tags[],F744)-COUNTIF(all_tags[category],F744))</f>
        <v>1</v>
      </c>
      <c r="R744">
        <f>IF(ISBLANK(G744),-1,COUNTIF(all_tags[],G744)-COUNTIF(all_tags[category],G744))</f>
        <v>1</v>
      </c>
      <c r="S744">
        <f>IF(ISBLANK(H744),-1,COUNTIF(all_tags[],H744)-COUNTIF(all_tags[category],H744))</f>
        <v>1</v>
      </c>
      <c r="T744">
        <f>IF(ISBLANK(I744),-1,COUNTIF(all_tags[],I744)-COUNTIF(all_tags[category],I744))</f>
        <v>-1</v>
      </c>
      <c r="U744">
        <f>IF(ISBLANK(J744),-1,COUNTIF(all_tags[],J744)-COUNTIF(all_tags[category],J744))</f>
        <v>-1</v>
      </c>
      <c r="V744">
        <f>IF(ISBLANK(K744),-1,COUNTIF(all_tags[],K744)-COUNTIF(all_tags[category],K744))</f>
        <v>-1</v>
      </c>
      <c r="W744">
        <f>IF(ISBLANK(L744),-1,COUNTIF(all_tags[],L744)-COUNTIF(all_tags[category],L744))</f>
        <v>-1</v>
      </c>
      <c r="X744">
        <f>IF(ISBLANK(M744),-1,COUNTIF(all_tags[],M744)-COUNTIF(all_tags[category],M744))</f>
        <v>-1</v>
      </c>
      <c r="Y744">
        <f>IF(ISBLANK(N744),-1,COUNTIF(all_tags[],N744)-COUNTIF(all_tags[category],N744))</f>
        <v>-1</v>
      </c>
      <c r="Z744">
        <f>IF(ISBLANK(O744),-1,COUNTIF(all_tags[],O744)-COUNTIF(all_tags[category],O744))</f>
        <v>-1</v>
      </c>
      <c r="AB744" t="str">
        <f>Table5[[#This Row],[link_id]]</f>
        <v>L01559</v>
      </c>
      <c r="AC744" s="5" t="str">
        <f>_xlfn.TEXTJOIN("#",TRUE,
IFERROR(VLOOKUP($F744,all_tags[format],1,FALSE),""),
IFERROR(VLOOKUP($G744,all_tags[format],1,FALSE),""),
IFERROR(VLOOKUP($H744,all_tags[format],1,FALSE),""),
IFERROR(VLOOKUP($I744,all_tags[format],1,FALSE),""),
IFERROR(VLOOKUP($J744,all_tags[format],1,FALSE),""),
IFERROR(VLOOKUP($K744,all_tags[format],1,FALSE),""),
IFERROR(VLOOKUP($L744,all_tags[format],1,FALSE),""),
IFERROR(VLOOKUP($M744,all_tags[format],1,FALSE),""),
IFERROR(VLOOKUP($N744,all_tags[format],1,FALSE),""),
IFERROR(VLOOKUP($O744,all_tags[format],1,FALSE),"")
)</f>
        <v>article</v>
      </c>
      <c r="AD744" s="5" t="str">
        <f>_xlfn.TEXTJOIN("#",TRUE,
IFERROR(VLOOKUP($F744,all_tags[type],1,FALSE),""),
IFERROR(VLOOKUP($G744,all_tags[type],1,FALSE),""),
IFERROR(VLOOKUP($H744,all_tags[type],1,FALSE),""),
IFERROR(VLOOKUP($I744,all_tags[type],1,FALSE),""),
IFERROR(VLOOKUP($J744,all_tags[type],1,FALSE),""),
IFERROR(VLOOKUP($K744,all_tags[type],1,FALSE),""),
IFERROR(VLOOKUP($L744,all_tags[type],1,FALSE),""),
IFERROR(VLOOKUP($M744,all_tags[type],1,FALSE),""),
IFERROR(VLOOKUP($N744,all_tags[type],1,FALSE),""),
IFERROR(VLOOKUP($O744,all_tags[type],1,FALSE),"")
)</f>
        <v/>
      </c>
      <c r="AE744" s="5" t="str">
        <f>_xlfn.TEXTJOIN("#",TRUE,
IFERROR(VLOOKUP($F744,all_tags[level],1,FALSE),""),
IFERROR(VLOOKUP($G744,all_tags[level],1,FALSE),""),
IFERROR(VLOOKUP($H744,all_tags[level],1,FALSE),""),
IFERROR(VLOOKUP($I744,all_tags[level],1,FALSE),""),
IFERROR(VLOOKUP($J744,all_tags[level],1,FALSE),""),
IFERROR(VLOOKUP($K744,all_tags[level],1,FALSE),""),
IFERROR(VLOOKUP($L744,all_tags[level],1,FALSE),""),
IFERROR(VLOOKUP($M744,all_tags[level],1,FALSE),""),
IFERROR(VLOOKUP($N744,all_tags[level],1,FALSE),""),
IFERROR(VLOOKUP($O744,all_tags[level],1,FALSE),"")
)</f>
        <v/>
      </c>
      <c r="AF744" s="5" t="str">
        <f>_xlfn.TEXTJOIN("#",TRUE,
IFERROR(VLOOKUP($F744,all_tags[style],1,FALSE),""),
IFERROR(VLOOKUP($G744,all_tags[style],1,FALSE),""),
IFERROR(VLOOKUP($H744,all_tags[style],1,FALSE),""),
IFERROR(VLOOKUP($I744,all_tags[style],1,FALSE),""),
IFERROR(VLOOKUP($J744,all_tags[style],1,FALSE),""),
IFERROR(VLOOKUP($K744,all_tags[style],1,FALSE),""),
IFERROR(VLOOKUP($L744,all_tags[style],1,FALSE),""),
IFERROR(VLOOKUP($M744,all_tags[style],1,FALSE),""),
IFERROR(VLOOKUP($N744,all_tags[style],1,FALSE),""),
IFERROR(VLOOKUP($O744,all_tags[style],1,FALSE),"")
)</f>
        <v/>
      </c>
      <c r="AG744" s="5" t="str">
        <f>_xlfn.TEXTJOIN("#",TRUE,
IFERROR(VLOOKUP($F744,all_tags[theme],1,FALSE),""),
IFERROR(VLOOKUP($G744,all_tags[theme],1,FALSE),""),
IFERROR(VLOOKUP($H744,all_tags[theme],1,FALSE),""),
IFERROR(VLOOKUP($I744,all_tags[theme],1,FALSE),""),
IFERROR(VLOOKUP($J744,all_tags[theme],1,FALSE),""),
IFERROR(VLOOKUP($K744,all_tags[theme],1,FALSE),""),
IFERROR(VLOOKUP($L744,all_tags[theme],1,FALSE),""),
IFERROR(VLOOKUP($M744,all_tags[theme],1,FALSE),""),
IFERROR(VLOOKUP($N744,all_tags[theme],1,FALSE),""),
IFERROR(VLOOKUP($O744,all_tags[theme],1,FALSE),"")
)</f>
        <v>data-viz</v>
      </c>
      <c r="AH744" s="5" t="str">
        <f>_xlfn.TEXTJOIN("#",TRUE,
IFERROR(VLOOKUP($F744,all_tags[topic],1,FALSE),""),
IFERROR(VLOOKUP($G744,all_tags[topic],1,FALSE),""),
IFERROR(VLOOKUP($H744,all_tags[topic],1,FALSE),""),
IFERROR(VLOOKUP($I744,all_tags[topic],1,FALSE),""),
IFERROR(VLOOKUP($J744,all_tags[topic],1,FALSE),""),
IFERROR(VLOOKUP($K744,all_tags[topic],1,FALSE),""),
IFERROR(VLOOKUP($L744,all_tags[topic],1,FALSE),""),
IFERROR(VLOOKUP($M744,all_tags[topic],1,FALSE),""),
IFERROR(VLOOKUP($N744,all_tags[topic],1,FALSE),""),
IFERROR(VLOOKUP($O744,all_tags[topic],1,FALSE),"")
)</f>
        <v>tool</v>
      </c>
      <c r="AI744" s="5" t="str">
        <f>_xlfn.TEXTJOIN("#",TRUE,
IFERROR(VLOOKUP($F744,all_tags[area],1,FALSE),""),
IFERROR(VLOOKUP($G744,all_tags[area],1,FALSE),""),
IFERROR(VLOOKUP($H744,all_tags[area],1,FALSE),""),
IFERROR(VLOOKUP($I744,all_tags[area],1,FALSE),""),
IFERROR(VLOOKUP($J744,all_tags[area],1,FALSE),""),
IFERROR(VLOOKUP($K744,all_tags[area],1,FALSE),""),
IFERROR(VLOOKUP($L744,all_tags[area],1,FALSE),""),
IFERROR(VLOOKUP($M744,all_tags[area],1,FALSE),""),
IFERROR(VLOOKUP($N744,all_tags[area],1,FALSE),""),
IFERROR(VLOOKUP($O744,all_tags[area],1,FALSE),"")
)</f>
        <v/>
      </c>
      <c r="AJ744" s="5" t="str">
        <f>_xlfn.TEXTJOIN("#",TRUE,
IFERROR(VLOOKUP($F744,all_tags[technology],1,FALSE),""),
IFERROR(VLOOKUP($G744,all_tags[technology],1,FALSE),""),
IFERROR(VLOOKUP($H744,all_tags[technology],1,FALSE),""),
IFERROR(VLOOKUP($I744,all_tags[technology],1,FALSE),""),
IFERROR(VLOOKUP($J744,all_tags[technology],1,FALSE),""),
IFERROR(VLOOKUP($K744,all_tags[technology],1,FALSE),""),
IFERROR(VLOOKUP($L744,all_tags[technology],1,FALSE),""),
IFERROR(VLOOKUP($M744,all_tags[technology],1,FALSE),""),
IFERROR(VLOOKUP($N744,all_tags[technology],1,FALSE),""),
IFERROR(VLOOKUP($O744,all_tags[technology],1,FALSE),"")
)</f>
        <v/>
      </c>
      <c r="AK744" s="5" t="str">
        <f>_xlfn.TEXTJOIN("#",TRUE,
IFERROR(VLOOKUP($F744,all_tags[other],1,FALSE),""),
IFERROR(VLOOKUP($G744,all_tags[other],1,FALSE),""),
IFERROR(VLOOKUP($H744,all_tags[other],1,FALSE),""),
IFERROR(VLOOKUP($I744,all_tags[other],1,FALSE),""),
IFERROR(VLOOKUP($J744,all_tags[other],1,FALSE),""),
IFERROR(VLOOKUP($K744,all_tags[other],1,FALSE),""),
IFERROR(VLOOKUP($L744,all_tags[other],1,FALSE),""),
IFERROR(VLOOKUP($M744,all_tags[other],1,FALSE),""),
IFERROR(VLOOKUP($N744,all_tags[other],1,FALSE),""),
IFERROR(VLOOKUP($O744,all_tags[other],1,FALSE),"")
)</f>
        <v/>
      </c>
      <c r="AL744" t="str">
        <f t="shared" si="11"/>
        <v>article;data-viz;tool</v>
      </c>
    </row>
    <row r="745" spans="1:38" x14ac:dyDescent="0.25">
      <c r="A745" t="str">
        <f>source_data[[#This Row],[link_id]]</f>
        <v>L01562</v>
      </c>
      <c r="B745" t="str">
        <f>source_data[[#This Row],[link]]</f>
        <v>https://thenewstack.io/amazon-web-services-launches-an-ide-to-manage-the-full-machine-learning-lifecycle/</v>
      </c>
      <c r="C745" t="str">
        <f>source_data[[#This Row],[article_title]]</f>
        <v>AWS Launches an IDE to Manage the Full Machine Learning Lifecycle</v>
      </c>
      <c r="D745" t="str">
        <f>source_data[[#This Row],[concatenate]]</f>
        <v>article;tool;ml;ops</v>
      </c>
      <c r="E745">
        <f>source_data[[#This Row],[tag_count]]</f>
        <v>4</v>
      </c>
      <c r="F745" t="str" cm="1">
        <f t="array" ref="F745:I745">_xlfn.TEXTSPLIT(Table5[[#This Row],[concatenate]],";")</f>
        <v>article</v>
      </c>
      <c r="G745" t="str">
        <v>tool</v>
      </c>
      <c r="H745" t="str">
        <v>ml</v>
      </c>
      <c r="I745" t="str">
        <v>ops</v>
      </c>
      <c r="Q745">
        <f>IF(ISBLANK(F745),-1,COUNTIF(all_tags[],F745)-COUNTIF(all_tags[category],F745))</f>
        <v>1</v>
      </c>
      <c r="R745">
        <f>IF(ISBLANK(G745),-1,COUNTIF(all_tags[],G745)-COUNTIF(all_tags[category],G745))</f>
        <v>1</v>
      </c>
      <c r="S745">
        <f>IF(ISBLANK(H745),-1,COUNTIF(all_tags[],H745)-COUNTIF(all_tags[category],H745))</f>
        <v>1</v>
      </c>
      <c r="T745">
        <f>IF(ISBLANK(I745),-1,COUNTIF(all_tags[],I745)-COUNTIF(all_tags[category],I745))</f>
        <v>1</v>
      </c>
      <c r="U745">
        <f>IF(ISBLANK(J745),-1,COUNTIF(all_tags[],J745)-COUNTIF(all_tags[category],J745))</f>
        <v>-1</v>
      </c>
      <c r="V745">
        <f>IF(ISBLANK(K745),-1,COUNTIF(all_tags[],K745)-COUNTIF(all_tags[category],K745))</f>
        <v>-1</v>
      </c>
      <c r="W745">
        <f>IF(ISBLANK(L745),-1,COUNTIF(all_tags[],L745)-COUNTIF(all_tags[category],L745))</f>
        <v>-1</v>
      </c>
      <c r="X745">
        <f>IF(ISBLANK(M745),-1,COUNTIF(all_tags[],M745)-COUNTIF(all_tags[category],M745))</f>
        <v>-1</v>
      </c>
      <c r="Y745">
        <f>IF(ISBLANK(N745),-1,COUNTIF(all_tags[],N745)-COUNTIF(all_tags[category],N745))</f>
        <v>-1</v>
      </c>
      <c r="Z745">
        <f>IF(ISBLANK(O745),-1,COUNTIF(all_tags[],O745)-COUNTIF(all_tags[category],O745))</f>
        <v>-1</v>
      </c>
      <c r="AB745" t="str">
        <f>Table5[[#This Row],[link_id]]</f>
        <v>L01562</v>
      </c>
      <c r="AC745" s="5" t="str">
        <f>_xlfn.TEXTJOIN("#",TRUE,
IFERROR(VLOOKUP($F745,all_tags[format],1,FALSE),""),
IFERROR(VLOOKUP($G745,all_tags[format],1,FALSE),""),
IFERROR(VLOOKUP($H745,all_tags[format],1,FALSE),""),
IFERROR(VLOOKUP($I745,all_tags[format],1,FALSE),""),
IFERROR(VLOOKUP($J745,all_tags[format],1,FALSE),""),
IFERROR(VLOOKUP($K745,all_tags[format],1,FALSE),""),
IFERROR(VLOOKUP($L745,all_tags[format],1,FALSE),""),
IFERROR(VLOOKUP($M745,all_tags[format],1,FALSE),""),
IFERROR(VLOOKUP($N745,all_tags[format],1,FALSE),""),
IFERROR(VLOOKUP($O745,all_tags[format],1,FALSE),"")
)</f>
        <v>article</v>
      </c>
      <c r="AD745" s="5" t="str">
        <f>_xlfn.TEXTJOIN("#",TRUE,
IFERROR(VLOOKUP($F745,all_tags[type],1,FALSE),""),
IFERROR(VLOOKUP($G745,all_tags[type],1,FALSE),""),
IFERROR(VLOOKUP($H745,all_tags[type],1,FALSE),""),
IFERROR(VLOOKUP($I745,all_tags[type],1,FALSE),""),
IFERROR(VLOOKUP($J745,all_tags[type],1,FALSE),""),
IFERROR(VLOOKUP($K745,all_tags[type],1,FALSE),""),
IFERROR(VLOOKUP($L745,all_tags[type],1,FALSE),""),
IFERROR(VLOOKUP($M745,all_tags[type],1,FALSE),""),
IFERROR(VLOOKUP($N745,all_tags[type],1,FALSE),""),
IFERROR(VLOOKUP($O745,all_tags[type],1,FALSE),"")
)</f>
        <v/>
      </c>
      <c r="AE745" s="5" t="str">
        <f>_xlfn.TEXTJOIN("#",TRUE,
IFERROR(VLOOKUP($F745,all_tags[level],1,FALSE),""),
IFERROR(VLOOKUP($G745,all_tags[level],1,FALSE),""),
IFERROR(VLOOKUP($H745,all_tags[level],1,FALSE),""),
IFERROR(VLOOKUP($I745,all_tags[level],1,FALSE),""),
IFERROR(VLOOKUP($J745,all_tags[level],1,FALSE),""),
IFERROR(VLOOKUP($K745,all_tags[level],1,FALSE),""),
IFERROR(VLOOKUP($L745,all_tags[level],1,FALSE),""),
IFERROR(VLOOKUP($M745,all_tags[level],1,FALSE),""),
IFERROR(VLOOKUP($N745,all_tags[level],1,FALSE),""),
IFERROR(VLOOKUP($O745,all_tags[level],1,FALSE),"")
)</f>
        <v/>
      </c>
      <c r="AF745" s="5" t="str">
        <f>_xlfn.TEXTJOIN("#",TRUE,
IFERROR(VLOOKUP($F745,all_tags[style],1,FALSE),""),
IFERROR(VLOOKUP($G745,all_tags[style],1,FALSE),""),
IFERROR(VLOOKUP($H745,all_tags[style],1,FALSE),""),
IFERROR(VLOOKUP($I745,all_tags[style],1,FALSE),""),
IFERROR(VLOOKUP($J745,all_tags[style],1,FALSE),""),
IFERROR(VLOOKUP($K745,all_tags[style],1,FALSE),""),
IFERROR(VLOOKUP($L745,all_tags[style],1,FALSE),""),
IFERROR(VLOOKUP($M745,all_tags[style],1,FALSE),""),
IFERROR(VLOOKUP($N745,all_tags[style],1,FALSE),""),
IFERROR(VLOOKUP($O745,all_tags[style],1,FALSE),"")
)</f>
        <v/>
      </c>
      <c r="AG745" s="5" t="str">
        <f>_xlfn.TEXTJOIN("#",TRUE,
IFERROR(VLOOKUP($F745,all_tags[theme],1,FALSE),""),
IFERROR(VLOOKUP($G745,all_tags[theme],1,FALSE),""),
IFERROR(VLOOKUP($H745,all_tags[theme],1,FALSE),""),
IFERROR(VLOOKUP($I745,all_tags[theme],1,FALSE),""),
IFERROR(VLOOKUP($J745,all_tags[theme],1,FALSE),""),
IFERROR(VLOOKUP($K745,all_tags[theme],1,FALSE),""),
IFERROR(VLOOKUP($L745,all_tags[theme],1,FALSE),""),
IFERROR(VLOOKUP($M745,all_tags[theme],1,FALSE),""),
IFERROR(VLOOKUP($N745,all_tags[theme],1,FALSE),""),
IFERROR(VLOOKUP($O745,all_tags[theme],1,FALSE),"")
)</f>
        <v/>
      </c>
      <c r="AH745" s="5" t="str">
        <f>_xlfn.TEXTJOIN("#",TRUE,
IFERROR(VLOOKUP($F745,all_tags[topic],1,FALSE),""),
IFERROR(VLOOKUP($G745,all_tags[topic],1,FALSE),""),
IFERROR(VLOOKUP($H745,all_tags[topic],1,FALSE),""),
IFERROR(VLOOKUP($I745,all_tags[topic],1,FALSE),""),
IFERROR(VLOOKUP($J745,all_tags[topic],1,FALSE),""),
IFERROR(VLOOKUP($K745,all_tags[topic],1,FALSE),""),
IFERROR(VLOOKUP($L745,all_tags[topic],1,FALSE),""),
IFERROR(VLOOKUP($M745,all_tags[topic],1,FALSE),""),
IFERROR(VLOOKUP($N745,all_tags[topic],1,FALSE),""),
IFERROR(VLOOKUP($O745,all_tags[topic],1,FALSE),"")
)</f>
        <v>tool</v>
      </c>
      <c r="AI745" s="5" t="str">
        <f>_xlfn.TEXTJOIN("#",TRUE,
IFERROR(VLOOKUP($F745,all_tags[area],1,FALSE),""),
IFERROR(VLOOKUP($G745,all_tags[area],1,FALSE),""),
IFERROR(VLOOKUP($H745,all_tags[area],1,FALSE),""),
IFERROR(VLOOKUP($I745,all_tags[area],1,FALSE),""),
IFERROR(VLOOKUP($J745,all_tags[area],1,FALSE),""),
IFERROR(VLOOKUP($K745,all_tags[area],1,FALSE),""),
IFERROR(VLOOKUP($L745,all_tags[area],1,FALSE),""),
IFERROR(VLOOKUP($M745,all_tags[area],1,FALSE),""),
IFERROR(VLOOKUP($N745,all_tags[area],1,FALSE),""),
IFERROR(VLOOKUP($O745,all_tags[area],1,FALSE),"")
)</f>
        <v>ml#ops</v>
      </c>
      <c r="AJ745" s="5" t="str">
        <f>_xlfn.TEXTJOIN("#",TRUE,
IFERROR(VLOOKUP($F745,all_tags[technology],1,FALSE),""),
IFERROR(VLOOKUP($G745,all_tags[technology],1,FALSE),""),
IFERROR(VLOOKUP($H745,all_tags[technology],1,FALSE),""),
IFERROR(VLOOKUP($I745,all_tags[technology],1,FALSE),""),
IFERROR(VLOOKUP($J745,all_tags[technology],1,FALSE),""),
IFERROR(VLOOKUP($K745,all_tags[technology],1,FALSE),""),
IFERROR(VLOOKUP($L745,all_tags[technology],1,FALSE),""),
IFERROR(VLOOKUP($M745,all_tags[technology],1,FALSE),""),
IFERROR(VLOOKUP($N745,all_tags[technology],1,FALSE),""),
IFERROR(VLOOKUP($O745,all_tags[technology],1,FALSE),"")
)</f>
        <v/>
      </c>
      <c r="AK745" s="5" t="str">
        <f>_xlfn.TEXTJOIN("#",TRUE,
IFERROR(VLOOKUP($F745,all_tags[other],1,FALSE),""),
IFERROR(VLOOKUP($G745,all_tags[other],1,FALSE),""),
IFERROR(VLOOKUP($H745,all_tags[other],1,FALSE),""),
IFERROR(VLOOKUP($I745,all_tags[other],1,FALSE),""),
IFERROR(VLOOKUP($J745,all_tags[other],1,FALSE),""),
IFERROR(VLOOKUP($K745,all_tags[other],1,FALSE),""),
IFERROR(VLOOKUP($L745,all_tags[other],1,FALSE),""),
IFERROR(VLOOKUP($M745,all_tags[other],1,FALSE),""),
IFERROR(VLOOKUP($N745,all_tags[other],1,FALSE),""),
IFERROR(VLOOKUP($O745,all_tags[other],1,FALSE),"")
)</f>
        <v/>
      </c>
      <c r="AL745" t="str">
        <f t="shared" si="11"/>
        <v>article;tool;ml;ops</v>
      </c>
    </row>
    <row r="746" spans="1:38" x14ac:dyDescent="0.25">
      <c r="A746" t="str">
        <f>source_data[[#This Row],[link_id]]</f>
        <v>L01563</v>
      </c>
      <c r="B746" t="str">
        <f>source_data[[#This Row],[link]]</f>
        <v>http://snap.stanford.edu/gnnexplainer/</v>
      </c>
      <c r="C746" t="str">
        <f>source_data[[#This Row],[article_title]]</f>
        <v>Hyperbolic Graph Convolutional Neural Networks</v>
      </c>
      <c r="D746" t="str">
        <f>source_data[[#This Row],[concatenate]]</f>
        <v>site;tool;graph;ml</v>
      </c>
      <c r="E746">
        <f>source_data[[#This Row],[tag_count]]</f>
        <v>4</v>
      </c>
      <c r="F746" t="str" cm="1">
        <f t="array" ref="F746:I746">_xlfn.TEXTSPLIT(Table5[[#This Row],[concatenate]],";")</f>
        <v>site</v>
      </c>
      <c r="G746" t="str">
        <v>tool</v>
      </c>
      <c r="H746" t="str">
        <v>graph</v>
      </c>
      <c r="I746" t="str">
        <v>ml</v>
      </c>
      <c r="Q746">
        <f>IF(ISBLANK(F746),-1,COUNTIF(all_tags[],F746)-COUNTIF(all_tags[category],F746))</f>
        <v>1</v>
      </c>
      <c r="R746">
        <f>IF(ISBLANK(G746),-1,COUNTIF(all_tags[],G746)-COUNTIF(all_tags[category],G746))</f>
        <v>1</v>
      </c>
      <c r="S746">
        <f>IF(ISBLANK(H746),-1,COUNTIF(all_tags[],H746)-COUNTIF(all_tags[category],H746))</f>
        <v>1</v>
      </c>
      <c r="T746">
        <f>IF(ISBLANK(I746),-1,COUNTIF(all_tags[],I746)-COUNTIF(all_tags[category],I746))</f>
        <v>1</v>
      </c>
      <c r="U746">
        <f>IF(ISBLANK(J746),-1,COUNTIF(all_tags[],J746)-COUNTIF(all_tags[category],J746))</f>
        <v>-1</v>
      </c>
      <c r="V746">
        <f>IF(ISBLANK(K746),-1,COUNTIF(all_tags[],K746)-COUNTIF(all_tags[category],K746))</f>
        <v>-1</v>
      </c>
      <c r="W746">
        <f>IF(ISBLANK(L746),-1,COUNTIF(all_tags[],L746)-COUNTIF(all_tags[category],L746))</f>
        <v>-1</v>
      </c>
      <c r="X746">
        <f>IF(ISBLANK(M746),-1,COUNTIF(all_tags[],M746)-COUNTIF(all_tags[category],M746))</f>
        <v>-1</v>
      </c>
      <c r="Y746">
        <f>IF(ISBLANK(N746),-1,COUNTIF(all_tags[],N746)-COUNTIF(all_tags[category],N746))</f>
        <v>-1</v>
      </c>
      <c r="Z746">
        <f>IF(ISBLANK(O746),-1,COUNTIF(all_tags[],O746)-COUNTIF(all_tags[category],O746))</f>
        <v>-1</v>
      </c>
      <c r="AB746" t="str">
        <f>Table5[[#This Row],[link_id]]</f>
        <v>L01563</v>
      </c>
      <c r="AC746" s="5" t="str">
        <f>_xlfn.TEXTJOIN("#",TRUE,
IFERROR(VLOOKUP($F746,all_tags[format],1,FALSE),""),
IFERROR(VLOOKUP($G746,all_tags[format],1,FALSE),""),
IFERROR(VLOOKUP($H746,all_tags[format],1,FALSE),""),
IFERROR(VLOOKUP($I746,all_tags[format],1,FALSE),""),
IFERROR(VLOOKUP($J746,all_tags[format],1,FALSE),""),
IFERROR(VLOOKUP($K746,all_tags[format],1,FALSE),""),
IFERROR(VLOOKUP($L746,all_tags[format],1,FALSE),""),
IFERROR(VLOOKUP($M746,all_tags[format],1,FALSE),""),
IFERROR(VLOOKUP($N746,all_tags[format],1,FALSE),""),
IFERROR(VLOOKUP($O746,all_tags[format],1,FALSE),"")
)</f>
        <v>site</v>
      </c>
      <c r="AD746" s="5" t="str">
        <f>_xlfn.TEXTJOIN("#",TRUE,
IFERROR(VLOOKUP($F746,all_tags[type],1,FALSE),""),
IFERROR(VLOOKUP($G746,all_tags[type],1,FALSE),""),
IFERROR(VLOOKUP($H746,all_tags[type],1,FALSE),""),
IFERROR(VLOOKUP($I746,all_tags[type],1,FALSE),""),
IFERROR(VLOOKUP($J746,all_tags[type],1,FALSE),""),
IFERROR(VLOOKUP($K746,all_tags[type],1,FALSE),""),
IFERROR(VLOOKUP($L746,all_tags[type],1,FALSE),""),
IFERROR(VLOOKUP($M746,all_tags[type],1,FALSE),""),
IFERROR(VLOOKUP($N746,all_tags[type],1,FALSE),""),
IFERROR(VLOOKUP($O746,all_tags[type],1,FALSE),"")
)</f>
        <v/>
      </c>
      <c r="AE746" s="5" t="str">
        <f>_xlfn.TEXTJOIN("#",TRUE,
IFERROR(VLOOKUP($F746,all_tags[level],1,FALSE),""),
IFERROR(VLOOKUP($G746,all_tags[level],1,FALSE),""),
IFERROR(VLOOKUP($H746,all_tags[level],1,FALSE),""),
IFERROR(VLOOKUP($I746,all_tags[level],1,FALSE),""),
IFERROR(VLOOKUP($J746,all_tags[level],1,FALSE),""),
IFERROR(VLOOKUP($K746,all_tags[level],1,FALSE),""),
IFERROR(VLOOKUP($L746,all_tags[level],1,FALSE),""),
IFERROR(VLOOKUP($M746,all_tags[level],1,FALSE),""),
IFERROR(VLOOKUP($N746,all_tags[level],1,FALSE),""),
IFERROR(VLOOKUP($O746,all_tags[level],1,FALSE),"")
)</f>
        <v/>
      </c>
      <c r="AF746" s="5" t="str">
        <f>_xlfn.TEXTJOIN("#",TRUE,
IFERROR(VLOOKUP($F746,all_tags[style],1,FALSE),""),
IFERROR(VLOOKUP($G746,all_tags[style],1,FALSE),""),
IFERROR(VLOOKUP($H746,all_tags[style],1,FALSE),""),
IFERROR(VLOOKUP($I746,all_tags[style],1,FALSE),""),
IFERROR(VLOOKUP($J746,all_tags[style],1,FALSE),""),
IFERROR(VLOOKUP($K746,all_tags[style],1,FALSE),""),
IFERROR(VLOOKUP($L746,all_tags[style],1,FALSE),""),
IFERROR(VLOOKUP($M746,all_tags[style],1,FALSE),""),
IFERROR(VLOOKUP($N746,all_tags[style],1,FALSE),""),
IFERROR(VLOOKUP($O746,all_tags[style],1,FALSE),"")
)</f>
        <v/>
      </c>
      <c r="AG746" s="5" t="str">
        <f>_xlfn.TEXTJOIN("#",TRUE,
IFERROR(VLOOKUP($F746,all_tags[theme],1,FALSE),""),
IFERROR(VLOOKUP($G746,all_tags[theme],1,FALSE),""),
IFERROR(VLOOKUP($H746,all_tags[theme],1,FALSE),""),
IFERROR(VLOOKUP($I746,all_tags[theme],1,FALSE),""),
IFERROR(VLOOKUP($J746,all_tags[theme],1,FALSE),""),
IFERROR(VLOOKUP($K746,all_tags[theme],1,FALSE),""),
IFERROR(VLOOKUP($L746,all_tags[theme],1,FALSE),""),
IFERROR(VLOOKUP($M746,all_tags[theme],1,FALSE),""),
IFERROR(VLOOKUP($N746,all_tags[theme],1,FALSE),""),
IFERROR(VLOOKUP($O746,all_tags[theme],1,FALSE),"")
)</f>
        <v/>
      </c>
      <c r="AH746" s="5" t="str">
        <f>_xlfn.TEXTJOIN("#",TRUE,
IFERROR(VLOOKUP($F746,all_tags[topic],1,FALSE),""),
IFERROR(VLOOKUP($G746,all_tags[topic],1,FALSE),""),
IFERROR(VLOOKUP($H746,all_tags[topic],1,FALSE),""),
IFERROR(VLOOKUP($I746,all_tags[topic],1,FALSE),""),
IFERROR(VLOOKUP($J746,all_tags[topic],1,FALSE),""),
IFERROR(VLOOKUP($K746,all_tags[topic],1,FALSE),""),
IFERROR(VLOOKUP($L746,all_tags[topic],1,FALSE),""),
IFERROR(VLOOKUP($M746,all_tags[topic],1,FALSE),""),
IFERROR(VLOOKUP($N746,all_tags[topic],1,FALSE),""),
IFERROR(VLOOKUP($O746,all_tags[topic],1,FALSE),"")
)</f>
        <v>tool</v>
      </c>
      <c r="AI746" s="5" t="str">
        <f>_xlfn.TEXTJOIN("#",TRUE,
IFERROR(VLOOKUP($F746,all_tags[area],1,FALSE),""),
IFERROR(VLOOKUP($G746,all_tags[area],1,FALSE),""),
IFERROR(VLOOKUP($H746,all_tags[area],1,FALSE),""),
IFERROR(VLOOKUP($I746,all_tags[area],1,FALSE),""),
IFERROR(VLOOKUP($J746,all_tags[area],1,FALSE),""),
IFERROR(VLOOKUP($K746,all_tags[area],1,FALSE),""),
IFERROR(VLOOKUP($L746,all_tags[area],1,FALSE),""),
IFERROR(VLOOKUP($M746,all_tags[area],1,FALSE),""),
IFERROR(VLOOKUP($N746,all_tags[area],1,FALSE),""),
IFERROR(VLOOKUP($O746,all_tags[area],1,FALSE),"")
)</f>
        <v>graph#ml</v>
      </c>
      <c r="AJ746" s="5" t="str">
        <f>_xlfn.TEXTJOIN("#",TRUE,
IFERROR(VLOOKUP($F746,all_tags[technology],1,FALSE),""),
IFERROR(VLOOKUP($G746,all_tags[technology],1,FALSE),""),
IFERROR(VLOOKUP($H746,all_tags[technology],1,FALSE),""),
IFERROR(VLOOKUP($I746,all_tags[technology],1,FALSE),""),
IFERROR(VLOOKUP($J746,all_tags[technology],1,FALSE),""),
IFERROR(VLOOKUP($K746,all_tags[technology],1,FALSE),""),
IFERROR(VLOOKUP($L746,all_tags[technology],1,FALSE),""),
IFERROR(VLOOKUP($M746,all_tags[technology],1,FALSE),""),
IFERROR(VLOOKUP($N746,all_tags[technology],1,FALSE),""),
IFERROR(VLOOKUP($O746,all_tags[technology],1,FALSE),"")
)</f>
        <v/>
      </c>
      <c r="AK746" s="5" t="str">
        <f>_xlfn.TEXTJOIN("#",TRUE,
IFERROR(VLOOKUP($F746,all_tags[other],1,FALSE),""),
IFERROR(VLOOKUP($G746,all_tags[other],1,FALSE),""),
IFERROR(VLOOKUP($H746,all_tags[other],1,FALSE),""),
IFERROR(VLOOKUP($I746,all_tags[other],1,FALSE),""),
IFERROR(VLOOKUP($J746,all_tags[other],1,FALSE),""),
IFERROR(VLOOKUP($K746,all_tags[other],1,FALSE),""),
IFERROR(VLOOKUP($L746,all_tags[other],1,FALSE),""),
IFERROR(VLOOKUP($M746,all_tags[other],1,FALSE),""),
IFERROR(VLOOKUP($N746,all_tags[other],1,FALSE),""),
IFERROR(VLOOKUP($O746,all_tags[other],1,FALSE),"")
)</f>
        <v/>
      </c>
      <c r="AL746" t="str">
        <f t="shared" si="11"/>
        <v>site;tool;graph;ml</v>
      </c>
    </row>
    <row r="747" spans="1:38" x14ac:dyDescent="0.25">
      <c r="A747" t="str">
        <f>source_data[[#This Row],[link_id]]</f>
        <v>L01566</v>
      </c>
      <c r="B747" t="str">
        <f>source_data[[#This Row],[link]]</f>
        <v>https://www.nature.com/articles/s41598-019-56911-z</v>
      </c>
      <c r="C747" t="str">
        <f>source_data[[#This Row],[article_title]]</f>
        <v>Using transfer learning from prior reference knowledge to improve the clustering of single-cell RNA-Seq data</v>
      </c>
      <c r="D747" t="str">
        <f>source_data[[#This Row],[concatenate]]</f>
        <v>research;ml</v>
      </c>
      <c r="E747">
        <f>source_data[[#This Row],[tag_count]]</f>
        <v>3</v>
      </c>
      <c r="F747" t="str" cm="1">
        <f t="array" ref="F747:G747">_xlfn.TEXTSPLIT(Table5[[#This Row],[concatenate]],";")</f>
        <v>research</v>
      </c>
      <c r="G747" t="str">
        <v>ml</v>
      </c>
      <c r="Q747">
        <f>IF(ISBLANK(F747),-1,COUNTIF(all_tags[],F747)-COUNTIF(all_tags[category],F747))</f>
        <v>1</v>
      </c>
      <c r="R747">
        <f>IF(ISBLANK(G747),-1,COUNTIF(all_tags[],G747)-COUNTIF(all_tags[category],G747))</f>
        <v>1</v>
      </c>
      <c r="S747">
        <f>IF(ISBLANK(H747),-1,COUNTIF(all_tags[],H747)-COUNTIF(all_tags[category],H747))</f>
        <v>-1</v>
      </c>
      <c r="T747">
        <f>IF(ISBLANK(I747),-1,COUNTIF(all_tags[],I747)-COUNTIF(all_tags[category],I747))</f>
        <v>-1</v>
      </c>
      <c r="U747">
        <f>IF(ISBLANK(J747),-1,COUNTIF(all_tags[],J747)-COUNTIF(all_tags[category],J747))</f>
        <v>-1</v>
      </c>
      <c r="V747">
        <f>IF(ISBLANK(K747),-1,COUNTIF(all_tags[],K747)-COUNTIF(all_tags[category],K747))</f>
        <v>-1</v>
      </c>
      <c r="W747">
        <f>IF(ISBLANK(L747),-1,COUNTIF(all_tags[],L747)-COUNTIF(all_tags[category],L747))</f>
        <v>-1</v>
      </c>
      <c r="X747">
        <f>IF(ISBLANK(M747),-1,COUNTIF(all_tags[],M747)-COUNTIF(all_tags[category],M747))</f>
        <v>-1</v>
      </c>
      <c r="Y747">
        <f>IF(ISBLANK(N747),-1,COUNTIF(all_tags[],N747)-COUNTIF(all_tags[category],N747))</f>
        <v>-1</v>
      </c>
      <c r="Z747">
        <f>IF(ISBLANK(O747),-1,COUNTIF(all_tags[],O747)-COUNTIF(all_tags[category],O747))</f>
        <v>-1</v>
      </c>
      <c r="AB747" t="str">
        <f>Table5[[#This Row],[link_id]]</f>
        <v>L01566</v>
      </c>
      <c r="AC747" s="5" t="str">
        <f>_xlfn.TEXTJOIN("#",TRUE,
IFERROR(VLOOKUP($F747,all_tags[format],1,FALSE),""),
IFERROR(VLOOKUP($G747,all_tags[format],1,FALSE),""),
IFERROR(VLOOKUP($H747,all_tags[format],1,FALSE),""),
IFERROR(VLOOKUP($I747,all_tags[format],1,FALSE),""),
IFERROR(VLOOKUP($J747,all_tags[format],1,FALSE),""),
IFERROR(VLOOKUP($K747,all_tags[format],1,FALSE),""),
IFERROR(VLOOKUP($L747,all_tags[format],1,FALSE),""),
IFERROR(VLOOKUP($M747,all_tags[format],1,FALSE),""),
IFERROR(VLOOKUP($N747,all_tags[format],1,FALSE),""),
IFERROR(VLOOKUP($O747,all_tags[format],1,FALSE),"")
)</f>
        <v/>
      </c>
      <c r="AD747" s="5" t="str">
        <f>_xlfn.TEXTJOIN("#",TRUE,
IFERROR(VLOOKUP($F747,all_tags[type],1,FALSE),""),
IFERROR(VLOOKUP($G747,all_tags[type],1,FALSE),""),
IFERROR(VLOOKUP($H747,all_tags[type],1,FALSE),""),
IFERROR(VLOOKUP($I747,all_tags[type],1,FALSE),""),
IFERROR(VLOOKUP($J747,all_tags[type],1,FALSE),""),
IFERROR(VLOOKUP($K747,all_tags[type],1,FALSE),""),
IFERROR(VLOOKUP($L747,all_tags[type],1,FALSE),""),
IFERROR(VLOOKUP($M747,all_tags[type],1,FALSE),""),
IFERROR(VLOOKUP($N747,all_tags[type],1,FALSE),""),
IFERROR(VLOOKUP($O747,all_tags[type],1,FALSE),"")
)</f>
        <v>research</v>
      </c>
      <c r="AE747" s="5" t="str">
        <f>_xlfn.TEXTJOIN("#",TRUE,
IFERROR(VLOOKUP($F747,all_tags[level],1,FALSE),""),
IFERROR(VLOOKUP($G747,all_tags[level],1,FALSE),""),
IFERROR(VLOOKUP($H747,all_tags[level],1,FALSE),""),
IFERROR(VLOOKUP($I747,all_tags[level],1,FALSE),""),
IFERROR(VLOOKUP($J747,all_tags[level],1,FALSE),""),
IFERROR(VLOOKUP($K747,all_tags[level],1,FALSE),""),
IFERROR(VLOOKUP($L747,all_tags[level],1,FALSE),""),
IFERROR(VLOOKUP($M747,all_tags[level],1,FALSE),""),
IFERROR(VLOOKUP($N747,all_tags[level],1,FALSE),""),
IFERROR(VLOOKUP($O747,all_tags[level],1,FALSE),"")
)</f>
        <v/>
      </c>
      <c r="AF747" s="5" t="str">
        <f>_xlfn.TEXTJOIN("#",TRUE,
IFERROR(VLOOKUP($F747,all_tags[style],1,FALSE),""),
IFERROR(VLOOKUP($G747,all_tags[style],1,FALSE),""),
IFERROR(VLOOKUP($H747,all_tags[style],1,FALSE),""),
IFERROR(VLOOKUP($I747,all_tags[style],1,FALSE),""),
IFERROR(VLOOKUP($J747,all_tags[style],1,FALSE),""),
IFERROR(VLOOKUP($K747,all_tags[style],1,FALSE),""),
IFERROR(VLOOKUP($L747,all_tags[style],1,FALSE),""),
IFERROR(VLOOKUP($M747,all_tags[style],1,FALSE),""),
IFERROR(VLOOKUP($N747,all_tags[style],1,FALSE),""),
IFERROR(VLOOKUP($O747,all_tags[style],1,FALSE),"")
)</f>
        <v/>
      </c>
      <c r="AG747" s="5" t="str">
        <f>_xlfn.TEXTJOIN("#",TRUE,
IFERROR(VLOOKUP($F747,all_tags[theme],1,FALSE),""),
IFERROR(VLOOKUP($G747,all_tags[theme],1,FALSE),""),
IFERROR(VLOOKUP($H747,all_tags[theme],1,FALSE),""),
IFERROR(VLOOKUP($I747,all_tags[theme],1,FALSE),""),
IFERROR(VLOOKUP($J747,all_tags[theme],1,FALSE),""),
IFERROR(VLOOKUP($K747,all_tags[theme],1,FALSE),""),
IFERROR(VLOOKUP($L747,all_tags[theme],1,FALSE),""),
IFERROR(VLOOKUP($M747,all_tags[theme],1,FALSE),""),
IFERROR(VLOOKUP($N747,all_tags[theme],1,FALSE),""),
IFERROR(VLOOKUP($O747,all_tags[theme],1,FALSE),"")
)</f>
        <v/>
      </c>
      <c r="AH747" s="5" t="str">
        <f>_xlfn.TEXTJOIN("#",TRUE,
IFERROR(VLOOKUP($F747,all_tags[topic],1,FALSE),""),
IFERROR(VLOOKUP($G747,all_tags[topic],1,FALSE),""),
IFERROR(VLOOKUP($H747,all_tags[topic],1,FALSE),""),
IFERROR(VLOOKUP($I747,all_tags[topic],1,FALSE),""),
IFERROR(VLOOKUP($J747,all_tags[topic],1,FALSE),""),
IFERROR(VLOOKUP($K747,all_tags[topic],1,FALSE),""),
IFERROR(VLOOKUP($L747,all_tags[topic],1,FALSE),""),
IFERROR(VLOOKUP($M747,all_tags[topic],1,FALSE),""),
IFERROR(VLOOKUP($N747,all_tags[topic],1,FALSE),""),
IFERROR(VLOOKUP($O747,all_tags[topic],1,FALSE),"")
)</f>
        <v/>
      </c>
      <c r="AI747" s="5" t="str">
        <f>_xlfn.TEXTJOIN("#",TRUE,
IFERROR(VLOOKUP($F747,all_tags[area],1,FALSE),""),
IFERROR(VLOOKUP($G747,all_tags[area],1,FALSE),""),
IFERROR(VLOOKUP($H747,all_tags[area],1,FALSE),""),
IFERROR(VLOOKUP($I747,all_tags[area],1,FALSE),""),
IFERROR(VLOOKUP($J747,all_tags[area],1,FALSE),""),
IFERROR(VLOOKUP($K747,all_tags[area],1,FALSE),""),
IFERROR(VLOOKUP($L747,all_tags[area],1,FALSE),""),
IFERROR(VLOOKUP($M747,all_tags[area],1,FALSE),""),
IFERROR(VLOOKUP($N747,all_tags[area],1,FALSE),""),
IFERROR(VLOOKUP($O747,all_tags[area],1,FALSE),"")
)</f>
        <v>ml</v>
      </c>
      <c r="AJ747" s="5" t="str">
        <f>_xlfn.TEXTJOIN("#",TRUE,
IFERROR(VLOOKUP($F747,all_tags[technology],1,FALSE),""),
IFERROR(VLOOKUP($G747,all_tags[technology],1,FALSE),""),
IFERROR(VLOOKUP($H747,all_tags[technology],1,FALSE),""),
IFERROR(VLOOKUP($I747,all_tags[technology],1,FALSE),""),
IFERROR(VLOOKUP($J747,all_tags[technology],1,FALSE),""),
IFERROR(VLOOKUP($K747,all_tags[technology],1,FALSE),""),
IFERROR(VLOOKUP($L747,all_tags[technology],1,FALSE),""),
IFERROR(VLOOKUP($M747,all_tags[technology],1,FALSE),""),
IFERROR(VLOOKUP($N747,all_tags[technology],1,FALSE),""),
IFERROR(VLOOKUP($O747,all_tags[technology],1,FALSE),"")
)</f>
        <v/>
      </c>
      <c r="AK747" s="5" t="str">
        <f>_xlfn.TEXTJOIN("#",TRUE,
IFERROR(VLOOKUP($F747,all_tags[other],1,FALSE),""),
IFERROR(VLOOKUP($G747,all_tags[other],1,FALSE),""),
IFERROR(VLOOKUP($H747,all_tags[other],1,FALSE),""),
IFERROR(VLOOKUP($I747,all_tags[other],1,FALSE),""),
IFERROR(VLOOKUP($J747,all_tags[other],1,FALSE),""),
IFERROR(VLOOKUP($K747,all_tags[other],1,FALSE),""),
IFERROR(VLOOKUP($L747,all_tags[other],1,FALSE),""),
IFERROR(VLOOKUP($M747,all_tags[other],1,FALSE),""),
IFERROR(VLOOKUP($N747,all_tags[other],1,FALSE),""),
IFERROR(VLOOKUP($O747,all_tags[other],1,FALSE),"")
)</f>
        <v/>
      </c>
      <c r="AL747" t="str">
        <f t="shared" si="11"/>
        <v>research;ml</v>
      </c>
    </row>
    <row r="748" spans="1:38" x14ac:dyDescent="0.25">
      <c r="A748" t="str">
        <f>source_data[[#This Row],[link_id]]</f>
        <v>L01567</v>
      </c>
      <c r="B748" t="str">
        <f>source_data[[#This Row],[link]]</f>
        <v>http://www.jtoy.net/blog/deep-reinforcement-learning-is-a-waste-of-time.html</v>
      </c>
      <c r="C748" t="str">
        <f>source_data[[#This Row],[article_title]]</f>
        <v>Deep Reinforcement Learning is a waste of time</v>
      </c>
      <c r="D748" t="str">
        <f>source_data[[#This Row],[concatenate]]</f>
        <v>advice;dubious;dl</v>
      </c>
      <c r="E748">
        <f>source_data[[#This Row],[tag_count]]</f>
        <v>4</v>
      </c>
      <c r="F748" t="str" cm="1">
        <f t="array" ref="F748:H748">_xlfn.TEXTSPLIT(Table5[[#This Row],[concatenate]],";")</f>
        <v>advice</v>
      </c>
      <c r="G748" t="str">
        <v>dubious</v>
      </c>
      <c r="H748" t="str">
        <v>dl</v>
      </c>
      <c r="Q748">
        <f>IF(ISBLANK(F748),-1,COUNTIF(all_tags[],F748)-COUNTIF(all_tags[category],F748))</f>
        <v>1</v>
      </c>
      <c r="R748">
        <f>IF(ISBLANK(G748),-1,COUNTIF(all_tags[],G748)-COUNTIF(all_tags[category],G748))</f>
        <v>1</v>
      </c>
      <c r="S748">
        <f>IF(ISBLANK(H748),-1,COUNTIF(all_tags[],H748)-COUNTIF(all_tags[category],H748))</f>
        <v>1</v>
      </c>
      <c r="T748">
        <f>IF(ISBLANK(I748),-1,COUNTIF(all_tags[],I748)-COUNTIF(all_tags[category],I748))</f>
        <v>-1</v>
      </c>
      <c r="U748">
        <f>IF(ISBLANK(J748),-1,COUNTIF(all_tags[],J748)-COUNTIF(all_tags[category],J748))</f>
        <v>-1</v>
      </c>
      <c r="V748">
        <f>IF(ISBLANK(K748),-1,COUNTIF(all_tags[],K748)-COUNTIF(all_tags[category],K748))</f>
        <v>-1</v>
      </c>
      <c r="W748">
        <f>IF(ISBLANK(L748),-1,COUNTIF(all_tags[],L748)-COUNTIF(all_tags[category],L748))</f>
        <v>-1</v>
      </c>
      <c r="X748">
        <f>IF(ISBLANK(M748),-1,COUNTIF(all_tags[],M748)-COUNTIF(all_tags[category],M748))</f>
        <v>-1</v>
      </c>
      <c r="Y748">
        <f>IF(ISBLANK(N748),-1,COUNTIF(all_tags[],N748)-COUNTIF(all_tags[category],N748))</f>
        <v>-1</v>
      </c>
      <c r="Z748">
        <f>IF(ISBLANK(O748),-1,COUNTIF(all_tags[],O748)-COUNTIF(all_tags[category],O748))</f>
        <v>-1</v>
      </c>
      <c r="AB748" t="str">
        <f>Table5[[#This Row],[link_id]]</f>
        <v>L01567</v>
      </c>
      <c r="AC748" s="5" t="str">
        <f>_xlfn.TEXTJOIN("#",TRUE,
IFERROR(VLOOKUP($F748,all_tags[format],1,FALSE),""),
IFERROR(VLOOKUP($G748,all_tags[format],1,FALSE),""),
IFERROR(VLOOKUP($H748,all_tags[format],1,FALSE),""),
IFERROR(VLOOKUP($I748,all_tags[format],1,FALSE),""),
IFERROR(VLOOKUP($J748,all_tags[format],1,FALSE),""),
IFERROR(VLOOKUP($K748,all_tags[format],1,FALSE),""),
IFERROR(VLOOKUP($L748,all_tags[format],1,FALSE),""),
IFERROR(VLOOKUP($M748,all_tags[format],1,FALSE),""),
IFERROR(VLOOKUP($N748,all_tags[format],1,FALSE),""),
IFERROR(VLOOKUP($O748,all_tags[format],1,FALSE),"")
)</f>
        <v/>
      </c>
      <c r="AD748" s="5" t="str">
        <f>_xlfn.TEXTJOIN("#",TRUE,
IFERROR(VLOOKUP($F748,all_tags[type],1,FALSE),""),
IFERROR(VLOOKUP($G748,all_tags[type],1,FALSE),""),
IFERROR(VLOOKUP($H748,all_tags[type],1,FALSE),""),
IFERROR(VLOOKUP($I748,all_tags[type],1,FALSE),""),
IFERROR(VLOOKUP($J748,all_tags[type],1,FALSE),""),
IFERROR(VLOOKUP($K748,all_tags[type],1,FALSE),""),
IFERROR(VLOOKUP($L748,all_tags[type],1,FALSE),""),
IFERROR(VLOOKUP($M748,all_tags[type],1,FALSE),""),
IFERROR(VLOOKUP($N748,all_tags[type],1,FALSE),""),
IFERROR(VLOOKUP($O748,all_tags[type],1,FALSE),"")
)</f>
        <v>advice</v>
      </c>
      <c r="AE748" s="5" t="str">
        <f>_xlfn.TEXTJOIN("#",TRUE,
IFERROR(VLOOKUP($F748,all_tags[level],1,FALSE),""),
IFERROR(VLOOKUP($G748,all_tags[level],1,FALSE),""),
IFERROR(VLOOKUP($H748,all_tags[level],1,FALSE),""),
IFERROR(VLOOKUP($I748,all_tags[level],1,FALSE),""),
IFERROR(VLOOKUP($J748,all_tags[level],1,FALSE),""),
IFERROR(VLOOKUP($K748,all_tags[level],1,FALSE),""),
IFERROR(VLOOKUP($L748,all_tags[level],1,FALSE),""),
IFERROR(VLOOKUP($M748,all_tags[level],1,FALSE),""),
IFERROR(VLOOKUP($N748,all_tags[level],1,FALSE),""),
IFERROR(VLOOKUP($O748,all_tags[level],1,FALSE),"")
)</f>
        <v/>
      </c>
      <c r="AF748" s="5" t="str">
        <f>_xlfn.TEXTJOIN("#",TRUE,
IFERROR(VLOOKUP($F748,all_tags[style],1,FALSE),""),
IFERROR(VLOOKUP($G748,all_tags[style],1,FALSE),""),
IFERROR(VLOOKUP($H748,all_tags[style],1,FALSE),""),
IFERROR(VLOOKUP($I748,all_tags[style],1,FALSE),""),
IFERROR(VLOOKUP($J748,all_tags[style],1,FALSE),""),
IFERROR(VLOOKUP($K748,all_tags[style],1,FALSE),""),
IFERROR(VLOOKUP($L748,all_tags[style],1,FALSE),""),
IFERROR(VLOOKUP($M748,all_tags[style],1,FALSE),""),
IFERROR(VLOOKUP($N748,all_tags[style],1,FALSE),""),
IFERROR(VLOOKUP($O748,all_tags[style],1,FALSE),"")
)</f>
        <v>dubious</v>
      </c>
      <c r="AG748" s="5" t="str">
        <f>_xlfn.TEXTJOIN("#",TRUE,
IFERROR(VLOOKUP($F748,all_tags[theme],1,FALSE),""),
IFERROR(VLOOKUP($G748,all_tags[theme],1,FALSE),""),
IFERROR(VLOOKUP($H748,all_tags[theme],1,FALSE),""),
IFERROR(VLOOKUP($I748,all_tags[theme],1,FALSE),""),
IFERROR(VLOOKUP($J748,all_tags[theme],1,FALSE),""),
IFERROR(VLOOKUP($K748,all_tags[theme],1,FALSE),""),
IFERROR(VLOOKUP($L748,all_tags[theme],1,FALSE),""),
IFERROR(VLOOKUP($M748,all_tags[theme],1,FALSE),""),
IFERROR(VLOOKUP($N748,all_tags[theme],1,FALSE),""),
IFERROR(VLOOKUP($O748,all_tags[theme],1,FALSE),"")
)</f>
        <v/>
      </c>
      <c r="AH748" s="5" t="str">
        <f>_xlfn.TEXTJOIN("#",TRUE,
IFERROR(VLOOKUP($F748,all_tags[topic],1,FALSE),""),
IFERROR(VLOOKUP($G748,all_tags[topic],1,FALSE),""),
IFERROR(VLOOKUP($H748,all_tags[topic],1,FALSE),""),
IFERROR(VLOOKUP($I748,all_tags[topic],1,FALSE),""),
IFERROR(VLOOKUP($J748,all_tags[topic],1,FALSE),""),
IFERROR(VLOOKUP($K748,all_tags[topic],1,FALSE),""),
IFERROR(VLOOKUP($L748,all_tags[topic],1,FALSE),""),
IFERROR(VLOOKUP($M748,all_tags[topic],1,FALSE),""),
IFERROR(VLOOKUP($N748,all_tags[topic],1,FALSE),""),
IFERROR(VLOOKUP($O748,all_tags[topic],1,FALSE),"")
)</f>
        <v/>
      </c>
      <c r="AI748" s="5" t="str">
        <f>_xlfn.TEXTJOIN("#",TRUE,
IFERROR(VLOOKUP($F748,all_tags[area],1,FALSE),""),
IFERROR(VLOOKUP($G748,all_tags[area],1,FALSE),""),
IFERROR(VLOOKUP($H748,all_tags[area],1,FALSE),""),
IFERROR(VLOOKUP($I748,all_tags[area],1,FALSE),""),
IFERROR(VLOOKUP($J748,all_tags[area],1,FALSE),""),
IFERROR(VLOOKUP($K748,all_tags[area],1,FALSE),""),
IFERROR(VLOOKUP($L748,all_tags[area],1,FALSE),""),
IFERROR(VLOOKUP($M748,all_tags[area],1,FALSE),""),
IFERROR(VLOOKUP($N748,all_tags[area],1,FALSE),""),
IFERROR(VLOOKUP($O748,all_tags[area],1,FALSE),"")
)</f>
        <v>dl</v>
      </c>
      <c r="AJ748" s="5" t="str">
        <f>_xlfn.TEXTJOIN("#",TRUE,
IFERROR(VLOOKUP($F748,all_tags[technology],1,FALSE),""),
IFERROR(VLOOKUP($G748,all_tags[technology],1,FALSE),""),
IFERROR(VLOOKUP($H748,all_tags[technology],1,FALSE),""),
IFERROR(VLOOKUP($I748,all_tags[technology],1,FALSE),""),
IFERROR(VLOOKUP($J748,all_tags[technology],1,FALSE),""),
IFERROR(VLOOKUP($K748,all_tags[technology],1,FALSE),""),
IFERROR(VLOOKUP($L748,all_tags[technology],1,FALSE),""),
IFERROR(VLOOKUP($M748,all_tags[technology],1,FALSE),""),
IFERROR(VLOOKUP($N748,all_tags[technology],1,FALSE),""),
IFERROR(VLOOKUP($O748,all_tags[technology],1,FALSE),"")
)</f>
        <v/>
      </c>
      <c r="AK748" s="5" t="str">
        <f>_xlfn.TEXTJOIN("#",TRUE,
IFERROR(VLOOKUP($F748,all_tags[other],1,FALSE),""),
IFERROR(VLOOKUP($G748,all_tags[other],1,FALSE),""),
IFERROR(VLOOKUP($H748,all_tags[other],1,FALSE),""),
IFERROR(VLOOKUP($I748,all_tags[other],1,FALSE),""),
IFERROR(VLOOKUP($J748,all_tags[other],1,FALSE),""),
IFERROR(VLOOKUP($K748,all_tags[other],1,FALSE),""),
IFERROR(VLOOKUP($L748,all_tags[other],1,FALSE),""),
IFERROR(VLOOKUP($M748,all_tags[other],1,FALSE),""),
IFERROR(VLOOKUP($N748,all_tags[other],1,FALSE),""),
IFERROR(VLOOKUP($O748,all_tags[other],1,FALSE),"")
)</f>
        <v/>
      </c>
      <c r="AL748" t="str">
        <f t="shared" si="11"/>
        <v>advice;dubious;dl</v>
      </c>
    </row>
    <row r="749" spans="1:38" x14ac:dyDescent="0.25">
      <c r="A749" t="str">
        <f>source_data[[#This Row],[link_id]]</f>
        <v>L01575</v>
      </c>
      <c r="B749" t="str">
        <f>source_data[[#This Row],[link]]</f>
        <v>https://arxiv.org/abs/2001.02600</v>
      </c>
      <c r="C749" t="str">
        <f>source_data[[#This Row],[article_title]]</f>
        <v>Deep Learning for Free-Hand Sketch: A Survey</v>
      </c>
      <c r="D749" t="str">
        <f>source_data[[#This Row],[concatenate]]</f>
        <v>research;technique;dl</v>
      </c>
      <c r="E749">
        <f>source_data[[#This Row],[tag_count]]</f>
        <v>4</v>
      </c>
      <c r="F749" t="str" cm="1">
        <f t="array" ref="F749:H749">_xlfn.TEXTSPLIT(Table5[[#This Row],[concatenate]],";")</f>
        <v>research</v>
      </c>
      <c r="G749" t="str">
        <v>technique</v>
      </c>
      <c r="H749" t="str">
        <v>dl</v>
      </c>
      <c r="Q749">
        <f>IF(ISBLANK(F749),-1,COUNTIF(all_tags[],F749)-COUNTIF(all_tags[category],F749))</f>
        <v>1</v>
      </c>
      <c r="R749">
        <f>IF(ISBLANK(G749),-1,COUNTIF(all_tags[],G749)-COUNTIF(all_tags[category],G749))</f>
        <v>1</v>
      </c>
      <c r="S749">
        <f>IF(ISBLANK(H749),-1,COUNTIF(all_tags[],H749)-COUNTIF(all_tags[category],H749))</f>
        <v>1</v>
      </c>
      <c r="T749">
        <f>IF(ISBLANK(I749),-1,COUNTIF(all_tags[],I749)-COUNTIF(all_tags[category],I749))</f>
        <v>-1</v>
      </c>
      <c r="U749">
        <f>IF(ISBLANK(J749),-1,COUNTIF(all_tags[],J749)-COUNTIF(all_tags[category],J749))</f>
        <v>-1</v>
      </c>
      <c r="V749">
        <f>IF(ISBLANK(K749),-1,COUNTIF(all_tags[],K749)-COUNTIF(all_tags[category],K749))</f>
        <v>-1</v>
      </c>
      <c r="W749">
        <f>IF(ISBLANK(L749),-1,COUNTIF(all_tags[],L749)-COUNTIF(all_tags[category],L749))</f>
        <v>-1</v>
      </c>
      <c r="X749">
        <f>IF(ISBLANK(M749),-1,COUNTIF(all_tags[],M749)-COUNTIF(all_tags[category],M749))</f>
        <v>-1</v>
      </c>
      <c r="Y749">
        <f>IF(ISBLANK(N749),-1,COUNTIF(all_tags[],N749)-COUNTIF(all_tags[category],N749))</f>
        <v>-1</v>
      </c>
      <c r="Z749">
        <f>IF(ISBLANK(O749),-1,COUNTIF(all_tags[],O749)-COUNTIF(all_tags[category],O749))</f>
        <v>-1</v>
      </c>
      <c r="AB749" t="str">
        <f>Table5[[#This Row],[link_id]]</f>
        <v>L01575</v>
      </c>
      <c r="AC749" s="5" t="str">
        <f>_xlfn.TEXTJOIN("#",TRUE,
IFERROR(VLOOKUP($F749,all_tags[format],1,FALSE),""),
IFERROR(VLOOKUP($G749,all_tags[format],1,FALSE),""),
IFERROR(VLOOKUP($H749,all_tags[format],1,FALSE),""),
IFERROR(VLOOKUP($I749,all_tags[format],1,FALSE),""),
IFERROR(VLOOKUP($J749,all_tags[format],1,FALSE),""),
IFERROR(VLOOKUP($K749,all_tags[format],1,FALSE),""),
IFERROR(VLOOKUP($L749,all_tags[format],1,FALSE),""),
IFERROR(VLOOKUP($M749,all_tags[format],1,FALSE),""),
IFERROR(VLOOKUP($N749,all_tags[format],1,FALSE),""),
IFERROR(VLOOKUP($O749,all_tags[format],1,FALSE),"")
)</f>
        <v/>
      </c>
      <c r="AD749" s="5" t="str">
        <f>_xlfn.TEXTJOIN("#",TRUE,
IFERROR(VLOOKUP($F749,all_tags[type],1,FALSE),""),
IFERROR(VLOOKUP($G749,all_tags[type],1,FALSE),""),
IFERROR(VLOOKUP($H749,all_tags[type],1,FALSE),""),
IFERROR(VLOOKUP($I749,all_tags[type],1,FALSE),""),
IFERROR(VLOOKUP($J749,all_tags[type],1,FALSE),""),
IFERROR(VLOOKUP($K749,all_tags[type],1,FALSE),""),
IFERROR(VLOOKUP($L749,all_tags[type],1,FALSE),""),
IFERROR(VLOOKUP($M749,all_tags[type],1,FALSE),""),
IFERROR(VLOOKUP($N749,all_tags[type],1,FALSE),""),
IFERROR(VLOOKUP($O749,all_tags[type],1,FALSE),"")
)</f>
        <v>research</v>
      </c>
      <c r="AE749" s="5" t="str">
        <f>_xlfn.TEXTJOIN("#",TRUE,
IFERROR(VLOOKUP($F749,all_tags[level],1,FALSE),""),
IFERROR(VLOOKUP($G749,all_tags[level],1,FALSE),""),
IFERROR(VLOOKUP($H749,all_tags[level],1,FALSE),""),
IFERROR(VLOOKUP($I749,all_tags[level],1,FALSE),""),
IFERROR(VLOOKUP($J749,all_tags[level],1,FALSE),""),
IFERROR(VLOOKUP($K749,all_tags[level],1,FALSE),""),
IFERROR(VLOOKUP($L749,all_tags[level],1,FALSE),""),
IFERROR(VLOOKUP($M749,all_tags[level],1,FALSE),""),
IFERROR(VLOOKUP($N749,all_tags[level],1,FALSE),""),
IFERROR(VLOOKUP($O749,all_tags[level],1,FALSE),"")
)</f>
        <v/>
      </c>
      <c r="AF749" s="5" t="str">
        <f>_xlfn.TEXTJOIN("#",TRUE,
IFERROR(VLOOKUP($F749,all_tags[style],1,FALSE),""),
IFERROR(VLOOKUP($G749,all_tags[style],1,FALSE),""),
IFERROR(VLOOKUP($H749,all_tags[style],1,FALSE),""),
IFERROR(VLOOKUP($I749,all_tags[style],1,FALSE),""),
IFERROR(VLOOKUP($J749,all_tags[style],1,FALSE),""),
IFERROR(VLOOKUP($K749,all_tags[style],1,FALSE),""),
IFERROR(VLOOKUP($L749,all_tags[style],1,FALSE),""),
IFERROR(VLOOKUP($M749,all_tags[style],1,FALSE),""),
IFERROR(VLOOKUP($N749,all_tags[style],1,FALSE),""),
IFERROR(VLOOKUP($O749,all_tags[style],1,FALSE),"")
)</f>
        <v/>
      </c>
      <c r="AG749" s="5" t="str">
        <f>_xlfn.TEXTJOIN("#",TRUE,
IFERROR(VLOOKUP($F749,all_tags[theme],1,FALSE),""),
IFERROR(VLOOKUP($G749,all_tags[theme],1,FALSE),""),
IFERROR(VLOOKUP($H749,all_tags[theme],1,FALSE),""),
IFERROR(VLOOKUP($I749,all_tags[theme],1,FALSE),""),
IFERROR(VLOOKUP($J749,all_tags[theme],1,FALSE),""),
IFERROR(VLOOKUP($K749,all_tags[theme],1,FALSE),""),
IFERROR(VLOOKUP($L749,all_tags[theme],1,FALSE),""),
IFERROR(VLOOKUP($M749,all_tags[theme],1,FALSE),""),
IFERROR(VLOOKUP($N749,all_tags[theme],1,FALSE),""),
IFERROR(VLOOKUP($O749,all_tags[theme],1,FALSE),"")
)</f>
        <v/>
      </c>
      <c r="AH749" s="5" t="str">
        <f>_xlfn.TEXTJOIN("#",TRUE,
IFERROR(VLOOKUP($F749,all_tags[topic],1,FALSE),""),
IFERROR(VLOOKUP($G749,all_tags[topic],1,FALSE),""),
IFERROR(VLOOKUP($H749,all_tags[topic],1,FALSE),""),
IFERROR(VLOOKUP($I749,all_tags[topic],1,FALSE),""),
IFERROR(VLOOKUP($J749,all_tags[topic],1,FALSE),""),
IFERROR(VLOOKUP($K749,all_tags[topic],1,FALSE),""),
IFERROR(VLOOKUP($L749,all_tags[topic],1,FALSE),""),
IFERROR(VLOOKUP($M749,all_tags[topic],1,FALSE),""),
IFERROR(VLOOKUP($N749,all_tags[topic],1,FALSE),""),
IFERROR(VLOOKUP($O749,all_tags[topic],1,FALSE),"")
)</f>
        <v>technique</v>
      </c>
      <c r="AI749" s="5" t="str">
        <f>_xlfn.TEXTJOIN("#",TRUE,
IFERROR(VLOOKUP($F749,all_tags[area],1,FALSE),""),
IFERROR(VLOOKUP($G749,all_tags[area],1,FALSE),""),
IFERROR(VLOOKUP($H749,all_tags[area],1,FALSE),""),
IFERROR(VLOOKUP($I749,all_tags[area],1,FALSE),""),
IFERROR(VLOOKUP($J749,all_tags[area],1,FALSE),""),
IFERROR(VLOOKUP($K749,all_tags[area],1,FALSE),""),
IFERROR(VLOOKUP($L749,all_tags[area],1,FALSE),""),
IFERROR(VLOOKUP($M749,all_tags[area],1,FALSE),""),
IFERROR(VLOOKUP($N749,all_tags[area],1,FALSE),""),
IFERROR(VLOOKUP($O749,all_tags[area],1,FALSE),"")
)</f>
        <v>dl</v>
      </c>
      <c r="AJ749" s="5" t="str">
        <f>_xlfn.TEXTJOIN("#",TRUE,
IFERROR(VLOOKUP($F749,all_tags[technology],1,FALSE),""),
IFERROR(VLOOKUP($G749,all_tags[technology],1,FALSE),""),
IFERROR(VLOOKUP($H749,all_tags[technology],1,FALSE),""),
IFERROR(VLOOKUP($I749,all_tags[technology],1,FALSE),""),
IFERROR(VLOOKUP($J749,all_tags[technology],1,FALSE),""),
IFERROR(VLOOKUP($K749,all_tags[technology],1,FALSE),""),
IFERROR(VLOOKUP($L749,all_tags[technology],1,FALSE),""),
IFERROR(VLOOKUP($M749,all_tags[technology],1,FALSE),""),
IFERROR(VLOOKUP($N749,all_tags[technology],1,FALSE),""),
IFERROR(VLOOKUP($O749,all_tags[technology],1,FALSE),"")
)</f>
        <v/>
      </c>
      <c r="AK749" s="5" t="str">
        <f>_xlfn.TEXTJOIN("#",TRUE,
IFERROR(VLOOKUP($F749,all_tags[other],1,FALSE),""),
IFERROR(VLOOKUP($G749,all_tags[other],1,FALSE),""),
IFERROR(VLOOKUP($H749,all_tags[other],1,FALSE),""),
IFERROR(VLOOKUP($I749,all_tags[other],1,FALSE),""),
IFERROR(VLOOKUP($J749,all_tags[other],1,FALSE),""),
IFERROR(VLOOKUP($K749,all_tags[other],1,FALSE),""),
IFERROR(VLOOKUP($L749,all_tags[other],1,FALSE),""),
IFERROR(VLOOKUP($M749,all_tags[other],1,FALSE),""),
IFERROR(VLOOKUP($N749,all_tags[other],1,FALSE),""),
IFERROR(VLOOKUP($O749,all_tags[other],1,FALSE),"")
)</f>
        <v/>
      </c>
      <c r="AL749" t="str">
        <f t="shared" si="11"/>
        <v>research;technique;dl</v>
      </c>
    </row>
    <row r="750" spans="1:38" x14ac:dyDescent="0.25">
      <c r="A750" t="str">
        <f>source_data[[#This Row],[link_id]]</f>
        <v>L01577</v>
      </c>
      <c r="B750" t="str">
        <f>source_data[[#This Row],[link]]</f>
        <v>https://www.fast.ai/2020/01/18/gitblog/</v>
      </c>
      <c r="C750" t="str">
        <f>source_data[[#This Row],[article_title]]</f>
        <v>Syncing your blog with your PC, and using your word processor</v>
      </c>
      <c r="D750" t="str">
        <f>source_data[[#This Row],[concatenate]]</f>
        <v>post;how-to</v>
      </c>
      <c r="E750">
        <f>source_data[[#This Row],[tag_count]]</f>
        <v>3</v>
      </c>
      <c r="F750" t="str" cm="1">
        <f t="array" ref="F750:G750">_xlfn.TEXTSPLIT(Table5[[#This Row],[concatenate]],";")</f>
        <v>post</v>
      </c>
      <c r="G750" t="str">
        <v>how-to</v>
      </c>
      <c r="Q750">
        <f>IF(ISBLANK(F750),-1,COUNTIF(all_tags[],F750)-COUNTIF(all_tags[category],F750))</f>
        <v>1</v>
      </c>
      <c r="R750">
        <f>IF(ISBLANK(G750),-1,COUNTIF(all_tags[],G750)-COUNTIF(all_tags[category],G750))</f>
        <v>1</v>
      </c>
      <c r="S750">
        <f>IF(ISBLANK(H750),-1,COUNTIF(all_tags[],H750)-COUNTIF(all_tags[category],H750))</f>
        <v>-1</v>
      </c>
      <c r="T750">
        <f>IF(ISBLANK(I750),-1,COUNTIF(all_tags[],I750)-COUNTIF(all_tags[category],I750))</f>
        <v>-1</v>
      </c>
      <c r="U750">
        <f>IF(ISBLANK(J750),-1,COUNTIF(all_tags[],J750)-COUNTIF(all_tags[category],J750))</f>
        <v>-1</v>
      </c>
      <c r="V750">
        <f>IF(ISBLANK(K750),-1,COUNTIF(all_tags[],K750)-COUNTIF(all_tags[category],K750))</f>
        <v>-1</v>
      </c>
      <c r="W750">
        <f>IF(ISBLANK(L750),-1,COUNTIF(all_tags[],L750)-COUNTIF(all_tags[category],L750))</f>
        <v>-1</v>
      </c>
      <c r="X750">
        <f>IF(ISBLANK(M750),-1,COUNTIF(all_tags[],M750)-COUNTIF(all_tags[category],M750))</f>
        <v>-1</v>
      </c>
      <c r="Y750">
        <f>IF(ISBLANK(N750),-1,COUNTIF(all_tags[],N750)-COUNTIF(all_tags[category],N750))</f>
        <v>-1</v>
      </c>
      <c r="Z750">
        <f>IF(ISBLANK(O750),-1,COUNTIF(all_tags[],O750)-COUNTIF(all_tags[category],O750))</f>
        <v>-1</v>
      </c>
      <c r="AB750" t="str">
        <f>Table5[[#This Row],[link_id]]</f>
        <v>L01577</v>
      </c>
      <c r="AC750" s="5" t="str">
        <f>_xlfn.TEXTJOIN("#",TRUE,
IFERROR(VLOOKUP($F750,all_tags[format],1,FALSE),""),
IFERROR(VLOOKUP($G750,all_tags[format],1,FALSE),""),
IFERROR(VLOOKUP($H750,all_tags[format],1,FALSE),""),
IFERROR(VLOOKUP($I750,all_tags[format],1,FALSE),""),
IFERROR(VLOOKUP($J750,all_tags[format],1,FALSE),""),
IFERROR(VLOOKUP($K750,all_tags[format],1,FALSE),""),
IFERROR(VLOOKUP($L750,all_tags[format],1,FALSE),""),
IFERROR(VLOOKUP($M750,all_tags[format],1,FALSE),""),
IFERROR(VLOOKUP($N750,all_tags[format],1,FALSE),""),
IFERROR(VLOOKUP($O750,all_tags[format],1,FALSE),"")
)</f>
        <v>post</v>
      </c>
      <c r="AD750" s="5" t="str">
        <f>_xlfn.TEXTJOIN("#",TRUE,
IFERROR(VLOOKUP($F750,all_tags[type],1,FALSE),""),
IFERROR(VLOOKUP($G750,all_tags[type],1,FALSE),""),
IFERROR(VLOOKUP($H750,all_tags[type],1,FALSE),""),
IFERROR(VLOOKUP($I750,all_tags[type],1,FALSE),""),
IFERROR(VLOOKUP($J750,all_tags[type],1,FALSE),""),
IFERROR(VLOOKUP($K750,all_tags[type],1,FALSE),""),
IFERROR(VLOOKUP($L750,all_tags[type],1,FALSE),""),
IFERROR(VLOOKUP($M750,all_tags[type],1,FALSE),""),
IFERROR(VLOOKUP($N750,all_tags[type],1,FALSE),""),
IFERROR(VLOOKUP($O750,all_tags[type],1,FALSE),"")
)</f>
        <v>how-to</v>
      </c>
      <c r="AE750" s="5" t="str">
        <f>_xlfn.TEXTJOIN("#",TRUE,
IFERROR(VLOOKUP($F750,all_tags[level],1,FALSE),""),
IFERROR(VLOOKUP($G750,all_tags[level],1,FALSE),""),
IFERROR(VLOOKUP($H750,all_tags[level],1,FALSE),""),
IFERROR(VLOOKUP($I750,all_tags[level],1,FALSE),""),
IFERROR(VLOOKUP($J750,all_tags[level],1,FALSE),""),
IFERROR(VLOOKUP($K750,all_tags[level],1,FALSE),""),
IFERROR(VLOOKUP($L750,all_tags[level],1,FALSE),""),
IFERROR(VLOOKUP($M750,all_tags[level],1,FALSE),""),
IFERROR(VLOOKUP($N750,all_tags[level],1,FALSE),""),
IFERROR(VLOOKUP($O750,all_tags[level],1,FALSE),"")
)</f>
        <v/>
      </c>
      <c r="AF750" s="5" t="str">
        <f>_xlfn.TEXTJOIN("#",TRUE,
IFERROR(VLOOKUP($F750,all_tags[style],1,FALSE),""),
IFERROR(VLOOKUP($G750,all_tags[style],1,FALSE),""),
IFERROR(VLOOKUP($H750,all_tags[style],1,FALSE),""),
IFERROR(VLOOKUP($I750,all_tags[style],1,FALSE),""),
IFERROR(VLOOKUP($J750,all_tags[style],1,FALSE),""),
IFERROR(VLOOKUP($K750,all_tags[style],1,FALSE),""),
IFERROR(VLOOKUP($L750,all_tags[style],1,FALSE),""),
IFERROR(VLOOKUP($M750,all_tags[style],1,FALSE),""),
IFERROR(VLOOKUP($N750,all_tags[style],1,FALSE),""),
IFERROR(VLOOKUP($O750,all_tags[style],1,FALSE),"")
)</f>
        <v/>
      </c>
      <c r="AG750" s="5" t="str">
        <f>_xlfn.TEXTJOIN("#",TRUE,
IFERROR(VLOOKUP($F750,all_tags[theme],1,FALSE),""),
IFERROR(VLOOKUP($G750,all_tags[theme],1,FALSE),""),
IFERROR(VLOOKUP($H750,all_tags[theme],1,FALSE),""),
IFERROR(VLOOKUP($I750,all_tags[theme],1,FALSE),""),
IFERROR(VLOOKUP($J750,all_tags[theme],1,FALSE),""),
IFERROR(VLOOKUP($K750,all_tags[theme],1,FALSE),""),
IFERROR(VLOOKUP($L750,all_tags[theme],1,FALSE),""),
IFERROR(VLOOKUP($M750,all_tags[theme],1,FALSE),""),
IFERROR(VLOOKUP($N750,all_tags[theme],1,FALSE),""),
IFERROR(VLOOKUP($O750,all_tags[theme],1,FALSE),"")
)</f>
        <v/>
      </c>
      <c r="AH750" s="5" t="str">
        <f>_xlfn.TEXTJOIN("#",TRUE,
IFERROR(VLOOKUP($F750,all_tags[topic],1,FALSE),""),
IFERROR(VLOOKUP($G750,all_tags[topic],1,FALSE),""),
IFERROR(VLOOKUP($H750,all_tags[topic],1,FALSE),""),
IFERROR(VLOOKUP($I750,all_tags[topic],1,FALSE),""),
IFERROR(VLOOKUP($J750,all_tags[topic],1,FALSE),""),
IFERROR(VLOOKUP($K750,all_tags[topic],1,FALSE),""),
IFERROR(VLOOKUP($L750,all_tags[topic],1,FALSE),""),
IFERROR(VLOOKUP($M750,all_tags[topic],1,FALSE),""),
IFERROR(VLOOKUP($N750,all_tags[topic],1,FALSE),""),
IFERROR(VLOOKUP($O750,all_tags[topic],1,FALSE),"")
)</f>
        <v/>
      </c>
      <c r="AI750" s="5" t="str">
        <f>_xlfn.TEXTJOIN("#",TRUE,
IFERROR(VLOOKUP($F750,all_tags[area],1,FALSE),""),
IFERROR(VLOOKUP($G750,all_tags[area],1,FALSE),""),
IFERROR(VLOOKUP($H750,all_tags[area],1,FALSE),""),
IFERROR(VLOOKUP($I750,all_tags[area],1,FALSE),""),
IFERROR(VLOOKUP($J750,all_tags[area],1,FALSE),""),
IFERROR(VLOOKUP($K750,all_tags[area],1,FALSE),""),
IFERROR(VLOOKUP($L750,all_tags[area],1,FALSE),""),
IFERROR(VLOOKUP($M750,all_tags[area],1,FALSE),""),
IFERROR(VLOOKUP($N750,all_tags[area],1,FALSE),""),
IFERROR(VLOOKUP($O750,all_tags[area],1,FALSE),"")
)</f>
        <v/>
      </c>
      <c r="AJ750" s="5" t="str">
        <f>_xlfn.TEXTJOIN("#",TRUE,
IFERROR(VLOOKUP($F750,all_tags[technology],1,FALSE),""),
IFERROR(VLOOKUP($G750,all_tags[technology],1,FALSE),""),
IFERROR(VLOOKUP($H750,all_tags[technology],1,FALSE),""),
IFERROR(VLOOKUP($I750,all_tags[technology],1,FALSE),""),
IFERROR(VLOOKUP($J750,all_tags[technology],1,FALSE),""),
IFERROR(VLOOKUP($K750,all_tags[technology],1,FALSE),""),
IFERROR(VLOOKUP($L750,all_tags[technology],1,FALSE),""),
IFERROR(VLOOKUP($M750,all_tags[technology],1,FALSE),""),
IFERROR(VLOOKUP($N750,all_tags[technology],1,FALSE),""),
IFERROR(VLOOKUP($O750,all_tags[technology],1,FALSE),"")
)</f>
        <v/>
      </c>
      <c r="AK750" s="5" t="str">
        <f>_xlfn.TEXTJOIN("#",TRUE,
IFERROR(VLOOKUP($F750,all_tags[other],1,FALSE),""),
IFERROR(VLOOKUP($G750,all_tags[other],1,FALSE),""),
IFERROR(VLOOKUP($H750,all_tags[other],1,FALSE),""),
IFERROR(VLOOKUP($I750,all_tags[other],1,FALSE),""),
IFERROR(VLOOKUP($J750,all_tags[other],1,FALSE),""),
IFERROR(VLOOKUP($K750,all_tags[other],1,FALSE),""),
IFERROR(VLOOKUP($L750,all_tags[other],1,FALSE),""),
IFERROR(VLOOKUP($M750,all_tags[other],1,FALSE),""),
IFERROR(VLOOKUP($N750,all_tags[other],1,FALSE),""),
IFERROR(VLOOKUP($O750,all_tags[other],1,FALSE),"")
)</f>
        <v/>
      </c>
      <c r="AL750" t="str">
        <f t="shared" si="11"/>
        <v>post;how-to</v>
      </c>
    </row>
    <row r="751" spans="1:38" x14ac:dyDescent="0.25">
      <c r="A751" t="str">
        <f>source_data[[#This Row],[link_id]]</f>
        <v>L01580</v>
      </c>
      <c r="B751" t="str">
        <f>source_data[[#This Row],[link]]</f>
        <v>https://eloquentjavascript.net/</v>
      </c>
      <c r="C751" t="str">
        <f>source_data[[#This Row],[article_title]]</f>
        <v>Eloquent JavaScript3rd edition (2018)</v>
      </c>
      <c r="D751" t="str">
        <f>source_data[[#This Row],[concatenate]]</f>
        <v>book;technology;javascript;free</v>
      </c>
      <c r="E751">
        <f>source_data[[#This Row],[tag_count]]</f>
        <v>4</v>
      </c>
      <c r="F751" t="str" cm="1">
        <f t="array" ref="F751:I751">_xlfn.TEXTSPLIT(Table5[[#This Row],[concatenate]],";")</f>
        <v>book</v>
      </c>
      <c r="G751" t="str">
        <v>technology</v>
      </c>
      <c r="H751" t="str">
        <v>javascript</v>
      </c>
      <c r="I751" t="str">
        <v>free</v>
      </c>
      <c r="Q751">
        <f>IF(ISBLANK(F751),-1,COUNTIF(all_tags[],F751)-COUNTIF(all_tags[category],F751))</f>
        <v>1</v>
      </c>
      <c r="R751">
        <f>IF(ISBLANK(G751),-1,COUNTIF(all_tags[],G751)-COUNTIF(all_tags[category],G751))</f>
        <v>1</v>
      </c>
      <c r="S751">
        <f>IF(ISBLANK(H751),-1,COUNTIF(all_tags[],H751)-COUNTIF(all_tags[category],H751))</f>
        <v>1</v>
      </c>
      <c r="T751">
        <f>IF(ISBLANK(I751),-1,COUNTIF(all_tags[],I751)-COUNTIF(all_tags[category],I751))</f>
        <v>1</v>
      </c>
      <c r="U751">
        <f>IF(ISBLANK(J751),-1,COUNTIF(all_tags[],J751)-COUNTIF(all_tags[category],J751))</f>
        <v>-1</v>
      </c>
      <c r="V751">
        <f>IF(ISBLANK(K751),-1,COUNTIF(all_tags[],K751)-COUNTIF(all_tags[category],K751))</f>
        <v>-1</v>
      </c>
      <c r="W751">
        <f>IF(ISBLANK(L751),-1,COUNTIF(all_tags[],L751)-COUNTIF(all_tags[category],L751))</f>
        <v>-1</v>
      </c>
      <c r="X751">
        <f>IF(ISBLANK(M751),-1,COUNTIF(all_tags[],M751)-COUNTIF(all_tags[category],M751))</f>
        <v>-1</v>
      </c>
      <c r="Y751">
        <f>IF(ISBLANK(N751),-1,COUNTIF(all_tags[],N751)-COUNTIF(all_tags[category],N751))</f>
        <v>-1</v>
      </c>
      <c r="Z751">
        <f>IF(ISBLANK(O751),-1,COUNTIF(all_tags[],O751)-COUNTIF(all_tags[category],O751))</f>
        <v>-1</v>
      </c>
      <c r="AB751" t="str">
        <f>Table5[[#This Row],[link_id]]</f>
        <v>L01580</v>
      </c>
      <c r="AC751" s="5" t="str">
        <f>_xlfn.TEXTJOIN("#",TRUE,
IFERROR(VLOOKUP($F751,all_tags[format],1,FALSE),""),
IFERROR(VLOOKUP($G751,all_tags[format],1,FALSE),""),
IFERROR(VLOOKUP($H751,all_tags[format],1,FALSE),""),
IFERROR(VLOOKUP($I751,all_tags[format],1,FALSE),""),
IFERROR(VLOOKUP($J751,all_tags[format],1,FALSE),""),
IFERROR(VLOOKUP($K751,all_tags[format],1,FALSE),""),
IFERROR(VLOOKUP($L751,all_tags[format],1,FALSE),""),
IFERROR(VLOOKUP($M751,all_tags[format],1,FALSE),""),
IFERROR(VLOOKUP($N751,all_tags[format],1,FALSE),""),
IFERROR(VLOOKUP($O751,all_tags[format],1,FALSE),"")
)</f>
        <v>book</v>
      </c>
      <c r="AD751" s="5" t="str">
        <f>_xlfn.TEXTJOIN("#",TRUE,
IFERROR(VLOOKUP($F751,all_tags[type],1,FALSE),""),
IFERROR(VLOOKUP($G751,all_tags[type],1,FALSE),""),
IFERROR(VLOOKUP($H751,all_tags[type],1,FALSE),""),
IFERROR(VLOOKUP($I751,all_tags[type],1,FALSE),""),
IFERROR(VLOOKUP($J751,all_tags[type],1,FALSE),""),
IFERROR(VLOOKUP($K751,all_tags[type],1,FALSE),""),
IFERROR(VLOOKUP($L751,all_tags[type],1,FALSE),""),
IFERROR(VLOOKUP($M751,all_tags[type],1,FALSE),""),
IFERROR(VLOOKUP($N751,all_tags[type],1,FALSE),""),
IFERROR(VLOOKUP($O751,all_tags[type],1,FALSE),"")
)</f>
        <v/>
      </c>
      <c r="AE751" s="5" t="str">
        <f>_xlfn.TEXTJOIN("#",TRUE,
IFERROR(VLOOKUP($F751,all_tags[level],1,FALSE),""),
IFERROR(VLOOKUP($G751,all_tags[level],1,FALSE),""),
IFERROR(VLOOKUP($H751,all_tags[level],1,FALSE),""),
IFERROR(VLOOKUP($I751,all_tags[level],1,FALSE),""),
IFERROR(VLOOKUP($J751,all_tags[level],1,FALSE),""),
IFERROR(VLOOKUP($K751,all_tags[level],1,FALSE),""),
IFERROR(VLOOKUP($L751,all_tags[level],1,FALSE),""),
IFERROR(VLOOKUP($M751,all_tags[level],1,FALSE),""),
IFERROR(VLOOKUP($N751,all_tags[level],1,FALSE),""),
IFERROR(VLOOKUP($O751,all_tags[level],1,FALSE),"")
)</f>
        <v/>
      </c>
      <c r="AF751" s="5" t="str">
        <f>_xlfn.TEXTJOIN("#",TRUE,
IFERROR(VLOOKUP($F751,all_tags[style],1,FALSE),""),
IFERROR(VLOOKUP($G751,all_tags[style],1,FALSE),""),
IFERROR(VLOOKUP($H751,all_tags[style],1,FALSE),""),
IFERROR(VLOOKUP($I751,all_tags[style],1,FALSE),""),
IFERROR(VLOOKUP($J751,all_tags[style],1,FALSE),""),
IFERROR(VLOOKUP($K751,all_tags[style],1,FALSE),""),
IFERROR(VLOOKUP($L751,all_tags[style],1,FALSE),""),
IFERROR(VLOOKUP($M751,all_tags[style],1,FALSE),""),
IFERROR(VLOOKUP($N751,all_tags[style],1,FALSE),""),
IFERROR(VLOOKUP($O751,all_tags[style],1,FALSE),"")
)</f>
        <v/>
      </c>
      <c r="AG751" s="5" t="str">
        <f>_xlfn.TEXTJOIN("#",TRUE,
IFERROR(VLOOKUP($F751,all_tags[theme],1,FALSE),""),
IFERROR(VLOOKUP($G751,all_tags[theme],1,FALSE),""),
IFERROR(VLOOKUP($H751,all_tags[theme],1,FALSE),""),
IFERROR(VLOOKUP($I751,all_tags[theme],1,FALSE),""),
IFERROR(VLOOKUP($J751,all_tags[theme],1,FALSE),""),
IFERROR(VLOOKUP($K751,all_tags[theme],1,FALSE),""),
IFERROR(VLOOKUP($L751,all_tags[theme],1,FALSE),""),
IFERROR(VLOOKUP($M751,all_tags[theme],1,FALSE),""),
IFERROR(VLOOKUP($N751,all_tags[theme],1,FALSE),""),
IFERROR(VLOOKUP($O751,all_tags[theme],1,FALSE),"")
)</f>
        <v/>
      </c>
      <c r="AH751" s="5" t="str">
        <f>_xlfn.TEXTJOIN("#",TRUE,
IFERROR(VLOOKUP($F751,all_tags[topic],1,FALSE),""),
IFERROR(VLOOKUP($G751,all_tags[topic],1,FALSE),""),
IFERROR(VLOOKUP($H751,all_tags[topic],1,FALSE),""),
IFERROR(VLOOKUP($I751,all_tags[topic],1,FALSE),""),
IFERROR(VLOOKUP($J751,all_tags[topic],1,FALSE),""),
IFERROR(VLOOKUP($K751,all_tags[topic],1,FALSE),""),
IFERROR(VLOOKUP($L751,all_tags[topic],1,FALSE),""),
IFERROR(VLOOKUP($M751,all_tags[topic],1,FALSE),""),
IFERROR(VLOOKUP($N751,all_tags[topic],1,FALSE),""),
IFERROR(VLOOKUP($O751,all_tags[topic],1,FALSE),"")
)</f>
        <v>technology</v>
      </c>
      <c r="AI751" s="5" t="str">
        <f>_xlfn.TEXTJOIN("#",TRUE,
IFERROR(VLOOKUP($F751,all_tags[area],1,FALSE),""),
IFERROR(VLOOKUP($G751,all_tags[area],1,FALSE),""),
IFERROR(VLOOKUP($H751,all_tags[area],1,FALSE),""),
IFERROR(VLOOKUP($I751,all_tags[area],1,FALSE),""),
IFERROR(VLOOKUP($J751,all_tags[area],1,FALSE),""),
IFERROR(VLOOKUP($K751,all_tags[area],1,FALSE),""),
IFERROR(VLOOKUP($L751,all_tags[area],1,FALSE),""),
IFERROR(VLOOKUP($M751,all_tags[area],1,FALSE),""),
IFERROR(VLOOKUP($N751,all_tags[area],1,FALSE),""),
IFERROR(VLOOKUP($O751,all_tags[area],1,FALSE),"")
)</f>
        <v/>
      </c>
      <c r="AJ751" s="5" t="str">
        <f>_xlfn.TEXTJOIN("#",TRUE,
IFERROR(VLOOKUP($F751,all_tags[technology],1,FALSE),""),
IFERROR(VLOOKUP($G751,all_tags[technology],1,FALSE),""),
IFERROR(VLOOKUP($H751,all_tags[technology],1,FALSE),""),
IFERROR(VLOOKUP($I751,all_tags[technology],1,FALSE),""),
IFERROR(VLOOKUP($J751,all_tags[technology],1,FALSE),""),
IFERROR(VLOOKUP($K751,all_tags[technology],1,FALSE),""),
IFERROR(VLOOKUP($L751,all_tags[technology],1,FALSE),""),
IFERROR(VLOOKUP($M751,all_tags[technology],1,FALSE),""),
IFERROR(VLOOKUP($N751,all_tags[technology],1,FALSE),""),
IFERROR(VLOOKUP($O751,all_tags[technology],1,FALSE),"")
)</f>
        <v>javascript</v>
      </c>
      <c r="AK751" s="5" t="str">
        <f>_xlfn.TEXTJOIN("#",TRUE,
IFERROR(VLOOKUP($F751,all_tags[other],1,FALSE),""),
IFERROR(VLOOKUP($G751,all_tags[other],1,FALSE),""),
IFERROR(VLOOKUP($H751,all_tags[other],1,FALSE),""),
IFERROR(VLOOKUP($I751,all_tags[other],1,FALSE),""),
IFERROR(VLOOKUP($J751,all_tags[other],1,FALSE),""),
IFERROR(VLOOKUP($K751,all_tags[other],1,FALSE),""),
IFERROR(VLOOKUP($L751,all_tags[other],1,FALSE),""),
IFERROR(VLOOKUP($M751,all_tags[other],1,FALSE),""),
IFERROR(VLOOKUP($N751,all_tags[other],1,FALSE),""),
IFERROR(VLOOKUP($O751,all_tags[other],1,FALSE),"")
)</f>
        <v>free</v>
      </c>
      <c r="AL751" t="str">
        <f t="shared" si="11"/>
        <v>book;technology;javascript;free</v>
      </c>
    </row>
    <row r="752" spans="1:38" x14ac:dyDescent="0.25">
      <c r="A752" t="str">
        <f>source_data[[#This Row],[link_id]]</f>
        <v>L01581</v>
      </c>
      <c r="B752" t="str">
        <f>source_data[[#This Row],[link]]</f>
        <v>https://blog.datawrapper.de/datawrapper-training-materials-for-workshops/</v>
      </c>
      <c r="C752" t="str">
        <f>source_data[[#This Row],[article_title]]</f>
        <v>Introducing materials for Datawrapper workshops</v>
      </c>
      <c r="D752" t="str">
        <f>source_data[[#This Row],[concatenate]]</f>
        <v>resource;data-viz;training</v>
      </c>
      <c r="E752">
        <f>source_data[[#This Row],[tag_count]]</f>
        <v>4</v>
      </c>
      <c r="F752" t="str" cm="1">
        <f t="array" ref="F752:H752">_xlfn.TEXTSPLIT(Table5[[#This Row],[concatenate]],";")</f>
        <v>resource</v>
      </c>
      <c r="G752" t="str">
        <v>data-viz</v>
      </c>
      <c r="H752" t="str">
        <v>training</v>
      </c>
      <c r="Q752">
        <f>IF(ISBLANK(F752),-1,COUNTIF(all_tags[],F752)-COUNTIF(all_tags[category],F752))</f>
        <v>1</v>
      </c>
      <c r="R752">
        <f>IF(ISBLANK(G752),-1,COUNTIF(all_tags[],G752)-COUNTIF(all_tags[category],G752))</f>
        <v>1</v>
      </c>
      <c r="S752">
        <f>IF(ISBLANK(H752),-1,COUNTIF(all_tags[],H752)-COUNTIF(all_tags[category],H752))</f>
        <v>1</v>
      </c>
      <c r="T752">
        <f>IF(ISBLANK(I752),-1,COUNTIF(all_tags[],I752)-COUNTIF(all_tags[category],I752))</f>
        <v>-1</v>
      </c>
      <c r="U752">
        <f>IF(ISBLANK(J752),-1,COUNTIF(all_tags[],J752)-COUNTIF(all_tags[category],J752))</f>
        <v>-1</v>
      </c>
      <c r="V752">
        <f>IF(ISBLANK(K752),-1,COUNTIF(all_tags[],K752)-COUNTIF(all_tags[category],K752))</f>
        <v>-1</v>
      </c>
      <c r="W752">
        <f>IF(ISBLANK(L752),-1,COUNTIF(all_tags[],L752)-COUNTIF(all_tags[category],L752))</f>
        <v>-1</v>
      </c>
      <c r="X752">
        <f>IF(ISBLANK(M752),-1,COUNTIF(all_tags[],M752)-COUNTIF(all_tags[category],M752))</f>
        <v>-1</v>
      </c>
      <c r="Y752">
        <f>IF(ISBLANK(N752),-1,COUNTIF(all_tags[],N752)-COUNTIF(all_tags[category],N752))</f>
        <v>-1</v>
      </c>
      <c r="Z752">
        <f>IF(ISBLANK(O752),-1,COUNTIF(all_tags[],O752)-COUNTIF(all_tags[category],O752))</f>
        <v>-1</v>
      </c>
      <c r="AB752" t="str">
        <f>Table5[[#This Row],[link_id]]</f>
        <v>L01581</v>
      </c>
      <c r="AC752" s="5" t="str">
        <f>_xlfn.TEXTJOIN("#",TRUE,
IFERROR(VLOOKUP($F752,all_tags[format],1,FALSE),""),
IFERROR(VLOOKUP($G752,all_tags[format],1,FALSE),""),
IFERROR(VLOOKUP($H752,all_tags[format],1,FALSE),""),
IFERROR(VLOOKUP($I752,all_tags[format],1,FALSE),""),
IFERROR(VLOOKUP($J752,all_tags[format],1,FALSE),""),
IFERROR(VLOOKUP($K752,all_tags[format],1,FALSE),""),
IFERROR(VLOOKUP($L752,all_tags[format],1,FALSE),""),
IFERROR(VLOOKUP($M752,all_tags[format],1,FALSE),""),
IFERROR(VLOOKUP($N752,all_tags[format],1,FALSE),""),
IFERROR(VLOOKUP($O752,all_tags[format],1,FALSE),"")
)</f>
        <v/>
      </c>
      <c r="AD752" s="5" t="str">
        <f>_xlfn.TEXTJOIN("#",TRUE,
IFERROR(VLOOKUP($F752,all_tags[type],1,FALSE),""),
IFERROR(VLOOKUP($G752,all_tags[type],1,FALSE),""),
IFERROR(VLOOKUP($H752,all_tags[type],1,FALSE),""),
IFERROR(VLOOKUP($I752,all_tags[type],1,FALSE),""),
IFERROR(VLOOKUP($J752,all_tags[type],1,FALSE),""),
IFERROR(VLOOKUP($K752,all_tags[type],1,FALSE),""),
IFERROR(VLOOKUP($L752,all_tags[type],1,FALSE),""),
IFERROR(VLOOKUP($M752,all_tags[type],1,FALSE),""),
IFERROR(VLOOKUP($N752,all_tags[type],1,FALSE),""),
IFERROR(VLOOKUP($O752,all_tags[type],1,FALSE),"")
)</f>
        <v>resource</v>
      </c>
      <c r="AE752" s="5" t="str">
        <f>_xlfn.TEXTJOIN("#",TRUE,
IFERROR(VLOOKUP($F752,all_tags[level],1,FALSE),""),
IFERROR(VLOOKUP($G752,all_tags[level],1,FALSE),""),
IFERROR(VLOOKUP($H752,all_tags[level],1,FALSE),""),
IFERROR(VLOOKUP($I752,all_tags[level],1,FALSE),""),
IFERROR(VLOOKUP($J752,all_tags[level],1,FALSE),""),
IFERROR(VLOOKUP($K752,all_tags[level],1,FALSE),""),
IFERROR(VLOOKUP($L752,all_tags[level],1,FALSE),""),
IFERROR(VLOOKUP($M752,all_tags[level],1,FALSE),""),
IFERROR(VLOOKUP($N752,all_tags[level],1,FALSE),""),
IFERROR(VLOOKUP($O752,all_tags[level],1,FALSE),"")
)</f>
        <v/>
      </c>
      <c r="AF752" s="5" t="str">
        <f>_xlfn.TEXTJOIN("#",TRUE,
IFERROR(VLOOKUP($F752,all_tags[style],1,FALSE),""),
IFERROR(VLOOKUP($G752,all_tags[style],1,FALSE),""),
IFERROR(VLOOKUP($H752,all_tags[style],1,FALSE),""),
IFERROR(VLOOKUP($I752,all_tags[style],1,FALSE),""),
IFERROR(VLOOKUP($J752,all_tags[style],1,FALSE),""),
IFERROR(VLOOKUP($K752,all_tags[style],1,FALSE),""),
IFERROR(VLOOKUP($L752,all_tags[style],1,FALSE),""),
IFERROR(VLOOKUP($M752,all_tags[style],1,FALSE),""),
IFERROR(VLOOKUP($N752,all_tags[style],1,FALSE),""),
IFERROR(VLOOKUP($O752,all_tags[style],1,FALSE),"")
)</f>
        <v/>
      </c>
      <c r="AG752" s="5" t="str">
        <f>_xlfn.TEXTJOIN("#",TRUE,
IFERROR(VLOOKUP($F752,all_tags[theme],1,FALSE),""),
IFERROR(VLOOKUP($G752,all_tags[theme],1,FALSE),""),
IFERROR(VLOOKUP($H752,all_tags[theme],1,FALSE),""),
IFERROR(VLOOKUP($I752,all_tags[theme],1,FALSE),""),
IFERROR(VLOOKUP($J752,all_tags[theme],1,FALSE),""),
IFERROR(VLOOKUP($K752,all_tags[theme],1,FALSE),""),
IFERROR(VLOOKUP($L752,all_tags[theme],1,FALSE),""),
IFERROR(VLOOKUP($M752,all_tags[theme],1,FALSE),""),
IFERROR(VLOOKUP($N752,all_tags[theme],1,FALSE),""),
IFERROR(VLOOKUP($O752,all_tags[theme],1,FALSE),"")
)</f>
        <v>data-viz</v>
      </c>
      <c r="AH752" s="5" t="str">
        <f>_xlfn.TEXTJOIN("#",TRUE,
IFERROR(VLOOKUP($F752,all_tags[topic],1,FALSE),""),
IFERROR(VLOOKUP($G752,all_tags[topic],1,FALSE),""),
IFERROR(VLOOKUP($H752,all_tags[topic],1,FALSE),""),
IFERROR(VLOOKUP($I752,all_tags[topic],1,FALSE),""),
IFERROR(VLOOKUP($J752,all_tags[topic],1,FALSE),""),
IFERROR(VLOOKUP($K752,all_tags[topic],1,FALSE),""),
IFERROR(VLOOKUP($L752,all_tags[topic],1,FALSE),""),
IFERROR(VLOOKUP($M752,all_tags[topic],1,FALSE),""),
IFERROR(VLOOKUP($N752,all_tags[topic],1,FALSE),""),
IFERROR(VLOOKUP($O752,all_tags[topic],1,FALSE),"")
)</f>
        <v/>
      </c>
      <c r="AI752" s="5" t="str">
        <f>_xlfn.TEXTJOIN("#",TRUE,
IFERROR(VLOOKUP($F752,all_tags[area],1,FALSE),""),
IFERROR(VLOOKUP($G752,all_tags[area],1,FALSE),""),
IFERROR(VLOOKUP($H752,all_tags[area],1,FALSE),""),
IFERROR(VLOOKUP($I752,all_tags[area],1,FALSE),""),
IFERROR(VLOOKUP($J752,all_tags[area],1,FALSE),""),
IFERROR(VLOOKUP($K752,all_tags[area],1,FALSE),""),
IFERROR(VLOOKUP($L752,all_tags[area],1,FALSE),""),
IFERROR(VLOOKUP($M752,all_tags[area],1,FALSE),""),
IFERROR(VLOOKUP($N752,all_tags[area],1,FALSE),""),
IFERROR(VLOOKUP($O752,all_tags[area],1,FALSE),"")
)</f>
        <v/>
      </c>
      <c r="AJ752" s="5" t="str">
        <f>_xlfn.TEXTJOIN("#",TRUE,
IFERROR(VLOOKUP($F752,all_tags[technology],1,FALSE),""),
IFERROR(VLOOKUP($G752,all_tags[technology],1,FALSE),""),
IFERROR(VLOOKUP($H752,all_tags[technology],1,FALSE),""),
IFERROR(VLOOKUP($I752,all_tags[technology],1,FALSE),""),
IFERROR(VLOOKUP($J752,all_tags[technology],1,FALSE),""),
IFERROR(VLOOKUP($K752,all_tags[technology],1,FALSE),""),
IFERROR(VLOOKUP($L752,all_tags[technology],1,FALSE),""),
IFERROR(VLOOKUP($M752,all_tags[technology],1,FALSE),""),
IFERROR(VLOOKUP($N752,all_tags[technology],1,FALSE),""),
IFERROR(VLOOKUP($O752,all_tags[technology],1,FALSE),"")
)</f>
        <v/>
      </c>
      <c r="AK752" s="5" t="str">
        <f>_xlfn.TEXTJOIN("#",TRUE,
IFERROR(VLOOKUP($F752,all_tags[other],1,FALSE),""),
IFERROR(VLOOKUP($G752,all_tags[other],1,FALSE),""),
IFERROR(VLOOKUP($H752,all_tags[other],1,FALSE),""),
IFERROR(VLOOKUP($I752,all_tags[other],1,FALSE),""),
IFERROR(VLOOKUP($J752,all_tags[other],1,FALSE),""),
IFERROR(VLOOKUP($K752,all_tags[other],1,FALSE),""),
IFERROR(VLOOKUP($L752,all_tags[other],1,FALSE),""),
IFERROR(VLOOKUP($M752,all_tags[other],1,FALSE),""),
IFERROR(VLOOKUP($N752,all_tags[other],1,FALSE),""),
IFERROR(VLOOKUP($O752,all_tags[other],1,FALSE),"")
)</f>
        <v>training</v>
      </c>
      <c r="AL752" t="str">
        <f t="shared" si="11"/>
        <v>resource;data-viz;training</v>
      </c>
    </row>
    <row r="753" spans="1:38" x14ac:dyDescent="0.25">
      <c r="A753" t="str">
        <f>source_data[[#This Row],[link_id]]</f>
        <v>L01582</v>
      </c>
      <c r="B753" t="str">
        <f>source_data[[#This Row],[link]]</f>
        <v>https://blog.google/products/search/discovering-millions-datasets-web/</v>
      </c>
      <c r="C753" t="str">
        <f>source_data[[#This Row],[article_title]]</f>
        <v>Discovering millions of datasets on the web</v>
      </c>
      <c r="D753" t="str">
        <f>source_data[[#This Row],[concatenate]]</f>
        <v>dataset;tool</v>
      </c>
      <c r="E753">
        <f>source_data[[#This Row],[tag_count]]</f>
        <v>3</v>
      </c>
      <c r="F753" t="str" cm="1">
        <f t="array" ref="F753:G753">_xlfn.TEXTSPLIT(Table5[[#This Row],[concatenate]],";")</f>
        <v>dataset</v>
      </c>
      <c r="G753" t="str">
        <v>tool</v>
      </c>
      <c r="Q753">
        <f>IF(ISBLANK(F753),-1,COUNTIF(all_tags[],F753)-COUNTIF(all_tags[category],F753))</f>
        <v>1</v>
      </c>
      <c r="R753">
        <f>IF(ISBLANK(G753),-1,COUNTIF(all_tags[],G753)-COUNTIF(all_tags[category],G753))</f>
        <v>1</v>
      </c>
      <c r="S753">
        <f>IF(ISBLANK(H753),-1,COUNTIF(all_tags[],H753)-COUNTIF(all_tags[category],H753))</f>
        <v>-1</v>
      </c>
      <c r="T753">
        <f>IF(ISBLANK(I753),-1,COUNTIF(all_tags[],I753)-COUNTIF(all_tags[category],I753))</f>
        <v>-1</v>
      </c>
      <c r="U753">
        <f>IF(ISBLANK(J753),-1,COUNTIF(all_tags[],J753)-COUNTIF(all_tags[category],J753))</f>
        <v>-1</v>
      </c>
      <c r="V753">
        <f>IF(ISBLANK(K753),-1,COUNTIF(all_tags[],K753)-COUNTIF(all_tags[category],K753))</f>
        <v>-1</v>
      </c>
      <c r="W753">
        <f>IF(ISBLANK(L753),-1,COUNTIF(all_tags[],L753)-COUNTIF(all_tags[category],L753))</f>
        <v>-1</v>
      </c>
      <c r="X753">
        <f>IF(ISBLANK(M753),-1,COUNTIF(all_tags[],M753)-COUNTIF(all_tags[category],M753))</f>
        <v>-1</v>
      </c>
      <c r="Y753">
        <f>IF(ISBLANK(N753),-1,COUNTIF(all_tags[],N753)-COUNTIF(all_tags[category],N753))</f>
        <v>-1</v>
      </c>
      <c r="Z753">
        <f>IF(ISBLANK(O753),-1,COUNTIF(all_tags[],O753)-COUNTIF(all_tags[category],O753))</f>
        <v>-1</v>
      </c>
      <c r="AB753" t="str">
        <f>Table5[[#This Row],[link_id]]</f>
        <v>L01582</v>
      </c>
      <c r="AC753" s="5" t="str">
        <f>_xlfn.TEXTJOIN("#",TRUE,
IFERROR(VLOOKUP($F753,all_tags[format],1,FALSE),""),
IFERROR(VLOOKUP($G753,all_tags[format],1,FALSE),""),
IFERROR(VLOOKUP($H753,all_tags[format],1,FALSE),""),
IFERROR(VLOOKUP($I753,all_tags[format],1,FALSE),""),
IFERROR(VLOOKUP($J753,all_tags[format],1,FALSE),""),
IFERROR(VLOOKUP($K753,all_tags[format],1,FALSE),""),
IFERROR(VLOOKUP($L753,all_tags[format],1,FALSE),""),
IFERROR(VLOOKUP($M753,all_tags[format],1,FALSE),""),
IFERROR(VLOOKUP($N753,all_tags[format],1,FALSE),""),
IFERROR(VLOOKUP($O753,all_tags[format],1,FALSE),"")
)</f>
        <v/>
      </c>
      <c r="AD753" s="5" t="str">
        <f>_xlfn.TEXTJOIN("#",TRUE,
IFERROR(VLOOKUP($F753,all_tags[type],1,FALSE),""),
IFERROR(VLOOKUP($G753,all_tags[type],1,FALSE),""),
IFERROR(VLOOKUP($H753,all_tags[type],1,FALSE),""),
IFERROR(VLOOKUP($I753,all_tags[type],1,FALSE),""),
IFERROR(VLOOKUP($J753,all_tags[type],1,FALSE),""),
IFERROR(VLOOKUP($K753,all_tags[type],1,FALSE),""),
IFERROR(VLOOKUP($L753,all_tags[type],1,FALSE),""),
IFERROR(VLOOKUP($M753,all_tags[type],1,FALSE),""),
IFERROR(VLOOKUP($N753,all_tags[type],1,FALSE),""),
IFERROR(VLOOKUP($O753,all_tags[type],1,FALSE),"")
)</f>
        <v>dataset</v>
      </c>
      <c r="AE753" s="5" t="str">
        <f>_xlfn.TEXTJOIN("#",TRUE,
IFERROR(VLOOKUP($F753,all_tags[level],1,FALSE),""),
IFERROR(VLOOKUP($G753,all_tags[level],1,FALSE),""),
IFERROR(VLOOKUP($H753,all_tags[level],1,FALSE),""),
IFERROR(VLOOKUP($I753,all_tags[level],1,FALSE),""),
IFERROR(VLOOKUP($J753,all_tags[level],1,FALSE),""),
IFERROR(VLOOKUP($K753,all_tags[level],1,FALSE),""),
IFERROR(VLOOKUP($L753,all_tags[level],1,FALSE),""),
IFERROR(VLOOKUP($M753,all_tags[level],1,FALSE),""),
IFERROR(VLOOKUP($N753,all_tags[level],1,FALSE),""),
IFERROR(VLOOKUP($O753,all_tags[level],1,FALSE),"")
)</f>
        <v/>
      </c>
      <c r="AF753" s="5" t="str">
        <f>_xlfn.TEXTJOIN("#",TRUE,
IFERROR(VLOOKUP($F753,all_tags[style],1,FALSE),""),
IFERROR(VLOOKUP($G753,all_tags[style],1,FALSE),""),
IFERROR(VLOOKUP($H753,all_tags[style],1,FALSE),""),
IFERROR(VLOOKUP($I753,all_tags[style],1,FALSE),""),
IFERROR(VLOOKUP($J753,all_tags[style],1,FALSE),""),
IFERROR(VLOOKUP($K753,all_tags[style],1,FALSE),""),
IFERROR(VLOOKUP($L753,all_tags[style],1,FALSE),""),
IFERROR(VLOOKUP($M753,all_tags[style],1,FALSE),""),
IFERROR(VLOOKUP($N753,all_tags[style],1,FALSE),""),
IFERROR(VLOOKUP($O753,all_tags[style],1,FALSE),"")
)</f>
        <v/>
      </c>
      <c r="AG753" s="5" t="str">
        <f>_xlfn.TEXTJOIN("#",TRUE,
IFERROR(VLOOKUP($F753,all_tags[theme],1,FALSE),""),
IFERROR(VLOOKUP($G753,all_tags[theme],1,FALSE),""),
IFERROR(VLOOKUP($H753,all_tags[theme],1,FALSE),""),
IFERROR(VLOOKUP($I753,all_tags[theme],1,FALSE),""),
IFERROR(VLOOKUP($J753,all_tags[theme],1,FALSE),""),
IFERROR(VLOOKUP($K753,all_tags[theme],1,FALSE),""),
IFERROR(VLOOKUP($L753,all_tags[theme],1,FALSE),""),
IFERROR(VLOOKUP($M753,all_tags[theme],1,FALSE),""),
IFERROR(VLOOKUP($N753,all_tags[theme],1,FALSE),""),
IFERROR(VLOOKUP($O753,all_tags[theme],1,FALSE),"")
)</f>
        <v/>
      </c>
      <c r="AH753" s="5" t="str">
        <f>_xlfn.TEXTJOIN("#",TRUE,
IFERROR(VLOOKUP($F753,all_tags[topic],1,FALSE),""),
IFERROR(VLOOKUP($G753,all_tags[topic],1,FALSE),""),
IFERROR(VLOOKUP($H753,all_tags[topic],1,FALSE),""),
IFERROR(VLOOKUP($I753,all_tags[topic],1,FALSE),""),
IFERROR(VLOOKUP($J753,all_tags[topic],1,FALSE),""),
IFERROR(VLOOKUP($K753,all_tags[topic],1,FALSE),""),
IFERROR(VLOOKUP($L753,all_tags[topic],1,FALSE),""),
IFERROR(VLOOKUP($M753,all_tags[topic],1,FALSE),""),
IFERROR(VLOOKUP($N753,all_tags[topic],1,FALSE),""),
IFERROR(VLOOKUP($O753,all_tags[topic],1,FALSE),"")
)</f>
        <v>tool</v>
      </c>
      <c r="AI753" s="5" t="str">
        <f>_xlfn.TEXTJOIN("#",TRUE,
IFERROR(VLOOKUP($F753,all_tags[area],1,FALSE),""),
IFERROR(VLOOKUP($G753,all_tags[area],1,FALSE),""),
IFERROR(VLOOKUP($H753,all_tags[area],1,FALSE),""),
IFERROR(VLOOKUP($I753,all_tags[area],1,FALSE),""),
IFERROR(VLOOKUP($J753,all_tags[area],1,FALSE),""),
IFERROR(VLOOKUP($K753,all_tags[area],1,FALSE),""),
IFERROR(VLOOKUP($L753,all_tags[area],1,FALSE),""),
IFERROR(VLOOKUP($M753,all_tags[area],1,FALSE),""),
IFERROR(VLOOKUP($N753,all_tags[area],1,FALSE),""),
IFERROR(VLOOKUP($O753,all_tags[area],1,FALSE),"")
)</f>
        <v/>
      </c>
      <c r="AJ753" s="5" t="str">
        <f>_xlfn.TEXTJOIN("#",TRUE,
IFERROR(VLOOKUP($F753,all_tags[technology],1,FALSE),""),
IFERROR(VLOOKUP($G753,all_tags[technology],1,FALSE),""),
IFERROR(VLOOKUP($H753,all_tags[technology],1,FALSE),""),
IFERROR(VLOOKUP($I753,all_tags[technology],1,FALSE),""),
IFERROR(VLOOKUP($J753,all_tags[technology],1,FALSE),""),
IFERROR(VLOOKUP($K753,all_tags[technology],1,FALSE),""),
IFERROR(VLOOKUP($L753,all_tags[technology],1,FALSE),""),
IFERROR(VLOOKUP($M753,all_tags[technology],1,FALSE),""),
IFERROR(VLOOKUP($N753,all_tags[technology],1,FALSE),""),
IFERROR(VLOOKUP($O753,all_tags[technology],1,FALSE),"")
)</f>
        <v/>
      </c>
      <c r="AK753" s="5" t="str">
        <f>_xlfn.TEXTJOIN("#",TRUE,
IFERROR(VLOOKUP($F753,all_tags[other],1,FALSE),""),
IFERROR(VLOOKUP($G753,all_tags[other],1,FALSE),""),
IFERROR(VLOOKUP($H753,all_tags[other],1,FALSE),""),
IFERROR(VLOOKUP($I753,all_tags[other],1,FALSE),""),
IFERROR(VLOOKUP($J753,all_tags[other],1,FALSE),""),
IFERROR(VLOOKUP($K753,all_tags[other],1,FALSE),""),
IFERROR(VLOOKUP($L753,all_tags[other],1,FALSE),""),
IFERROR(VLOOKUP($M753,all_tags[other],1,FALSE),""),
IFERROR(VLOOKUP($N753,all_tags[other],1,FALSE),""),
IFERROR(VLOOKUP($O753,all_tags[other],1,FALSE),"")
)</f>
        <v/>
      </c>
      <c r="AL753" t="str">
        <f t="shared" si="11"/>
        <v>dataset;tool</v>
      </c>
    </row>
    <row r="754" spans="1:38" x14ac:dyDescent="0.25">
      <c r="A754" t="str">
        <f>source_data[[#This Row],[link_id]]</f>
        <v>L01583</v>
      </c>
      <c r="B754" t="str">
        <f>source_data[[#This Row],[link]]</f>
        <v>https://blogs.scientificamerican.com/observations/ai-isnt-a-solution-to-all-our-problems/</v>
      </c>
      <c r="C754" t="str">
        <f>source_data[[#This Row],[article_title]]</f>
        <v>AI Isn’t a Solution to All Our Problems</v>
      </c>
      <c r="D754" t="str">
        <f>source_data[[#This Row],[concatenate]]</f>
        <v>post;cautionary-tale;pitfall;ai</v>
      </c>
      <c r="E754">
        <f>source_data[[#This Row],[tag_count]]</f>
        <v>5</v>
      </c>
      <c r="F754" t="str" cm="1">
        <f t="array" ref="F754:I754">_xlfn.TEXTSPLIT(Table5[[#This Row],[concatenate]],";")</f>
        <v>post</v>
      </c>
      <c r="G754" t="str">
        <v>cautionary-tale</v>
      </c>
      <c r="H754" t="str">
        <v>pitfall</v>
      </c>
      <c r="I754" t="str">
        <v>ai</v>
      </c>
      <c r="Q754">
        <f>IF(ISBLANK(F754),-1,COUNTIF(all_tags[],F754)-COUNTIF(all_tags[category],F754))</f>
        <v>1</v>
      </c>
      <c r="R754">
        <f>IF(ISBLANK(G754),-1,COUNTIF(all_tags[],G754)-COUNTIF(all_tags[category],G754))</f>
        <v>1</v>
      </c>
      <c r="S754">
        <f>IF(ISBLANK(H754),-1,COUNTIF(all_tags[],H754)-COUNTIF(all_tags[category],H754))</f>
        <v>1</v>
      </c>
      <c r="T754">
        <f>IF(ISBLANK(I754),-1,COUNTIF(all_tags[],I754)-COUNTIF(all_tags[category],I754))</f>
        <v>1</v>
      </c>
      <c r="U754">
        <f>IF(ISBLANK(J754),-1,COUNTIF(all_tags[],J754)-COUNTIF(all_tags[category],J754))</f>
        <v>-1</v>
      </c>
      <c r="V754">
        <f>IF(ISBLANK(K754),-1,COUNTIF(all_tags[],K754)-COUNTIF(all_tags[category],K754))</f>
        <v>-1</v>
      </c>
      <c r="W754">
        <f>IF(ISBLANK(L754),-1,COUNTIF(all_tags[],L754)-COUNTIF(all_tags[category],L754))</f>
        <v>-1</v>
      </c>
      <c r="X754">
        <f>IF(ISBLANK(M754),-1,COUNTIF(all_tags[],M754)-COUNTIF(all_tags[category],M754))</f>
        <v>-1</v>
      </c>
      <c r="Y754">
        <f>IF(ISBLANK(N754),-1,COUNTIF(all_tags[],N754)-COUNTIF(all_tags[category],N754))</f>
        <v>-1</v>
      </c>
      <c r="Z754">
        <f>IF(ISBLANK(O754),-1,COUNTIF(all_tags[],O754)-COUNTIF(all_tags[category],O754))</f>
        <v>-1</v>
      </c>
      <c r="AB754" t="str">
        <f>Table5[[#This Row],[link_id]]</f>
        <v>L01583</v>
      </c>
      <c r="AC754" s="5" t="str">
        <f>_xlfn.TEXTJOIN("#",TRUE,
IFERROR(VLOOKUP($F754,all_tags[format],1,FALSE),""),
IFERROR(VLOOKUP($G754,all_tags[format],1,FALSE),""),
IFERROR(VLOOKUP($H754,all_tags[format],1,FALSE),""),
IFERROR(VLOOKUP($I754,all_tags[format],1,FALSE),""),
IFERROR(VLOOKUP($J754,all_tags[format],1,FALSE),""),
IFERROR(VLOOKUP($K754,all_tags[format],1,FALSE),""),
IFERROR(VLOOKUP($L754,all_tags[format],1,FALSE),""),
IFERROR(VLOOKUP($M754,all_tags[format],1,FALSE),""),
IFERROR(VLOOKUP($N754,all_tags[format],1,FALSE),""),
IFERROR(VLOOKUP($O754,all_tags[format],1,FALSE),"")
)</f>
        <v>post</v>
      </c>
      <c r="AD754" s="5" t="str">
        <f>_xlfn.TEXTJOIN("#",TRUE,
IFERROR(VLOOKUP($F754,all_tags[type],1,FALSE),""),
IFERROR(VLOOKUP($G754,all_tags[type],1,FALSE),""),
IFERROR(VLOOKUP($H754,all_tags[type],1,FALSE),""),
IFERROR(VLOOKUP($I754,all_tags[type],1,FALSE),""),
IFERROR(VLOOKUP($J754,all_tags[type],1,FALSE),""),
IFERROR(VLOOKUP($K754,all_tags[type],1,FALSE),""),
IFERROR(VLOOKUP($L754,all_tags[type],1,FALSE),""),
IFERROR(VLOOKUP($M754,all_tags[type],1,FALSE),""),
IFERROR(VLOOKUP($N754,all_tags[type],1,FALSE),""),
IFERROR(VLOOKUP($O754,all_tags[type],1,FALSE),"")
)</f>
        <v/>
      </c>
      <c r="AE754" s="5" t="str">
        <f>_xlfn.TEXTJOIN("#",TRUE,
IFERROR(VLOOKUP($F754,all_tags[level],1,FALSE),""),
IFERROR(VLOOKUP($G754,all_tags[level],1,FALSE),""),
IFERROR(VLOOKUP($H754,all_tags[level],1,FALSE),""),
IFERROR(VLOOKUP($I754,all_tags[level],1,FALSE),""),
IFERROR(VLOOKUP($J754,all_tags[level],1,FALSE),""),
IFERROR(VLOOKUP($K754,all_tags[level],1,FALSE),""),
IFERROR(VLOOKUP($L754,all_tags[level],1,FALSE),""),
IFERROR(VLOOKUP($M754,all_tags[level],1,FALSE),""),
IFERROR(VLOOKUP($N754,all_tags[level],1,FALSE),""),
IFERROR(VLOOKUP($O754,all_tags[level],1,FALSE),"")
)</f>
        <v/>
      </c>
      <c r="AF754" s="5" t="str">
        <f>_xlfn.TEXTJOIN("#",TRUE,
IFERROR(VLOOKUP($F754,all_tags[style],1,FALSE),""),
IFERROR(VLOOKUP($G754,all_tags[style],1,FALSE),""),
IFERROR(VLOOKUP($H754,all_tags[style],1,FALSE),""),
IFERROR(VLOOKUP($I754,all_tags[style],1,FALSE),""),
IFERROR(VLOOKUP($J754,all_tags[style],1,FALSE),""),
IFERROR(VLOOKUP($K754,all_tags[style],1,FALSE),""),
IFERROR(VLOOKUP($L754,all_tags[style],1,FALSE),""),
IFERROR(VLOOKUP($M754,all_tags[style],1,FALSE),""),
IFERROR(VLOOKUP($N754,all_tags[style],1,FALSE),""),
IFERROR(VLOOKUP($O754,all_tags[style],1,FALSE),"")
)</f>
        <v>cautionary-tale</v>
      </c>
      <c r="AG754" s="5" t="str">
        <f>_xlfn.TEXTJOIN("#",TRUE,
IFERROR(VLOOKUP($F754,all_tags[theme],1,FALSE),""),
IFERROR(VLOOKUP($G754,all_tags[theme],1,FALSE),""),
IFERROR(VLOOKUP($H754,all_tags[theme],1,FALSE),""),
IFERROR(VLOOKUP($I754,all_tags[theme],1,FALSE),""),
IFERROR(VLOOKUP($J754,all_tags[theme],1,FALSE),""),
IFERROR(VLOOKUP($K754,all_tags[theme],1,FALSE),""),
IFERROR(VLOOKUP($L754,all_tags[theme],1,FALSE),""),
IFERROR(VLOOKUP($M754,all_tags[theme],1,FALSE),""),
IFERROR(VLOOKUP($N754,all_tags[theme],1,FALSE),""),
IFERROR(VLOOKUP($O754,all_tags[theme],1,FALSE),"")
)</f>
        <v>pitfall</v>
      </c>
      <c r="AH754" s="5" t="str">
        <f>_xlfn.TEXTJOIN("#",TRUE,
IFERROR(VLOOKUP($F754,all_tags[topic],1,FALSE),""),
IFERROR(VLOOKUP($G754,all_tags[topic],1,FALSE),""),
IFERROR(VLOOKUP($H754,all_tags[topic],1,FALSE),""),
IFERROR(VLOOKUP($I754,all_tags[topic],1,FALSE),""),
IFERROR(VLOOKUP($J754,all_tags[topic],1,FALSE),""),
IFERROR(VLOOKUP($K754,all_tags[topic],1,FALSE),""),
IFERROR(VLOOKUP($L754,all_tags[topic],1,FALSE),""),
IFERROR(VLOOKUP($M754,all_tags[topic],1,FALSE),""),
IFERROR(VLOOKUP($N754,all_tags[topic],1,FALSE),""),
IFERROR(VLOOKUP($O754,all_tags[topic],1,FALSE),"")
)</f>
        <v/>
      </c>
      <c r="AI754" s="5" t="str">
        <f>_xlfn.TEXTJOIN("#",TRUE,
IFERROR(VLOOKUP($F754,all_tags[area],1,FALSE),""),
IFERROR(VLOOKUP($G754,all_tags[area],1,FALSE),""),
IFERROR(VLOOKUP($H754,all_tags[area],1,FALSE),""),
IFERROR(VLOOKUP($I754,all_tags[area],1,FALSE),""),
IFERROR(VLOOKUP($J754,all_tags[area],1,FALSE),""),
IFERROR(VLOOKUP($K754,all_tags[area],1,FALSE),""),
IFERROR(VLOOKUP($L754,all_tags[area],1,FALSE),""),
IFERROR(VLOOKUP($M754,all_tags[area],1,FALSE),""),
IFERROR(VLOOKUP($N754,all_tags[area],1,FALSE),""),
IFERROR(VLOOKUP($O754,all_tags[area],1,FALSE),"")
)</f>
        <v>ai</v>
      </c>
      <c r="AJ754" s="5" t="str">
        <f>_xlfn.TEXTJOIN("#",TRUE,
IFERROR(VLOOKUP($F754,all_tags[technology],1,FALSE),""),
IFERROR(VLOOKUP($G754,all_tags[technology],1,FALSE),""),
IFERROR(VLOOKUP($H754,all_tags[technology],1,FALSE),""),
IFERROR(VLOOKUP($I754,all_tags[technology],1,FALSE),""),
IFERROR(VLOOKUP($J754,all_tags[technology],1,FALSE),""),
IFERROR(VLOOKUP($K754,all_tags[technology],1,FALSE),""),
IFERROR(VLOOKUP($L754,all_tags[technology],1,FALSE),""),
IFERROR(VLOOKUP($M754,all_tags[technology],1,FALSE),""),
IFERROR(VLOOKUP($N754,all_tags[technology],1,FALSE),""),
IFERROR(VLOOKUP($O754,all_tags[technology],1,FALSE),"")
)</f>
        <v/>
      </c>
      <c r="AK754" s="5" t="str">
        <f>_xlfn.TEXTJOIN("#",TRUE,
IFERROR(VLOOKUP($F754,all_tags[other],1,FALSE),""),
IFERROR(VLOOKUP($G754,all_tags[other],1,FALSE),""),
IFERROR(VLOOKUP($H754,all_tags[other],1,FALSE),""),
IFERROR(VLOOKUP($I754,all_tags[other],1,FALSE),""),
IFERROR(VLOOKUP($J754,all_tags[other],1,FALSE),""),
IFERROR(VLOOKUP($K754,all_tags[other],1,FALSE),""),
IFERROR(VLOOKUP($L754,all_tags[other],1,FALSE),""),
IFERROR(VLOOKUP($M754,all_tags[other],1,FALSE),""),
IFERROR(VLOOKUP($N754,all_tags[other],1,FALSE),""),
IFERROR(VLOOKUP($O754,all_tags[other],1,FALSE),"")
)</f>
        <v/>
      </c>
      <c r="AL754" t="str">
        <f t="shared" si="11"/>
        <v>post;cautionary-tale;pitfall;ai</v>
      </c>
    </row>
    <row r="755" spans="1:38" x14ac:dyDescent="0.25">
      <c r="A755" t="str">
        <f>source_data[[#This Row],[link_id]]</f>
        <v>L01584</v>
      </c>
      <c r="B755" t="str">
        <f>source_data[[#This Row],[link]]</f>
        <v>https://machinelearningmastery.com/data-sampling-methods-for-imbalanced-classification/</v>
      </c>
      <c r="C755" t="str">
        <f>source_data[[#This Row],[article_title]]</f>
        <v>Tour of Data Sampling Methods for Imbalanced Classification</v>
      </c>
      <c r="D755" t="str">
        <f>source_data[[#This Row],[concatenate]]</f>
        <v>tutorial;technology;ml;rstats</v>
      </c>
      <c r="E755">
        <f>source_data[[#This Row],[tag_count]]</f>
        <v>4</v>
      </c>
      <c r="F755" t="str" cm="1">
        <f t="array" ref="F755:I755">_xlfn.TEXTSPLIT(Table5[[#This Row],[concatenate]],";")</f>
        <v>tutorial</v>
      </c>
      <c r="G755" t="str">
        <v>technology</v>
      </c>
      <c r="H755" t="str">
        <v>ml</v>
      </c>
      <c r="I755" t="str">
        <v>rstats</v>
      </c>
      <c r="Q755">
        <f>IF(ISBLANK(F755),-1,COUNTIF(all_tags[],F755)-COUNTIF(all_tags[category],F755))</f>
        <v>1</v>
      </c>
      <c r="R755">
        <f>IF(ISBLANK(G755),-1,COUNTIF(all_tags[],G755)-COUNTIF(all_tags[category],G755))</f>
        <v>1</v>
      </c>
      <c r="S755">
        <f>IF(ISBLANK(H755),-1,COUNTIF(all_tags[],H755)-COUNTIF(all_tags[category],H755))</f>
        <v>1</v>
      </c>
      <c r="T755">
        <f>IF(ISBLANK(I755),-1,COUNTIF(all_tags[],I755)-COUNTIF(all_tags[category],I755))</f>
        <v>1</v>
      </c>
      <c r="U755">
        <f>IF(ISBLANK(J755),-1,COUNTIF(all_tags[],J755)-COUNTIF(all_tags[category],J755))</f>
        <v>-1</v>
      </c>
      <c r="V755">
        <f>IF(ISBLANK(K755),-1,COUNTIF(all_tags[],K755)-COUNTIF(all_tags[category],K755))</f>
        <v>-1</v>
      </c>
      <c r="W755">
        <f>IF(ISBLANK(L755),-1,COUNTIF(all_tags[],L755)-COUNTIF(all_tags[category],L755))</f>
        <v>-1</v>
      </c>
      <c r="X755">
        <f>IF(ISBLANK(M755),-1,COUNTIF(all_tags[],M755)-COUNTIF(all_tags[category],M755))</f>
        <v>-1</v>
      </c>
      <c r="Y755">
        <f>IF(ISBLANK(N755),-1,COUNTIF(all_tags[],N755)-COUNTIF(all_tags[category],N755))</f>
        <v>-1</v>
      </c>
      <c r="Z755">
        <f>IF(ISBLANK(O755),-1,COUNTIF(all_tags[],O755)-COUNTIF(all_tags[category],O755))</f>
        <v>-1</v>
      </c>
      <c r="AB755" t="str">
        <f>Table5[[#This Row],[link_id]]</f>
        <v>L01584</v>
      </c>
      <c r="AC755" s="5" t="str">
        <f>_xlfn.TEXTJOIN("#",TRUE,
IFERROR(VLOOKUP($F755,all_tags[format],1,FALSE),""),
IFERROR(VLOOKUP($G755,all_tags[format],1,FALSE),""),
IFERROR(VLOOKUP($H755,all_tags[format],1,FALSE),""),
IFERROR(VLOOKUP($I755,all_tags[format],1,FALSE),""),
IFERROR(VLOOKUP($J755,all_tags[format],1,FALSE),""),
IFERROR(VLOOKUP($K755,all_tags[format],1,FALSE),""),
IFERROR(VLOOKUP($L755,all_tags[format],1,FALSE),""),
IFERROR(VLOOKUP($M755,all_tags[format],1,FALSE),""),
IFERROR(VLOOKUP($N755,all_tags[format],1,FALSE),""),
IFERROR(VLOOKUP($O755,all_tags[format],1,FALSE),"")
)</f>
        <v/>
      </c>
      <c r="AD755" s="5" t="str">
        <f>_xlfn.TEXTJOIN("#",TRUE,
IFERROR(VLOOKUP($F755,all_tags[type],1,FALSE),""),
IFERROR(VLOOKUP($G755,all_tags[type],1,FALSE),""),
IFERROR(VLOOKUP($H755,all_tags[type],1,FALSE),""),
IFERROR(VLOOKUP($I755,all_tags[type],1,FALSE),""),
IFERROR(VLOOKUP($J755,all_tags[type],1,FALSE),""),
IFERROR(VLOOKUP($K755,all_tags[type],1,FALSE),""),
IFERROR(VLOOKUP($L755,all_tags[type],1,FALSE),""),
IFERROR(VLOOKUP($M755,all_tags[type],1,FALSE),""),
IFERROR(VLOOKUP($N755,all_tags[type],1,FALSE),""),
IFERROR(VLOOKUP($O755,all_tags[type],1,FALSE),"")
)</f>
        <v>tutorial</v>
      </c>
      <c r="AE755" s="5" t="str">
        <f>_xlfn.TEXTJOIN("#",TRUE,
IFERROR(VLOOKUP($F755,all_tags[level],1,FALSE),""),
IFERROR(VLOOKUP($G755,all_tags[level],1,FALSE),""),
IFERROR(VLOOKUP($H755,all_tags[level],1,FALSE),""),
IFERROR(VLOOKUP($I755,all_tags[level],1,FALSE),""),
IFERROR(VLOOKUP($J755,all_tags[level],1,FALSE),""),
IFERROR(VLOOKUP($K755,all_tags[level],1,FALSE),""),
IFERROR(VLOOKUP($L755,all_tags[level],1,FALSE),""),
IFERROR(VLOOKUP($M755,all_tags[level],1,FALSE),""),
IFERROR(VLOOKUP($N755,all_tags[level],1,FALSE),""),
IFERROR(VLOOKUP($O755,all_tags[level],1,FALSE),"")
)</f>
        <v/>
      </c>
      <c r="AF755" s="5" t="str">
        <f>_xlfn.TEXTJOIN("#",TRUE,
IFERROR(VLOOKUP($F755,all_tags[style],1,FALSE),""),
IFERROR(VLOOKUP($G755,all_tags[style],1,FALSE),""),
IFERROR(VLOOKUP($H755,all_tags[style],1,FALSE),""),
IFERROR(VLOOKUP($I755,all_tags[style],1,FALSE),""),
IFERROR(VLOOKUP($J755,all_tags[style],1,FALSE),""),
IFERROR(VLOOKUP($K755,all_tags[style],1,FALSE),""),
IFERROR(VLOOKUP($L755,all_tags[style],1,FALSE),""),
IFERROR(VLOOKUP($M755,all_tags[style],1,FALSE),""),
IFERROR(VLOOKUP($N755,all_tags[style],1,FALSE),""),
IFERROR(VLOOKUP($O755,all_tags[style],1,FALSE),"")
)</f>
        <v/>
      </c>
      <c r="AG755" s="5" t="str">
        <f>_xlfn.TEXTJOIN("#",TRUE,
IFERROR(VLOOKUP($F755,all_tags[theme],1,FALSE),""),
IFERROR(VLOOKUP($G755,all_tags[theme],1,FALSE),""),
IFERROR(VLOOKUP($H755,all_tags[theme],1,FALSE),""),
IFERROR(VLOOKUP($I755,all_tags[theme],1,FALSE),""),
IFERROR(VLOOKUP($J755,all_tags[theme],1,FALSE),""),
IFERROR(VLOOKUP($K755,all_tags[theme],1,FALSE),""),
IFERROR(VLOOKUP($L755,all_tags[theme],1,FALSE),""),
IFERROR(VLOOKUP($M755,all_tags[theme],1,FALSE),""),
IFERROR(VLOOKUP($N755,all_tags[theme],1,FALSE),""),
IFERROR(VLOOKUP($O755,all_tags[theme],1,FALSE),"")
)</f>
        <v/>
      </c>
      <c r="AH755" s="5" t="str">
        <f>_xlfn.TEXTJOIN("#",TRUE,
IFERROR(VLOOKUP($F755,all_tags[topic],1,FALSE),""),
IFERROR(VLOOKUP($G755,all_tags[topic],1,FALSE),""),
IFERROR(VLOOKUP($H755,all_tags[topic],1,FALSE),""),
IFERROR(VLOOKUP($I755,all_tags[topic],1,FALSE),""),
IFERROR(VLOOKUP($J755,all_tags[topic],1,FALSE),""),
IFERROR(VLOOKUP($K755,all_tags[topic],1,FALSE),""),
IFERROR(VLOOKUP($L755,all_tags[topic],1,FALSE),""),
IFERROR(VLOOKUP($M755,all_tags[topic],1,FALSE),""),
IFERROR(VLOOKUP($N755,all_tags[topic],1,FALSE),""),
IFERROR(VLOOKUP($O755,all_tags[topic],1,FALSE),"")
)</f>
        <v>technology</v>
      </c>
      <c r="AI755" s="5" t="str">
        <f>_xlfn.TEXTJOIN("#",TRUE,
IFERROR(VLOOKUP($F755,all_tags[area],1,FALSE),""),
IFERROR(VLOOKUP($G755,all_tags[area],1,FALSE),""),
IFERROR(VLOOKUP($H755,all_tags[area],1,FALSE),""),
IFERROR(VLOOKUP($I755,all_tags[area],1,FALSE),""),
IFERROR(VLOOKUP($J755,all_tags[area],1,FALSE),""),
IFERROR(VLOOKUP($K755,all_tags[area],1,FALSE),""),
IFERROR(VLOOKUP($L755,all_tags[area],1,FALSE),""),
IFERROR(VLOOKUP($M755,all_tags[area],1,FALSE),""),
IFERROR(VLOOKUP($N755,all_tags[area],1,FALSE),""),
IFERROR(VLOOKUP($O755,all_tags[area],1,FALSE),"")
)</f>
        <v>ml</v>
      </c>
      <c r="AJ755" s="5" t="str">
        <f>_xlfn.TEXTJOIN("#",TRUE,
IFERROR(VLOOKUP($F755,all_tags[technology],1,FALSE),""),
IFERROR(VLOOKUP($G755,all_tags[technology],1,FALSE),""),
IFERROR(VLOOKUP($H755,all_tags[technology],1,FALSE),""),
IFERROR(VLOOKUP($I755,all_tags[technology],1,FALSE),""),
IFERROR(VLOOKUP($J755,all_tags[technology],1,FALSE),""),
IFERROR(VLOOKUP($K755,all_tags[technology],1,FALSE),""),
IFERROR(VLOOKUP($L755,all_tags[technology],1,FALSE),""),
IFERROR(VLOOKUP($M755,all_tags[technology],1,FALSE),""),
IFERROR(VLOOKUP($N755,all_tags[technology],1,FALSE),""),
IFERROR(VLOOKUP($O755,all_tags[technology],1,FALSE),"")
)</f>
        <v>rstats</v>
      </c>
      <c r="AK755" s="5" t="str">
        <f>_xlfn.TEXTJOIN("#",TRUE,
IFERROR(VLOOKUP($F755,all_tags[other],1,FALSE),""),
IFERROR(VLOOKUP($G755,all_tags[other],1,FALSE),""),
IFERROR(VLOOKUP($H755,all_tags[other],1,FALSE),""),
IFERROR(VLOOKUP($I755,all_tags[other],1,FALSE),""),
IFERROR(VLOOKUP($J755,all_tags[other],1,FALSE),""),
IFERROR(VLOOKUP($K755,all_tags[other],1,FALSE),""),
IFERROR(VLOOKUP($L755,all_tags[other],1,FALSE),""),
IFERROR(VLOOKUP($M755,all_tags[other],1,FALSE),""),
IFERROR(VLOOKUP($N755,all_tags[other],1,FALSE),""),
IFERROR(VLOOKUP($O755,all_tags[other],1,FALSE),"")
)</f>
        <v/>
      </c>
      <c r="AL755" t="str">
        <f t="shared" si="11"/>
        <v>tutorial;technology;ml;rstats</v>
      </c>
    </row>
    <row r="756" spans="1:38" x14ac:dyDescent="0.25">
      <c r="A756" t="str">
        <f>source_data[[#This Row],[link_id]]</f>
        <v>L01585</v>
      </c>
      <c r="B756" t="str">
        <f>source_data[[#This Row],[link]]</f>
        <v>http://blog.crisp.se/2016/06/08/henrikkniberg/spotify-rhythm</v>
      </c>
      <c r="C756" t="str">
        <f>source_data[[#This Row],[article_title]]</f>
        <v>Spotify Rhythm – how we get aligned (slides from my talk at Agile Sverige)</v>
      </c>
      <c r="D756" t="str">
        <f>source_data[[#This Row],[concatenate]]</f>
        <v>talk;process;methodology;project-management</v>
      </c>
      <c r="E756">
        <f>source_data[[#This Row],[tag_count]]</f>
        <v>4</v>
      </c>
      <c r="F756" t="str" cm="1">
        <f t="array" ref="F756:I756">_xlfn.TEXTSPLIT(Table5[[#This Row],[concatenate]],";")</f>
        <v>talk</v>
      </c>
      <c r="G756" t="str">
        <v>process</v>
      </c>
      <c r="H756" t="str">
        <v>methodology</v>
      </c>
      <c r="I756" t="str">
        <v>project-management</v>
      </c>
      <c r="Q756">
        <f>IF(ISBLANK(F756),-1,COUNTIF(all_tags[],F756)-COUNTIF(all_tags[category],F756))</f>
        <v>1</v>
      </c>
      <c r="R756">
        <f>IF(ISBLANK(G756),-1,COUNTIF(all_tags[],G756)-COUNTIF(all_tags[category],G756))</f>
        <v>1</v>
      </c>
      <c r="S756">
        <f>IF(ISBLANK(H756),-1,COUNTIF(all_tags[],H756)-COUNTIF(all_tags[category],H756))</f>
        <v>1</v>
      </c>
      <c r="T756">
        <f>IF(ISBLANK(I756),-1,COUNTIF(all_tags[],I756)-COUNTIF(all_tags[category],I756))</f>
        <v>1</v>
      </c>
      <c r="U756">
        <f>IF(ISBLANK(J756),-1,COUNTIF(all_tags[],J756)-COUNTIF(all_tags[category],J756))</f>
        <v>-1</v>
      </c>
      <c r="V756">
        <f>IF(ISBLANK(K756),-1,COUNTIF(all_tags[],K756)-COUNTIF(all_tags[category],K756))</f>
        <v>-1</v>
      </c>
      <c r="W756">
        <f>IF(ISBLANK(L756),-1,COUNTIF(all_tags[],L756)-COUNTIF(all_tags[category],L756))</f>
        <v>-1</v>
      </c>
      <c r="X756">
        <f>IF(ISBLANK(M756),-1,COUNTIF(all_tags[],M756)-COUNTIF(all_tags[category],M756))</f>
        <v>-1</v>
      </c>
      <c r="Y756">
        <f>IF(ISBLANK(N756),-1,COUNTIF(all_tags[],N756)-COUNTIF(all_tags[category],N756))</f>
        <v>-1</v>
      </c>
      <c r="Z756">
        <f>IF(ISBLANK(O756),-1,COUNTIF(all_tags[],O756)-COUNTIF(all_tags[category],O756))</f>
        <v>-1</v>
      </c>
      <c r="AB756" t="str">
        <f>Table5[[#This Row],[link_id]]</f>
        <v>L01585</v>
      </c>
      <c r="AC756" s="5" t="str">
        <f>_xlfn.TEXTJOIN("#",TRUE,
IFERROR(VLOOKUP($F756,all_tags[format],1,FALSE),""),
IFERROR(VLOOKUP($G756,all_tags[format],1,FALSE),""),
IFERROR(VLOOKUP($H756,all_tags[format],1,FALSE),""),
IFERROR(VLOOKUP($I756,all_tags[format],1,FALSE),""),
IFERROR(VLOOKUP($J756,all_tags[format],1,FALSE),""),
IFERROR(VLOOKUP($K756,all_tags[format],1,FALSE),""),
IFERROR(VLOOKUP($L756,all_tags[format],1,FALSE),""),
IFERROR(VLOOKUP($M756,all_tags[format],1,FALSE),""),
IFERROR(VLOOKUP($N756,all_tags[format],1,FALSE),""),
IFERROR(VLOOKUP($O756,all_tags[format],1,FALSE),"")
)</f>
        <v>talk</v>
      </c>
      <c r="AD756" s="5" t="str">
        <f>_xlfn.TEXTJOIN("#",TRUE,
IFERROR(VLOOKUP($F756,all_tags[type],1,FALSE),""),
IFERROR(VLOOKUP($G756,all_tags[type],1,FALSE),""),
IFERROR(VLOOKUP($H756,all_tags[type],1,FALSE),""),
IFERROR(VLOOKUP($I756,all_tags[type],1,FALSE),""),
IFERROR(VLOOKUP($J756,all_tags[type],1,FALSE),""),
IFERROR(VLOOKUP($K756,all_tags[type],1,FALSE),""),
IFERROR(VLOOKUP($L756,all_tags[type],1,FALSE),""),
IFERROR(VLOOKUP($M756,all_tags[type],1,FALSE),""),
IFERROR(VLOOKUP($N756,all_tags[type],1,FALSE),""),
IFERROR(VLOOKUP($O756,all_tags[type],1,FALSE),"")
)</f>
        <v/>
      </c>
      <c r="AE756" s="5" t="str">
        <f>_xlfn.TEXTJOIN("#",TRUE,
IFERROR(VLOOKUP($F756,all_tags[level],1,FALSE),""),
IFERROR(VLOOKUP($G756,all_tags[level],1,FALSE),""),
IFERROR(VLOOKUP($H756,all_tags[level],1,FALSE),""),
IFERROR(VLOOKUP($I756,all_tags[level],1,FALSE),""),
IFERROR(VLOOKUP($J756,all_tags[level],1,FALSE),""),
IFERROR(VLOOKUP($K756,all_tags[level],1,FALSE),""),
IFERROR(VLOOKUP($L756,all_tags[level],1,FALSE),""),
IFERROR(VLOOKUP($M756,all_tags[level],1,FALSE),""),
IFERROR(VLOOKUP($N756,all_tags[level],1,FALSE),""),
IFERROR(VLOOKUP($O756,all_tags[level],1,FALSE),"")
)</f>
        <v/>
      </c>
      <c r="AF756" s="5" t="str">
        <f>_xlfn.TEXTJOIN("#",TRUE,
IFERROR(VLOOKUP($F756,all_tags[style],1,FALSE),""),
IFERROR(VLOOKUP($G756,all_tags[style],1,FALSE),""),
IFERROR(VLOOKUP($H756,all_tags[style],1,FALSE),""),
IFERROR(VLOOKUP($I756,all_tags[style],1,FALSE),""),
IFERROR(VLOOKUP($J756,all_tags[style],1,FALSE),""),
IFERROR(VLOOKUP($K756,all_tags[style],1,FALSE),""),
IFERROR(VLOOKUP($L756,all_tags[style],1,FALSE),""),
IFERROR(VLOOKUP($M756,all_tags[style],1,FALSE),""),
IFERROR(VLOOKUP($N756,all_tags[style],1,FALSE),""),
IFERROR(VLOOKUP($O756,all_tags[style],1,FALSE),"")
)</f>
        <v/>
      </c>
      <c r="AG756" s="5" t="str">
        <f>_xlfn.TEXTJOIN("#",TRUE,
IFERROR(VLOOKUP($F756,all_tags[theme],1,FALSE),""),
IFERROR(VLOOKUP($G756,all_tags[theme],1,FALSE),""),
IFERROR(VLOOKUP($H756,all_tags[theme],1,FALSE),""),
IFERROR(VLOOKUP($I756,all_tags[theme],1,FALSE),""),
IFERROR(VLOOKUP($J756,all_tags[theme],1,FALSE),""),
IFERROR(VLOOKUP($K756,all_tags[theme],1,FALSE),""),
IFERROR(VLOOKUP($L756,all_tags[theme],1,FALSE),""),
IFERROR(VLOOKUP($M756,all_tags[theme],1,FALSE),""),
IFERROR(VLOOKUP($N756,all_tags[theme],1,FALSE),""),
IFERROR(VLOOKUP($O756,all_tags[theme],1,FALSE),"")
)</f>
        <v/>
      </c>
      <c r="AH756" s="5" t="str">
        <f>_xlfn.TEXTJOIN("#",TRUE,
IFERROR(VLOOKUP($F756,all_tags[topic],1,FALSE),""),
IFERROR(VLOOKUP($G756,all_tags[topic],1,FALSE),""),
IFERROR(VLOOKUP($H756,all_tags[topic],1,FALSE),""),
IFERROR(VLOOKUP($I756,all_tags[topic],1,FALSE),""),
IFERROR(VLOOKUP($J756,all_tags[topic],1,FALSE),""),
IFERROR(VLOOKUP($K756,all_tags[topic],1,FALSE),""),
IFERROR(VLOOKUP($L756,all_tags[topic],1,FALSE),""),
IFERROR(VLOOKUP($M756,all_tags[topic],1,FALSE),""),
IFERROR(VLOOKUP($N756,all_tags[topic],1,FALSE),""),
IFERROR(VLOOKUP($O756,all_tags[topic],1,FALSE),"")
)</f>
        <v>process#methodology</v>
      </c>
      <c r="AI756" s="5" t="str">
        <f>_xlfn.TEXTJOIN("#",TRUE,
IFERROR(VLOOKUP($F756,all_tags[area],1,FALSE),""),
IFERROR(VLOOKUP($G756,all_tags[area],1,FALSE),""),
IFERROR(VLOOKUP($H756,all_tags[area],1,FALSE),""),
IFERROR(VLOOKUP($I756,all_tags[area],1,FALSE),""),
IFERROR(VLOOKUP($J756,all_tags[area],1,FALSE),""),
IFERROR(VLOOKUP($K756,all_tags[area],1,FALSE),""),
IFERROR(VLOOKUP($L756,all_tags[area],1,FALSE),""),
IFERROR(VLOOKUP($M756,all_tags[area],1,FALSE),""),
IFERROR(VLOOKUP($N756,all_tags[area],1,FALSE),""),
IFERROR(VLOOKUP($O756,all_tags[area],1,FALSE),"")
)</f>
        <v>project-management</v>
      </c>
      <c r="AJ756" s="5" t="str">
        <f>_xlfn.TEXTJOIN("#",TRUE,
IFERROR(VLOOKUP($F756,all_tags[technology],1,FALSE),""),
IFERROR(VLOOKUP($G756,all_tags[technology],1,FALSE),""),
IFERROR(VLOOKUP($H756,all_tags[technology],1,FALSE),""),
IFERROR(VLOOKUP($I756,all_tags[technology],1,FALSE),""),
IFERROR(VLOOKUP($J756,all_tags[technology],1,FALSE),""),
IFERROR(VLOOKUP($K756,all_tags[technology],1,FALSE),""),
IFERROR(VLOOKUP($L756,all_tags[technology],1,FALSE),""),
IFERROR(VLOOKUP($M756,all_tags[technology],1,FALSE),""),
IFERROR(VLOOKUP($N756,all_tags[technology],1,FALSE),""),
IFERROR(VLOOKUP($O756,all_tags[technology],1,FALSE),"")
)</f>
        <v/>
      </c>
      <c r="AK756" s="5" t="str">
        <f>_xlfn.TEXTJOIN("#",TRUE,
IFERROR(VLOOKUP($F756,all_tags[other],1,FALSE),""),
IFERROR(VLOOKUP($G756,all_tags[other],1,FALSE),""),
IFERROR(VLOOKUP($H756,all_tags[other],1,FALSE),""),
IFERROR(VLOOKUP($I756,all_tags[other],1,FALSE),""),
IFERROR(VLOOKUP($J756,all_tags[other],1,FALSE),""),
IFERROR(VLOOKUP($K756,all_tags[other],1,FALSE),""),
IFERROR(VLOOKUP($L756,all_tags[other],1,FALSE),""),
IFERROR(VLOOKUP($M756,all_tags[other],1,FALSE),""),
IFERROR(VLOOKUP($N756,all_tags[other],1,FALSE),""),
IFERROR(VLOOKUP($O756,all_tags[other],1,FALSE),"")
)</f>
        <v/>
      </c>
      <c r="AL756" t="str">
        <f t="shared" si="11"/>
        <v>talk;process;methodology;project-management</v>
      </c>
    </row>
    <row r="757" spans="1:38" x14ac:dyDescent="0.25">
      <c r="A757" t="str">
        <f>source_data[[#This Row],[link_id]]</f>
        <v>L01586</v>
      </c>
      <c r="B757" t="str">
        <f>source_data[[#This Row],[link]]</f>
        <v>https://twitter.com/Lub_Blub/status/1222200475128188928/video/1</v>
      </c>
      <c r="C757" t="str">
        <f>source_data[[#This Row],[article_title]]</f>
        <v>Over a million particles running real-time on the gpu.</v>
      </c>
      <c r="D757" t="str">
        <f>source_data[[#This Row],[concatenate]]</f>
        <v>post;visual;data-viz;technique;animation</v>
      </c>
      <c r="E757">
        <f>source_data[[#This Row],[tag_count]]</f>
        <v>6</v>
      </c>
      <c r="F757" t="str" cm="1">
        <f t="array" ref="F757:J757">_xlfn.TEXTSPLIT(Table5[[#This Row],[concatenate]],";")</f>
        <v>post</v>
      </c>
      <c r="G757" t="str">
        <v>visual</v>
      </c>
      <c r="H757" t="str">
        <v>data-viz</v>
      </c>
      <c r="I757" t="str">
        <v>technique</v>
      </c>
      <c r="J757" t="str">
        <v>animation</v>
      </c>
      <c r="Q757">
        <f>IF(ISBLANK(F757),-1,COUNTIF(all_tags[],F757)-COUNTIF(all_tags[category],F757))</f>
        <v>1</v>
      </c>
      <c r="R757">
        <f>IF(ISBLANK(G757),-1,COUNTIF(all_tags[],G757)-COUNTIF(all_tags[category],G757))</f>
        <v>1</v>
      </c>
      <c r="S757">
        <f>IF(ISBLANK(H757),-1,COUNTIF(all_tags[],H757)-COUNTIF(all_tags[category],H757))</f>
        <v>1</v>
      </c>
      <c r="T757">
        <f>IF(ISBLANK(I757),-1,COUNTIF(all_tags[],I757)-COUNTIF(all_tags[category],I757))</f>
        <v>1</v>
      </c>
      <c r="U757">
        <f>IF(ISBLANK(J757),-1,COUNTIF(all_tags[],J757)-COUNTIF(all_tags[category],J757))</f>
        <v>1</v>
      </c>
      <c r="V757">
        <f>IF(ISBLANK(K757),-1,COUNTIF(all_tags[],K757)-COUNTIF(all_tags[category],K757))</f>
        <v>-1</v>
      </c>
      <c r="W757">
        <f>IF(ISBLANK(L757),-1,COUNTIF(all_tags[],L757)-COUNTIF(all_tags[category],L757))</f>
        <v>-1</v>
      </c>
      <c r="X757">
        <f>IF(ISBLANK(M757),-1,COUNTIF(all_tags[],M757)-COUNTIF(all_tags[category],M757))</f>
        <v>-1</v>
      </c>
      <c r="Y757">
        <f>IF(ISBLANK(N757),-1,COUNTIF(all_tags[],N757)-COUNTIF(all_tags[category],N757))</f>
        <v>-1</v>
      </c>
      <c r="Z757">
        <f>IF(ISBLANK(O757),-1,COUNTIF(all_tags[],O757)-COUNTIF(all_tags[category],O757))</f>
        <v>-1</v>
      </c>
      <c r="AB757" t="str">
        <f>Table5[[#This Row],[link_id]]</f>
        <v>L01586</v>
      </c>
      <c r="AC757" s="5" t="str">
        <f>_xlfn.TEXTJOIN("#",TRUE,
IFERROR(VLOOKUP($F757,all_tags[format],1,FALSE),""),
IFERROR(VLOOKUP($G757,all_tags[format],1,FALSE),""),
IFERROR(VLOOKUP($H757,all_tags[format],1,FALSE),""),
IFERROR(VLOOKUP($I757,all_tags[format],1,FALSE),""),
IFERROR(VLOOKUP($J757,all_tags[format],1,FALSE),""),
IFERROR(VLOOKUP($K757,all_tags[format],1,FALSE),""),
IFERROR(VLOOKUP($L757,all_tags[format],1,FALSE),""),
IFERROR(VLOOKUP($M757,all_tags[format],1,FALSE),""),
IFERROR(VLOOKUP($N757,all_tags[format],1,FALSE),""),
IFERROR(VLOOKUP($O757,all_tags[format],1,FALSE),"")
)</f>
        <v>post</v>
      </c>
      <c r="AD757" s="5" t="str">
        <f>_xlfn.TEXTJOIN("#",TRUE,
IFERROR(VLOOKUP($F757,all_tags[type],1,FALSE),""),
IFERROR(VLOOKUP($G757,all_tags[type],1,FALSE),""),
IFERROR(VLOOKUP($H757,all_tags[type],1,FALSE),""),
IFERROR(VLOOKUP($I757,all_tags[type],1,FALSE),""),
IFERROR(VLOOKUP($J757,all_tags[type],1,FALSE),""),
IFERROR(VLOOKUP($K757,all_tags[type],1,FALSE),""),
IFERROR(VLOOKUP($L757,all_tags[type],1,FALSE),""),
IFERROR(VLOOKUP($M757,all_tags[type],1,FALSE),""),
IFERROR(VLOOKUP($N757,all_tags[type],1,FALSE),""),
IFERROR(VLOOKUP($O757,all_tags[type],1,FALSE),"")
)</f>
        <v>visual</v>
      </c>
      <c r="AE757" s="5" t="str">
        <f>_xlfn.TEXTJOIN("#",TRUE,
IFERROR(VLOOKUP($F757,all_tags[level],1,FALSE),""),
IFERROR(VLOOKUP($G757,all_tags[level],1,FALSE),""),
IFERROR(VLOOKUP($H757,all_tags[level],1,FALSE),""),
IFERROR(VLOOKUP($I757,all_tags[level],1,FALSE),""),
IFERROR(VLOOKUP($J757,all_tags[level],1,FALSE),""),
IFERROR(VLOOKUP($K757,all_tags[level],1,FALSE),""),
IFERROR(VLOOKUP($L757,all_tags[level],1,FALSE),""),
IFERROR(VLOOKUP($M757,all_tags[level],1,FALSE),""),
IFERROR(VLOOKUP($N757,all_tags[level],1,FALSE),""),
IFERROR(VLOOKUP($O757,all_tags[level],1,FALSE),"")
)</f>
        <v/>
      </c>
      <c r="AF757" s="5" t="str">
        <f>_xlfn.TEXTJOIN("#",TRUE,
IFERROR(VLOOKUP($F757,all_tags[style],1,FALSE),""),
IFERROR(VLOOKUP($G757,all_tags[style],1,FALSE),""),
IFERROR(VLOOKUP($H757,all_tags[style],1,FALSE),""),
IFERROR(VLOOKUP($I757,all_tags[style],1,FALSE),""),
IFERROR(VLOOKUP($J757,all_tags[style],1,FALSE),""),
IFERROR(VLOOKUP($K757,all_tags[style],1,FALSE),""),
IFERROR(VLOOKUP($L757,all_tags[style],1,FALSE),""),
IFERROR(VLOOKUP($M757,all_tags[style],1,FALSE),""),
IFERROR(VLOOKUP($N757,all_tags[style],1,FALSE),""),
IFERROR(VLOOKUP($O757,all_tags[style],1,FALSE),"")
)</f>
        <v/>
      </c>
      <c r="AG757" s="5" t="str">
        <f>_xlfn.TEXTJOIN("#",TRUE,
IFERROR(VLOOKUP($F757,all_tags[theme],1,FALSE),""),
IFERROR(VLOOKUP($G757,all_tags[theme],1,FALSE),""),
IFERROR(VLOOKUP($H757,all_tags[theme],1,FALSE),""),
IFERROR(VLOOKUP($I757,all_tags[theme],1,FALSE),""),
IFERROR(VLOOKUP($J757,all_tags[theme],1,FALSE),""),
IFERROR(VLOOKUP($K757,all_tags[theme],1,FALSE),""),
IFERROR(VLOOKUP($L757,all_tags[theme],1,FALSE),""),
IFERROR(VLOOKUP($M757,all_tags[theme],1,FALSE),""),
IFERROR(VLOOKUP($N757,all_tags[theme],1,FALSE),""),
IFERROR(VLOOKUP($O757,all_tags[theme],1,FALSE),"")
)</f>
        <v>data-viz</v>
      </c>
      <c r="AH757" s="5" t="str">
        <f>_xlfn.TEXTJOIN("#",TRUE,
IFERROR(VLOOKUP($F757,all_tags[topic],1,FALSE),""),
IFERROR(VLOOKUP($G757,all_tags[topic],1,FALSE),""),
IFERROR(VLOOKUP($H757,all_tags[topic],1,FALSE),""),
IFERROR(VLOOKUP($I757,all_tags[topic],1,FALSE),""),
IFERROR(VLOOKUP($J757,all_tags[topic],1,FALSE),""),
IFERROR(VLOOKUP($K757,all_tags[topic],1,FALSE),""),
IFERROR(VLOOKUP($L757,all_tags[topic],1,FALSE),""),
IFERROR(VLOOKUP($M757,all_tags[topic],1,FALSE),""),
IFERROR(VLOOKUP($N757,all_tags[topic],1,FALSE),""),
IFERROR(VLOOKUP($O757,all_tags[topic],1,FALSE),"")
)</f>
        <v>technique</v>
      </c>
      <c r="AI757" s="5" t="str">
        <f>_xlfn.TEXTJOIN("#",TRUE,
IFERROR(VLOOKUP($F757,all_tags[area],1,FALSE),""),
IFERROR(VLOOKUP($G757,all_tags[area],1,FALSE),""),
IFERROR(VLOOKUP($H757,all_tags[area],1,FALSE),""),
IFERROR(VLOOKUP($I757,all_tags[area],1,FALSE),""),
IFERROR(VLOOKUP($J757,all_tags[area],1,FALSE),""),
IFERROR(VLOOKUP($K757,all_tags[area],1,FALSE),""),
IFERROR(VLOOKUP($L757,all_tags[area],1,FALSE),""),
IFERROR(VLOOKUP($M757,all_tags[area],1,FALSE),""),
IFERROR(VLOOKUP($N757,all_tags[area],1,FALSE),""),
IFERROR(VLOOKUP($O757,all_tags[area],1,FALSE),"")
)</f>
        <v>animation</v>
      </c>
      <c r="AJ757" s="5" t="str">
        <f>_xlfn.TEXTJOIN("#",TRUE,
IFERROR(VLOOKUP($F757,all_tags[technology],1,FALSE),""),
IFERROR(VLOOKUP($G757,all_tags[technology],1,FALSE),""),
IFERROR(VLOOKUP($H757,all_tags[technology],1,FALSE),""),
IFERROR(VLOOKUP($I757,all_tags[technology],1,FALSE),""),
IFERROR(VLOOKUP($J757,all_tags[technology],1,FALSE),""),
IFERROR(VLOOKUP($K757,all_tags[technology],1,FALSE),""),
IFERROR(VLOOKUP($L757,all_tags[technology],1,FALSE),""),
IFERROR(VLOOKUP($M757,all_tags[technology],1,FALSE),""),
IFERROR(VLOOKUP($N757,all_tags[technology],1,FALSE),""),
IFERROR(VLOOKUP($O757,all_tags[technology],1,FALSE),"")
)</f>
        <v/>
      </c>
      <c r="AK757" s="5" t="str">
        <f>_xlfn.TEXTJOIN("#",TRUE,
IFERROR(VLOOKUP($F757,all_tags[other],1,FALSE),""),
IFERROR(VLOOKUP($G757,all_tags[other],1,FALSE),""),
IFERROR(VLOOKUP($H757,all_tags[other],1,FALSE),""),
IFERROR(VLOOKUP($I757,all_tags[other],1,FALSE),""),
IFERROR(VLOOKUP($J757,all_tags[other],1,FALSE),""),
IFERROR(VLOOKUP($K757,all_tags[other],1,FALSE),""),
IFERROR(VLOOKUP($L757,all_tags[other],1,FALSE),""),
IFERROR(VLOOKUP($M757,all_tags[other],1,FALSE),""),
IFERROR(VLOOKUP($N757,all_tags[other],1,FALSE),""),
IFERROR(VLOOKUP($O757,all_tags[other],1,FALSE),"")
)</f>
        <v/>
      </c>
      <c r="AL757" t="str">
        <f t="shared" si="11"/>
        <v>post;visual;data-viz;technique;animation</v>
      </c>
    </row>
    <row r="758" spans="1:38" x14ac:dyDescent="0.25">
      <c r="A758" t="str">
        <f>source_data[[#This Row],[link_id]]</f>
        <v>L01588</v>
      </c>
      <c r="B758" t="str">
        <f>source_data[[#This Row],[link]]</f>
        <v>https://advances.sciencemag.org/content/6/5/eaay2378</v>
      </c>
      <c r="C758" t="str">
        <f>source_data[[#This Row],[article_title]]</f>
        <v>One-step regression and classification with cross-point resistive memory arrays</v>
      </c>
      <c r="D758" t="str">
        <f>source_data[[#This Row],[concatenate]]</f>
        <v>research;technique;method;ml</v>
      </c>
      <c r="E758">
        <f>source_data[[#This Row],[tag_count]]</f>
        <v>4</v>
      </c>
      <c r="F758" t="str" cm="1">
        <f t="array" ref="F758:I758">_xlfn.TEXTSPLIT(Table5[[#This Row],[concatenate]],";")</f>
        <v>research</v>
      </c>
      <c r="G758" t="str">
        <v>technique</v>
      </c>
      <c r="H758" t="str">
        <v>method</v>
      </c>
      <c r="I758" t="str">
        <v>ml</v>
      </c>
      <c r="Q758">
        <f>IF(ISBLANK(F758),-1,COUNTIF(all_tags[],F758)-COUNTIF(all_tags[category],F758))</f>
        <v>1</v>
      </c>
      <c r="R758">
        <f>IF(ISBLANK(G758),-1,COUNTIF(all_tags[],G758)-COUNTIF(all_tags[category],G758))</f>
        <v>1</v>
      </c>
      <c r="S758">
        <f>IF(ISBLANK(H758),-1,COUNTIF(all_tags[],H758)-COUNTIF(all_tags[category],H758))</f>
        <v>1</v>
      </c>
      <c r="T758">
        <f>IF(ISBLANK(I758),-1,COUNTIF(all_tags[],I758)-COUNTIF(all_tags[category],I758))</f>
        <v>1</v>
      </c>
      <c r="U758">
        <f>IF(ISBLANK(J758),-1,COUNTIF(all_tags[],J758)-COUNTIF(all_tags[category],J758))</f>
        <v>-1</v>
      </c>
      <c r="V758">
        <f>IF(ISBLANK(K758),-1,COUNTIF(all_tags[],K758)-COUNTIF(all_tags[category],K758))</f>
        <v>-1</v>
      </c>
      <c r="W758">
        <f>IF(ISBLANK(L758),-1,COUNTIF(all_tags[],L758)-COUNTIF(all_tags[category],L758))</f>
        <v>-1</v>
      </c>
      <c r="X758">
        <f>IF(ISBLANK(M758),-1,COUNTIF(all_tags[],M758)-COUNTIF(all_tags[category],M758))</f>
        <v>-1</v>
      </c>
      <c r="Y758">
        <f>IF(ISBLANK(N758),-1,COUNTIF(all_tags[],N758)-COUNTIF(all_tags[category],N758))</f>
        <v>-1</v>
      </c>
      <c r="Z758">
        <f>IF(ISBLANK(O758),-1,COUNTIF(all_tags[],O758)-COUNTIF(all_tags[category],O758))</f>
        <v>-1</v>
      </c>
      <c r="AB758" t="str">
        <f>Table5[[#This Row],[link_id]]</f>
        <v>L01588</v>
      </c>
      <c r="AC758" s="5" t="str">
        <f>_xlfn.TEXTJOIN("#",TRUE,
IFERROR(VLOOKUP($F758,all_tags[format],1,FALSE),""),
IFERROR(VLOOKUP($G758,all_tags[format],1,FALSE),""),
IFERROR(VLOOKUP($H758,all_tags[format],1,FALSE),""),
IFERROR(VLOOKUP($I758,all_tags[format],1,FALSE),""),
IFERROR(VLOOKUP($J758,all_tags[format],1,FALSE),""),
IFERROR(VLOOKUP($K758,all_tags[format],1,FALSE),""),
IFERROR(VLOOKUP($L758,all_tags[format],1,FALSE),""),
IFERROR(VLOOKUP($M758,all_tags[format],1,FALSE),""),
IFERROR(VLOOKUP($N758,all_tags[format],1,FALSE),""),
IFERROR(VLOOKUP($O758,all_tags[format],1,FALSE),"")
)</f>
        <v/>
      </c>
      <c r="AD758" s="5" t="str">
        <f>_xlfn.TEXTJOIN("#",TRUE,
IFERROR(VLOOKUP($F758,all_tags[type],1,FALSE),""),
IFERROR(VLOOKUP($G758,all_tags[type],1,FALSE),""),
IFERROR(VLOOKUP($H758,all_tags[type],1,FALSE),""),
IFERROR(VLOOKUP($I758,all_tags[type],1,FALSE),""),
IFERROR(VLOOKUP($J758,all_tags[type],1,FALSE),""),
IFERROR(VLOOKUP($K758,all_tags[type],1,FALSE),""),
IFERROR(VLOOKUP($L758,all_tags[type],1,FALSE),""),
IFERROR(VLOOKUP($M758,all_tags[type],1,FALSE),""),
IFERROR(VLOOKUP($N758,all_tags[type],1,FALSE),""),
IFERROR(VLOOKUP($O758,all_tags[type],1,FALSE),"")
)</f>
        <v>research</v>
      </c>
      <c r="AE758" s="5" t="str">
        <f>_xlfn.TEXTJOIN("#",TRUE,
IFERROR(VLOOKUP($F758,all_tags[level],1,FALSE),""),
IFERROR(VLOOKUP($G758,all_tags[level],1,FALSE),""),
IFERROR(VLOOKUP($H758,all_tags[level],1,FALSE),""),
IFERROR(VLOOKUP($I758,all_tags[level],1,FALSE),""),
IFERROR(VLOOKUP($J758,all_tags[level],1,FALSE),""),
IFERROR(VLOOKUP($K758,all_tags[level],1,FALSE),""),
IFERROR(VLOOKUP($L758,all_tags[level],1,FALSE),""),
IFERROR(VLOOKUP($M758,all_tags[level],1,FALSE),""),
IFERROR(VLOOKUP($N758,all_tags[level],1,FALSE),""),
IFERROR(VLOOKUP($O758,all_tags[level],1,FALSE),"")
)</f>
        <v/>
      </c>
      <c r="AF758" s="5" t="str">
        <f>_xlfn.TEXTJOIN("#",TRUE,
IFERROR(VLOOKUP($F758,all_tags[style],1,FALSE),""),
IFERROR(VLOOKUP($G758,all_tags[style],1,FALSE),""),
IFERROR(VLOOKUP($H758,all_tags[style],1,FALSE),""),
IFERROR(VLOOKUP($I758,all_tags[style],1,FALSE),""),
IFERROR(VLOOKUP($J758,all_tags[style],1,FALSE),""),
IFERROR(VLOOKUP($K758,all_tags[style],1,FALSE),""),
IFERROR(VLOOKUP($L758,all_tags[style],1,FALSE),""),
IFERROR(VLOOKUP($M758,all_tags[style],1,FALSE),""),
IFERROR(VLOOKUP($N758,all_tags[style],1,FALSE),""),
IFERROR(VLOOKUP($O758,all_tags[style],1,FALSE),"")
)</f>
        <v/>
      </c>
      <c r="AG758" s="5" t="str">
        <f>_xlfn.TEXTJOIN("#",TRUE,
IFERROR(VLOOKUP($F758,all_tags[theme],1,FALSE),""),
IFERROR(VLOOKUP($G758,all_tags[theme],1,FALSE),""),
IFERROR(VLOOKUP($H758,all_tags[theme],1,FALSE),""),
IFERROR(VLOOKUP($I758,all_tags[theme],1,FALSE),""),
IFERROR(VLOOKUP($J758,all_tags[theme],1,FALSE),""),
IFERROR(VLOOKUP($K758,all_tags[theme],1,FALSE),""),
IFERROR(VLOOKUP($L758,all_tags[theme],1,FALSE),""),
IFERROR(VLOOKUP($M758,all_tags[theme],1,FALSE),""),
IFERROR(VLOOKUP($N758,all_tags[theme],1,FALSE),""),
IFERROR(VLOOKUP($O758,all_tags[theme],1,FALSE),"")
)</f>
        <v/>
      </c>
      <c r="AH758" s="5" t="str">
        <f>_xlfn.TEXTJOIN("#",TRUE,
IFERROR(VLOOKUP($F758,all_tags[topic],1,FALSE),""),
IFERROR(VLOOKUP($G758,all_tags[topic],1,FALSE),""),
IFERROR(VLOOKUP($H758,all_tags[topic],1,FALSE),""),
IFERROR(VLOOKUP($I758,all_tags[topic],1,FALSE),""),
IFERROR(VLOOKUP($J758,all_tags[topic],1,FALSE),""),
IFERROR(VLOOKUP($K758,all_tags[topic],1,FALSE),""),
IFERROR(VLOOKUP($L758,all_tags[topic],1,FALSE),""),
IFERROR(VLOOKUP($M758,all_tags[topic],1,FALSE),""),
IFERROR(VLOOKUP($N758,all_tags[topic],1,FALSE),""),
IFERROR(VLOOKUP($O758,all_tags[topic],1,FALSE),"")
)</f>
        <v>technique#method</v>
      </c>
      <c r="AI758" s="5" t="str">
        <f>_xlfn.TEXTJOIN("#",TRUE,
IFERROR(VLOOKUP($F758,all_tags[area],1,FALSE),""),
IFERROR(VLOOKUP($G758,all_tags[area],1,FALSE),""),
IFERROR(VLOOKUP($H758,all_tags[area],1,FALSE),""),
IFERROR(VLOOKUP($I758,all_tags[area],1,FALSE),""),
IFERROR(VLOOKUP($J758,all_tags[area],1,FALSE),""),
IFERROR(VLOOKUP($K758,all_tags[area],1,FALSE),""),
IFERROR(VLOOKUP($L758,all_tags[area],1,FALSE),""),
IFERROR(VLOOKUP($M758,all_tags[area],1,FALSE),""),
IFERROR(VLOOKUP($N758,all_tags[area],1,FALSE),""),
IFERROR(VLOOKUP($O758,all_tags[area],1,FALSE),"")
)</f>
        <v>ml</v>
      </c>
      <c r="AJ758" s="5" t="str">
        <f>_xlfn.TEXTJOIN("#",TRUE,
IFERROR(VLOOKUP($F758,all_tags[technology],1,FALSE),""),
IFERROR(VLOOKUP($G758,all_tags[technology],1,FALSE),""),
IFERROR(VLOOKUP($H758,all_tags[technology],1,FALSE),""),
IFERROR(VLOOKUP($I758,all_tags[technology],1,FALSE),""),
IFERROR(VLOOKUP($J758,all_tags[technology],1,FALSE),""),
IFERROR(VLOOKUP($K758,all_tags[technology],1,FALSE),""),
IFERROR(VLOOKUP($L758,all_tags[technology],1,FALSE),""),
IFERROR(VLOOKUP($M758,all_tags[technology],1,FALSE),""),
IFERROR(VLOOKUP($N758,all_tags[technology],1,FALSE),""),
IFERROR(VLOOKUP($O758,all_tags[technology],1,FALSE),"")
)</f>
        <v/>
      </c>
      <c r="AK758" s="5" t="str">
        <f>_xlfn.TEXTJOIN("#",TRUE,
IFERROR(VLOOKUP($F758,all_tags[other],1,FALSE),""),
IFERROR(VLOOKUP($G758,all_tags[other],1,FALSE),""),
IFERROR(VLOOKUP($H758,all_tags[other],1,FALSE),""),
IFERROR(VLOOKUP($I758,all_tags[other],1,FALSE),""),
IFERROR(VLOOKUP($J758,all_tags[other],1,FALSE),""),
IFERROR(VLOOKUP($K758,all_tags[other],1,FALSE),""),
IFERROR(VLOOKUP($L758,all_tags[other],1,FALSE),""),
IFERROR(VLOOKUP($M758,all_tags[other],1,FALSE),""),
IFERROR(VLOOKUP($N758,all_tags[other],1,FALSE),""),
IFERROR(VLOOKUP($O758,all_tags[other],1,FALSE),"")
)</f>
        <v/>
      </c>
      <c r="AL758" t="str">
        <f t="shared" si="11"/>
        <v>research;technique;method;ml</v>
      </c>
    </row>
    <row r="759" spans="1:38" x14ac:dyDescent="0.25">
      <c r="A759" t="str">
        <f>source_data[[#This Row],[link_id]]</f>
        <v>L01589</v>
      </c>
      <c r="B759" t="str">
        <f>source_data[[#This Row],[link]]</f>
        <v>https://www.ted.com/talks/shakir_mohamed_machinery_of_grace</v>
      </c>
      <c r="C759" t="str">
        <f>source_data[[#This Row],[article_title]]</f>
        <v>Machinery of Grace</v>
      </c>
      <c r="D759" t="str">
        <f>source_data[[#This Row],[concatenate]]</f>
        <v>talk;video</v>
      </c>
      <c r="E759">
        <f>source_data[[#This Row],[tag_count]]</f>
        <v>2</v>
      </c>
      <c r="F759" t="str" cm="1">
        <f t="array" ref="F759:G759">_xlfn.TEXTSPLIT(Table5[[#This Row],[concatenate]],";")</f>
        <v>talk</v>
      </c>
      <c r="G759" t="str">
        <v>video</v>
      </c>
      <c r="Q759">
        <f>IF(ISBLANK(F759),-1,COUNTIF(all_tags[],F759)-COUNTIF(all_tags[category],F759))</f>
        <v>1</v>
      </c>
      <c r="R759">
        <f>IF(ISBLANK(G759),-1,COUNTIF(all_tags[],G759)-COUNTIF(all_tags[category],G759))</f>
        <v>1</v>
      </c>
      <c r="S759">
        <f>IF(ISBLANK(H759),-1,COUNTIF(all_tags[],H759)-COUNTIF(all_tags[category],H759))</f>
        <v>-1</v>
      </c>
      <c r="T759">
        <f>IF(ISBLANK(I759),-1,COUNTIF(all_tags[],I759)-COUNTIF(all_tags[category],I759))</f>
        <v>-1</v>
      </c>
      <c r="U759">
        <f>IF(ISBLANK(J759),-1,COUNTIF(all_tags[],J759)-COUNTIF(all_tags[category],J759))</f>
        <v>-1</v>
      </c>
      <c r="V759">
        <f>IF(ISBLANK(K759),-1,COUNTIF(all_tags[],K759)-COUNTIF(all_tags[category],K759))</f>
        <v>-1</v>
      </c>
      <c r="W759">
        <f>IF(ISBLANK(L759),-1,COUNTIF(all_tags[],L759)-COUNTIF(all_tags[category],L759))</f>
        <v>-1</v>
      </c>
      <c r="X759">
        <f>IF(ISBLANK(M759),-1,COUNTIF(all_tags[],M759)-COUNTIF(all_tags[category],M759))</f>
        <v>-1</v>
      </c>
      <c r="Y759">
        <f>IF(ISBLANK(N759),-1,COUNTIF(all_tags[],N759)-COUNTIF(all_tags[category],N759))</f>
        <v>-1</v>
      </c>
      <c r="Z759">
        <f>IF(ISBLANK(O759),-1,COUNTIF(all_tags[],O759)-COUNTIF(all_tags[category],O759))</f>
        <v>-1</v>
      </c>
      <c r="AB759" t="str">
        <f>Table5[[#This Row],[link_id]]</f>
        <v>L01589</v>
      </c>
      <c r="AC759" s="5" t="str">
        <f>_xlfn.TEXTJOIN("#",TRUE,
IFERROR(VLOOKUP($F759,all_tags[format],1,FALSE),""),
IFERROR(VLOOKUP($G759,all_tags[format],1,FALSE),""),
IFERROR(VLOOKUP($H759,all_tags[format],1,FALSE),""),
IFERROR(VLOOKUP($I759,all_tags[format],1,FALSE),""),
IFERROR(VLOOKUP($J759,all_tags[format],1,FALSE),""),
IFERROR(VLOOKUP($K759,all_tags[format],1,FALSE),""),
IFERROR(VLOOKUP($L759,all_tags[format],1,FALSE),""),
IFERROR(VLOOKUP($M759,all_tags[format],1,FALSE),""),
IFERROR(VLOOKUP($N759,all_tags[format],1,FALSE),""),
IFERROR(VLOOKUP($O759,all_tags[format],1,FALSE),"")
)</f>
        <v>talk#video</v>
      </c>
      <c r="AD759" s="5" t="str">
        <f>_xlfn.TEXTJOIN("#",TRUE,
IFERROR(VLOOKUP($F759,all_tags[type],1,FALSE),""),
IFERROR(VLOOKUP($G759,all_tags[type],1,FALSE),""),
IFERROR(VLOOKUP($H759,all_tags[type],1,FALSE),""),
IFERROR(VLOOKUP($I759,all_tags[type],1,FALSE),""),
IFERROR(VLOOKUP($J759,all_tags[type],1,FALSE),""),
IFERROR(VLOOKUP($K759,all_tags[type],1,FALSE),""),
IFERROR(VLOOKUP($L759,all_tags[type],1,FALSE),""),
IFERROR(VLOOKUP($M759,all_tags[type],1,FALSE),""),
IFERROR(VLOOKUP($N759,all_tags[type],1,FALSE),""),
IFERROR(VLOOKUP($O759,all_tags[type],1,FALSE),"")
)</f>
        <v/>
      </c>
      <c r="AE759" s="5" t="str">
        <f>_xlfn.TEXTJOIN("#",TRUE,
IFERROR(VLOOKUP($F759,all_tags[level],1,FALSE),""),
IFERROR(VLOOKUP($G759,all_tags[level],1,FALSE),""),
IFERROR(VLOOKUP($H759,all_tags[level],1,FALSE),""),
IFERROR(VLOOKUP($I759,all_tags[level],1,FALSE),""),
IFERROR(VLOOKUP($J759,all_tags[level],1,FALSE),""),
IFERROR(VLOOKUP($K759,all_tags[level],1,FALSE),""),
IFERROR(VLOOKUP($L759,all_tags[level],1,FALSE),""),
IFERROR(VLOOKUP($M759,all_tags[level],1,FALSE),""),
IFERROR(VLOOKUP($N759,all_tags[level],1,FALSE),""),
IFERROR(VLOOKUP($O759,all_tags[level],1,FALSE),"")
)</f>
        <v/>
      </c>
      <c r="AF759" s="5" t="str">
        <f>_xlfn.TEXTJOIN("#",TRUE,
IFERROR(VLOOKUP($F759,all_tags[style],1,FALSE),""),
IFERROR(VLOOKUP($G759,all_tags[style],1,FALSE),""),
IFERROR(VLOOKUP($H759,all_tags[style],1,FALSE),""),
IFERROR(VLOOKUP($I759,all_tags[style],1,FALSE),""),
IFERROR(VLOOKUP($J759,all_tags[style],1,FALSE),""),
IFERROR(VLOOKUP($K759,all_tags[style],1,FALSE),""),
IFERROR(VLOOKUP($L759,all_tags[style],1,FALSE),""),
IFERROR(VLOOKUP($M759,all_tags[style],1,FALSE),""),
IFERROR(VLOOKUP($N759,all_tags[style],1,FALSE),""),
IFERROR(VLOOKUP($O759,all_tags[style],1,FALSE),"")
)</f>
        <v/>
      </c>
      <c r="AG759" s="5" t="str">
        <f>_xlfn.TEXTJOIN("#",TRUE,
IFERROR(VLOOKUP($F759,all_tags[theme],1,FALSE),""),
IFERROR(VLOOKUP($G759,all_tags[theme],1,FALSE),""),
IFERROR(VLOOKUP($H759,all_tags[theme],1,FALSE),""),
IFERROR(VLOOKUP($I759,all_tags[theme],1,FALSE),""),
IFERROR(VLOOKUP($J759,all_tags[theme],1,FALSE),""),
IFERROR(VLOOKUP($K759,all_tags[theme],1,FALSE),""),
IFERROR(VLOOKUP($L759,all_tags[theme],1,FALSE),""),
IFERROR(VLOOKUP($M759,all_tags[theme],1,FALSE),""),
IFERROR(VLOOKUP($N759,all_tags[theme],1,FALSE),""),
IFERROR(VLOOKUP($O759,all_tags[theme],1,FALSE),"")
)</f>
        <v/>
      </c>
      <c r="AH759" s="5" t="str">
        <f>_xlfn.TEXTJOIN("#",TRUE,
IFERROR(VLOOKUP($F759,all_tags[topic],1,FALSE),""),
IFERROR(VLOOKUP($G759,all_tags[topic],1,FALSE),""),
IFERROR(VLOOKUP($H759,all_tags[topic],1,FALSE),""),
IFERROR(VLOOKUP($I759,all_tags[topic],1,FALSE),""),
IFERROR(VLOOKUP($J759,all_tags[topic],1,FALSE),""),
IFERROR(VLOOKUP($K759,all_tags[topic],1,FALSE),""),
IFERROR(VLOOKUP($L759,all_tags[topic],1,FALSE),""),
IFERROR(VLOOKUP($M759,all_tags[topic],1,FALSE),""),
IFERROR(VLOOKUP($N759,all_tags[topic],1,FALSE),""),
IFERROR(VLOOKUP($O759,all_tags[topic],1,FALSE),"")
)</f>
        <v/>
      </c>
      <c r="AI759" s="5" t="str">
        <f>_xlfn.TEXTJOIN("#",TRUE,
IFERROR(VLOOKUP($F759,all_tags[area],1,FALSE),""),
IFERROR(VLOOKUP($G759,all_tags[area],1,FALSE),""),
IFERROR(VLOOKUP($H759,all_tags[area],1,FALSE),""),
IFERROR(VLOOKUP($I759,all_tags[area],1,FALSE),""),
IFERROR(VLOOKUP($J759,all_tags[area],1,FALSE),""),
IFERROR(VLOOKUP($K759,all_tags[area],1,FALSE),""),
IFERROR(VLOOKUP($L759,all_tags[area],1,FALSE),""),
IFERROR(VLOOKUP($M759,all_tags[area],1,FALSE),""),
IFERROR(VLOOKUP($N759,all_tags[area],1,FALSE),""),
IFERROR(VLOOKUP($O759,all_tags[area],1,FALSE),"")
)</f>
        <v/>
      </c>
      <c r="AJ759" s="5" t="str">
        <f>_xlfn.TEXTJOIN("#",TRUE,
IFERROR(VLOOKUP($F759,all_tags[technology],1,FALSE),""),
IFERROR(VLOOKUP($G759,all_tags[technology],1,FALSE),""),
IFERROR(VLOOKUP($H759,all_tags[technology],1,FALSE),""),
IFERROR(VLOOKUP($I759,all_tags[technology],1,FALSE),""),
IFERROR(VLOOKUP($J759,all_tags[technology],1,FALSE),""),
IFERROR(VLOOKUP($K759,all_tags[technology],1,FALSE),""),
IFERROR(VLOOKUP($L759,all_tags[technology],1,FALSE),""),
IFERROR(VLOOKUP($M759,all_tags[technology],1,FALSE),""),
IFERROR(VLOOKUP($N759,all_tags[technology],1,FALSE),""),
IFERROR(VLOOKUP($O759,all_tags[technology],1,FALSE),"")
)</f>
        <v/>
      </c>
      <c r="AK759" s="5" t="str">
        <f>_xlfn.TEXTJOIN("#",TRUE,
IFERROR(VLOOKUP($F759,all_tags[other],1,FALSE),""),
IFERROR(VLOOKUP($G759,all_tags[other],1,FALSE),""),
IFERROR(VLOOKUP($H759,all_tags[other],1,FALSE),""),
IFERROR(VLOOKUP($I759,all_tags[other],1,FALSE),""),
IFERROR(VLOOKUP($J759,all_tags[other],1,FALSE),""),
IFERROR(VLOOKUP($K759,all_tags[other],1,FALSE),""),
IFERROR(VLOOKUP($L759,all_tags[other],1,FALSE),""),
IFERROR(VLOOKUP($M759,all_tags[other],1,FALSE),""),
IFERROR(VLOOKUP($N759,all_tags[other],1,FALSE),""),
IFERROR(VLOOKUP($O759,all_tags[other],1,FALSE),"")
)</f>
        <v/>
      </c>
      <c r="AL759" t="str">
        <f t="shared" si="11"/>
        <v>talk;video</v>
      </c>
    </row>
    <row r="760" spans="1:38" x14ac:dyDescent="0.25">
      <c r="A760" t="str">
        <f>source_data[[#This Row],[link_id]]</f>
        <v>L01593</v>
      </c>
      <c r="B760" t="str">
        <f>source_data[[#This Row],[link]]</f>
        <v>https://www.fast.ai/2019/07/08/fastai-nlp/</v>
      </c>
      <c r="C760" t="str">
        <f>source_data[[#This Row],[article_title]]</f>
        <v>fast.ai course: A Code-First Introduction to Natural Language Processing</v>
      </c>
      <c r="D760" t="str">
        <f>source_data[[#This Row],[concatenate]]</f>
        <v>course;video;ml;nlp;development;free</v>
      </c>
      <c r="E760">
        <f>source_data[[#This Row],[tag_count]]</f>
        <v>4</v>
      </c>
      <c r="F760" t="str" cm="1">
        <f t="array" ref="F760:K760">_xlfn.TEXTSPLIT(Table5[[#This Row],[concatenate]],";")</f>
        <v>course</v>
      </c>
      <c r="G760" t="str">
        <v>video</v>
      </c>
      <c r="H760" t="str">
        <v>ml</v>
      </c>
      <c r="I760" t="str">
        <v>nlp</v>
      </c>
      <c r="J760" t="str">
        <v>development</v>
      </c>
      <c r="K760" t="str">
        <v>free</v>
      </c>
      <c r="Q760">
        <f>IF(ISBLANK(F760),-1,COUNTIF(all_tags[],F760)-COUNTIF(all_tags[category],F760))</f>
        <v>1</v>
      </c>
      <c r="R760">
        <f>IF(ISBLANK(G760),-1,COUNTIF(all_tags[],G760)-COUNTIF(all_tags[category],G760))</f>
        <v>1</v>
      </c>
      <c r="S760">
        <f>IF(ISBLANK(H760),-1,COUNTIF(all_tags[],H760)-COUNTIF(all_tags[category],H760))</f>
        <v>1</v>
      </c>
      <c r="T760">
        <f>IF(ISBLANK(I760),-1,COUNTIF(all_tags[],I760)-COUNTIF(all_tags[category],I760))</f>
        <v>1</v>
      </c>
      <c r="U760">
        <f>IF(ISBLANK(J760),-1,COUNTIF(all_tags[],J760)-COUNTIF(all_tags[category],J760))</f>
        <v>1</v>
      </c>
      <c r="V760">
        <f>IF(ISBLANK(K760),-1,COUNTIF(all_tags[],K760)-COUNTIF(all_tags[category],K760))</f>
        <v>1</v>
      </c>
      <c r="W760">
        <f>IF(ISBLANK(L760),-1,COUNTIF(all_tags[],L760)-COUNTIF(all_tags[category],L760))</f>
        <v>-1</v>
      </c>
      <c r="X760">
        <f>IF(ISBLANK(M760),-1,COUNTIF(all_tags[],M760)-COUNTIF(all_tags[category],M760))</f>
        <v>-1</v>
      </c>
      <c r="Y760">
        <f>IF(ISBLANK(N760),-1,COUNTIF(all_tags[],N760)-COUNTIF(all_tags[category],N760))</f>
        <v>-1</v>
      </c>
      <c r="Z760">
        <f>IF(ISBLANK(O760),-1,COUNTIF(all_tags[],O760)-COUNTIF(all_tags[category],O760))</f>
        <v>-1</v>
      </c>
      <c r="AB760" t="str">
        <f>Table5[[#This Row],[link_id]]</f>
        <v>L01593</v>
      </c>
      <c r="AC760" s="5" t="str">
        <f>_xlfn.TEXTJOIN("#",TRUE,
IFERROR(VLOOKUP($F760,all_tags[format],1,FALSE),""),
IFERROR(VLOOKUP($G760,all_tags[format],1,FALSE),""),
IFERROR(VLOOKUP($H760,all_tags[format],1,FALSE),""),
IFERROR(VLOOKUP($I760,all_tags[format],1,FALSE),""),
IFERROR(VLOOKUP($J760,all_tags[format],1,FALSE),""),
IFERROR(VLOOKUP($K760,all_tags[format],1,FALSE),""),
IFERROR(VLOOKUP($L760,all_tags[format],1,FALSE),""),
IFERROR(VLOOKUP($M760,all_tags[format],1,FALSE),""),
IFERROR(VLOOKUP($N760,all_tags[format],1,FALSE),""),
IFERROR(VLOOKUP($O760,all_tags[format],1,FALSE),"")
)</f>
        <v>course#video</v>
      </c>
      <c r="AD760" s="5" t="str">
        <f>_xlfn.TEXTJOIN("#",TRUE,
IFERROR(VLOOKUP($F760,all_tags[type],1,FALSE),""),
IFERROR(VLOOKUP($G760,all_tags[type],1,FALSE),""),
IFERROR(VLOOKUP($H760,all_tags[type],1,FALSE),""),
IFERROR(VLOOKUP($I760,all_tags[type],1,FALSE),""),
IFERROR(VLOOKUP($J760,all_tags[type],1,FALSE),""),
IFERROR(VLOOKUP($K760,all_tags[type],1,FALSE),""),
IFERROR(VLOOKUP($L760,all_tags[type],1,FALSE),""),
IFERROR(VLOOKUP($M760,all_tags[type],1,FALSE),""),
IFERROR(VLOOKUP($N760,all_tags[type],1,FALSE),""),
IFERROR(VLOOKUP($O760,all_tags[type],1,FALSE),"")
)</f>
        <v/>
      </c>
      <c r="AE760" s="5" t="str">
        <f>_xlfn.TEXTJOIN("#",TRUE,
IFERROR(VLOOKUP($F760,all_tags[level],1,FALSE),""),
IFERROR(VLOOKUP($G760,all_tags[level],1,FALSE),""),
IFERROR(VLOOKUP($H760,all_tags[level],1,FALSE),""),
IFERROR(VLOOKUP($I760,all_tags[level],1,FALSE),""),
IFERROR(VLOOKUP($J760,all_tags[level],1,FALSE),""),
IFERROR(VLOOKUP($K760,all_tags[level],1,FALSE),""),
IFERROR(VLOOKUP($L760,all_tags[level],1,FALSE),""),
IFERROR(VLOOKUP($M760,all_tags[level],1,FALSE),""),
IFERROR(VLOOKUP($N760,all_tags[level],1,FALSE),""),
IFERROR(VLOOKUP($O760,all_tags[level],1,FALSE),"")
)</f>
        <v/>
      </c>
      <c r="AF760" s="5" t="str">
        <f>_xlfn.TEXTJOIN("#",TRUE,
IFERROR(VLOOKUP($F760,all_tags[style],1,FALSE),""),
IFERROR(VLOOKUP($G760,all_tags[style],1,FALSE),""),
IFERROR(VLOOKUP($H760,all_tags[style],1,FALSE),""),
IFERROR(VLOOKUP($I760,all_tags[style],1,FALSE),""),
IFERROR(VLOOKUP($J760,all_tags[style],1,FALSE),""),
IFERROR(VLOOKUP($K760,all_tags[style],1,FALSE),""),
IFERROR(VLOOKUP($L760,all_tags[style],1,FALSE),""),
IFERROR(VLOOKUP($M760,all_tags[style],1,FALSE),""),
IFERROR(VLOOKUP($N760,all_tags[style],1,FALSE),""),
IFERROR(VLOOKUP($O760,all_tags[style],1,FALSE),"")
)</f>
        <v/>
      </c>
      <c r="AG760" s="5" t="str">
        <f>_xlfn.TEXTJOIN("#",TRUE,
IFERROR(VLOOKUP($F760,all_tags[theme],1,FALSE),""),
IFERROR(VLOOKUP($G760,all_tags[theme],1,FALSE),""),
IFERROR(VLOOKUP($H760,all_tags[theme],1,FALSE),""),
IFERROR(VLOOKUP($I760,all_tags[theme],1,FALSE),""),
IFERROR(VLOOKUP($J760,all_tags[theme],1,FALSE),""),
IFERROR(VLOOKUP($K760,all_tags[theme],1,FALSE),""),
IFERROR(VLOOKUP($L760,all_tags[theme],1,FALSE),""),
IFERROR(VLOOKUP($M760,all_tags[theme],1,FALSE),""),
IFERROR(VLOOKUP($N760,all_tags[theme],1,FALSE),""),
IFERROR(VLOOKUP($O760,all_tags[theme],1,FALSE),"")
)</f>
        <v/>
      </c>
      <c r="AH760" s="5" t="str">
        <f>_xlfn.TEXTJOIN("#",TRUE,
IFERROR(VLOOKUP($F760,all_tags[topic],1,FALSE),""),
IFERROR(VLOOKUP($G760,all_tags[topic],1,FALSE),""),
IFERROR(VLOOKUP($H760,all_tags[topic],1,FALSE),""),
IFERROR(VLOOKUP($I760,all_tags[topic],1,FALSE),""),
IFERROR(VLOOKUP($J760,all_tags[topic],1,FALSE),""),
IFERROR(VLOOKUP($K760,all_tags[topic],1,FALSE),""),
IFERROR(VLOOKUP($L760,all_tags[topic],1,FALSE),""),
IFERROR(VLOOKUP($M760,all_tags[topic],1,FALSE),""),
IFERROR(VLOOKUP($N760,all_tags[topic],1,FALSE),""),
IFERROR(VLOOKUP($O760,all_tags[topic],1,FALSE),"")
)</f>
        <v/>
      </c>
      <c r="AI760" s="5" t="str">
        <f>_xlfn.TEXTJOIN("#",TRUE,
IFERROR(VLOOKUP($F760,all_tags[area],1,FALSE),""),
IFERROR(VLOOKUP($G760,all_tags[area],1,FALSE),""),
IFERROR(VLOOKUP($H760,all_tags[area],1,FALSE),""),
IFERROR(VLOOKUP($I760,all_tags[area],1,FALSE),""),
IFERROR(VLOOKUP($J760,all_tags[area],1,FALSE),""),
IFERROR(VLOOKUP($K760,all_tags[area],1,FALSE),""),
IFERROR(VLOOKUP($L760,all_tags[area],1,FALSE),""),
IFERROR(VLOOKUP($M760,all_tags[area],1,FALSE),""),
IFERROR(VLOOKUP($N760,all_tags[area],1,FALSE),""),
IFERROR(VLOOKUP($O760,all_tags[area],1,FALSE),"")
)</f>
        <v>ml#nlp#development</v>
      </c>
      <c r="AJ760" s="5" t="str">
        <f>_xlfn.TEXTJOIN("#",TRUE,
IFERROR(VLOOKUP($F760,all_tags[technology],1,FALSE),""),
IFERROR(VLOOKUP($G760,all_tags[technology],1,FALSE),""),
IFERROR(VLOOKUP($H760,all_tags[technology],1,FALSE),""),
IFERROR(VLOOKUP($I760,all_tags[technology],1,FALSE),""),
IFERROR(VLOOKUP($J760,all_tags[technology],1,FALSE),""),
IFERROR(VLOOKUP($K760,all_tags[technology],1,FALSE),""),
IFERROR(VLOOKUP($L760,all_tags[technology],1,FALSE),""),
IFERROR(VLOOKUP($M760,all_tags[technology],1,FALSE),""),
IFERROR(VLOOKUP($N760,all_tags[technology],1,FALSE),""),
IFERROR(VLOOKUP($O760,all_tags[technology],1,FALSE),"")
)</f>
        <v/>
      </c>
      <c r="AK760" s="5" t="str">
        <f>_xlfn.TEXTJOIN("#",TRUE,
IFERROR(VLOOKUP($F760,all_tags[other],1,FALSE),""),
IFERROR(VLOOKUP($G760,all_tags[other],1,FALSE),""),
IFERROR(VLOOKUP($H760,all_tags[other],1,FALSE),""),
IFERROR(VLOOKUP($I760,all_tags[other],1,FALSE),""),
IFERROR(VLOOKUP($J760,all_tags[other],1,FALSE),""),
IFERROR(VLOOKUP($K760,all_tags[other],1,FALSE),""),
IFERROR(VLOOKUP($L760,all_tags[other],1,FALSE),""),
IFERROR(VLOOKUP($M760,all_tags[other],1,FALSE),""),
IFERROR(VLOOKUP($N760,all_tags[other],1,FALSE),""),
IFERROR(VLOOKUP($O760,all_tags[other],1,FALSE),"")
)</f>
        <v>free</v>
      </c>
      <c r="AL760" t="str">
        <f t="shared" si="11"/>
        <v>course;video;ml;nlp;development;free</v>
      </c>
    </row>
    <row r="761" spans="1:38" x14ac:dyDescent="0.25">
      <c r="A761" t="str">
        <f>source_data[[#This Row],[link_id]]</f>
        <v>L01594</v>
      </c>
      <c r="B761" t="str">
        <f>source_data[[#This Row],[link]]</f>
        <v>https://blog.datawrapper.de/datavis-papers/</v>
      </c>
      <c r="C761" t="str">
        <f>source_data[[#This Row],[article_title]]</f>
        <v>Read six data vis research papers with us! “The structure resembles a martini glass…”</v>
      </c>
      <c r="D761" t="str">
        <f>source_data[[#This Row],[concatenate]]</f>
        <v>research;data-viz</v>
      </c>
      <c r="E761">
        <f>source_data[[#This Row],[tag_count]]</f>
        <v>3</v>
      </c>
      <c r="F761" t="str" cm="1">
        <f t="array" ref="F761:G761">_xlfn.TEXTSPLIT(Table5[[#This Row],[concatenate]],";")</f>
        <v>research</v>
      </c>
      <c r="G761" t="str">
        <v>data-viz</v>
      </c>
      <c r="Q761">
        <f>IF(ISBLANK(F761),-1,COUNTIF(all_tags[],F761)-COUNTIF(all_tags[category],F761))</f>
        <v>1</v>
      </c>
      <c r="R761">
        <f>IF(ISBLANK(G761),-1,COUNTIF(all_tags[],G761)-COUNTIF(all_tags[category],G761))</f>
        <v>1</v>
      </c>
      <c r="S761">
        <f>IF(ISBLANK(H761),-1,COUNTIF(all_tags[],H761)-COUNTIF(all_tags[category],H761))</f>
        <v>-1</v>
      </c>
      <c r="T761">
        <f>IF(ISBLANK(I761),-1,COUNTIF(all_tags[],I761)-COUNTIF(all_tags[category],I761))</f>
        <v>-1</v>
      </c>
      <c r="U761">
        <f>IF(ISBLANK(J761),-1,COUNTIF(all_tags[],J761)-COUNTIF(all_tags[category],J761))</f>
        <v>-1</v>
      </c>
      <c r="V761">
        <f>IF(ISBLANK(K761),-1,COUNTIF(all_tags[],K761)-COUNTIF(all_tags[category],K761))</f>
        <v>-1</v>
      </c>
      <c r="W761">
        <f>IF(ISBLANK(L761),-1,COUNTIF(all_tags[],L761)-COUNTIF(all_tags[category],L761))</f>
        <v>-1</v>
      </c>
      <c r="X761">
        <f>IF(ISBLANK(M761),-1,COUNTIF(all_tags[],M761)-COUNTIF(all_tags[category],M761))</f>
        <v>-1</v>
      </c>
      <c r="Y761">
        <f>IF(ISBLANK(N761),-1,COUNTIF(all_tags[],N761)-COUNTIF(all_tags[category],N761))</f>
        <v>-1</v>
      </c>
      <c r="Z761">
        <f>IF(ISBLANK(O761),-1,COUNTIF(all_tags[],O761)-COUNTIF(all_tags[category],O761))</f>
        <v>-1</v>
      </c>
      <c r="AB761" t="str">
        <f>Table5[[#This Row],[link_id]]</f>
        <v>L01594</v>
      </c>
      <c r="AC761" s="5" t="str">
        <f>_xlfn.TEXTJOIN("#",TRUE,
IFERROR(VLOOKUP($F761,all_tags[format],1,FALSE),""),
IFERROR(VLOOKUP($G761,all_tags[format],1,FALSE),""),
IFERROR(VLOOKUP($H761,all_tags[format],1,FALSE),""),
IFERROR(VLOOKUP($I761,all_tags[format],1,FALSE),""),
IFERROR(VLOOKUP($J761,all_tags[format],1,FALSE),""),
IFERROR(VLOOKUP($K761,all_tags[format],1,FALSE),""),
IFERROR(VLOOKUP($L761,all_tags[format],1,FALSE),""),
IFERROR(VLOOKUP($M761,all_tags[format],1,FALSE),""),
IFERROR(VLOOKUP($N761,all_tags[format],1,FALSE),""),
IFERROR(VLOOKUP($O761,all_tags[format],1,FALSE),"")
)</f>
        <v/>
      </c>
      <c r="AD761" s="5" t="str">
        <f>_xlfn.TEXTJOIN("#",TRUE,
IFERROR(VLOOKUP($F761,all_tags[type],1,FALSE),""),
IFERROR(VLOOKUP($G761,all_tags[type],1,FALSE),""),
IFERROR(VLOOKUP($H761,all_tags[type],1,FALSE),""),
IFERROR(VLOOKUP($I761,all_tags[type],1,FALSE),""),
IFERROR(VLOOKUP($J761,all_tags[type],1,FALSE),""),
IFERROR(VLOOKUP($K761,all_tags[type],1,FALSE),""),
IFERROR(VLOOKUP($L761,all_tags[type],1,FALSE),""),
IFERROR(VLOOKUP($M761,all_tags[type],1,FALSE),""),
IFERROR(VLOOKUP($N761,all_tags[type],1,FALSE),""),
IFERROR(VLOOKUP($O761,all_tags[type],1,FALSE),"")
)</f>
        <v>research</v>
      </c>
      <c r="AE761" s="5" t="str">
        <f>_xlfn.TEXTJOIN("#",TRUE,
IFERROR(VLOOKUP($F761,all_tags[level],1,FALSE),""),
IFERROR(VLOOKUP($G761,all_tags[level],1,FALSE),""),
IFERROR(VLOOKUP($H761,all_tags[level],1,FALSE),""),
IFERROR(VLOOKUP($I761,all_tags[level],1,FALSE),""),
IFERROR(VLOOKUP($J761,all_tags[level],1,FALSE),""),
IFERROR(VLOOKUP($K761,all_tags[level],1,FALSE),""),
IFERROR(VLOOKUP($L761,all_tags[level],1,FALSE),""),
IFERROR(VLOOKUP($M761,all_tags[level],1,FALSE),""),
IFERROR(VLOOKUP($N761,all_tags[level],1,FALSE),""),
IFERROR(VLOOKUP($O761,all_tags[level],1,FALSE),"")
)</f>
        <v/>
      </c>
      <c r="AF761" s="5" t="str">
        <f>_xlfn.TEXTJOIN("#",TRUE,
IFERROR(VLOOKUP($F761,all_tags[style],1,FALSE),""),
IFERROR(VLOOKUP($G761,all_tags[style],1,FALSE),""),
IFERROR(VLOOKUP($H761,all_tags[style],1,FALSE),""),
IFERROR(VLOOKUP($I761,all_tags[style],1,FALSE),""),
IFERROR(VLOOKUP($J761,all_tags[style],1,FALSE),""),
IFERROR(VLOOKUP($K761,all_tags[style],1,FALSE),""),
IFERROR(VLOOKUP($L761,all_tags[style],1,FALSE),""),
IFERROR(VLOOKUP($M761,all_tags[style],1,FALSE),""),
IFERROR(VLOOKUP($N761,all_tags[style],1,FALSE),""),
IFERROR(VLOOKUP($O761,all_tags[style],1,FALSE),"")
)</f>
        <v/>
      </c>
      <c r="AG761" s="5" t="str">
        <f>_xlfn.TEXTJOIN("#",TRUE,
IFERROR(VLOOKUP($F761,all_tags[theme],1,FALSE),""),
IFERROR(VLOOKUP($G761,all_tags[theme],1,FALSE),""),
IFERROR(VLOOKUP($H761,all_tags[theme],1,FALSE),""),
IFERROR(VLOOKUP($I761,all_tags[theme],1,FALSE),""),
IFERROR(VLOOKUP($J761,all_tags[theme],1,FALSE),""),
IFERROR(VLOOKUP($K761,all_tags[theme],1,FALSE),""),
IFERROR(VLOOKUP($L761,all_tags[theme],1,FALSE),""),
IFERROR(VLOOKUP($M761,all_tags[theme],1,FALSE),""),
IFERROR(VLOOKUP($N761,all_tags[theme],1,FALSE),""),
IFERROR(VLOOKUP($O761,all_tags[theme],1,FALSE),"")
)</f>
        <v>data-viz</v>
      </c>
      <c r="AH761" s="5" t="str">
        <f>_xlfn.TEXTJOIN("#",TRUE,
IFERROR(VLOOKUP($F761,all_tags[topic],1,FALSE),""),
IFERROR(VLOOKUP($G761,all_tags[topic],1,FALSE),""),
IFERROR(VLOOKUP($H761,all_tags[topic],1,FALSE),""),
IFERROR(VLOOKUP($I761,all_tags[topic],1,FALSE),""),
IFERROR(VLOOKUP($J761,all_tags[topic],1,FALSE),""),
IFERROR(VLOOKUP($K761,all_tags[topic],1,FALSE),""),
IFERROR(VLOOKUP($L761,all_tags[topic],1,FALSE),""),
IFERROR(VLOOKUP($M761,all_tags[topic],1,FALSE),""),
IFERROR(VLOOKUP($N761,all_tags[topic],1,FALSE),""),
IFERROR(VLOOKUP($O761,all_tags[topic],1,FALSE),"")
)</f>
        <v/>
      </c>
      <c r="AI761" s="5" t="str">
        <f>_xlfn.TEXTJOIN("#",TRUE,
IFERROR(VLOOKUP($F761,all_tags[area],1,FALSE),""),
IFERROR(VLOOKUP($G761,all_tags[area],1,FALSE),""),
IFERROR(VLOOKUP($H761,all_tags[area],1,FALSE),""),
IFERROR(VLOOKUP($I761,all_tags[area],1,FALSE),""),
IFERROR(VLOOKUP($J761,all_tags[area],1,FALSE),""),
IFERROR(VLOOKUP($K761,all_tags[area],1,FALSE),""),
IFERROR(VLOOKUP($L761,all_tags[area],1,FALSE),""),
IFERROR(VLOOKUP($M761,all_tags[area],1,FALSE),""),
IFERROR(VLOOKUP($N761,all_tags[area],1,FALSE),""),
IFERROR(VLOOKUP($O761,all_tags[area],1,FALSE),"")
)</f>
        <v/>
      </c>
      <c r="AJ761" s="5" t="str">
        <f>_xlfn.TEXTJOIN("#",TRUE,
IFERROR(VLOOKUP($F761,all_tags[technology],1,FALSE),""),
IFERROR(VLOOKUP($G761,all_tags[technology],1,FALSE),""),
IFERROR(VLOOKUP($H761,all_tags[technology],1,FALSE),""),
IFERROR(VLOOKUP($I761,all_tags[technology],1,FALSE),""),
IFERROR(VLOOKUP($J761,all_tags[technology],1,FALSE),""),
IFERROR(VLOOKUP($K761,all_tags[technology],1,FALSE),""),
IFERROR(VLOOKUP($L761,all_tags[technology],1,FALSE),""),
IFERROR(VLOOKUP($M761,all_tags[technology],1,FALSE),""),
IFERROR(VLOOKUP($N761,all_tags[technology],1,FALSE),""),
IFERROR(VLOOKUP($O761,all_tags[technology],1,FALSE),"")
)</f>
        <v/>
      </c>
      <c r="AK761" s="5" t="str">
        <f>_xlfn.TEXTJOIN("#",TRUE,
IFERROR(VLOOKUP($F761,all_tags[other],1,FALSE),""),
IFERROR(VLOOKUP($G761,all_tags[other],1,FALSE),""),
IFERROR(VLOOKUP($H761,all_tags[other],1,FALSE),""),
IFERROR(VLOOKUP($I761,all_tags[other],1,FALSE),""),
IFERROR(VLOOKUP($J761,all_tags[other],1,FALSE),""),
IFERROR(VLOOKUP($K761,all_tags[other],1,FALSE),""),
IFERROR(VLOOKUP($L761,all_tags[other],1,FALSE),""),
IFERROR(VLOOKUP($M761,all_tags[other],1,FALSE),""),
IFERROR(VLOOKUP($N761,all_tags[other],1,FALSE),""),
IFERROR(VLOOKUP($O761,all_tags[other],1,FALSE),"")
)</f>
        <v/>
      </c>
      <c r="AL761" t="str">
        <f t="shared" si="11"/>
        <v>research;data-viz</v>
      </c>
    </row>
    <row r="762" spans="1:38" x14ac:dyDescent="0.25">
      <c r="A762" t="str">
        <f>source_data[[#This Row],[link_id]]</f>
        <v>L01595</v>
      </c>
      <c r="B762" t="str">
        <f>source_data[[#This Row],[link]]</f>
        <v>https://arxiv.org/abs/2002.08512</v>
      </c>
      <c r="C762" t="str">
        <f>source_data[[#This Row],[article_title]]</f>
        <v>The Problem with Metrics is a Fundamental Problem for AI</v>
      </c>
      <c r="D762" t="str">
        <f>source_data[[#This Row],[concatenate]]</f>
        <v>research;technique;ml</v>
      </c>
      <c r="E762">
        <f>source_data[[#This Row],[tag_count]]</f>
        <v>4</v>
      </c>
      <c r="F762" t="str" cm="1">
        <f t="array" ref="F762:H762">_xlfn.TEXTSPLIT(Table5[[#This Row],[concatenate]],";")</f>
        <v>research</v>
      </c>
      <c r="G762" t="str">
        <v>technique</v>
      </c>
      <c r="H762" t="str">
        <v>ml</v>
      </c>
      <c r="Q762">
        <f>IF(ISBLANK(F762),-1,COUNTIF(all_tags[],F762)-COUNTIF(all_tags[category],F762))</f>
        <v>1</v>
      </c>
      <c r="R762">
        <f>IF(ISBLANK(G762),-1,COUNTIF(all_tags[],G762)-COUNTIF(all_tags[category],G762))</f>
        <v>1</v>
      </c>
      <c r="S762">
        <f>IF(ISBLANK(H762),-1,COUNTIF(all_tags[],H762)-COUNTIF(all_tags[category],H762))</f>
        <v>1</v>
      </c>
      <c r="T762">
        <f>IF(ISBLANK(I762),-1,COUNTIF(all_tags[],I762)-COUNTIF(all_tags[category],I762))</f>
        <v>-1</v>
      </c>
      <c r="U762">
        <f>IF(ISBLANK(J762),-1,COUNTIF(all_tags[],J762)-COUNTIF(all_tags[category],J762))</f>
        <v>-1</v>
      </c>
      <c r="V762">
        <f>IF(ISBLANK(K762),-1,COUNTIF(all_tags[],K762)-COUNTIF(all_tags[category],K762))</f>
        <v>-1</v>
      </c>
      <c r="W762">
        <f>IF(ISBLANK(L762),-1,COUNTIF(all_tags[],L762)-COUNTIF(all_tags[category],L762))</f>
        <v>-1</v>
      </c>
      <c r="X762">
        <f>IF(ISBLANK(M762),-1,COUNTIF(all_tags[],M762)-COUNTIF(all_tags[category],M762))</f>
        <v>-1</v>
      </c>
      <c r="Y762">
        <f>IF(ISBLANK(N762),-1,COUNTIF(all_tags[],N762)-COUNTIF(all_tags[category],N762))</f>
        <v>-1</v>
      </c>
      <c r="Z762">
        <f>IF(ISBLANK(O762),-1,COUNTIF(all_tags[],O762)-COUNTIF(all_tags[category],O762))</f>
        <v>-1</v>
      </c>
      <c r="AB762" t="str">
        <f>Table5[[#This Row],[link_id]]</f>
        <v>L01595</v>
      </c>
      <c r="AC762" s="5" t="str">
        <f>_xlfn.TEXTJOIN("#",TRUE,
IFERROR(VLOOKUP($F762,all_tags[format],1,FALSE),""),
IFERROR(VLOOKUP($G762,all_tags[format],1,FALSE),""),
IFERROR(VLOOKUP($H762,all_tags[format],1,FALSE),""),
IFERROR(VLOOKUP($I762,all_tags[format],1,FALSE),""),
IFERROR(VLOOKUP($J762,all_tags[format],1,FALSE),""),
IFERROR(VLOOKUP($K762,all_tags[format],1,FALSE),""),
IFERROR(VLOOKUP($L762,all_tags[format],1,FALSE),""),
IFERROR(VLOOKUP($M762,all_tags[format],1,FALSE),""),
IFERROR(VLOOKUP($N762,all_tags[format],1,FALSE),""),
IFERROR(VLOOKUP($O762,all_tags[format],1,FALSE),"")
)</f>
        <v/>
      </c>
      <c r="AD762" s="5" t="str">
        <f>_xlfn.TEXTJOIN("#",TRUE,
IFERROR(VLOOKUP($F762,all_tags[type],1,FALSE),""),
IFERROR(VLOOKUP($G762,all_tags[type],1,FALSE),""),
IFERROR(VLOOKUP($H762,all_tags[type],1,FALSE),""),
IFERROR(VLOOKUP($I762,all_tags[type],1,FALSE),""),
IFERROR(VLOOKUP($J762,all_tags[type],1,FALSE),""),
IFERROR(VLOOKUP($K762,all_tags[type],1,FALSE),""),
IFERROR(VLOOKUP($L762,all_tags[type],1,FALSE),""),
IFERROR(VLOOKUP($M762,all_tags[type],1,FALSE),""),
IFERROR(VLOOKUP($N762,all_tags[type],1,FALSE),""),
IFERROR(VLOOKUP($O762,all_tags[type],1,FALSE),"")
)</f>
        <v>research</v>
      </c>
      <c r="AE762" s="5" t="str">
        <f>_xlfn.TEXTJOIN("#",TRUE,
IFERROR(VLOOKUP($F762,all_tags[level],1,FALSE),""),
IFERROR(VLOOKUP($G762,all_tags[level],1,FALSE),""),
IFERROR(VLOOKUP($H762,all_tags[level],1,FALSE),""),
IFERROR(VLOOKUP($I762,all_tags[level],1,FALSE),""),
IFERROR(VLOOKUP($J762,all_tags[level],1,FALSE),""),
IFERROR(VLOOKUP($K762,all_tags[level],1,FALSE),""),
IFERROR(VLOOKUP($L762,all_tags[level],1,FALSE),""),
IFERROR(VLOOKUP($M762,all_tags[level],1,FALSE),""),
IFERROR(VLOOKUP($N762,all_tags[level],1,FALSE),""),
IFERROR(VLOOKUP($O762,all_tags[level],1,FALSE),"")
)</f>
        <v/>
      </c>
      <c r="AF762" s="5" t="str">
        <f>_xlfn.TEXTJOIN("#",TRUE,
IFERROR(VLOOKUP($F762,all_tags[style],1,FALSE),""),
IFERROR(VLOOKUP($G762,all_tags[style],1,FALSE),""),
IFERROR(VLOOKUP($H762,all_tags[style],1,FALSE),""),
IFERROR(VLOOKUP($I762,all_tags[style],1,FALSE),""),
IFERROR(VLOOKUP($J762,all_tags[style],1,FALSE),""),
IFERROR(VLOOKUP($K762,all_tags[style],1,FALSE),""),
IFERROR(VLOOKUP($L762,all_tags[style],1,FALSE),""),
IFERROR(VLOOKUP($M762,all_tags[style],1,FALSE),""),
IFERROR(VLOOKUP($N762,all_tags[style],1,FALSE),""),
IFERROR(VLOOKUP($O762,all_tags[style],1,FALSE),"")
)</f>
        <v/>
      </c>
      <c r="AG762" s="5" t="str">
        <f>_xlfn.TEXTJOIN("#",TRUE,
IFERROR(VLOOKUP($F762,all_tags[theme],1,FALSE),""),
IFERROR(VLOOKUP($G762,all_tags[theme],1,FALSE),""),
IFERROR(VLOOKUP($H762,all_tags[theme],1,FALSE),""),
IFERROR(VLOOKUP($I762,all_tags[theme],1,FALSE),""),
IFERROR(VLOOKUP($J762,all_tags[theme],1,FALSE),""),
IFERROR(VLOOKUP($K762,all_tags[theme],1,FALSE),""),
IFERROR(VLOOKUP($L762,all_tags[theme],1,FALSE),""),
IFERROR(VLOOKUP($M762,all_tags[theme],1,FALSE),""),
IFERROR(VLOOKUP($N762,all_tags[theme],1,FALSE),""),
IFERROR(VLOOKUP($O762,all_tags[theme],1,FALSE),"")
)</f>
        <v/>
      </c>
      <c r="AH762" s="5" t="str">
        <f>_xlfn.TEXTJOIN("#",TRUE,
IFERROR(VLOOKUP($F762,all_tags[topic],1,FALSE),""),
IFERROR(VLOOKUP($G762,all_tags[topic],1,FALSE),""),
IFERROR(VLOOKUP($H762,all_tags[topic],1,FALSE),""),
IFERROR(VLOOKUP($I762,all_tags[topic],1,FALSE),""),
IFERROR(VLOOKUP($J762,all_tags[topic],1,FALSE),""),
IFERROR(VLOOKUP($K762,all_tags[topic],1,FALSE),""),
IFERROR(VLOOKUP($L762,all_tags[topic],1,FALSE),""),
IFERROR(VLOOKUP($M762,all_tags[topic],1,FALSE),""),
IFERROR(VLOOKUP($N762,all_tags[topic],1,FALSE),""),
IFERROR(VLOOKUP($O762,all_tags[topic],1,FALSE),"")
)</f>
        <v>technique</v>
      </c>
      <c r="AI762" s="5" t="str">
        <f>_xlfn.TEXTJOIN("#",TRUE,
IFERROR(VLOOKUP($F762,all_tags[area],1,FALSE),""),
IFERROR(VLOOKUP($G762,all_tags[area],1,FALSE),""),
IFERROR(VLOOKUP($H762,all_tags[area],1,FALSE),""),
IFERROR(VLOOKUP($I762,all_tags[area],1,FALSE),""),
IFERROR(VLOOKUP($J762,all_tags[area],1,FALSE),""),
IFERROR(VLOOKUP($K762,all_tags[area],1,FALSE),""),
IFERROR(VLOOKUP($L762,all_tags[area],1,FALSE),""),
IFERROR(VLOOKUP($M762,all_tags[area],1,FALSE),""),
IFERROR(VLOOKUP($N762,all_tags[area],1,FALSE),""),
IFERROR(VLOOKUP($O762,all_tags[area],1,FALSE),"")
)</f>
        <v>ml</v>
      </c>
      <c r="AJ762" s="5" t="str">
        <f>_xlfn.TEXTJOIN("#",TRUE,
IFERROR(VLOOKUP($F762,all_tags[technology],1,FALSE),""),
IFERROR(VLOOKUP($G762,all_tags[technology],1,FALSE),""),
IFERROR(VLOOKUP($H762,all_tags[technology],1,FALSE),""),
IFERROR(VLOOKUP($I762,all_tags[technology],1,FALSE),""),
IFERROR(VLOOKUP($J762,all_tags[technology],1,FALSE),""),
IFERROR(VLOOKUP($K762,all_tags[technology],1,FALSE),""),
IFERROR(VLOOKUP($L762,all_tags[technology],1,FALSE),""),
IFERROR(VLOOKUP($M762,all_tags[technology],1,FALSE),""),
IFERROR(VLOOKUP($N762,all_tags[technology],1,FALSE),""),
IFERROR(VLOOKUP($O762,all_tags[technology],1,FALSE),"")
)</f>
        <v/>
      </c>
      <c r="AK762" s="5" t="str">
        <f>_xlfn.TEXTJOIN("#",TRUE,
IFERROR(VLOOKUP($F762,all_tags[other],1,FALSE),""),
IFERROR(VLOOKUP($G762,all_tags[other],1,FALSE),""),
IFERROR(VLOOKUP($H762,all_tags[other],1,FALSE),""),
IFERROR(VLOOKUP($I762,all_tags[other],1,FALSE),""),
IFERROR(VLOOKUP($J762,all_tags[other],1,FALSE),""),
IFERROR(VLOOKUP($K762,all_tags[other],1,FALSE),""),
IFERROR(VLOOKUP($L762,all_tags[other],1,FALSE),""),
IFERROR(VLOOKUP($M762,all_tags[other],1,FALSE),""),
IFERROR(VLOOKUP($N762,all_tags[other],1,FALSE),""),
IFERROR(VLOOKUP($O762,all_tags[other],1,FALSE),"")
)</f>
        <v/>
      </c>
      <c r="AL762" t="str">
        <f t="shared" si="11"/>
        <v>research;technique;ml</v>
      </c>
    </row>
    <row r="763" spans="1:38" x14ac:dyDescent="0.25">
      <c r="A763" t="str">
        <f>source_data[[#This Row],[link_id]]</f>
        <v>L01596</v>
      </c>
      <c r="B763" t="str">
        <f>source_data[[#This Row],[link]]</f>
        <v>https://twitter.com/TrevorABranch/status/1231662871488032769/photo/1</v>
      </c>
      <c r="C763" t="str">
        <f>source_data[[#This Row],[article_title]]</f>
        <v>geom_text_repel() for fixing overlapping labels</v>
      </c>
      <c r="D763" t="str">
        <f>source_data[[#This Row],[concatenate]]</f>
        <v>post;visual;tool;design;technology;chart;rstats</v>
      </c>
      <c r="E763">
        <f>source_data[[#This Row],[tag_count]]</f>
        <v>6</v>
      </c>
      <c r="F763" t="str" cm="1">
        <f t="array" ref="F763:L763">_xlfn.TEXTSPLIT(Table5[[#This Row],[concatenate]],";")</f>
        <v>post</v>
      </c>
      <c r="G763" t="str">
        <v>visual</v>
      </c>
      <c r="H763" t="str">
        <v>tool</v>
      </c>
      <c r="I763" t="str">
        <v>design</v>
      </c>
      <c r="J763" t="str">
        <v>technology</v>
      </c>
      <c r="K763" t="str">
        <v>chart</v>
      </c>
      <c r="L763" t="str">
        <v>rstats</v>
      </c>
      <c r="Q763">
        <f>IF(ISBLANK(F763),-1,COUNTIF(all_tags[],F763)-COUNTIF(all_tags[category],F763))</f>
        <v>1</v>
      </c>
      <c r="R763">
        <f>IF(ISBLANK(G763),-1,COUNTIF(all_tags[],G763)-COUNTIF(all_tags[category],G763))</f>
        <v>1</v>
      </c>
      <c r="S763">
        <f>IF(ISBLANK(H763),-1,COUNTIF(all_tags[],H763)-COUNTIF(all_tags[category],H763))</f>
        <v>1</v>
      </c>
      <c r="T763">
        <f>IF(ISBLANK(I763),-1,COUNTIF(all_tags[],I763)-COUNTIF(all_tags[category],I763))</f>
        <v>1</v>
      </c>
      <c r="U763">
        <f>IF(ISBLANK(J763),-1,COUNTIF(all_tags[],J763)-COUNTIF(all_tags[category],J763))</f>
        <v>1</v>
      </c>
      <c r="V763">
        <f>IF(ISBLANK(K763),-1,COUNTIF(all_tags[],K763)-COUNTIF(all_tags[category],K763))</f>
        <v>1</v>
      </c>
      <c r="W763">
        <f>IF(ISBLANK(L763),-1,COUNTIF(all_tags[],L763)-COUNTIF(all_tags[category],L763))</f>
        <v>1</v>
      </c>
      <c r="X763">
        <f>IF(ISBLANK(M763),-1,COUNTIF(all_tags[],M763)-COUNTIF(all_tags[category],M763))</f>
        <v>-1</v>
      </c>
      <c r="Y763">
        <f>IF(ISBLANK(N763),-1,COUNTIF(all_tags[],N763)-COUNTIF(all_tags[category],N763))</f>
        <v>-1</v>
      </c>
      <c r="Z763">
        <f>IF(ISBLANK(O763),-1,COUNTIF(all_tags[],O763)-COUNTIF(all_tags[category],O763))</f>
        <v>-1</v>
      </c>
      <c r="AB763" t="str">
        <f>Table5[[#This Row],[link_id]]</f>
        <v>L01596</v>
      </c>
      <c r="AC763" s="5" t="str">
        <f>_xlfn.TEXTJOIN("#",TRUE,
IFERROR(VLOOKUP($F763,all_tags[format],1,FALSE),""),
IFERROR(VLOOKUP($G763,all_tags[format],1,FALSE),""),
IFERROR(VLOOKUP($H763,all_tags[format],1,FALSE),""),
IFERROR(VLOOKUP($I763,all_tags[format],1,FALSE),""),
IFERROR(VLOOKUP($J763,all_tags[format],1,FALSE),""),
IFERROR(VLOOKUP($K763,all_tags[format],1,FALSE),""),
IFERROR(VLOOKUP($L763,all_tags[format],1,FALSE),""),
IFERROR(VLOOKUP($M763,all_tags[format],1,FALSE),""),
IFERROR(VLOOKUP($N763,all_tags[format],1,FALSE),""),
IFERROR(VLOOKUP($O763,all_tags[format],1,FALSE),"")
)</f>
        <v>post</v>
      </c>
      <c r="AD763" s="5" t="str">
        <f>_xlfn.TEXTJOIN("#",TRUE,
IFERROR(VLOOKUP($F763,all_tags[type],1,FALSE),""),
IFERROR(VLOOKUP($G763,all_tags[type],1,FALSE),""),
IFERROR(VLOOKUP($H763,all_tags[type],1,FALSE),""),
IFERROR(VLOOKUP($I763,all_tags[type],1,FALSE),""),
IFERROR(VLOOKUP($J763,all_tags[type],1,FALSE),""),
IFERROR(VLOOKUP($K763,all_tags[type],1,FALSE),""),
IFERROR(VLOOKUP($L763,all_tags[type],1,FALSE),""),
IFERROR(VLOOKUP($M763,all_tags[type],1,FALSE),""),
IFERROR(VLOOKUP($N763,all_tags[type],1,FALSE),""),
IFERROR(VLOOKUP($O763,all_tags[type],1,FALSE),"")
)</f>
        <v>visual</v>
      </c>
      <c r="AE763" s="5" t="str">
        <f>_xlfn.TEXTJOIN("#",TRUE,
IFERROR(VLOOKUP($F763,all_tags[level],1,FALSE),""),
IFERROR(VLOOKUP($G763,all_tags[level],1,FALSE),""),
IFERROR(VLOOKUP($H763,all_tags[level],1,FALSE),""),
IFERROR(VLOOKUP($I763,all_tags[level],1,FALSE),""),
IFERROR(VLOOKUP($J763,all_tags[level],1,FALSE),""),
IFERROR(VLOOKUP($K763,all_tags[level],1,FALSE),""),
IFERROR(VLOOKUP($L763,all_tags[level],1,FALSE),""),
IFERROR(VLOOKUP($M763,all_tags[level],1,FALSE),""),
IFERROR(VLOOKUP($N763,all_tags[level],1,FALSE),""),
IFERROR(VLOOKUP($O763,all_tags[level],1,FALSE),"")
)</f>
        <v/>
      </c>
      <c r="AF763" s="5" t="str">
        <f>_xlfn.TEXTJOIN("#",TRUE,
IFERROR(VLOOKUP($F763,all_tags[style],1,FALSE),""),
IFERROR(VLOOKUP($G763,all_tags[style],1,FALSE),""),
IFERROR(VLOOKUP($H763,all_tags[style],1,FALSE),""),
IFERROR(VLOOKUP($I763,all_tags[style],1,FALSE),""),
IFERROR(VLOOKUP($J763,all_tags[style],1,FALSE),""),
IFERROR(VLOOKUP($K763,all_tags[style],1,FALSE),""),
IFERROR(VLOOKUP($L763,all_tags[style],1,FALSE),""),
IFERROR(VLOOKUP($M763,all_tags[style],1,FALSE),""),
IFERROR(VLOOKUP($N763,all_tags[style],1,FALSE),""),
IFERROR(VLOOKUP($O763,all_tags[style],1,FALSE),"")
)</f>
        <v/>
      </c>
      <c r="AG763" s="5" t="str">
        <f>_xlfn.TEXTJOIN("#",TRUE,
IFERROR(VLOOKUP($F763,all_tags[theme],1,FALSE),""),
IFERROR(VLOOKUP($G763,all_tags[theme],1,FALSE),""),
IFERROR(VLOOKUP($H763,all_tags[theme],1,FALSE),""),
IFERROR(VLOOKUP($I763,all_tags[theme],1,FALSE),""),
IFERROR(VLOOKUP($J763,all_tags[theme],1,FALSE),""),
IFERROR(VLOOKUP($K763,all_tags[theme],1,FALSE),""),
IFERROR(VLOOKUP($L763,all_tags[theme],1,FALSE),""),
IFERROR(VLOOKUP($M763,all_tags[theme],1,FALSE),""),
IFERROR(VLOOKUP($N763,all_tags[theme],1,FALSE),""),
IFERROR(VLOOKUP($O763,all_tags[theme],1,FALSE),"")
)</f>
        <v/>
      </c>
      <c r="AH763" s="5" t="str">
        <f>_xlfn.TEXTJOIN("#",TRUE,
IFERROR(VLOOKUP($F763,all_tags[topic],1,FALSE),""),
IFERROR(VLOOKUP($G763,all_tags[topic],1,FALSE),""),
IFERROR(VLOOKUP($H763,all_tags[topic],1,FALSE),""),
IFERROR(VLOOKUP($I763,all_tags[topic],1,FALSE),""),
IFERROR(VLOOKUP($J763,all_tags[topic],1,FALSE),""),
IFERROR(VLOOKUP($K763,all_tags[topic],1,FALSE),""),
IFERROR(VLOOKUP($L763,all_tags[topic],1,FALSE),""),
IFERROR(VLOOKUP($M763,all_tags[topic],1,FALSE),""),
IFERROR(VLOOKUP($N763,all_tags[topic],1,FALSE),""),
IFERROR(VLOOKUP($O763,all_tags[topic],1,FALSE),"")
)</f>
        <v>tool#design#technology</v>
      </c>
      <c r="AI763" s="5" t="str">
        <f>_xlfn.TEXTJOIN("#",TRUE,
IFERROR(VLOOKUP($F763,all_tags[area],1,FALSE),""),
IFERROR(VLOOKUP($G763,all_tags[area],1,FALSE),""),
IFERROR(VLOOKUP($H763,all_tags[area],1,FALSE),""),
IFERROR(VLOOKUP($I763,all_tags[area],1,FALSE),""),
IFERROR(VLOOKUP($J763,all_tags[area],1,FALSE),""),
IFERROR(VLOOKUP($K763,all_tags[area],1,FALSE),""),
IFERROR(VLOOKUP($L763,all_tags[area],1,FALSE),""),
IFERROR(VLOOKUP($M763,all_tags[area],1,FALSE),""),
IFERROR(VLOOKUP($N763,all_tags[area],1,FALSE),""),
IFERROR(VLOOKUP($O763,all_tags[area],1,FALSE),"")
)</f>
        <v>chart</v>
      </c>
      <c r="AJ763" s="5" t="str">
        <f>_xlfn.TEXTJOIN("#",TRUE,
IFERROR(VLOOKUP($F763,all_tags[technology],1,FALSE),""),
IFERROR(VLOOKUP($G763,all_tags[technology],1,FALSE),""),
IFERROR(VLOOKUP($H763,all_tags[technology],1,FALSE),""),
IFERROR(VLOOKUP($I763,all_tags[technology],1,FALSE),""),
IFERROR(VLOOKUP($J763,all_tags[technology],1,FALSE),""),
IFERROR(VLOOKUP($K763,all_tags[technology],1,FALSE),""),
IFERROR(VLOOKUP($L763,all_tags[technology],1,FALSE),""),
IFERROR(VLOOKUP($M763,all_tags[technology],1,FALSE),""),
IFERROR(VLOOKUP($N763,all_tags[technology],1,FALSE),""),
IFERROR(VLOOKUP($O763,all_tags[technology],1,FALSE),"")
)</f>
        <v>rstats</v>
      </c>
      <c r="AK763" s="5" t="str">
        <f>_xlfn.TEXTJOIN("#",TRUE,
IFERROR(VLOOKUP($F763,all_tags[other],1,FALSE),""),
IFERROR(VLOOKUP($G763,all_tags[other],1,FALSE),""),
IFERROR(VLOOKUP($H763,all_tags[other],1,FALSE),""),
IFERROR(VLOOKUP($I763,all_tags[other],1,FALSE),""),
IFERROR(VLOOKUP($J763,all_tags[other],1,FALSE),""),
IFERROR(VLOOKUP($K763,all_tags[other],1,FALSE),""),
IFERROR(VLOOKUP($L763,all_tags[other],1,FALSE),""),
IFERROR(VLOOKUP($M763,all_tags[other],1,FALSE),""),
IFERROR(VLOOKUP($N763,all_tags[other],1,FALSE),""),
IFERROR(VLOOKUP($O763,all_tags[other],1,FALSE),"")
)</f>
        <v/>
      </c>
      <c r="AL763" t="str">
        <f t="shared" si="11"/>
        <v>post;visual;tool;design;technology;chart;rstats</v>
      </c>
    </row>
    <row r="764" spans="1:38" x14ac:dyDescent="0.25">
      <c r="A764" t="str">
        <f>source_data[[#This Row],[link_id]]</f>
        <v>L01597</v>
      </c>
      <c r="B764" t="str">
        <f>source_data[[#This Row],[link]]</f>
        <v>https://onunicornsandgenes.blog/2020/03/07/using-r-simple-gantt-chart-with-ggplot2/</v>
      </c>
      <c r="C764" t="str">
        <f>source_data[[#This Row],[article_title]]</f>
        <v>Using R: simple Gantt chart with ggplot2</v>
      </c>
      <c r="D764" t="str">
        <f>source_data[[#This Row],[concatenate]]</f>
        <v>how-to;technique;technology;chart;rstats</v>
      </c>
      <c r="E764">
        <f>source_data[[#This Row],[tag_count]]</f>
        <v>5</v>
      </c>
      <c r="F764" t="str" cm="1">
        <f t="array" ref="F764:J764">_xlfn.TEXTSPLIT(Table5[[#This Row],[concatenate]],";")</f>
        <v>how-to</v>
      </c>
      <c r="G764" t="str">
        <v>technique</v>
      </c>
      <c r="H764" t="str">
        <v>technology</v>
      </c>
      <c r="I764" t="str">
        <v>chart</v>
      </c>
      <c r="J764" t="str">
        <v>rstats</v>
      </c>
      <c r="Q764">
        <f>IF(ISBLANK(F764),-1,COUNTIF(all_tags[],F764)-COUNTIF(all_tags[category],F764))</f>
        <v>1</v>
      </c>
      <c r="R764">
        <f>IF(ISBLANK(G764),-1,COUNTIF(all_tags[],G764)-COUNTIF(all_tags[category],G764))</f>
        <v>1</v>
      </c>
      <c r="S764">
        <f>IF(ISBLANK(H764),-1,COUNTIF(all_tags[],H764)-COUNTIF(all_tags[category],H764))</f>
        <v>1</v>
      </c>
      <c r="T764">
        <f>IF(ISBLANK(I764),-1,COUNTIF(all_tags[],I764)-COUNTIF(all_tags[category],I764))</f>
        <v>1</v>
      </c>
      <c r="U764">
        <f>IF(ISBLANK(J764),-1,COUNTIF(all_tags[],J764)-COUNTIF(all_tags[category],J764))</f>
        <v>1</v>
      </c>
      <c r="V764">
        <f>IF(ISBLANK(K764),-1,COUNTIF(all_tags[],K764)-COUNTIF(all_tags[category],K764))</f>
        <v>-1</v>
      </c>
      <c r="W764">
        <f>IF(ISBLANK(L764),-1,COUNTIF(all_tags[],L764)-COUNTIF(all_tags[category],L764))</f>
        <v>-1</v>
      </c>
      <c r="X764">
        <f>IF(ISBLANK(M764),-1,COUNTIF(all_tags[],M764)-COUNTIF(all_tags[category],M764))</f>
        <v>-1</v>
      </c>
      <c r="Y764">
        <f>IF(ISBLANK(N764),-1,COUNTIF(all_tags[],N764)-COUNTIF(all_tags[category],N764))</f>
        <v>-1</v>
      </c>
      <c r="Z764">
        <f>IF(ISBLANK(O764),-1,COUNTIF(all_tags[],O764)-COUNTIF(all_tags[category],O764))</f>
        <v>-1</v>
      </c>
      <c r="AB764" t="str">
        <f>Table5[[#This Row],[link_id]]</f>
        <v>L01597</v>
      </c>
      <c r="AC764" s="5" t="str">
        <f>_xlfn.TEXTJOIN("#",TRUE,
IFERROR(VLOOKUP($F764,all_tags[format],1,FALSE),""),
IFERROR(VLOOKUP($G764,all_tags[format],1,FALSE),""),
IFERROR(VLOOKUP($H764,all_tags[format],1,FALSE),""),
IFERROR(VLOOKUP($I764,all_tags[format],1,FALSE),""),
IFERROR(VLOOKUP($J764,all_tags[format],1,FALSE),""),
IFERROR(VLOOKUP($K764,all_tags[format],1,FALSE),""),
IFERROR(VLOOKUP($L764,all_tags[format],1,FALSE),""),
IFERROR(VLOOKUP($M764,all_tags[format],1,FALSE),""),
IFERROR(VLOOKUP($N764,all_tags[format],1,FALSE),""),
IFERROR(VLOOKUP($O764,all_tags[format],1,FALSE),"")
)</f>
        <v/>
      </c>
      <c r="AD764" s="5" t="str">
        <f>_xlfn.TEXTJOIN("#",TRUE,
IFERROR(VLOOKUP($F764,all_tags[type],1,FALSE),""),
IFERROR(VLOOKUP($G764,all_tags[type],1,FALSE),""),
IFERROR(VLOOKUP($H764,all_tags[type],1,FALSE),""),
IFERROR(VLOOKUP($I764,all_tags[type],1,FALSE),""),
IFERROR(VLOOKUP($J764,all_tags[type],1,FALSE),""),
IFERROR(VLOOKUP($K764,all_tags[type],1,FALSE),""),
IFERROR(VLOOKUP($L764,all_tags[type],1,FALSE),""),
IFERROR(VLOOKUP($M764,all_tags[type],1,FALSE),""),
IFERROR(VLOOKUP($N764,all_tags[type],1,FALSE),""),
IFERROR(VLOOKUP($O764,all_tags[type],1,FALSE),"")
)</f>
        <v>how-to</v>
      </c>
      <c r="AE764" s="5" t="str">
        <f>_xlfn.TEXTJOIN("#",TRUE,
IFERROR(VLOOKUP($F764,all_tags[level],1,FALSE),""),
IFERROR(VLOOKUP($G764,all_tags[level],1,FALSE),""),
IFERROR(VLOOKUP($H764,all_tags[level],1,FALSE),""),
IFERROR(VLOOKUP($I764,all_tags[level],1,FALSE),""),
IFERROR(VLOOKUP($J764,all_tags[level],1,FALSE),""),
IFERROR(VLOOKUP($K764,all_tags[level],1,FALSE),""),
IFERROR(VLOOKUP($L764,all_tags[level],1,FALSE),""),
IFERROR(VLOOKUP($M764,all_tags[level],1,FALSE),""),
IFERROR(VLOOKUP($N764,all_tags[level],1,FALSE),""),
IFERROR(VLOOKUP($O764,all_tags[level],1,FALSE),"")
)</f>
        <v/>
      </c>
      <c r="AF764" s="5" t="str">
        <f>_xlfn.TEXTJOIN("#",TRUE,
IFERROR(VLOOKUP($F764,all_tags[style],1,FALSE),""),
IFERROR(VLOOKUP($G764,all_tags[style],1,FALSE),""),
IFERROR(VLOOKUP($H764,all_tags[style],1,FALSE),""),
IFERROR(VLOOKUP($I764,all_tags[style],1,FALSE),""),
IFERROR(VLOOKUP($J764,all_tags[style],1,FALSE),""),
IFERROR(VLOOKUP($K764,all_tags[style],1,FALSE),""),
IFERROR(VLOOKUP($L764,all_tags[style],1,FALSE),""),
IFERROR(VLOOKUP($M764,all_tags[style],1,FALSE),""),
IFERROR(VLOOKUP($N764,all_tags[style],1,FALSE),""),
IFERROR(VLOOKUP($O764,all_tags[style],1,FALSE),"")
)</f>
        <v/>
      </c>
      <c r="AG764" s="5" t="str">
        <f>_xlfn.TEXTJOIN("#",TRUE,
IFERROR(VLOOKUP($F764,all_tags[theme],1,FALSE),""),
IFERROR(VLOOKUP($G764,all_tags[theme],1,FALSE),""),
IFERROR(VLOOKUP($H764,all_tags[theme],1,FALSE),""),
IFERROR(VLOOKUP($I764,all_tags[theme],1,FALSE),""),
IFERROR(VLOOKUP($J764,all_tags[theme],1,FALSE),""),
IFERROR(VLOOKUP($K764,all_tags[theme],1,FALSE),""),
IFERROR(VLOOKUP($L764,all_tags[theme],1,FALSE),""),
IFERROR(VLOOKUP($M764,all_tags[theme],1,FALSE),""),
IFERROR(VLOOKUP($N764,all_tags[theme],1,FALSE),""),
IFERROR(VLOOKUP($O764,all_tags[theme],1,FALSE),"")
)</f>
        <v/>
      </c>
      <c r="AH764" s="5" t="str">
        <f>_xlfn.TEXTJOIN("#",TRUE,
IFERROR(VLOOKUP($F764,all_tags[topic],1,FALSE),""),
IFERROR(VLOOKUP($G764,all_tags[topic],1,FALSE),""),
IFERROR(VLOOKUP($H764,all_tags[topic],1,FALSE),""),
IFERROR(VLOOKUP($I764,all_tags[topic],1,FALSE),""),
IFERROR(VLOOKUP($J764,all_tags[topic],1,FALSE),""),
IFERROR(VLOOKUP($K764,all_tags[topic],1,FALSE),""),
IFERROR(VLOOKUP($L764,all_tags[topic],1,FALSE),""),
IFERROR(VLOOKUP($M764,all_tags[topic],1,FALSE),""),
IFERROR(VLOOKUP($N764,all_tags[topic],1,FALSE),""),
IFERROR(VLOOKUP($O764,all_tags[topic],1,FALSE),"")
)</f>
        <v>technique#technology</v>
      </c>
      <c r="AI764" s="5" t="str">
        <f>_xlfn.TEXTJOIN("#",TRUE,
IFERROR(VLOOKUP($F764,all_tags[area],1,FALSE),""),
IFERROR(VLOOKUP($G764,all_tags[area],1,FALSE),""),
IFERROR(VLOOKUP($H764,all_tags[area],1,FALSE),""),
IFERROR(VLOOKUP($I764,all_tags[area],1,FALSE),""),
IFERROR(VLOOKUP($J764,all_tags[area],1,FALSE),""),
IFERROR(VLOOKUP($K764,all_tags[area],1,FALSE),""),
IFERROR(VLOOKUP($L764,all_tags[area],1,FALSE),""),
IFERROR(VLOOKUP($M764,all_tags[area],1,FALSE),""),
IFERROR(VLOOKUP($N764,all_tags[area],1,FALSE),""),
IFERROR(VLOOKUP($O764,all_tags[area],1,FALSE),"")
)</f>
        <v>chart</v>
      </c>
      <c r="AJ764" s="5" t="str">
        <f>_xlfn.TEXTJOIN("#",TRUE,
IFERROR(VLOOKUP($F764,all_tags[technology],1,FALSE),""),
IFERROR(VLOOKUP($G764,all_tags[technology],1,FALSE),""),
IFERROR(VLOOKUP($H764,all_tags[technology],1,FALSE),""),
IFERROR(VLOOKUP($I764,all_tags[technology],1,FALSE),""),
IFERROR(VLOOKUP($J764,all_tags[technology],1,FALSE),""),
IFERROR(VLOOKUP($K764,all_tags[technology],1,FALSE),""),
IFERROR(VLOOKUP($L764,all_tags[technology],1,FALSE),""),
IFERROR(VLOOKUP($M764,all_tags[technology],1,FALSE),""),
IFERROR(VLOOKUP($N764,all_tags[technology],1,FALSE),""),
IFERROR(VLOOKUP($O764,all_tags[technology],1,FALSE),"")
)</f>
        <v>rstats</v>
      </c>
      <c r="AK764" s="5" t="str">
        <f>_xlfn.TEXTJOIN("#",TRUE,
IFERROR(VLOOKUP($F764,all_tags[other],1,FALSE),""),
IFERROR(VLOOKUP($G764,all_tags[other],1,FALSE),""),
IFERROR(VLOOKUP($H764,all_tags[other],1,FALSE),""),
IFERROR(VLOOKUP($I764,all_tags[other],1,FALSE),""),
IFERROR(VLOOKUP($J764,all_tags[other],1,FALSE),""),
IFERROR(VLOOKUP($K764,all_tags[other],1,FALSE),""),
IFERROR(VLOOKUP($L764,all_tags[other],1,FALSE),""),
IFERROR(VLOOKUP($M764,all_tags[other],1,FALSE),""),
IFERROR(VLOOKUP($N764,all_tags[other],1,FALSE),""),
IFERROR(VLOOKUP($O764,all_tags[other],1,FALSE),"")
)</f>
        <v/>
      </c>
      <c r="AL764" t="str">
        <f t="shared" si="11"/>
        <v>how-to;technique;technology;chart;rstats</v>
      </c>
    </row>
    <row r="765" spans="1:38" x14ac:dyDescent="0.25">
      <c r="A765" t="str">
        <f>source_data[[#This Row],[link_id]]</f>
        <v>L01598</v>
      </c>
      <c r="B765" t="str">
        <f>source_data[[#This Row],[link]]</f>
        <v>https://www.dolthub.com/blog/2020-02-03-dolt-and-dolthub-getting-started/</v>
      </c>
      <c r="C765" t="str">
        <f>source_data[[#This Row],[article_title]]</f>
        <v>Dolt and DoltHub: Getting Started</v>
      </c>
      <c r="D765" t="str">
        <f>source_data[[#This Row],[concatenate]]</f>
        <v>article;technology;technology;sql</v>
      </c>
      <c r="E765">
        <f>source_data[[#This Row],[tag_count]]</f>
        <v>4</v>
      </c>
      <c r="F765" t="str" cm="1">
        <f t="array" ref="F765:I765">_xlfn.TEXTSPLIT(Table5[[#This Row],[concatenate]],";")</f>
        <v>article</v>
      </c>
      <c r="G765" t="str">
        <v>technology</v>
      </c>
      <c r="H765" t="str">
        <v>technology</v>
      </c>
      <c r="I765" t="str">
        <v>sql</v>
      </c>
      <c r="Q765">
        <f>IF(ISBLANK(F765),-1,COUNTIF(all_tags[],F765)-COUNTIF(all_tags[category],F765))</f>
        <v>1</v>
      </c>
      <c r="R765">
        <f>IF(ISBLANK(G765),-1,COUNTIF(all_tags[],G765)-COUNTIF(all_tags[category],G765))</f>
        <v>1</v>
      </c>
      <c r="S765">
        <f>IF(ISBLANK(H765),-1,COUNTIF(all_tags[],H765)-COUNTIF(all_tags[category],H765))</f>
        <v>1</v>
      </c>
      <c r="T765">
        <f>IF(ISBLANK(I765),-1,COUNTIF(all_tags[],I765)-COUNTIF(all_tags[category],I765))</f>
        <v>1</v>
      </c>
      <c r="U765">
        <f>IF(ISBLANK(J765),-1,COUNTIF(all_tags[],J765)-COUNTIF(all_tags[category],J765))</f>
        <v>-1</v>
      </c>
      <c r="V765">
        <f>IF(ISBLANK(K765),-1,COUNTIF(all_tags[],K765)-COUNTIF(all_tags[category],K765))</f>
        <v>-1</v>
      </c>
      <c r="W765">
        <f>IF(ISBLANK(L765),-1,COUNTIF(all_tags[],L765)-COUNTIF(all_tags[category],L765))</f>
        <v>-1</v>
      </c>
      <c r="X765">
        <f>IF(ISBLANK(M765),-1,COUNTIF(all_tags[],M765)-COUNTIF(all_tags[category],M765))</f>
        <v>-1</v>
      </c>
      <c r="Y765">
        <f>IF(ISBLANK(N765),-1,COUNTIF(all_tags[],N765)-COUNTIF(all_tags[category],N765))</f>
        <v>-1</v>
      </c>
      <c r="Z765">
        <f>IF(ISBLANK(O765),-1,COUNTIF(all_tags[],O765)-COUNTIF(all_tags[category],O765))</f>
        <v>-1</v>
      </c>
      <c r="AB765" t="str">
        <f>Table5[[#This Row],[link_id]]</f>
        <v>L01598</v>
      </c>
      <c r="AC765" s="5" t="str">
        <f>_xlfn.TEXTJOIN("#",TRUE,
IFERROR(VLOOKUP($F765,all_tags[format],1,FALSE),""),
IFERROR(VLOOKUP($G765,all_tags[format],1,FALSE),""),
IFERROR(VLOOKUP($H765,all_tags[format],1,FALSE),""),
IFERROR(VLOOKUP($I765,all_tags[format],1,FALSE),""),
IFERROR(VLOOKUP($J765,all_tags[format],1,FALSE),""),
IFERROR(VLOOKUP($K765,all_tags[format],1,FALSE),""),
IFERROR(VLOOKUP($L765,all_tags[format],1,FALSE),""),
IFERROR(VLOOKUP($M765,all_tags[format],1,FALSE),""),
IFERROR(VLOOKUP($N765,all_tags[format],1,FALSE),""),
IFERROR(VLOOKUP($O765,all_tags[format],1,FALSE),"")
)</f>
        <v>article</v>
      </c>
      <c r="AD765" s="5" t="str">
        <f>_xlfn.TEXTJOIN("#",TRUE,
IFERROR(VLOOKUP($F765,all_tags[type],1,FALSE),""),
IFERROR(VLOOKUP($G765,all_tags[type],1,FALSE),""),
IFERROR(VLOOKUP($H765,all_tags[type],1,FALSE),""),
IFERROR(VLOOKUP($I765,all_tags[type],1,FALSE),""),
IFERROR(VLOOKUP($J765,all_tags[type],1,FALSE),""),
IFERROR(VLOOKUP($K765,all_tags[type],1,FALSE),""),
IFERROR(VLOOKUP($L765,all_tags[type],1,FALSE),""),
IFERROR(VLOOKUP($M765,all_tags[type],1,FALSE),""),
IFERROR(VLOOKUP($N765,all_tags[type],1,FALSE),""),
IFERROR(VLOOKUP($O765,all_tags[type],1,FALSE),"")
)</f>
        <v/>
      </c>
      <c r="AE765" s="5" t="str">
        <f>_xlfn.TEXTJOIN("#",TRUE,
IFERROR(VLOOKUP($F765,all_tags[level],1,FALSE),""),
IFERROR(VLOOKUP($G765,all_tags[level],1,FALSE),""),
IFERROR(VLOOKUP($H765,all_tags[level],1,FALSE),""),
IFERROR(VLOOKUP($I765,all_tags[level],1,FALSE),""),
IFERROR(VLOOKUP($J765,all_tags[level],1,FALSE),""),
IFERROR(VLOOKUP($K765,all_tags[level],1,FALSE),""),
IFERROR(VLOOKUP($L765,all_tags[level],1,FALSE),""),
IFERROR(VLOOKUP($M765,all_tags[level],1,FALSE),""),
IFERROR(VLOOKUP($N765,all_tags[level],1,FALSE),""),
IFERROR(VLOOKUP($O765,all_tags[level],1,FALSE),"")
)</f>
        <v/>
      </c>
      <c r="AF765" s="5" t="str">
        <f>_xlfn.TEXTJOIN("#",TRUE,
IFERROR(VLOOKUP($F765,all_tags[style],1,FALSE),""),
IFERROR(VLOOKUP($G765,all_tags[style],1,FALSE),""),
IFERROR(VLOOKUP($H765,all_tags[style],1,FALSE),""),
IFERROR(VLOOKUP($I765,all_tags[style],1,FALSE),""),
IFERROR(VLOOKUP($J765,all_tags[style],1,FALSE),""),
IFERROR(VLOOKUP($K765,all_tags[style],1,FALSE),""),
IFERROR(VLOOKUP($L765,all_tags[style],1,FALSE),""),
IFERROR(VLOOKUP($M765,all_tags[style],1,FALSE),""),
IFERROR(VLOOKUP($N765,all_tags[style],1,FALSE),""),
IFERROR(VLOOKUP($O765,all_tags[style],1,FALSE),"")
)</f>
        <v/>
      </c>
      <c r="AG765" s="5" t="str">
        <f>_xlfn.TEXTJOIN("#",TRUE,
IFERROR(VLOOKUP($F765,all_tags[theme],1,FALSE),""),
IFERROR(VLOOKUP($G765,all_tags[theme],1,FALSE),""),
IFERROR(VLOOKUP($H765,all_tags[theme],1,FALSE),""),
IFERROR(VLOOKUP($I765,all_tags[theme],1,FALSE),""),
IFERROR(VLOOKUP($J765,all_tags[theme],1,FALSE),""),
IFERROR(VLOOKUP($K765,all_tags[theme],1,FALSE),""),
IFERROR(VLOOKUP($L765,all_tags[theme],1,FALSE),""),
IFERROR(VLOOKUP($M765,all_tags[theme],1,FALSE),""),
IFERROR(VLOOKUP($N765,all_tags[theme],1,FALSE),""),
IFERROR(VLOOKUP($O765,all_tags[theme],1,FALSE),"")
)</f>
        <v/>
      </c>
      <c r="AH765" s="5" t="str">
        <f>_xlfn.TEXTJOIN("#",TRUE,
IFERROR(VLOOKUP($F765,all_tags[topic],1,FALSE),""),
IFERROR(VLOOKUP($G765,all_tags[topic],1,FALSE),""),
IFERROR(VLOOKUP($H765,all_tags[topic],1,FALSE),""),
IFERROR(VLOOKUP($I765,all_tags[topic],1,FALSE),""),
IFERROR(VLOOKUP($J765,all_tags[topic],1,FALSE),""),
IFERROR(VLOOKUP($K765,all_tags[topic],1,FALSE),""),
IFERROR(VLOOKUP($L765,all_tags[topic],1,FALSE),""),
IFERROR(VLOOKUP($M765,all_tags[topic],1,FALSE),""),
IFERROR(VLOOKUP($N765,all_tags[topic],1,FALSE),""),
IFERROR(VLOOKUP($O765,all_tags[topic],1,FALSE),"")
)</f>
        <v>technology#technology</v>
      </c>
      <c r="AI765" s="5" t="str">
        <f>_xlfn.TEXTJOIN("#",TRUE,
IFERROR(VLOOKUP($F765,all_tags[area],1,FALSE),""),
IFERROR(VLOOKUP($G765,all_tags[area],1,FALSE),""),
IFERROR(VLOOKUP($H765,all_tags[area],1,FALSE),""),
IFERROR(VLOOKUP($I765,all_tags[area],1,FALSE),""),
IFERROR(VLOOKUP($J765,all_tags[area],1,FALSE),""),
IFERROR(VLOOKUP($K765,all_tags[area],1,FALSE),""),
IFERROR(VLOOKUP($L765,all_tags[area],1,FALSE),""),
IFERROR(VLOOKUP($M765,all_tags[area],1,FALSE),""),
IFERROR(VLOOKUP($N765,all_tags[area],1,FALSE),""),
IFERROR(VLOOKUP($O765,all_tags[area],1,FALSE),"")
)</f>
        <v/>
      </c>
      <c r="AJ765" s="5" t="str">
        <f>_xlfn.TEXTJOIN("#",TRUE,
IFERROR(VLOOKUP($F765,all_tags[technology],1,FALSE),""),
IFERROR(VLOOKUP($G765,all_tags[technology],1,FALSE),""),
IFERROR(VLOOKUP($H765,all_tags[technology],1,FALSE),""),
IFERROR(VLOOKUP($I765,all_tags[technology],1,FALSE),""),
IFERROR(VLOOKUP($J765,all_tags[technology],1,FALSE),""),
IFERROR(VLOOKUP($K765,all_tags[technology],1,FALSE),""),
IFERROR(VLOOKUP($L765,all_tags[technology],1,FALSE),""),
IFERROR(VLOOKUP($M765,all_tags[technology],1,FALSE),""),
IFERROR(VLOOKUP($N765,all_tags[technology],1,FALSE),""),
IFERROR(VLOOKUP($O765,all_tags[technology],1,FALSE),"")
)</f>
        <v>sql</v>
      </c>
      <c r="AK765" s="5" t="str">
        <f>_xlfn.TEXTJOIN("#",TRUE,
IFERROR(VLOOKUP($F765,all_tags[other],1,FALSE),""),
IFERROR(VLOOKUP($G765,all_tags[other],1,FALSE),""),
IFERROR(VLOOKUP($H765,all_tags[other],1,FALSE),""),
IFERROR(VLOOKUP($I765,all_tags[other],1,FALSE),""),
IFERROR(VLOOKUP($J765,all_tags[other],1,FALSE),""),
IFERROR(VLOOKUP($K765,all_tags[other],1,FALSE),""),
IFERROR(VLOOKUP($L765,all_tags[other],1,FALSE),""),
IFERROR(VLOOKUP($M765,all_tags[other],1,FALSE),""),
IFERROR(VLOOKUP($N765,all_tags[other],1,FALSE),""),
IFERROR(VLOOKUP($O765,all_tags[other],1,FALSE),"")
)</f>
        <v/>
      </c>
      <c r="AL765" t="str">
        <f t="shared" si="11"/>
        <v>article;technology;technology;sql</v>
      </c>
    </row>
    <row r="766" spans="1:38" x14ac:dyDescent="0.25">
      <c r="A766" t="str">
        <f>source_data[[#This Row],[link_id]]</f>
        <v>L01599</v>
      </c>
      <c r="B766" t="str">
        <f>source_data[[#This Row],[link]]</f>
        <v>https://www.pragmatic.ml/a-survey-of-methods-for-incorporating-long-term-context/</v>
      </c>
      <c r="C766" t="str">
        <f>source_data[[#This Row],[article_title]]</f>
        <v>A Survey of Long-Term Context in Transformers</v>
      </c>
      <c r="D766" t="str">
        <f>source_data[[#This Row],[concatenate]]</f>
        <v>review;explainer;ml</v>
      </c>
      <c r="E766">
        <f>source_data[[#This Row],[tag_count]]</f>
        <v>4</v>
      </c>
      <c r="F766" t="str" cm="1">
        <f t="array" ref="F766:H766">_xlfn.TEXTSPLIT(Table5[[#This Row],[concatenate]],";")</f>
        <v>review</v>
      </c>
      <c r="G766" t="str">
        <v>explainer</v>
      </c>
      <c r="H766" t="str">
        <v>ml</v>
      </c>
      <c r="Q766">
        <f>IF(ISBLANK(F766),-1,COUNTIF(all_tags[],F766)-COUNTIF(all_tags[category],F766))</f>
        <v>1</v>
      </c>
      <c r="R766">
        <f>IF(ISBLANK(G766),-1,COUNTIF(all_tags[],G766)-COUNTIF(all_tags[category],G766))</f>
        <v>1</v>
      </c>
      <c r="S766">
        <f>IF(ISBLANK(H766),-1,COUNTIF(all_tags[],H766)-COUNTIF(all_tags[category],H766))</f>
        <v>1</v>
      </c>
      <c r="T766">
        <f>IF(ISBLANK(I766),-1,COUNTIF(all_tags[],I766)-COUNTIF(all_tags[category],I766))</f>
        <v>-1</v>
      </c>
      <c r="U766">
        <f>IF(ISBLANK(J766),-1,COUNTIF(all_tags[],J766)-COUNTIF(all_tags[category],J766))</f>
        <v>-1</v>
      </c>
      <c r="V766">
        <f>IF(ISBLANK(K766),-1,COUNTIF(all_tags[],K766)-COUNTIF(all_tags[category],K766))</f>
        <v>-1</v>
      </c>
      <c r="W766">
        <f>IF(ISBLANK(L766),-1,COUNTIF(all_tags[],L766)-COUNTIF(all_tags[category],L766))</f>
        <v>-1</v>
      </c>
      <c r="X766">
        <f>IF(ISBLANK(M766),-1,COUNTIF(all_tags[],M766)-COUNTIF(all_tags[category],M766))</f>
        <v>-1</v>
      </c>
      <c r="Y766">
        <f>IF(ISBLANK(N766),-1,COUNTIF(all_tags[],N766)-COUNTIF(all_tags[category],N766))</f>
        <v>-1</v>
      </c>
      <c r="Z766">
        <f>IF(ISBLANK(O766),-1,COUNTIF(all_tags[],O766)-COUNTIF(all_tags[category],O766))</f>
        <v>-1</v>
      </c>
      <c r="AB766" t="str">
        <f>Table5[[#This Row],[link_id]]</f>
        <v>L01599</v>
      </c>
      <c r="AC766" s="5" t="str">
        <f>_xlfn.TEXTJOIN("#",TRUE,
IFERROR(VLOOKUP($F766,all_tags[format],1,FALSE),""),
IFERROR(VLOOKUP($G766,all_tags[format],1,FALSE),""),
IFERROR(VLOOKUP($H766,all_tags[format],1,FALSE),""),
IFERROR(VLOOKUP($I766,all_tags[format],1,FALSE),""),
IFERROR(VLOOKUP($J766,all_tags[format],1,FALSE),""),
IFERROR(VLOOKUP($K766,all_tags[format],1,FALSE),""),
IFERROR(VLOOKUP($L766,all_tags[format],1,FALSE),""),
IFERROR(VLOOKUP($M766,all_tags[format],1,FALSE),""),
IFERROR(VLOOKUP($N766,all_tags[format],1,FALSE),""),
IFERROR(VLOOKUP($O766,all_tags[format],1,FALSE),"")
)</f>
        <v/>
      </c>
      <c r="AD766" s="5" t="str">
        <f>_xlfn.TEXTJOIN("#",TRUE,
IFERROR(VLOOKUP($F766,all_tags[type],1,FALSE),""),
IFERROR(VLOOKUP($G766,all_tags[type],1,FALSE),""),
IFERROR(VLOOKUP($H766,all_tags[type],1,FALSE),""),
IFERROR(VLOOKUP($I766,all_tags[type],1,FALSE),""),
IFERROR(VLOOKUP($J766,all_tags[type],1,FALSE),""),
IFERROR(VLOOKUP($K766,all_tags[type],1,FALSE),""),
IFERROR(VLOOKUP($L766,all_tags[type],1,FALSE),""),
IFERROR(VLOOKUP($M766,all_tags[type],1,FALSE),""),
IFERROR(VLOOKUP($N766,all_tags[type],1,FALSE),""),
IFERROR(VLOOKUP($O766,all_tags[type],1,FALSE),"")
)</f>
        <v>review</v>
      </c>
      <c r="AE766" s="5" t="str">
        <f>_xlfn.TEXTJOIN("#",TRUE,
IFERROR(VLOOKUP($F766,all_tags[level],1,FALSE),""),
IFERROR(VLOOKUP($G766,all_tags[level],1,FALSE),""),
IFERROR(VLOOKUP($H766,all_tags[level],1,FALSE),""),
IFERROR(VLOOKUP($I766,all_tags[level],1,FALSE),""),
IFERROR(VLOOKUP($J766,all_tags[level],1,FALSE),""),
IFERROR(VLOOKUP($K766,all_tags[level],1,FALSE),""),
IFERROR(VLOOKUP($L766,all_tags[level],1,FALSE),""),
IFERROR(VLOOKUP($M766,all_tags[level],1,FALSE),""),
IFERROR(VLOOKUP($N766,all_tags[level],1,FALSE),""),
IFERROR(VLOOKUP($O766,all_tags[level],1,FALSE),"")
)</f>
        <v>explainer</v>
      </c>
      <c r="AF766" s="5" t="str">
        <f>_xlfn.TEXTJOIN("#",TRUE,
IFERROR(VLOOKUP($F766,all_tags[style],1,FALSE),""),
IFERROR(VLOOKUP($G766,all_tags[style],1,FALSE),""),
IFERROR(VLOOKUP($H766,all_tags[style],1,FALSE),""),
IFERROR(VLOOKUP($I766,all_tags[style],1,FALSE),""),
IFERROR(VLOOKUP($J766,all_tags[style],1,FALSE),""),
IFERROR(VLOOKUP($K766,all_tags[style],1,FALSE),""),
IFERROR(VLOOKUP($L766,all_tags[style],1,FALSE),""),
IFERROR(VLOOKUP($M766,all_tags[style],1,FALSE),""),
IFERROR(VLOOKUP($N766,all_tags[style],1,FALSE),""),
IFERROR(VLOOKUP($O766,all_tags[style],1,FALSE),"")
)</f>
        <v/>
      </c>
      <c r="AG766" s="5" t="str">
        <f>_xlfn.TEXTJOIN("#",TRUE,
IFERROR(VLOOKUP($F766,all_tags[theme],1,FALSE),""),
IFERROR(VLOOKUP($G766,all_tags[theme],1,FALSE),""),
IFERROR(VLOOKUP($H766,all_tags[theme],1,FALSE),""),
IFERROR(VLOOKUP($I766,all_tags[theme],1,FALSE),""),
IFERROR(VLOOKUP($J766,all_tags[theme],1,FALSE),""),
IFERROR(VLOOKUP($K766,all_tags[theme],1,FALSE),""),
IFERROR(VLOOKUP($L766,all_tags[theme],1,FALSE),""),
IFERROR(VLOOKUP($M766,all_tags[theme],1,FALSE),""),
IFERROR(VLOOKUP($N766,all_tags[theme],1,FALSE),""),
IFERROR(VLOOKUP($O766,all_tags[theme],1,FALSE),"")
)</f>
        <v/>
      </c>
      <c r="AH766" s="5" t="str">
        <f>_xlfn.TEXTJOIN("#",TRUE,
IFERROR(VLOOKUP($F766,all_tags[topic],1,FALSE),""),
IFERROR(VLOOKUP($G766,all_tags[topic],1,FALSE),""),
IFERROR(VLOOKUP($H766,all_tags[topic],1,FALSE),""),
IFERROR(VLOOKUP($I766,all_tags[topic],1,FALSE),""),
IFERROR(VLOOKUP($J766,all_tags[topic],1,FALSE),""),
IFERROR(VLOOKUP($K766,all_tags[topic],1,FALSE),""),
IFERROR(VLOOKUP($L766,all_tags[topic],1,FALSE),""),
IFERROR(VLOOKUP($M766,all_tags[topic],1,FALSE),""),
IFERROR(VLOOKUP($N766,all_tags[topic],1,FALSE),""),
IFERROR(VLOOKUP($O766,all_tags[topic],1,FALSE),"")
)</f>
        <v/>
      </c>
      <c r="AI766" s="5" t="str">
        <f>_xlfn.TEXTJOIN("#",TRUE,
IFERROR(VLOOKUP($F766,all_tags[area],1,FALSE),""),
IFERROR(VLOOKUP($G766,all_tags[area],1,FALSE),""),
IFERROR(VLOOKUP($H766,all_tags[area],1,FALSE),""),
IFERROR(VLOOKUP($I766,all_tags[area],1,FALSE),""),
IFERROR(VLOOKUP($J766,all_tags[area],1,FALSE),""),
IFERROR(VLOOKUP($K766,all_tags[area],1,FALSE),""),
IFERROR(VLOOKUP($L766,all_tags[area],1,FALSE),""),
IFERROR(VLOOKUP($M766,all_tags[area],1,FALSE),""),
IFERROR(VLOOKUP($N766,all_tags[area],1,FALSE),""),
IFERROR(VLOOKUP($O766,all_tags[area],1,FALSE),"")
)</f>
        <v>ml</v>
      </c>
      <c r="AJ766" s="5" t="str">
        <f>_xlfn.TEXTJOIN("#",TRUE,
IFERROR(VLOOKUP($F766,all_tags[technology],1,FALSE),""),
IFERROR(VLOOKUP($G766,all_tags[technology],1,FALSE),""),
IFERROR(VLOOKUP($H766,all_tags[technology],1,FALSE),""),
IFERROR(VLOOKUP($I766,all_tags[technology],1,FALSE),""),
IFERROR(VLOOKUP($J766,all_tags[technology],1,FALSE),""),
IFERROR(VLOOKUP($K766,all_tags[technology],1,FALSE),""),
IFERROR(VLOOKUP($L766,all_tags[technology],1,FALSE),""),
IFERROR(VLOOKUP($M766,all_tags[technology],1,FALSE),""),
IFERROR(VLOOKUP($N766,all_tags[technology],1,FALSE),""),
IFERROR(VLOOKUP($O766,all_tags[technology],1,FALSE),"")
)</f>
        <v/>
      </c>
      <c r="AK766" s="5" t="str">
        <f>_xlfn.TEXTJOIN("#",TRUE,
IFERROR(VLOOKUP($F766,all_tags[other],1,FALSE),""),
IFERROR(VLOOKUP($G766,all_tags[other],1,FALSE),""),
IFERROR(VLOOKUP($H766,all_tags[other],1,FALSE),""),
IFERROR(VLOOKUP($I766,all_tags[other],1,FALSE),""),
IFERROR(VLOOKUP($J766,all_tags[other],1,FALSE),""),
IFERROR(VLOOKUP($K766,all_tags[other],1,FALSE),""),
IFERROR(VLOOKUP($L766,all_tags[other],1,FALSE),""),
IFERROR(VLOOKUP($M766,all_tags[other],1,FALSE),""),
IFERROR(VLOOKUP($N766,all_tags[other],1,FALSE),""),
IFERROR(VLOOKUP($O766,all_tags[other],1,FALSE),"")
)</f>
        <v/>
      </c>
      <c r="AL766" t="str">
        <f t="shared" si="11"/>
        <v>review;explainer;ml</v>
      </c>
    </row>
    <row r="767" spans="1:38" x14ac:dyDescent="0.25">
      <c r="A767" t="str">
        <f>source_data[[#This Row],[link_id]]</f>
        <v>L01602</v>
      </c>
      <c r="B767" t="str">
        <f>source_data[[#This Row],[link]]</f>
        <v>https://datawookie.dev/blog/2020/03/retail-data-how-not-to-get-screwed-on-valentines-day/</v>
      </c>
      <c r="C767" t="str">
        <f>source_data[[#This Row],[article_title]]</f>
        <v>Retail Data: R Package</v>
      </c>
      <c r="D767" t="str">
        <f>source_data[[#This Row],[concatenate]]</f>
        <v>how-to;example;tool;technology;rstats</v>
      </c>
      <c r="E767">
        <f>source_data[[#This Row],[tag_count]]</f>
        <v>5</v>
      </c>
      <c r="F767" t="str" cm="1">
        <f t="array" ref="F767:J767">_xlfn.TEXTSPLIT(Table5[[#This Row],[concatenate]],";")</f>
        <v>how-to</v>
      </c>
      <c r="G767" t="str">
        <v>example</v>
      </c>
      <c r="H767" t="str">
        <v>tool</v>
      </c>
      <c r="I767" t="str">
        <v>technology</v>
      </c>
      <c r="J767" t="str">
        <v>rstats</v>
      </c>
      <c r="Q767">
        <f>IF(ISBLANK(F767),-1,COUNTIF(all_tags[],F767)-COUNTIF(all_tags[category],F767))</f>
        <v>1</v>
      </c>
      <c r="R767">
        <f>IF(ISBLANK(G767),-1,COUNTIF(all_tags[],G767)-COUNTIF(all_tags[category],G767))</f>
        <v>1</v>
      </c>
      <c r="S767">
        <f>IF(ISBLANK(H767),-1,COUNTIF(all_tags[],H767)-COUNTIF(all_tags[category],H767))</f>
        <v>1</v>
      </c>
      <c r="T767">
        <f>IF(ISBLANK(I767),-1,COUNTIF(all_tags[],I767)-COUNTIF(all_tags[category],I767))</f>
        <v>1</v>
      </c>
      <c r="U767">
        <f>IF(ISBLANK(J767),-1,COUNTIF(all_tags[],J767)-COUNTIF(all_tags[category],J767))</f>
        <v>1</v>
      </c>
      <c r="V767">
        <f>IF(ISBLANK(K767),-1,COUNTIF(all_tags[],K767)-COUNTIF(all_tags[category],K767))</f>
        <v>-1</v>
      </c>
      <c r="W767">
        <f>IF(ISBLANK(L767),-1,COUNTIF(all_tags[],L767)-COUNTIF(all_tags[category],L767))</f>
        <v>-1</v>
      </c>
      <c r="X767">
        <f>IF(ISBLANK(M767),-1,COUNTIF(all_tags[],M767)-COUNTIF(all_tags[category],M767))</f>
        <v>-1</v>
      </c>
      <c r="Y767">
        <f>IF(ISBLANK(N767),-1,COUNTIF(all_tags[],N767)-COUNTIF(all_tags[category],N767))</f>
        <v>-1</v>
      </c>
      <c r="Z767">
        <f>IF(ISBLANK(O767),-1,COUNTIF(all_tags[],O767)-COUNTIF(all_tags[category],O767))</f>
        <v>-1</v>
      </c>
      <c r="AB767" t="str">
        <f>Table5[[#This Row],[link_id]]</f>
        <v>L01602</v>
      </c>
      <c r="AC767" s="5" t="str">
        <f>_xlfn.TEXTJOIN("#",TRUE,
IFERROR(VLOOKUP($F767,all_tags[format],1,FALSE),""),
IFERROR(VLOOKUP($G767,all_tags[format],1,FALSE),""),
IFERROR(VLOOKUP($H767,all_tags[format],1,FALSE),""),
IFERROR(VLOOKUP($I767,all_tags[format],1,FALSE),""),
IFERROR(VLOOKUP($J767,all_tags[format],1,FALSE),""),
IFERROR(VLOOKUP($K767,all_tags[format],1,FALSE),""),
IFERROR(VLOOKUP($L767,all_tags[format],1,FALSE),""),
IFERROR(VLOOKUP($M767,all_tags[format],1,FALSE),""),
IFERROR(VLOOKUP($N767,all_tags[format],1,FALSE),""),
IFERROR(VLOOKUP($O767,all_tags[format],1,FALSE),"")
)</f>
        <v/>
      </c>
      <c r="AD767" s="5" t="str">
        <f>_xlfn.TEXTJOIN("#",TRUE,
IFERROR(VLOOKUP($F767,all_tags[type],1,FALSE),""),
IFERROR(VLOOKUP($G767,all_tags[type],1,FALSE),""),
IFERROR(VLOOKUP($H767,all_tags[type],1,FALSE),""),
IFERROR(VLOOKUP($I767,all_tags[type],1,FALSE),""),
IFERROR(VLOOKUP($J767,all_tags[type],1,FALSE),""),
IFERROR(VLOOKUP($K767,all_tags[type],1,FALSE),""),
IFERROR(VLOOKUP($L767,all_tags[type],1,FALSE),""),
IFERROR(VLOOKUP($M767,all_tags[type],1,FALSE),""),
IFERROR(VLOOKUP($N767,all_tags[type],1,FALSE),""),
IFERROR(VLOOKUP($O767,all_tags[type],1,FALSE),"")
)</f>
        <v>how-to</v>
      </c>
      <c r="AE767" s="5" t="str">
        <f>_xlfn.TEXTJOIN("#",TRUE,
IFERROR(VLOOKUP($F767,all_tags[level],1,FALSE),""),
IFERROR(VLOOKUP($G767,all_tags[level],1,FALSE),""),
IFERROR(VLOOKUP($H767,all_tags[level],1,FALSE),""),
IFERROR(VLOOKUP($I767,all_tags[level],1,FALSE),""),
IFERROR(VLOOKUP($J767,all_tags[level],1,FALSE),""),
IFERROR(VLOOKUP($K767,all_tags[level],1,FALSE),""),
IFERROR(VLOOKUP($L767,all_tags[level],1,FALSE),""),
IFERROR(VLOOKUP($M767,all_tags[level],1,FALSE),""),
IFERROR(VLOOKUP($N767,all_tags[level],1,FALSE),""),
IFERROR(VLOOKUP($O767,all_tags[level],1,FALSE),"")
)</f>
        <v>example</v>
      </c>
      <c r="AF767" s="5" t="str">
        <f>_xlfn.TEXTJOIN("#",TRUE,
IFERROR(VLOOKUP($F767,all_tags[style],1,FALSE),""),
IFERROR(VLOOKUP($G767,all_tags[style],1,FALSE),""),
IFERROR(VLOOKUP($H767,all_tags[style],1,FALSE),""),
IFERROR(VLOOKUP($I767,all_tags[style],1,FALSE),""),
IFERROR(VLOOKUP($J767,all_tags[style],1,FALSE),""),
IFERROR(VLOOKUP($K767,all_tags[style],1,FALSE),""),
IFERROR(VLOOKUP($L767,all_tags[style],1,FALSE),""),
IFERROR(VLOOKUP($M767,all_tags[style],1,FALSE),""),
IFERROR(VLOOKUP($N767,all_tags[style],1,FALSE),""),
IFERROR(VLOOKUP($O767,all_tags[style],1,FALSE),"")
)</f>
        <v/>
      </c>
      <c r="AG767" s="5" t="str">
        <f>_xlfn.TEXTJOIN("#",TRUE,
IFERROR(VLOOKUP($F767,all_tags[theme],1,FALSE),""),
IFERROR(VLOOKUP($G767,all_tags[theme],1,FALSE),""),
IFERROR(VLOOKUP($H767,all_tags[theme],1,FALSE),""),
IFERROR(VLOOKUP($I767,all_tags[theme],1,FALSE),""),
IFERROR(VLOOKUP($J767,all_tags[theme],1,FALSE),""),
IFERROR(VLOOKUP($K767,all_tags[theme],1,FALSE),""),
IFERROR(VLOOKUP($L767,all_tags[theme],1,FALSE),""),
IFERROR(VLOOKUP($M767,all_tags[theme],1,FALSE),""),
IFERROR(VLOOKUP($N767,all_tags[theme],1,FALSE),""),
IFERROR(VLOOKUP($O767,all_tags[theme],1,FALSE),"")
)</f>
        <v/>
      </c>
      <c r="AH767" s="5" t="str">
        <f>_xlfn.TEXTJOIN("#",TRUE,
IFERROR(VLOOKUP($F767,all_tags[topic],1,FALSE),""),
IFERROR(VLOOKUP($G767,all_tags[topic],1,FALSE),""),
IFERROR(VLOOKUP($H767,all_tags[topic],1,FALSE),""),
IFERROR(VLOOKUP($I767,all_tags[topic],1,FALSE),""),
IFERROR(VLOOKUP($J767,all_tags[topic],1,FALSE),""),
IFERROR(VLOOKUP($K767,all_tags[topic],1,FALSE),""),
IFERROR(VLOOKUP($L767,all_tags[topic],1,FALSE),""),
IFERROR(VLOOKUP($M767,all_tags[topic],1,FALSE),""),
IFERROR(VLOOKUP($N767,all_tags[topic],1,FALSE),""),
IFERROR(VLOOKUP($O767,all_tags[topic],1,FALSE),"")
)</f>
        <v>tool#technology</v>
      </c>
      <c r="AI767" s="5" t="str">
        <f>_xlfn.TEXTJOIN("#",TRUE,
IFERROR(VLOOKUP($F767,all_tags[area],1,FALSE),""),
IFERROR(VLOOKUP($G767,all_tags[area],1,FALSE),""),
IFERROR(VLOOKUP($H767,all_tags[area],1,FALSE),""),
IFERROR(VLOOKUP($I767,all_tags[area],1,FALSE),""),
IFERROR(VLOOKUP($J767,all_tags[area],1,FALSE),""),
IFERROR(VLOOKUP($K767,all_tags[area],1,FALSE),""),
IFERROR(VLOOKUP($L767,all_tags[area],1,FALSE),""),
IFERROR(VLOOKUP($M767,all_tags[area],1,FALSE),""),
IFERROR(VLOOKUP($N767,all_tags[area],1,FALSE),""),
IFERROR(VLOOKUP($O767,all_tags[area],1,FALSE),"")
)</f>
        <v/>
      </c>
      <c r="AJ767" s="5" t="str">
        <f>_xlfn.TEXTJOIN("#",TRUE,
IFERROR(VLOOKUP($F767,all_tags[technology],1,FALSE),""),
IFERROR(VLOOKUP($G767,all_tags[technology],1,FALSE),""),
IFERROR(VLOOKUP($H767,all_tags[technology],1,FALSE),""),
IFERROR(VLOOKUP($I767,all_tags[technology],1,FALSE),""),
IFERROR(VLOOKUP($J767,all_tags[technology],1,FALSE),""),
IFERROR(VLOOKUP($K767,all_tags[technology],1,FALSE),""),
IFERROR(VLOOKUP($L767,all_tags[technology],1,FALSE),""),
IFERROR(VLOOKUP($M767,all_tags[technology],1,FALSE),""),
IFERROR(VLOOKUP($N767,all_tags[technology],1,FALSE),""),
IFERROR(VLOOKUP($O767,all_tags[technology],1,FALSE),"")
)</f>
        <v>rstats</v>
      </c>
      <c r="AK767" s="5" t="str">
        <f>_xlfn.TEXTJOIN("#",TRUE,
IFERROR(VLOOKUP($F767,all_tags[other],1,FALSE),""),
IFERROR(VLOOKUP($G767,all_tags[other],1,FALSE),""),
IFERROR(VLOOKUP($H767,all_tags[other],1,FALSE),""),
IFERROR(VLOOKUP($I767,all_tags[other],1,FALSE),""),
IFERROR(VLOOKUP($J767,all_tags[other],1,FALSE),""),
IFERROR(VLOOKUP($K767,all_tags[other],1,FALSE),""),
IFERROR(VLOOKUP($L767,all_tags[other],1,FALSE),""),
IFERROR(VLOOKUP($M767,all_tags[other],1,FALSE),""),
IFERROR(VLOOKUP($N767,all_tags[other],1,FALSE),""),
IFERROR(VLOOKUP($O767,all_tags[other],1,FALSE),"")
)</f>
        <v/>
      </c>
      <c r="AL767" t="str">
        <f t="shared" si="11"/>
        <v>how-to;example;tool;technology;rstats</v>
      </c>
    </row>
    <row r="768" spans="1:38" x14ac:dyDescent="0.25">
      <c r="A768" t="str">
        <f>source_data[[#This Row],[link_id]]</f>
        <v>L01603</v>
      </c>
      <c r="B768" t="str">
        <f>source_data[[#This Row],[link]]</f>
        <v>https://kieranhealy.org/blog/archives/2020/03/14/animating-u.s.-population-distributions/</v>
      </c>
      <c r="C768" t="str">
        <f>source_data[[#This Row],[article_title]]</f>
        <v>Animating U.S. Population Distributions</v>
      </c>
      <c r="D768" t="str">
        <f>source_data[[#This Row],[concatenate]]</f>
        <v>tutorial;data-viz;technology;animation;rstats</v>
      </c>
      <c r="E768">
        <f>source_data[[#This Row],[tag_count]]</f>
        <v>5</v>
      </c>
      <c r="F768" t="str" cm="1">
        <f t="array" ref="F768:J768">_xlfn.TEXTSPLIT(Table5[[#This Row],[concatenate]],";")</f>
        <v>tutorial</v>
      </c>
      <c r="G768" t="str">
        <v>data-viz</v>
      </c>
      <c r="H768" t="str">
        <v>technology</v>
      </c>
      <c r="I768" t="str">
        <v>animation</v>
      </c>
      <c r="J768" t="str">
        <v>rstats</v>
      </c>
      <c r="Q768">
        <f>IF(ISBLANK(F768),-1,COUNTIF(all_tags[],F768)-COUNTIF(all_tags[category],F768))</f>
        <v>1</v>
      </c>
      <c r="R768">
        <f>IF(ISBLANK(G768),-1,COUNTIF(all_tags[],G768)-COUNTIF(all_tags[category],G768))</f>
        <v>1</v>
      </c>
      <c r="S768">
        <f>IF(ISBLANK(H768),-1,COUNTIF(all_tags[],H768)-COUNTIF(all_tags[category],H768))</f>
        <v>1</v>
      </c>
      <c r="T768">
        <f>IF(ISBLANK(I768),-1,COUNTIF(all_tags[],I768)-COUNTIF(all_tags[category],I768))</f>
        <v>1</v>
      </c>
      <c r="U768">
        <f>IF(ISBLANK(J768),-1,COUNTIF(all_tags[],J768)-COUNTIF(all_tags[category],J768))</f>
        <v>1</v>
      </c>
      <c r="V768">
        <f>IF(ISBLANK(K768),-1,COUNTIF(all_tags[],K768)-COUNTIF(all_tags[category],K768))</f>
        <v>-1</v>
      </c>
      <c r="W768">
        <f>IF(ISBLANK(L768),-1,COUNTIF(all_tags[],L768)-COUNTIF(all_tags[category],L768))</f>
        <v>-1</v>
      </c>
      <c r="X768">
        <f>IF(ISBLANK(M768),-1,COUNTIF(all_tags[],M768)-COUNTIF(all_tags[category],M768))</f>
        <v>-1</v>
      </c>
      <c r="Y768">
        <f>IF(ISBLANK(N768),-1,COUNTIF(all_tags[],N768)-COUNTIF(all_tags[category],N768))</f>
        <v>-1</v>
      </c>
      <c r="Z768">
        <f>IF(ISBLANK(O768),-1,COUNTIF(all_tags[],O768)-COUNTIF(all_tags[category],O768))</f>
        <v>-1</v>
      </c>
      <c r="AB768" t="str">
        <f>Table5[[#This Row],[link_id]]</f>
        <v>L01603</v>
      </c>
      <c r="AC768" s="5" t="str">
        <f>_xlfn.TEXTJOIN("#",TRUE,
IFERROR(VLOOKUP($F768,all_tags[format],1,FALSE),""),
IFERROR(VLOOKUP($G768,all_tags[format],1,FALSE),""),
IFERROR(VLOOKUP($H768,all_tags[format],1,FALSE),""),
IFERROR(VLOOKUP($I768,all_tags[format],1,FALSE),""),
IFERROR(VLOOKUP($J768,all_tags[format],1,FALSE),""),
IFERROR(VLOOKUP($K768,all_tags[format],1,FALSE),""),
IFERROR(VLOOKUP($L768,all_tags[format],1,FALSE),""),
IFERROR(VLOOKUP($M768,all_tags[format],1,FALSE),""),
IFERROR(VLOOKUP($N768,all_tags[format],1,FALSE),""),
IFERROR(VLOOKUP($O768,all_tags[format],1,FALSE),"")
)</f>
        <v/>
      </c>
      <c r="AD768" s="5" t="str">
        <f>_xlfn.TEXTJOIN("#",TRUE,
IFERROR(VLOOKUP($F768,all_tags[type],1,FALSE),""),
IFERROR(VLOOKUP($G768,all_tags[type],1,FALSE),""),
IFERROR(VLOOKUP($H768,all_tags[type],1,FALSE),""),
IFERROR(VLOOKUP($I768,all_tags[type],1,FALSE),""),
IFERROR(VLOOKUP($J768,all_tags[type],1,FALSE),""),
IFERROR(VLOOKUP($K768,all_tags[type],1,FALSE),""),
IFERROR(VLOOKUP($L768,all_tags[type],1,FALSE),""),
IFERROR(VLOOKUP($M768,all_tags[type],1,FALSE),""),
IFERROR(VLOOKUP($N768,all_tags[type],1,FALSE),""),
IFERROR(VLOOKUP($O768,all_tags[type],1,FALSE),"")
)</f>
        <v>tutorial</v>
      </c>
      <c r="AE768" s="5" t="str">
        <f>_xlfn.TEXTJOIN("#",TRUE,
IFERROR(VLOOKUP($F768,all_tags[level],1,FALSE),""),
IFERROR(VLOOKUP($G768,all_tags[level],1,FALSE),""),
IFERROR(VLOOKUP($H768,all_tags[level],1,FALSE),""),
IFERROR(VLOOKUP($I768,all_tags[level],1,FALSE),""),
IFERROR(VLOOKUP($J768,all_tags[level],1,FALSE),""),
IFERROR(VLOOKUP($K768,all_tags[level],1,FALSE),""),
IFERROR(VLOOKUP($L768,all_tags[level],1,FALSE),""),
IFERROR(VLOOKUP($M768,all_tags[level],1,FALSE),""),
IFERROR(VLOOKUP($N768,all_tags[level],1,FALSE),""),
IFERROR(VLOOKUP($O768,all_tags[level],1,FALSE),"")
)</f>
        <v/>
      </c>
      <c r="AF768" s="5" t="str">
        <f>_xlfn.TEXTJOIN("#",TRUE,
IFERROR(VLOOKUP($F768,all_tags[style],1,FALSE),""),
IFERROR(VLOOKUP($G768,all_tags[style],1,FALSE),""),
IFERROR(VLOOKUP($H768,all_tags[style],1,FALSE),""),
IFERROR(VLOOKUP($I768,all_tags[style],1,FALSE),""),
IFERROR(VLOOKUP($J768,all_tags[style],1,FALSE),""),
IFERROR(VLOOKUP($K768,all_tags[style],1,FALSE),""),
IFERROR(VLOOKUP($L768,all_tags[style],1,FALSE),""),
IFERROR(VLOOKUP($M768,all_tags[style],1,FALSE),""),
IFERROR(VLOOKUP($N768,all_tags[style],1,FALSE),""),
IFERROR(VLOOKUP($O768,all_tags[style],1,FALSE),"")
)</f>
        <v/>
      </c>
      <c r="AG768" s="5" t="str">
        <f>_xlfn.TEXTJOIN("#",TRUE,
IFERROR(VLOOKUP($F768,all_tags[theme],1,FALSE),""),
IFERROR(VLOOKUP($G768,all_tags[theme],1,FALSE),""),
IFERROR(VLOOKUP($H768,all_tags[theme],1,FALSE),""),
IFERROR(VLOOKUP($I768,all_tags[theme],1,FALSE),""),
IFERROR(VLOOKUP($J768,all_tags[theme],1,FALSE),""),
IFERROR(VLOOKUP($K768,all_tags[theme],1,FALSE),""),
IFERROR(VLOOKUP($L768,all_tags[theme],1,FALSE),""),
IFERROR(VLOOKUP($M768,all_tags[theme],1,FALSE),""),
IFERROR(VLOOKUP($N768,all_tags[theme],1,FALSE),""),
IFERROR(VLOOKUP($O768,all_tags[theme],1,FALSE),"")
)</f>
        <v>data-viz</v>
      </c>
      <c r="AH768" s="5" t="str">
        <f>_xlfn.TEXTJOIN("#",TRUE,
IFERROR(VLOOKUP($F768,all_tags[topic],1,FALSE),""),
IFERROR(VLOOKUP($G768,all_tags[topic],1,FALSE),""),
IFERROR(VLOOKUP($H768,all_tags[topic],1,FALSE),""),
IFERROR(VLOOKUP($I768,all_tags[topic],1,FALSE),""),
IFERROR(VLOOKUP($J768,all_tags[topic],1,FALSE),""),
IFERROR(VLOOKUP($K768,all_tags[topic],1,FALSE),""),
IFERROR(VLOOKUP($L768,all_tags[topic],1,FALSE),""),
IFERROR(VLOOKUP($M768,all_tags[topic],1,FALSE),""),
IFERROR(VLOOKUP($N768,all_tags[topic],1,FALSE),""),
IFERROR(VLOOKUP($O768,all_tags[topic],1,FALSE),"")
)</f>
        <v>technology</v>
      </c>
      <c r="AI768" s="5" t="str">
        <f>_xlfn.TEXTJOIN("#",TRUE,
IFERROR(VLOOKUP($F768,all_tags[area],1,FALSE),""),
IFERROR(VLOOKUP($G768,all_tags[area],1,FALSE),""),
IFERROR(VLOOKUP($H768,all_tags[area],1,FALSE),""),
IFERROR(VLOOKUP($I768,all_tags[area],1,FALSE),""),
IFERROR(VLOOKUP($J768,all_tags[area],1,FALSE),""),
IFERROR(VLOOKUP($K768,all_tags[area],1,FALSE),""),
IFERROR(VLOOKUP($L768,all_tags[area],1,FALSE),""),
IFERROR(VLOOKUP($M768,all_tags[area],1,FALSE),""),
IFERROR(VLOOKUP($N768,all_tags[area],1,FALSE),""),
IFERROR(VLOOKUP($O768,all_tags[area],1,FALSE),"")
)</f>
        <v>animation</v>
      </c>
      <c r="AJ768" s="5" t="str">
        <f>_xlfn.TEXTJOIN("#",TRUE,
IFERROR(VLOOKUP($F768,all_tags[technology],1,FALSE),""),
IFERROR(VLOOKUP($G768,all_tags[technology],1,FALSE),""),
IFERROR(VLOOKUP($H768,all_tags[technology],1,FALSE),""),
IFERROR(VLOOKUP($I768,all_tags[technology],1,FALSE),""),
IFERROR(VLOOKUP($J768,all_tags[technology],1,FALSE),""),
IFERROR(VLOOKUP($K768,all_tags[technology],1,FALSE),""),
IFERROR(VLOOKUP($L768,all_tags[technology],1,FALSE),""),
IFERROR(VLOOKUP($M768,all_tags[technology],1,FALSE),""),
IFERROR(VLOOKUP($N768,all_tags[technology],1,FALSE),""),
IFERROR(VLOOKUP($O768,all_tags[technology],1,FALSE),"")
)</f>
        <v>rstats</v>
      </c>
      <c r="AK768" s="5" t="str">
        <f>_xlfn.TEXTJOIN("#",TRUE,
IFERROR(VLOOKUP($F768,all_tags[other],1,FALSE),""),
IFERROR(VLOOKUP($G768,all_tags[other],1,FALSE),""),
IFERROR(VLOOKUP($H768,all_tags[other],1,FALSE),""),
IFERROR(VLOOKUP($I768,all_tags[other],1,FALSE),""),
IFERROR(VLOOKUP($J768,all_tags[other],1,FALSE),""),
IFERROR(VLOOKUP($K768,all_tags[other],1,FALSE),""),
IFERROR(VLOOKUP($L768,all_tags[other],1,FALSE),""),
IFERROR(VLOOKUP($M768,all_tags[other],1,FALSE),""),
IFERROR(VLOOKUP($N768,all_tags[other],1,FALSE),""),
IFERROR(VLOOKUP($O768,all_tags[other],1,FALSE),"")
)</f>
        <v/>
      </c>
      <c r="AL768" t="str">
        <f t="shared" si="11"/>
        <v>tutorial;data-viz;technology;animation;rstats</v>
      </c>
    </row>
    <row r="769" spans="1:38" x14ac:dyDescent="0.25">
      <c r="A769" t="str">
        <f>source_data[[#This Row],[link_id]]</f>
        <v>L01607</v>
      </c>
      <c r="B769" t="str">
        <f>source_data[[#This Row],[link]]</f>
        <v>https://observablehq.com/collection/%40info474/teaching-process</v>
      </c>
      <c r="C769" t="str">
        <f>source_data[[#This Row],[article_title]]</f>
        <v>Spring 2020 Info Vis - Teaching Process</v>
      </c>
      <c r="D769" t="str">
        <f>source_data[[#This Row],[concatenate]]</f>
        <v>course;data-viz</v>
      </c>
      <c r="E769">
        <f>source_data[[#This Row],[tag_count]]</f>
        <v>3</v>
      </c>
      <c r="F769" t="str" cm="1">
        <f t="array" ref="F769:G769">_xlfn.TEXTSPLIT(Table5[[#This Row],[concatenate]],";")</f>
        <v>course</v>
      </c>
      <c r="G769" t="str">
        <v>data-viz</v>
      </c>
      <c r="Q769">
        <f>IF(ISBLANK(F769),-1,COUNTIF(all_tags[],F769)-COUNTIF(all_tags[category],F769))</f>
        <v>1</v>
      </c>
      <c r="R769">
        <f>IF(ISBLANK(G769),-1,COUNTIF(all_tags[],G769)-COUNTIF(all_tags[category],G769))</f>
        <v>1</v>
      </c>
      <c r="S769">
        <f>IF(ISBLANK(H769),-1,COUNTIF(all_tags[],H769)-COUNTIF(all_tags[category],H769))</f>
        <v>-1</v>
      </c>
      <c r="T769">
        <f>IF(ISBLANK(I769),-1,COUNTIF(all_tags[],I769)-COUNTIF(all_tags[category],I769))</f>
        <v>-1</v>
      </c>
      <c r="U769">
        <f>IF(ISBLANK(J769),-1,COUNTIF(all_tags[],J769)-COUNTIF(all_tags[category],J769))</f>
        <v>-1</v>
      </c>
      <c r="V769">
        <f>IF(ISBLANK(K769),-1,COUNTIF(all_tags[],K769)-COUNTIF(all_tags[category],K769))</f>
        <v>-1</v>
      </c>
      <c r="W769">
        <f>IF(ISBLANK(L769),-1,COUNTIF(all_tags[],L769)-COUNTIF(all_tags[category],L769))</f>
        <v>-1</v>
      </c>
      <c r="X769">
        <f>IF(ISBLANK(M769),-1,COUNTIF(all_tags[],M769)-COUNTIF(all_tags[category],M769))</f>
        <v>-1</v>
      </c>
      <c r="Y769">
        <f>IF(ISBLANK(N769),-1,COUNTIF(all_tags[],N769)-COUNTIF(all_tags[category],N769))</f>
        <v>-1</v>
      </c>
      <c r="Z769">
        <f>IF(ISBLANK(O769),-1,COUNTIF(all_tags[],O769)-COUNTIF(all_tags[category],O769))</f>
        <v>-1</v>
      </c>
      <c r="AB769" t="str">
        <f>Table5[[#This Row],[link_id]]</f>
        <v>L01607</v>
      </c>
      <c r="AC769" s="5" t="str">
        <f>_xlfn.TEXTJOIN("#",TRUE,
IFERROR(VLOOKUP($F769,all_tags[format],1,FALSE),""),
IFERROR(VLOOKUP($G769,all_tags[format],1,FALSE),""),
IFERROR(VLOOKUP($H769,all_tags[format],1,FALSE),""),
IFERROR(VLOOKUP($I769,all_tags[format],1,FALSE),""),
IFERROR(VLOOKUP($J769,all_tags[format],1,FALSE),""),
IFERROR(VLOOKUP($K769,all_tags[format],1,FALSE),""),
IFERROR(VLOOKUP($L769,all_tags[format],1,FALSE),""),
IFERROR(VLOOKUP($M769,all_tags[format],1,FALSE),""),
IFERROR(VLOOKUP($N769,all_tags[format],1,FALSE),""),
IFERROR(VLOOKUP($O769,all_tags[format],1,FALSE),"")
)</f>
        <v>course</v>
      </c>
      <c r="AD769" s="5" t="str">
        <f>_xlfn.TEXTJOIN("#",TRUE,
IFERROR(VLOOKUP($F769,all_tags[type],1,FALSE),""),
IFERROR(VLOOKUP($G769,all_tags[type],1,FALSE),""),
IFERROR(VLOOKUP($H769,all_tags[type],1,FALSE),""),
IFERROR(VLOOKUP($I769,all_tags[type],1,FALSE),""),
IFERROR(VLOOKUP($J769,all_tags[type],1,FALSE),""),
IFERROR(VLOOKUP($K769,all_tags[type],1,FALSE),""),
IFERROR(VLOOKUP($L769,all_tags[type],1,FALSE),""),
IFERROR(VLOOKUP($M769,all_tags[type],1,FALSE),""),
IFERROR(VLOOKUP($N769,all_tags[type],1,FALSE),""),
IFERROR(VLOOKUP($O769,all_tags[type],1,FALSE),"")
)</f>
        <v/>
      </c>
      <c r="AE769" s="5" t="str">
        <f>_xlfn.TEXTJOIN("#",TRUE,
IFERROR(VLOOKUP($F769,all_tags[level],1,FALSE),""),
IFERROR(VLOOKUP($G769,all_tags[level],1,FALSE),""),
IFERROR(VLOOKUP($H769,all_tags[level],1,FALSE),""),
IFERROR(VLOOKUP($I769,all_tags[level],1,FALSE),""),
IFERROR(VLOOKUP($J769,all_tags[level],1,FALSE),""),
IFERROR(VLOOKUP($K769,all_tags[level],1,FALSE),""),
IFERROR(VLOOKUP($L769,all_tags[level],1,FALSE),""),
IFERROR(VLOOKUP($M769,all_tags[level],1,FALSE),""),
IFERROR(VLOOKUP($N769,all_tags[level],1,FALSE),""),
IFERROR(VLOOKUP($O769,all_tags[level],1,FALSE),"")
)</f>
        <v/>
      </c>
      <c r="AF769" s="5" t="str">
        <f>_xlfn.TEXTJOIN("#",TRUE,
IFERROR(VLOOKUP($F769,all_tags[style],1,FALSE),""),
IFERROR(VLOOKUP($G769,all_tags[style],1,FALSE),""),
IFERROR(VLOOKUP($H769,all_tags[style],1,FALSE),""),
IFERROR(VLOOKUP($I769,all_tags[style],1,FALSE),""),
IFERROR(VLOOKUP($J769,all_tags[style],1,FALSE),""),
IFERROR(VLOOKUP($K769,all_tags[style],1,FALSE),""),
IFERROR(VLOOKUP($L769,all_tags[style],1,FALSE),""),
IFERROR(VLOOKUP($M769,all_tags[style],1,FALSE),""),
IFERROR(VLOOKUP($N769,all_tags[style],1,FALSE),""),
IFERROR(VLOOKUP($O769,all_tags[style],1,FALSE),"")
)</f>
        <v/>
      </c>
      <c r="AG769" s="5" t="str">
        <f>_xlfn.TEXTJOIN("#",TRUE,
IFERROR(VLOOKUP($F769,all_tags[theme],1,FALSE),""),
IFERROR(VLOOKUP($G769,all_tags[theme],1,FALSE),""),
IFERROR(VLOOKUP($H769,all_tags[theme],1,FALSE),""),
IFERROR(VLOOKUP($I769,all_tags[theme],1,FALSE),""),
IFERROR(VLOOKUP($J769,all_tags[theme],1,FALSE),""),
IFERROR(VLOOKUP($K769,all_tags[theme],1,FALSE),""),
IFERROR(VLOOKUP($L769,all_tags[theme],1,FALSE),""),
IFERROR(VLOOKUP($M769,all_tags[theme],1,FALSE),""),
IFERROR(VLOOKUP($N769,all_tags[theme],1,FALSE),""),
IFERROR(VLOOKUP($O769,all_tags[theme],1,FALSE),"")
)</f>
        <v>data-viz</v>
      </c>
      <c r="AH769" s="5" t="str">
        <f>_xlfn.TEXTJOIN("#",TRUE,
IFERROR(VLOOKUP($F769,all_tags[topic],1,FALSE),""),
IFERROR(VLOOKUP($G769,all_tags[topic],1,FALSE),""),
IFERROR(VLOOKUP($H769,all_tags[topic],1,FALSE),""),
IFERROR(VLOOKUP($I769,all_tags[topic],1,FALSE),""),
IFERROR(VLOOKUP($J769,all_tags[topic],1,FALSE),""),
IFERROR(VLOOKUP($K769,all_tags[topic],1,FALSE),""),
IFERROR(VLOOKUP($L769,all_tags[topic],1,FALSE),""),
IFERROR(VLOOKUP($M769,all_tags[topic],1,FALSE),""),
IFERROR(VLOOKUP($N769,all_tags[topic],1,FALSE),""),
IFERROR(VLOOKUP($O769,all_tags[topic],1,FALSE),"")
)</f>
        <v/>
      </c>
      <c r="AI769" s="5" t="str">
        <f>_xlfn.TEXTJOIN("#",TRUE,
IFERROR(VLOOKUP($F769,all_tags[area],1,FALSE),""),
IFERROR(VLOOKUP($G769,all_tags[area],1,FALSE),""),
IFERROR(VLOOKUP($H769,all_tags[area],1,FALSE),""),
IFERROR(VLOOKUP($I769,all_tags[area],1,FALSE),""),
IFERROR(VLOOKUP($J769,all_tags[area],1,FALSE),""),
IFERROR(VLOOKUP($K769,all_tags[area],1,FALSE),""),
IFERROR(VLOOKUP($L769,all_tags[area],1,FALSE),""),
IFERROR(VLOOKUP($M769,all_tags[area],1,FALSE),""),
IFERROR(VLOOKUP($N769,all_tags[area],1,FALSE),""),
IFERROR(VLOOKUP($O769,all_tags[area],1,FALSE),"")
)</f>
        <v/>
      </c>
      <c r="AJ769" s="5" t="str">
        <f>_xlfn.TEXTJOIN("#",TRUE,
IFERROR(VLOOKUP($F769,all_tags[technology],1,FALSE),""),
IFERROR(VLOOKUP($G769,all_tags[technology],1,FALSE),""),
IFERROR(VLOOKUP($H769,all_tags[technology],1,FALSE),""),
IFERROR(VLOOKUP($I769,all_tags[technology],1,FALSE),""),
IFERROR(VLOOKUP($J769,all_tags[technology],1,FALSE),""),
IFERROR(VLOOKUP($K769,all_tags[technology],1,FALSE),""),
IFERROR(VLOOKUP($L769,all_tags[technology],1,FALSE),""),
IFERROR(VLOOKUP($M769,all_tags[technology],1,FALSE),""),
IFERROR(VLOOKUP($N769,all_tags[technology],1,FALSE),""),
IFERROR(VLOOKUP($O769,all_tags[technology],1,FALSE),"")
)</f>
        <v/>
      </c>
      <c r="AK769" s="5" t="str">
        <f>_xlfn.TEXTJOIN("#",TRUE,
IFERROR(VLOOKUP($F769,all_tags[other],1,FALSE),""),
IFERROR(VLOOKUP($G769,all_tags[other],1,FALSE),""),
IFERROR(VLOOKUP($H769,all_tags[other],1,FALSE),""),
IFERROR(VLOOKUP($I769,all_tags[other],1,FALSE),""),
IFERROR(VLOOKUP($J769,all_tags[other],1,FALSE),""),
IFERROR(VLOOKUP($K769,all_tags[other],1,FALSE),""),
IFERROR(VLOOKUP($L769,all_tags[other],1,FALSE),""),
IFERROR(VLOOKUP($M769,all_tags[other],1,FALSE),""),
IFERROR(VLOOKUP($N769,all_tags[other],1,FALSE),""),
IFERROR(VLOOKUP($O769,all_tags[other],1,FALSE),"")
)</f>
        <v/>
      </c>
      <c r="AL769" t="str">
        <f t="shared" si="11"/>
        <v>course;data-viz</v>
      </c>
    </row>
    <row r="770" spans="1:38" x14ac:dyDescent="0.25">
      <c r="A770" t="str">
        <f>source_data[[#This Row],[link_id]]</f>
        <v>L01608</v>
      </c>
      <c r="B770" t="str">
        <f>source_data[[#This Row],[link]]</f>
        <v>https://towardsdatascience.com/variational-autoencoders-vaes-for-dummies-step-by-step-tutorial-69e6d1c9d8e9</v>
      </c>
      <c r="C770" t="str">
        <f>source_data[[#This Row],[article_title]]</f>
        <v>Variational Autoencoders (VAEs) for Dummies — Step By Step Tutorial</v>
      </c>
      <c r="D770" t="str">
        <f>source_data[[#This Row],[concatenate]]</f>
        <v>tutorial;fundamentals;technique;technology;generative</v>
      </c>
      <c r="E770">
        <f>source_data[[#This Row],[tag_count]]</f>
        <v>5</v>
      </c>
      <c r="F770" t="str" cm="1">
        <f t="array" ref="F770:J770">_xlfn.TEXTSPLIT(Table5[[#This Row],[concatenate]],";")</f>
        <v>tutorial</v>
      </c>
      <c r="G770" t="str">
        <v>fundamentals</v>
      </c>
      <c r="H770" t="str">
        <v>technique</v>
      </c>
      <c r="I770" t="str">
        <v>technology</v>
      </c>
      <c r="J770" t="str">
        <v>generative</v>
      </c>
      <c r="Q770">
        <f>IF(ISBLANK(F770),-1,COUNTIF(all_tags[],F770)-COUNTIF(all_tags[category],F770))</f>
        <v>1</v>
      </c>
      <c r="R770">
        <f>IF(ISBLANK(G770),-1,COUNTIF(all_tags[],G770)-COUNTIF(all_tags[category],G770))</f>
        <v>1</v>
      </c>
      <c r="S770">
        <f>IF(ISBLANK(H770),-1,COUNTIF(all_tags[],H770)-COUNTIF(all_tags[category],H770))</f>
        <v>1</v>
      </c>
      <c r="T770">
        <f>IF(ISBLANK(I770),-1,COUNTIF(all_tags[],I770)-COUNTIF(all_tags[category],I770))</f>
        <v>1</v>
      </c>
      <c r="U770">
        <f>IF(ISBLANK(J770),-1,COUNTIF(all_tags[],J770)-COUNTIF(all_tags[category],J770))</f>
        <v>1</v>
      </c>
      <c r="V770">
        <f>IF(ISBLANK(K770),-1,COUNTIF(all_tags[],K770)-COUNTIF(all_tags[category],K770))</f>
        <v>-1</v>
      </c>
      <c r="W770">
        <f>IF(ISBLANK(L770),-1,COUNTIF(all_tags[],L770)-COUNTIF(all_tags[category],L770))</f>
        <v>-1</v>
      </c>
      <c r="X770">
        <f>IF(ISBLANK(M770),-1,COUNTIF(all_tags[],M770)-COUNTIF(all_tags[category],M770))</f>
        <v>-1</v>
      </c>
      <c r="Y770">
        <f>IF(ISBLANK(N770),-1,COUNTIF(all_tags[],N770)-COUNTIF(all_tags[category],N770))</f>
        <v>-1</v>
      </c>
      <c r="Z770">
        <f>IF(ISBLANK(O770),-1,COUNTIF(all_tags[],O770)-COUNTIF(all_tags[category],O770))</f>
        <v>-1</v>
      </c>
      <c r="AB770" t="str">
        <f>Table5[[#This Row],[link_id]]</f>
        <v>L01608</v>
      </c>
      <c r="AC770" s="5" t="str">
        <f>_xlfn.TEXTJOIN("#",TRUE,
IFERROR(VLOOKUP($F770,all_tags[format],1,FALSE),""),
IFERROR(VLOOKUP($G770,all_tags[format],1,FALSE),""),
IFERROR(VLOOKUP($H770,all_tags[format],1,FALSE),""),
IFERROR(VLOOKUP($I770,all_tags[format],1,FALSE),""),
IFERROR(VLOOKUP($J770,all_tags[format],1,FALSE),""),
IFERROR(VLOOKUP($K770,all_tags[format],1,FALSE),""),
IFERROR(VLOOKUP($L770,all_tags[format],1,FALSE),""),
IFERROR(VLOOKUP($M770,all_tags[format],1,FALSE),""),
IFERROR(VLOOKUP($N770,all_tags[format],1,FALSE),""),
IFERROR(VLOOKUP($O770,all_tags[format],1,FALSE),"")
)</f>
        <v/>
      </c>
      <c r="AD770" s="5" t="str">
        <f>_xlfn.TEXTJOIN("#",TRUE,
IFERROR(VLOOKUP($F770,all_tags[type],1,FALSE),""),
IFERROR(VLOOKUP($G770,all_tags[type],1,FALSE),""),
IFERROR(VLOOKUP($H770,all_tags[type],1,FALSE),""),
IFERROR(VLOOKUP($I770,all_tags[type],1,FALSE),""),
IFERROR(VLOOKUP($J770,all_tags[type],1,FALSE),""),
IFERROR(VLOOKUP($K770,all_tags[type],1,FALSE),""),
IFERROR(VLOOKUP($L770,all_tags[type],1,FALSE),""),
IFERROR(VLOOKUP($M770,all_tags[type],1,FALSE),""),
IFERROR(VLOOKUP($N770,all_tags[type],1,FALSE),""),
IFERROR(VLOOKUP($O770,all_tags[type],1,FALSE),"")
)</f>
        <v>tutorial</v>
      </c>
      <c r="AE770" s="5" t="str">
        <f>_xlfn.TEXTJOIN("#",TRUE,
IFERROR(VLOOKUP($F770,all_tags[level],1,FALSE),""),
IFERROR(VLOOKUP($G770,all_tags[level],1,FALSE),""),
IFERROR(VLOOKUP($H770,all_tags[level],1,FALSE),""),
IFERROR(VLOOKUP($I770,all_tags[level],1,FALSE),""),
IFERROR(VLOOKUP($J770,all_tags[level],1,FALSE),""),
IFERROR(VLOOKUP($K770,all_tags[level],1,FALSE),""),
IFERROR(VLOOKUP($L770,all_tags[level],1,FALSE),""),
IFERROR(VLOOKUP($M770,all_tags[level],1,FALSE),""),
IFERROR(VLOOKUP($N770,all_tags[level],1,FALSE),""),
IFERROR(VLOOKUP($O770,all_tags[level],1,FALSE),"")
)</f>
        <v>fundamentals</v>
      </c>
      <c r="AF770" s="5" t="str">
        <f>_xlfn.TEXTJOIN("#",TRUE,
IFERROR(VLOOKUP($F770,all_tags[style],1,FALSE),""),
IFERROR(VLOOKUP($G770,all_tags[style],1,FALSE),""),
IFERROR(VLOOKUP($H770,all_tags[style],1,FALSE),""),
IFERROR(VLOOKUP($I770,all_tags[style],1,FALSE),""),
IFERROR(VLOOKUP($J770,all_tags[style],1,FALSE),""),
IFERROR(VLOOKUP($K770,all_tags[style],1,FALSE),""),
IFERROR(VLOOKUP($L770,all_tags[style],1,FALSE),""),
IFERROR(VLOOKUP($M770,all_tags[style],1,FALSE),""),
IFERROR(VLOOKUP($N770,all_tags[style],1,FALSE),""),
IFERROR(VLOOKUP($O770,all_tags[style],1,FALSE),"")
)</f>
        <v/>
      </c>
      <c r="AG770" s="5" t="str">
        <f>_xlfn.TEXTJOIN("#",TRUE,
IFERROR(VLOOKUP($F770,all_tags[theme],1,FALSE),""),
IFERROR(VLOOKUP($G770,all_tags[theme],1,FALSE),""),
IFERROR(VLOOKUP($H770,all_tags[theme],1,FALSE),""),
IFERROR(VLOOKUP($I770,all_tags[theme],1,FALSE),""),
IFERROR(VLOOKUP($J770,all_tags[theme],1,FALSE),""),
IFERROR(VLOOKUP($K770,all_tags[theme],1,FALSE),""),
IFERROR(VLOOKUP($L770,all_tags[theme],1,FALSE),""),
IFERROR(VLOOKUP($M770,all_tags[theme],1,FALSE),""),
IFERROR(VLOOKUP($N770,all_tags[theme],1,FALSE),""),
IFERROR(VLOOKUP($O770,all_tags[theme],1,FALSE),"")
)</f>
        <v/>
      </c>
      <c r="AH770" s="5" t="str">
        <f>_xlfn.TEXTJOIN("#",TRUE,
IFERROR(VLOOKUP($F770,all_tags[topic],1,FALSE),""),
IFERROR(VLOOKUP($G770,all_tags[topic],1,FALSE),""),
IFERROR(VLOOKUP($H770,all_tags[topic],1,FALSE),""),
IFERROR(VLOOKUP($I770,all_tags[topic],1,FALSE),""),
IFERROR(VLOOKUP($J770,all_tags[topic],1,FALSE),""),
IFERROR(VLOOKUP($K770,all_tags[topic],1,FALSE),""),
IFERROR(VLOOKUP($L770,all_tags[topic],1,FALSE),""),
IFERROR(VLOOKUP($M770,all_tags[topic],1,FALSE),""),
IFERROR(VLOOKUP($N770,all_tags[topic],1,FALSE),""),
IFERROR(VLOOKUP($O770,all_tags[topic],1,FALSE),"")
)</f>
        <v>technique#technology</v>
      </c>
      <c r="AI770" s="5" t="str">
        <f>_xlfn.TEXTJOIN("#",TRUE,
IFERROR(VLOOKUP($F770,all_tags[area],1,FALSE),""),
IFERROR(VLOOKUP($G770,all_tags[area],1,FALSE),""),
IFERROR(VLOOKUP($H770,all_tags[area],1,FALSE),""),
IFERROR(VLOOKUP($I770,all_tags[area],1,FALSE),""),
IFERROR(VLOOKUP($J770,all_tags[area],1,FALSE),""),
IFERROR(VLOOKUP($K770,all_tags[area],1,FALSE),""),
IFERROR(VLOOKUP($L770,all_tags[area],1,FALSE),""),
IFERROR(VLOOKUP($M770,all_tags[area],1,FALSE),""),
IFERROR(VLOOKUP($N770,all_tags[area],1,FALSE),""),
IFERROR(VLOOKUP($O770,all_tags[area],1,FALSE),"")
)</f>
        <v/>
      </c>
      <c r="AJ770" s="5" t="str">
        <f>_xlfn.TEXTJOIN("#",TRUE,
IFERROR(VLOOKUP($F770,all_tags[technology],1,FALSE),""),
IFERROR(VLOOKUP($G770,all_tags[technology],1,FALSE),""),
IFERROR(VLOOKUP($H770,all_tags[technology],1,FALSE),""),
IFERROR(VLOOKUP($I770,all_tags[technology],1,FALSE),""),
IFERROR(VLOOKUP($J770,all_tags[technology],1,FALSE),""),
IFERROR(VLOOKUP($K770,all_tags[technology],1,FALSE),""),
IFERROR(VLOOKUP($L770,all_tags[technology],1,FALSE),""),
IFERROR(VLOOKUP($M770,all_tags[technology],1,FALSE),""),
IFERROR(VLOOKUP($N770,all_tags[technology],1,FALSE),""),
IFERROR(VLOOKUP($O770,all_tags[technology],1,FALSE),"")
)</f>
        <v>generative</v>
      </c>
      <c r="AK770" s="5" t="str">
        <f>_xlfn.TEXTJOIN("#",TRUE,
IFERROR(VLOOKUP($F770,all_tags[other],1,FALSE),""),
IFERROR(VLOOKUP($G770,all_tags[other],1,FALSE),""),
IFERROR(VLOOKUP($H770,all_tags[other],1,FALSE),""),
IFERROR(VLOOKUP($I770,all_tags[other],1,FALSE),""),
IFERROR(VLOOKUP($J770,all_tags[other],1,FALSE),""),
IFERROR(VLOOKUP($K770,all_tags[other],1,FALSE),""),
IFERROR(VLOOKUP($L770,all_tags[other],1,FALSE),""),
IFERROR(VLOOKUP($M770,all_tags[other],1,FALSE),""),
IFERROR(VLOOKUP($N770,all_tags[other],1,FALSE),""),
IFERROR(VLOOKUP($O770,all_tags[other],1,FALSE),"")
)</f>
        <v/>
      </c>
      <c r="AL770" t="str">
        <f t="shared" si="11"/>
        <v>tutorial;fundamentals;technique;technology;generative</v>
      </c>
    </row>
    <row r="771" spans="1:38" x14ac:dyDescent="0.25">
      <c r="A771" t="str">
        <f>source_data[[#This Row],[link_id]]</f>
        <v>L01609</v>
      </c>
      <c r="B771" t="str">
        <f>source_data[[#This Row],[link]]</f>
        <v>https://towardsdatascience.com/stream-learning-in-energy-iot-systems-11f6ef089390</v>
      </c>
      <c r="C771" t="str">
        <f>source_data[[#This Row],[article_title]]</f>
        <v>Stream Learning in Energy IoT Systems</v>
      </c>
      <c r="D771" t="str">
        <f>source_data[[#This Row],[concatenate]]</f>
        <v>case;explainer;technique;ml;analytics</v>
      </c>
      <c r="E771">
        <f>source_data[[#This Row],[tag_count]]</f>
        <v>5</v>
      </c>
      <c r="F771" t="str" cm="1">
        <f t="array" ref="F771:J771">_xlfn.TEXTSPLIT(Table5[[#This Row],[concatenate]],";")</f>
        <v>case</v>
      </c>
      <c r="G771" t="str">
        <v>explainer</v>
      </c>
      <c r="H771" t="str">
        <v>technique</v>
      </c>
      <c r="I771" t="str">
        <v>ml</v>
      </c>
      <c r="J771" t="str">
        <v>analytics</v>
      </c>
      <c r="Q771">
        <f>IF(ISBLANK(F771),-1,COUNTIF(all_tags[],F771)-COUNTIF(all_tags[category],F771))</f>
        <v>1</v>
      </c>
      <c r="R771">
        <f>IF(ISBLANK(G771),-1,COUNTIF(all_tags[],G771)-COUNTIF(all_tags[category],G771))</f>
        <v>1</v>
      </c>
      <c r="S771">
        <f>IF(ISBLANK(H771),-1,COUNTIF(all_tags[],H771)-COUNTIF(all_tags[category],H771))</f>
        <v>1</v>
      </c>
      <c r="T771">
        <f>IF(ISBLANK(I771),-1,COUNTIF(all_tags[],I771)-COUNTIF(all_tags[category],I771))</f>
        <v>1</v>
      </c>
      <c r="U771">
        <f>IF(ISBLANK(J771),-1,COUNTIF(all_tags[],J771)-COUNTIF(all_tags[category],J771))</f>
        <v>1</v>
      </c>
      <c r="V771">
        <f>IF(ISBLANK(K771),-1,COUNTIF(all_tags[],K771)-COUNTIF(all_tags[category],K771))</f>
        <v>-1</v>
      </c>
      <c r="W771">
        <f>IF(ISBLANK(L771),-1,COUNTIF(all_tags[],L771)-COUNTIF(all_tags[category],L771))</f>
        <v>-1</v>
      </c>
      <c r="X771">
        <f>IF(ISBLANK(M771),-1,COUNTIF(all_tags[],M771)-COUNTIF(all_tags[category],M771))</f>
        <v>-1</v>
      </c>
      <c r="Y771">
        <f>IF(ISBLANK(N771),-1,COUNTIF(all_tags[],N771)-COUNTIF(all_tags[category],N771))</f>
        <v>-1</v>
      </c>
      <c r="Z771">
        <f>IF(ISBLANK(O771),-1,COUNTIF(all_tags[],O771)-COUNTIF(all_tags[category],O771))</f>
        <v>-1</v>
      </c>
      <c r="AB771" t="str">
        <f>Table5[[#This Row],[link_id]]</f>
        <v>L01609</v>
      </c>
      <c r="AC771" s="5" t="str">
        <f>_xlfn.TEXTJOIN("#",TRUE,
IFERROR(VLOOKUP($F771,all_tags[format],1,FALSE),""),
IFERROR(VLOOKUP($G771,all_tags[format],1,FALSE),""),
IFERROR(VLOOKUP($H771,all_tags[format],1,FALSE),""),
IFERROR(VLOOKUP($I771,all_tags[format],1,FALSE),""),
IFERROR(VLOOKUP($J771,all_tags[format],1,FALSE),""),
IFERROR(VLOOKUP($K771,all_tags[format],1,FALSE),""),
IFERROR(VLOOKUP($L771,all_tags[format],1,FALSE),""),
IFERROR(VLOOKUP($M771,all_tags[format],1,FALSE),""),
IFERROR(VLOOKUP($N771,all_tags[format],1,FALSE),""),
IFERROR(VLOOKUP($O771,all_tags[format],1,FALSE),"")
)</f>
        <v/>
      </c>
      <c r="AD771" s="5" t="str">
        <f>_xlfn.TEXTJOIN("#",TRUE,
IFERROR(VLOOKUP($F771,all_tags[type],1,FALSE),""),
IFERROR(VLOOKUP($G771,all_tags[type],1,FALSE),""),
IFERROR(VLOOKUP($H771,all_tags[type],1,FALSE),""),
IFERROR(VLOOKUP($I771,all_tags[type],1,FALSE),""),
IFERROR(VLOOKUP($J771,all_tags[type],1,FALSE),""),
IFERROR(VLOOKUP($K771,all_tags[type],1,FALSE),""),
IFERROR(VLOOKUP($L771,all_tags[type],1,FALSE),""),
IFERROR(VLOOKUP($M771,all_tags[type],1,FALSE),""),
IFERROR(VLOOKUP($N771,all_tags[type],1,FALSE),""),
IFERROR(VLOOKUP($O771,all_tags[type],1,FALSE),"")
)</f>
        <v>case</v>
      </c>
      <c r="AE771" s="5" t="str">
        <f>_xlfn.TEXTJOIN("#",TRUE,
IFERROR(VLOOKUP($F771,all_tags[level],1,FALSE),""),
IFERROR(VLOOKUP($G771,all_tags[level],1,FALSE),""),
IFERROR(VLOOKUP($H771,all_tags[level],1,FALSE),""),
IFERROR(VLOOKUP($I771,all_tags[level],1,FALSE),""),
IFERROR(VLOOKUP($J771,all_tags[level],1,FALSE),""),
IFERROR(VLOOKUP($K771,all_tags[level],1,FALSE),""),
IFERROR(VLOOKUP($L771,all_tags[level],1,FALSE),""),
IFERROR(VLOOKUP($M771,all_tags[level],1,FALSE),""),
IFERROR(VLOOKUP($N771,all_tags[level],1,FALSE),""),
IFERROR(VLOOKUP($O771,all_tags[level],1,FALSE),"")
)</f>
        <v>explainer</v>
      </c>
      <c r="AF771" s="5" t="str">
        <f>_xlfn.TEXTJOIN("#",TRUE,
IFERROR(VLOOKUP($F771,all_tags[style],1,FALSE),""),
IFERROR(VLOOKUP($G771,all_tags[style],1,FALSE),""),
IFERROR(VLOOKUP($H771,all_tags[style],1,FALSE),""),
IFERROR(VLOOKUP($I771,all_tags[style],1,FALSE),""),
IFERROR(VLOOKUP($J771,all_tags[style],1,FALSE),""),
IFERROR(VLOOKUP($K771,all_tags[style],1,FALSE),""),
IFERROR(VLOOKUP($L771,all_tags[style],1,FALSE),""),
IFERROR(VLOOKUP($M771,all_tags[style],1,FALSE),""),
IFERROR(VLOOKUP($N771,all_tags[style],1,FALSE),""),
IFERROR(VLOOKUP($O771,all_tags[style],1,FALSE),"")
)</f>
        <v/>
      </c>
      <c r="AG771" s="5" t="str">
        <f>_xlfn.TEXTJOIN("#",TRUE,
IFERROR(VLOOKUP($F771,all_tags[theme],1,FALSE),""),
IFERROR(VLOOKUP($G771,all_tags[theme],1,FALSE),""),
IFERROR(VLOOKUP($H771,all_tags[theme],1,FALSE),""),
IFERROR(VLOOKUP($I771,all_tags[theme],1,FALSE),""),
IFERROR(VLOOKUP($J771,all_tags[theme],1,FALSE),""),
IFERROR(VLOOKUP($K771,all_tags[theme],1,FALSE),""),
IFERROR(VLOOKUP($L771,all_tags[theme],1,FALSE),""),
IFERROR(VLOOKUP($M771,all_tags[theme],1,FALSE),""),
IFERROR(VLOOKUP($N771,all_tags[theme],1,FALSE),""),
IFERROR(VLOOKUP($O771,all_tags[theme],1,FALSE),"")
)</f>
        <v/>
      </c>
      <c r="AH771" s="5" t="str">
        <f>_xlfn.TEXTJOIN("#",TRUE,
IFERROR(VLOOKUP($F771,all_tags[topic],1,FALSE),""),
IFERROR(VLOOKUP($G771,all_tags[topic],1,FALSE),""),
IFERROR(VLOOKUP($H771,all_tags[topic],1,FALSE),""),
IFERROR(VLOOKUP($I771,all_tags[topic],1,FALSE),""),
IFERROR(VLOOKUP($J771,all_tags[topic],1,FALSE),""),
IFERROR(VLOOKUP($K771,all_tags[topic],1,FALSE),""),
IFERROR(VLOOKUP($L771,all_tags[topic],1,FALSE),""),
IFERROR(VLOOKUP($M771,all_tags[topic],1,FALSE),""),
IFERROR(VLOOKUP($N771,all_tags[topic],1,FALSE),""),
IFERROR(VLOOKUP($O771,all_tags[topic],1,FALSE),"")
)</f>
        <v>technique</v>
      </c>
      <c r="AI771" s="5" t="str">
        <f>_xlfn.TEXTJOIN("#",TRUE,
IFERROR(VLOOKUP($F771,all_tags[area],1,FALSE),""),
IFERROR(VLOOKUP($G771,all_tags[area],1,FALSE),""),
IFERROR(VLOOKUP($H771,all_tags[area],1,FALSE),""),
IFERROR(VLOOKUP($I771,all_tags[area],1,FALSE),""),
IFERROR(VLOOKUP($J771,all_tags[area],1,FALSE),""),
IFERROR(VLOOKUP($K771,all_tags[area],1,FALSE),""),
IFERROR(VLOOKUP($L771,all_tags[area],1,FALSE),""),
IFERROR(VLOOKUP($M771,all_tags[area],1,FALSE),""),
IFERROR(VLOOKUP($N771,all_tags[area],1,FALSE),""),
IFERROR(VLOOKUP($O771,all_tags[area],1,FALSE),"")
)</f>
        <v>ml#analytics</v>
      </c>
      <c r="AJ771" s="5" t="str">
        <f>_xlfn.TEXTJOIN("#",TRUE,
IFERROR(VLOOKUP($F771,all_tags[technology],1,FALSE),""),
IFERROR(VLOOKUP($G771,all_tags[technology],1,FALSE),""),
IFERROR(VLOOKUP($H771,all_tags[technology],1,FALSE),""),
IFERROR(VLOOKUP($I771,all_tags[technology],1,FALSE),""),
IFERROR(VLOOKUP($J771,all_tags[technology],1,FALSE),""),
IFERROR(VLOOKUP($K771,all_tags[technology],1,FALSE),""),
IFERROR(VLOOKUP($L771,all_tags[technology],1,FALSE),""),
IFERROR(VLOOKUP($M771,all_tags[technology],1,FALSE),""),
IFERROR(VLOOKUP($N771,all_tags[technology],1,FALSE),""),
IFERROR(VLOOKUP($O771,all_tags[technology],1,FALSE),"")
)</f>
        <v/>
      </c>
      <c r="AK771" s="5" t="str">
        <f>_xlfn.TEXTJOIN("#",TRUE,
IFERROR(VLOOKUP($F771,all_tags[other],1,FALSE),""),
IFERROR(VLOOKUP($G771,all_tags[other],1,FALSE),""),
IFERROR(VLOOKUP($H771,all_tags[other],1,FALSE),""),
IFERROR(VLOOKUP($I771,all_tags[other],1,FALSE),""),
IFERROR(VLOOKUP($J771,all_tags[other],1,FALSE),""),
IFERROR(VLOOKUP($K771,all_tags[other],1,FALSE),""),
IFERROR(VLOOKUP($L771,all_tags[other],1,FALSE),""),
IFERROR(VLOOKUP($M771,all_tags[other],1,FALSE),""),
IFERROR(VLOOKUP($N771,all_tags[other],1,FALSE),""),
IFERROR(VLOOKUP($O771,all_tags[other],1,FALSE),"")
)</f>
        <v/>
      </c>
      <c r="AL771" t="str">
        <f t="shared" ref="AL771:AL834" si="12">SUBSTITUTE(_xlfn.TEXTJOIN(";",TRUE,AC771:AK771),"#",";")</f>
        <v>case;explainer;technique;ml;analytics</v>
      </c>
    </row>
    <row r="772" spans="1:38" x14ac:dyDescent="0.25">
      <c r="A772" t="str">
        <f>source_data[[#This Row],[link_id]]</f>
        <v>L01610</v>
      </c>
      <c r="B772" t="str">
        <f>source_data[[#This Row],[link]]</f>
        <v>https://twitter.com/oliviacpaschal/status/1245711609890320386/photo/1</v>
      </c>
      <c r="C772" t="str">
        <f>source_data[[#This Row],[article_title]]</f>
        <v>Distorted map visualization</v>
      </c>
      <c r="D772" t="str">
        <f>source_data[[#This Row],[concatenate]]</f>
        <v>visual;dubious;data-viz;viztortion</v>
      </c>
      <c r="E772">
        <f>source_data[[#This Row],[tag_count]]</f>
        <v>5</v>
      </c>
      <c r="F772" t="str" cm="1">
        <f t="array" ref="F772:I772">_xlfn.TEXTSPLIT(Table5[[#This Row],[concatenate]],";")</f>
        <v>visual</v>
      </c>
      <c r="G772" t="str">
        <v>dubious</v>
      </c>
      <c r="H772" t="str">
        <v>data-viz</v>
      </c>
      <c r="I772" t="str">
        <v>viztortion</v>
      </c>
      <c r="Q772">
        <f>IF(ISBLANK(F772),-1,COUNTIF(all_tags[],F772)-COUNTIF(all_tags[category],F772))</f>
        <v>1</v>
      </c>
      <c r="R772">
        <f>IF(ISBLANK(G772),-1,COUNTIF(all_tags[],G772)-COUNTIF(all_tags[category],G772))</f>
        <v>1</v>
      </c>
      <c r="S772">
        <f>IF(ISBLANK(H772),-1,COUNTIF(all_tags[],H772)-COUNTIF(all_tags[category],H772))</f>
        <v>1</v>
      </c>
      <c r="T772">
        <f>IF(ISBLANK(I772),-1,COUNTIF(all_tags[],I772)-COUNTIF(all_tags[category],I772))</f>
        <v>1</v>
      </c>
      <c r="U772">
        <f>IF(ISBLANK(J772),-1,COUNTIF(all_tags[],J772)-COUNTIF(all_tags[category],J772))</f>
        <v>-1</v>
      </c>
      <c r="V772">
        <f>IF(ISBLANK(K772),-1,COUNTIF(all_tags[],K772)-COUNTIF(all_tags[category],K772))</f>
        <v>-1</v>
      </c>
      <c r="W772">
        <f>IF(ISBLANK(L772),-1,COUNTIF(all_tags[],L772)-COUNTIF(all_tags[category],L772))</f>
        <v>-1</v>
      </c>
      <c r="X772">
        <f>IF(ISBLANK(M772),-1,COUNTIF(all_tags[],M772)-COUNTIF(all_tags[category],M772))</f>
        <v>-1</v>
      </c>
      <c r="Y772">
        <f>IF(ISBLANK(N772),-1,COUNTIF(all_tags[],N772)-COUNTIF(all_tags[category],N772))</f>
        <v>-1</v>
      </c>
      <c r="Z772">
        <f>IF(ISBLANK(O772),-1,COUNTIF(all_tags[],O772)-COUNTIF(all_tags[category],O772))</f>
        <v>-1</v>
      </c>
      <c r="AB772" t="str">
        <f>Table5[[#This Row],[link_id]]</f>
        <v>L01610</v>
      </c>
      <c r="AC772" s="5" t="str">
        <f>_xlfn.TEXTJOIN("#",TRUE,
IFERROR(VLOOKUP($F772,all_tags[format],1,FALSE),""),
IFERROR(VLOOKUP($G772,all_tags[format],1,FALSE),""),
IFERROR(VLOOKUP($H772,all_tags[format],1,FALSE),""),
IFERROR(VLOOKUP($I772,all_tags[format],1,FALSE),""),
IFERROR(VLOOKUP($J772,all_tags[format],1,FALSE),""),
IFERROR(VLOOKUP($K772,all_tags[format],1,FALSE),""),
IFERROR(VLOOKUP($L772,all_tags[format],1,FALSE),""),
IFERROR(VLOOKUP($M772,all_tags[format],1,FALSE),""),
IFERROR(VLOOKUP($N772,all_tags[format],1,FALSE),""),
IFERROR(VLOOKUP($O772,all_tags[format],1,FALSE),"")
)</f>
        <v/>
      </c>
      <c r="AD772" s="5" t="str">
        <f>_xlfn.TEXTJOIN("#",TRUE,
IFERROR(VLOOKUP($F772,all_tags[type],1,FALSE),""),
IFERROR(VLOOKUP($G772,all_tags[type],1,FALSE),""),
IFERROR(VLOOKUP($H772,all_tags[type],1,FALSE),""),
IFERROR(VLOOKUP($I772,all_tags[type],1,FALSE),""),
IFERROR(VLOOKUP($J772,all_tags[type],1,FALSE),""),
IFERROR(VLOOKUP($K772,all_tags[type],1,FALSE),""),
IFERROR(VLOOKUP($L772,all_tags[type],1,FALSE),""),
IFERROR(VLOOKUP($M772,all_tags[type],1,FALSE),""),
IFERROR(VLOOKUP($N772,all_tags[type],1,FALSE),""),
IFERROR(VLOOKUP($O772,all_tags[type],1,FALSE),"")
)</f>
        <v>visual</v>
      </c>
      <c r="AE772" s="5" t="str">
        <f>_xlfn.TEXTJOIN("#",TRUE,
IFERROR(VLOOKUP($F772,all_tags[level],1,FALSE),""),
IFERROR(VLOOKUP($G772,all_tags[level],1,FALSE),""),
IFERROR(VLOOKUP($H772,all_tags[level],1,FALSE),""),
IFERROR(VLOOKUP($I772,all_tags[level],1,FALSE),""),
IFERROR(VLOOKUP($J772,all_tags[level],1,FALSE),""),
IFERROR(VLOOKUP($K772,all_tags[level],1,FALSE),""),
IFERROR(VLOOKUP($L772,all_tags[level],1,FALSE),""),
IFERROR(VLOOKUP($M772,all_tags[level],1,FALSE),""),
IFERROR(VLOOKUP($N772,all_tags[level],1,FALSE),""),
IFERROR(VLOOKUP($O772,all_tags[level],1,FALSE),"")
)</f>
        <v/>
      </c>
      <c r="AF772" s="5" t="str">
        <f>_xlfn.TEXTJOIN("#",TRUE,
IFERROR(VLOOKUP($F772,all_tags[style],1,FALSE),""),
IFERROR(VLOOKUP($G772,all_tags[style],1,FALSE),""),
IFERROR(VLOOKUP($H772,all_tags[style],1,FALSE),""),
IFERROR(VLOOKUP($I772,all_tags[style],1,FALSE),""),
IFERROR(VLOOKUP($J772,all_tags[style],1,FALSE),""),
IFERROR(VLOOKUP($K772,all_tags[style],1,FALSE),""),
IFERROR(VLOOKUP($L772,all_tags[style],1,FALSE),""),
IFERROR(VLOOKUP($M772,all_tags[style],1,FALSE),""),
IFERROR(VLOOKUP($N772,all_tags[style],1,FALSE),""),
IFERROR(VLOOKUP($O772,all_tags[style],1,FALSE),"")
)</f>
        <v>dubious</v>
      </c>
      <c r="AG772" s="5" t="str">
        <f>_xlfn.TEXTJOIN("#",TRUE,
IFERROR(VLOOKUP($F772,all_tags[theme],1,FALSE),""),
IFERROR(VLOOKUP($G772,all_tags[theme],1,FALSE),""),
IFERROR(VLOOKUP($H772,all_tags[theme],1,FALSE),""),
IFERROR(VLOOKUP($I772,all_tags[theme],1,FALSE),""),
IFERROR(VLOOKUP($J772,all_tags[theme],1,FALSE),""),
IFERROR(VLOOKUP($K772,all_tags[theme],1,FALSE),""),
IFERROR(VLOOKUP($L772,all_tags[theme],1,FALSE),""),
IFERROR(VLOOKUP($M772,all_tags[theme],1,FALSE),""),
IFERROR(VLOOKUP($N772,all_tags[theme],1,FALSE),""),
IFERROR(VLOOKUP($O772,all_tags[theme],1,FALSE),"")
)</f>
        <v>data-viz</v>
      </c>
      <c r="AH772" s="5" t="str">
        <f>_xlfn.TEXTJOIN("#",TRUE,
IFERROR(VLOOKUP($F772,all_tags[topic],1,FALSE),""),
IFERROR(VLOOKUP($G772,all_tags[topic],1,FALSE),""),
IFERROR(VLOOKUP($H772,all_tags[topic],1,FALSE),""),
IFERROR(VLOOKUP($I772,all_tags[topic],1,FALSE),""),
IFERROR(VLOOKUP($J772,all_tags[topic],1,FALSE),""),
IFERROR(VLOOKUP($K772,all_tags[topic],1,FALSE),""),
IFERROR(VLOOKUP($L772,all_tags[topic],1,FALSE),""),
IFERROR(VLOOKUP($M772,all_tags[topic],1,FALSE),""),
IFERROR(VLOOKUP($N772,all_tags[topic],1,FALSE),""),
IFERROR(VLOOKUP($O772,all_tags[topic],1,FALSE),"")
)</f>
        <v/>
      </c>
      <c r="AI772" s="5" t="str">
        <f>_xlfn.TEXTJOIN("#",TRUE,
IFERROR(VLOOKUP($F772,all_tags[area],1,FALSE),""),
IFERROR(VLOOKUP($G772,all_tags[area],1,FALSE),""),
IFERROR(VLOOKUP($H772,all_tags[area],1,FALSE),""),
IFERROR(VLOOKUP($I772,all_tags[area],1,FALSE),""),
IFERROR(VLOOKUP($J772,all_tags[area],1,FALSE),""),
IFERROR(VLOOKUP($K772,all_tags[area],1,FALSE),""),
IFERROR(VLOOKUP($L772,all_tags[area],1,FALSE),""),
IFERROR(VLOOKUP($M772,all_tags[area],1,FALSE),""),
IFERROR(VLOOKUP($N772,all_tags[area],1,FALSE),""),
IFERROR(VLOOKUP($O772,all_tags[area],1,FALSE),"")
)</f>
        <v/>
      </c>
      <c r="AJ772" s="5" t="str">
        <f>_xlfn.TEXTJOIN("#",TRUE,
IFERROR(VLOOKUP($F772,all_tags[technology],1,FALSE),""),
IFERROR(VLOOKUP($G772,all_tags[technology],1,FALSE),""),
IFERROR(VLOOKUP($H772,all_tags[technology],1,FALSE),""),
IFERROR(VLOOKUP($I772,all_tags[technology],1,FALSE),""),
IFERROR(VLOOKUP($J772,all_tags[technology],1,FALSE),""),
IFERROR(VLOOKUP($K772,all_tags[technology],1,FALSE),""),
IFERROR(VLOOKUP($L772,all_tags[technology],1,FALSE),""),
IFERROR(VLOOKUP($M772,all_tags[technology],1,FALSE),""),
IFERROR(VLOOKUP($N772,all_tags[technology],1,FALSE),""),
IFERROR(VLOOKUP($O772,all_tags[technology],1,FALSE),"")
)</f>
        <v/>
      </c>
      <c r="AK772" s="5" t="str">
        <f>_xlfn.TEXTJOIN("#",TRUE,
IFERROR(VLOOKUP($F772,all_tags[other],1,FALSE),""),
IFERROR(VLOOKUP($G772,all_tags[other],1,FALSE),""),
IFERROR(VLOOKUP($H772,all_tags[other],1,FALSE),""),
IFERROR(VLOOKUP($I772,all_tags[other],1,FALSE),""),
IFERROR(VLOOKUP($J772,all_tags[other],1,FALSE),""),
IFERROR(VLOOKUP($K772,all_tags[other],1,FALSE),""),
IFERROR(VLOOKUP($L772,all_tags[other],1,FALSE),""),
IFERROR(VLOOKUP($M772,all_tags[other],1,FALSE),""),
IFERROR(VLOOKUP($N772,all_tags[other],1,FALSE),""),
IFERROR(VLOOKUP($O772,all_tags[other],1,FALSE),"")
)</f>
        <v>viztortion</v>
      </c>
      <c r="AL772" t="str">
        <f t="shared" si="12"/>
        <v>visual;dubious;data-viz;viztortion</v>
      </c>
    </row>
    <row r="773" spans="1:38" x14ac:dyDescent="0.25">
      <c r="A773" t="str">
        <f>source_data[[#This Row],[link_id]]</f>
        <v>L01613</v>
      </c>
      <c r="B773" t="str">
        <f>source_data[[#This Row],[link]]</f>
        <v>https://machinelearningmastery.com/clustering-algorithms-with-python/</v>
      </c>
      <c r="C773" t="str">
        <f>source_data[[#This Row],[article_title]]</f>
        <v>10 Clustering Algorithms With Python</v>
      </c>
      <c r="D773" t="str">
        <f>source_data[[#This Row],[concatenate]]</f>
        <v>tutorial;technique;method;technology;ml;python</v>
      </c>
      <c r="E773">
        <f>source_data[[#This Row],[tag_count]]</f>
        <v>5</v>
      </c>
      <c r="F773" t="str" cm="1">
        <f t="array" ref="F773:K773">_xlfn.TEXTSPLIT(Table5[[#This Row],[concatenate]],";")</f>
        <v>tutorial</v>
      </c>
      <c r="G773" t="str">
        <v>technique</v>
      </c>
      <c r="H773" t="str">
        <v>method</v>
      </c>
      <c r="I773" t="str">
        <v>technology</v>
      </c>
      <c r="J773" t="str">
        <v>ml</v>
      </c>
      <c r="K773" t="str">
        <v>python</v>
      </c>
      <c r="Q773">
        <f>IF(ISBLANK(F773),-1,COUNTIF(all_tags[],F773)-COUNTIF(all_tags[category],F773))</f>
        <v>1</v>
      </c>
      <c r="R773">
        <f>IF(ISBLANK(G773),-1,COUNTIF(all_tags[],G773)-COUNTIF(all_tags[category],G773))</f>
        <v>1</v>
      </c>
      <c r="S773">
        <f>IF(ISBLANK(H773),-1,COUNTIF(all_tags[],H773)-COUNTIF(all_tags[category],H773))</f>
        <v>1</v>
      </c>
      <c r="T773">
        <f>IF(ISBLANK(I773),-1,COUNTIF(all_tags[],I773)-COUNTIF(all_tags[category],I773))</f>
        <v>1</v>
      </c>
      <c r="U773">
        <f>IF(ISBLANK(J773),-1,COUNTIF(all_tags[],J773)-COUNTIF(all_tags[category],J773))</f>
        <v>1</v>
      </c>
      <c r="V773">
        <f>IF(ISBLANK(K773),-1,COUNTIF(all_tags[],K773)-COUNTIF(all_tags[category],K773))</f>
        <v>1</v>
      </c>
      <c r="W773">
        <f>IF(ISBLANK(L773),-1,COUNTIF(all_tags[],L773)-COUNTIF(all_tags[category],L773))</f>
        <v>-1</v>
      </c>
      <c r="X773">
        <f>IF(ISBLANK(M773),-1,COUNTIF(all_tags[],M773)-COUNTIF(all_tags[category],M773))</f>
        <v>-1</v>
      </c>
      <c r="Y773">
        <f>IF(ISBLANK(N773),-1,COUNTIF(all_tags[],N773)-COUNTIF(all_tags[category],N773))</f>
        <v>-1</v>
      </c>
      <c r="Z773">
        <f>IF(ISBLANK(O773),-1,COUNTIF(all_tags[],O773)-COUNTIF(all_tags[category],O773))</f>
        <v>-1</v>
      </c>
      <c r="AB773" t="str">
        <f>Table5[[#This Row],[link_id]]</f>
        <v>L01613</v>
      </c>
      <c r="AC773" s="5" t="str">
        <f>_xlfn.TEXTJOIN("#",TRUE,
IFERROR(VLOOKUP($F773,all_tags[format],1,FALSE),""),
IFERROR(VLOOKUP($G773,all_tags[format],1,FALSE),""),
IFERROR(VLOOKUP($H773,all_tags[format],1,FALSE),""),
IFERROR(VLOOKUP($I773,all_tags[format],1,FALSE),""),
IFERROR(VLOOKUP($J773,all_tags[format],1,FALSE),""),
IFERROR(VLOOKUP($K773,all_tags[format],1,FALSE),""),
IFERROR(VLOOKUP($L773,all_tags[format],1,FALSE),""),
IFERROR(VLOOKUP($M773,all_tags[format],1,FALSE),""),
IFERROR(VLOOKUP($N773,all_tags[format],1,FALSE),""),
IFERROR(VLOOKUP($O773,all_tags[format],1,FALSE),"")
)</f>
        <v/>
      </c>
      <c r="AD773" s="5" t="str">
        <f>_xlfn.TEXTJOIN("#",TRUE,
IFERROR(VLOOKUP($F773,all_tags[type],1,FALSE),""),
IFERROR(VLOOKUP($G773,all_tags[type],1,FALSE),""),
IFERROR(VLOOKUP($H773,all_tags[type],1,FALSE),""),
IFERROR(VLOOKUP($I773,all_tags[type],1,FALSE),""),
IFERROR(VLOOKUP($J773,all_tags[type],1,FALSE),""),
IFERROR(VLOOKUP($K773,all_tags[type],1,FALSE),""),
IFERROR(VLOOKUP($L773,all_tags[type],1,FALSE),""),
IFERROR(VLOOKUP($M773,all_tags[type],1,FALSE),""),
IFERROR(VLOOKUP($N773,all_tags[type],1,FALSE),""),
IFERROR(VLOOKUP($O773,all_tags[type],1,FALSE),"")
)</f>
        <v>tutorial</v>
      </c>
      <c r="AE773" s="5" t="str">
        <f>_xlfn.TEXTJOIN("#",TRUE,
IFERROR(VLOOKUP($F773,all_tags[level],1,FALSE),""),
IFERROR(VLOOKUP($G773,all_tags[level],1,FALSE),""),
IFERROR(VLOOKUP($H773,all_tags[level],1,FALSE),""),
IFERROR(VLOOKUP($I773,all_tags[level],1,FALSE),""),
IFERROR(VLOOKUP($J773,all_tags[level],1,FALSE),""),
IFERROR(VLOOKUP($K773,all_tags[level],1,FALSE),""),
IFERROR(VLOOKUP($L773,all_tags[level],1,FALSE),""),
IFERROR(VLOOKUP($M773,all_tags[level],1,FALSE),""),
IFERROR(VLOOKUP($N773,all_tags[level],1,FALSE),""),
IFERROR(VLOOKUP($O773,all_tags[level],1,FALSE),"")
)</f>
        <v/>
      </c>
      <c r="AF773" s="5" t="str">
        <f>_xlfn.TEXTJOIN("#",TRUE,
IFERROR(VLOOKUP($F773,all_tags[style],1,FALSE),""),
IFERROR(VLOOKUP($G773,all_tags[style],1,FALSE),""),
IFERROR(VLOOKUP($H773,all_tags[style],1,FALSE),""),
IFERROR(VLOOKUP($I773,all_tags[style],1,FALSE),""),
IFERROR(VLOOKUP($J773,all_tags[style],1,FALSE),""),
IFERROR(VLOOKUP($K773,all_tags[style],1,FALSE),""),
IFERROR(VLOOKUP($L773,all_tags[style],1,FALSE),""),
IFERROR(VLOOKUP($M773,all_tags[style],1,FALSE),""),
IFERROR(VLOOKUP($N773,all_tags[style],1,FALSE),""),
IFERROR(VLOOKUP($O773,all_tags[style],1,FALSE),"")
)</f>
        <v/>
      </c>
      <c r="AG773" s="5" t="str">
        <f>_xlfn.TEXTJOIN("#",TRUE,
IFERROR(VLOOKUP($F773,all_tags[theme],1,FALSE),""),
IFERROR(VLOOKUP($G773,all_tags[theme],1,FALSE),""),
IFERROR(VLOOKUP($H773,all_tags[theme],1,FALSE),""),
IFERROR(VLOOKUP($I773,all_tags[theme],1,FALSE),""),
IFERROR(VLOOKUP($J773,all_tags[theme],1,FALSE),""),
IFERROR(VLOOKUP($K773,all_tags[theme],1,FALSE),""),
IFERROR(VLOOKUP($L773,all_tags[theme],1,FALSE),""),
IFERROR(VLOOKUP($M773,all_tags[theme],1,FALSE),""),
IFERROR(VLOOKUP($N773,all_tags[theme],1,FALSE),""),
IFERROR(VLOOKUP($O773,all_tags[theme],1,FALSE),"")
)</f>
        <v/>
      </c>
      <c r="AH773" s="5" t="str">
        <f>_xlfn.TEXTJOIN("#",TRUE,
IFERROR(VLOOKUP($F773,all_tags[topic],1,FALSE),""),
IFERROR(VLOOKUP($G773,all_tags[topic],1,FALSE),""),
IFERROR(VLOOKUP($H773,all_tags[topic],1,FALSE),""),
IFERROR(VLOOKUP($I773,all_tags[topic],1,FALSE),""),
IFERROR(VLOOKUP($J773,all_tags[topic],1,FALSE),""),
IFERROR(VLOOKUP($K773,all_tags[topic],1,FALSE),""),
IFERROR(VLOOKUP($L773,all_tags[topic],1,FALSE),""),
IFERROR(VLOOKUP($M773,all_tags[topic],1,FALSE),""),
IFERROR(VLOOKUP($N773,all_tags[topic],1,FALSE),""),
IFERROR(VLOOKUP($O773,all_tags[topic],1,FALSE),"")
)</f>
        <v>technique#method#technology</v>
      </c>
      <c r="AI773" s="5" t="str">
        <f>_xlfn.TEXTJOIN("#",TRUE,
IFERROR(VLOOKUP($F773,all_tags[area],1,FALSE),""),
IFERROR(VLOOKUP($G773,all_tags[area],1,FALSE),""),
IFERROR(VLOOKUP($H773,all_tags[area],1,FALSE),""),
IFERROR(VLOOKUP($I773,all_tags[area],1,FALSE),""),
IFERROR(VLOOKUP($J773,all_tags[area],1,FALSE),""),
IFERROR(VLOOKUP($K773,all_tags[area],1,FALSE),""),
IFERROR(VLOOKUP($L773,all_tags[area],1,FALSE),""),
IFERROR(VLOOKUP($M773,all_tags[area],1,FALSE),""),
IFERROR(VLOOKUP($N773,all_tags[area],1,FALSE),""),
IFERROR(VLOOKUP($O773,all_tags[area],1,FALSE),"")
)</f>
        <v>ml</v>
      </c>
      <c r="AJ773" s="5" t="str">
        <f>_xlfn.TEXTJOIN("#",TRUE,
IFERROR(VLOOKUP($F773,all_tags[technology],1,FALSE),""),
IFERROR(VLOOKUP($G773,all_tags[technology],1,FALSE),""),
IFERROR(VLOOKUP($H773,all_tags[technology],1,FALSE),""),
IFERROR(VLOOKUP($I773,all_tags[technology],1,FALSE),""),
IFERROR(VLOOKUP($J773,all_tags[technology],1,FALSE),""),
IFERROR(VLOOKUP($K773,all_tags[technology],1,FALSE),""),
IFERROR(VLOOKUP($L773,all_tags[technology],1,FALSE),""),
IFERROR(VLOOKUP($M773,all_tags[technology],1,FALSE),""),
IFERROR(VLOOKUP($N773,all_tags[technology],1,FALSE),""),
IFERROR(VLOOKUP($O773,all_tags[technology],1,FALSE),"")
)</f>
        <v>python</v>
      </c>
      <c r="AK773" s="5" t="str">
        <f>_xlfn.TEXTJOIN("#",TRUE,
IFERROR(VLOOKUP($F773,all_tags[other],1,FALSE),""),
IFERROR(VLOOKUP($G773,all_tags[other],1,FALSE),""),
IFERROR(VLOOKUP($H773,all_tags[other],1,FALSE),""),
IFERROR(VLOOKUP($I773,all_tags[other],1,FALSE),""),
IFERROR(VLOOKUP($J773,all_tags[other],1,FALSE),""),
IFERROR(VLOOKUP($K773,all_tags[other],1,FALSE),""),
IFERROR(VLOOKUP($L773,all_tags[other],1,FALSE),""),
IFERROR(VLOOKUP($M773,all_tags[other],1,FALSE),""),
IFERROR(VLOOKUP($N773,all_tags[other],1,FALSE),""),
IFERROR(VLOOKUP($O773,all_tags[other],1,FALSE),"")
)</f>
        <v/>
      </c>
      <c r="AL773" t="str">
        <f t="shared" si="12"/>
        <v>tutorial;technique;method;technology;ml;python</v>
      </c>
    </row>
    <row r="774" spans="1:38" x14ac:dyDescent="0.25">
      <c r="A774" t="str">
        <f>source_data[[#This Row],[link_id]]</f>
        <v>L01614</v>
      </c>
      <c r="B774" t="str">
        <f>source_data[[#This Row],[link]]</f>
        <v>https://graphics.reuters.com/HEALTH-CORONAVIRUS/CASUALTIES/gjnpwjmqvwr/</v>
      </c>
      <c r="C774" t="str">
        <f>source_data[[#This Row],[article_title]]</f>
        <v>Breaking the wave</v>
      </c>
      <c r="D774" t="str">
        <f>source_data[[#This Row],[concatenate]]</f>
        <v>news;data-viz;inspiration</v>
      </c>
      <c r="E774">
        <f>source_data[[#This Row],[tag_count]]</f>
        <v>3</v>
      </c>
      <c r="F774" t="str" cm="1">
        <f t="array" ref="F774:H774">_xlfn.TEXTSPLIT(Table5[[#This Row],[concatenate]],";")</f>
        <v>news</v>
      </c>
      <c r="G774" t="str">
        <v>data-viz</v>
      </c>
      <c r="H774" t="str">
        <v>inspiration</v>
      </c>
      <c r="Q774">
        <f>IF(ISBLANK(F774),-1,COUNTIF(all_tags[],F774)-COUNTIF(all_tags[category],F774))</f>
        <v>1</v>
      </c>
      <c r="R774">
        <f>IF(ISBLANK(G774),-1,COUNTIF(all_tags[],G774)-COUNTIF(all_tags[category],G774))</f>
        <v>1</v>
      </c>
      <c r="S774">
        <f>IF(ISBLANK(H774),-1,COUNTIF(all_tags[],H774)-COUNTIF(all_tags[category],H774))</f>
        <v>1</v>
      </c>
      <c r="T774">
        <f>IF(ISBLANK(I774),-1,COUNTIF(all_tags[],I774)-COUNTIF(all_tags[category],I774))</f>
        <v>-1</v>
      </c>
      <c r="U774">
        <f>IF(ISBLANK(J774),-1,COUNTIF(all_tags[],J774)-COUNTIF(all_tags[category],J774))</f>
        <v>-1</v>
      </c>
      <c r="V774">
        <f>IF(ISBLANK(K774),-1,COUNTIF(all_tags[],K774)-COUNTIF(all_tags[category],K774))</f>
        <v>-1</v>
      </c>
      <c r="W774">
        <f>IF(ISBLANK(L774),-1,COUNTIF(all_tags[],L774)-COUNTIF(all_tags[category],L774))</f>
        <v>-1</v>
      </c>
      <c r="X774">
        <f>IF(ISBLANK(M774),-1,COUNTIF(all_tags[],M774)-COUNTIF(all_tags[category],M774))</f>
        <v>-1</v>
      </c>
      <c r="Y774">
        <f>IF(ISBLANK(N774),-1,COUNTIF(all_tags[],N774)-COUNTIF(all_tags[category],N774))</f>
        <v>-1</v>
      </c>
      <c r="Z774">
        <f>IF(ISBLANK(O774),-1,COUNTIF(all_tags[],O774)-COUNTIF(all_tags[category],O774))</f>
        <v>-1</v>
      </c>
      <c r="AB774" t="str">
        <f>Table5[[#This Row],[link_id]]</f>
        <v>L01614</v>
      </c>
      <c r="AC774" s="5" t="str">
        <f>_xlfn.TEXTJOIN("#",TRUE,
IFERROR(VLOOKUP($F774,all_tags[format],1,FALSE),""),
IFERROR(VLOOKUP($G774,all_tags[format],1,FALSE),""),
IFERROR(VLOOKUP($H774,all_tags[format],1,FALSE),""),
IFERROR(VLOOKUP($I774,all_tags[format],1,FALSE),""),
IFERROR(VLOOKUP($J774,all_tags[format],1,FALSE),""),
IFERROR(VLOOKUP($K774,all_tags[format],1,FALSE),""),
IFERROR(VLOOKUP($L774,all_tags[format],1,FALSE),""),
IFERROR(VLOOKUP($M774,all_tags[format],1,FALSE),""),
IFERROR(VLOOKUP($N774,all_tags[format],1,FALSE),""),
IFERROR(VLOOKUP($O774,all_tags[format],1,FALSE),"")
)</f>
        <v/>
      </c>
      <c r="AD774" s="5" t="str">
        <f>_xlfn.TEXTJOIN("#",TRUE,
IFERROR(VLOOKUP($F774,all_tags[type],1,FALSE),""),
IFERROR(VLOOKUP($G774,all_tags[type],1,FALSE),""),
IFERROR(VLOOKUP($H774,all_tags[type],1,FALSE),""),
IFERROR(VLOOKUP($I774,all_tags[type],1,FALSE),""),
IFERROR(VLOOKUP($J774,all_tags[type],1,FALSE),""),
IFERROR(VLOOKUP($K774,all_tags[type],1,FALSE),""),
IFERROR(VLOOKUP($L774,all_tags[type],1,FALSE),""),
IFERROR(VLOOKUP($M774,all_tags[type],1,FALSE),""),
IFERROR(VLOOKUP($N774,all_tags[type],1,FALSE),""),
IFERROR(VLOOKUP($O774,all_tags[type],1,FALSE),"")
)</f>
        <v>news</v>
      </c>
      <c r="AE774" s="5" t="str">
        <f>_xlfn.TEXTJOIN("#",TRUE,
IFERROR(VLOOKUP($F774,all_tags[level],1,FALSE),""),
IFERROR(VLOOKUP($G774,all_tags[level],1,FALSE),""),
IFERROR(VLOOKUP($H774,all_tags[level],1,FALSE),""),
IFERROR(VLOOKUP($I774,all_tags[level],1,FALSE),""),
IFERROR(VLOOKUP($J774,all_tags[level],1,FALSE),""),
IFERROR(VLOOKUP($K774,all_tags[level],1,FALSE),""),
IFERROR(VLOOKUP($L774,all_tags[level],1,FALSE),""),
IFERROR(VLOOKUP($M774,all_tags[level],1,FALSE),""),
IFERROR(VLOOKUP($N774,all_tags[level],1,FALSE),""),
IFERROR(VLOOKUP($O774,all_tags[level],1,FALSE),"")
)</f>
        <v/>
      </c>
      <c r="AF774" s="5" t="str">
        <f>_xlfn.TEXTJOIN("#",TRUE,
IFERROR(VLOOKUP($F774,all_tags[style],1,FALSE),""),
IFERROR(VLOOKUP($G774,all_tags[style],1,FALSE),""),
IFERROR(VLOOKUP($H774,all_tags[style],1,FALSE),""),
IFERROR(VLOOKUP($I774,all_tags[style],1,FALSE),""),
IFERROR(VLOOKUP($J774,all_tags[style],1,FALSE),""),
IFERROR(VLOOKUP($K774,all_tags[style],1,FALSE),""),
IFERROR(VLOOKUP($L774,all_tags[style],1,FALSE),""),
IFERROR(VLOOKUP($M774,all_tags[style],1,FALSE),""),
IFERROR(VLOOKUP($N774,all_tags[style],1,FALSE),""),
IFERROR(VLOOKUP($O774,all_tags[style],1,FALSE),"")
)</f>
        <v/>
      </c>
      <c r="AG774" s="5" t="str">
        <f>_xlfn.TEXTJOIN("#",TRUE,
IFERROR(VLOOKUP($F774,all_tags[theme],1,FALSE),""),
IFERROR(VLOOKUP($G774,all_tags[theme],1,FALSE),""),
IFERROR(VLOOKUP($H774,all_tags[theme],1,FALSE),""),
IFERROR(VLOOKUP($I774,all_tags[theme],1,FALSE),""),
IFERROR(VLOOKUP($J774,all_tags[theme],1,FALSE),""),
IFERROR(VLOOKUP($K774,all_tags[theme],1,FALSE),""),
IFERROR(VLOOKUP($L774,all_tags[theme],1,FALSE),""),
IFERROR(VLOOKUP($M774,all_tags[theme],1,FALSE),""),
IFERROR(VLOOKUP($N774,all_tags[theme],1,FALSE),""),
IFERROR(VLOOKUP($O774,all_tags[theme],1,FALSE),"")
)</f>
        <v>data-viz</v>
      </c>
      <c r="AH774" s="5" t="str">
        <f>_xlfn.TEXTJOIN("#",TRUE,
IFERROR(VLOOKUP($F774,all_tags[topic],1,FALSE),""),
IFERROR(VLOOKUP($G774,all_tags[topic],1,FALSE),""),
IFERROR(VLOOKUP($H774,all_tags[topic],1,FALSE),""),
IFERROR(VLOOKUP($I774,all_tags[topic],1,FALSE),""),
IFERROR(VLOOKUP($J774,all_tags[topic],1,FALSE),""),
IFERROR(VLOOKUP($K774,all_tags[topic],1,FALSE),""),
IFERROR(VLOOKUP($L774,all_tags[topic],1,FALSE),""),
IFERROR(VLOOKUP($M774,all_tags[topic],1,FALSE),""),
IFERROR(VLOOKUP($N774,all_tags[topic],1,FALSE),""),
IFERROR(VLOOKUP($O774,all_tags[topic],1,FALSE),"")
)</f>
        <v/>
      </c>
      <c r="AI774" s="5" t="str">
        <f>_xlfn.TEXTJOIN("#",TRUE,
IFERROR(VLOOKUP($F774,all_tags[area],1,FALSE),""),
IFERROR(VLOOKUP($G774,all_tags[area],1,FALSE),""),
IFERROR(VLOOKUP($H774,all_tags[area],1,FALSE),""),
IFERROR(VLOOKUP($I774,all_tags[area],1,FALSE),""),
IFERROR(VLOOKUP($J774,all_tags[area],1,FALSE),""),
IFERROR(VLOOKUP($K774,all_tags[area],1,FALSE),""),
IFERROR(VLOOKUP($L774,all_tags[area],1,FALSE),""),
IFERROR(VLOOKUP($M774,all_tags[area],1,FALSE),""),
IFERROR(VLOOKUP($N774,all_tags[area],1,FALSE),""),
IFERROR(VLOOKUP($O774,all_tags[area],1,FALSE),"")
)</f>
        <v/>
      </c>
      <c r="AJ774" s="5" t="str">
        <f>_xlfn.TEXTJOIN("#",TRUE,
IFERROR(VLOOKUP($F774,all_tags[technology],1,FALSE),""),
IFERROR(VLOOKUP($G774,all_tags[technology],1,FALSE),""),
IFERROR(VLOOKUP($H774,all_tags[technology],1,FALSE),""),
IFERROR(VLOOKUP($I774,all_tags[technology],1,FALSE),""),
IFERROR(VLOOKUP($J774,all_tags[technology],1,FALSE),""),
IFERROR(VLOOKUP($K774,all_tags[technology],1,FALSE),""),
IFERROR(VLOOKUP($L774,all_tags[technology],1,FALSE),""),
IFERROR(VLOOKUP($M774,all_tags[technology],1,FALSE),""),
IFERROR(VLOOKUP($N774,all_tags[technology],1,FALSE),""),
IFERROR(VLOOKUP($O774,all_tags[technology],1,FALSE),"")
)</f>
        <v/>
      </c>
      <c r="AK774" s="5" t="str">
        <f>_xlfn.TEXTJOIN("#",TRUE,
IFERROR(VLOOKUP($F774,all_tags[other],1,FALSE),""),
IFERROR(VLOOKUP($G774,all_tags[other],1,FALSE),""),
IFERROR(VLOOKUP($H774,all_tags[other],1,FALSE),""),
IFERROR(VLOOKUP($I774,all_tags[other],1,FALSE),""),
IFERROR(VLOOKUP($J774,all_tags[other],1,FALSE),""),
IFERROR(VLOOKUP($K774,all_tags[other],1,FALSE),""),
IFERROR(VLOOKUP($L774,all_tags[other],1,FALSE),""),
IFERROR(VLOOKUP($M774,all_tags[other],1,FALSE),""),
IFERROR(VLOOKUP($N774,all_tags[other],1,FALSE),""),
IFERROR(VLOOKUP($O774,all_tags[other],1,FALSE),"")
)</f>
        <v>inspiration</v>
      </c>
      <c r="AL774" t="str">
        <f t="shared" si="12"/>
        <v>news;data-viz;inspiration</v>
      </c>
    </row>
    <row r="775" spans="1:38" x14ac:dyDescent="0.25">
      <c r="A775" t="str">
        <f>source_data[[#This Row],[link_id]]</f>
        <v>L01615</v>
      </c>
      <c r="B775" t="str">
        <f>source_data[[#This Row],[link]]</f>
        <v>https://joachim-gassen.github.io/2020/04/covid19-explore-your-visualier-dof/</v>
      </c>
      <c r="C775" t="str">
        <f>source_data[[#This Row],[article_title]]</f>
        <v>Covid-19: Explore Your Visualizer Degrees of Freedom</v>
      </c>
      <c r="D775" t="str">
        <f>source_data[[#This Row],[concatenate]]</f>
        <v>post;method;technology;exploration;rstats;tidyverse</v>
      </c>
      <c r="E775">
        <f>source_data[[#This Row],[tag_count]]</f>
        <v>5</v>
      </c>
      <c r="F775" t="str" cm="1">
        <f t="array" ref="F775:K775">_xlfn.TEXTSPLIT(Table5[[#This Row],[concatenate]],";")</f>
        <v>post</v>
      </c>
      <c r="G775" t="str">
        <v>method</v>
      </c>
      <c r="H775" t="str">
        <v>technology</v>
      </c>
      <c r="I775" t="str">
        <v>exploration</v>
      </c>
      <c r="J775" t="str">
        <v>rstats</v>
      </c>
      <c r="K775" t="str">
        <v>tidyverse</v>
      </c>
      <c r="Q775">
        <f>IF(ISBLANK(F775),-1,COUNTIF(all_tags[],F775)-COUNTIF(all_tags[category],F775))</f>
        <v>1</v>
      </c>
      <c r="R775">
        <f>IF(ISBLANK(G775),-1,COUNTIF(all_tags[],G775)-COUNTIF(all_tags[category],G775))</f>
        <v>1</v>
      </c>
      <c r="S775">
        <f>IF(ISBLANK(H775),-1,COUNTIF(all_tags[],H775)-COUNTIF(all_tags[category],H775))</f>
        <v>1</v>
      </c>
      <c r="T775">
        <f>IF(ISBLANK(I775),-1,COUNTIF(all_tags[],I775)-COUNTIF(all_tags[category],I775))</f>
        <v>1</v>
      </c>
      <c r="U775">
        <f>IF(ISBLANK(J775),-1,COUNTIF(all_tags[],J775)-COUNTIF(all_tags[category],J775))</f>
        <v>1</v>
      </c>
      <c r="V775">
        <f>IF(ISBLANK(K775),-1,COUNTIF(all_tags[],K775)-COUNTIF(all_tags[category],K775))</f>
        <v>1</v>
      </c>
      <c r="W775">
        <f>IF(ISBLANK(L775),-1,COUNTIF(all_tags[],L775)-COUNTIF(all_tags[category],L775))</f>
        <v>-1</v>
      </c>
      <c r="X775">
        <f>IF(ISBLANK(M775),-1,COUNTIF(all_tags[],M775)-COUNTIF(all_tags[category],M775))</f>
        <v>-1</v>
      </c>
      <c r="Y775">
        <f>IF(ISBLANK(N775),-1,COUNTIF(all_tags[],N775)-COUNTIF(all_tags[category],N775))</f>
        <v>-1</v>
      </c>
      <c r="Z775">
        <f>IF(ISBLANK(O775),-1,COUNTIF(all_tags[],O775)-COUNTIF(all_tags[category],O775))</f>
        <v>-1</v>
      </c>
      <c r="AB775" t="str">
        <f>Table5[[#This Row],[link_id]]</f>
        <v>L01615</v>
      </c>
      <c r="AC775" s="5" t="str">
        <f>_xlfn.TEXTJOIN("#",TRUE,
IFERROR(VLOOKUP($F775,all_tags[format],1,FALSE),""),
IFERROR(VLOOKUP($G775,all_tags[format],1,FALSE),""),
IFERROR(VLOOKUP($H775,all_tags[format],1,FALSE),""),
IFERROR(VLOOKUP($I775,all_tags[format],1,FALSE),""),
IFERROR(VLOOKUP($J775,all_tags[format],1,FALSE),""),
IFERROR(VLOOKUP($K775,all_tags[format],1,FALSE),""),
IFERROR(VLOOKUP($L775,all_tags[format],1,FALSE),""),
IFERROR(VLOOKUP($M775,all_tags[format],1,FALSE),""),
IFERROR(VLOOKUP($N775,all_tags[format],1,FALSE),""),
IFERROR(VLOOKUP($O775,all_tags[format],1,FALSE),"")
)</f>
        <v>post</v>
      </c>
      <c r="AD775" s="5" t="str">
        <f>_xlfn.TEXTJOIN("#",TRUE,
IFERROR(VLOOKUP($F775,all_tags[type],1,FALSE),""),
IFERROR(VLOOKUP($G775,all_tags[type],1,FALSE),""),
IFERROR(VLOOKUP($H775,all_tags[type],1,FALSE),""),
IFERROR(VLOOKUP($I775,all_tags[type],1,FALSE),""),
IFERROR(VLOOKUP($J775,all_tags[type],1,FALSE),""),
IFERROR(VLOOKUP($K775,all_tags[type],1,FALSE),""),
IFERROR(VLOOKUP($L775,all_tags[type],1,FALSE),""),
IFERROR(VLOOKUP($M775,all_tags[type],1,FALSE),""),
IFERROR(VLOOKUP($N775,all_tags[type],1,FALSE),""),
IFERROR(VLOOKUP($O775,all_tags[type],1,FALSE),"")
)</f>
        <v/>
      </c>
      <c r="AE775" s="5" t="str">
        <f>_xlfn.TEXTJOIN("#",TRUE,
IFERROR(VLOOKUP($F775,all_tags[level],1,FALSE),""),
IFERROR(VLOOKUP($G775,all_tags[level],1,FALSE),""),
IFERROR(VLOOKUP($H775,all_tags[level],1,FALSE),""),
IFERROR(VLOOKUP($I775,all_tags[level],1,FALSE),""),
IFERROR(VLOOKUP($J775,all_tags[level],1,FALSE),""),
IFERROR(VLOOKUP($K775,all_tags[level],1,FALSE),""),
IFERROR(VLOOKUP($L775,all_tags[level],1,FALSE),""),
IFERROR(VLOOKUP($M775,all_tags[level],1,FALSE),""),
IFERROR(VLOOKUP($N775,all_tags[level],1,FALSE),""),
IFERROR(VLOOKUP($O775,all_tags[level],1,FALSE),"")
)</f>
        <v/>
      </c>
      <c r="AF775" s="5" t="str">
        <f>_xlfn.TEXTJOIN("#",TRUE,
IFERROR(VLOOKUP($F775,all_tags[style],1,FALSE),""),
IFERROR(VLOOKUP($G775,all_tags[style],1,FALSE),""),
IFERROR(VLOOKUP($H775,all_tags[style],1,FALSE),""),
IFERROR(VLOOKUP($I775,all_tags[style],1,FALSE),""),
IFERROR(VLOOKUP($J775,all_tags[style],1,FALSE),""),
IFERROR(VLOOKUP($K775,all_tags[style],1,FALSE),""),
IFERROR(VLOOKUP($L775,all_tags[style],1,FALSE),""),
IFERROR(VLOOKUP($M775,all_tags[style],1,FALSE),""),
IFERROR(VLOOKUP($N775,all_tags[style],1,FALSE),""),
IFERROR(VLOOKUP($O775,all_tags[style],1,FALSE),"")
)</f>
        <v/>
      </c>
      <c r="AG775" s="5" t="str">
        <f>_xlfn.TEXTJOIN("#",TRUE,
IFERROR(VLOOKUP($F775,all_tags[theme],1,FALSE),""),
IFERROR(VLOOKUP($G775,all_tags[theme],1,FALSE),""),
IFERROR(VLOOKUP($H775,all_tags[theme],1,FALSE),""),
IFERROR(VLOOKUP($I775,all_tags[theme],1,FALSE),""),
IFERROR(VLOOKUP($J775,all_tags[theme],1,FALSE),""),
IFERROR(VLOOKUP($K775,all_tags[theme],1,FALSE),""),
IFERROR(VLOOKUP($L775,all_tags[theme],1,FALSE),""),
IFERROR(VLOOKUP($M775,all_tags[theme],1,FALSE),""),
IFERROR(VLOOKUP($N775,all_tags[theme],1,FALSE),""),
IFERROR(VLOOKUP($O775,all_tags[theme],1,FALSE),"")
)</f>
        <v/>
      </c>
      <c r="AH775" s="5" t="str">
        <f>_xlfn.TEXTJOIN("#",TRUE,
IFERROR(VLOOKUP($F775,all_tags[topic],1,FALSE),""),
IFERROR(VLOOKUP($G775,all_tags[topic],1,FALSE),""),
IFERROR(VLOOKUP($H775,all_tags[topic],1,FALSE),""),
IFERROR(VLOOKUP($I775,all_tags[topic],1,FALSE),""),
IFERROR(VLOOKUP($J775,all_tags[topic],1,FALSE),""),
IFERROR(VLOOKUP($K775,all_tags[topic],1,FALSE),""),
IFERROR(VLOOKUP($L775,all_tags[topic],1,FALSE),""),
IFERROR(VLOOKUP($M775,all_tags[topic],1,FALSE),""),
IFERROR(VLOOKUP($N775,all_tags[topic],1,FALSE),""),
IFERROR(VLOOKUP($O775,all_tags[topic],1,FALSE),"")
)</f>
        <v>method#technology</v>
      </c>
      <c r="AI775" s="5" t="str">
        <f>_xlfn.TEXTJOIN("#",TRUE,
IFERROR(VLOOKUP($F775,all_tags[area],1,FALSE),""),
IFERROR(VLOOKUP($G775,all_tags[area],1,FALSE),""),
IFERROR(VLOOKUP($H775,all_tags[area],1,FALSE),""),
IFERROR(VLOOKUP($I775,all_tags[area],1,FALSE),""),
IFERROR(VLOOKUP($J775,all_tags[area],1,FALSE),""),
IFERROR(VLOOKUP($K775,all_tags[area],1,FALSE),""),
IFERROR(VLOOKUP($L775,all_tags[area],1,FALSE),""),
IFERROR(VLOOKUP($M775,all_tags[area],1,FALSE),""),
IFERROR(VLOOKUP($N775,all_tags[area],1,FALSE),""),
IFERROR(VLOOKUP($O775,all_tags[area],1,FALSE),"")
)</f>
        <v>exploration</v>
      </c>
      <c r="AJ775" s="5" t="str">
        <f>_xlfn.TEXTJOIN("#",TRUE,
IFERROR(VLOOKUP($F775,all_tags[technology],1,FALSE),""),
IFERROR(VLOOKUP($G775,all_tags[technology],1,FALSE),""),
IFERROR(VLOOKUP($H775,all_tags[technology],1,FALSE),""),
IFERROR(VLOOKUP($I775,all_tags[technology],1,FALSE),""),
IFERROR(VLOOKUP($J775,all_tags[technology],1,FALSE),""),
IFERROR(VLOOKUP($K775,all_tags[technology],1,FALSE),""),
IFERROR(VLOOKUP($L775,all_tags[technology],1,FALSE),""),
IFERROR(VLOOKUP($M775,all_tags[technology],1,FALSE),""),
IFERROR(VLOOKUP($N775,all_tags[technology],1,FALSE),""),
IFERROR(VLOOKUP($O775,all_tags[technology],1,FALSE),"")
)</f>
        <v>rstats#tidyverse</v>
      </c>
      <c r="AK775" s="5" t="str">
        <f>_xlfn.TEXTJOIN("#",TRUE,
IFERROR(VLOOKUP($F775,all_tags[other],1,FALSE),""),
IFERROR(VLOOKUP($G775,all_tags[other],1,FALSE),""),
IFERROR(VLOOKUP($H775,all_tags[other],1,FALSE),""),
IFERROR(VLOOKUP($I775,all_tags[other],1,FALSE),""),
IFERROR(VLOOKUP($J775,all_tags[other],1,FALSE),""),
IFERROR(VLOOKUP($K775,all_tags[other],1,FALSE),""),
IFERROR(VLOOKUP($L775,all_tags[other],1,FALSE),""),
IFERROR(VLOOKUP($M775,all_tags[other],1,FALSE),""),
IFERROR(VLOOKUP($N775,all_tags[other],1,FALSE),""),
IFERROR(VLOOKUP($O775,all_tags[other],1,FALSE),"")
)</f>
        <v/>
      </c>
      <c r="AL775" t="str">
        <f t="shared" si="12"/>
        <v>post;method;technology;exploration;rstats;tidyverse</v>
      </c>
    </row>
    <row r="776" spans="1:38" x14ac:dyDescent="0.25">
      <c r="A776" t="str">
        <f>source_data[[#This Row],[link_id]]</f>
        <v>L01616</v>
      </c>
      <c r="B776" t="str">
        <f>source_data[[#This Row],[link]]</f>
        <v>https://www.programmingwithr.com/need-a-good-rstudio-alternative-try-vscode-r/</v>
      </c>
      <c r="C776" t="str">
        <f>source_data[[#This Row],[article_title]]</f>
        <v>Need a good RStudio Alternative? Try VSCode R</v>
      </c>
      <c r="D776" t="str">
        <f>source_data[[#This Row],[concatenate]]</f>
        <v>video;tutorial;concept;technology;rstats</v>
      </c>
      <c r="E776">
        <f>source_data[[#This Row],[tag_count]]</f>
        <v>5</v>
      </c>
      <c r="F776" t="str" cm="1">
        <f t="array" ref="F776:J776">_xlfn.TEXTSPLIT(Table5[[#This Row],[concatenate]],";")</f>
        <v>video</v>
      </c>
      <c r="G776" t="str">
        <v>tutorial</v>
      </c>
      <c r="H776" t="str">
        <v>concept</v>
      </c>
      <c r="I776" t="str">
        <v>technology</v>
      </c>
      <c r="J776" t="str">
        <v>rstats</v>
      </c>
      <c r="Q776">
        <f>IF(ISBLANK(F776),-1,COUNTIF(all_tags[],F776)-COUNTIF(all_tags[category],F776))</f>
        <v>1</v>
      </c>
      <c r="R776">
        <f>IF(ISBLANK(G776),-1,COUNTIF(all_tags[],G776)-COUNTIF(all_tags[category],G776))</f>
        <v>1</v>
      </c>
      <c r="S776">
        <f>IF(ISBLANK(H776),-1,COUNTIF(all_tags[],H776)-COUNTIF(all_tags[category],H776))</f>
        <v>1</v>
      </c>
      <c r="T776">
        <f>IF(ISBLANK(I776),-1,COUNTIF(all_tags[],I776)-COUNTIF(all_tags[category],I776))</f>
        <v>1</v>
      </c>
      <c r="U776">
        <f>IF(ISBLANK(J776),-1,COUNTIF(all_tags[],J776)-COUNTIF(all_tags[category],J776))</f>
        <v>1</v>
      </c>
      <c r="V776">
        <f>IF(ISBLANK(K776),-1,COUNTIF(all_tags[],K776)-COUNTIF(all_tags[category],K776))</f>
        <v>-1</v>
      </c>
      <c r="W776">
        <f>IF(ISBLANK(L776),-1,COUNTIF(all_tags[],L776)-COUNTIF(all_tags[category],L776))</f>
        <v>-1</v>
      </c>
      <c r="X776">
        <f>IF(ISBLANK(M776),-1,COUNTIF(all_tags[],M776)-COUNTIF(all_tags[category],M776))</f>
        <v>-1</v>
      </c>
      <c r="Y776">
        <f>IF(ISBLANK(N776),-1,COUNTIF(all_tags[],N776)-COUNTIF(all_tags[category],N776))</f>
        <v>-1</v>
      </c>
      <c r="Z776">
        <f>IF(ISBLANK(O776),-1,COUNTIF(all_tags[],O776)-COUNTIF(all_tags[category],O776))</f>
        <v>-1</v>
      </c>
      <c r="AB776" t="str">
        <f>Table5[[#This Row],[link_id]]</f>
        <v>L01616</v>
      </c>
      <c r="AC776" s="5" t="str">
        <f>_xlfn.TEXTJOIN("#",TRUE,
IFERROR(VLOOKUP($F776,all_tags[format],1,FALSE),""),
IFERROR(VLOOKUP($G776,all_tags[format],1,FALSE),""),
IFERROR(VLOOKUP($H776,all_tags[format],1,FALSE),""),
IFERROR(VLOOKUP($I776,all_tags[format],1,FALSE),""),
IFERROR(VLOOKUP($J776,all_tags[format],1,FALSE),""),
IFERROR(VLOOKUP($K776,all_tags[format],1,FALSE),""),
IFERROR(VLOOKUP($L776,all_tags[format],1,FALSE),""),
IFERROR(VLOOKUP($M776,all_tags[format],1,FALSE),""),
IFERROR(VLOOKUP($N776,all_tags[format],1,FALSE),""),
IFERROR(VLOOKUP($O776,all_tags[format],1,FALSE),"")
)</f>
        <v>video</v>
      </c>
      <c r="AD776" s="5" t="str">
        <f>_xlfn.TEXTJOIN("#",TRUE,
IFERROR(VLOOKUP($F776,all_tags[type],1,FALSE),""),
IFERROR(VLOOKUP($G776,all_tags[type],1,FALSE),""),
IFERROR(VLOOKUP($H776,all_tags[type],1,FALSE),""),
IFERROR(VLOOKUP($I776,all_tags[type],1,FALSE),""),
IFERROR(VLOOKUP($J776,all_tags[type],1,FALSE),""),
IFERROR(VLOOKUP($K776,all_tags[type],1,FALSE),""),
IFERROR(VLOOKUP($L776,all_tags[type],1,FALSE),""),
IFERROR(VLOOKUP($M776,all_tags[type],1,FALSE),""),
IFERROR(VLOOKUP($N776,all_tags[type],1,FALSE),""),
IFERROR(VLOOKUP($O776,all_tags[type],1,FALSE),"")
)</f>
        <v>tutorial</v>
      </c>
      <c r="AE776" s="5" t="str">
        <f>_xlfn.TEXTJOIN("#",TRUE,
IFERROR(VLOOKUP($F776,all_tags[level],1,FALSE),""),
IFERROR(VLOOKUP($G776,all_tags[level],1,FALSE),""),
IFERROR(VLOOKUP($H776,all_tags[level],1,FALSE),""),
IFERROR(VLOOKUP($I776,all_tags[level],1,FALSE),""),
IFERROR(VLOOKUP($J776,all_tags[level],1,FALSE),""),
IFERROR(VLOOKUP($K776,all_tags[level],1,FALSE),""),
IFERROR(VLOOKUP($L776,all_tags[level],1,FALSE),""),
IFERROR(VLOOKUP($M776,all_tags[level],1,FALSE),""),
IFERROR(VLOOKUP($N776,all_tags[level],1,FALSE),""),
IFERROR(VLOOKUP($O776,all_tags[level],1,FALSE),"")
)</f>
        <v/>
      </c>
      <c r="AF776" s="5" t="str">
        <f>_xlfn.TEXTJOIN("#",TRUE,
IFERROR(VLOOKUP($F776,all_tags[style],1,FALSE),""),
IFERROR(VLOOKUP($G776,all_tags[style],1,FALSE),""),
IFERROR(VLOOKUP($H776,all_tags[style],1,FALSE),""),
IFERROR(VLOOKUP($I776,all_tags[style],1,FALSE),""),
IFERROR(VLOOKUP($J776,all_tags[style],1,FALSE),""),
IFERROR(VLOOKUP($K776,all_tags[style],1,FALSE),""),
IFERROR(VLOOKUP($L776,all_tags[style],1,FALSE),""),
IFERROR(VLOOKUP($M776,all_tags[style],1,FALSE),""),
IFERROR(VLOOKUP($N776,all_tags[style],1,FALSE),""),
IFERROR(VLOOKUP($O776,all_tags[style],1,FALSE),"")
)</f>
        <v/>
      </c>
      <c r="AG776" s="5" t="str">
        <f>_xlfn.TEXTJOIN("#",TRUE,
IFERROR(VLOOKUP($F776,all_tags[theme],1,FALSE),""),
IFERROR(VLOOKUP($G776,all_tags[theme],1,FALSE),""),
IFERROR(VLOOKUP($H776,all_tags[theme],1,FALSE),""),
IFERROR(VLOOKUP($I776,all_tags[theme],1,FALSE),""),
IFERROR(VLOOKUP($J776,all_tags[theme],1,FALSE),""),
IFERROR(VLOOKUP($K776,all_tags[theme],1,FALSE),""),
IFERROR(VLOOKUP($L776,all_tags[theme],1,FALSE),""),
IFERROR(VLOOKUP($M776,all_tags[theme],1,FALSE),""),
IFERROR(VLOOKUP($N776,all_tags[theme],1,FALSE),""),
IFERROR(VLOOKUP($O776,all_tags[theme],1,FALSE),"")
)</f>
        <v/>
      </c>
      <c r="AH776" s="5" t="str">
        <f>_xlfn.TEXTJOIN("#",TRUE,
IFERROR(VLOOKUP($F776,all_tags[topic],1,FALSE),""),
IFERROR(VLOOKUP($G776,all_tags[topic],1,FALSE),""),
IFERROR(VLOOKUP($H776,all_tags[topic],1,FALSE),""),
IFERROR(VLOOKUP($I776,all_tags[topic],1,FALSE),""),
IFERROR(VLOOKUP($J776,all_tags[topic],1,FALSE),""),
IFERROR(VLOOKUP($K776,all_tags[topic],1,FALSE),""),
IFERROR(VLOOKUP($L776,all_tags[topic],1,FALSE),""),
IFERROR(VLOOKUP($M776,all_tags[topic],1,FALSE),""),
IFERROR(VLOOKUP($N776,all_tags[topic],1,FALSE),""),
IFERROR(VLOOKUP($O776,all_tags[topic],1,FALSE),"")
)</f>
        <v>concept#technology</v>
      </c>
      <c r="AI776" s="5" t="str">
        <f>_xlfn.TEXTJOIN("#",TRUE,
IFERROR(VLOOKUP($F776,all_tags[area],1,FALSE),""),
IFERROR(VLOOKUP($G776,all_tags[area],1,FALSE),""),
IFERROR(VLOOKUP($H776,all_tags[area],1,FALSE),""),
IFERROR(VLOOKUP($I776,all_tags[area],1,FALSE),""),
IFERROR(VLOOKUP($J776,all_tags[area],1,FALSE),""),
IFERROR(VLOOKUP($K776,all_tags[area],1,FALSE),""),
IFERROR(VLOOKUP($L776,all_tags[area],1,FALSE),""),
IFERROR(VLOOKUP($M776,all_tags[area],1,FALSE),""),
IFERROR(VLOOKUP($N776,all_tags[area],1,FALSE),""),
IFERROR(VLOOKUP($O776,all_tags[area],1,FALSE),"")
)</f>
        <v/>
      </c>
      <c r="AJ776" s="5" t="str">
        <f>_xlfn.TEXTJOIN("#",TRUE,
IFERROR(VLOOKUP($F776,all_tags[technology],1,FALSE),""),
IFERROR(VLOOKUP($G776,all_tags[technology],1,FALSE),""),
IFERROR(VLOOKUP($H776,all_tags[technology],1,FALSE),""),
IFERROR(VLOOKUP($I776,all_tags[technology],1,FALSE),""),
IFERROR(VLOOKUP($J776,all_tags[technology],1,FALSE),""),
IFERROR(VLOOKUP($K776,all_tags[technology],1,FALSE),""),
IFERROR(VLOOKUP($L776,all_tags[technology],1,FALSE),""),
IFERROR(VLOOKUP($M776,all_tags[technology],1,FALSE),""),
IFERROR(VLOOKUP($N776,all_tags[technology],1,FALSE),""),
IFERROR(VLOOKUP($O776,all_tags[technology],1,FALSE),"")
)</f>
        <v>rstats</v>
      </c>
      <c r="AK776" s="5" t="str">
        <f>_xlfn.TEXTJOIN("#",TRUE,
IFERROR(VLOOKUP($F776,all_tags[other],1,FALSE),""),
IFERROR(VLOOKUP($G776,all_tags[other],1,FALSE),""),
IFERROR(VLOOKUP($H776,all_tags[other],1,FALSE),""),
IFERROR(VLOOKUP($I776,all_tags[other],1,FALSE),""),
IFERROR(VLOOKUP($J776,all_tags[other],1,FALSE),""),
IFERROR(VLOOKUP($K776,all_tags[other],1,FALSE),""),
IFERROR(VLOOKUP($L776,all_tags[other],1,FALSE),""),
IFERROR(VLOOKUP($M776,all_tags[other],1,FALSE),""),
IFERROR(VLOOKUP($N776,all_tags[other],1,FALSE),""),
IFERROR(VLOOKUP($O776,all_tags[other],1,FALSE),"")
)</f>
        <v/>
      </c>
      <c r="AL776" t="str">
        <f t="shared" si="12"/>
        <v>video;tutorial;concept;technology;rstats</v>
      </c>
    </row>
    <row r="777" spans="1:38" x14ac:dyDescent="0.25">
      <c r="A777" t="str">
        <f>source_data[[#This Row],[link_id]]</f>
        <v>L01617</v>
      </c>
      <c r="B777" t="str">
        <f>source_data[[#This Row],[link]]</f>
        <v>https://blog.rmhogervorst.nl/blog/2020/04/08/scraping-gdpr-fines/</v>
      </c>
      <c r="C777" t="str">
        <f>source_data[[#This Row],[article_title]]</f>
        <v>Scraping Gdpr Fines</v>
      </c>
      <c r="D777" t="str">
        <f>source_data[[#This Row],[concatenate]]</f>
        <v>article;how-to;method;technology;rstats</v>
      </c>
      <c r="E777">
        <f>source_data[[#This Row],[tag_count]]</f>
        <v>5</v>
      </c>
      <c r="F777" t="str" cm="1">
        <f t="array" ref="F777:J777">_xlfn.TEXTSPLIT(Table5[[#This Row],[concatenate]],";")</f>
        <v>article</v>
      </c>
      <c r="G777" t="str">
        <v>how-to</v>
      </c>
      <c r="H777" t="str">
        <v>method</v>
      </c>
      <c r="I777" t="str">
        <v>technology</v>
      </c>
      <c r="J777" t="str">
        <v>rstats</v>
      </c>
      <c r="Q777">
        <f>IF(ISBLANK(F777),-1,COUNTIF(all_tags[],F777)-COUNTIF(all_tags[category],F777))</f>
        <v>1</v>
      </c>
      <c r="R777">
        <f>IF(ISBLANK(G777),-1,COUNTIF(all_tags[],G777)-COUNTIF(all_tags[category],G777))</f>
        <v>1</v>
      </c>
      <c r="S777">
        <f>IF(ISBLANK(H777),-1,COUNTIF(all_tags[],H777)-COUNTIF(all_tags[category],H777))</f>
        <v>1</v>
      </c>
      <c r="T777">
        <f>IF(ISBLANK(I777),-1,COUNTIF(all_tags[],I777)-COUNTIF(all_tags[category],I777))</f>
        <v>1</v>
      </c>
      <c r="U777">
        <f>IF(ISBLANK(J777),-1,COUNTIF(all_tags[],J777)-COUNTIF(all_tags[category],J777))</f>
        <v>1</v>
      </c>
      <c r="V777">
        <f>IF(ISBLANK(K777),-1,COUNTIF(all_tags[],K777)-COUNTIF(all_tags[category],K777))</f>
        <v>-1</v>
      </c>
      <c r="W777">
        <f>IF(ISBLANK(L777),-1,COUNTIF(all_tags[],L777)-COUNTIF(all_tags[category],L777))</f>
        <v>-1</v>
      </c>
      <c r="X777">
        <f>IF(ISBLANK(M777),-1,COUNTIF(all_tags[],M777)-COUNTIF(all_tags[category],M777))</f>
        <v>-1</v>
      </c>
      <c r="Y777">
        <f>IF(ISBLANK(N777),-1,COUNTIF(all_tags[],N777)-COUNTIF(all_tags[category],N777))</f>
        <v>-1</v>
      </c>
      <c r="Z777">
        <f>IF(ISBLANK(O777),-1,COUNTIF(all_tags[],O777)-COUNTIF(all_tags[category],O777))</f>
        <v>-1</v>
      </c>
      <c r="AB777" t="str">
        <f>Table5[[#This Row],[link_id]]</f>
        <v>L01617</v>
      </c>
      <c r="AC777" s="5" t="str">
        <f>_xlfn.TEXTJOIN("#",TRUE,
IFERROR(VLOOKUP($F777,all_tags[format],1,FALSE),""),
IFERROR(VLOOKUP($G777,all_tags[format],1,FALSE),""),
IFERROR(VLOOKUP($H777,all_tags[format],1,FALSE),""),
IFERROR(VLOOKUP($I777,all_tags[format],1,FALSE),""),
IFERROR(VLOOKUP($J777,all_tags[format],1,FALSE),""),
IFERROR(VLOOKUP($K777,all_tags[format],1,FALSE),""),
IFERROR(VLOOKUP($L777,all_tags[format],1,FALSE),""),
IFERROR(VLOOKUP($M777,all_tags[format],1,FALSE),""),
IFERROR(VLOOKUP($N777,all_tags[format],1,FALSE),""),
IFERROR(VLOOKUP($O777,all_tags[format],1,FALSE),"")
)</f>
        <v>article</v>
      </c>
      <c r="AD777" s="5" t="str">
        <f>_xlfn.TEXTJOIN("#",TRUE,
IFERROR(VLOOKUP($F777,all_tags[type],1,FALSE),""),
IFERROR(VLOOKUP($G777,all_tags[type],1,FALSE),""),
IFERROR(VLOOKUP($H777,all_tags[type],1,FALSE),""),
IFERROR(VLOOKUP($I777,all_tags[type],1,FALSE),""),
IFERROR(VLOOKUP($J777,all_tags[type],1,FALSE),""),
IFERROR(VLOOKUP($K777,all_tags[type],1,FALSE),""),
IFERROR(VLOOKUP($L777,all_tags[type],1,FALSE),""),
IFERROR(VLOOKUP($M777,all_tags[type],1,FALSE),""),
IFERROR(VLOOKUP($N777,all_tags[type],1,FALSE),""),
IFERROR(VLOOKUP($O777,all_tags[type],1,FALSE),"")
)</f>
        <v>how-to</v>
      </c>
      <c r="AE777" s="5" t="str">
        <f>_xlfn.TEXTJOIN("#",TRUE,
IFERROR(VLOOKUP($F777,all_tags[level],1,FALSE),""),
IFERROR(VLOOKUP($G777,all_tags[level],1,FALSE),""),
IFERROR(VLOOKUP($H777,all_tags[level],1,FALSE),""),
IFERROR(VLOOKUP($I777,all_tags[level],1,FALSE),""),
IFERROR(VLOOKUP($J777,all_tags[level],1,FALSE),""),
IFERROR(VLOOKUP($K777,all_tags[level],1,FALSE),""),
IFERROR(VLOOKUP($L777,all_tags[level],1,FALSE),""),
IFERROR(VLOOKUP($M777,all_tags[level],1,FALSE),""),
IFERROR(VLOOKUP($N777,all_tags[level],1,FALSE),""),
IFERROR(VLOOKUP($O777,all_tags[level],1,FALSE),"")
)</f>
        <v/>
      </c>
      <c r="AF777" s="5" t="str">
        <f>_xlfn.TEXTJOIN("#",TRUE,
IFERROR(VLOOKUP($F777,all_tags[style],1,FALSE),""),
IFERROR(VLOOKUP($G777,all_tags[style],1,FALSE),""),
IFERROR(VLOOKUP($H777,all_tags[style],1,FALSE),""),
IFERROR(VLOOKUP($I777,all_tags[style],1,FALSE),""),
IFERROR(VLOOKUP($J777,all_tags[style],1,FALSE),""),
IFERROR(VLOOKUP($K777,all_tags[style],1,FALSE),""),
IFERROR(VLOOKUP($L777,all_tags[style],1,FALSE),""),
IFERROR(VLOOKUP($M777,all_tags[style],1,FALSE),""),
IFERROR(VLOOKUP($N777,all_tags[style],1,FALSE),""),
IFERROR(VLOOKUP($O777,all_tags[style],1,FALSE),"")
)</f>
        <v/>
      </c>
      <c r="AG777" s="5" t="str">
        <f>_xlfn.TEXTJOIN("#",TRUE,
IFERROR(VLOOKUP($F777,all_tags[theme],1,FALSE),""),
IFERROR(VLOOKUP($G777,all_tags[theme],1,FALSE),""),
IFERROR(VLOOKUP($H777,all_tags[theme],1,FALSE),""),
IFERROR(VLOOKUP($I777,all_tags[theme],1,FALSE),""),
IFERROR(VLOOKUP($J777,all_tags[theme],1,FALSE),""),
IFERROR(VLOOKUP($K777,all_tags[theme],1,FALSE),""),
IFERROR(VLOOKUP($L777,all_tags[theme],1,FALSE),""),
IFERROR(VLOOKUP($M777,all_tags[theme],1,FALSE),""),
IFERROR(VLOOKUP($N777,all_tags[theme],1,FALSE),""),
IFERROR(VLOOKUP($O777,all_tags[theme],1,FALSE),"")
)</f>
        <v/>
      </c>
      <c r="AH777" s="5" t="str">
        <f>_xlfn.TEXTJOIN("#",TRUE,
IFERROR(VLOOKUP($F777,all_tags[topic],1,FALSE),""),
IFERROR(VLOOKUP($G777,all_tags[topic],1,FALSE),""),
IFERROR(VLOOKUP($H777,all_tags[topic],1,FALSE),""),
IFERROR(VLOOKUP($I777,all_tags[topic],1,FALSE),""),
IFERROR(VLOOKUP($J777,all_tags[topic],1,FALSE),""),
IFERROR(VLOOKUP($K777,all_tags[topic],1,FALSE),""),
IFERROR(VLOOKUP($L777,all_tags[topic],1,FALSE),""),
IFERROR(VLOOKUP($M777,all_tags[topic],1,FALSE),""),
IFERROR(VLOOKUP($N777,all_tags[topic],1,FALSE),""),
IFERROR(VLOOKUP($O777,all_tags[topic],1,FALSE),"")
)</f>
        <v>method#technology</v>
      </c>
      <c r="AI777" s="5" t="str">
        <f>_xlfn.TEXTJOIN("#",TRUE,
IFERROR(VLOOKUP($F777,all_tags[area],1,FALSE),""),
IFERROR(VLOOKUP($G777,all_tags[area],1,FALSE),""),
IFERROR(VLOOKUP($H777,all_tags[area],1,FALSE),""),
IFERROR(VLOOKUP($I777,all_tags[area],1,FALSE),""),
IFERROR(VLOOKUP($J777,all_tags[area],1,FALSE),""),
IFERROR(VLOOKUP($K777,all_tags[area],1,FALSE),""),
IFERROR(VLOOKUP($L777,all_tags[area],1,FALSE),""),
IFERROR(VLOOKUP($M777,all_tags[area],1,FALSE),""),
IFERROR(VLOOKUP($N777,all_tags[area],1,FALSE),""),
IFERROR(VLOOKUP($O777,all_tags[area],1,FALSE),"")
)</f>
        <v/>
      </c>
      <c r="AJ777" s="5" t="str">
        <f>_xlfn.TEXTJOIN("#",TRUE,
IFERROR(VLOOKUP($F777,all_tags[technology],1,FALSE),""),
IFERROR(VLOOKUP($G777,all_tags[technology],1,FALSE),""),
IFERROR(VLOOKUP($H777,all_tags[technology],1,FALSE),""),
IFERROR(VLOOKUP($I777,all_tags[technology],1,FALSE),""),
IFERROR(VLOOKUP($J777,all_tags[technology],1,FALSE),""),
IFERROR(VLOOKUP($K777,all_tags[technology],1,FALSE),""),
IFERROR(VLOOKUP($L777,all_tags[technology],1,FALSE),""),
IFERROR(VLOOKUP($M777,all_tags[technology],1,FALSE),""),
IFERROR(VLOOKUP($N777,all_tags[technology],1,FALSE),""),
IFERROR(VLOOKUP($O777,all_tags[technology],1,FALSE),"")
)</f>
        <v>rstats</v>
      </c>
      <c r="AK777" s="5" t="str">
        <f>_xlfn.TEXTJOIN("#",TRUE,
IFERROR(VLOOKUP($F777,all_tags[other],1,FALSE),""),
IFERROR(VLOOKUP($G777,all_tags[other],1,FALSE),""),
IFERROR(VLOOKUP($H777,all_tags[other],1,FALSE),""),
IFERROR(VLOOKUP($I777,all_tags[other],1,FALSE),""),
IFERROR(VLOOKUP($J777,all_tags[other],1,FALSE),""),
IFERROR(VLOOKUP($K777,all_tags[other],1,FALSE),""),
IFERROR(VLOOKUP($L777,all_tags[other],1,FALSE),""),
IFERROR(VLOOKUP($M777,all_tags[other],1,FALSE),""),
IFERROR(VLOOKUP($N777,all_tags[other],1,FALSE),""),
IFERROR(VLOOKUP($O777,all_tags[other],1,FALSE),"")
)</f>
        <v/>
      </c>
      <c r="AL777" t="str">
        <f t="shared" si="12"/>
        <v>article;how-to;method;technology;rstats</v>
      </c>
    </row>
    <row r="778" spans="1:38" x14ac:dyDescent="0.25">
      <c r="A778" t="str">
        <f>source_data[[#This Row],[link_id]]</f>
        <v>L01618</v>
      </c>
      <c r="B778" t="str">
        <f>source_data[[#This Row],[link]]</f>
        <v>https://gitlab.com/edouardklein/falsisign</v>
      </c>
      <c r="C778" t="str">
        <f>source_data[[#This Row],[article_title]]</f>
        <v>falsisign - fake sign pdf documents</v>
      </c>
      <c r="D778" t="str">
        <f>source_data[[#This Row],[concatenate]]</f>
        <v>package;tool;development</v>
      </c>
      <c r="E778">
        <f>source_data[[#This Row],[tag_count]]</f>
        <v>4</v>
      </c>
      <c r="F778" t="str" cm="1">
        <f t="array" ref="F778:H778">_xlfn.TEXTSPLIT(Table5[[#This Row],[concatenate]],";")</f>
        <v>package</v>
      </c>
      <c r="G778" t="str">
        <v>tool</v>
      </c>
      <c r="H778" t="str">
        <v>development</v>
      </c>
      <c r="Q778">
        <f>IF(ISBLANK(F778),-1,COUNTIF(all_tags[],F778)-COUNTIF(all_tags[category],F778))</f>
        <v>1</v>
      </c>
      <c r="R778">
        <f>IF(ISBLANK(G778),-1,COUNTIF(all_tags[],G778)-COUNTIF(all_tags[category],G778))</f>
        <v>1</v>
      </c>
      <c r="S778">
        <f>IF(ISBLANK(H778),-1,COUNTIF(all_tags[],H778)-COUNTIF(all_tags[category],H778))</f>
        <v>1</v>
      </c>
      <c r="T778">
        <f>IF(ISBLANK(I778),-1,COUNTIF(all_tags[],I778)-COUNTIF(all_tags[category],I778))</f>
        <v>-1</v>
      </c>
      <c r="U778">
        <f>IF(ISBLANK(J778),-1,COUNTIF(all_tags[],J778)-COUNTIF(all_tags[category],J778))</f>
        <v>-1</v>
      </c>
      <c r="V778">
        <f>IF(ISBLANK(K778),-1,COUNTIF(all_tags[],K778)-COUNTIF(all_tags[category],K778))</f>
        <v>-1</v>
      </c>
      <c r="W778">
        <f>IF(ISBLANK(L778),-1,COUNTIF(all_tags[],L778)-COUNTIF(all_tags[category],L778))</f>
        <v>-1</v>
      </c>
      <c r="X778">
        <f>IF(ISBLANK(M778),-1,COUNTIF(all_tags[],M778)-COUNTIF(all_tags[category],M778))</f>
        <v>-1</v>
      </c>
      <c r="Y778">
        <f>IF(ISBLANK(N778),-1,COUNTIF(all_tags[],N778)-COUNTIF(all_tags[category],N778))</f>
        <v>-1</v>
      </c>
      <c r="Z778">
        <f>IF(ISBLANK(O778),-1,COUNTIF(all_tags[],O778)-COUNTIF(all_tags[category],O778))</f>
        <v>-1</v>
      </c>
      <c r="AB778" t="str">
        <f>Table5[[#This Row],[link_id]]</f>
        <v>L01618</v>
      </c>
      <c r="AC778" s="5" t="str">
        <f>_xlfn.TEXTJOIN("#",TRUE,
IFERROR(VLOOKUP($F778,all_tags[format],1,FALSE),""),
IFERROR(VLOOKUP($G778,all_tags[format],1,FALSE),""),
IFERROR(VLOOKUP($H778,all_tags[format],1,FALSE),""),
IFERROR(VLOOKUP($I778,all_tags[format],1,FALSE),""),
IFERROR(VLOOKUP($J778,all_tags[format],1,FALSE),""),
IFERROR(VLOOKUP($K778,all_tags[format],1,FALSE),""),
IFERROR(VLOOKUP($L778,all_tags[format],1,FALSE),""),
IFERROR(VLOOKUP($M778,all_tags[format],1,FALSE),""),
IFERROR(VLOOKUP($N778,all_tags[format],1,FALSE),""),
IFERROR(VLOOKUP($O778,all_tags[format],1,FALSE),"")
)</f>
        <v>package</v>
      </c>
      <c r="AD778" s="5" t="str">
        <f>_xlfn.TEXTJOIN("#",TRUE,
IFERROR(VLOOKUP($F778,all_tags[type],1,FALSE),""),
IFERROR(VLOOKUP($G778,all_tags[type],1,FALSE),""),
IFERROR(VLOOKUP($H778,all_tags[type],1,FALSE),""),
IFERROR(VLOOKUP($I778,all_tags[type],1,FALSE),""),
IFERROR(VLOOKUP($J778,all_tags[type],1,FALSE),""),
IFERROR(VLOOKUP($K778,all_tags[type],1,FALSE),""),
IFERROR(VLOOKUP($L778,all_tags[type],1,FALSE),""),
IFERROR(VLOOKUP($M778,all_tags[type],1,FALSE),""),
IFERROR(VLOOKUP($N778,all_tags[type],1,FALSE),""),
IFERROR(VLOOKUP($O778,all_tags[type],1,FALSE),"")
)</f>
        <v/>
      </c>
      <c r="AE778" s="5" t="str">
        <f>_xlfn.TEXTJOIN("#",TRUE,
IFERROR(VLOOKUP($F778,all_tags[level],1,FALSE),""),
IFERROR(VLOOKUP($G778,all_tags[level],1,FALSE),""),
IFERROR(VLOOKUP($H778,all_tags[level],1,FALSE),""),
IFERROR(VLOOKUP($I778,all_tags[level],1,FALSE),""),
IFERROR(VLOOKUP($J778,all_tags[level],1,FALSE),""),
IFERROR(VLOOKUP($K778,all_tags[level],1,FALSE),""),
IFERROR(VLOOKUP($L778,all_tags[level],1,FALSE),""),
IFERROR(VLOOKUP($M778,all_tags[level],1,FALSE),""),
IFERROR(VLOOKUP($N778,all_tags[level],1,FALSE),""),
IFERROR(VLOOKUP($O778,all_tags[level],1,FALSE),"")
)</f>
        <v/>
      </c>
      <c r="AF778" s="5" t="str">
        <f>_xlfn.TEXTJOIN("#",TRUE,
IFERROR(VLOOKUP($F778,all_tags[style],1,FALSE),""),
IFERROR(VLOOKUP($G778,all_tags[style],1,FALSE),""),
IFERROR(VLOOKUP($H778,all_tags[style],1,FALSE),""),
IFERROR(VLOOKUP($I778,all_tags[style],1,FALSE),""),
IFERROR(VLOOKUP($J778,all_tags[style],1,FALSE),""),
IFERROR(VLOOKUP($K778,all_tags[style],1,FALSE),""),
IFERROR(VLOOKUP($L778,all_tags[style],1,FALSE),""),
IFERROR(VLOOKUP($M778,all_tags[style],1,FALSE),""),
IFERROR(VLOOKUP($N778,all_tags[style],1,FALSE),""),
IFERROR(VLOOKUP($O778,all_tags[style],1,FALSE),"")
)</f>
        <v/>
      </c>
      <c r="AG778" s="5" t="str">
        <f>_xlfn.TEXTJOIN("#",TRUE,
IFERROR(VLOOKUP($F778,all_tags[theme],1,FALSE),""),
IFERROR(VLOOKUP($G778,all_tags[theme],1,FALSE),""),
IFERROR(VLOOKUP($H778,all_tags[theme],1,FALSE),""),
IFERROR(VLOOKUP($I778,all_tags[theme],1,FALSE),""),
IFERROR(VLOOKUP($J778,all_tags[theme],1,FALSE),""),
IFERROR(VLOOKUP($K778,all_tags[theme],1,FALSE),""),
IFERROR(VLOOKUP($L778,all_tags[theme],1,FALSE),""),
IFERROR(VLOOKUP($M778,all_tags[theme],1,FALSE),""),
IFERROR(VLOOKUP($N778,all_tags[theme],1,FALSE),""),
IFERROR(VLOOKUP($O778,all_tags[theme],1,FALSE),"")
)</f>
        <v/>
      </c>
      <c r="AH778" s="5" t="str">
        <f>_xlfn.TEXTJOIN("#",TRUE,
IFERROR(VLOOKUP($F778,all_tags[topic],1,FALSE),""),
IFERROR(VLOOKUP($G778,all_tags[topic],1,FALSE),""),
IFERROR(VLOOKUP($H778,all_tags[topic],1,FALSE),""),
IFERROR(VLOOKUP($I778,all_tags[topic],1,FALSE),""),
IFERROR(VLOOKUP($J778,all_tags[topic],1,FALSE),""),
IFERROR(VLOOKUP($K778,all_tags[topic],1,FALSE),""),
IFERROR(VLOOKUP($L778,all_tags[topic],1,FALSE),""),
IFERROR(VLOOKUP($M778,all_tags[topic],1,FALSE),""),
IFERROR(VLOOKUP($N778,all_tags[topic],1,FALSE),""),
IFERROR(VLOOKUP($O778,all_tags[topic],1,FALSE),"")
)</f>
        <v>tool</v>
      </c>
      <c r="AI778" s="5" t="str">
        <f>_xlfn.TEXTJOIN("#",TRUE,
IFERROR(VLOOKUP($F778,all_tags[area],1,FALSE),""),
IFERROR(VLOOKUP($G778,all_tags[area],1,FALSE),""),
IFERROR(VLOOKUP($H778,all_tags[area],1,FALSE),""),
IFERROR(VLOOKUP($I778,all_tags[area],1,FALSE),""),
IFERROR(VLOOKUP($J778,all_tags[area],1,FALSE),""),
IFERROR(VLOOKUP($K778,all_tags[area],1,FALSE),""),
IFERROR(VLOOKUP($L778,all_tags[area],1,FALSE),""),
IFERROR(VLOOKUP($M778,all_tags[area],1,FALSE),""),
IFERROR(VLOOKUP($N778,all_tags[area],1,FALSE),""),
IFERROR(VLOOKUP($O778,all_tags[area],1,FALSE),"")
)</f>
        <v>development</v>
      </c>
      <c r="AJ778" s="5" t="str">
        <f>_xlfn.TEXTJOIN("#",TRUE,
IFERROR(VLOOKUP($F778,all_tags[technology],1,FALSE),""),
IFERROR(VLOOKUP($G778,all_tags[technology],1,FALSE),""),
IFERROR(VLOOKUP($H778,all_tags[technology],1,FALSE),""),
IFERROR(VLOOKUP($I778,all_tags[technology],1,FALSE),""),
IFERROR(VLOOKUP($J778,all_tags[technology],1,FALSE),""),
IFERROR(VLOOKUP($K778,all_tags[technology],1,FALSE),""),
IFERROR(VLOOKUP($L778,all_tags[technology],1,FALSE),""),
IFERROR(VLOOKUP($M778,all_tags[technology],1,FALSE),""),
IFERROR(VLOOKUP($N778,all_tags[technology],1,FALSE),""),
IFERROR(VLOOKUP($O778,all_tags[technology],1,FALSE),"")
)</f>
        <v/>
      </c>
      <c r="AK778" s="5" t="str">
        <f>_xlfn.TEXTJOIN("#",TRUE,
IFERROR(VLOOKUP($F778,all_tags[other],1,FALSE),""),
IFERROR(VLOOKUP($G778,all_tags[other],1,FALSE),""),
IFERROR(VLOOKUP($H778,all_tags[other],1,FALSE),""),
IFERROR(VLOOKUP($I778,all_tags[other],1,FALSE),""),
IFERROR(VLOOKUP($J778,all_tags[other],1,FALSE),""),
IFERROR(VLOOKUP($K778,all_tags[other],1,FALSE),""),
IFERROR(VLOOKUP($L778,all_tags[other],1,FALSE),""),
IFERROR(VLOOKUP($M778,all_tags[other],1,FALSE),""),
IFERROR(VLOOKUP($N778,all_tags[other],1,FALSE),""),
IFERROR(VLOOKUP($O778,all_tags[other],1,FALSE),"")
)</f>
        <v/>
      </c>
      <c r="AL778" t="str">
        <f t="shared" si="12"/>
        <v>package;tool;development</v>
      </c>
    </row>
    <row r="779" spans="1:38" ht="30" x14ac:dyDescent="0.25">
      <c r="A779" t="str">
        <f>source_data[[#This Row],[link_id]]</f>
        <v>L01619</v>
      </c>
      <c r="B779" t="str">
        <f>source_data[[#This Row],[link]]</f>
        <v>https://twitter.com/antgrasso/status/1249004316775657472/photo/1</v>
      </c>
      <c r="C779" t="str">
        <f>source_data[[#This Row],[article_title]]</f>
        <v>An industrialized approach to data is quickly becoming a must-have capability.</v>
      </c>
      <c r="D779" t="str">
        <f>source_data[[#This Row],[concatenate]]</f>
        <v>visual;data-driven-enterprise;tool;maturity</v>
      </c>
      <c r="E779">
        <f>source_data[[#This Row],[tag_count]]</f>
        <v>5</v>
      </c>
      <c r="F779" t="str" cm="1">
        <f t="array" ref="F779:I779">_xlfn.TEXTSPLIT(Table5[[#This Row],[concatenate]],";")</f>
        <v>visual</v>
      </c>
      <c r="G779" t="str">
        <v>data-driven-enterprise</v>
      </c>
      <c r="H779" t="str">
        <v>tool</v>
      </c>
      <c r="I779" t="str">
        <v>maturity</v>
      </c>
      <c r="Q779">
        <f>IF(ISBLANK(F779),-1,COUNTIF(all_tags[],F779)-COUNTIF(all_tags[category],F779))</f>
        <v>1</v>
      </c>
      <c r="R779">
        <f>IF(ISBLANK(G779),-1,COUNTIF(all_tags[],G779)-COUNTIF(all_tags[category],G779))</f>
        <v>1</v>
      </c>
      <c r="S779">
        <f>IF(ISBLANK(H779),-1,COUNTIF(all_tags[],H779)-COUNTIF(all_tags[category],H779))</f>
        <v>1</v>
      </c>
      <c r="T779">
        <f>IF(ISBLANK(I779),-1,COUNTIF(all_tags[],I779)-COUNTIF(all_tags[category],I779))</f>
        <v>1</v>
      </c>
      <c r="U779">
        <f>IF(ISBLANK(J779),-1,COUNTIF(all_tags[],J779)-COUNTIF(all_tags[category],J779))</f>
        <v>-1</v>
      </c>
      <c r="V779">
        <f>IF(ISBLANK(K779),-1,COUNTIF(all_tags[],K779)-COUNTIF(all_tags[category],K779))</f>
        <v>-1</v>
      </c>
      <c r="W779">
        <f>IF(ISBLANK(L779),-1,COUNTIF(all_tags[],L779)-COUNTIF(all_tags[category],L779))</f>
        <v>-1</v>
      </c>
      <c r="X779">
        <f>IF(ISBLANK(M779),-1,COUNTIF(all_tags[],M779)-COUNTIF(all_tags[category],M779))</f>
        <v>-1</v>
      </c>
      <c r="Y779">
        <f>IF(ISBLANK(N779),-1,COUNTIF(all_tags[],N779)-COUNTIF(all_tags[category],N779))</f>
        <v>-1</v>
      </c>
      <c r="Z779">
        <f>IF(ISBLANK(O779),-1,COUNTIF(all_tags[],O779)-COUNTIF(all_tags[category],O779))</f>
        <v>-1</v>
      </c>
      <c r="AB779" t="str">
        <f>Table5[[#This Row],[link_id]]</f>
        <v>L01619</v>
      </c>
      <c r="AC779" s="5" t="str">
        <f>_xlfn.TEXTJOIN("#",TRUE,
IFERROR(VLOOKUP($F779,all_tags[format],1,FALSE),""),
IFERROR(VLOOKUP($G779,all_tags[format],1,FALSE),""),
IFERROR(VLOOKUP($H779,all_tags[format],1,FALSE),""),
IFERROR(VLOOKUP($I779,all_tags[format],1,FALSE),""),
IFERROR(VLOOKUP($J779,all_tags[format],1,FALSE),""),
IFERROR(VLOOKUP($K779,all_tags[format],1,FALSE),""),
IFERROR(VLOOKUP($L779,all_tags[format],1,FALSE),""),
IFERROR(VLOOKUP($M779,all_tags[format],1,FALSE),""),
IFERROR(VLOOKUP($N779,all_tags[format],1,FALSE),""),
IFERROR(VLOOKUP($O779,all_tags[format],1,FALSE),"")
)</f>
        <v/>
      </c>
      <c r="AD779" s="5" t="str">
        <f>_xlfn.TEXTJOIN("#",TRUE,
IFERROR(VLOOKUP($F779,all_tags[type],1,FALSE),""),
IFERROR(VLOOKUP($G779,all_tags[type],1,FALSE),""),
IFERROR(VLOOKUP($H779,all_tags[type],1,FALSE),""),
IFERROR(VLOOKUP($I779,all_tags[type],1,FALSE),""),
IFERROR(VLOOKUP($J779,all_tags[type],1,FALSE),""),
IFERROR(VLOOKUP($K779,all_tags[type],1,FALSE),""),
IFERROR(VLOOKUP($L779,all_tags[type],1,FALSE),""),
IFERROR(VLOOKUP($M779,all_tags[type],1,FALSE),""),
IFERROR(VLOOKUP($N779,all_tags[type],1,FALSE),""),
IFERROR(VLOOKUP($O779,all_tags[type],1,FALSE),"")
)</f>
        <v>visual</v>
      </c>
      <c r="AE779" s="5" t="str">
        <f>_xlfn.TEXTJOIN("#",TRUE,
IFERROR(VLOOKUP($F779,all_tags[level],1,FALSE),""),
IFERROR(VLOOKUP($G779,all_tags[level],1,FALSE),""),
IFERROR(VLOOKUP($H779,all_tags[level],1,FALSE),""),
IFERROR(VLOOKUP($I779,all_tags[level],1,FALSE),""),
IFERROR(VLOOKUP($J779,all_tags[level],1,FALSE),""),
IFERROR(VLOOKUP($K779,all_tags[level],1,FALSE),""),
IFERROR(VLOOKUP($L779,all_tags[level],1,FALSE),""),
IFERROR(VLOOKUP($M779,all_tags[level],1,FALSE),""),
IFERROR(VLOOKUP($N779,all_tags[level],1,FALSE),""),
IFERROR(VLOOKUP($O779,all_tags[level],1,FALSE),"")
)</f>
        <v/>
      </c>
      <c r="AF779" s="5" t="str">
        <f>_xlfn.TEXTJOIN("#",TRUE,
IFERROR(VLOOKUP($F779,all_tags[style],1,FALSE),""),
IFERROR(VLOOKUP($G779,all_tags[style],1,FALSE),""),
IFERROR(VLOOKUP($H779,all_tags[style],1,FALSE),""),
IFERROR(VLOOKUP($I779,all_tags[style],1,FALSE),""),
IFERROR(VLOOKUP($J779,all_tags[style],1,FALSE),""),
IFERROR(VLOOKUP($K779,all_tags[style],1,FALSE),""),
IFERROR(VLOOKUP($L779,all_tags[style],1,FALSE),""),
IFERROR(VLOOKUP($M779,all_tags[style],1,FALSE),""),
IFERROR(VLOOKUP($N779,all_tags[style],1,FALSE),""),
IFERROR(VLOOKUP($O779,all_tags[style],1,FALSE),"")
)</f>
        <v/>
      </c>
      <c r="AG779" s="5" t="str">
        <f>_xlfn.TEXTJOIN("#",TRUE,
IFERROR(VLOOKUP($F779,all_tags[theme],1,FALSE),""),
IFERROR(VLOOKUP($G779,all_tags[theme],1,FALSE),""),
IFERROR(VLOOKUP($H779,all_tags[theme],1,FALSE),""),
IFERROR(VLOOKUP($I779,all_tags[theme],1,FALSE),""),
IFERROR(VLOOKUP($J779,all_tags[theme],1,FALSE),""),
IFERROR(VLOOKUP($K779,all_tags[theme],1,FALSE),""),
IFERROR(VLOOKUP($L779,all_tags[theme],1,FALSE),""),
IFERROR(VLOOKUP($M779,all_tags[theme],1,FALSE),""),
IFERROR(VLOOKUP($N779,all_tags[theme],1,FALSE),""),
IFERROR(VLOOKUP($O779,all_tags[theme],1,FALSE),"")
)</f>
        <v>data-driven-enterprise</v>
      </c>
      <c r="AH779" s="5" t="str">
        <f>_xlfn.TEXTJOIN("#",TRUE,
IFERROR(VLOOKUP($F779,all_tags[topic],1,FALSE),""),
IFERROR(VLOOKUP($G779,all_tags[topic],1,FALSE),""),
IFERROR(VLOOKUP($H779,all_tags[topic],1,FALSE),""),
IFERROR(VLOOKUP($I779,all_tags[topic],1,FALSE),""),
IFERROR(VLOOKUP($J779,all_tags[topic],1,FALSE),""),
IFERROR(VLOOKUP($K779,all_tags[topic],1,FALSE),""),
IFERROR(VLOOKUP($L779,all_tags[topic],1,FALSE),""),
IFERROR(VLOOKUP($M779,all_tags[topic],1,FALSE),""),
IFERROR(VLOOKUP($N779,all_tags[topic],1,FALSE),""),
IFERROR(VLOOKUP($O779,all_tags[topic],1,FALSE),"")
)</f>
        <v>tool</v>
      </c>
      <c r="AI779" s="5" t="str">
        <f>_xlfn.TEXTJOIN("#",TRUE,
IFERROR(VLOOKUP($F779,all_tags[area],1,FALSE),""),
IFERROR(VLOOKUP($G779,all_tags[area],1,FALSE),""),
IFERROR(VLOOKUP($H779,all_tags[area],1,FALSE),""),
IFERROR(VLOOKUP($I779,all_tags[area],1,FALSE),""),
IFERROR(VLOOKUP($J779,all_tags[area],1,FALSE),""),
IFERROR(VLOOKUP($K779,all_tags[area],1,FALSE),""),
IFERROR(VLOOKUP($L779,all_tags[area],1,FALSE),""),
IFERROR(VLOOKUP($M779,all_tags[area],1,FALSE),""),
IFERROR(VLOOKUP($N779,all_tags[area],1,FALSE),""),
IFERROR(VLOOKUP($O779,all_tags[area],1,FALSE),"")
)</f>
        <v/>
      </c>
      <c r="AJ779" s="5" t="str">
        <f>_xlfn.TEXTJOIN("#",TRUE,
IFERROR(VLOOKUP($F779,all_tags[technology],1,FALSE),""),
IFERROR(VLOOKUP($G779,all_tags[technology],1,FALSE),""),
IFERROR(VLOOKUP($H779,all_tags[technology],1,FALSE),""),
IFERROR(VLOOKUP($I779,all_tags[technology],1,FALSE),""),
IFERROR(VLOOKUP($J779,all_tags[technology],1,FALSE),""),
IFERROR(VLOOKUP($K779,all_tags[technology],1,FALSE),""),
IFERROR(VLOOKUP($L779,all_tags[technology],1,FALSE),""),
IFERROR(VLOOKUP($M779,all_tags[technology],1,FALSE),""),
IFERROR(VLOOKUP($N779,all_tags[technology],1,FALSE),""),
IFERROR(VLOOKUP($O779,all_tags[technology],1,FALSE),"")
)</f>
        <v/>
      </c>
      <c r="AK779" s="5" t="str">
        <f>_xlfn.TEXTJOIN("#",TRUE,
IFERROR(VLOOKUP($F779,all_tags[other],1,FALSE),""),
IFERROR(VLOOKUP($G779,all_tags[other],1,FALSE),""),
IFERROR(VLOOKUP($H779,all_tags[other],1,FALSE),""),
IFERROR(VLOOKUP($I779,all_tags[other],1,FALSE),""),
IFERROR(VLOOKUP($J779,all_tags[other],1,FALSE),""),
IFERROR(VLOOKUP($K779,all_tags[other],1,FALSE),""),
IFERROR(VLOOKUP($L779,all_tags[other],1,FALSE),""),
IFERROR(VLOOKUP($M779,all_tags[other],1,FALSE),""),
IFERROR(VLOOKUP($N779,all_tags[other],1,FALSE),""),
IFERROR(VLOOKUP($O779,all_tags[other],1,FALSE),"")
)</f>
        <v>maturity</v>
      </c>
      <c r="AL779" t="str">
        <f t="shared" si="12"/>
        <v>visual;data-driven-enterprise;tool;maturity</v>
      </c>
    </row>
    <row r="780" spans="1:38" x14ac:dyDescent="0.25">
      <c r="A780" t="str">
        <f>source_data[[#This Row],[link_id]]</f>
        <v>L01621</v>
      </c>
      <c r="B780" t="str">
        <f>source_data[[#This Row],[link]]</f>
        <v>https://twitter.com/owasow/status/1248750163658588162/photo/1</v>
      </c>
      <c r="C780" t="str">
        <f>source_data[[#This Row],[article_title]]</f>
        <v>I teach my stats students that data is rhetoric.</v>
      </c>
      <c r="D780" t="str">
        <f>source_data[[#This Row],[concatenate]]</f>
        <v>post;peril;concept;technology;rstats</v>
      </c>
      <c r="E780">
        <f>source_data[[#This Row],[tag_count]]</f>
        <v>5</v>
      </c>
      <c r="F780" t="str" cm="1">
        <f t="array" ref="F780:J780">_xlfn.TEXTSPLIT(Table5[[#This Row],[concatenate]],";")</f>
        <v>post</v>
      </c>
      <c r="G780" t="str">
        <v>peril</v>
      </c>
      <c r="H780" t="str">
        <v>concept</v>
      </c>
      <c r="I780" t="str">
        <v>technology</v>
      </c>
      <c r="J780" t="str">
        <v>rstats</v>
      </c>
      <c r="Q780">
        <f>IF(ISBLANK(F780),-1,COUNTIF(all_tags[],F780)-COUNTIF(all_tags[category],F780))</f>
        <v>1</v>
      </c>
      <c r="R780">
        <f>IF(ISBLANK(G780),-1,COUNTIF(all_tags[],G780)-COUNTIF(all_tags[category],G780))</f>
        <v>1</v>
      </c>
      <c r="S780">
        <f>IF(ISBLANK(H780),-1,COUNTIF(all_tags[],H780)-COUNTIF(all_tags[category],H780))</f>
        <v>1</v>
      </c>
      <c r="T780">
        <f>IF(ISBLANK(I780),-1,COUNTIF(all_tags[],I780)-COUNTIF(all_tags[category],I780))</f>
        <v>1</v>
      </c>
      <c r="U780">
        <f>IF(ISBLANK(J780),-1,COUNTIF(all_tags[],J780)-COUNTIF(all_tags[category],J780))</f>
        <v>1</v>
      </c>
      <c r="V780">
        <f>IF(ISBLANK(K780),-1,COUNTIF(all_tags[],K780)-COUNTIF(all_tags[category],K780))</f>
        <v>-1</v>
      </c>
      <c r="W780">
        <f>IF(ISBLANK(L780),-1,COUNTIF(all_tags[],L780)-COUNTIF(all_tags[category],L780))</f>
        <v>-1</v>
      </c>
      <c r="X780">
        <f>IF(ISBLANK(M780),-1,COUNTIF(all_tags[],M780)-COUNTIF(all_tags[category],M780))</f>
        <v>-1</v>
      </c>
      <c r="Y780">
        <f>IF(ISBLANK(N780),-1,COUNTIF(all_tags[],N780)-COUNTIF(all_tags[category],N780))</f>
        <v>-1</v>
      </c>
      <c r="Z780">
        <f>IF(ISBLANK(O780),-1,COUNTIF(all_tags[],O780)-COUNTIF(all_tags[category],O780))</f>
        <v>-1</v>
      </c>
      <c r="AB780" t="str">
        <f>Table5[[#This Row],[link_id]]</f>
        <v>L01621</v>
      </c>
      <c r="AC780" s="5" t="str">
        <f>_xlfn.TEXTJOIN("#",TRUE,
IFERROR(VLOOKUP($F780,all_tags[format],1,FALSE),""),
IFERROR(VLOOKUP($G780,all_tags[format],1,FALSE),""),
IFERROR(VLOOKUP($H780,all_tags[format],1,FALSE),""),
IFERROR(VLOOKUP($I780,all_tags[format],1,FALSE),""),
IFERROR(VLOOKUP($J780,all_tags[format],1,FALSE),""),
IFERROR(VLOOKUP($K780,all_tags[format],1,FALSE),""),
IFERROR(VLOOKUP($L780,all_tags[format],1,FALSE),""),
IFERROR(VLOOKUP($M780,all_tags[format],1,FALSE),""),
IFERROR(VLOOKUP($N780,all_tags[format],1,FALSE),""),
IFERROR(VLOOKUP($O780,all_tags[format],1,FALSE),"")
)</f>
        <v>post</v>
      </c>
      <c r="AD780" s="5" t="str">
        <f>_xlfn.TEXTJOIN("#",TRUE,
IFERROR(VLOOKUP($F780,all_tags[type],1,FALSE),""),
IFERROR(VLOOKUP($G780,all_tags[type],1,FALSE),""),
IFERROR(VLOOKUP($H780,all_tags[type],1,FALSE),""),
IFERROR(VLOOKUP($I780,all_tags[type],1,FALSE),""),
IFERROR(VLOOKUP($J780,all_tags[type],1,FALSE),""),
IFERROR(VLOOKUP($K780,all_tags[type],1,FALSE),""),
IFERROR(VLOOKUP($L780,all_tags[type],1,FALSE),""),
IFERROR(VLOOKUP($M780,all_tags[type],1,FALSE),""),
IFERROR(VLOOKUP($N780,all_tags[type],1,FALSE),""),
IFERROR(VLOOKUP($O780,all_tags[type],1,FALSE),"")
)</f>
        <v/>
      </c>
      <c r="AE780" s="5" t="str">
        <f>_xlfn.TEXTJOIN("#",TRUE,
IFERROR(VLOOKUP($F780,all_tags[level],1,FALSE),""),
IFERROR(VLOOKUP($G780,all_tags[level],1,FALSE),""),
IFERROR(VLOOKUP($H780,all_tags[level],1,FALSE),""),
IFERROR(VLOOKUP($I780,all_tags[level],1,FALSE),""),
IFERROR(VLOOKUP($J780,all_tags[level],1,FALSE),""),
IFERROR(VLOOKUP($K780,all_tags[level],1,FALSE),""),
IFERROR(VLOOKUP($L780,all_tags[level],1,FALSE),""),
IFERROR(VLOOKUP($M780,all_tags[level],1,FALSE),""),
IFERROR(VLOOKUP($N780,all_tags[level],1,FALSE),""),
IFERROR(VLOOKUP($O780,all_tags[level],1,FALSE),"")
)</f>
        <v/>
      </c>
      <c r="AF780" s="5" t="str">
        <f>_xlfn.TEXTJOIN("#",TRUE,
IFERROR(VLOOKUP($F780,all_tags[style],1,FALSE),""),
IFERROR(VLOOKUP($G780,all_tags[style],1,FALSE),""),
IFERROR(VLOOKUP($H780,all_tags[style],1,FALSE),""),
IFERROR(VLOOKUP($I780,all_tags[style],1,FALSE),""),
IFERROR(VLOOKUP($J780,all_tags[style],1,FALSE),""),
IFERROR(VLOOKUP($K780,all_tags[style],1,FALSE),""),
IFERROR(VLOOKUP($L780,all_tags[style],1,FALSE),""),
IFERROR(VLOOKUP($M780,all_tags[style],1,FALSE),""),
IFERROR(VLOOKUP($N780,all_tags[style],1,FALSE),""),
IFERROR(VLOOKUP($O780,all_tags[style],1,FALSE),"")
)</f>
        <v>peril</v>
      </c>
      <c r="AG780" s="5" t="str">
        <f>_xlfn.TEXTJOIN("#",TRUE,
IFERROR(VLOOKUP($F780,all_tags[theme],1,FALSE),""),
IFERROR(VLOOKUP($G780,all_tags[theme],1,FALSE),""),
IFERROR(VLOOKUP($H780,all_tags[theme],1,FALSE),""),
IFERROR(VLOOKUP($I780,all_tags[theme],1,FALSE),""),
IFERROR(VLOOKUP($J780,all_tags[theme],1,FALSE),""),
IFERROR(VLOOKUP($K780,all_tags[theme],1,FALSE),""),
IFERROR(VLOOKUP($L780,all_tags[theme],1,FALSE),""),
IFERROR(VLOOKUP($M780,all_tags[theme],1,FALSE),""),
IFERROR(VLOOKUP($N780,all_tags[theme],1,FALSE),""),
IFERROR(VLOOKUP($O780,all_tags[theme],1,FALSE),"")
)</f>
        <v/>
      </c>
      <c r="AH780" s="5" t="str">
        <f>_xlfn.TEXTJOIN("#",TRUE,
IFERROR(VLOOKUP($F780,all_tags[topic],1,FALSE),""),
IFERROR(VLOOKUP($G780,all_tags[topic],1,FALSE),""),
IFERROR(VLOOKUP($H780,all_tags[topic],1,FALSE),""),
IFERROR(VLOOKUP($I780,all_tags[topic],1,FALSE),""),
IFERROR(VLOOKUP($J780,all_tags[topic],1,FALSE),""),
IFERROR(VLOOKUP($K780,all_tags[topic],1,FALSE),""),
IFERROR(VLOOKUP($L780,all_tags[topic],1,FALSE),""),
IFERROR(VLOOKUP($M780,all_tags[topic],1,FALSE),""),
IFERROR(VLOOKUP($N780,all_tags[topic],1,FALSE),""),
IFERROR(VLOOKUP($O780,all_tags[topic],1,FALSE),"")
)</f>
        <v>concept#technology</v>
      </c>
      <c r="AI780" s="5" t="str">
        <f>_xlfn.TEXTJOIN("#",TRUE,
IFERROR(VLOOKUP($F780,all_tags[area],1,FALSE),""),
IFERROR(VLOOKUP($G780,all_tags[area],1,FALSE),""),
IFERROR(VLOOKUP($H780,all_tags[area],1,FALSE),""),
IFERROR(VLOOKUP($I780,all_tags[area],1,FALSE),""),
IFERROR(VLOOKUP($J780,all_tags[area],1,FALSE),""),
IFERROR(VLOOKUP($K780,all_tags[area],1,FALSE),""),
IFERROR(VLOOKUP($L780,all_tags[area],1,FALSE),""),
IFERROR(VLOOKUP($M780,all_tags[area],1,FALSE),""),
IFERROR(VLOOKUP($N780,all_tags[area],1,FALSE),""),
IFERROR(VLOOKUP($O780,all_tags[area],1,FALSE),"")
)</f>
        <v/>
      </c>
      <c r="AJ780" s="5" t="str">
        <f>_xlfn.TEXTJOIN("#",TRUE,
IFERROR(VLOOKUP($F780,all_tags[technology],1,FALSE),""),
IFERROR(VLOOKUP($G780,all_tags[technology],1,FALSE),""),
IFERROR(VLOOKUP($H780,all_tags[technology],1,FALSE),""),
IFERROR(VLOOKUP($I780,all_tags[technology],1,FALSE),""),
IFERROR(VLOOKUP($J780,all_tags[technology],1,FALSE),""),
IFERROR(VLOOKUP($K780,all_tags[technology],1,FALSE),""),
IFERROR(VLOOKUP($L780,all_tags[technology],1,FALSE),""),
IFERROR(VLOOKUP($M780,all_tags[technology],1,FALSE),""),
IFERROR(VLOOKUP($N780,all_tags[technology],1,FALSE),""),
IFERROR(VLOOKUP($O780,all_tags[technology],1,FALSE),"")
)</f>
        <v>rstats</v>
      </c>
      <c r="AK780" s="5" t="str">
        <f>_xlfn.TEXTJOIN("#",TRUE,
IFERROR(VLOOKUP($F780,all_tags[other],1,FALSE),""),
IFERROR(VLOOKUP($G780,all_tags[other],1,FALSE),""),
IFERROR(VLOOKUP($H780,all_tags[other],1,FALSE),""),
IFERROR(VLOOKUP($I780,all_tags[other],1,FALSE),""),
IFERROR(VLOOKUP($J780,all_tags[other],1,FALSE),""),
IFERROR(VLOOKUP($K780,all_tags[other],1,FALSE),""),
IFERROR(VLOOKUP($L780,all_tags[other],1,FALSE),""),
IFERROR(VLOOKUP($M780,all_tags[other],1,FALSE),""),
IFERROR(VLOOKUP($N780,all_tags[other],1,FALSE),""),
IFERROR(VLOOKUP($O780,all_tags[other],1,FALSE),"")
)</f>
        <v/>
      </c>
      <c r="AL780" t="str">
        <f t="shared" si="12"/>
        <v>post;peril;concept;technology;rstats</v>
      </c>
    </row>
    <row r="781" spans="1:38" x14ac:dyDescent="0.25">
      <c r="A781" t="str">
        <f>source_data[[#This Row],[link_id]]</f>
        <v>L01622</v>
      </c>
      <c r="B781" t="str">
        <f>source_data[[#This Row],[link]]</f>
        <v>https://mindmatters.ai/2020/04/is-ai-really-better-than-physicians-at-diagnosis/</v>
      </c>
      <c r="C781" t="str">
        <f>source_data[[#This Row],[article_title]]</f>
        <v>Is AI really better than physicians at diagnosis?</v>
      </c>
      <c r="D781" t="str">
        <f>source_data[[#This Row],[concatenate]]</f>
        <v>article;dubious;pitfall;ai</v>
      </c>
      <c r="E781">
        <f>source_data[[#This Row],[tag_count]]</f>
        <v>5</v>
      </c>
      <c r="F781" t="str" cm="1">
        <f t="array" ref="F781:I781">_xlfn.TEXTSPLIT(Table5[[#This Row],[concatenate]],";")</f>
        <v>article</v>
      </c>
      <c r="G781" t="str">
        <v>dubious</v>
      </c>
      <c r="H781" t="str">
        <v>pitfall</v>
      </c>
      <c r="I781" t="str">
        <v>ai</v>
      </c>
      <c r="Q781">
        <f>IF(ISBLANK(F781),-1,COUNTIF(all_tags[],F781)-COUNTIF(all_tags[category],F781))</f>
        <v>1</v>
      </c>
      <c r="R781">
        <f>IF(ISBLANK(G781),-1,COUNTIF(all_tags[],G781)-COUNTIF(all_tags[category],G781))</f>
        <v>1</v>
      </c>
      <c r="S781">
        <f>IF(ISBLANK(H781),-1,COUNTIF(all_tags[],H781)-COUNTIF(all_tags[category],H781))</f>
        <v>1</v>
      </c>
      <c r="T781">
        <f>IF(ISBLANK(I781),-1,COUNTIF(all_tags[],I781)-COUNTIF(all_tags[category],I781))</f>
        <v>1</v>
      </c>
      <c r="U781">
        <f>IF(ISBLANK(J781),-1,COUNTIF(all_tags[],J781)-COUNTIF(all_tags[category],J781))</f>
        <v>-1</v>
      </c>
      <c r="V781">
        <f>IF(ISBLANK(K781),-1,COUNTIF(all_tags[],K781)-COUNTIF(all_tags[category],K781))</f>
        <v>-1</v>
      </c>
      <c r="W781">
        <f>IF(ISBLANK(L781),-1,COUNTIF(all_tags[],L781)-COUNTIF(all_tags[category],L781))</f>
        <v>-1</v>
      </c>
      <c r="X781">
        <f>IF(ISBLANK(M781),-1,COUNTIF(all_tags[],M781)-COUNTIF(all_tags[category],M781))</f>
        <v>-1</v>
      </c>
      <c r="Y781">
        <f>IF(ISBLANK(N781),-1,COUNTIF(all_tags[],N781)-COUNTIF(all_tags[category],N781))</f>
        <v>-1</v>
      </c>
      <c r="Z781">
        <f>IF(ISBLANK(O781),-1,COUNTIF(all_tags[],O781)-COUNTIF(all_tags[category],O781))</f>
        <v>-1</v>
      </c>
      <c r="AB781" t="str">
        <f>Table5[[#This Row],[link_id]]</f>
        <v>L01622</v>
      </c>
      <c r="AC781" s="5" t="str">
        <f>_xlfn.TEXTJOIN("#",TRUE,
IFERROR(VLOOKUP($F781,all_tags[format],1,FALSE),""),
IFERROR(VLOOKUP($G781,all_tags[format],1,FALSE),""),
IFERROR(VLOOKUP($H781,all_tags[format],1,FALSE),""),
IFERROR(VLOOKUP($I781,all_tags[format],1,FALSE),""),
IFERROR(VLOOKUP($J781,all_tags[format],1,FALSE),""),
IFERROR(VLOOKUP($K781,all_tags[format],1,FALSE),""),
IFERROR(VLOOKUP($L781,all_tags[format],1,FALSE),""),
IFERROR(VLOOKUP($M781,all_tags[format],1,FALSE),""),
IFERROR(VLOOKUP($N781,all_tags[format],1,FALSE),""),
IFERROR(VLOOKUP($O781,all_tags[format],1,FALSE),"")
)</f>
        <v>article</v>
      </c>
      <c r="AD781" s="5" t="str">
        <f>_xlfn.TEXTJOIN("#",TRUE,
IFERROR(VLOOKUP($F781,all_tags[type],1,FALSE),""),
IFERROR(VLOOKUP($G781,all_tags[type],1,FALSE),""),
IFERROR(VLOOKUP($H781,all_tags[type],1,FALSE),""),
IFERROR(VLOOKUP($I781,all_tags[type],1,FALSE),""),
IFERROR(VLOOKUP($J781,all_tags[type],1,FALSE),""),
IFERROR(VLOOKUP($K781,all_tags[type],1,FALSE),""),
IFERROR(VLOOKUP($L781,all_tags[type],1,FALSE),""),
IFERROR(VLOOKUP($M781,all_tags[type],1,FALSE),""),
IFERROR(VLOOKUP($N781,all_tags[type],1,FALSE),""),
IFERROR(VLOOKUP($O781,all_tags[type],1,FALSE),"")
)</f>
        <v/>
      </c>
      <c r="AE781" s="5" t="str">
        <f>_xlfn.TEXTJOIN("#",TRUE,
IFERROR(VLOOKUP($F781,all_tags[level],1,FALSE),""),
IFERROR(VLOOKUP($G781,all_tags[level],1,FALSE),""),
IFERROR(VLOOKUP($H781,all_tags[level],1,FALSE),""),
IFERROR(VLOOKUP($I781,all_tags[level],1,FALSE),""),
IFERROR(VLOOKUP($J781,all_tags[level],1,FALSE),""),
IFERROR(VLOOKUP($K781,all_tags[level],1,FALSE),""),
IFERROR(VLOOKUP($L781,all_tags[level],1,FALSE),""),
IFERROR(VLOOKUP($M781,all_tags[level],1,FALSE),""),
IFERROR(VLOOKUP($N781,all_tags[level],1,FALSE),""),
IFERROR(VLOOKUP($O781,all_tags[level],1,FALSE),"")
)</f>
        <v/>
      </c>
      <c r="AF781" s="5" t="str">
        <f>_xlfn.TEXTJOIN("#",TRUE,
IFERROR(VLOOKUP($F781,all_tags[style],1,FALSE),""),
IFERROR(VLOOKUP($G781,all_tags[style],1,FALSE),""),
IFERROR(VLOOKUP($H781,all_tags[style],1,FALSE),""),
IFERROR(VLOOKUP($I781,all_tags[style],1,FALSE),""),
IFERROR(VLOOKUP($J781,all_tags[style],1,FALSE),""),
IFERROR(VLOOKUP($K781,all_tags[style],1,FALSE),""),
IFERROR(VLOOKUP($L781,all_tags[style],1,FALSE),""),
IFERROR(VLOOKUP($M781,all_tags[style],1,FALSE),""),
IFERROR(VLOOKUP($N781,all_tags[style],1,FALSE),""),
IFERROR(VLOOKUP($O781,all_tags[style],1,FALSE),"")
)</f>
        <v>dubious</v>
      </c>
      <c r="AG781" s="5" t="str">
        <f>_xlfn.TEXTJOIN("#",TRUE,
IFERROR(VLOOKUP($F781,all_tags[theme],1,FALSE),""),
IFERROR(VLOOKUP($G781,all_tags[theme],1,FALSE),""),
IFERROR(VLOOKUP($H781,all_tags[theme],1,FALSE),""),
IFERROR(VLOOKUP($I781,all_tags[theme],1,FALSE),""),
IFERROR(VLOOKUP($J781,all_tags[theme],1,FALSE),""),
IFERROR(VLOOKUP($K781,all_tags[theme],1,FALSE),""),
IFERROR(VLOOKUP($L781,all_tags[theme],1,FALSE),""),
IFERROR(VLOOKUP($M781,all_tags[theme],1,FALSE),""),
IFERROR(VLOOKUP($N781,all_tags[theme],1,FALSE),""),
IFERROR(VLOOKUP($O781,all_tags[theme],1,FALSE),"")
)</f>
        <v>pitfall</v>
      </c>
      <c r="AH781" s="5" t="str">
        <f>_xlfn.TEXTJOIN("#",TRUE,
IFERROR(VLOOKUP($F781,all_tags[topic],1,FALSE),""),
IFERROR(VLOOKUP($G781,all_tags[topic],1,FALSE),""),
IFERROR(VLOOKUP($H781,all_tags[topic],1,FALSE),""),
IFERROR(VLOOKUP($I781,all_tags[topic],1,FALSE),""),
IFERROR(VLOOKUP($J781,all_tags[topic],1,FALSE),""),
IFERROR(VLOOKUP($K781,all_tags[topic],1,FALSE),""),
IFERROR(VLOOKUP($L781,all_tags[topic],1,FALSE),""),
IFERROR(VLOOKUP($M781,all_tags[topic],1,FALSE),""),
IFERROR(VLOOKUP($N781,all_tags[topic],1,FALSE),""),
IFERROR(VLOOKUP($O781,all_tags[topic],1,FALSE),"")
)</f>
        <v/>
      </c>
      <c r="AI781" s="5" t="str">
        <f>_xlfn.TEXTJOIN("#",TRUE,
IFERROR(VLOOKUP($F781,all_tags[area],1,FALSE),""),
IFERROR(VLOOKUP($G781,all_tags[area],1,FALSE),""),
IFERROR(VLOOKUP($H781,all_tags[area],1,FALSE),""),
IFERROR(VLOOKUP($I781,all_tags[area],1,FALSE),""),
IFERROR(VLOOKUP($J781,all_tags[area],1,FALSE),""),
IFERROR(VLOOKUP($K781,all_tags[area],1,FALSE),""),
IFERROR(VLOOKUP($L781,all_tags[area],1,FALSE),""),
IFERROR(VLOOKUP($M781,all_tags[area],1,FALSE),""),
IFERROR(VLOOKUP($N781,all_tags[area],1,FALSE),""),
IFERROR(VLOOKUP($O781,all_tags[area],1,FALSE),"")
)</f>
        <v>ai</v>
      </c>
      <c r="AJ781" s="5" t="str">
        <f>_xlfn.TEXTJOIN("#",TRUE,
IFERROR(VLOOKUP($F781,all_tags[technology],1,FALSE),""),
IFERROR(VLOOKUP($G781,all_tags[technology],1,FALSE),""),
IFERROR(VLOOKUP($H781,all_tags[technology],1,FALSE),""),
IFERROR(VLOOKUP($I781,all_tags[technology],1,FALSE),""),
IFERROR(VLOOKUP($J781,all_tags[technology],1,FALSE),""),
IFERROR(VLOOKUP($K781,all_tags[technology],1,FALSE),""),
IFERROR(VLOOKUP($L781,all_tags[technology],1,FALSE),""),
IFERROR(VLOOKUP($M781,all_tags[technology],1,FALSE),""),
IFERROR(VLOOKUP($N781,all_tags[technology],1,FALSE),""),
IFERROR(VLOOKUP($O781,all_tags[technology],1,FALSE),"")
)</f>
        <v/>
      </c>
      <c r="AK781" s="5" t="str">
        <f>_xlfn.TEXTJOIN("#",TRUE,
IFERROR(VLOOKUP($F781,all_tags[other],1,FALSE),""),
IFERROR(VLOOKUP($G781,all_tags[other],1,FALSE),""),
IFERROR(VLOOKUP($H781,all_tags[other],1,FALSE),""),
IFERROR(VLOOKUP($I781,all_tags[other],1,FALSE),""),
IFERROR(VLOOKUP($J781,all_tags[other],1,FALSE),""),
IFERROR(VLOOKUP($K781,all_tags[other],1,FALSE),""),
IFERROR(VLOOKUP($L781,all_tags[other],1,FALSE),""),
IFERROR(VLOOKUP($M781,all_tags[other],1,FALSE),""),
IFERROR(VLOOKUP($N781,all_tags[other],1,FALSE),""),
IFERROR(VLOOKUP($O781,all_tags[other],1,FALSE),"")
)</f>
        <v/>
      </c>
      <c r="AL781" t="str">
        <f t="shared" si="12"/>
        <v>article;dubious;pitfall;ai</v>
      </c>
    </row>
    <row r="782" spans="1:38" x14ac:dyDescent="0.25">
      <c r="A782" t="str">
        <f>source_data[[#This Row],[link_id]]</f>
        <v>L01623</v>
      </c>
      <c r="B782" t="str">
        <f>source_data[[#This Row],[link]]</f>
        <v>https://www.science.org/doi/10.1126/sciadv.aay2631</v>
      </c>
      <c r="C782" t="str">
        <f>source_data[[#This Row],[article_title]]</f>
        <v>AI Feynman: A physics-inspired method for symbolic regression</v>
      </c>
      <c r="D782" t="str">
        <f>source_data[[#This Row],[concatenate]]</f>
        <v>research;method</v>
      </c>
      <c r="E782">
        <f>source_data[[#This Row],[tag_count]]</f>
        <v>3</v>
      </c>
      <c r="F782" t="str" cm="1">
        <f t="array" ref="F782:G782">_xlfn.TEXTSPLIT(Table5[[#This Row],[concatenate]],";")</f>
        <v>research</v>
      </c>
      <c r="G782" t="str">
        <v>method</v>
      </c>
      <c r="Q782">
        <f>IF(ISBLANK(F782),-1,COUNTIF(all_tags[],F782)-COUNTIF(all_tags[category],F782))</f>
        <v>1</v>
      </c>
      <c r="R782">
        <f>IF(ISBLANK(G782),-1,COUNTIF(all_tags[],G782)-COUNTIF(all_tags[category],G782))</f>
        <v>1</v>
      </c>
      <c r="S782">
        <f>IF(ISBLANK(H782),-1,COUNTIF(all_tags[],H782)-COUNTIF(all_tags[category],H782))</f>
        <v>-1</v>
      </c>
      <c r="T782">
        <f>IF(ISBLANK(I782),-1,COUNTIF(all_tags[],I782)-COUNTIF(all_tags[category],I782))</f>
        <v>-1</v>
      </c>
      <c r="U782">
        <f>IF(ISBLANK(J782),-1,COUNTIF(all_tags[],J782)-COUNTIF(all_tags[category],J782))</f>
        <v>-1</v>
      </c>
      <c r="V782">
        <f>IF(ISBLANK(K782),-1,COUNTIF(all_tags[],K782)-COUNTIF(all_tags[category],K782))</f>
        <v>-1</v>
      </c>
      <c r="W782">
        <f>IF(ISBLANK(L782),-1,COUNTIF(all_tags[],L782)-COUNTIF(all_tags[category],L782))</f>
        <v>-1</v>
      </c>
      <c r="X782">
        <f>IF(ISBLANK(M782),-1,COUNTIF(all_tags[],M782)-COUNTIF(all_tags[category],M782))</f>
        <v>-1</v>
      </c>
      <c r="Y782">
        <f>IF(ISBLANK(N782),-1,COUNTIF(all_tags[],N782)-COUNTIF(all_tags[category],N782))</f>
        <v>-1</v>
      </c>
      <c r="Z782">
        <f>IF(ISBLANK(O782),-1,COUNTIF(all_tags[],O782)-COUNTIF(all_tags[category],O782))</f>
        <v>-1</v>
      </c>
      <c r="AB782" t="str">
        <f>Table5[[#This Row],[link_id]]</f>
        <v>L01623</v>
      </c>
      <c r="AC782" s="5" t="str">
        <f>_xlfn.TEXTJOIN("#",TRUE,
IFERROR(VLOOKUP($F782,all_tags[format],1,FALSE),""),
IFERROR(VLOOKUP($G782,all_tags[format],1,FALSE),""),
IFERROR(VLOOKUP($H782,all_tags[format],1,FALSE),""),
IFERROR(VLOOKUP($I782,all_tags[format],1,FALSE),""),
IFERROR(VLOOKUP($J782,all_tags[format],1,FALSE),""),
IFERROR(VLOOKUP($K782,all_tags[format],1,FALSE),""),
IFERROR(VLOOKUP($L782,all_tags[format],1,FALSE),""),
IFERROR(VLOOKUP($M782,all_tags[format],1,FALSE),""),
IFERROR(VLOOKUP($N782,all_tags[format],1,FALSE),""),
IFERROR(VLOOKUP($O782,all_tags[format],1,FALSE),"")
)</f>
        <v/>
      </c>
      <c r="AD782" s="5" t="str">
        <f>_xlfn.TEXTJOIN("#",TRUE,
IFERROR(VLOOKUP($F782,all_tags[type],1,FALSE),""),
IFERROR(VLOOKUP($G782,all_tags[type],1,FALSE),""),
IFERROR(VLOOKUP($H782,all_tags[type],1,FALSE),""),
IFERROR(VLOOKUP($I782,all_tags[type],1,FALSE),""),
IFERROR(VLOOKUP($J782,all_tags[type],1,FALSE),""),
IFERROR(VLOOKUP($K782,all_tags[type],1,FALSE),""),
IFERROR(VLOOKUP($L782,all_tags[type],1,FALSE),""),
IFERROR(VLOOKUP($M782,all_tags[type],1,FALSE),""),
IFERROR(VLOOKUP($N782,all_tags[type],1,FALSE),""),
IFERROR(VLOOKUP($O782,all_tags[type],1,FALSE),"")
)</f>
        <v>research</v>
      </c>
      <c r="AE782" s="5" t="str">
        <f>_xlfn.TEXTJOIN("#",TRUE,
IFERROR(VLOOKUP($F782,all_tags[level],1,FALSE),""),
IFERROR(VLOOKUP($G782,all_tags[level],1,FALSE),""),
IFERROR(VLOOKUP($H782,all_tags[level],1,FALSE),""),
IFERROR(VLOOKUP($I782,all_tags[level],1,FALSE),""),
IFERROR(VLOOKUP($J782,all_tags[level],1,FALSE),""),
IFERROR(VLOOKUP($K782,all_tags[level],1,FALSE),""),
IFERROR(VLOOKUP($L782,all_tags[level],1,FALSE),""),
IFERROR(VLOOKUP($M782,all_tags[level],1,FALSE),""),
IFERROR(VLOOKUP($N782,all_tags[level],1,FALSE),""),
IFERROR(VLOOKUP($O782,all_tags[level],1,FALSE),"")
)</f>
        <v/>
      </c>
      <c r="AF782" s="5" t="str">
        <f>_xlfn.TEXTJOIN("#",TRUE,
IFERROR(VLOOKUP($F782,all_tags[style],1,FALSE),""),
IFERROR(VLOOKUP($G782,all_tags[style],1,FALSE),""),
IFERROR(VLOOKUP($H782,all_tags[style],1,FALSE),""),
IFERROR(VLOOKUP($I782,all_tags[style],1,FALSE),""),
IFERROR(VLOOKUP($J782,all_tags[style],1,FALSE),""),
IFERROR(VLOOKUP($K782,all_tags[style],1,FALSE),""),
IFERROR(VLOOKUP($L782,all_tags[style],1,FALSE),""),
IFERROR(VLOOKUP($M782,all_tags[style],1,FALSE),""),
IFERROR(VLOOKUP($N782,all_tags[style],1,FALSE),""),
IFERROR(VLOOKUP($O782,all_tags[style],1,FALSE),"")
)</f>
        <v/>
      </c>
      <c r="AG782" s="5" t="str">
        <f>_xlfn.TEXTJOIN("#",TRUE,
IFERROR(VLOOKUP($F782,all_tags[theme],1,FALSE),""),
IFERROR(VLOOKUP($G782,all_tags[theme],1,FALSE),""),
IFERROR(VLOOKUP($H782,all_tags[theme],1,FALSE),""),
IFERROR(VLOOKUP($I782,all_tags[theme],1,FALSE),""),
IFERROR(VLOOKUP($J782,all_tags[theme],1,FALSE),""),
IFERROR(VLOOKUP($K782,all_tags[theme],1,FALSE),""),
IFERROR(VLOOKUP($L782,all_tags[theme],1,FALSE),""),
IFERROR(VLOOKUP($M782,all_tags[theme],1,FALSE),""),
IFERROR(VLOOKUP($N782,all_tags[theme],1,FALSE),""),
IFERROR(VLOOKUP($O782,all_tags[theme],1,FALSE),"")
)</f>
        <v/>
      </c>
      <c r="AH782" s="5" t="str">
        <f>_xlfn.TEXTJOIN("#",TRUE,
IFERROR(VLOOKUP($F782,all_tags[topic],1,FALSE),""),
IFERROR(VLOOKUP($G782,all_tags[topic],1,FALSE),""),
IFERROR(VLOOKUP($H782,all_tags[topic],1,FALSE),""),
IFERROR(VLOOKUP($I782,all_tags[topic],1,FALSE),""),
IFERROR(VLOOKUP($J782,all_tags[topic],1,FALSE),""),
IFERROR(VLOOKUP($K782,all_tags[topic],1,FALSE),""),
IFERROR(VLOOKUP($L782,all_tags[topic],1,FALSE),""),
IFERROR(VLOOKUP($M782,all_tags[topic],1,FALSE),""),
IFERROR(VLOOKUP($N782,all_tags[topic],1,FALSE),""),
IFERROR(VLOOKUP($O782,all_tags[topic],1,FALSE),"")
)</f>
        <v>method</v>
      </c>
      <c r="AI782" s="5" t="str">
        <f>_xlfn.TEXTJOIN("#",TRUE,
IFERROR(VLOOKUP($F782,all_tags[area],1,FALSE),""),
IFERROR(VLOOKUP($G782,all_tags[area],1,FALSE),""),
IFERROR(VLOOKUP($H782,all_tags[area],1,FALSE),""),
IFERROR(VLOOKUP($I782,all_tags[area],1,FALSE),""),
IFERROR(VLOOKUP($J782,all_tags[area],1,FALSE),""),
IFERROR(VLOOKUP($K782,all_tags[area],1,FALSE),""),
IFERROR(VLOOKUP($L782,all_tags[area],1,FALSE),""),
IFERROR(VLOOKUP($M782,all_tags[area],1,FALSE),""),
IFERROR(VLOOKUP($N782,all_tags[area],1,FALSE),""),
IFERROR(VLOOKUP($O782,all_tags[area],1,FALSE),"")
)</f>
        <v/>
      </c>
      <c r="AJ782" s="5" t="str">
        <f>_xlfn.TEXTJOIN("#",TRUE,
IFERROR(VLOOKUP($F782,all_tags[technology],1,FALSE),""),
IFERROR(VLOOKUP($G782,all_tags[technology],1,FALSE),""),
IFERROR(VLOOKUP($H782,all_tags[technology],1,FALSE),""),
IFERROR(VLOOKUP($I782,all_tags[technology],1,FALSE),""),
IFERROR(VLOOKUP($J782,all_tags[technology],1,FALSE),""),
IFERROR(VLOOKUP($K782,all_tags[technology],1,FALSE),""),
IFERROR(VLOOKUP($L782,all_tags[technology],1,FALSE),""),
IFERROR(VLOOKUP($M782,all_tags[technology],1,FALSE),""),
IFERROR(VLOOKUP($N782,all_tags[technology],1,FALSE),""),
IFERROR(VLOOKUP($O782,all_tags[technology],1,FALSE),"")
)</f>
        <v/>
      </c>
      <c r="AK782" s="5" t="str">
        <f>_xlfn.TEXTJOIN("#",TRUE,
IFERROR(VLOOKUP($F782,all_tags[other],1,FALSE),""),
IFERROR(VLOOKUP($G782,all_tags[other],1,FALSE),""),
IFERROR(VLOOKUP($H782,all_tags[other],1,FALSE),""),
IFERROR(VLOOKUP($I782,all_tags[other],1,FALSE),""),
IFERROR(VLOOKUP($J782,all_tags[other],1,FALSE),""),
IFERROR(VLOOKUP($K782,all_tags[other],1,FALSE),""),
IFERROR(VLOOKUP($L782,all_tags[other],1,FALSE),""),
IFERROR(VLOOKUP($M782,all_tags[other],1,FALSE),""),
IFERROR(VLOOKUP($N782,all_tags[other],1,FALSE),""),
IFERROR(VLOOKUP($O782,all_tags[other],1,FALSE),"")
)</f>
        <v/>
      </c>
      <c r="AL782" t="str">
        <f t="shared" si="12"/>
        <v>research;method</v>
      </c>
    </row>
    <row r="783" spans="1:38" x14ac:dyDescent="0.25">
      <c r="A783" t="str">
        <f>source_data[[#This Row],[link_id]]</f>
        <v>L01625</v>
      </c>
      <c r="B783" t="str">
        <f>source_data[[#This Row],[link]]</f>
        <v>https://www.science.org/doi/10.1126/sciadv.aaz4169</v>
      </c>
      <c r="C783" t="str">
        <f>source_data[[#This Row],[article_title]]</f>
        <v>Designing complex architectured materials with generative adversarial networks</v>
      </c>
      <c r="D783" t="str">
        <f>source_data[[#This Row],[concatenate]]</f>
        <v>research;technology;ml;generative</v>
      </c>
      <c r="E783">
        <f>source_data[[#This Row],[tag_count]]</f>
        <v>4</v>
      </c>
      <c r="F783" t="str" cm="1">
        <f t="array" ref="F783:I783">_xlfn.TEXTSPLIT(Table5[[#This Row],[concatenate]],";")</f>
        <v>research</v>
      </c>
      <c r="G783" t="str">
        <v>technology</v>
      </c>
      <c r="H783" t="str">
        <v>ml</v>
      </c>
      <c r="I783" t="str">
        <v>generative</v>
      </c>
      <c r="Q783">
        <f>IF(ISBLANK(F783),-1,COUNTIF(all_tags[],F783)-COUNTIF(all_tags[category],F783))</f>
        <v>1</v>
      </c>
      <c r="R783">
        <f>IF(ISBLANK(G783),-1,COUNTIF(all_tags[],G783)-COUNTIF(all_tags[category],G783))</f>
        <v>1</v>
      </c>
      <c r="S783">
        <f>IF(ISBLANK(H783),-1,COUNTIF(all_tags[],H783)-COUNTIF(all_tags[category],H783))</f>
        <v>1</v>
      </c>
      <c r="T783">
        <f>IF(ISBLANK(I783),-1,COUNTIF(all_tags[],I783)-COUNTIF(all_tags[category],I783))</f>
        <v>1</v>
      </c>
      <c r="U783">
        <f>IF(ISBLANK(J783),-1,COUNTIF(all_tags[],J783)-COUNTIF(all_tags[category],J783))</f>
        <v>-1</v>
      </c>
      <c r="V783">
        <f>IF(ISBLANK(K783),-1,COUNTIF(all_tags[],K783)-COUNTIF(all_tags[category],K783))</f>
        <v>-1</v>
      </c>
      <c r="W783">
        <f>IF(ISBLANK(L783),-1,COUNTIF(all_tags[],L783)-COUNTIF(all_tags[category],L783))</f>
        <v>-1</v>
      </c>
      <c r="X783">
        <f>IF(ISBLANK(M783),-1,COUNTIF(all_tags[],M783)-COUNTIF(all_tags[category],M783))</f>
        <v>-1</v>
      </c>
      <c r="Y783">
        <f>IF(ISBLANK(N783),-1,COUNTIF(all_tags[],N783)-COUNTIF(all_tags[category],N783))</f>
        <v>-1</v>
      </c>
      <c r="Z783">
        <f>IF(ISBLANK(O783),-1,COUNTIF(all_tags[],O783)-COUNTIF(all_tags[category],O783))</f>
        <v>-1</v>
      </c>
      <c r="AB783" t="str">
        <f>Table5[[#This Row],[link_id]]</f>
        <v>L01625</v>
      </c>
      <c r="AC783" s="5" t="str">
        <f>_xlfn.TEXTJOIN("#",TRUE,
IFERROR(VLOOKUP($F783,all_tags[format],1,FALSE),""),
IFERROR(VLOOKUP($G783,all_tags[format],1,FALSE),""),
IFERROR(VLOOKUP($H783,all_tags[format],1,FALSE),""),
IFERROR(VLOOKUP($I783,all_tags[format],1,FALSE),""),
IFERROR(VLOOKUP($J783,all_tags[format],1,FALSE),""),
IFERROR(VLOOKUP($K783,all_tags[format],1,FALSE),""),
IFERROR(VLOOKUP($L783,all_tags[format],1,FALSE),""),
IFERROR(VLOOKUP($M783,all_tags[format],1,FALSE),""),
IFERROR(VLOOKUP($N783,all_tags[format],1,FALSE),""),
IFERROR(VLOOKUP($O783,all_tags[format],1,FALSE),"")
)</f>
        <v/>
      </c>
      <c r="AD783" s="5" t="str">
        <f>_xlfn.TEXTJOIN("#",TRUE,
IFERROR(VLOOKUP($F783,all_tags[type],1,FALSE),""),
IFERROR(VLOOKUP($G783,all_tags[type],1,FALSE),""),
IFERROR(VLOOKUP($H783,all_tags[type],1,FALSE),""),
IFERROR(VLOOKUP($I783,all_tags[type],1,FALSE),""),
IFERROR(VLOOKUP($J783,all_tags[type],1,FALSE),""),
IFERROR(VLOOKUP($K783,all_tags[type],1,FALSE),""),
IFERROR(VLOOKUP($L783,all_tags[type],1,FALSE),""),
IFERROR(VLOOKUP($M783,all_tags[type],1,FALSE),""),
IFERROR(VLOOKUP($N783,all_tags[type],1,FALSE),""),
IFERROR(VLOOKUP($O783,all_tags[type],1,FALSE),"")
)</f>
        <v>research</v>
      </c>
      <c r="AE783" s="5" t="str">
        <f>_xlfn.TEXTJOIN("#",TRUE,
IFERROR(VLOOKUP($F783,all_tags[level],1,FALSE),""),
IFERROR(VLOOKUP($G783,all_tags[level],1,FALSE),""),
IFERROR(VLOOKUP($H783,all_tags[level],1,FALSE),""),
IFERROR(VLOOKUP($I783,all_tags[level],1,FALSE),""),
IFERROR(VLOOKUP($J783,all_tags[level],1,FALSE),""),
IFERROR(VLOOKUP($K783,all_tags[level],1,FALSE),""),
IFERROR(VLOOKUP($L783,all_tags[level],1,FALSE),""),
IFERROR(VLOOKUP($M783,all_tags[level],1,FALSE),""),
IFERROR(VLOOKUP($N783,all_tags[level],1,FALSE),""),
IFERROR(VLOOKUP($O783,all_tags[level],1,FALSE),"")
)</f>
        <v/>
      </c>
      <c r="AF783" s="5" t="str">
        <f>_xlfn.TEXTJOIN("#",TRUE,
IFERROR(VLOOKUP($F783,all_tags[style],1,FALSE),""),
IFERROR(VLOOKUP($G783,all_tags[style],1,FALSE),""),
IFERROR(VLOOKUP($H783,all_tags[style],1,FALSE),""),
IFERROR(VLOOKUP($I783,all_tags[style],1,FALSE),""),
IFERROR(VLOOKUP($J783,all_tags[style],1,FALSE),""),
IFERROR(VLOOKUP($K783,all_tags[style],1,FALSE),""),
IFERROR(VLOOKUP($L783,all_tags[style],1,FALSE),""),
IFERROR(VLOOKUP($M783,all_tags[style],1,FALSE),""),
IFERROR(VLOOKUP($N783,all_tags[style],1,FALSE),""),
IFERROR(VLOOKUP($O783,all_tags[style],1,FALSE),"")
)</f>
        <v/>
      </c>
      <c r="AG783" s="5" t="str">
        <f>_xlfn.TEXTJOIN("#",TRUE,
IFERROR(VLOOKUP($F783,all_tags[theme],1,FALSE),""),
IFERROR(VLOOKUP($G783,all_tags[theme],1,FALSE),""),
IFERROR(VLOOKUP($H783,all_tags[theme],1,FALSE),""),
IFERROR(VLOOKUP($I783,all_tags[theme],1,FALSE),""),
IFERROR(VLOOKUP($J783,all_tags[theme],1,FALSE),""),
IFERROR(VLOOKUP($K783,all_tags[theme],1,FALSE),""),
IFERROR(VLOOKUP($L783,all_tags[theme],1,FALSE),""),
IFERROR(VLOOKUP($M783,all_tags[theme],1,FALSE),""),
IFERROR(VLOOKUP($N783,all_tags[theme],1,FALSE),""),
IFERROR(VLOOKUP($O783,all_tags[theme],1,FALSE),"")
)</f>
        <v/>
      </c>
      <c r="AH783" s="5" t="str">
        <f>_xlfn.TEXTJOIN("#",TRUE,
IFERROR(VLOOKUP($F783,all_tags[topic],1,FALSE),""),
IFERROR(VLOOKUP($G783,all_tags[topic],1,FALSE),""),
IFERROR(VLOOKUP($H783,all_tags[topic],1,FALSE),""),
IFERROR(VLOOKUP($I783,all_tags[topic],1,FALSE),""),
IFERROR(VLOOKUP($J783,all_tags[topic],1,FALSE),""),
IFERROR(VLOOKUP($K783,all_tags[topic],1,FALSE),""),
IFERROR(VLOOKUP($L783,all_tags[topic],1,FALSE),""),
IFERROR(VLOOKUP($M783,all_tags[topic],1,FALSE),""),
IFERROR(VLOOKUP($N783,all_tags[topic],1,FALSE),""),
IFERROR(VLOOKUP($O783,all_tags[topic],1,FALSE),"")
)</f>
        <v>technology</v>
      </c>
      <c r="AI783" s="5" t="str">
        <f>_xlfn.TEXTJOIN("#",TRUE,
IFERROR(VLOOKUP($F783,all_tags[area],1,FALSE),""),
IFERROR(VLOOKUP($G783,all_tags[area],1,FALSE),""),
IFERROR(VLOOKUP($H783,all_tags[area],1,FALSE),""),
IFERROR(VLOOKUP($I783,all_tags[area],1,FALSE),""),
IFERROR(VLOOKUP($J783,all_tags[area],1,FALSE),""),
IFERROR(VLOOKUP($K783,all_tags[area],1,FALSE),""),
IFERROR(VLOOKUP($L783,all_tags[area],1,FALSE),""),
IFERROR(VLOOKUP($M783,all_tags[area],1,FALSE),""),
IFERROR(VLOOKUP($N783,all_tags[area],1,FALSE),""),
IFERROR(VLOOKUP($O783,all_tags[area],1,FALSE),"")
)</f>
        <v>ml</v>
      </c>
      <c r="AJ783" s="5" t="str">
        <f>_xlfn.TEXTJOIN("#",TRUE,
IFERROR(VLOOKUP($F783,all_tags[technology],1,FALSE),""),
IFERROR(VLOOKUP($G783,all_tags[technology],1,FALSE),""),
IFERROR(VLOOKUP($H783,all_tags[technology],1,FALSE),""),
IFERROR(VLOOKUP($I783,all_tags[technology],1,FALSE),""),
IFERROR(VLOOKUP($J783,all_tags[technology],1,FALSE),""),
IFERROR(VLOOKUP($K783,all_tags[technology],1,FALSE),""),
IFERROR(VLOOKUP($L783,all_tags[technology],1,FALSE),""),
IFERROR(VLOOKUP($M783,all_tags[technology],1,FALSE),""),
IFERROR(VLOOKUP($N783,all_tags[technology],1,FALSE),""),
IFERROR(VLOOKUP($O783,all_tags[technology],1,FALSE),"")
)</f>
        <v>generative</v>
      </c>
      <c r="AK783" s="5" t="str">
        <f>_xlfn.TEXTJOIN("#",TRUE,
IFERROR(VLOOKUP($F783,all_tags[other],1,FALSE),""),
IFERROR(VLOOKUP($G783,all_tags[other],1,FALSE),""),
IFERROR(VLOOKUP($H783,all_tags[other],1,FALSE),""),
IFERROR(VLOOKUP($I783,all_tags[other],1,FALSE),""),
IFERROR(VLOOKUP($J783,all_tags[other],1,FALSE),""),
IFERROR(VLOOKUP($K783,all_tags[other],1,FALSE),""),
IFERROR(VLOOKUP($L783,all_tags[other],1,FALSE),""),
IFERROR(VLOOKUP($M783,all_tags[other],1,FALSE),""),
IFERROR(VLOOKUP($N783,all_tags[other],1,FALSE),""),
IFERROR(VLOOKUP($O783,all_tags[other],1,FALSE),"")
)</f>
        <v/>
      </c>
      <c r="AL783" t="str">
        <f t="shared" si="12"/>
        <v>research;technology;ml;generative</v>
      </c>
    </row>
    <row r="784" spans="1:38" x14ac:dyDescent="0.25">
      <c r="A784" t="str">
        <f>source_data[[#This Row],[link_id]]</f>
        <v>L01626</v>
      </c>
      <c r="B784" t="str">
        <f>source_data[[#This Row],[link]]</f>
        <v>https://medium.com/analytics-vidhya/easy-api-building-for-data-scientists-with-r-673b381c4ae1</v>
      </c>
      <c r="C784" t="str">
        <f>source_data[[#This Row],[article_title]]</f>
        <v>Easy API building for Data Scientists with R</v>
      </c>
      <c r="D784" t="str">
        <f>source_data[[#This Row],[concatenate]]</f>
        <v>package;tutorial;data-science;technology;rstats</v>
      </c>
      <c r="E784">
        <f>source_data[[#This Row],[tag_count]]</f>
        <v>5</v>
      </c>
      <c r="F784" t="str" cm="1">
        <f t="array" ref="F784:J784">_xlfn.TEXTSPLIT(Table5[[#This Row],[concatenate]],";")</f>
        <v>package</v>
      </c>
      <c r="G784" t="str">
        <v>tutorial</v>
      </c>
      <c r="H784" t="str">
        <v>data-science</v>
      </c>
      <c r="I784" t="str">
        <v>technology</v>
      </c>
      <c r="J784" t="str">
        <v>rstats</v>
      </c>
      <c r="Q784">
        <f>IF(ISBLANK(F784),-1,COUNTIF(all_tags[],F784)-COUNTIF(all_tags[category],F784))</f>
        <v>1</v>
      </c>
      <c r="R784">
        <f>IF(ISBLANK(G784),-1,COUNTIF(all_tags[],G784)-COUNTIF(all_tags[category],G784))</f>
        <v>1</v>
      </c>
      <c r="S784">
        <f>IF(ISBLANK(H784),-1,COUNTIF(all_tags[],H784)-COUNTIF(all_tags[category],H784))</f>
        <v>1</v>
      </c>
      <c r="T784">
        <f>IF(ISBLANK(I784),-1,COUNTIF(all_tags[],I784)-COUNTIF(all_tags[category],I784))</f>
        <v>1</v>
      </c>
      <c r="U784">
        <f>IF(ISBLANK(J784),-1,COUNTIF(all_tags[],J784)-COUNTIF(all_tags[category],J784))</f>
        <v>1</v>
      </c>
      <c r="V784">
        <f>IF(ISBLANK(K784),-1,COUNTIF(all_tags[],K784)-COUNTIF(all_tags[category],K784))</f>
        <v>-1</v>
      </c>
      <c r="W784">
        <f>IF(ISBLANK(L784),-1,COUNTIF(all_tags[],L784)-COUNTIF(all_tags[category],L784))</f>
        <v>-1</v>
      </c>
      <c r="X784">
        <f>IF(ISBLANK(M784),-1,COUNTIF(all_tags[],M784)-COUNTIF(all_tags[category],M784))</f>
        <v>-1</v>
      </c>
      <c r="Y784">
        <f>IF(ISBLANK(N784),-1,COUNTIF(all_tags[],N784)-COUNTIF(all_tags[category],N784))</f>
        <v>-1</v>
      </c>
      <c r="Z784">
        <f>IF(ISBLANK(O784),-1,COUNTIF(all_tags[],O784)-COUNTIF(all_tags[category],O784))</f>
        <v>-1</v>
      </c>
      <c r="AB784" t="str">
        <f>Table5[[#This Row],[link_id]]</f>
        <v>L01626</v>
      </c>
      <c r="AC784" s="5" t="str">
        <f>_xlfn.TEXTJOIN("#",TRUE,
IFERROR(VLOOKUP($F784,all_tags[format],1,FALSE),""),
IFERROR(VLOOKUP($G784,all_tags[format],1,FALSE),""),
IFERROR(VLOOKUP($H784,all_tags[format],1,FALSE),""),
IFERROR(VLOOKUP($I784,all_tags[format],1,FALSE),""),
IFERROR(VLOOKUP($J784,all_tags[format],1,FALSE),""),
IFERROR(VLOOKUP($K784,all_tags[format],1,FALSE),""),
IFERROR(VLOOKUP($L784,all_tags[format],1,FALSE),""),
IFERROR(VLOOKUP($M784,all_tags[format],1,FALSE),""),
IFERROR(VLOOKUP($N784,all_tags[format],1,FALSE),""),
IFERROR(VLOOKUP($O784,all_tags[format],1,FALSE),"")
)</f>
        <v>package</v>
      </c>
      <c r="AD784" s="5" t="str">
        <f>_xlfn.TEXTJOIN("#",TRUE,
IFERROR(VLOOKUP($F784,all_tags[type],1,FALSE),""),
IFERROR(VLOOKUP($G784,all_tags[type],1,FALSE),""),
IFERROR(VLOOKUP($H784,all_tags[type],1,FALSE),""),
IFERROR(VLOOKUP($I784,all_tags[type],1,FALSE),""),
IFERROR(VLOOKUP($J784,all_tags[type],1,FALSE),""),
IFERROR(VLOOKUP($K784,all_tags[type],1,FALSE),""),
IFERROR(VLOOKUP($L784,all_tags[type],1,FALSE),""),
IFERROR(VLOOKUP($M784,all_tags[type],1,FALSE),""),
IFERROR(VLOOKUP($N784,all_tags[type],1,FALSE),""),
IFERROR(VLOOKUP($O784,all_tags[type],1,FALSE),"")
)</f>
        <v>tutorial</v>
      </c>
      <c r="AE784" s="5" t="str">
        <f>_xlfn.TEXTJOIN("#",TRUE,
IFERROR(VLOOKUP($F784,all_tags[level],1,FALSE),""),
IFERROR(VLOOKUP($G784,all_tags[level],1,FALSE),""),
IFERROR(VLOOKUP($H784,all_tags[level],1,FALSE),""),
IFERROR(VLOOKUP($I784,all_tags[level],1,FALSE),""),
IFERROR(VLOOKUP($J784,all_tags[level],1,FALSE),""),
IFERROR(VLOOKUP($K784,all_tags[level],1,FALSE),""),
IFERROR(VLOOKUP($L784,all_tags[level],1,FALSE),""),
IFERROR(VLOOKUP($M784,all_tags[level],1,FALSE),""),
IFERROR(VLOOKUP($N784,all_tags[level],1,FALSE),""),
IFERROR(VLOOKUP($O784,all_tags[level],1,FALSE),"")
)</f>
        <v/>
      </c>
      <c r="AF784" s="5" t="str">
        <f>_xlfn.TEXTJOIN("#",TRUE,
IFERROR(VLOOKUP($F784,all_tags[style],1,FALSE),""),
IFERROR(VLOOKUP($G784,all_tags[style],1,FALSE),""),
IFERROR(VLOOKUP($H784,all_tags[style],1,FALSE),""),
IFERROR(VLOOKUP($I784,all_tags[style],1,FALSE),""),
IFERROR(VLOOKUP($J784,all_tags[style],1,FALSE),""),
IFERROR(VLOOKUP($K784,all_tags[style],1,FALSE),""),
IFERROR(VLOOKUP($L784,all_tags[style],1,FALSE),""),
IFERROR(VLOOKUP($M784,all_tags[style],1,FALSE),""),
IFERROR(VLOOKUP($N784,all_tags[style],1,FALSE),""),
IFERROR(VLOOKUP($O784,all_tags[style],1,FALSE),"")
)</f>
        <v/>
      </c>
      <c r="AG784" s="5" t="str">
        <f>_xlfn.TEXTJOIN("#",TRUE,
IFERROR(VLOOKUP($F784,all_tags[theme],1,FALSE),""),
IFERROR(VLOOKUP($G784,all_tags[theme],1,FALSE),""),
IFERROR(VLOOKUP($H784,all_tags[theme],1,FALSE),""),
IFERROR(VLOOKUP($I784,all_tags[theme],1,FALSE),""),
IFERROR(VLOOKUP($J784,all_tags[theme],1,FALSE),""),
IFERROR(VLOOKUP($K784,all_tags[theme],1,FALSE),""),
IFERROR(VLOOKUP($L784,all_tags[theme],1,FALSE),""),
IFERROR(VLOOKUP($M784,all_tags[theme],1,FALSE),""),
IFERROR(VLOOKUP($N784,all_tags[theme],1,FALSE),""),
IFERROR(VLOOKUP($O784,all_tags[theme],1,FALSE),"")
)</f>
        <v>data-science</v>
      </c>
      <c r="AH784" s="5" t="str">
        <f>_xlfn.TEXTJOIN("#",TRUE,
IFERROR(VLOOKUP($F784,all_tags[topic],1,FALSE),""),
IFERROR(VLOOKUP($G784,all_tags[topic],1,FALSE),""),
IFERROR(VLOOKUP($H784,all_tags[topic],1,FALSE),""),
IFERROR(VLOOKUP($I784,all_tags[topic],1,FALSE),""),
IFERROR(VLOOKUP($J784,all_tags[topic],1,FALSE),""),
IFERROR(VLOOKUP($K784,all_tags[topic],1,FALSE),""),
IFERROR(VLOOKUP($L784,all_tags[topic],1,FALSE),""),
IFERROR(VLOOKUP($M784,all_tags[topic],1,FALSE),""),
IFERROR(VLOOKUP($N784,all_tags[topic],1,FALSE),""),
IFERROR(VLOOKUP($O784,all_tags[topic],1,FALSE),"")
)</f>
        <v>technology</v>
      </c>
      <c r="AI784" s="5" t="str">
        <f>_xlfn.TEXTJOIN("#",TRUE,
IFERROR(VLOOKUP($F784,all_tags[area],1,FALSE),""),
IFERROR(VLOOKUP($G784,all_tags[area],1,FALSE),""),
IFERROR(VLOOKUP($H784,all_tags[area],1,FALSE),""),
IFERROR(VLOOKUP($I784,all_tags[area],1,FALSE),""),
IFERROR(VLOOKUP($J784,all_tags[area],1,FALSE),""),
IFERROR(VLOOKUP($K784,all_tags[area],1,FALSE),""),
IFERROR(VLOOKUP($L784,all_tags[area],1,FALSE),""),
IFERROR(VLOOKUP($M784,all_tags[area],1,FALSE),""),
IFERROR(VLOOKUP($N784,all_tags[area],1,FALSE),""),
IFERROR(VLOOKUP($O784,all_tags[area],1,FALSE),"")
)</f>
        <v/>
      </c>
      <c r="AJ784" s="5" t="str">
        <f>_xlfn.TEXTJOIN("#",TRUE,
IFERROR(VLOOKUP($F784,all_tags[technology],1,FALSE),""),
IFERROR(VLOOKUP($G784,all_tags[technology],1,FALSE),""),
IFERROR(VLOOKUP($H784,all_tags[technology],1,FALSE),""),
IFERROR(VLOOKUP($I784,all_tags[technology],1,FALSE),""),
IFERROR(VLOOKUP($J784,all_tags[technology],1,FALSE),""),
IFERROR(VLOOKUP($K784,all_tags[technology],1,FALSE),""),
IFERROR(VLOOKUP($L784,all_tags[technology],1,FALSE),""),
IFERROR(VLOOKUP($M784,all_tags[technology],1,FALSE),""),
IFERROR(VLOOKUP($N784,all_tags[technology],1,FALSE),""),
IFERROR(VLOOKUP($O784,all_tags[technology],1,FALSE),"")
)</f>
        <v>rstats</v>
      </c>
      <c r="AK784" s="5" t="str">
        <f>_xlfn.TEXTJOIN("#",TRUE,
IFERROR(VLOOKUP($F784,all_tags[other],1,FALSE),""),
IFERROR(VLOOKUP($G784,all_tags[other],1,FALSE),""),
IFERROR(VLOOKUP($H784,all_tags[other],1,FALSE),""),
IFERROR(VLOOKUP($I784,all_tags[other],1,FALSE),""),
IFERROR(VLOOKUP($J784,all_tags[other],1,FALSE),""),
IFERROR(VLOOKUP($K784,all_tags[other],1,FALSE),""),
IFERROR(VLOOKUP($L784,all_tags[other],1,FALSE),""),
IFERROR(VLOOKUP($M784,all_tags[other],1,FALSE),""),
IFERROR(VLOOKUP($N784,all_tags[other],1,FALSE),""),
IFERROR(VLOOKUP($O784,all_tags[other],1,FALSE),"")
)</f>
        <v/>
      </c>
      <c r="AL784" t="str">
        <f t="shared" si="12"/>
        <v>package;tutorial;data-science;technology;rstats</v>
      </c>
    </row>
    <row r="785" spans="1:38" x14ac:dyDescent="0.25">
      <c r="A785" t="str">
        <f>source_data[[#This Row],[link_id]]</f>
        <v>L01628</v>
      </c>
      <c r="B785" t="str">
        <f>source_data[[#This Row],[link]]</f>
        <v>https://twitter.com/simongerman600/status/1254022863725776896/photo/1</v>
      </c>
      <c r="C785" t="str">
        <f>source_data[[#This Row],[article_title]]</f>
        <v>I really like the way @jburnmurdoch from @FinancialTimes displays daily reported #covid19 deaths.</v>
      </c>
      <c r="D785" t="str">
        <f>source_data[[#This Row],[concatenate]]</f>
        <v>visual;case;data-viz;inspiration</v>
      </c>
      <c r="E785">
        <f>source_data[[#This Row],[tag_count]]</f>
        <v>3</v>
      </c>
      <c r="F785" t="str" cm="1">
        <f t="array" ref="F785:I785">_xlfn.TEXTSPLIT(Table5[[#This Row],[concatenate]],";")</f>
        <v>visual</v>
      </c>
      <c r="G785" t="str">
        <v>case</v>
      </c>
      <c r="H785" t="str">
        <v>data-viz</v>
      </c>
      <c r="I785" t="str">
        <v>inspiration</v>
      </c>
      <c r="Q785">
        <f>IF(ISBLANK(F785),-1,COUNTIF(all_tags[],F785)-COUNTIF(all_tags[category],F785))</f>
        <v>1</v>
      </c>
      <c r="R785">
        <f>IF(ISBLANK(G785),-1,COUNTIF(all_tags[],G785)-COUNTIF(all_tags[category],G785))</f>
        <v>1</v>
      </c>
      <c r="S785">
        <f>IF(ISBLANK(H785),-1,COUNTIF(all_tags[],H785)-COUNTIF(all_tags[category],H785))</f>
        <v>1</v>
      </c>
      <c r="T785">
        <f>IF(ISBLANK(I785),-1,COUNTIF(all_tags[],I785)-COUNTIF(all_tags[category],I785))</f>
        <v>1</v>
      </c>
      <c r="U785">
        <f>IF(ISBLANK(J785),-1,COUNTIF(all_tags[],J785)-COUNTIF(all_tags[category],J785))</f>
        <v>-1</v>
      </c>
      <c r="V785">
        <f>IF(ISBLANK(K785),-1,COUNTIF(all_tags[],K785)-COUNTIF(all_tags[category],K785))</f>
        <v>-1</v>
      </c>
      <c r="W785">
        <f>IF(ISBLANK(L785),-1,COUNTIF(all_tags[],L785)-COUNTIF(all_tags[category],L785))</f>
        <v>-1</v>
      </c>
      <c r="X785">
        <f>IF(ISBLANK(M785),-1,COUNTIF(all_tags[],M785)-COUNTIF(all_tags[category],M785))</f>
        <v>-1</v>
      </c>
      <c r="Y785">
        <f>IF(ISBLANK(N785),-1,COUNTIF(all_tags[],N785)-COUNTIF(all_tags[category],N785))</f>
        <v>-1</v>
      </c>
      <c r="Z785">
        <f>IF(ISBLANK(O785),-1,COUNTIF(all_tags[],O785)-COUNTIF(all_tags[category],O785))</f>
        <v>-1</v>
      </c>
      <c r="AB785" t="str">
        <f>Table5[[#This Row],[link_id]]</f>
        <v>L01628</v>
      </c>
      <c r="AC785" s="5" t="str">
        <f>_xlfn.TEXTJOIN("#",TRUE,
IFERROR(VLOOKUP($F785,all_tags[format],1,FALSE),""),
IFERROR(VLOOKUP($G785,all_tags[format],1,FALSE),""),
IFERROR(VLOOKUP($H785,all_tags[format],1,FALSE),""),
IFERROR(VLOOKUP($I785,all_tags[format],1,FALSE),""),
IFERROR(VLOOKUP($J785,all_tags[format],1,FALSE),""),
IFERROR(VLOOKUP($K785,all_tags[format],1,FALSE),""),
IFERROR(VLOOKUP($L785,all_tags[format],1,FALSE),""),
IFERROR(VLOOKUP($M785,all_tags[format],1,FALSE),""),
IFERROR(VLOOKUP($N785,all_tags[format],1,FALSE),""),
IFERROR(VLOOKUP($O785,all_tags[format],1,FALSE),"")
)</f>
        <v/>
      </c>
      <c r="AD785" s="5" t="str">
        <f>_xlfn.TEXTJOIN("#",TRUE,
IFERROR(VLOOKUP($F785,all_tags[type],1,FALSE),""),
IFERROR(VLOOKUP($G785,all_tags[type],1,FALSE),""),
IFERROR(VLOOKUP($H785,all_tags[type],1,FALSE),""),
IFERROR(VLOOKUP($I785,all_tags[type],1,FALSE),""),
IFERROR(VLOOKUP($J785,all_tags[type],1,FALSE),""),
IFERROR(VLOOKUP($K785,all_tags[type],1,FALSE),""),
IFERROR(VLOOKUP($L785,all_tags[type],1,FALSE),""),
IFERROR(VLOOKUP($M785,all_tags[type],1,FALSE),""),
IFERROR(VLOOKUP($N785,all_tags[type],1,FALSE),""),
IFERROR(VLOOKUP($O785,all_tags[type],1,FALSE),"")
)</f>
        <v>visual#case</v>
      </c>
      <c r="AE785" s="5" t="str">
        <f>_xlfn.TEXTJOIN("#",TRUE,
IFERROR(VLOOKUP($F785,all_tags[level],1,FALSE),""),
IFERROR(VLOOKUP($G785,all_tags[level],1,FALSE),""),
IFERROR(VLOOKUP($H785,all_tags[level],1,FALSE),""),
IFERROR(VLOOKUP($I785,all_tags[level],1,FALSE),""),
IFERROR(VLOOKUP($J785,all_tags[level],1,FALSE),""),
IFERROR(VLOOKUP($K785,all_tags[level],1,FALSE),""),
IFERROR(VLOOKUP($L785,all_tags[level],1,FALSE),""),
IFERROR(VLOOKUP($M785,all_tags[level],1,FALSE),""),
IFERROR(VLOOKUP($N785,all_tags[level],1,FALSE),""),
IFERROR(VLOOKUP($O785,all_tags[level],1,FALSE),"")
)</f>
        <v/>
      </c>
      <c r="AF785" s="5" t="str">
        <f>_xlfn.TEXTJOIN("#",TRUE,
IFERROR(VLOOKUP($F785,all_tags[style],1,FALSE),""),
IFERROR(VLOOKUP($G785,all_tags[style],1,FALSE),""),
IFERROR(VLOOKUP($H785,all_tags[style],1,FALSE),""),
IFERROR(VLOOKUP($I785,all_tags[style],1,FALSE),""),
IFERROR(VLOOKUP($J785,all_tags[style],1,FALSE),""),
IFERROR(VLOOKUP($K785,all_tags[style],1,FALSE),""),
IFERROR(VLOOKUP($L785,all_tags[style],1,FALSE),""),
IFERROR(VLOOKUP($M785,all_tags[style],1,FALSE),""),
IFERROR(VLOOKUP($N785,all_tags[style],1,FALSE),""),
IFERROR(VLOOKUP($O785,all_tags[style],1,FALSE),"")
)</f>
        <v/>
      </c>
      <c r="AG785" s="5" t="str">
        <f>_xlfn.TEXTJOIN("#",TRUE,
IFERROR(VLOOKUP($F785,all_tags[theme],1,FALSE),""),
IFERROR(VLOOKUP($G785,all_tags[theme],1,FALSE),""),
IFERROR(VLOOKUP($H785,all_tags[theme],1,FALSE),""),
IFERROR(VLOOKUP($I785,all_tags[theme],1,FALSE),""),
IFERROR(VLOOKUP($J785,all_tags[theme],1,FALSE),""),
IFERROR(VLOOKUP($K785,all_tags[theme],1,FALSE),""),
IFERROR(VLOOKUP($L785,all_tags[theme],1,FALSE),""),
IFERROR(VLOOKUP($M785,all_tags[theme],1,FALSE),""),
IFERROR(VLOOKUP($N785,all_tags[theme],1,FALSE),""),
IFERROR(VLOOKUP($O785,all_tags[theme],1,FALSE),"")
)</f>
        <v>data-viz</v>
      </c>
      <c r="AH785" s="5" t="str">
        <f>_xlfn.TEXTJOIN("#",TRUE,
IFERROR(VLOOKUP($F785,all_tags[topic],1,FALSE),""),
IFERROR(VLOOKUP($G785,all_tags[topic],1,FALSE),""),
IFERROR(VLOOKUP($H785,all_tags[topic],1,FALSE),""),
IFERROR(VLOOKUP($I785,all_tags[topic],1,FALSE),""),
IFERROR(VLOOKUP($J785,all_tags[topic],1,FALSE),""),
IFERROR(VLOOKUP($K785,all_tags[topic],1,FALSE),""),
IFERROR(VLOOKUP($L785,all_tags[topic],1,FALSE),""),
IFERROR(VLOOKUP($M785,all_tags[topic],1,FALSE),""),
IFERROR(VLOOKUP($N785,all_tags[topic],1,FALSE),""),
IFERROR(VLOOKUP($O785,all_tags[topic],1,FALSE),"")
)</f>
        <v/>
      </c>
      <c r="AI785" s="5" t="str">
        <f>_xlfn.TEXTJOIN("#",TRUE,
IFERROR(VLOOKUP($F785,all_tags[area],1,FALSE),""),
IFERROR(VLOOKUP($G785,all_tags[area],1,FALSE),""),
IFERROR(VLOOKUP($H785,all_tags[area],1,FALSE),""),
IFERROR(VLOOKUP($I785,all_tags[area],1,FALSE),""),
IFERROR(VLOOKUP($J785,all_tags[area],1,FALSE),""),
IFERROR(VLOOKUP($K785,all_tags[area],1,FALSE),""),
IFERROR(VLOOKUP($L785,all_tags[area],1,FALSE),""),
IFERROR(VLOOKUP($M785,all_tags[area],1,FALSE),""),
IFERROR(VLOOKUP($N785,all_tags[area],1,FALSE),""),
IFERROR(VLOOKUP($O785,all_tags[area],1,FALSE),"")
)</f>
        <v/>
      </c>
      <c r="AJ785" s="5" t="str">
        <f>_xlfn.TEXTJOIN("#",TRUE,
IFERROR(VLOOKUP($F785,all_tags[technology],1,FALSE),""),
IFERROR(VLOOKUP($G785,all_tags[technology],1,FALSE),""),
IFERROR(VLOOKUP($H785,all_tags[technology],1,FALSE),""),
IFERROR(VLOOKUP($I785,all_tags[technology],1,FALSE),""),
IFERROR(VLOOKUP($J785,all_tags[technology],1,FALSE),""),
IFERROR(VLOOKUP($K785,all_tags[technology],1,FALSE),""),
IFERROR(VLOOKUP($L785,all_tags[technology],1,FALSE),""),
IFERROR(VLOOKUP($M785,all_tags[technology],1,FALSE),""),
IFERROR(VLOOKUP($N785,all_tags[technology],1,FALSE),""),
IFERROR(VLOOKUP($O785,all_tags[technology],1,FALSE),"")
)</f>
        <v/>
      </c>
      <c r="AK785" s="5" t="str">
        <f>_xlfn.TEXTJOIN("#",TRUE,
IFERROR(VLOOKUP($F785,all_tags[other],1,FALSE),""),
IFERROR(VLOOKUP($G785,all_tags[other],1,FALSE),""),
IFERROR(VLOOKUP($H785,all_tags[other],1,FALSE),""),
IFERROR(VLOOKUP($I785,all_tags[other],1,FALSE),""),
IFERROR(VLOOKUP($J785,all_tags[other],1,FALSE),""),
IFERROR(VLOOKUP($K785,all_tags[other],1,FALSE),""),
IFERROR(VLOOKUP($L785,all_tags[other],1,FALSE),""),
IFERROR(VLOOKUP($M785,all_tags[other],1,FALSE),""),
IFERROR(VLOOKUP($N785,all_tags[other],1,FALSE),""),
IFERROR(VLOOKUP($O785,all_tags[other],1,FALSE),"")
)</f>
        <v>inspiration</v>
      </c>
      <c r="AL785" t="str">
        <f t="shared" si="12"/>
        <v>visual;case;data-viz;inspiration</v>
      </c>
    </row>
    <row r="786" spans="1:38" x14ac:dyDescent="0.25">
      <c r="A786" t="str">
        <f>source_data[[#This Row],[link_id]]</f>
        <v>L01630</v>
      </c>
      <c r="B786" t="str">
        <f>source_data[[#This Row],[link]]</f>
        <v>http://samia.rbind.io/post/australia-wildfires-a-tidy-tuesday-project-from-january-2020/</v>
      </c>
      <c r="C786" t="str">
        <f>source_data[[#This Row],[article_title]]</f>
        <v>Visualizing Climate Data: A Tidy Tuesday Project from January 2020 using data from the Australia Wildfires</v>
      </c>
      <c r="D786" t="str">
        <f>source_data[[#This Row],[concatenate]]</f>
        <v>how-to;data-viz;tool;technology;ggplot</v>
      </c>
      <c r="E786">
        <f>source_data[[#This Row],[tag_count]]</f>
        <v>5</v>
      </c>
      <c r="F786" t="str" cm="1">
        <f t="array" ref="F786:J786">_xlfn.TEXTSPLIT(Table5[[#This Row],[concatenate]],";")</f>
        <v>how-to</v>
      </c>
      <c r="G786" t="str">
        <v>data-viz</v>
      </c>
      <c r="H786" t="str">
        <v>tool</v>
      </c>
      <c r="I786" t="str">
        <v>technology</v>
      </c>
      <c r="J786" t="str">
        <v>ggplot</v>
      </c>
      <c r="Q786">
        <f>IF(ISBLANK(F786),-1,COUNTIF(all_tags[],F786)-COUNTIF(all_tags[category],F786))</f>
        <v>1</v>
      </c>
      <c r="R786">
        <f>IF(ISBLANK(G786),-1,COUNTIF(all_tags[],G786)-COUNTIF(all_tags[category],G786))</f>
        <v>1</v>
      </c>
      <c r="S786">
        <f>IF(ISBLANK(H786),-1,COUNTIF(all_tags[],H786)-COUNTIF(all_tags[category],H786))</f>
        <v>1</v>
      </c>
      <c r="T786">
        <f>IF(ISBLANK(I786),-1,COUNTIF(all_tags[],I786)-COUNTIF(all_tags[category],I786))</f>
        <v>1</v>
      </c>
      <c r="U786">
        <f>IF(ISBLANK(J786),-1,COUNTIF(all_tags[],J786)-COUNTIF(all_tags[category],J786))</f>
        <v>0</v>
      </c>
      <c r="V786">
        <f>IF(ISBLANK(K786),-1,COUNTIF(all_tags[],K786)-COUNTIF(all_tags[category],K786))</f>
        <v>-1</v>
      </c>
      <c r="W786">
        <f>IF(ISBLANK(L786),-1,COUNTIF(all_tags[],L786)-COUNTIF(all_tags[category],L786))</f>
        <v>-1</v>
      </c>
      <c r="X786">
        <f>IF(ISBLANK(M786),-1,COUNTIF(all_tags[],M786)-COUNTIF(all_tags[category],M786))</f>
        <v>-1</v>
      </c>
      <c r="Y786">
        <f>IF(ISBLANK(N786),-1,COUNTIF(all_tags[],N786)-COUNTIF(all_tags[category],N786))</f>
        <v>-1</v>
      </c>
      <c r="Z786">
        <f>IF(ISBLANK(O786),-1,COUNTIF(all_tags[],O786)-COUNTIF(all_tags[category],O786))</f>
        <v>-1</v>
      </c>
      <c r="AB786" t="str">
        <f>Table5[[#This Row],[link_id]]</f>
        <v>L01630</v>
      </c>
      <c r="AC786" s="5" t="str">
        <f>_xlfn.TEXTJOIN("#",TRUE,
IFERROR(VLOOKUP($F786,all_tags[format],1,FALSE),""),
IFERROR(VLOOKUP($G786,all_tags[format],1,FALSE),""),
IFERROR(VLOOKUP($H786,all_tags[format],1,FALSE),""),
IFERROR(VLOOKUP($I786,all_tags[format],1,FALSE),""),
IFERROR(VLOOKUP($J786,all_tags[format],1,FALSE),""),
IFERROR(VLOOKUP($K786,all_tags[format],1,FALSE),""),
IFERROR(VLOOKUP($L786,all_tags[format],1,FALSE),""),
IFERROR(VLOOKUP($M786,all_tags[format],1,FALSE),""),
IFERROR(VLOOKUP($N786,all_tags[format],1,FALSE),""),
IFERROR(VLOOKUP($O786,all_tags[format],1,FALSE),"")
)</f>
        <v/>
      </c>
      <c r="AD786" s="5" t="str">
        <f>_xlfn.TEXTJOIN("#",TRUE,
IFERROR(VLOOKUP($F786,all_tags[type],1,FALSE),""),
IFERROR(VLOOKUP($G786,all_tags[type],1,FALSE),""),
IFERROR(VLOOKUP($H786,all_tags[type],1,FALSE),""),
IFERROR(VLOOKUP($I786,all_tags[type],1,FALSE),""),
IFERROR(VLOOKUP($J786,all_tags[type],1,FALSE),""),
IFERROR(VLOOKUP($K786,all_tags[type],1,FALSE),""),
IFERROR(VLOOKUP($L786,all_tags[type],1,FALSE),""),
IFERROR(VLOOKUP($M786,all_tags[type],1,FALSE),""),
IFERROR(VLOOKUP($N786,all_tags[type],1,FALSE),""),
IFERROR(VLOOKUP($O786,all_tags[type],1,FALSE),"")
)</f>
        <v>how-to</v>
      </c>
      <c r="AE786" s="5" t="str">
        <f>_xlfn.TEXTJOIN("#",TRUE,
IFERROR(VLOOKUP($F786,all_tags[level],1,FALSE),""),
IFERROR(VLOOKUP($G786,all_tags[level],1,FALSE),""),
IFERROR(VLOOKUP($H786,all_tags[level],1,FALSE),""),
IFERROR(VLOOKUP($I786,all_tags[level],1,FALSE),""),
IFERROR(VLOOKUP($J786,all_tags[level],1,FALSE),""),
IFERROR(VLOOKUP($K786,all_tags[level],1,FALSE),""),
IFERROR(VLOOKUP($L786,all_tags[level],1,FALSE),""),
IFERROR(VLOOKUP($M786,all_tags[level],1,FALSE),""),
IFERROR(VLOOKUP($N786,all_tags[level],1,FALSE),""),
IFERROR(VLOOKUP($O786,all_tags[level],1,FALSE),"")
)</f>
        <v/>
      </c>
      <c r="AF786" s="5" t="str">
        <f>_xlfn.TEXTJOIN("#",TRUE,
IFERROR(VLOOKUP($F786,all_tags[style],1,FALSE),""),
IFERROR(VLOOKUP($G786,all_tags[style],1,FALSE),""),
IFERROR(VLOOKUP($H786,all_tags[style],1,FALSE),""),
IFERROR(VLOOKUP($I786,all_tags[style],1,FALSE),""),
IFERROR(VLOOKUP($J786,all_tags[style],1,FALSE),""),
IFERROR(VLOOKUP($K786,all_tags[style],1,FALSE),""),
IFERROR(VLOOKUP($L786,all_tags[style],1,FALSE),""),
IFERROR(VLOOKUP($M786,all_tags[style],1,FALSE),""),
IFERROR(VLOOKUP($N786,all_tags[style],1,FALSE),""),
IFERROR(VLOOKUP($O786,all_tags[style],1,FALSE),"")
)</f>
        <v/>
      </c>
      <c r="AG786" s="5" t="str">
        <f>_xlfn.TEXTJOIN("#",TRUE,
IFERROR(VLOOKUP($F786,all_tags[theme],1,FALSE),""),
IFERROR(VLOOKUP($G786,all_tags[theme],1,FALSE),""),
IFERROR(VLOOKUP($H786,all_tags[theme],1,FALSE),""),
IFERROR(VLOOKUP($I786,all_tags[theme],1,FALSE),""),
IFERROR(VLOOKUP($J786,all_tags[theme],1,FALSE),""),
IFERROR(VLOOKUP($K786,all_tags[theme],1,FALSE),""),
IFERROR(VLOOKUP($L786,all_tags[theme],1,FALSE),""),
IFERROR(VLOOKUP($M786,all_tags[theme],1,FALSE),""),
IFERROR(VLOOKUP($N786,all_tags[theme],1,FALSE),""),
IFERROR(VLOOKUP($O786,all_tags[theme],1,FALSE),"")
)</f>
        <v>data-viz</v>
      </c>
      <c r="AH786" s="5" t="str">
        <f>_xlfn.TEXTJOIN("#",TRUE,
IFERROR(VLOOKUP($F786,all_tags[topic],1,FALSE),""),
IFERROR(VLOOKUP($G786,all_tags[topic],1,FALSE),""),
IFERROR(VLOOKUP($H786,all_tags[topic],1,FALSE),""),
IFERROR(VLOOKUP($I786,all_tags[topic],1,FALSE),""),
IFERROR(VLOOKUP($J786,all_tags[topic],1,FALSE),""),
IFERROR(VLOOKUP($K786,all_tags[topic],1,FALSE),""),
IFERROR(VLOOKUP($L786,all_tags[topic],1,FALSE),""),
IFERROR(VLOOKUP($M786,all_tags[topic],1,FALSE),""),
IFERROR(VLOOKUP($N786,all_tags[topic],1,FALSE),""),
IFERROR(VLOOKUP($O786,all_tags[topic],1,FALSE),"")
)</f>
        <v>tool#technology</v>
      </c>
      <c r="AI786" s="5" t="str">
        <f>_xlfn.TEXTJOIN("#",TRUE,
IFERROR(VLOOKUP($F786,all_tags[area],1,FALSE),""),
IFERROR(VLOOKUP($G786,all_tags[area],1,FALSE),""),
IFERROR(VLOOKUP($H786,all_tags[area],1,FALSE),""),
IFERROR(VLOOKUP($I786,all_tags[area],1,FALSE),""),
IFERROR(VLOOKUP($J786,all_tags[area],1,FALSE),""),
IFERROR(VLOOKUP($K786,all_tags[area],1,FALSE),""),
IFERROR(VLOOKUP($L786,all_tags[area],1,FALSE),""),
IFERROR(VLOOKUP($M786,all_tags[area],1,FALSE),""),
IFERROR(VLOOKUP($N786,all_tags[area],1,FALSE),""),
IFERROR(VLOOKUP($O786,all_tags[area],1,FALSE),"")
)</f>
        <v/>
      </c>
      <c r="AJ786" s="5" t="str">
        <f>_xlfn.TEXTJOIN("#",TRUE,
IFERROR(VLOOKUP($F786,all_tags[technology],1,FALSE),""),
IFERROR(VLOOKUP($G786,all_tags[technology],1,FALSE),""),
IFERROR(VLOOKUP($H786,all_tags[technology],1,FALSE),""),
IFERROR(VLOOKUP($I786,all_tags[technology],1,FALSE),""),
IFERROR(VLOOKUP($J786,all_tags[technology],1,FALSE),""),
IFERROR(VLOOKUP($K786,all_tags[technology],1,FALSE),""),
IFERROR(VLOOKUP($L786,all_tags[technology],1,FALSE),""),
IFERROR(VLOOKUP($M786,all_tags[technology],1,FALSE),""),
IFERROR(VLOOKUP($N786,all_tags[technology],1,FALSE),""),
IFERROR(VLOOKUP($O786,all_tags[technology],1,FALSE),"")
)</f>
        <v/>
      </c>
      <c r="AK786" s="5" t="str">
        <f>_xlfn.TEXTJOIN("#",TRUE,
IFERROR(VLOOKUP($F786,all_tags[other],1,FALSE),""),
IFERROR(VLOOKUP($G786,all_tags[other],1,FALSE),""),
IFERROR(VLOOKUP($H786,all_tags[other],1,FALSE),""),
IFERROR(VLOOKUP($I786,all_tags[other],1,FALSE),""),
IFERROR(VLOOKUP($J786,all_tags[other],1,FALSE),""),
IFERROR(VLOOKUP($K786,all_tags[other],1,FALSE),""),
IFERROR(VLOOKUP($L786,all_tags[other],1,FALSE),""),
IFERROR(VLOOKUP($M786,all_tags[other],1,FALSE),""),
IFERROR(VLOOKUP($N786,all_tags[other],1,FALSE),""),
IFERROR(VLOOKUP($O786,all_tags[other],1,FALSE),"")
)</f>
        <v/>
      </c>
      <c r="AL786" t="str">
        <f t="shared" si="12"/>
        <v>how-to;data-viz;tool;technology</v>
      </c>
    </row>
    <row r="787" spans="1:38" ht="30" x14ac:dyDescent="0.25">
      <c r="A787" t="str">
        <f>source_data[[#This Row],[link_id]]</f>
        <v>L01632</v>
      </c>
      <c r="B787" t="str">
        <f>source_data[[#This Row],[link]]</f>
        <v>https://ourworldindata.org/global-land-for-agriculture</v>
      </c>
      <c r="C787" t="str">
        <f>source_data[[#This Row],[article_title]]</f>
        <v>Half of the world’s habitable land is used for agriculture</v>
      </c>
      <c r="D787" t="str">
        <f>source_data[[#This Row],[concatenate]]</f>
        <v>post;data-viz;data-analysis;inspiration;environment</v>
      </c>
      <c r="E787">
        <f>source_data[[#This Row],[tag_count]]</f>
        <v>4</v>
      </c>
      <c r="F787" t="str" cm="1">
        <f t="array" ref="F787:J787">_xlfn.TEXTSPLIT(Table5[[#This Row],[concatenate]],";")</f>
        <v>post</v>
      </c>
      <c r="G787" t="str">
        <v>data-viz</v>
      </c>
      <c r="H787" t="str">
        <v>data-analysis</v>
      </c>
      <c r="I787" t="str">
        <v>inspiration</v>
      </c>
      <c r="J787" t="str">
        <v>environment</v>
      </c>
      <c r="Q787">
        <f>IF(ISBLANK(F787),-1,COUNTIF(all_tags[],F787)-COUNTIF(all_tags[category],F787))</f>
        <v>1</v>
      </c>
      <c r="R787">
        <f>IF(ISBLANK(G787),-1,COUNTIF(all_tags[],G787)-COUNTIF(all_tags[category],G787))</f>
        <v>1</v>
      </c>
      <c r="S787">
        <f>IF(ISBLANK(H787),-1,COUNTIF(all_tags[],H787)-COUNTIF(all_tags[category],H787))</f>
        <v>1</v>
      </c>
      <c r="T787">
        <f>IF(ISBLANK(I787),-1,COUNTIF(all_tags[],I787)-COUNTIF(all_tags[category],I787))</f>
        <v>1</v>
      </c>
      <c r="U787">
        <f>IF(ISBLANK(J787),-1,COUNTIF(all_tags[],J787)-COUNTIF(all_tags[category],J787))</f>
        <v>1</v>
      </c>
      <c r="V787">
        <f>IF(ISBLANK(K787),-1,COUNTIF(all_tags[],K787)-COUNTIF(all_tags[category],K787))</f>
        <v>-1</v>
      </c>
      <c r="W787">
        <f>IF(ISBLANK(L787),-1,COUNTIF(all_tags[],L787)-COUNTIF(all_tags[category],L787))</f>
        <v>-1</v>
      </c>
      <c r="X787">
        <f>IF(ISBLANK(M787),-1,COUNTIF(all_tags[],M787)-COUNTIF(all_tags[category],M787))</f>
        <v>-1</v>
      </c>
      <c r="Y787">
        <f>IF(ISBLANK(N787),-1,COUNTIF(all_tags[],N787)-COUNTIF(all_tags[category],N787))</f>
        <v>-1</v>
      </c>
      <c r="Z787">
        <f>IF(ISBLANK(O787),-1,COUNTIF(all_tags[],O787)-COUNTIF(all_tags[category],O787))</f>
        <v>-1</v>
      </c>
      <c r="AB787" t="str">
        <f>Table5[[#This Row],[link_id]]</f>
        <v>L01632</v>
      </c>
      <c r="AC787" s="5" t="str">
        <f>_xlfn.TEXTJOIN("#",TRUE,
IFERROR(VLOOKUP($F787,all_tags[format],1,FALSE),""),
IFERROR(VLOOKUP($G787,all_tags[format],1,FALSE),""),
IFERROR(VLOOKUP($H787,all_tags[format],1,FALSE),""),
IFERROR(VLOOKUP($I787,all_tags[format],1,FALSE),""),
IFERROR(VLOOKUP($J787,all_tags[format],1,FALSE),""),
IFERROR(VLOOKUP($K787,all_tags[format],1,FALSE),""),
IFERROR(VLOOKUP($L787,all_tags[format],1,FALSE),""),
IFERROR(VLOOKUP($M787,all_tags[format],1,FALSE),""),
IFERROR(VLOOKUP($N787,all_tags[format],1,FALSE),""),
IFERROR(VLOOKUP($O787,all_tags[format],1,FALSE),"")
)</f>
        <v>post</v>
      </c>
      <c r="AD787" s="5" t="str">
        <f>_xlfn.TEXTJOIN("#",TRUE,
IFERROR(VLOOKUP($F787,all_tags[type],1,FALSE),""),
IFERROR(VLOOKUP($G787,all_tags[type],1,FALSE),""),
IFERROR(VLOOKUP($H787,all_tags[type],1,FALSE),""),
IFERROR(VLOOKUP($I787,all_tags[type],1,FALSE),""),
IFERROR(VLOOKUP($J787,all_tags[type],1,FALSE),""),
IFERROR(VLOOKUP($K787,all_tags[type],1,FALSE),""),
IFERROR(VLOOKUP($L787,all_tags[type],1,FALSE),""),
IFERROR(VLOOKUP($M787,all_tags[type],1,FALSE),""),
IFERROR(VLOOKUP($N787,all_tags[type],1,FALSE),""),
IFERROR(VLOOKUP($O787,all_tags[type],1,FALSE),"")
)</f>
        <v/>
      </c>
      <c r="AE787" s="5" t="str">
        <f>_xlfn.TEXTJOIN("#",TRUE,
IFERROR(VLOOKUP($F787,all_tags[level],1,FALSE),""),
IFERROR(VLOOKUP($G787,all_tags[level],1,FALSE),""),
IFERROR(VLOOKUP($H787,all_tags[level],1,FALSE),""),
IFERROR(VLOOKUP($I787,all_tags[level],1,FALSE),""),
IFERROR(VLOOKUP($J787,all_tags[level],1,FALSE),""),
IFERROR(VLOOKUP($K787,all_tags[level],1,FALSE),""),
IFERROR(VLOOKUP($L787,all_tags[level],1,FALSE),""),
IFERROR(VLOOKUP($M787,all_tags[level],1,FALSE),""),
IFERROR(VLOOKUP($N787,all_tags[level],1,FALSE),""),
IFERROR(VLOOKUP($O787,all_tags[level],1,FALSE),"")
)</f>
        <v/>
      </c>
      <c r="AF787" s="5" t="str">
        <f>_xlfn.TEXTJOIN("#",TRUE,
IFERROR(VLOOKUP($F787,all_tags[style],1,FALSE),""),
IFERROR(VLOOKUP($G787,all_tags[style],1,FALSE),""),
IFERROR(VLOOKUP($H787,all_tags[style],1,FALSE),""),
IFERROR(VLOOKUP($I787,all_tags[style],1,FALSE),""),
IFERROR(VLOOKUP($J787,all_tags[style],1,FALSE),""),
IFERROR(VLOOKUP($K787,all_tags[style],1,FALSE),""),
IFERROR(VLOOKUP($L787,all_tags[style],1,FALSE),""),
IFERROR(VLOOKUP($M787,all_tags[style],1,FALSE),""),
IFERROR(VLOOKUP($N787,all_tags[style],1,FALSE),""),
IFERROR(VLOOKUP($O787,all_tags[style],1,FALSE),"")
)</f>
        <v/>
      </c>
      <c r="AG787" s="5" t="str">
        <f>_xlfn.TEXTJOIN("#",TRUE,
IFERROR(VLOOKUP($F787,all_tags[theme],1,FALSE),""),
IFERROR(VLOOKUP($G787,all_tags[theme],1,FALSE),""),
IFERROR(VLOOKUP($H787,all_tags[theme],1,FALSE),""),
IFERROR(VLOOKUP($I787,all_tags[theme],1,FALSE),""),
IFERROR(VLOOKUP($J787,all_tags[theme],1,FALSE),""),
IFERROR(VLOOKUP($K787,all_tags[theme],1,FALSE),""),
IFERROR(VLOOKUP($L787,all_tags[theme],1,FALSE),""),
IFERROR(VLOOKUP($M787,all_tags[theme],1,FALSE),""),
IFERROR(VLOOKUP($N787,all_tags[theme],1,FALSE),""),
IFERROR(VLOOKUP($O787,all_tags[theme],1,FALSE),"")
)</f>
        <v>data-viz#data-analysis</v>
      </c>
      <c r="AH787" s="5" t="str">
        <f>_xlfn.TEXTJOIN("#",TRUE,
IFERROR(VLOOKUP($F787,all_tags[topic],1,FALSE),""),
IFERROR(VLOOKUP($G787,all_tags[topic],1,FALSE),""),
IFERROR(VLOOKUP($H787,all_tags[topic],1,FALSE),""),
IFERROR(VLOOKUP($I787,all_tags[topic],1,FALSE),""),
IFERROR(VLOOKUP($J787,all_tags[topic],1,FALSE),""),
IFERROR(VLOOKUP($K787,all_tags[topic],1,FALSE),""),
IFERROR(VLOOKUP($L787,all_tags[topic],1,FALSE),""),
IFERROR(VLOOKUP($M787,all_tags[topic],1,FALSE),""),
IFERROR(VLOOKUP($N787,all_tags[topic],1,FALSE),""),
IFERROR(VLOOKUP($O787,all_tags[topic],1,FALSE),"")
)</f>
        <v/>
      </c>
      <c r="AI787" s="5" t="str">
        <f>_xlfn.TEXTJOIN("#",TRUE,
IFERROR(VLOOKUP($F787,all_tags[area],1,FALSE),""),
IFERROR(VLOOKUP($G787,all_tags[area],1,FALSE),""),
IFERROR(VLOOKUP($H787,all_tags[area],1,FALSE),""),
IFERROR(VLOOKUP($I787,all_tags[area],1,FALSE),""),
IFERROR(VLOOKUP($J787,all_tags[area],1,FALSE),""),
IFERROR(VLOOKUP($K787,all_tags[area],1,FALSE),""),
IFERROR(VLOOKUP($L787,all_tags[area],1,FALSE),""),
IFERROR(VLOOKUP($M787,all_tags[area],1,FALSE),""),
IFERROR(VLOOKUP($N787,all_tags[area],1,FALSE),""),
IFERROR(VLOOKUP($O787,all_tags[area],1,FALSE),"")
)</f>
        <v/>
      </c>
      <c r="AJ787" s="5" t="str">
        <f>_xlfn.TEXTJOIN("#",TRUE,
IFERROR(VLOOKUP($F787,all_tags[technology],1,FALSE),""),
IFERROR(VLOOKUP($G787,all_tags[technology],1,FALSE),""),
IFERROR(VLOOKUP($H787,all_tags[technology],1,FALSE),""),
IFERROR(VLOOKUP($I787,all_tags[technology],1,FALSE),""),
IFERROR(VLOOKUP($J787,all_tags[technology],1,FALSE),""),
IFERROR(VLOOKUP($K787,all_tags[technology],1,FALSE),""),
IFERROR(VLOOKUP($L787,all_tags[technology],1,FALSE),""),
IFERROR(VLOOKUP($M787,all_tags[technology],1,FALSE),""),
IFERROR(VLOOKUP($N787,all_tags[technology],1,FALSE),""),
IFERROR(VLOOKUP($O787,all_tags[technology],1,FALSE),"")
)</f>
        <v/>
      </c>
      <c r="AK787" s="5" t="str">
        <f>_xlfn.TEXTJOIN("#",TRUE,
IFERROR(VLOOKUP($F787,all_tags[other],1,FALSE),""),
IFERROR(VLOOKUP($G787,all_tags[other],1,FALSE),""),
IFERROR(VLOOKUP($H787,all_tags[other],1,FALSE),""),
IFERROR(VLOOKUP($I787,all_tags[other],1,FALSE),""),
IFERROR(VLOOKUP($J787,all_tags[other],1,FALSE),""),
IFERROR(VLOOKUP($K787,all_tags[other],1,FALSE),""),
IFERROR(VLOOKUP($L787,all_tags[other],1,FALSE),""),
IFERROR(VLOOKUP($M787,all_tags[other],1,FALSE),""),
IFERROR(VLOOKUP($N787,all_tags[other],1,FALSE),""),
IFERROR(VLOOKUP($O787,all_tags[other],1,FALSE),"")
)</f>
        <v>inspiration#environment</v>
      </c>
      <c r="AL787" t="str">
        <f t="shared" si="12"/>
        <v>post;data-viz;data-analysis;inspiration;environment</v>
      </c>
    </row>
    <row r="788" spans="1:38" x14ac:dyDescent="0.25">
      <c r="A788" t="str">
        <f>source_data[[#This Row],[link_id]]</f>
        <v>L01633</v>
      </c>
      <c r="B788" t="str">
        <f>source_data[[#This Row],[link]]</f>
        <v>https://shihn.ca/posts/2020/roughjs-algorithms/</v>
      </c>
      <c r="C788" t="str">
        <f>source_data[[#This Row],[article_title]]</f>
        <v>How to emulate hand-drawn shapes / Algorithms behind RoughJS</v>
      </c>
      <c r="D788" t="str">
        <f>source_data[[#This Row],[concatenate]]</f>
        <v>guide;data-viz;tool;technology;javascript</v>
      </c>
      <c r="E788">
        <f>source_data[[#This Row],[tag_count]]</f>
        <v>5</v>
      </c>
      <c r="F788" t="str" cm="1">
        <f t="array" ref="F788:J788">_xlfn.TEXTSPLIT(Table5[[#This Row],[concatenate]],";")</f>
        <v>guide</v>
      </c>
      <c r="G788" t="str">
        <v>data-viz</v>
      </c>
      <c r="H788" t="str">
        <v>tool</v>
      </c>
      <c r="I788" t="str">
        <v>technology</v>
      </c>
      <c r="J788" t="str">
        <v>javascript</v>
      </c>
      <c r="Q788">
        <f>IF(ISBLANK(F788),-1,COUNTIF(all_tags[],F788)-COUNTIF(all_tags[category],F788))</f>
        <v>1</v>
      </c>
      <c r="R788">
        <f>IF(ISBLANK(G788),-1,COUNTIF(all_tags[],G788)-COUNTIF(all_tags[category],G788))</f>
        <v>1</v>
      </c>
      <c r="S788">
        <f>IF(ISBLANK(H788),-1,COUNTIF(all_tags[],H788)-COUNTIF(all_tags[category],H788))</f>
        <v>1</v>
      </c>
      <c r="T788">
        <f>IF(ISBLANK(I788),-1,COUNTIF(all_tags[],I788)-COUNTIF(all_tags[category],I788))</f>
        <v>1</v>
      </c>
      <c r="U788">
        <f>IF(ISBLANK(J788),-1,COUNTIF(all_tags[],J788)-COUNTIF(all_tags[category],J788))</f>
        <v>1</v>
      </c>
      <c r="V788">
        <f>IF(ISBLANK(K788),-1,COUNTIF(all_tags[],K788)-COUNTIF(all_tags[category],K788))</f>
        <v>-1</v>
      </c>
      <c r="W788">
        <f>IF(ISBLANK(L788),-1,COUNTIF(all_tags[],L788)-COUNTIF(all_tags[category],L788))</f>
        <v>-1</v>
      </c>
      <c r="X788">
        <f>IF(ISBLANK(M788),-1,COUNTIF(all_tags[],M788)-COUNTIF(all_tags[category],M788))</f>
        <v>-1</v>
      </c>
      <c r="Y788">
        <f>IF(ISBLANK(N788),-1,COUNTIF(all_tags[],N788)-COUNTIF(all_tags[category],N788))</f>
        <v>-1</v>
      </c>
      <c r="Z788">
        <f>IF(ISBLANK(O788),-1,COUNTIF(all_tags[],O788)-COUNTIF(all_tags[category],O788))</f>
        <v>-1</v>
      </c>
      <c r="AB788" t="str">
        <f>Table5[[#This Row],[link_id]]</f>
        <v>L01633</v>
      </c>
      <c r="AC788" s="5" t="str">
        <f>_xlfn.TEXTJOIN("#",TRUE,
IFERROR(VLOOKUP($F788,all_tags[format],1,FALSE),""),
IFERROR(VLOOKUP($G788,all_tags[format],1,FALSE),""),
IFERROR(VLOOKUP($H788,all_tags[format],1,FALSE),""),
IFERROR(VLOOKUP($I788,all_tags[format],1,FALSE),""),
IFERROR(VLOOKUP($J788,all_tags[format],1,FALSE),""),
IFERROR(VLOOKUP($K788,all_tags[format],1,FALSE),""),
IFERROR(VLOOKUP($L788,all_tags[format],1,FALSE),""),
IFERROR(VLOOKUP($M788,all_tags[format],1,FALSE),""),
IFERROR(VLOOKUP($N788,all_tags[format],1,FALSE),""),
IFERROR(VLOOKUP($O788,all_tags[format],1,FALSE),"")
)</f>
        <v/>
      </c>
      <c r="AD788" s="5" t="str">
        <f>_xlfn.TEXTJOIN("#",TRUE,
IFERROR(VLOOKUP($F788,all_tags[type],1,FALSE),""),
IFERROR(VLOOKUP($G788,all_tags[type],1,FALSE),""),
IFERROR(VLOOKUP($H788,all_tags[type],1,FALSE),""),
IFERROR(VLOOKUP($I788,all_tags[type],1,FALSE),""),
IFERROR(VLOOKUP($J788,all_tags[type],1,FALSE),""),
IFERROR(VLOOKUP($K788,all_tags[type],1,FALSE),""),
IFERROR(VLOOKUP($L788,all_tags[type],1,FALSE),""),
IFERROR(VLOOKUP($M788,all_tags[type],1,FALSE),""),
IFERROR(VLOOKUP($N788,all_tags[type],1,FALSE),""),
IFERROR(VLOOKUP($O788,all_tags[type],1,FALSE),"")
)</f>
        <v>guide</v>
      </c>
      <c r="AE788" s="5" t="str">
        <f>_xlfn.TEXTJOIN("#",TRUE,
IFERROR(VLOOKUP($F788,all_tags[level],1,FALSE),""),
IFERROR(VLOOKUP($G788,all_tags[level],1,FALSE),""),
IFERROR(VLOOKUP($H788,all_tags[level],1,FALSE),""),
IFERROR(VLOOKUP($I788,all_tags[level],1,FALSE),""),
IFERROR(VLOOKUP($J788,all_tags[level],1,FALSE),""),
IFERROR(VLOOKUP($K788,all_tags[level],1,FALSE),""),
IFERROR(VLOOKUP($L788,all_tags[level],1,FALSE),""),
IFERROR(VLOOKUP($M788,all_tags[level],1,FALSE),""),
IFERROR(VLOOKUP($N788,all_tags[level],1,FALSE),""),
IFERROR(VLOOKUP($O788,all_tags[level],1,FALSE),"")
)</f>
        <v/>
      </c>
      <c r="AF788" s="5" t="str">
        <f>_xlfn.TEXTJOIN("#",TRUE,
IFERROR(VLOOKUP($F788,all_tags[style],1,FALSE),""),
IFERROR(VLOOKUP($G788,all_tags[style],1,FALSE),""),
IFERROR(VLOOKUP($H788,all_tags[style],1,FALSE),""),
IFERROR(VLOOKUP($I788,all_tags[style],1,FALSE),""),
IFERROR(VLOOKUP($J788,all_tags[style],1,FALSE),""),
IFERROR(VLOOKUP($K788,all_tags[style],1,FALSE),""),
IFERROR(VLOOKUP($L788,all_tags[style],1,FALSE),""),
IFERROR(VLOOKUP($M788,all_tags[style],1,FALSE),""),
IFERROR(VLOOKUP($N788,all_tags[style],1,FALSE),""),
IFERROR(VLOOKUP($O788,all_tags[style],1,FALSE),"")
)</f>
        <v/>
      </c>
      <c r="AG788" s="5" t="str">
        <f>_xlfn.TEXTJOIN("#",TRUE,
IFERROR(VLOOKUP($F788,all_tags[theme],1,FALSE),""),
IFERROR(VLOOKUP($G788,all_tags[theme],1,FALSE),""),
IFERROR(VLOOKUP($H788,all_tags[theme],1,FALSE),""),
IFERROR(VLOOKUP($I788,all_tags[theme],1,FALSE),""),
IFERROR(VLOOKUP($J788,all_tags[theme],1,FALSE),""),
IFERROR(VLOOKUP($K788,all_tags[theme],1,FALSE),""),
IFERROR(VLOOKUP($L788,all_tags[theme],1,FALSE),""),
IFERROR(VLOOKUP($M788,all_tags[theme],1,FALSE),""),
IFERROR(VLOOKUP($N788,all_tags[theme],1,FALSE),""),
IFERROR(VLOOKUP($O788,all_tags[theme],1,FALSE),"")
)</f>
        <v>data-viz</v>
      </c>
      <c r="AH788" s="5" t="str">
        <f>_xlfn.TEXTJOIN("#",TRUE,
IFERROR(VLOOKUP($F788,all_tags[topic],1,FALSE),""),
IFERROR(VLOOKUP($G788,all_tags[topic],1,FALSE),""),
IFERROR(VLOOKUP($H788,all_tags[topic],1,FALSE),""),
IFERROR(VLOOKUP($I788,all_tags[topic],1,FALSE),""),
IFERROR(VLOOKUP($J788,all_tags[topic],1,FALSE),""),
IFERROR(VLOOKUP($K788,all_tags[topic],1,FALSE),""),
IFERROR(VLOOKUP($L788,all_tags[topic],1,FALSE),""),
IFERROR(VLOOKUP($M788,all_tags[topic],1,FALSE),""),
IFERROR(VLOOKUP($N788,all_tags[topic],1,FALSE),""),
IFERROR(VLOOKUP($O788,all_tags[topic],1,FALSE),"")
)</f>
        <v>tool#technology</v>
      </c>
      <c r="AI788" s="5" t="str">
        <f>_xlfn.TEXTJOIN("#",TRUE,
IFERROR(VLOOKUP($F788,all_tags[area],1,FALSE),""),
IFERROR(VLOOKUP($G788,all_tags[area],1,FALSE),""),
IFERROR(VLOOKUP($H788,all_tags[area],1,FALSE),""),
IFERROR(VLOOKUP($I788,all_tags[area],1,FALSE),""),
IFERROR(VLOOKUP($J788,all_tags[area],1,FALSE),""),
IFERROR(VLOOKUP($K788,all_tags[area],1,FALSE),""),
IFERROR(VLOOKUP($L788,all_tags[area],1,FALSE),""),
IFERROR(VLOOKUP($M788,all_tags[area],1,FALSE),""),
IFERROR(VLOOKUP($N788,all_tags[area],1,FALSE),""),
IFERROR(VLOOKUP($O788,all_tags[area],1,FALSE),"")
)</f>
        <v/>
      </c>
      <c r="AJ788" s="5" t="str">
        <f>_xlfn.TEXTJOIN("#",TRUE,
IFERROR(VLOOKUP($F788,all_tags[technology],1,FALSE),""),
IFERROR(VLOOKUP($G788,all_tags[technology],1,FALSE),""),
IFERROR(VLOOKUP($H788,all_tags[technology],1,FALSE),""),
IFERROR(VLOOKUP($I788,all_tags[technology],1,FALSE),""),
IFERROR(VLOOKUP($J788,all_tags[technology],1,FALSE),""),
IFERROR(VLOOKUP($K788,all_tags[technology],1,FALSE),""),
IFERROR(VLOOKUP($L788,all_tags[technology],1,FALSE),""),
IFERROR(VLOOKUP($M788,all_tags[technology],1,FALSE),""),
IFERROR(VLOOKUP($N788,all_tags[technology],1,FALSE),""),
IFERROR(VLOOKUP($O788,all_tags[technology],1,FALSE),"")
)</f>
        <v>javascript</v>
      </c>
      <c r="AK788" s="5" t="str">
        <f>_xlfn.TEXTJOIN("#",TRUE,
IFERROR(VLOOKUP($F788,all_tags[other],1,FALSE),""),
IFERROR(VLOOKUP($G788,all_tags[other],1,FALSE),""),
IFERROR(VLOOKUP($H788,all_tags[other],1,FALSE),""),
IFERROR(VLOOKUP($I788,all_tags[other],1,FALSE),""),
IFERROR(VLOOKUP($J788,all_tags[other],1,FALSE),""),
IFERROR(VLOOKUP($K788,all_tags[other],1,FALSE),""),
IFERROR(VLOOKUP($L788,all_tags[other],1,FALSE),""),
IFERROR(VLOOKUP($M788,all_tags[other],1,FALSE),""),
IFERROR(VLOOKUP($N788,all_tags[other],1,FALSE),""),
IFERROR(VLOOKUP($O788,all_tags[other],1,FALSE),"")
)</f>
        <v/>
      </c>
      <c r="AL788" t="str">
        <f t="shared" si="12"/>
        <v>guide;data-viz;tool;technology;javascript</v>
      </c>
    </row>
    <row r="789" spans="1:38" x14ac:dyDescent="0.25">
      <c r="A789" t="str">
        <f>source_data[[#This Row],[link_id]]</f>
        <v>L01635</v>
      </c>
      <c r="B789" t="str">
        <f>source_data[[#This Row],[link]]</f>
        <v>https://heads0rtai1s.github.io/2020/04/30/animate-map-covid/</v>
      </c>
      <c r="C789" t="str">
        <f>source_data[[#This Row],[article_title]]</f>
        <v>Animations in the time of Coronavirus</v>
      </c>
      <c r="D789" t="str">
        <f>source_data[[#This Row],[concatenate]]</f>
        <v>tutorial;data-viz;tool;technology;animation;mlops;ggplot;rstats</v>
      </c>
      <c r="E789">
        <f>source_data[[#This Row],[tag_count]]</f>
        <v>6</v>
      </c>
      <c r="F789" t="str" cm="1">
        <f t="array" ref="F789:M789">_xlfn.TEXTSPLIT(Table5[[#This Row],[concatenate]],";")</f>
        <v>tutorial</v>
      </c>
      <c r="G789" t="str">
        <v>data-viz</v>
      </c>
      <c r="H789" t="str">
        <v>tool</v>
      </c>
      <c r="I789" t="str">
        <v>technology</v>
      </c>
      <c r="J789" t="str">
        <v>animation</v>
      </c>
      <c r="K789" t="str">
        <v>mlops</v>
      </c>
      <c r="L789" t="str">
        <v>ggplot</v>
      </c>
      <c r="M789" t="str">
        <v>rstats</v>
      </c>
      <c r="Q789">
        <f>IF(ISBLANK(F789),-1,COUNTIF(all_tags[],F789)-COUNTIF(all_tags[category],F789))</f>
        <v>1</v>
      </c>
      <c r="R789">
        <f>IF(ISBLANK(G789),-1,COUNTIF(all_tags[],G789)-COUNTIF(all_tags[category],G789))</f>
        <v>1</v>
      </c>
      <c r="S789">
        <f>IF(ISBLANK(H789),-1,COUNTIF(all_tags[],H789)-COUNTIF(all_tags[category],H789))</f>
        <v>1</v>
      </c>
      <c r="T789">
        <f>IF(ISBLANK(I789),-1,COUNTIF(all_tags[],I789)-COUNTIF(all_tags[category],I789))</f>
        <v>1</v>
      </c>
      <c r="U789">
        <f>IF(ISBLANK(J789),-1,COUNTIF(all_tags[],J789)-COUNTIF(all_tags[category],J789))</f>
        <v>1</v>
      </c>
      <c r="V789">
        <f>IF(ISBLANK(K789),-1,COUNTIF(all_tags[],K789)-COUNTIF(all_tags[category],K789))</f>
        <v>1</v>
      </c>
      <c r="W789">
        <f>IF(ISBLANK(L789),-1,COUNTIF(all_tags[],L789)-COUNTIF(all_tags[category],L789))</f>
        <v>0</v>
      </c>
      <c r="X789">
        <f>IF(ISBLANK(M789),-1,COUNTIF(all_tags[],M789)-COUNTIF(all_tags[category],M789))</f>
        <v>1</v>
      </c>
      <c r="Y789">
        <f>IF(ISBLANK(N789),-1,COUNTIF(all_tags[],N789)-COUNTIF(all_tags[category],N789))</f>
        <v>-1</v>
      </c>
      <c r="Z789">
        <f>IF(ISBLANK(O789),-1,COUNTIF(all_tags[],O789)-COUNTIF(all_tags[category],O789))</f>
        <v>-1</v>
      </c>
      <c r="AB789" t="str">
        <f>Table5[[#This Row],[link_id]]</f>
        <v>L01635</v>
      </c>
      <c r="AC789" s="5" t="str">
        <f>_xlfn.TEXTJOIN("#",TRUE,
IFERROR(VLOOKUP($F789,all_tags[format],1,FALSE),""),
IFERROR(VLOOKUP($G789,all_tags[format],1,FALSE),""),
IFERROR(VLOOKUP($H789,all_tags[format],1,FALSE),""),
IFERROR(VLOOKUP($I789,all_tags[format],1,FALSE),""),
IFERROR(VLOOKUP($J789,all_tags[format],1,FALSE),""),
IFERROR(VLOOKUP($K789,all_tags[format],1,FALSE),""),
IFERROR(VLOOKUP($L789,all_tags[format],1,FALSE),""),
IFERROR(VLOOKUP($M789,all_tags[format],1,FALSE),""),
IFERROR(VLOOKUP($N789,all_tags[format],1,FALSE),""),
IFERROR(VLOOKUP($O789,all_tags[format],1,FALSE),"")
)</f>
        <v/>
      </c>
      <c r="AD789" s="5" t="str">
        <f>_xlfn.TEXTJOIN("#",TRUE,
IFERROR(VLOOKUP($F789,all_tags[type],1,FALSE),""),
IFERROR(VLOOKUP($G789,all_tags[type],1,FALSE),""),
IFERROR(VLOOKUP($H789,all_tags[type],1,FALSE),""),
IFERROR(VLOOKUP($I789,all_tags[type],1,FALSE),""),
IFERROR(VLOOKUP($J789,all_tags[type],1,FALSE),""),
IFERROR(VLOOKUP($K789,all_tags[type],1,FALSE),""),
IFERROR(VLOOKUP($L789,all_tags[type],1,FALSE),""),
IFERROR(VLOOKUP($M789,all_tags[type],1,FALSE),""),
IFERROR(VLOOKUP($N789,all_tags[type],1,FALSE),""),
IFERROR(VLOOKUP($O789,all_tags[type],1,FALSE),"")
)</f>
        <v>tutorial</v>
      </c>
      <c r="AE789" s="5" t="str">
        <f>_xlfn.TEXTJOIN("#",TRUE,
IFERROR(VLOOKUP($F789,all_tags[level],1,FALSE),""),
IFERROR(VLOOKUP($G789,all_tags[level],1,FALSE),""),
IFERROR(VLOOKUP($H789,all_tags[level],1,FALSE),""),
IFERROR(VLOOKUP($I789,all_tags[level],1,FALSE),""),
IFERROR(VLOOKUP($J789,all_tags[level],1,FALSE),""),
IFERROR(VLOOKUP($K789,all_tags[level],1,FALSE),""),
IFERROR(VLOOKUP($L789,all_tags[level],1,FALSE),""),
IFERROR(VLOOKUP($M789,all_tags[level],1,FALSE),""),
IFERROR(VLOOKUP($N789,all_tags[level],1,FALSE),""),
IFERROR(VLOOKUP($O789,all_tags[level],1,FALSE),"")
)</f>
        <v/>
      </c>
      <c r="AF789" s="5" t="str">
        <f>_xlfn.TEXTJOIN("#",TRUE,
IFERROR(VLOOKUP($F789,all_tags[style],1,FALSE),""),
IFERROR(VLOOKUP($G789,all_tags[style],1,FALSE),""),
IFERROR(VLOOKUP($H789,all_tags[style],1,FALSE),""),
IFERROR(VLOOKUP($I789,all_tags[style],1,FALSE),""),
IFERROR(VLOOKUP($J789,all_tags[style],1,FALSE),""),
IFERROR(VLOOKUP($K789,all_tags[style],1,FALSE),""),
IFERROR(VLOOKUP($L789,all_tags[style],1,FALSE),""),
IFERROR(VLOOKUP($M789,all_tags[style],1,FALSE),""),
IFERROR(VLOOKUP($N789,all_tags[style],1,FALSE),""),
IFERROR(VLOOKUP($O789,all_tags[style],1,FALSE),"")
)</f>
        <v/>
      </c>
      <c r="AG789" s="5" t="str">
        <f>_xlfn.TEXTJOIN("#",TRUE,
IFERROR(VLOOKUP($F789,all_tags[theme],1,FALSE),""),
IFERROR(VLOOKUP($G789,all_tags[theme],1,FALSE),""),
IFERROR(VLOOKUP($H789,all_tags[theme],1,FALSE),""),
IFERROR(VLOOKUP($I789,all_tags[theme],1,FALSE),""),
IFERROR(VLOOKUP($J789,all_tags[theme],1,FALSE),""),
IFERROR(VLOOKUP($K789,all_tags[theme],1,FALSE),""),
IFERROR(VLOOKUP($L789,all_tags[theme],1,FALSE),""),
IFERROR(VLOOKUP($M789,all_tags[theme],1,FALSE),""),
IFERROR(VLOOKUP($N789,all_tags[theme],1,FALSE),""),
IFERROR(VLOOKUP($O789,all_tags[theme],1,FALSE),"")
)</f>
        <v>data-viz</v>
      </c>
      <c r="AH789" s="5" t="str">
        <f>_xlfn.TEXTJOIN("#",TRUE,
IFERROR(VLOOKUP($F789,all_tags[topic],1,FALSE),""),
IFERROR(VLOOKUP($G789,all_tags[topic],1,FALSE),""),
IFERROR(VLOOKUP($H789,all_tags[topic],1,FALSE),""),
IFERROR(VLOOKUP($I789,all_tags[topic],1,FALSE),""),
IFERROR(VLOOKUP($J789,all_tags[topic],1,FALSE),""),
IFERROR(VLOOKUP($K789,all_tags[topic],1,FALSE),""),
IFERROR(VLOOKUP($L789,all_tags[topic],1,FALSE),""),
IFERROR(VLOOKUP($M789,all_tags[topic],1,FALSE),""),
IFERROR(VLOOKUP($N789,all_tags[topic],1,FALSE),""),
IFERROR(VLOOKUP($O789,all_tags[topic],1,FALSE),"")
)</f>
        <v>tool#technology</v>
      </c>
      <c r="AI789" s="5" t="str">
        <f>_xlfn.TEXTJOIN("#",TRUE,
IFERROR(VLOOKUP($F789,all_tags[area],1,FALSE),""),
IFERROR(VLOOKUP($G789,all_tags[area],1,FALSE),""),
IFERROR(VLOOKUP($H789,all_tags[area],1,FALSE),""),
IFERROR(VLOOKUP($I789,all_tags[area],1,FALSE),""),
IFERROR(VLOOKUP($J789,all_tags[area],1,FALSE),""),
IFERROR(VLOOKUP($K789,all_tags[area],1,FALSE),""),
IFERROR(VLOOKUP($L789,all_tags[area],1,FALSE),""),
IFERROR(VLOOKUP($M789,all_tags[area],1,FALSE),""),
IFERROR(VLOOKUP($N789,all_tags[area],1,FALSE),""),
IFERROR(VLOOKUP($O789,all_tags[area],1,FALSE),"")
)</f>
        <v>animation#mlops</v>
      </c>
      <c r="AJ789" s="5" t="str">
        <f>_xlfn.TEXTJOIN("#",TRUE,
IFERROR(VLOOKUP($F789,all_tags[technology],1,FALSE),""),
IFERROR(VLOOKUP($G789,all_tags[technology],1,FALSE),""),
IFERROR(VLOOKUP($H789,all_tags[technology],1,FALSE),""),
IFERROR(VLOOKUP($I789,all_tags[technology],1,FALSE),""),
IFERROR(VLOOKUP($J789,all_tags[technology],1,FALSE),""),
IFERROR(VLOOKUP($K789,all_tags[technology],1,FALSE),""),
IFERROR(VLOOKUP($L789,all_tags[technology],1,FALSE),""),
IFERROR(VLOOKUP($M789,all_tags[technology],1,FALSE),""),
IFERROR(VLOOKUP($N789,all_tags[technology],1,FALSE),""),
IFERROR(VLOOKUP($O789,all_tags[technology],1,FALSE),"")
)</f>
        <v>rstats</v>
      </c>
      <c r="AK789" s="5" t="str">
        <f>_xlfn.TEXTJOIN("#",TRUE,
IFERROR(VLOOKUP($F789,all_tags[other],1,FALSE),""),
IFERROR(VLOOKUP($G789,all_tags[other],1,FALSE),""),
IFERROR(VLOOKUP($H789,all_tags[other],1,FALSE),""),
IFERROR(VLOOKUP($I789,all_tags[other],1,FALSE),""),
IFERROR(VLOOKUP($J789,all_tags[other],1,FALSE),""),
IFERROR(VLOOKUP($K789,all_tags[other],1,FALSE),""),
IFERROR(VLOOKUP($L789,all_tags[other],1,FALSE),""),
IFERROR(VLOOKUP($M789,all_tags[other],1,FALSE),""),
IFERROR(VLOOKUP($N789,all_tags[other],1,FALSE),""),
IFERROR(VLOOKUP($O789,all_tags[other],1,FALSE),"")
)</f>
        <v/>
      </c>
      <c r="AL789" t="str">
        <f t="shared" si="12"/>
        <v>tutorial;data-viz;tool;technology;animation;mlops;rstats</v>
      </c>
    </row>
    <row r="790" spans="1:38" x14ac:dyDescent="0.25">
      <c r="A790" t="str">
        <f>source_data[[#This Row],[link_id]]</f>
        <v>L01637</v>
      </c>
      <c r="B790" t="str">
        <f>source_data[[#This Row],[link]]</f>
        <v>https://resources.rstudio.com/rstudio-conf-2020/mlops-for-r-with-azure-machine-learning-david-smith</v>
      </c>
      <c r="C790" t="str">
        <f>source_data[[#This Row],[article_title]]</f>
        <v>MLOps for R with Azure Machine Learning</v>
      </c>
      <c r="D790" t="str">
        <f>source_data[[#This Row],[concatenate]]</f>
        <v>talk;video;technology;mlops;rstats</v>
      </c>
      <c r="E790">
        <f>source_data[[#This Row],[tag_count]]</f>
        <v>4</v>
      </c>
      <c r="F790" t="str" cm="1">
        <f t="array" ref="F790:J790">_xlfn.TEXTSPLIT(Table5[[#This Row],[concatenate]],";")</f>
        <v>talk</v>
      </c>
      <c r="G790" t="str">
        <v>video</v>
      </c>
      <c r="H790" t="str">
        <v>technology</v>
      </c>
      <c r="I790" t="str">
        <v>mlops</v>
      </c>
      <c r="J790" t="str">
        <v>rstats</v>
      </c>
      <c r="Q790">
        <f>IF(ISBLANK(F790),-1,COUNTIF(all_tags[],F790)-COUNTIF(all_tags[category],F790))</f>
        <v>1</v>
      </c>
      <c r="R790">
        <f>IF(ISBLANK(G790),-1,COUNTIF(all_tags[],G790)-COUNTIF(all_tags[category],G790))</f>
        <v>1</v>
      </c>
      <c r="S790">
        <f>IF(ISBLANK(H790),-1,COUNTIF(all_tags[],H790)-COUNTIF(all_tags[category],H790))</f>
        <v>1</v>
      </c>
      <c r="T790">
        <f>IF(ISBLANK(I790),-1,COUNTIF(all_tags[],I790)-COUNTIF(all_tags[category],I790))</f>
        <v>1</v>
      </c>
      <c r="U790">
        <f>IF(ISBLANK(J790),-1,COUNTIF(all_tags[],J790)-COUNTIF(all_tags[category],J790))</f>
        <v>1</v>
      </c>
      <c r="V790">
        <f>IF(ISBLANK(K790),-1,COUNTIF(all_tags[],K790)-COUNTIF(all_tags[category],K790))</f>
        <v>-1</v>
      </c>
      <c r="W790">
        <f>IF(ISBLANK(L790),-1,COUNTIF(all_tags[],L790)-COUNTIF(all_tags[category],L790))</f>
        <v>-1</v>
      </c>
      <c r="X790">
        <f>IF(ISBLANK(M790),-1,COUNTIF(all_tags[],M790)-COUNTIF(all_tags[category],M790))</f>
        <v>-1</v>
      </c>
      <c r="Y790">
        <f>IF(ISBLANK(N790),-1,COUNTIF(all_tags[],N790)-COUNTIF(all_tags[category],N790))</f>
        <v>-1</v>
      </c>
      <c r="Z790">
        <f>IF(ISBLANK(O790),-1,COUNTIF(all_tags[],O790)-COUNTIF(all_tags[category],O790))</f>
        <v>-1</v>
      </c>
      <c r="AB790" t="str">
        <f>Table5[[#This Row],[link_id]]</f>
        <v>L01637</v>
      </c>
      <c r="AC790" s="5" t="str">
        <f>_xlfn.TEXTJOIN("#",TRUE,
IFERROR(VLOOKUP($F790,all_tags[format],1,FALSE),""),
IFERROR(VLOOKUP($G790,all_tags[format],1,FALSE),""),
IFERROR(VLOOKUP($H790,all_tags[format],1,FALSE),""),
IFERROR(VLOOKUP($I790,all_tags[format],1,FALSE),""),
IFERROR(VLOOKUP($J790,all_tags[format],1,FALSE),""),
IFERROR(VLOOKUP($K790,all_tags[format],1,FALSE),""),
IFERROR(VLOOKUP($L790,all_tags[format],1,FALSE),""),
IFERROR(VLOOKUP($M790,all_tags[format],1,FALSE),""),
IFERROR(VLOOKUP($N790,all_tags[format],1,FALSE),""),
IFERROR(VLOOKUP($O790,all_tags[format],1,FALSE),"")
)</f>
        <v>talk#video</v>
      </c>
      <c r="AD790" s="5" t="str">
        <f>_xlfn.TEXTJOIN("#",TRUE,
IFERROR(VLOOKUP($F790,all_tags[type],1,FALSE),""),
IFERROR(VLOOKUP($G790,all_tags[type],1,FALSE),""),
IFERROR(VLOOKUP($H790,all_tags[type],1,FALSE),""),
IFERROR(VLOOKUP($I790,all_tags[type],1,FALSE),""),
IFERROR(VLOOKUP($J790,all_tags[type],1,FALSE),""),
IFERROR(VLOOKUP($K790,all_tags[type],1,FALSE),""),
IFERROR(VLOOKUP($L790,all_tags[type],1,FALSE),""),
IFERROR(VLOOKUP($M790,all_tags[type],1,FALSE),""),
IFERROR(VLOOKUP($N790,all_tags[type],1,FALSE),""),
IFERROR(VLOOKUP($O790,all_tags[type],1,FALSE),"")
)</f>
        <v/>
      </c>
      <c r="AE790" s="5" t="str">
        <f>_xlfn.TEXTJOIN("#",TRUE,
IFERROR(VLOOKUP($F790,all_tags[level],1,FALSE),""),
IFERROR(VLOOKUP($G790,all_tags[level],1,FALSE),""),
IFERROR(VLOOKUP($H790,all_tags[level],1,FALSE),""),
IFERROR(VLOOKUP($I790,all_tags[level],1,FALSE),""),
IFERROR(VLOOKUP($J790,all_tags[level],1,FALSE),""),
IFERROR(VLOOKUP($K790,all_tags[level],1,FALSE),""),
IFERROR(VLOOKUP($L790,all_tags[level],1,FALSE),""),
IFERROR(VLOOKUP($M790,all_tags[level],1,FALSE),""),
IFERROR(VLOOKUP($N790,all_tags[level],1,FALSE),""),
IFERROR(VLOOKUP($O790,all_tags[level],1,FALSE),"")
)</f>
        <v/>
      </c>
      <c r="AF790" s="5" t="str">
        <f>_xlfn.TEXTJOIN("#",TRUE,
IFERROR(VLOOKUP($F790,all_tags[style],1,FALSE),""),
IFERROR(VLOOKUP($G790,all_tags[style],1,FALSE),""),
IFERROR(VLOOKUP($H790,all_tags[style],1,FALSE),""),
IFERROR(VLOOKUP($I790,all_tags[style],1,FALSE),""),
IFERROR(VLOOKUP($J790,all_tags[style],1,FALSE),""),
IFERROR(VLOOKUP($K790,all_tags[style],1,FALSE),""),
IFERROR(VLOOKUP($L790,all_tags[style],1,FALSE),""),
IFERROR(VLOOKUP($M790,all_tags[style],1,FALSE),""),
IFERROR(VLOOKUP($N790,all_tags[style],1,FALSE),""),
IFERROR(VLOOKUP($O790,all_tags[style],1,FALSE),"")
)</f>
        <v/>
      </c>
      <c r="AG790" s="5" t="str">
        <f>_xlfn.TEXTJOIN("#",TRUE,
IFERROR(VLOOKUP($F790,all_tags[theme],1,FALSE),""),
IFERROR(VLOOKUP($G790,all_tags[theme],1,FALSE),""),
IFERROR(VLOOKUP($H790,all_tags[theme],1,FALSE),""),
IFERROR(VLOOKUP($I790,all_tags[theme],1,FALSE),""),
IFERROR(VLOOKUP($J790,all_tags[theme],1,FALSE),""),
IFERROR(VLOOKUP($K790,all_tags[theme],1,FALSE),""),
IFERROR(VLOOKUP($L790,all_tags[theme],1,FALSE),""),
IFERROR(VLOOKUP($M790,all_tags[theme],1,FALSE),""),
IFERROR(VLOOKUP($N790,all_tags[theme],1,FALSE),""),
IFERROR(VLOOKUP($O790,all_tags[theme],1,FALSE),"")
)</f>
        <v/>
      </c>
      <c r="AH790" s="5" t="str">
        <f>_xlfn.TEXTJOIN("#",TRUE,
IFERROR(VLOOKUP($F790,all_tags[topic],1,FALSE),""),
IFERROR(VLOOKUP($G790,all_tags[topic],1,FALSE),""),
IFERROR(VLOOKUP($H790,all_tags[topic],1,FALSE),""),
IFERROR(VLOOKUP($I790,all_tags[topic],1,FALSE),""),
IFERROR(VLOOKUP($J790,all_tags[topic],1,FALSE),""),
IFERROR(VLOOKUP($K790,all_tags[topic],1,FALSE),""),
IFERROR(VLOOKUP($L790,all_tags[topic],1,FALSE),""),
IFERROR(VLOOKUP($M790,all_tags[topic],1,FALSE),""),
IFERROR(VLOOKUP($N790,all_tags[topic],1,FALSE),""),
IFERROR(VLOOKUP($O790,all_tags[topic],1,FALSE),"")
)</f>
        <v>technology</v>
      </c>
      <c r="AI790" s="5" t="str">
        <f>_xlfn.TEXTJOIN("#",TRUE,
IFERROR(VLOOKUP($F790,all_tags[area],1,FALSE),""),
IFERROR(VLOOKUP($G790,all_tags[area],1,FALSE),""),
IFERROR(VLOOKUP($H790,all_tags[area],1,FALSE),""),
IFERROR(VLOOKUP($I790,all_tags[area],1,FALSE),""),
IFERROR(VLOOKUP($J790,all_tags[area],1,FALSE),""),
IFERROR(VLOOKUP($K790,all_tags[area],1,FALSE),""),
IFERROR(VLOOKUP($L790,all_tags[area],1,FALSE),""),
IFERROR(VLOOKUP($M790,all_tags[area],1,FALSE),""),
IFERROR(VLOOKUP($N790,all_tags[area],1,FALSE),""),
IFERROR(VLOOKUP($O790,all_tags[area],1,FALSE),"")
)</f>
        <v>mlops</v>
      </c>
      <c r="AJ790" s="5" t="str">
        <f>_xlfn.TEXTJOIN("#",TRUE,
IFERROR(VLOOKUP($F790,all_tags[technology],1,FALSE),""),
IFERROR(VLOOKUP($G790,all_tags[technology],1,FALSE),""),
IFERROR(VLOOKUP($H790,all_tags[technology],1,FALSE),""),
IFERROR(VLOOKUP($I790,all_tags[technology],1,FALSE),""),
IFERROR(VLOOKUP($J790,all_tags[technology],1,FALSE),""),
IFERROR(VLOOKUP($K790,all_tags[technology],1,FALSE),""),
IFERROR(VLOOKUP($L790,all_tags[technology],1,FALSE),""),
IFERROR(VLOOKUP($M790,all_tags[technology],1,FALSE),""),
IFERROR(VLOOKUP($N790,all_tags[technology],1,FALSE),""),
IFERROR(VLOOKUP($O790,all_tags[technology],1,FALSE),"")
)</f>
        <v>rstats</v>
      </c>
      <c r="AK790" s="5" t="str">
        <f>_xlfn.TEXTJOIN("#",TRUE,
IFERROR(VLOOKUP($F790,all_tags[other],1,FALSE),""),
IFERROR(VLOOKUP($G790,all_tags[other],1,FALSE),""),
IFERROR(VLOOKUP($H790,all_tags[other],1,FALSE),""),
IFERROR(VLOOKUP($I790,all_tags[other],1,FALSE),""),
IFERROR(VLOOKUP($J790,all_tags[other],1,FALSE),""),
IFERROR(VLOOKUP($K790,all_tags[other],1,FALSE),""),
IFERROR(VLOOKUP($L790,all_tags[other],1,FALSE),""),
IFERROR(VLOOKUP($M790,all_tags[other],1,FALSE),""),
IFERROR(VLOOKUP($N790,all_tags[other],1,FALSE),""),
IFERROR(VLOOKUP($O790,all_tags[other],1,FALSE),"")
)</f>
        <v/>
      </c>
      <c r="AL790" t="str">
        <f t="shared" si="12"/>
        <v>talk;video;technology;mlops;rstats</v>
      </c>
    </row>
    <row r="791" spans="1:38" ht="30" x14ac:dyDescent="0.25">
      <c r="A791" t="str">
        <f>source_data[[#This Row],[link_id]]</f>
        <v>L01638</v>
      </c>
      <c r="B791" t="str">
        <f>source_data[[#This Row],[link]]</f>
        <v>https://twitter.com/jburnmurdoch/status/1257371748955275270</v>
      </c>
      <c r="C791" t="str">
        <f>source_data[[#This Row],[article_title]]</f>
        <v>NEW: fresh data from Italian stats agency @istat_en give the first full picture of Italy’s excess deaths.</v>
      </c>
      <c r="D791" t="str">
        <f>source_data[[#This Row],[concatenate]]</f>
        <v>post;data-viz;data-analysis;inspiration</v>
      </c>
      <c r="E791">
        <f>source_data[[#This Row],[tag_count]]</f>
        <v>3</v>
      </c>
      <c r="F791" t="str" cm="1">
        <f t="array" ref="F791:I791">_xlfn.TEXTSPLIT(Table5[[#This Row],[concatenate]],";")</f>
        <v>post</v>
      </c>
      <c r="G791" t="str">
        <v>data-viz</v>
      </c>
      <c r="H791" t="str">
        <v>data-analysis</v>
      </c>
      <c r="I791" t="str">
        <v>inspiration</v>
      </c>
      <c r="Q791">
        <f>IF(ISBLANK(F791),-1,COUNTIF(all_tags[],F791)-COUNTIF(all_tags[category],F791))</f>
        <v>1</v>
      </c>
      <c r="R791">
        <f>IF(ISBLANK(G791),-1,COUNTIF(all_tags[],G791)-COUNTIF(all_tags[category],G791))</f>
        <v>1</v>
      </c>
      <c r="S791">
        <f>IF(ISBLANK(H791),-1,COUNTIF(all_tags[],H791)-COUNTIF(all_tags[category],H791))</f>
        <v>1</v>
      </c>
      <c r="T791">
        <f>IF(ISBLANK(I791),-1,COUNTIF(all_tags[],I791)-COUNTIF(all_tags[category],I791))</f>
        <v>1</v>
      </c>
      <c r="U791">
        <f>IF(ISBLANK(J791),-1,COUNTIF(all_tags[],J791)-COUNTIF(all_tags[category],J791))</f>
        <v>-1</v>
      </c>
      <c r="V791">
        <f>IF(ISBLANK(K791),-1,COUNTIF(all_tags[],K791)-COUNTIF(all_tags[category],K791))</f>
        <v>-1</v>
      </c>
      <c r="W791">
        <f>IF(ISBLANK(L791),-1,COUNTIF(all_tags[],L791)-COUNTIF(all_tags[category],L791))</f>
        <v>-1</v>
      </c>
      <c r="X791">
        <f>IF(ISBLANK(M791),-1,COUNTIF(all_tags[],M791)-COUNTIF(all_tags[category],M791))</f>
        <v>-1</v>
      </c>
      <c r="Y791">
        <f>IF(ISBLANK(N791),-1,COUNTIF(all_tags[],N791)-COUNTIF(all_tags[category],N791))</f>
        <v>-1</v>
      </c>
      <c r="Z791">
        <f>IF(ISBLANK(O791),-1,COUNTIF(all_tags[],O791)-COUNTIF(all_tags[category],O791))</f>
        <v>-1</v>
      </c>
      <c r="AB791" t="str">
        <f>Table5[[#This Row],[link_id]]</f>
        <v>L01638</v>
      </c>
      <c r="AC791" s="5" t="str">
        <f>_xlfn.TEXTJOIN("#",TRUE,
IFERROR(VLOOKUP($F791,all_tags[format],1,FALSE),""),
IFERROR(VLOOKUP($G791,all_tags[format],1,FALSE),""),
IFERROR(VLOOKUP($H791,all_tags[format],1,FALSE),""),
IFERROR(VLOOKUP($I791,all_tags[format],1,FALSE),""),
IFERROR(VLOOKUP($J791,all_tags[format],1,FALSE),""),
IFERROR(VLOOKUP($K791,all_tags[format],1,FALSE),""),
IFERROR(VLOOKUP($L791,all_tags[format],1,FALSE),""),
IFERROR(VLOOKUP($M791,all_tags[format],1,FALSE),""),
IFERROR(VLOOKUP($N791,all_tags[format],1,FALSE),""),
IFERROR(VLOOKUP($O791,all_tags[format],1,FALSE),"")
)</f>
        <v>post</v>
      </c>
      <c r="AD791" s="5" t="str">
        <f>_xlfn.TEXTJOIN("#",TRUE,
IFERROR(VLOOKUP($F791,all_tags[type],1,FALSE),""),
IFERROR(VLOOKUP($G791,all_tags[type],1,FALSE),""),
IFERROR(VLOOKUP($H791,all_tags[type],1,FALSE),""),
IFERROR(VLOOKUP($I791,all_tags[type],1,FALSE),""),
IFERROR(VLOOKUP($J791,all_tags[type],1,FALSE),""),
IFERROR(VLOOKUP($K791,all_tags[type],1,FALSE),""),
IFERROR(VLOOKUP($L791,all_tags[type],1,FALSE),""),
IFERROR(VLOOKUP($M791,all_tags[type],1,FALSE),""),
IFERROR(VLOOKUP($N791,all_tags[type],1,FALSE),""),
IFERROR(VLOOKUP($O791,all_tags[type],1,FALSE),"")
)</f>
        <v/>
      </c>
      <c r="AE791" s="5" t="str">
        <f>_xlfn.TEXTJOIN("#",TRUE,
IFERROR(VLOOKUP($F791,all_tags[level],1,FALSE),""),
IFERROR(VLOOKUP($G791,all_tags[level],1,FALSE),""),
IFERROR(VLOOKUP($H791,all_tags[level],1,FALSE),""),
IFERROR(VLOOKUP($I791,all_tags[level],1,FALSE),""),
IFERROR(VLOOKUP($J791,all_tags[level],1,FALSE),""),
IFERROR(VLOOKUP($K791,all_tags[level],1,FALSE),""),
IFERROR(VLOOKUP($L791,all_tags[level],1,FALSE),""),
IFERROR(VLOOKUP($M791,all_tags[level],1,FALSE),""),
IFERROR(VLOOKUP($N791,all_tags[level],1,FALSE),""),
IFERROR(VLOOKUP($O791,all_tags[level],1,FALSE),"")
)</f>
        <v/>
      </c>
      <c r="AF791" s="5" t="str">
        <f>_xlfn.TEXTJOIN("#",TRUE,
IFERROR(VLOOKUP($F791,all_tags[style],1,FALSE),""),
IFERROR(VLOOKUP($G791,all_tags[style],1,FALSE),""),
IFERROR(VLOOKUP($H791,all_tags[style],1,FALSE),""),
IFERROR(VLOOKUP($I791,all_tags[style],1,FALSE),""),
IFERROR(VLOOKUP($J791,all_tags[style],1,FALSE),""),
IFERROR(VLOOKUP($K791,all_tags[style],1,FALSE),""),
IFERROR(VLOOKUP($L791,all_tags[style],1,FALSE),""),
IFERROR(VLOOKUP($M791,all_tags[style],1,FALSE),""),
IFERROR(VLOOKUP($N791,all_tags[style],1,FALSE),""),
IFERROR(VLOOKUP($O791,all_tags[style],1,FALSE),"")
)</f>
        <v/>
      </c>
      <c r="AG791" s="5" t="str">
        <f>_xlfn.TEXTJOIN("#",TRUE,
IFERROR(VLOOKUP($F791,all_tags[theme],1,FALSE),""),
IFERROR(VLOOKUP($G791,all_tags[theme],1,FALSE),""),
IFERROR(VLOOKUP($H791,all_tags[theme],1,FALSE),""),
IFERROR(VLOOKUP($I791,all_tags[theme],1,FALSE),""),
IFERROR(VLOOKUP($J791,all_tags[theme],1,FALSE),""),
IFERROR(VLOOKUP($K791,all_tags[theme],1,FALSE),""),
IFERROR(VLOOKUP($L791,all_tags[theme],1,FALSE),""),
IFERROR(VLOOKUP($M791,all_tags[theme],1,FALSE),""),
IFERROR(VLOOKUP($N791,all_tags[theme],1,FALSE),""),
IFERROR(VLOOKUP($O791,all_tags[theme],1,FALSE),"")
)</f>
        <v>data-viz#data-analysis</v>
      </c>
      <c r="AH791" s="5" t="str">
        <f>_xlfn.TEXTJOIN("#",TRUE,
IFERROR(VLOOKUP($F791,all_tags[topic],1,FALSE),""),
IFERROR(VLOOKUP($G791,all_tags[topic],1,FALSE),""),
IFERROR(VLOOKUP($H791,all_tags[topic],1,FALSE),""),
IFERROR(VLOOKUP($I791,all_tags[topic],1,FALSE),""),
IFERROR(VLOOKUP($J791,all_tags[topic],1,FALSE),""),
IFERROR(VLOOKUP($K791,all_tags[topic],1,FALSE),""),
IFERROR(VLOOKUP($L791,all_tags[topic],1,FALSE),""),
IFERROR(VLOOKUP($M791,all_tags[topic],1,FALSE),""),
IFERROR(VLOOKUP($N791,all_tags[topic],1,FALSE),""),
IFERROR(VLOOKUP($O791,all_tags[topic],1,FALSE),"")
)</f>
        <v/>
      </c>
      <c r="AI791" s="5" t="str">
        <f>_xlfn.TEXTJOIN("#",TRUE,
IFERROR(VLOOKUP($F791,all_tags[area],1,FALSE),""),
IFERROR(VLOOKUP($G791,all_tags[area],1,FALSE),""),
IFERROR(VLOOKUP($H791,all_tags[area],1,FALSE),""),
IFERROR(VLOOKUP($I791,all_tags[area],1,FALSE),""),
IFERROR(VLOOKUP($J791,all_tags[area],1,FALSE),""),
IFERROR(VLOOKUP($K791,all_tags[area],1,FALSE),""),
IFERROR(VLOOKUP($L791,all_tags[area],1,FALSE),""),
IFERROR(VLOOKUP($M791,all_tags[area],1,FALSE),""),
IFERROR(VLOOKUP($N791,all_tags[area],1,FALSE),""),
IFERROR(VLOOKUP($O791,all_tags[area],1,FALSE),"")
)</f>
        <v/>
      </c>
      <c r="AJ791" s="5" t="str">
        <f>_xlfn.TEXTJOIN("#",TRUE,
IFERROR(VLOOKUP($F791,all_tags[technology],1,FALSE),""),
IFERROR(VLOOKUP($G791,all_tags[technology],1,FALSE),""),
IFERROR(VLOOKUP($H791,all_tags[technology],1,FALSE),""),
IFERROR(VLOOKUP($I791,all_tags[technology],1,FALSE),""),
IFERROR(VLOOKUP($J791,all_tags[technology],1,FALSE),""),
IFERROR(VLOOKUP($K791,all_tags[technology],1,FALSE),""),
IFERROR(VLOOKUP($L791,all_tags[technology],1,FALSE),""),
IFERROR(VLOOKUP($M791,all_tags[technology],1,FALSE),""),
IFERROR(VLOOKUP($N791,all_tags[technology],1,FALSE),""),
IFERROR(VLOOKUP($O791,all_tags[technology],1,FALSE),"")
)</f>
        <v/>
      </c>
      <c r="AK791" s="5" t="str">
        <f>_xlfn.TEXTJOIN("#",TRUE,
IFERROR(VLOOKUP($F791,all_tags[other],1,FALSE),""),
IFERROR(VLOOKUP($G791,all_tags[other],1,FALSE),""),
IFERROR(VLOOKUP($H791,all_tags[other],1,FALSE),""),
IFERROR(VLOOKUP($I791,all_tags[other],1,FALSE),""),
IFERROR(VLOOKUP($J791,all_tags[other],1,FALSE),""),
IFERROR(VLOOKUP($K791,all_tags[other],1,FALSE),""),
IFERROR(VLOOKUP($L791,all_tags[other],1,FALSE),""),
IFERROR(VLOOKUP($M791,all_tags[other],1,FALSE),""),
IFERROR(VLOOKUP($N791,all_tags[other],1,FALSE),""),
IFERROR(VLOOKUP($O791,all_tags[other],1,FALSE),"")
)</f>
        <v>inspiration</v>
      </c>
      <c r="AL791" t="str">
        <f t="shared" si="12"/>
        <v>post;data-viz;data-analysis;inspiration</v>
      </c>
    </row>
    <row r="792" spans="1:38" x14ac:dyDescent="0.25">
      <c r="A792" t="str">
        <f>source_data[[#This Row],[link_id]]</f>
        <v>L01640</v>
      </c>
      <c r="B792" t="str">
        <f>source_data[[#This Row],[link]]</f>
        <v>https://towardsdatascience.com/the-7-steps-of-machine-learning-2877d7e5548e</v>
      </c>
      <c r="C792" t="str">
        <f>source_data[[#This Row],[article_title]]</f>
        <v>The 7 Steps of Machine Learning</v>
      </c>
      <c r="D792" t="str">
        <f>source_data[[#This Row],[concatenate]]</f>
        <v>post;explainer;data-science;process;ml</v>
      </c>
      <c r="E792">
        <f>source_data[[#This Row],[tag_count]]</f>
        <v>6</v>
      </c>
      <c r="F792" t="str" cm="1">
        <f t="array" ref="F792:J792">_xlfn.TEXTSPLIT(Table5[[#This Row],[concatenate]],";")</f>
        <v>post</v>
      </c>
      <c r="G792" t="str">
        <v>explainer</v>
      </c>
      <c r="H792" t="str">
        <v>data-science</v>
      </c>
      <c r="I792" t="str">
        <v>process</v>
      </c>
      <c r="J792" t="str">
        <v>ml</v>
      </c>
      <c r="Q792">
        <f>IF(ISBLANK(F792),-1,COUNTIF(all_tags[],F792)-COUNTIF(all_tags[category],F792))</f>
        <v>1</v>
      </c>
      <c r="R792">
        <f>IF(ISBLANK(G792),-1,COUNTIF(all_tags[],G792)-COUNTIF(all_tags[category],G792))</f>
        <v>1</v>
      </c>
      <c r="S792">
        <f>IF(ISBLANK(H792),-1,COUNTIF(all_tags[],H792)-COUNTIF(all_tags[category],H792))</f>
        <v>1</v>
      </c>
      <c r="T792">
        <f>IF(ISBLANK(I792),-1,COUNTIF(all_tags[],I792)-COUNTIF(all_tags[category],I792))</f>
        <v>1</v>
      </c>
      <c r="U792">
        <f>IF(ISBLANK(J792),-1,COUNTIF(all_tags[],J792)-COUNTIF(all_tags[category],J792))</f>
        <v>1</v>
      </c>
      <c r="V792">
        <f>IF(ISBLANK(K792),-1,COUNTIF(all_tags[],K792)-COUNTIF(all_tags[category],K792))</f>
        <v>-1</v>
      </c>
      <c r="W792">
        <f>IF(ISBLANK(L792),-1,COUNTIF(all_tags[],L792)-COUNTIF(all_tags[category],L792))</f>
        <v>-1</v>
      </c>
      <c r="X792">
        <f>IF(ISBLANK(M792),-1,COUNTIF(all_tags[],M792)-COUNTIF(all_tags[category],M792))</f>
        <v>-1</v>
      </c>
      <c r="Y792">
        <f>IF(ISBLANK(N792),-1,COUNTIF(all_tags[],N792)-COUNTIF(all_tags[category],N792))</f>
        <v>-1</v>
      </c>
      <c r="Z792">
        <f>IF(ISBLANK(O792),-1,COUNTIF(all_tags[],O792)-COUNTIF(all_tags[category],O792))</f>
        <v>-1</v>
      </c>
      <c r="AB792" t="str">
        <f>Table5[[#This Row],[link_id]]</f>
        <v>L01640</v>
      </c>
      <c r="AC792" s="5" t="str">
        <f>_xlfn.TEXTJOIN("#",TRUE,
IFERROR(VLOOKUP($F792,all_tags[format],1,FALSE),""),
IFERROR(VLOOKUP($G792,all_tags[format],1,FALSE),""),
IFERROR(VLOOKUP($H792,all_tags[format],1,FALSE),""),
IFERROR(VLOOKUP($I792,all_tags[format],1,FALSE),""),
IFERROR(VLOOKUP($J792,all_tags[format],1,FALSE),""),
IFERROR(VLOOKUP($K792,all_tags[format],1,FALSE),""),
IFERROR(VLOOKUP($L792,all_tags[format],1,FALSE),""),
IFERROR(VLOOKUP($M792,all_tags[format],1,FALSE),""),
IFERROR(VLOOKUP($N792,all_tags[format],1,FALSE),""),
IFERROR(VLOOKUP($O792,all_tags[format],1,FALSE),"")
)</f>
        <v>post</v>
      </c>
      <c r="AD792" s="5" t="str">
        <f>_xlfn.TEXTJOIN("#",TRUE,
IFERROR(VLOOKUP($F792,all_tags[type],1,FALSE),""),
IFERROR(VLOOKUP($G792,all_tags[type],1,FALSE),""),
IFERROR(VLOOKUP($H792,all_tags[type],1,FALSE),""),
IFERROR(VLOOKUP($I792,all_tags[type],1,FALSE),""),
IFERROR(VLOOKUP($J792,all_tags[type],1,FALSE),""),
IFERROR(VLOOKUP($K792,all_tags[type],1,FALSE),""),
IFERROR(VLOOKUP($L792,all_tags[type],1,FALSE),""),
IFERROR(VLOOKUP($M792,all_tags[type],1,FALSE),""),
IFERROR(VLOOKUP($N792,all_tags[type],1,FALSE),""),
IFERROR(VLOOKUP($O792,all_tags[type],1,FALSE),"")
)</f>
        <v/>
      </c>
      <c r="AE792" s="5" t="str">
        <f>_xlfn.TEXTJOIN("#",TRUE,
IFERROR(VLOOKUP($F792,all_tags[level],1,FALSE),""),
IFERROR(VLOOKUP($G792,all_tags[level],1,FALSE),""),
IFERROR(VLOOKUP($H792,all_tags[level],1,FALSE),""),
IFERROR(VLOOKUP($I792,all_tags[level],1,FALSE),""),
IFERROR(VLOOKUP($J792,all_tags[level],1,FALSE),""),
IFERROR(VLOOKUP($K792,all_tags[level],1,FALSE),""),
IFERROR(VLOOKUP($L792,all_tags[level],1,FALSE),""),
IFERROR(VLOOKUP($M792,all_tags[level],1,FALSE),""),
IFERROR(VLOOKUP($N792,all_tags[level],1,FALSE),""),
IFERROR(VLOOKUP($O792,all_tags[level],1,FALSE),"")
)</f>
        <v>explainer</v>
      </c>
      <c r="AF792" s="5" t="str">
        <f>_xlfn.TEXTJOIN("#",TRUE,
IFERROR(VLOOKUP($F792,all_tags[style],1,FALSE),""),
IFERROR(VLOOKUP($G792,all_tags[style],1,FALSE),""),
IFERROR(VLOOKUP($H792,all_tags[style],1,FALSE),""),
IFERROR(VLOOKUP($I792,all_tags[style],1,FALSE),""),
IFERROR(VLOOKUP($J792,all_tags[style],1,FALSE),""),
IFERROR(VLOOKUP($K792,all_tags[style],1,FALSE),""),
IFERROR(VLOOKUP($L792,all_tags[style],1,FALSE),""),
IFERROR(VLOOKUP($M792,all_tags[style],1,FALSE),""),
IFERROR(VLOOKUP($N792,all_tags[style],1,FALSE),""),
IFERROR(VLOOKUP($O792,all_tags[style],1,FALSE),"")
)</f>
        <v/>
      </c>
      <c r="AG792" s="5" t="str">
        <f>_xlfn.TEXTJOIN("#",TRUE,
IFERROR(VLOOKUP($F792,all_tags[theme],1,FALSE),""),
IFERROR(VLOOKUP($G792,all_tags[theme],1,FALSE),""),
IFERROR(VLOOKUP($H792,all_tags[theme],1,FALSE),""),
IFERROR(VLOOKUP($I792,all_tags[theme],1,FALSE),""),
IFERROR(VLOOKUP($J792,all_tags[theme],1,FALSE),""),
IFERROR(VLOOKUP($K792,all_tags[theme],1,FALSE),""),
IFERROR(VLOOKUP($L792,all_tags[theme],1,FALSE),""),
IFERROR(VLOOKUP($M792,all_tags[theme],1,FALSE),""),
IFERROR(VLOOKUP($N792,all_tags[theme],1,FALSE),""),
IFERROR(VLOOKUP($O792,all_tags[theme],1,FALSE),"")
)</f>
        <v>data-science</v>
      </c>
      <c r="AH792" s="5" t="str">
        <f>_xlfn.TEXTJOIN("#",TRUE,
IFERROR(VLOOKUP($F792,all_tags[topic],1,FALSE),""),
IFERROR(VLOOKUP($G792,all_tags[topic],1,FALSE),""),
IFERROR(VLOOKUP($H792,all_tags[topic],1,FALSE),""),
IFERROR(VLOOKUP($I792,all_tags[topic],1,FALSE),""),
IFERROR(VLOOKUP($J792,all_tags[topic],1,FALSE),""),
IFERROR(VLOOKUP($K792,all_tags[topic],1,FALSE),""),
IFERROR(VLOOKUP($L792,all_tags[topic],1,FALSE),""),
IFERROR(VLOOKUP($M792,all_tags[topic],1,FALSE),""),
IFERROR(VLOOKUP($N792,all_tags[topic],1,FALSE),""),
IFERROR(VLOOKUP($O792,all_tags[topic],1,FALSE),"")
)</f>
        <v>process</v>
      </c>
      <c r="AI792" s="5" t="str">
        <f>_xlfn.TEXTJOIN("#",TRUE,
IFERROR(VLOOKUP($F792,all_tags[area],1,FALSE),""),
IFERROR(VLOOKUP($G792,all_tags[area],1,FALSE),""),
IFERROR(VLOOKUP($H792,all_tags[area],1,FALSE),""),
IFERROR(VLOOKUP($I792,all_tags[area],1,FALSE),""),
IFERROR(VLOOKUP($J792,all_tags[area],1,FALSE),""),
IFERROR(VLOOKUP($K792,all_tags[area],1,FALSE),""),
IFERROR(VLOOKUP($L792,all_tags[area],1,FALSE),""),
IFERROR(VLOOKUP($M792,all_tags[area],1,FALSE),""),
IFERROR(VLOOKUP($N792,all_tags[area],1,FALSE),""),
IFERROR(VLOOKUP($O792,all_tags[area],1,FALSE),"")
)</f>
        <v>ml</v>
      </c>
      <c r="AJ792" s="5" t="str">
        <f>_xlfn.TEXTJOIN("#",TRUE,
IFERROR(VLOOKUP($F792,all_tags[technology],1,FALSE),""),
IFERROR(VLOOKUP($G792,all_tags[technology],1,FALSE),""),
IFERROR(VLOOKUP($H792,all_tags[technology],1,FALSE),""),
IFERROR(VLOOKUP($I792,all_tags[technology],1,FALSE),""),
IFERROR(VLOOKUP($J792,all_tags[technology],1,FALSE),""),
IFERROR(VLOOKUP($K792,all_tags[technology],1,FALSE),""),
IFERROR(VLOOKUP($L792,all_tags[technology],1,FALSE),""),
IFERROR(VLOOKUP($M792,all_tags[technology],1,FALSE),""),
IFERROR(VLOOKUP($N792,all_tags[technology],1,FALSE),""),
IFERROR(VLOOKUP($O792,all_tags[technology],1,FALSE),"")
)</f>
        <v/>
      </c>
      <c r="AK792" s="5" t="str">
        <f>_xlfn.TEXTJOIN("#",TRUE,
IFERROR(VLOOKUP($F792,all_tags[other],1,FALSE),""),
IFERROR(VLOOKUP($G792,all_tags[other],1,FALSE),""),
IFERROR(VLOOKUP($H792,all_tags[other],1,FALSE),""),
IFERROR(VLOOKUP($I792,all_tags[other],1,FALSE),""),
IFERROR(VLOOKUP($J792,all_tags[other],1,FALSE),""),
IFERROR(VLOOKUP($K792,all_tags[other],1,FALSE),""),
IFERROR(VLOOKUP($L792,all_tags[other],1,FALSE),""),
IFERROR(VLOOKUP($M792,all_tags[other],1,FALSE),""),
IFERROR(VLOOKUP($N792,all_tags[other],1,FALSE),""),
IFERROR(VLOOKUP($O792,all_tags[other],1,FALSE),"")
)</f>
        <v/>
      </c>
      <c r="AL792" t="str">
        <f t="shared" si="12"/>
        <v>post;explainer;data-science;process;ml</v>
      </c>
    </row>
    <row r="793" spans="1:38" x14ac:dyDescent="0.25">
      <c r="A793" t="str">
        <f>source_data[[#This Row],[link_id]]</f>
        <v>L01641</v>
      </c>
      <c r="B793" t="str">
        <f>source_data[[#This Row],[link]]</f>
        <v>https://thenewstack.io/demystifying-deep-learning-and-artificial-intelligence/</v>
      </c>
      <c r="C793" t="str">
        <f>source_data[[#This Row],[article_title]]</f>
        <v>Demystifying Deep Learning and Artificial Intelligence</v>
      </c>
      <c r="D793" t="str">
        <f>source_data[[#This Row],[concatenate]]</f>
        <v>article;dl;ai</v>
      </c>
      <c r="E793">
        <f>source_data[[#This Row],[tag_count]]</f>
        <v>3</v>
      </c>
      <c r="F793" t="str" cm="1">
        <f t="array" ref="F793:H793">_xlfn.TEXTSPLIT(Table5[[#This Row],[concatenate]],";")</f>
        <v>article</v>
      </c>
      <c r="G793" t="str">
        <v>dl</v>
      </c>
      <c r="H793" t="str">
        <v>ai</v>
      </c>
      <c r="Q793">
        <f>IF(ISBLANK(F793),-1,COUNTIF(all_tags[],F793)-COUNTIF(all_tags[category],F793))</f>
        <v>1</v>
      </c>
      <c r="R793">
        <f>IF(ISBLANK(G793),-1,COUNTIF(all_tags[],G793)-COUNTIF(all_tags[category],G793))</f>
        <v>1</v>
      </c>
      <c r="S793">
        <f>IF(ISBLANK(H793),-1,COUNTIF(all_tags[],H793)-COUNTIF(all_tags[category],H793))</f>
        <v>1</v>
      </c>
      <c r="T793">
        <f>IF(ISBLANK(I793),-1,COUNTIF(all_tags[],I793)-COUNTIF(all_tags[category],I793))</f>
        <v>-1</v>
      </c>
      <c r="U793">
        <f>IF(ISBLANK(J793),-1,COUNTIF(all_tags[],J793)-COUNTIF(all_tags[category],J793))</f>
        <v>-1</v>
      </c>
      <c r="V793">
        <f>IF(ISBLANK(K793),-1,COUNTIF(all_tags[],K793)-COUNTIF(all_tags[category],K793))</f>
        <v>-1</v>
      </c>
      <c r="W793">
        <f>IF(ISBLANK(L793),-1,COUNTIF(all_tags[],L793)-COUNTIF(all_tags[category],L793))</f>
        <v>-1</v>
      </c>
      <c r="X793">
        <f>IF(ISBLANK(M793),-1,COUNTIF(all_tags[],M793)-COUNTIF(all_tags[category],M793))</f>
        <v>-1</v>
      </c>
      <c r="Y793">
        <f>IF(ISBLANK(N793),-1,COUNTIF(all_tags[],N793)-COUNTIF(all_tags[category],N793))</f>
        <v>-1</v>
      </c>
      <c r="Z793">
        <f>IF(ISBLANK(O793),-1,COUNTIF(all_tags[],O793)-COUNTIF(all_tags[category],O793))</f>
        <v>-1</v>
      </c>
      <c r="AB793" t="str">
        <f>Table5[[#This Row],[link_id]]</f>
        <v>L01641</v>
      </c>
      <c r="AC793" s="5" t="str">
        <f>_xlfn.TEXTJOIN("#",TRUE,
IFERROR(VLOOKUP($F793,all_tags[format],1,FALSE),""),
IFERROR(VLOOKUP($G793,all_tags[format],1,FALSE),""),
IFERROR(VLOOKUP($H793,all_tags[format],1,FALSE),""),
IFERROR(VLOOKUP($I793,all_tags[format],1,FALSE),""),
IFERROR(VLOOKUP($J793,all_tags[format],1,FALSE),""),
IFERROR(VLOOKUP($K793,all_tags[format],1,FALSE),""),
IFERROR(VLOOKUP($L793,all_tags[format],1,FALSE),""),
IFERROR(VLOOKUP($M793,all_tags[format],1,FALSE),""),
IFERROR(VLOOKUP($N793,all_tags[format],1,FALSE),""),
IFERROR(VLOOKUP($O793,all_tags[format],1,FALSE),"")
)</f>
        <v>article</v>
      </c>
      <c r="AD793" s="5" t="str">
        <f>_xlfn.TEXTJOIN("#",TRUE,
IFERROR(VLOOKUP($F793,all_tags[type],1,FALSE),""),
IFERROR(VLOOKUP($G793,all_tags[type],1,FALSE),""),
IFERROR(VLOOKUP($H793,all_tags[type],1,FALSE),""),
IFERROR(VLOOKUP($I793,all_tags[type],1,FALSE),""),
IFERROR(VLOOKUP($J793,all_tags[type],1,FALSE),""),
IFERROR(VLOOKUP($K793,all_tags[type],1,FALSE),""),
IFERROR(VLOOKUP($L793,all_tags[type],1,FALSE),""),
IFERROR(VLOOKUP($M793,all_tags[type],1,FALSE),""),
IFERROR(VLOOKUP($N793,all_tags[type],1,FALSE),""),
IFERROR(VLOOKUP($O793,all_tags[type],1,FALSE),"")
)</f>
        <v/>
      </c>
      <c r="AE793" s="5" t="str">
        <f>_xlfn.TEXTJOIN("#",TRUE,
IFERROR(VLOOKUP($F793,all_tags[level],1,FALSE),""),
IFERROR(VLOOKUP($G793,all_tags[level],1,FALSE),""),
IFERROR(VLOOKUP($H793,all_tags[level],1,FALSE),""),
IFERROR(VLOOKUP($I793,all_tags[level],1,FALSE),""),
IFERROR(VLOOKUP($J793,all_tags[level],1,FALSE),""),
IFERROR(VLOOKUP($K793,all_tags[level],1,FALSE),""),
IFERROR(VLOOKUP($L793,all_tags[level],1,FALSE),""),
IFERROR(VLOOKUP($M793,all_tags[level],1,FALSE),""),
IFERROR(VLOOKUP($N793,all_tags[level],1,FALSE),""),
IFERROR(VLOOKUP($O793,all_tags[level],1,FALSE),"")
)</f>
        <v/>
      </c>
      <c r="AF793" s="5" t="str">
        <f>_xlfn.TEXTJOIN("#",TRUE,
IFERROR(VLOOKUP($F793,all_tags[style],1,FALSE),""),
IFERROR(VLOOKUP($G793,all_tags[style],1,FALSE),""),
IFERROR(VLOOKUP($H793,all_tags[style],1,FALSE),""),
IFERROR(VLOOKUP($I793,all_tags[style],1,FALSE),""),
IFERROR(VLOOKUP($J793,all_tags[style],1,FALSE),""),
IFERROR(VLOOKUP($K793,all_tags[style],1,FALSE),""),
IFERROR(VLOOKUP($L793,all_tags[style],1,FALSE),""),
IFERROR(VLOOKUP($M793,all_tags[style],1,FALSE),""),
IFERROR(VLOOKUP($N793,all_tags[style],1,FALSE),""),
IFERROR(VLOOKUP($O793,all_tags[style],1,FALSE),"")
)</f>
        <v/>
      </c>
      <c r="AG793" s="5" t="str">
        <f>_xlfn.TEXTJOIN("#",TRUE,
IFERROR(VLOOKUP($F793,all_tags[theme],1,FALSE),""),
IFERROR(VLOOKUP($G793,all_tags[theme],1,FALSE),""),
IFERROR(VLOOKUP($H793,all_tags[theme],1,FALSE),""),
IFERROR(VLOOKUP($I793,all_tags[theme],1,FALSE),""),
IFERROR(VLOOKUP($J793,all_tags[theme],1,FALSE),""),
IFERROR(VLOOKUP($K793,all_tags[theme],1,FALSE),""),
IFERROR(VLOOKUP($L793,all_tags[theme],1,FALSE),""),
IFERROR(VLOOKUP($M793,all_tags[theme],1,FALSE),""),
IFERROR(VLOOKUP($N793,all_tags[theme],1,FALSE),""),
IFERROR(VLOOKUP($O793,all_tags[theme],1,FALSE),"")
)</f>
        <v/>
      </c>
      <c r="AH793" s="5" t="str">
        <f>_xlfn.TEXTJOIN("#",TRUE,
IFERROR(VLOOKUP($F793,all_tags[topic],1,FALSE),""),
IFERROR(VLOOKUP($G793,all_tags[topic],1,FALSE),""),
IFERROR(VLOOKUP($H793,all_tags[topic],1,FALSE),""),
IFERROR(VLOOKUP($I793,all_tags[topic],1,FALSE),""),
IFERROR(VLOOKUP($J793,all_tags[topic],1,FALSE),""),
IFERROR(VLOOKUP($K793,all_tags[topic],1,FALSE),""),
IFERROR(VLOOKUP($L793,all_tags[topic],1,FALSE),""),
IFERROR(VLOOKUP($M793,all_tags[topic],1,FALSE),""),
IFERROR(VLOOKUP($N793,all_tags[topic],1,FALSE),""),
IFERROR(VLOOKUP($O793,all_tags[topic],1,FALSE),"")
)</f>
        <v/>
      </c>
      <c r="AI793" s="5" t="str">
        <f>_xlfn.TEXTJOIN("#",TRUE,
IFERROR(VLOOKUP($F793,all_tags[area],1,FALSE),""),
IFERROR(VLOOKUP($G793,all_tags[area],1,FALSE),""),
IFERROR(VLOOKUP($H793,all_tags[area],1,FALSE),""),
IFERROR(VLOOKUP($I793,all_tags[area],1,FALSE),""),
IFERROR(VLOOKUP($J793,all_tags[area],1,FALSE),""),
IFERROR(VLOOKUP($K793,all_tags[area],1,FALSE),""),
IFERROR(VLOOKUP($L793,all_tags[area],1,FALSE),""),
IFERROR(VLOOKUP($M793,all_tags[area],1,FALSE),""),
IFERROR(VLOOKUP($N793,all_tags[area],1,FALSE),""),
IFERROR(VLOOKUP($O793,all_tags[area],1,FALSE),"")
)</f>
        <v>dl#ai</v>
      </c>
      <c r="AJ793" s="5" t="str">
        <f>_xlfn.TEXTJOIN("#",TRUE,
IFERROR(VLOOKUP($F793,all_tags[technology],1,FALSE),""),
IFERROR(VLOOKUP($G793,all_tags[technology],1,FALSE),""),
IFERROR(VLOOKUP($H793,all_tags[technology],1,FALSE),""),
IFERROR(VLOOKUP($I793,all_tags[technology],1,FALSE),""),
IFERROR(VLOOKUP($J793,all_tags[technology],1,FALSE),""),
IFERROR(VLOOKUP($K793,all_tags[technology],1,FALSE),""),
IFERROR(VLOOKUP($L793,all_tags[technology],1,FALSE),""),
IFERROR(VLOOKUP($M793,all_tags[technology],1,FALSE),""),
IFERROR(VLOOKUP($N793,all_tags[technology],1,FALSE),""),
IFERROR(VLOOKUP($O793,all_tags[technology],1,FALSE),"")
)</f>
        <v/>
      </c>
      <c r="AK793" s="5" t="str">
        <f>_xlfn.TEXTJOIN("#",TRUE,
IFERROR(VLOOKUP($F793,all_tags[other],1,FALSE),""),
IFERROR(VLOOKUP($G793,all_tags[other],1,FALSE),""),
IFERROR(VLOOKUP($H793,all_tags[other],1,FALSE),""),
IFERROR(VLOOKUP($I793,all_tags[other],1,FALSE),""),
IFERROR(VLOOKUP($J793,all_tags[other],1,FALSE),""),
IFERROR(VLOOKUP($K793,all_tags[other],1,FALSE),""),
IFERROR(VLOOKUP($L793,all_tags[other],1,FALSE),""),
IFERROR(VLOOKUP($M793,all_tags[other],1,FALSE),""),
IFERROR(VLOOKUP($N793,all_tags[other],1,FALSE),""),
IFERROR(VLOOKUP($O793,all_tags[other],1,FALSE),"")
)</f>
        <v/>
      </c>
      <c r="AL793" t="str">
        <f t="shared" si="12"/>
        <v>article;dl;ai</v>
      </c>
    </row>
    <row r="794" spans="1:38" x14ac:dyDescent="0.25">
      <c r="A794" t="str">
        <f>source_data[[#This Row],[link_id]]</f>
        <v>L01646</v>
      </c>
      <c r="B794" t="str">
        <f>source_data[[#This Row],[link]]</f>
        <v>https://www.r-bloggers.com/how-to-set-up-tensorflow-2-in-r-in-5-minutes-bonus-image-recognition-tutorial/</v>
      </c>
      <c r="C794" t="str">
        <f>source_data[[#This Row],[article_title]]</f>
        <v>How to Set Up TensorFlow 2 in R in 5 Minutes (BONUS Image Recognition Tutorial)</v>
      </c>
      <c r="D794" t="str">
        <f>source_data[[#This Row],[concatenate]]</f>
        <v>tutorial;tool;method;technology;ml;rstats</v>
      </c>
      <c r="E794">
        <f>source_data[[#This Row],[tag_count]]</f>
        <v>5</v>
      </c>
      <c r="F794" t="str" cm="1">
        <f t="array" ref="F794:K794">_xlfn.TEXTSPLIT(Table5[[#This Row],[concatenate]],";")</f>
        <v>tutorial</v>
      </c>
      <c r="G794" t="str">
        <v>tool</v>
      </c>
      <c r="H794" t="str">
        <v>method</v>
      </c>
      <c r="I794" t="str">
        <v>technology</v>
      </c>
      <c r="J794" t="str">
        <v>ml</v>
      </c>
      <c r="K794" t="str">
        <v>rstats</v>
      </c>
      <c r="Q794">
        <f>IF(ISBLANK(F794),-1,COUNTIF(all_tags[],F794)-COUNTIF(all_tags[category],F794))</f>
        <v>1</v>
      </c>
      <c r="R794">
        <f>IF(ISBLANK(G794),-1,COUNTIF(all_tags[],G794)-COUNTIF(all_tags[category],G794))</f>
        <v>1</v>
      </c>
      <c r="S794">
        <f>IF(ISBLANK(H794),-1,COUNTIF(all_tags[],H794)-COUNTIF(all_tags[category],H794))</f>
        <v>1</v>
      </c>
      <c r="T794">
        <f>IF(ISBLANK(I794),-1,COUNTIF(all_tags[],I794)-COUNTIF(all_tags[category],I794))</f>
        <v>1</v>
      </c>
      <c r="U794">
        <f>IF(ISBLANK(J794),-1,COUNTIF(all_tags[],J794)-COUNTIF(all_tags[category],J794))</f>
        <v>1</v>
      </c>
      <c r="V794">
        <f>IF(ISBLANK(K794),-1,COUNTIF(all_tags[],K794)-COUNTIF(all_tags[category],K794))</f>
        <v>1</v>
      </c>
      <c r="W794">
        <f>IF(ISBLANK(L794),-1,COUNTIF(all_tags[],L794)-COUNTIF(all_tags[category],L794))</f>
        <v>-1</v>
      </c>
      <c r="X794">
        <f>IF(ISBLANK(M794),-1,COUNTIF(all_tags[],M794)-COUNTIF(all_tags[category],M794))</f>
        <v>-1</v>
      </c>
      <c r="Y794">
        <f>IF(ISBLANK(N794),-1,COUNTIF(all_tags[],N794)-COUNTIF(all_tags[category],N794))</f>
        <v>-1</v>
      </c>
      <c r="Z794">
        <f>IF(ISBLANK(O794),-1,COUNTIF(all_tags[],O794)-COUNTIF(all_tags[category],O794))</f>
        <v>-1</v>
      </c>
      <c r="AB794" t="str">
        <f>Table5[[#This Row],[link_id]]</f>
        <v>L01646</v>
      </c>
      <c r="AC794" s="5" t="str">
        <f>_xlfn.TEXTJOIN("#",TRUE,
IFERROR(VLOOKUP($F794,all_tags[format],1,FALSE),""),
IFERROR(VLOOKUP($G794,all_tags[format],1,FALSE),""),
IFERROR(VLOOKUP($H794,all_tags[format],1,FALSE),""),
IFERROR(VLOOKUP($I794,all_tags[format],1,FALSE),""),
IFERROR(VLOOKUP($J794,all_tags[format],1,FALSE),""),
IFERROR(VLOOKUP($K794,all_tags[format],1,FALSE),""),
IFERROR(VLOOKUP($L794,all_tags[format],1,FALSE),""),
IFERROR(VLOOKUP($M794,all_tags[format],1,FALSE),""),
IFERROR(VLOOKUP($N794,all_tags[format],1,FALSE),""),
IFERROR(VLOOKUP($O794,all_tags[format],1,FALSE),"")
)</f>
        <v/>
      </c>
      <c r="AD794" s="5" t="str">
        <f>_xlfn.TEXTJOIN("#",TRUE,
IFERROR(VLOOKUP($F794,all_tags[type],1,FALSE),""),
IFERROR(VLOOKUP($G794,all_tags[type],1,FALSE),""),
IFERROR(VLOOKUP($H794,all_tags[type],1,FALSE),""),
IFERROR(VLOOKUP($I794,all_tags[type],1,FALSE),""),
IFERROR(VLOOKUP($J794,all_tags[type],1,FALSE),""),
IFERROR(VLOOKUP($K794,all_tags[type],1,FALSE),""),
IFERROR(VLOOKUP($L794,all_tags[type],1,FALSE),""),
IFERROR(VLOOKUP($M794,all_tags[type],1,FALSE),""),
IFERROR(VLOOKUP($N794,all_tags[type],1,FALSE),""),
IFERROR(VLOOKUP($O794,all_tags[type],1,FALSE),"")
)</f>
        <v>tutorial</v>
      </c>
      <c r="AE794" s="5" t="str">
        <f>_xlfn.TEXTJOIN("#",TRUE,
IFERROR(VLOOKUP($F794,all_tags[level],1,FALSE),""),
IFERROR(VLOOKUP($G794,all_tags[level],1,FALSE),""),
IFERROR(VLOOKUP($H794,all_tags[level],1,FALSE),""),
IFERROR(VLOOKUP($I794,all_tags[level],1,FALSE),""),
IFERROR(VLOOKUP($J794,all_tags[level],1,FALSE),""),
IFERROR(VLOOKUP($K794,all_tags[level],1,FALSE),""),
IFERROR(VLOOKUP($L794,all_tags[level],1,FALSE),""),
IFERROR(VLOOKUP($M794,all_tags[level],1,FALSE),""),
IFERROR(VLOOKUP($N794,all_tags[level],1,FALSE),""),
IFERROR(VLOOKUP($O794,all_tags[level],1,FALSE),"")
)</f>
        <v/>
      </c>
      <c r="AF794" s="5" t="str">
        <f>_xlfn.TEXTJOIN("#",TRUE,
IFERROR(VLOOKUP($F794,all_tags[style],1,FALSE),""),
IFERROR(VLOOKUP($G794,all_tags[style],1,FALSE),""),
IFERROR(VLOOKUP($H794,all_tags[style],1,FALSE),""),
IFERROR(VLOOKUP($I794,all_tags[style],1,FALSE),""),
IFERROR(VLOOKUP($J794,all_tags[style],1,FALSE),""),
IFERROR(VLOOKUP($K794,all_tags[style],1,FALSE),""),
IFERROR(VLOOKUP($L794,all_tags[style],1,FALSE),""),
IFERROR(VLOOKUP($M794,all_tags[style],1,FALSE),""),
IFERROR(VLOOKUP($N794,all_tags[style],1,FALSE),""),
IFERROR(VLOOKUP($O794,all_tags[style],1,FALSE),"")
)</f>
        <v/>
      </c>
      <c r="AG794" s="5" t="str">
        <f>_xlfn.TEXTJOIN("#",TRUE,
IFERROR(VLOOKUP($F794,all_tags[theme],1,FALSE),""),
IFERROR(VLOOKUP($G794,all_tags[theme],1,FALSE),""),
IFERROR(VLOOKUP($H794,all_tags[theme],1,FALSE),""),
IFERROR(VLOOKUP($I794,all_tags[theme],1,FALSE),""),
IFERROR(VLOOKUP($J794,all_tags[theme],1,FALSE),""),
IFERROR(VLOOKUP($K794,all_tags[theme],1,FALSE),""),
IFERROR(VLOOKUP($L794,all_tags[theme],1,FALSE),""),
IFERROR(VLOOKUP($M794,all_tags[theme],1,FALSE),""),
IFERROR(VLOOKUP($N794,all_tags[theme],1,FALSE),""),
IFERROR(VLOOKUP($O794,all_tags[theme],1,FALSE),"")
)</f>
        <v/>
      </c>
      <c r="AH794" s="5" t="str">
        <f>_xlfn.TEXTJOIN("#",TRUE,
IFERROR(VLOOKUP($F794,all_tags[topic],1,FALSE),""),
IFERROR(VLOOKUP($G794,all_tags[topic],1,FALSE),""),
IFERROR(VLOOKUP($H794,all_tags[topic],1,FALSE),""),
IFERROR(VLOOKUP($I794,all_tags[topic],1,FALSE),""),
IFERROR(VLOOKUP($J794,all_tags[topic],1,FALSE),""),
IFERROR(VLOOKUP($K794,all_tags[topic],1,FALSE),""),
IFERROR(VLOOKUP($L794,all_tags[topic],1,FALSE),""),
IFERROR(VLOOKUP($M794,all_tags[topic],1,FALSE),""),
IFERROR(VLOOKUP($N794,all_tags[topic],1,FALSE),""),
IFERROR(VLOOKUP($O794,all_tags[topic],1,FALSE),"")
)</f>
        <v>tool#method#technology</v>
      </c>
      <c r="AI794" s="5" t="str">
        <f>_xlfn.TEXTJOIN("#",TRUE,
IFERROR(VLOOKUP($F794,all_tags[area],1,FALSE),""),
IFERROR(VLOOKUP($G794,all_tags[area],1,FALSE),""),
IFERROR(VLOOKUP($H794,all_tags[area],1,FALSE),""),
IFERROR(VLOOKUP($I794,all_tags[area],1,FALSE),""),
IFERROR(VLOOKUP($J794,all_tags[area],1,FALSE),""),
IFERROR(VLOOKUP($K794,all_tags[area],1,FALSE),""),
IFERROR(VLOOKUP($L794,all_tags[area],1,FALSE),""),
IFERROR(VLOOKUP($M794,all_tags[area],1,FALSE),""),
IFERROR(VLOOKUP($N794,all_tags[area],1,FALSE),""),
IFERROR(VLOOKUP($O794,all_tags[area],1,FALSE),"")
)</f>
        <v>ml</v>
      </c>
      <c r="AJ794" s="5" t="str">
        <f>_xlfn.TEXTJOIN("#",TRUE,
IFERROR(VLOOKUP($F794,all_tags[technology],1,FALSE),""),
IFERROR(VLOOKUP($G794,all_tags[technology],1,FALSE),""),
IFERROR(VLOOKUP($H794,all_tags[technology],1,FALSE),""),
IFERROR(VLOOKUP($I794,all_tags[technology],1,FALSE),""),
IFERROR(VLOOKUP($J794,all_tags[technology],1,FALSE),""),
IFERROR(VLOOKUP($K794,all_tags[technology],1,FALSE),""),
IFERROR(VLOOKUP($L794,all_tags[technology],1,FALSE),""),
IFERROR(VLOOKUP($M794,all_tags[technology],1,FALSE),""),
IFERROR(VLOOKUP($N794,all_tags[technology],1,FALSE),""),
IFERROR(VLOOKUP($O794,all_tags[technology],1,FALSE),"")
)</f>
        <v>rstats</v>
      </c>
      <c r="AK794" s="5" t="str">
        <f>_xlfn.TEXTJOIN("#",TRUE,
IFERROR(VLOOKUP($F794,all_tags[other],1,FALSE),""),
IFERROR(VLOOKUP($G794,all_tags[other],1,FALSE),""),
IFERROR(VLOOKUP($H794,all_tags[other],1,FALSE),""),
IFERROR(VLOOKUP($I794,all_tags[other],1,FALSE),""),
IFERROR(VLOOKUP($J794,all_tags[other],1,FALSE),""),
IFERROR(VLOOKUP($K794,all_tags[other],1,FALSE),""),
IFERROR(VLOOKUP($L794,all_tags[other],1,FALSE),""),
IFERROR(VLOOKUP($M794,all_tags[other],1,FALSE),""),
IFERROR(VLOOKUP($N794,all_tags[other],1,FALSE),""),
IFERROR(VLOOKUP($O794,all_tags[other],1,FALSE),"")
)</f>
        <v/>
      </c>
      <c r="AL794" t="str">
        <f t="shared" si="12"/>
        <v>tutorial;tool;method;technology;ml;rstats</v>
      </c>
    </row>
    <row r="795" spans="1:38" x14ac:dyDescent="0.25">
      <c r="A795" t="str">
        <f>source_data[[#This Row],[link_id]]</f>
        <v>L01648</v>
      </c>
      <c r="B795" t="str">
        <f>source_data[[#This Row],[link]]</f>
        <v>https://malco.io/2020/05/16/replicating-an-nyt-table-of-swedish-covid-deaths-with-gt/</v>
      </c>
      <c r="C795" t="str">
        <f>source_data[[#This Row],[article_title]]</f>
        <v>Replicating a New York Times Table of Swedish COVID-19 deaths with gt</v>
      </c>
      <c r="D795" t="str">
        <f>source_data[[#This Row],[concatenate]]</f>
        <v>tutorial;design;technology;rstats</v>
      </c>
      <c r="E795">
        <f>source_data[[#This Row],[tag_count]]</f>
        <v>4</v>
      </c>
      <c r="F795" t="str" cm="1">
        <f t="array" ref="F795:I795">_xlfn.TEXTSPLIT(Table5[[#This Row],[concatenate]],";")</f>
        <v>tutorial</v>
      </c>
      <c r="G795" t="str">
        <v>design</v>
      </c>
      <c r="H795" t="str">
        <v>technology</v>
      </c>
      <c r="I795" t="str">
        <v>rstats</v>
      </c>
      <c r="Q795">
        <f>IF(ISBLANK(F795),-1,COUNTIF(all_tags[],F795)-COUNTIF(all_tags[category],F795))</f>
        <v>1</v>
      </c>
      <c r="R795">
        <f>IF(ISBLANK(G795),-1,COUNTIF(all_tags[],G795)-COUNTIF(all_tags[category],G795))</f>
        <v>1</v>
      </c>
      <c r="S795">
        <f>IF(ISBLANK(H795),-1,COUNTIF(all_tags[],H795)-COUNTIF(all_tags[category],H795))</f>
        <v>1</v>
      </c>
      <c r="T795">
        <f>IF(ISBLANK(I795),-1,COUNTIF(all_tags[],I795)-COUNTIF(all_tags[category],I795))</f>
        <v>1</v>
      </c>
      <c r="U795">
        <f>IF(ISBLANK(J795),-1,COUNTIF(all_tags[],J795)-COUNTIF(all_tags[category],J795))</f>
        <v>-1</v>
      </c>
      <c r="V795">
        <f>IF(ISBLANK(K795),-1,COUNTIF(all_tags[],K795)-COUNTIF(all_tags[category],K795))</f>
        <v>-1</v>
      </c>
      <c r="W795">
        <f>IF(ISBLANK(L795),-1,COUNTIF(all_tags[],L795)-COUNTIF(all_tags[category],L795))</f>
        <v>-1</v>
      </c>
      <c r="X795">
        <f>IF(ISBLANK(M795),-1,COUNTIF(all_tags[],M795)-COUNTIF(all_tags[category],M795))</f>
        <v>-1</v>
      </c>
      <c r="Y795">
        <f>IF(ISBLANK(N795),-1,COUNTIF(all_tags[],N795)-COUNTIF(all_tags[category],N795))</f>
        <v>-1</v>
      </c>
      <c r="Z795">
        <f>IF(ISBLANK(O795),-1,COUNTIF(all_tags[],O795)-COUNTIF(all_tags[category],O795))</f>
        <v>-1</v>
      </c>
      <c r="AB795" t="str">
        <f>Table5[[#This Row],[link_id]]</f>
        <v>L01648</v>
      </c>
      <c r="AC795" s="5" t="str">
        <f>_xlfn.TEXTJOIN("#",TRUE,
IFERROR(VLOOKUP($F795,all_tags[format],1,FALSE),""),
IFERROR(VLOOKUP($G795,all_tags[format],1,FALSE),""),
IFERROR(VLOOKUP($H795,all_tags[format],1,FALSE),""),
IFERROR(VLOOKUP($I795,all_tags[format],1,FALSE),""),
IFERROR(VLOOKUP($J795,all_tags[format],1,FALSE),""),
IFERROR(VLOOKUP($K795,all_tags[format],1,FALSE),""),
IFERROR(VLOOKUP($L795,all_tags[format],1,FALSE),""),
IFERROR(VLOOKUP($M795,all_tags[format],1,FALSE),""),
IFERROR(VLOOKUP($N795,all_tags[format],1,FALSE),""),
IFERROR(VLOOKUP($O795,all_tags[format],1,FALSE),"")
)</f>
        <v/>
      </c>
      <c r="AD795" s="5" t="str">
        <f>_xlfn.TEXTJOIN("#",TRUE,
IFERROR(VLOOKUP($F795,all_tags[type],1,FALSE),""),
IFERROR(VLOOKUP($G795,all_tags[type],1,FALSE),""),
IFERROR(VLOOKUP($H795,all_tags[type],1,FALSE),""),
IFERROR(VLOOKUP($I795,all_tags[type],1,FALSE),""),
IFERROR(VLOOKUP($J795,all_tags[type],1,FALSE),""),
IFERROR(VLOOKUP($K795,all_tags[type],1,FALSE),""),
IFERROR(VLOOKUP($L795,all_tags[type],1,FALSE),""),
IFERROR(VLOOKUP($M795,all_tags[type],1,FALSE),""),
IFERROR(VLOOKUP($N795,all_tags[type],1,FALSE),""),
IFERROR(VLOOKUP($O795,all_tags[type],1,FALSE),"")
)</f>
        <v>tutorial</v>
      </c>
      <c r="AE795" s="5" t="str">
        <f>_xlfn.TEXTJOIN("#",TRUE,
IFERROR(VLOOKUP($F795,all_tags[level],1,FALSE),""),
IFERROR(VLOOKUP($G795,all_tags[level],1,FALSE),""),
IFERROR(VLOOKUP($H795,all_tags[level],1,FALSE),""),
IFERROR(VLOOKUP($I795,all_tags[level],1,FALSE),""),
IFERROR(VLOOKUP($J795,all_tags[level],1,FALSE),""),
IFERROR(VLOOKUP($K795,all_tags[level],1,FALSE),""),
IFERROR(VLOOKUP($L795,all_tags[level],1,FALSE),""),
IFERROR(VLOOKUP($M795,all_tags[level],1,FALSE),""),
IFERROR(VLOOKUP($N795,all_tags[level],1,FALSE),""),
IFERROR(VLOOKUP($O795,all_tags[level],1,FALSE),"")
)</f>
        <v/>
      </c>
      <c r="AF795" s="5" t="str">
        <f>_xlfn.TEXTJOIN("#",TRUE,
IFERROR(VLOOKUP($F795,all_tags[style],1,FALSE),""),
IFERROR(VLOOKUP($G795,all_tags[style],1,FALSE),""),
IFERROR(VLOOKUP($H795,all_tags[style],1,FALSE),""),
IFERROR(VLOOKUP($I795,all_tags[style],1,FALSE),""),
IFERROR(VLOOKUP($J795,all_tags[style],1,FALSE),""),
IFERROR(VLOOKUP($K795,all_tags[style],1,FALSE),""),
IFERROR(VLOOKUP($L795,all_tags[style],1,FALSE),""),
IFERROR(VLOOKUP($M795,all_tags[style],1,FALSE),""),
IFERROR(VLOOKUP($N795,all_tags[style],1,FALSE),""),
IFERROR(VLOOKUP($O795,all_tags[style],1,FALSE),"")
)</f>
        <v/>
      </c>
      <c r="AG795" s="5" t="str">
        <f>_xlfn.TEXTJOIN("#",TRUE,
IFERROR(VLOOKUP($F795,all_tags[theme],1,FALSE),""),
IFERROR(VLOOKUP($G795,all_tags[theme],1,FALSE),""),
IFERROR(VLOOKUP($H795,all_tags[theme],1,FALSE),""),
IFERROR(VLOOKUP($I795,all_tags[theme],1,FALSE),""),
IFERROR(VLOOKUP($J795,all_tags[theme],1,FALSE),""),
IFERROR(VLOOKUP($K795,all_tags[theme],1,FALSE),""),
IFERROR(VLOOKUP($L795,all_tags[theme],1,FALSE),""),
IFERROR(VLOOKUP($M795,all_tags[theme],1,FALSE),""),
IFERROR(VLOOKUP($N795,all_tags[theme],1,FALSE),""),
IFERROR(VLOOKUP($O795,all_tags[theme],1,FALSE),"")
)</f>
        <v/>
      </c>
      <c r="AH795" s="5" t="str">
        <f>_xlfn.TEXTJOIN("#",TRUE,
IFERROR(VLOOKUP($F795,all_tags[topic],1,FALSE),""),
IFERROR(VLOOKUP($G795,all_tags[topic],1,FALSE),""),
IFERROR(VLOOKUP($H795,all_tags[topic],1,FALSE),""),
IFERROR(VLOOKUP($I795,all_tags[topic],1,FALSE),""),
IFERROR(VLOOKUP($J795,all_tags[topic],1,FALSE),""),
IFERROR(VLOOKUP($K795,all_tags[topic],1,FALSE),""),
IFERROR(VLOOKUP($L795,all_tags[topic],1,FALSE),""),
IFERROR(VLOOKUP($M795,all_tags[topic],1,FALSE),""),
IFERROR(VLOOKUP($N795,all_tags[topic],1,FALSE),""),
IFERROR(VLOOKUP($O795,all_tags[topic],1,FALSE),"")
)</f>
        <v>design#technology</v>
      </c>
      <c r="AI795" s="5" t="str">
        <f>_xlfn.TEXTJOIN("#",TRUE,
IFERROR(VLOOKUP($F795,all_tags[area],1,FALSE),""),
IFERROR(VLOOKUP($G795,all_tags[area],1,FALSE),""),
IFERROR(VLOOKUP($H795,all_tags[area],1,FALSE),""),
IFERROR(VLOOKUP($I795,all_tags[area],1,FALSE),""),
IFERROR(VLOOKUP($J795,all_tags[area],1,FALSE),""),
IFERROR(VLOOKUP($K795,all_tags[area],1,FALSE),""),
IFERROR(VLOOKUP($L795,all_tags[area],1,FALSE),""),
IFERROR(VLOOKUP($M795,all_tags[area],1,FALSE),""),
IFERROR(VLOOKUP($N795,all_tags[area],1,FALSE),""),
IFERROR(VLOOKUP($O795,all_tags[area],1,FALSE),"")
)</f>
        <v/>
      </c>
      <c r="AJ795" s="5" t="str">
        <f>_xlfn.TEXTJOIN("#",TRUE,
IFERROR(VLOOKUP($F795,all_tags[technology],1,FALSE),""),
IFERROR(VLOOKUP($G795,all_tags[technology],1,FALSE),""),
IFERROR(VLOOKUP($H795,all_tags[technology],1,FALSE),""),
IFERROR(VLOOKUP($I795,all_tags[technology],1,FALSE),""),
IFERROR(VLOOKUP($J795,all_tags[technology],1,FALSE),""),
IFERROR(VLOOKUP($K795,all_tags[technology],1,FALSE),""),
IFERROR(VLOOKUP($L795,all_tags[technology],1,FALSE),""),
IFERROR(VLOOKUP($M795,all_tags[technology],1,FALSE),""),
IFERROR(VLOOKUP($N795,all_tags[technology],1,FALSE),""),
IFERROR(VLOOKUP($O795,all_tags[technology],1,FALSE),"")
)</f>
        <v>rstats</v>
      </c>
      <c r="AK795" s="5" t="str">
        <f>_xlfn.TEXTJOIN("#",TRUE,
IFERROR(VLOOKUP($F795,all_tags[other],1,FALSE),""),
IFERROR(VLOOKUP($G795,all_tags[other],1,FALSE),""),
IFERROR(VLOOKUP($H795,all_tags[other],1,FALSE),""),
IFERROR(VLOOKUP($I795,all_tags[other],1,FALSE),""),
IFERROR(VLOOKUP($J795,all_tags[other],1,FALSE),""),
IFERROR(VLOOKUP($K795,all_tags[other],1,FALSE),""),
IFERROR(VLOOKUP($L795,all_tags[other],1,FALSE),""),
IFERROR(VLOOKUP($M795,all_tags[other],1,FALSE),""),
IFERROR(VLOOKUP($N795,all_tags[other],1,FALSE),""),
IFERROR(VLOOKUP($O795,all_tags[other],1,FALSE),"")
)</f>
        <v/>
      </c>
      <c r="AL795" t="str">
        <f t="shared" si="12"/>
        <v>tutorial;design;technology;rstats</v>
      </c>
    </row>
    <row r="796" spans="1:38" x14ac:dyDescent="0.25">
      <c r="A796" t="str">
        <f>source_data[[#This Row],[link_id]]</f>
        <v>L01650</v>
      </c>
      <c r="B796" t="str">
        <f>source_data[[#This Row],[link]]</f>
        <v>https://www.boredpanda.com/graphic-designer-redesigned-worst-logos-emanuele-abrate/</v>
      </c>
      <c r="C796" t="str">
        <f>source_data[[#This Row],[article_title]]</f>
        <v>Designer Fixes The ‘World’s Worst Logos’ (9 Pics) Interview With Artist</v>
      </c>
      <c r="D796" t="str">
        <f>source_data[[#This Row],[concatenate]]</f>
        <v>post;visual;design;art</v>
      </c>
      <c r="E796">
        <f>source_data[[#This Row],[tag_count]]</f>
        <v>5</v>
      </c>
      <c r="F796" t="str" cm="1">
        <f t="array" ref="F796:I796">_xlfn.TEXTSPLIT(Table5[[#This Row],[concatenate]],";")</f>
        <v>post</v>
      </c>
      <c r="G796" t="str">
        <v>visual</v>
      </c>
      <c r="H796" t="str">
        <v>design</v>
      </c>
      <c r="I796" t="str">
        <v>art</v>
      </c>
      <c r="Q796">
        <f>IF(ISBLANK(F796),-1,COUNTIF(all_tags[],F796)-COUNTIF(all_tags[category],F796))</f>
        <v>1</v>
      </c>
      <c r="R796">
        <f>IF(ISBLANK(G796),-1,COUNTIF(all_tags[],G796)-COUNTIF(all_tags[category],G796))</f>
        <v>1</v>
      </c>
      <c r="S796">
        <f>IF(ISBLANK(H796),-1,COUNTIF(all_tags[],H796)-COUNTIF(all_tags[category],H796))</f>
        <v>1</v>
      </c>
      <c r="T796">
        <f>IF(ISBLANK(I796),-1,COUNTIF(all_tags[],I796)-COUNTIF(all_tags[category],I796))</f>
        <v>1</v>
      </c>
      <c r="U796">
        <f>IF(ISBLANK(J796),-1,COUNTIF(all_tags[],J796)-COUNTIF(all_tags[category],J796))</f>
        <v>-1</v>
      </c>
      <c r="V796">
        <f>IF(ISBLANK(K796),-1,COUNTIF(all_tags[],K796)-COUNTIF(all_tags[category],K796))</f>
        <v>-1</v>
      </c>
      <c r="W796">
        <f>IF(ISBLANK(L796),-1,COUNTIF(all_tags[],L796)-COUNTIF(all_tags[category],L796))</f>
        <v>-1</v>
      </c>
      <c r="X796">
        <f>IF(ISBLANK(M796),-1,COUNTIF(all_tags[],M796)-COUNTIF(all_tags[category],M796))</f>
        <v>-1</v>
      </c>
      <c r="Y796">
        <f>IF(ISBLANK(N796),-1,COUNTIF(all_tags[],N796)-COUNTIF(all_tags[category],N796))</f>
        <v>-1</v>
      </c>
      <c r="Z796">
        <f>IF(ISBLANK(O796),-1,COUNTIF(all_tags[],O796)-COUNTIF(all_tags[category],O796))</f>
        <v>-1</v>
      </c>
      <c r="AB796" t="str">
        <f>Table5[[#This Row],[link_id]]</f>
        <v>L01650</v>
      </c>
      <c r="AC796" s="5" t="str">
        <f>_xlfn.TEXTJOIN("#",TRUE,
IFERROR(VLOOKUP($F796,all_tags[format],1,FALSE),""),
IFERROR(VLOOKUP($G796,all_tags[format],1,FALSE),""),
IFERROR(VLOOKUP($H796,all_tags[format],1,FALSE),""),
IFERROR(VLOOKUP($I796,all_tags[format],1,FALSE),""),
IFERROR(VLOOKUP($J796,all_tags[format],1,FALSE),""),
IFERROR(VLOOKUP($K796,all_tags[format],1,FALSE),""),
IFERROR(VLOOKUP($L796,all_tags[format],1,FALSE),""),
IFERROR(VLOOKUP($M796,all_tags[format],1,FALSE),""),
IFERROR(VLOOKUP($N796,all_tags[format],1,FALSE),""),
IFERROR(VLOOKUP($O796,all_tags[format],1,FALSE),"")
)</f>
        <v>post</v>
      </c>
      <c r="AD796" s="5" t="str">
        <f>_xlfn.TEXTJOIN("#",TRUE,
IFERROR(VLOOKUP($F796,all_tags[type],1,FALSE),""),
IFERROR(VLOOKUP($G796,all_tags[type],1,FALSE),""),
IFERROR(VLOOKUP($H796,all_tags[type],1,FALSE),""),
IFERROR(VLOOKUP($I796,all_tags[type],1,FALSE),""),
IFERROR(VLOOKUP($J796,all_tags[type],1,FALSE),""),
IFERROR(VLOOKUP($K796,all_tags[type],1,FALSE),""),
IFERROR(VLOOKUP($L796,all_tags[type],1,FALSE),""),
IFERROR(VLOOKUP($M796,all_tags[type],1,FALSE),""),
IFERROR(VLOOKUP($N796,all_tags[type],1,FALSE),""),
IFERROR(VLOOKUP($O796,all_tags[type],1,FALSE),"")
)</f>
        <v>visual</v>
      </c>
      <c r="AE796" s="5" t="str">
        <f>_xlfn.TEXTJOIN("#",TRUE,
IFERROR(VLOOKUP($F796,all_tags[level],1,FALSE),""),
IFERROR(VLOOKUP($G796,all_tags[level],1,FALSE),""),
IFERROR(VLOOKUP($H796,all_tags[level],1,FALSE),""),
IFERROR(VLOOKUP($I796,all_tags[level],1,FALSE),""),
IFERROR(VLOOKUP($J796,all_tags[level],1,FALSE),""),
IFERROR(VLOOKUP($K796,all_tags[level],1,FALSE),""),
IFERROR(VLOOKUP($L796,all_tags[level],1,FALSE),""),
IFERROR(VLOOKUP($M796,all_tags[level],1,FALSE),""),
IFERROR(VLOOKUP($N796,all_tags[level],1,FALSE),""),
IFERROR(VLOOKUP($O796,all_tags[level],1,FALSE),"")
)</f>
        <v/>
      </c>
      <c r="AF796" s="5" t="str">
        <f>_xlfn.TEXTJOIN("#",TRUE,
IFERROR(VLOOKUP($F796,all_tags[style],1,FALSE),""),
IFERROR(VLOOKUP($G796,all_tags[style],1,FALSE),""),
IFERROR(VLOOKUP($H796,all_tags[style],1,FALSE),""),
IFERROR(VLOOKUP($I796,all_tags[style],1,FALSE),""),
IFERROR(VLOOKUP($J796,all_tags[style],1,FALSE),""),
IFERROR(VLOOKUP($K796,all_tags[style],1,FALSE),""),
IFERROR(VLOOKUP($L796,all_tags[style],1,FALSE),""),
IFERROR(VLOOKUP($M796,all_tags[style],1,FALSE),""),
IFERROR(VLOOKUP($N796,all_tags[style],1,FALSE),""),
IFERROR(VLOOKUP($O796,all_tags[style],1,FALSE),"")
)</f>
        <v/>
      </c>
      <c r="AG796" s="5" t="str">
        <f>_xlfn.TEXTJOIN("#",TRUE,
IFERROR(VLOOKUP($F796,all_tags[theme],1,FALSE),""),
IFERROR(VLOOKUP($G796,all_tags[theme],1,FALSE),""),
IFERROR(VLOOKUP($H796,all_tags[theme],1,FALSE),""),
IFERROR(VLOOKUP($I796,all_tags[theme],1,FALSE),""),
IFERROR(VLOOKUP($J796,all_tags[theme],1,FALSE),""),
IFERROR(VLOOKUP($K796,all_tags[theme],1,FALSE),""),
IFERROR(VLOOKUP($L796,all_tags[theme],1,FALSE),""),
IFERROR(VLOOKUP($M796,all_tags[theme],1,FALSE),""),
IFERROR(VLOOKUP($N796,all_tags[theme],1,FALSE),""),
IFERROR(VLOOKUP($O796,all_tags[theme],1,FALSE),"")
)</f>
        <v/>
      </c>
      <c r="AH796" s="5" t="str">
        <f>_xlfn.TEXTJOIN("#",TRUE,
IFERROR(VLOOKUP($F796,all_tags[topic],1,FALSE),""),
IFERROR(VLOOKUP($G796,all_tags[topic],1,FALSE),""),
IFERROR(VLOOKUP($H796,all_tags[topic],1,FALSE),""),
IFERROR(VLOOKUP($I796,all_tags[topic],1,FALSE),""),
IFERROR(VLOOKUP($J796,all_tags[topic],1,FALSE),""),
IFERROR(VLOOKUP($K796,all_tags[topic],1,FALSE),""),
IFERROR(VLOOKUP($L796,all_tags[topic],1,FALSE),""),
IFERROR(VLOOKUP($M796,all_tags[topic],1,FALSE),""),
IFERROR(VLOOKUP($N796,all_tags[topic],1,FALSE),""),
IFERROR(VLOOKUP($O796,all_tags[topic],1,FALSE),"")
)</f>
        <v>design</v>
      </c>
      <c r="AI796" s="5" t="str">
        <f>_xlfn.TEXTJOIN("#",TRUE,
IFERROR(VLOOKUP($F796,all_tags[area],1,FALSE),""),
IFERROR(VLOOKUP($G796,all_tags[area],1,FALSE),""),
IFERROR(VLOOKUP($H796,all_tags[area],1,FALSE),""),
IFERROR(VLOOKUP($I796,all_tags[area],1,FALSE),""),
IFERROR(VLOOKUP($J796,all_tags[area],1,FALSE),""),
IFERROR(VLOOKUP($K796,all_tags[area],1,FALSE),""),
IFERROR(VLOOKUP($L796,all_tags[area],1,FALSE),""),
IFERROR(VLOOKUP($M796,all_tags[area],1,FALSE),""),
IFERROR(VLOOKUP($N796,all_tags[area],1,FALSE),""),
IFERROR(VLOOKUP($O796,all_tags[area],1,FALSE),"")
)</f>
        <v/>
      </c>
      <c r="AJ796" s="5" t="str">
        <f>_xlfn.TEXTJOIN("#",TRUE,
IFERROR(VLOOKUP($F796,all_tags[technology],1,FALSE),""),
IFERROR(VLOOKUP($G796,all_tags[technology],1,FALSE),""),
IFERROR(VLOOKUP($H796,all_tags[technology],1,FALSE),""),
IFERROR(VLOOKUP($I796,all_tags[technology],1,FALSE),""),
IFERROR(VLOOKUP($J796,all_tags[technology],1,FALSE),""),
IFERROR(VLOOKUP($K796,all_tags[technology],1,FALSE),""),
IFERROR(VLOOKUP($L796,all_tags[technology],1,FALSE),""),
IFERROR(VLOOKUP($M796,all_tags[technology],1,FALSE),""),
IFERROR(VLOOKUP($N796,all_tags[technology],1,FALSE),""),
IFERROR(VLOOKUP($O796,all_tags[technology],1,FALSE),"")
)</f>
        <v/>
      </c>
      <c r="AK796" s="5" t="str">
        <f>_xlfn.TEXTJOIN("#",TRUE,
IFERROR(VLOOKUP($F796,all_tags[other],1,FALSE),""),
IFERROR(VLOOKUP($G796,all_tags[other],1,FALSE),""),
IFERROR(VLOOKUP($H796,all_tags[other],1,FALSE),""),
IFERROR(VLOOKUP($I796,all_tags[other],1,FALSE),""),
IFERROR(VLOOKUP($J796,all_tags[other],1,FALSE),""),
IFERROR(VLOOKUP($K796,all_tags[other],1,FALSE),""),
IFERROR(VLOOKUP($L796,all_tags[other],1,FALSE),""),
IFERROR(VLOOKUP($M796,all_tags[other],1,FALSE),""),
IFERROR(VLOOKUP($N796,all_tags[other],1,FALSE),""),
IFERROR(VLOOKUP($O796,all_tags[other],1,FALSE),"")
)</f>
        <v>art</v>
      </c>
      <c r="AL796" t="str">
        <f t="shared" si="12"/>
        <v>post;visual;design;art</v>
      </c>
    </row>
    <row r="797" spans="1:38" x14ac:dyDescent="0.25">
      <c r="A797" t="str">
        <f>source_data[[#This Row],[link_id]]</f>
        <v>L01654</v>
      </c>
      <c r="B797" t="str">
        <f>source_data[[#This Row],[link]]</f>
        <v>https://twitter.com/sannykimchi/status/1263855707239206917</v>
      </c>
      <c r="C797" t="str">
        <f>source_data[[#This Row],[article_title]]</f>
        <v>Seminar series from MIT's Embodied Intelligence group</v>
      </c>
      <c r="D797" t="str">
        <f>source_data[[#This Row],[concatenate]]</f>
        <v>post;lecture;list;ai;ml;dl</v>
      </c>
      <c r="E797">
        <f>source_data[[#This Row],[tag_count]]</f>
        <v>4</v>
      </c>
      <c r="F797" t="str" cm="1">
        <f t="array" ref="F797:K797">_xlfn.TEXTSPLIT(Table5[[#This Row],[concatenate]],";")</f>
        <v>post</v>
      </c>
      <c r="G797" t="str">
        <v>lecture</v>
      </c>
      <c r="H797" t="str">
        <v>list</v>
      </c>
      <c r="I797" t="str">
        <v>ai</v>
      </c>
      <c r="J797" t="str">
        <v>ml</v>
      </c>
      <c r="K797" t="str">
        <v>dl</v>
      </c>
      <c r="Q797">
        <f>IF(ISBLANK(F797),-1,COUNTIF(all_tags[],F797)-COUNTIF(all_tags[category],F797))</f>
        <v>1</v>
      </c>
      <c r="R797">
        <f>IF(ISBLANK(G797),-1,COUNTIF(all_tags[],G797)-COUNTIF(all_tags[category],G797))</f>
        <v>1</v>
      </c>
      <c r="S797">
        <f>IF(ISBLANK(H797),-1,COUNTIF(all_tags[],H797)-COUNTIF(all_tags[category],H797))</f>
        <v>1</v>
      </c>
      <c r="T797">
        <f>IF(ISBLANK(I797),-1,COUNTIF(all_tags[],I797)-COUNTIF(all_tags[category],I797))</f>
        <v>1</v>
      </c>
      <c r="U797">
        <f>IF(ISBLANK(J797),-1,COUNTIF(all_tags[],J797)-COUNTIF(all_tags[category],J797))</f>
        <v>1</v>
      </c>
      <c r="V797">
        <f>IF(ISBLANK(K797),-1,COUNTIF(all_tags[],K797)-COUNTIF(all_tags[category],K797))</f>
        <v>1</v>
      </c>
      <c r="W797">
        <f>IF(ISBLANK(L797),-1,COUNTIF(all_tags[],L797)-COUNTIF(all_tags[category],L797))</f>
        <v>-1</v>
      </c>
      <c r="X797">
        <f>IF(ISBLANK(M797),-1,COUNTIF(all_tags[],M797)-COUNTIF(all_tags[category],M797))</f>
        <v>-1</v>
      </c>
      <c r="Y797">
        <f>IF(ISBLANK(N797),-1,COUNTIF(all_tags[],N797)-COUNTIF(all_tags[category],N797))</f>
        <v>-1</v>
      </c>
      <c r="Z797">
        <f>IF(ISBLANK(O797),-1,COUNTIF(all_tags[],O797)-COUNTIF(all_tags[category],O797))</f>
        <v>-1</v>
      </c>
      <c r="AB797" t="str">
        <f>Table5[[#This Row],[link_id]]</f>
        <v>L01654</v>
      </c>
      <c r="AC797" s="5" t="str">
        <f>_xlfn.TEXTJOIN("#",TRUE,
IFERROR(VLOOKUP($F797,all_tags[format],1,FALSE),""),
IFERROR(VLOOKUP($G797,all_tags[format],1,FALSE),""),
IFERROR(VLOOKUP($H797,all_tags[format],1,FALSE),""),
IFERROR(VLOOKUP($I797,all_tags[format],1,FALSE),""),
IFERROR(VLOOKUP($J797,all_tags[format],1,FALSE),""),
IFERROR(VLOOKUP($K797,all_tags[format],1,FALSE),""),
IFERROR(VLOOKUP($L797,all_tags[format],1,FALSE),""),
IFERROR(VLOOKUP($M797,all_tags[format],1,FALSE),""),
IFERROR(VLOOKUP($N797,all_tags[format],1,FALSE),""),
IFERROR(VLOOKUP($O797,all_tags[format],1,FALSE),"")
)</f>
        <v>post#lecture</v>
      </c>
      <c r="AD797" s="5" t="str">
        <f>_xlfn.TEXTJOIN("#",TRUE,
IFERROR(VLOOKUP($F797,all_tags[type],1,FALSE),""),
IFERROR(VLOOKUP($G797,all_tags[type],1,FALSE),""),
IFERROR(VLOOKUP($H797,all_tags[type],1,FALSE),""),
IFERROR(VLOOKUP($I797,all_tags[type],1,FALSE),""),
IFERROR(VLOOKUP($J797,all_tags[type],1,FALSE),""),
IFERROR(VLOOKUP($K797,all_tags[type],1,FALSE),""),
IFERROR(VLOOKUP($L797,all_tags[type],1,FALSE),""),
IFERROR(VLOOKUP($M797,all_tags[type],1,FALSE),""),
IFERROR(VLOOKUP($N797,all_tags[type],1,FALSE),""),
IFERROR(VLOOKUP($O797,all_tags[type],1,FALSE),"")
)</f>
        <v>list</v>
      </c>
      <c r="AE797" s="5" t="str">
        <f>_xlfn.TEXTJOIN("#",TRUE,
IFERROR(VLOOKUP($F797,all_tags[level],1,FALSE),""),
IFERROR(VLOOKUP($G797,all_tags[level],1,FALSE),""),
IFERROR(VLOOKUP($H797,all_tags[level],1,FALSE),""),
IFERROR(VLOOKUP($I797,all_tags[level],1,FALSE),""),
IFERROR(VLOOKUP($J797,all_tags[level],1,FALSE),""),
IFERROR(VLOOKUP($K797,all_tags[level],1,FALSE),""),
IFERROR(VLOOKUP($L797,all_tags[level],1,FALSE),""),
IFERROR(VLOOKUP($M797,all_tags[level],1,FALSE),""),
IFERROR(VLOOKUP($N797,all_tags[level],1,FALSE),""),
IFERROR(VLOOKUP($O797,all_tags[level],1,FALSE),"")
)</f>
        <v/>
      </c>
      <c r="AF797" s="5" t="str">
        <f>_xlfn.TEXTJOIN("#",TRUE,
IFERROR(VLOOKUP($F797,all_tags[style],1,FALSE),""),
IFERROR(VLOOKUP($G797,all_tags[style],1,FALSE),""),
IFERROR(VLOOKUP($H797,all_tags[style],1,FALSE),""),
IFERROR(VLOOKUP($I797,all_tags[style],1,FALSE),""),
IFERROR(VLOOKUP($J797,all_tags[style],1,FALSE),""),
IFERROR(VLOOKUP($K797,all_tags[style],1,FALSE),""),
IFERROR(VLOOKUP($L797,all_tags[style],1,FALSE),""),
IFERROR(VLOOKUP($M797,all_tags[style],1,FALSE),""),
IFERROR(VLOOKUP($N797,all_tags[style],1,FALSE),""),
IFERROR(VLOOKUP($O797,all_tags[style],1,FALSE),"")
)</f>
        <v/>
      </c>
      <c r="AG797" s="5" t="str">
        <f>_xlfn.TEXTJOIN("#",TRUE,
IFERROR(VLOOKUP($F797,all_tags[theme],1,FALSE),""),
IFERROR(VLOOKUP($G797,all_tags[theme],1,FALSE),""),
IFERROR(VLOOKUP($H797,all_tags[theme],1,FALSE),""),
IFERROR(VLOOKUP($I797,all_tags[theme],1,FALSE),""),
IFERROR(VLOOKUP($J797,all_tags[theme],1,FALSE),""),
IFERROR(VLOOKUP($K797,all_tags[theme],1,FALSE),""),
IFERROR(VLOOKUP($L797,all_tags[theme],1,FALSE),""),
IFERROR(VLOOKUP($M797,all_tags[theme],1,FALSE),""),
IFERROR(VLOOKUP($N797,all_tags[theme],1,FALSE),""),
IFERROR(VLOOKUP($O797,all_tags[theme],1,FALSE),"")
)</f>
        <v/>
      </c>
      <c r="AH797" s="5" t="str">
        <f>_xlfn.TEXTJOIN("#",TRUE,
IFERROR(VLOOKUP($F797,all_tags[topic],1,FALSE),""),
IFERROR(VLOOKUP($G797,all_tags[topic],1,FALSE),""),
IFERROR(VLOOKUP($H797,all_tags[topic],1,FALSE),""),
IFERROR(VLOOKUP($I797,all_tags[topic],1,FALSE),""),
IFERROR(VLOOKUP($J797,all_tags[topic],1,FALSE),""),
IFERROR(VLOOKUP($K797,all_tags[topic],1,FALSE),""),
IFERROR(VLOOKUP($L797,all_tags[topic],1,FALSE),""),
IFERROR(VLOOKUP($M797,all_tags[topic],1,FALSE),""),
IFERROR(VLOOKUP($N797,all_tags[topic],1,FALSE),""),
IFERROR(VLOOKUP($O797,all_tags[topic],1,FALSE),"")
)</f>
        <v/>
      </c>
      <c r="AI797" s="5" t="str">
        <f>_xlfn.TEXTJOIN("#",TRUE,
IFERROR(VLOOKUP($F797,all_tags[area],1,FALSE),""),
IFERROR(VLOOKUP($G797,all_tags[area],1,FALSE),""),
IFERROR(VLOOKUP($H797,all_tags[area],1,FALSE),""),
IFERROR(VLOOKUP($I797,all_tags[area],1,FALSE),""),
IFERROR(VLOOKUP($J797,all_tags[area],1,FALSE),""),
IFERROR(VLOOKUP($K797,all_tags[area],1,FALSE),""),
IFERROR(VLOOKUP($L797,all_tags[area],1,FALSE),""),
IFERROR(VLOOKUP($M797,all_tags[area],1,FALSE),""),
IFERROR(VLOOKUP($N797,all_tags[area],1,FALSE),""),
IFERROR(VLOOKUP($O797,all_tags[area],1,FALSE),"")
)</f>
        <v>ai#ml#dl</v>
      </c>
      <c r="AJ797" s="5" t="str">
        <f>_xlfn.TEXTJOIN("#",TRUE,
IFERROR(VLOOKUP($F797,all_tags[technology],1,FALSE),""),
IFERROR(VLOOKUP($G797,all_tags[technology],1,FALSE),""),
IFERROR(VLOOKUP($H797,all_tags[technology],1,FALSE),""),
IFERROR(VLOOKUP($I797,all_tags[technology],1,FALSE),""),
IFERROR(VLOOKUP($J797,all_tags[technology],1,FALSE),""),
IFERROR(VLOOKUP($K797,all_tags[technology],1,FALSE),""),
IFERROR(VLOOKUP($L797,all_tags[technology],1,FALSE),""),
IFERROR(VLOOKUP($M797,all_tags[technology],1,FALSE),""),
IFERROR(VLOOKUP($N797,all_tags[technology],1,FALSE),""),
IFERROR(VLOOKUP($O797,all_tags[technology],1,FALSE),"")
)</f>
        <v/>
      </c>
      <c r="AK797" s="5" t="str">
        <f>_xlfn.TEXTJOIN("#",TRUE,
IFERROR(VLOOKUP($F797,all_tags[other],1,FALSE),""),
IFERROR(VLOOKUP($G797,all_tags[other],1,FALSE),""),
IFERROR(VLOOKUP($H797,all_tags[other],1,FALSE),""),
IFERROR(VLOOKUP($I797,all_tags[other],1,FALSE),""),
IFERROR(VLOOKUP($J797,all_tags[other],1,FALSE),""),
IFERROR(VLOOKUP($K797,all_tags[other],1,FALSE),""),
IFERROR(VLOOKUP($L797,all_tags[other],1,FALSE),""),
IFERROR(VLOOKUP($M797,all_tags[other],1,FALSE),""),
IFERROR(VLOOKUP($N797,all_tags[other],1,FALSE),""),
IFERROR(VLOOKUP($O797,all_tags[other],1,FALSE),"")
)</f>
        <v/>
      </c>
      <c r="AL797" t="str">
        <f t="shared" si="12"/>
        <v>post;lecture;list;ai;ml;dl</v>
      </c>
    </row>
    <row r="798" spans="1:38" x14ac:dyDescent="0.25">
      <c r="A798" t="str">
        <f>source_data[[#This Row],[link_id]]</f>
        <v>L01656</v>
      </c>
      <c r="B798" t="str">
        <f>source_data[[#This Row],[link]]</f>
        <v>http://movevis.org/</v>
      </c>
      <c r="C798" t="str">
        <f>source_data[[#This Row],[article_title]]</f>
        <v>moveVis - Visualize movement data</v>
      </c>
      <c r="D798" t="str">
        <f>source_data[[#This Row],[concatenate]]</f>
        <v>package;data-viz;tool;technology;animation;ggplot;rstats</v>
      </c>
      <c r="E798">
        <f>source_data[[#This Row],[tag_count]]</f>
        <v>6</v>
      </c>
      <c r="F798" t="str" cm="1">
        <f t="array" ref="F798:L798">_xlfn.TEXTSPLIT(Table5[[#This Row],[concatenate]],";")</f>
        <v>package</v>
      </c>
      <c r="G798" t="str">
        <v>data-viz</v>
      </c>
      <c r="H798" t="str">
        <v>tool</v>
      </c>
      <c r="I798" t="str">
        <v>technology</v>
      </c>
      <c r="J798" t="str">
        <v>animation</v>
      </c>
      <c r="K798" t="str">
        <v>ggplot</v>
      </c>
      <c r="L798" t="str">
        <v>rstats</v>
      </c>
      <c r="Q798">
        <f>IF(ISBLANK(F798),-1,COUNTIF(all_tags[],F798)-COUNTIF(all_tags[category],F798))</f>
        <v>1</v>
      </c>
      <c r="R798">
        <f>IF(ISBLANK(G798),-1,COUNTIF(all_tags[],G798)-COUNTIF(all_tags[category],G798))</f>
        <v>1</v>
      </c>
      <c r="S798">
        <f>IF(ISBLANK(H798),-1,COUNTIF(all_tags[],H798)-COUNTIF(all_tags[category],H798))</f>
        <v>1</v>
      </c>
      <c r="T798">
        <f>IF(ISBLANK(I798),-1,COUNTIF(all_tags[],I798)-COUNTIF(all_tags[category],I798))</f>
        <v>1</v>
      </c>
      <c r="U798">
        <f>IF(ISBLANK(J798),-1,COUNTIF(all_tags[],J798)-COUNTIF(all_tags[category],J798))</f>
        <v>1</v>
      </c>
      <c r="V798">
        <f>IF(ISBLANK(K798),-1,COUNTIF(all_tags[],K798)-COUNTIF(all_tags[category],K798))</f>
        <v>0</v>
      </c>
      <c r="W798">
        <f>IF(ISBLANK(L798),-1,COUNTIF(all_tags[],L798)-COUNTIF(all_tags[category],L798))</f>
        <v>1</v>
      </c>
      <c r="X798">
        <f>IF(ISBLANK(M798),-1,COUNTIF(all_tags[],M798)-COUNTIF(all_tags[category],M798))</f>
        <v>-1</v>
      </c>
      <c r="Y798">
        <f>IF(ISBLANK(N798),-1,COUNTIF(all_tags[],N798)-COUNTIF(all_tags[category],N798))</f>
        <v>-1</v>
      </c>
      <c r="Z798">
        <f>IF(ISBLANK(O798),-1,COUNTIF(all_tags[],O798)-COUNTIF(all_tags[category],O798))</f>
        <v>-1</v>
      </c>
      <c r="AB798" t="str">
        <f>Table5[[#This Row],[link_id]]</f>
        <v>L01656</v>
      </c>
      <c r="AC798" s="5" t="str">
        <f>_xlfn.TEXTJOIN("#",TRUE,
IFERROR(VLOOKUP($F798,all_tags[format],1,FALSE),""),
IFERROR(VLOOKUP($G798,all_tags[format],1,FALSE),""),
IFERROR(VLOOKUP($H798,all_tags[format],1,FALSE),""),
IFERROR(VLOOKUP($I798,all_tags[format],1,FALSE),""),
IFERROR(VLOOKUP($J798,all_tags[format],1,FALSE),""),
IFERROR(VLOOKUP($K798,all_tags[format],1,FALSE),""),
IFERROR(VLOOKUP($L798,all_tags[format],1,FALSE),""),
IFERROR(VLOOKUP($M798,all_tags[format],1,FALSE),""),
IFERROR(VLOOKUP($N798,all_tags[format],1,FALSE),""),
IFERROR(VLOOKUP($O798,all_tags[format],1,FALSE),"")
)</f>
        <v>package</v>
      </c>
      <c r="AD798" s="5" t="str">
        <f>_xlfn.TEXTJOIN("#",TRUE,
IFERROR(VLOOKUP($F798,all_tags[type],1,FALSE),""),
IFERROR(VLOOKUP($G798,all_tags[type],1,FALSE),""),
IFERROR(VLOOKUP($H798,all_tags[type],1,FALSE),""),
IFERROR(VLOOKUP($I798,all_tags[type],1,FALSE),""),
IFERROR(VLOOKUP($J798,all_tags[type],1,FALSE),""),
IFERROR(VLOOKUP($K798,all_tags[type],1,FALSE),""),
IFERROR(VLOOKUP($L798,all_tags[type],1,FALSE),""),
IFERROR(VLOOKUP($M798,all_tags[type],1,FALSE),""),
IFERROR(VLOOKUP($N798,all_tags[type],1,FALSE),""),
IFERROR(VLOOKUP($O798,all_tags[type],1,FALSE),"")
)</f>
        <v/>
      </c>
      <c r="AE798" s="5" t="str">
        <f>_xlfn.TEXTJOIN("#",TRUE,
IFERROR(VLOOKUP($F798,all_tags[level],1,FALSE),""),
IFERROR(VLOOKUP($G798,all_tags[level],1,FALSE),""),
IFERROR(VLOOKUP($H798,all_tags[level],1,FALSE),""),
IFERROR(VLOOKUP($I798,all_tags[level],1,FALSE),""),
IFERROR(VLOOKUP($J798,all_tags[level],1,FALSE),""),
IFERROR(VLOOKUP($K798,all_tags[level],1,FALSE),""),
IFERROR(VLOOKUP($L798,all_tags[level],1,FALSE),""),
IFERROR(VLOOKUP($M798,all_tags[level],1,FALSE),""),
IFERROR(VLOOKUP($N798,all_tags[level],1,FALSE),""),
IFERROR(VLOOKUP($O798,all_tags[level],1,FALSE),"")
)</f>
        <v/>
      </c>
      <c r="AF798" s="5" t="str">
        <f>_xlfn.TEXTJOIN("#",TRUE,
IFERROR(VLOOKUP($F798,all_tags[style],1,FALSE),""),
IFERROR(VLOOKUP($G798,all_tags[style],1,FALSE),""),
IFERROR(VLOOKUP($H798,all_tags[style],1,FALSE),""),
IFERROR(VLOOKUP($I798,all_tags[style],1,FALSE),""),
IFERROR(VLOOKUP($J798,all_tags[style],1,FALSE),""),
IFERROR(VLOOKUP($K798,all_tags[style],1,FALSE),""),
IFERROR(VLOOKUP($L798,all_tags[style],1,FALSE),""),
IFERROR(VLOOKUP($M798,all_tags[style],1,FALSE),""),
IFERROR(VLOOKUP($N798,all_tags[style],1,FALSE),""),
IFERROR(VLOOKUP($O798,all_tags[style],1,FALSE),"")
)</f>
        <v/>
      </c>
      <c r="AG798" s="5" t="str">
        <f>_xlfn.TEXTJOIN("#",TRUE,
IFERROR(VLOOKUP($F798,all_tags[theme],1,FALSE),""),
IFERROR(VLOOKUP($G798,all_tags[theme],1,FALSE),""),
IFERROR(VLOOKUP($H798,all_tags[theme],1,FALSE),""),
IFERROR(VLOOKUP($I798,all_tags[theme],1,FALSE),""),
IFERROR(VLOOKUP($J798,all_tags[theme],1,FALSE),""),
IFERROR(VLOOKUP($K798,all_tags[theme],1,FALSE),""),
IFERROR(VLOOKUP($L798,all_tags[theme],1,FALSE),""),
IFERROR(VLOOKUP($M798,all_tags[theme],1,FALSE),""),
IFERROR(VLOOKUP($N798,all_tags[theme],1,FALSE),""),
IFERROR(VLOOKUP($O798,all_tags[theme],1,FALSE),"")
)</f>
        <v>data-viz</v>
      </c>
      <c r="AH798" s="5" t="str">
        <f>_xlfn.TEXTJOIN("#",TRUE,
IFERROR(VLOOKUP($F798,all_tags[topic],1,FALSE),""),
IFERROR(VLOOKUP($G798,all_tags[topic],1,FALSE),""),
IFERROR(VLOOKUP($H798,all_tags[topic],1,FALSE),""),
IFERROR(VLOOKUP($I798,all_tags[topic],1,FALSE),""),
IFERROR(VLOOKUP($J798,all_tags[topic],1,FALSE),""),
IFERROR(VLOOKUP($K798,all_tags[topic],1,FALSE),""),
IFERROR(VLOOKUP($L798,all_tags[topic],1,FALSE),""),
IFERROR(VLOOKUP($M798,all_tags[topic],1,FALSE),""),
IFERROR(VLOOKUP($N798,all_tags[topic],1,FALSE),""),
IFERROR(VLOOKUP($O798,all_tags[topic],1,FALSE),"")
)</f>
        <v>tool#technology</v>
      </c>
      <c r="AI798" s="5" t="str">
        <f>_xlfn.TEXTJOIN("#",TRUE,
IFERROR(VLOOKUP($F798,all_tags[area],1,FALSE),""),
IFERROR(VLOOKUP($G798,all_tags[area],1,FALSE),""),
IFERROR(VLOOKUP($H798,all_tags[area],1,FALSE),""),
IFERROR(VLOOKUP($I798,all_tags[area],1,FALSE),""),
IFERROR(VLOOKUP($J798,all_tags[area],1,FALSE),""),
IFERROR(VLOOKUP($K798,all_tags[area],1,FALSE),""),
IFERROR(VLOOKUP($L798,all_tags[area],1,FALSE),""),
IFERROR(VLOOKUP($M798,all_tags[area],1,FALSE),""),
IFERROR(VLOOKUP($N798,all_tags[area],1,FALSE),""),
IFERROR(VLOOKUP($O798,all_tags[area],1,FALSE),"")
)</f>
        <v>animation</v>
      </c>
      <c r="AJ798" s="5" t="str">
        <f>_xlfn.TEXTJOIN("#",TRUE,
IFERROR(VLOOKUP($F798,all_tags[technology],1,FALSE),""),
IFERROR(VLOOKUP($G798,all_tags[technology],1,FALSE),""),
IFERROR(VLOOKUP($H798,all_tags[technology],1,FALSE),""),
IFERROR(VLOOKUP($I798,all_tags[technology],1,FALSE),""),
IFERROR(VLOOKUP($J798,all_tags[technology],1,FALSE),""),
IFERROR(VLOOKUP($K798,all_tags[technology],1,FALSE),""),
IFERROR(VLOOKUP($L798,all_tags[technology],1,FALSE),""),
IFERROR(VLOOKUP($M798,all_tags[technology],1,FALSE),""),
IFERROR(VLOOKUP($N798,all_tags[technology],1,FALSE),""),
IFERROR(VLOOKUP($O798,all_tags[technology],1,FALSE),"")
)</f>
        <v>rstats</v>
      </c>
      <c r="AK798" s="5" t="str">
        <f>_xlfn.TEXTJOIN("#",TRUE,
IFERROR(VLOOKUP($F798,all_tags[other],1,FALSE),""),
IFERROR(VLOOKUP($G798,all_tags[other],1,FALSE),""),
IFERROR(VLOOKUP($H798,all_tags[other],1,FALSE),""),
IFERROR(VLOOKUP($I798,all_tags[other],1,FALSE),""),
IFERROR(VLOOKUP($J798,all_tags[other],1,FALSE),""),
IFERROR(VLOOKUP($K798,all_tags[other],1,FALSE),""),
IFERROR(VLOOKUP($L798,all_tags[other],1,FALSE),""),
IFERROR(VLOOKUP($M798,all_tags[other],1,FALSE),""),
IFERROR(VLOOKUP($N798,all_tags[other],1,FALSE),""),
IFERROR(VLOOKUP($O798,all_tags[other],1,FALSE),"")
)</f>
        <v/>
      </c>
      <c r="AL798" t="str">
        <f t="shared" si="12"/>
        <v>package;data-viz;tool;technology;animation;rstats</v>
      </c>
    </row>
    <row r="799" spans="1:38" x14ac:dyDescent="0.25">
      <c r="A799" t="str">
        <f>source_data[[#This Row],[link_id]]</f>
        <v>L01658</v>
      </c>
      <c r="B799" t="str">
        <f>source_data[[#This Row],[link]]</f>
        <v>https://tbaldw.in/nyc-buildings/</v>
      </c>
      <c r="C799" t="str">
        <f>source_data[[#This Row],[article_title]]</f>
        <v>All the Buildings in Manhattan</v>
      </c>
      <c r="D799" t="str">
        <f>source_data[[#This Row],[concatenate]]</f>
        <v>interactive;data-viz;3d</v>
      </c>
      <c r="E799">
        <f>source_data[[#This Row],[tag_count]]</f>
        <v>4</v>
      </c>
      <c r="F799" t="str" cm="1">
        <f t="array" ref="F799:H799">_xlfn.TEXTSPLIT(Table5[[#This Row],[concatenate]],";")</f>
        <v>interactive</v>
      </c>
      <c r="G799" t="str">
        <v>data-viz</v>
      </c>
      <c r="H799" t="str">
        <v>3d</v>
      </c>
      <c r="Q799">
        <f>IF(ISBLANK(F799),-1,COUNTIF(all_tags[],F799)-COUNTIF(all_tags[category],F799))</f>
        <v>1</v>
      </c>
      <c r="R799">
        <f>IF(ISBLANK(G799),-1,COUNTIF(all_tags[],G799)-COUNTIF(all_tags[category],G799))</f>
        <v>1</v>
      </c>
      <c r="S799">
        <f>IF(ISBLANK(H799),-1,COUNTIF(all_tags[],H799)-COUNTIF(all_tags[category],H799))</f>
        <v>1</v>
      </c>
      <c r="T799">
        <f>IF(ISBLANK(I799),-1,COUNTIF(all_tags[],I799)-COUNTIF(all_tags[category],I799))</f>
        <v>-1</v>
      </c>
      <c r="U799">
        <f>IF(ISBLANK(J799),-1,COUNTIF(all_tags[],J799)-COUNTIF(all_tags[category],J799))</f>
        <v>-1</v>
      </c>
      <c r="V799">
        <f>IF(ISBLANK(K799),-1,COUNTIF(all_tags[],K799)-COUNTIF(all_tags[category],K799))</f>
        <v>-1</v>
      </c>
      <c r="W799">
        <f>IF(ISBLANK(L799),-1,COUNTIF(all_tags[],L799)-COUNTIF(all_tags[category],L799))</f>
        <v>-1</v>
      </c>
      <c r="X799">
        <f>IF(ISBLANK(M799),-1,COUNTIF(all_tags[],M799)-COUNTIF(all_tags[category],M799))</f>
        <v>-1</v>
      </c>
      <c r="Y799">
        <f>IF(ISBLANK(N799),-1,COUNTIF(all_tags[],N799)-COUNTIF(all_tags[category],N799))</f>
        <v>-1</v>
      </c>
      <c r="Z799">
        <f>IF(ISBLANK(O799),-1,COUNTIF(all_tags[],O799)-COUNTIF(all_tags[category],O799))</f>
        <v>-1</v>
      </c>
      <c r="AB799" t="str">
        <f>Table5[[#This Row],[link_id]]</f>
        <v>L01658</v>
      </c>
      <c r="AC799" s="5" t="str">
        <f>_xlfn.TEXTJOIN("#",TRUE,
IFERROR(VLOOKUP($F799,all_tags[format],1,FALSE),""),
IFERROR(VLOOKUP($G799,all_tags[format],1,FALSE),""),
IFERROR(VLOOKUP($H799,all_tags[format],1,FALSE),""),
IFERROR(VLOOKUP($I799,all_tags[format],1,FALSE),""),
IFERROR(VLOOKUP($J799,all_tags[format],1,FALSE),""),
IFERROR(VLOOKUP($K799,all_tags[format],1,FALSE),""),
IFERROR(VLOOKUP($L799,all_tags[format],1,FALSE),""),
IFERROR(VLOOKUP($M799,all_tags[format],1,FALSE),""),
IFERROR(VLOOKUP($N799,all_tags[format],1,FALSE),""),
IFERROR(VLOOKUP($O799,all_tags[format],1,FALSE),"")
)</f>
        <v>interactive</v>
      </c>
      <c r="AD799" s="5" t="str">
        <f>_xlfn.TEXTJOIN("#",TRUE,
IFERROR(VLOOKUP($F799,all_tags[type],1,FALSE),""),
IFERROR(VLOOKUP($G799,all_tags[type],1,FALSE),""),
IFERROR(VLOOKUP($H799,all_tags[type],1,FALSE),""),
IFERROR(VLOOKUP($I799,all_tags[type],1,FALSE),""),
IFERROR(VLOOKUP($J799,all_tags[type],1,FALSE),""),
IFERROR(VLOOKUP($K799,all_tags[type],1,FALSE),""),
IFERROR(VLOOKUP($L799,all_tags[type],1,FALSE),""),
IFERROR(VLOOKUP($M799,all_tags[type],1,FALSE),""),
IFERROR(VLOOKUP($N799,all_tags[type],1,FALSE),""),
IFERROR(VLOOKUP($O799,all_tags[type],1,FALSE),"")
)</f>
        <v/>
      </c>
      <c r="AE799" s="5" t="str">
        <f>_xlfn.TEXTJOIN("#",TRUE,
IFERROR(VLOOKUP($F799,all_tags[level],1,FALSE),""),
IFERROR(VLOOKUP($G799,all_tags[level],1,FALSE),""),
IFERROR(VLOOKUP($H799,all_tags[level],1,FALSE),""),
IFERROR(VLOOKUP($I799,all_tags[level],1,FALSE),""),
IFERROR(VLOOKUP($J799,all_tags[level],1,FALSE),""),
IFERROR(VLOOKUP($K799,all_tags[level],1,FALSE),""),
IFERROR(VLOOKUP($L799,all_tags[level],1,FALSE),""),
IFERROR(VLOOKUP($M799,all_tags[level],1,FALSE),""),
IFERROR(VLOOKUP($N799,all_tags[level],1,FALSE),""),
IFERROR(VLOOKUP($O799,all_tags[level],1,FALSE),"")
)</f>
        <v/>
      </c>
      <c r="AF799" s="5" t="str">
        <f>_xlfn.TEXTJOIN("#",TRUE,
IFERROR(VLOOKUP($F799,all_tags[style],1,FALSE),""),
IFERROR(VLOOKUP($G799,all_tags[style],1,FALSE),""),
IFERROR(VLOOKUP($H799,all_tags[style],1,FALSE),""),
IFERROR(VLOOKUP($I799,all_tags[style],1,FALSE),""),
IFERROR(VLOOKUP($J799,all_tags[style],1,FALSE),""),
IFERROR(VLOOKUP($K799,all_tags[style],1,FALSE),""),
IFERROR(VLOOKUP($L799,all_tags[style],1,FALSE),""),
IFERROR(VLOOKUP($M799,all_tags[style],1,FALSE),""),
IFERROR(VLOOKUP($N799,all_tags[style],1,FALSE),""),
IFERROR(VLOOKUP($O799,all_tags[style],1,FALSE),"")
)</f>
        <v/>
      </c>
      <c r="AG799" s="5" t="str">
        <f>_xlfn.TEXTJOIN("#",TRUE,
IFERROR(VLOOKUP($F799,all_tags[theme],1,FALSE),""),
IFERROR(VLOOKUP($G799,all_tags[theme],1,FALSE),""),
IFERROR(VLOOKUP($H799,all_tags[theme],1,FALSE),""),
IFERROR(VLOOKUP($I799,all_tags[theme],1,FALSE),""),
IFERROR(VLOOKUP($J799,all_tags[theme],1,FALSE),""),
IFERROR(VLOOKUP($K799,all_tags[theme],1,FALSE),""),
IFERROR(VLOOKUP($L799,all_tags[theme],1,FALSE),""),
IFERROR(VLOOKUP($M799,all_tags[theme],1,FALSE),""),
IFERROR(VLOOKUP($N799,all_tags[theme],1,FALSE),""),
IFERROR(VLOOKUP($O799,all_tags[theme],1,FALSE),"")
)</f>
        <v>data-viz</v>
      </c>
      <c r="AH799" s="5" t="str">
        <f>_xlfn.TEXTJOIN("#",TRUE,
IFERROR(VLOOKUP($F799,all_tags[topic],1,FALSE),""),
IFERROR(VLOOKUP($G799,all_tags[topic],1,FALSE),""),
IFERROR(VLOOKUP($H799,all_tags[topic],1,FALSE),""),
IFERROR(VLOOKUP($I799,all_tags[topic],1,FALSE),""),
IFERROR(VLOOKUP($J799,all_tags[topic],1,FALSE),""),
IFERROR(VLOOKUP($K799,all_tags[topic],1,FALSE),""),
IFERROR(VLOOKUP($L799,all_tags[topic],1,FALSE),""),
IFERROR(VLOOKUP($M799,all_tags[topic],1,FALSE),""),
IFERROR(VLOOKUP($N799,all_tags[topic],1,FALSE),""),
IFERROR(VLOOKUP($O799,all_tags[topic],1,FALSE),"")
)</f>
        <v/>
      </c>
      <c r="AI799" s="5" t="str">
        <f>_xlfn.TEXTJOIN("#",TRUE,
IFERROR(VLOOKUP($F799,all_tags[area],1,FALSE),""),
IFERROR(VLOOKUP($G799,all_tags[area],1,FALSE),""),
IFERROR(VLOOKUP($H799,all_tags[area],1,FALSE),""),
IFERROR(VLOOKUP($I799,all_tags[area],1,FALSE),""),
IFERROR(VLOOKUP($J799,all_tags[area],1,FALSE),""),
IFERROR(VLOOKUP($K799,all_tags[area],1,FALSE),""),
IFERROR(VLOOKUP($L799,all_tags[area],1,FALSE),""),
IFERROR(VLOOKUP($M799,all_tags[area],1,FALSE),""),
IFERROR(VLOOKUP($N799,all_tags[area],1,FALSE),""),
IFERROR(VLOOKUP($O799,all_tags[area],1,FALSE),"")
)</f>
        <v>3d</v>
      </c>
      <c r="AJ799" s="5" t="str">
        <f>_xlfn.TEXTJOIN("#",TRUE,
IFERROR(VLOOKUP($F799,all_tags[technology],1,FALSE),""),
IFERROR(VLOOKUP($G799,all_tags[technology],1,FALSE),""),
IFERROR(VLOOKUP($H799,all_tags[technology],1,FALSE),""),
IFERROR(VLOOKUP($I799,all_tags[technology],1,FALSE),""),
IFERROR(VLOOKUP($J799,all_tags[technology],1,FALSE),""),
IFERROR(VLOOKUP($K799,all_tags[technology],1,FALSE),""),
IFERROR(VLOOKUP($L799,all_tags[technology],1,FALSE),""),
IFERROR(VLOOKUP($M799,all_tags[technology],1,FALSE),""),
IFERROR(VLOOKUP($N799,all_tags[technology],1,FALSE),""),
IFERROR(VLOOKUP($O799,all_tags[technology],1,FALSE),"")
)</f>
        <v/>
      </c>
      <c r="AK799" s="5" t="str">
        <f>_xlfn.TEXTJOIN("#",TRUE,
IFERROR(VLOOKUP($F799,all_tags[other],1,FALSE),""),
IFERROR(VLOOKUP($G799,all_tags[other],1,FALSE),""),
IFERROR(VLOOKUP($H799,all_tags[other],1,FALSE),""),
IFERROR(VLOOKUP($I799,all_tags[other],1,FALSE),""),
IFERROR(VLOOKUP($J799,all_tags[other],1,FALSE),""),
IFERROR(VLOOKUP($K799,all_tags[other],1,FALSE),""),
IFERROR(VLOOKUP($L799,all_tags[other],1,FALSE),""),
IFERROR(VLOOKUP($M799,all_tags[other],1,FALSE),""),
IFERROR(VLOOKUP($N799,all_tags[other],1,FALSE),""),
IFERROR(VLOOKUP($O799,all_tags[other],1,FALSE),"")
)</f>
        <v/>
      </c>
      <c r="AL799" t="str">
        <f t="shared" si="12"/>
        <v>interactive;data-viz;3d</v>
      </c>
    </row>
    <row r="800" spans="1:38" x14ac:dyDescent="0.25">
      <c r="A800" t="str">
        <f>source_data[[#This Row],[link_id]]</f>
        <v>L01661</v>
      </c>
      <c r="B800" t="str">
        <f>source_data[[#This Row],[link]]</f>
        <v>https://twitter.com/troondx1/status/1183657592062541824</v>
      </c>
      <c r="C800" t="str">
        <f>source_data[[#This Row],[article_title]]</f>
        <v xml:space="preserve">3D Data Visualization, Impressive to watch. </v>
      </c>
      <c r="D800" t="str">
        <f>source_data[[#This Row],[concatenate]]</f>
        <v>visual;data-viz;3d</v>
      </c>
      <c r="E800">
        <f>source_data[[#This Row],[tag_count]]</f>
        <v>4</v>
      </c>
      <c r="F800" t="str" cm="1">
        <f t="array" ref="F800:H800">_xlfn.TEXTSPLIT(Table5[[#This Row],[concatenate]],";")</f>
        <v>visual</v>
      </c>
      <c r="G800" t="str">
        <v>data-viz</v>
      </c>
      <c r="H800" t="str">
        <v>3d</v>
      </c>
      <c r="Q800">
        <f>IF(ISBLANK(F800),-1,COUNTIF(all_tags[],F800)-COUNTIF(all_tags[category],F800))</f>
        <v>1</v>
      </c>
      <c r="R800">
        <f>IF(ISBLANK(G800),-1,COUNTIF(all_tags[],G800)-COUNTIF(all_tags[category],G800))</f>
        <v>1</v>
      </c>
      <c r="S800">
        <f>IF(ISBLANK(H800),-1,COUNTIF(all_tags[],H800)-COUNTIF(all_tags[category],H800))</f>
        <v>1</v>
      </c>
      <c r="T800">
        <f>IF(ISBLANK(I800),-1,COUNTIF(all_tags[],I800)-COUNTIF(all_tags[category],I800))</f>
        <v>-1</v>
      </c>
      <c r="U800">
        <f>IF(ISBLANK(J800),-1,COUNTIF(all_tags[],J800)-COUNTIF(all_tags[category],J800))</f>
        <v>-1</v>
      </c>
      <c r="V800">
        <f>IF(ISBLANK(K800),-1,COUNTIF(all_tags[],K800)-COUNTIF(all_tags[category],K800))</f>
        <v>-1</v>
      </c>
      <c r="W800">
        <f>IF(ISBLANK(L800),-1,COUNTIF(all_tags[],L800)-COUNTIF(all_tags[category],L800))</f>
        <v>-1</v>
      </c>
      <c r="X800">
        <f>IF(ISBLANK(M800),-1,COUNTIF(all_tags[],M800)-COUNTIF(all_tags[category],M800))</f>
        <v>-1</v>
      </c>
      <c r="Y800">
        <f>IF(ISBLANK(N800),-1,COUNTIF(all_tags[],N800)-COUNTIF(all_tags[category],N800))</f>
        <v>-1</v>
      </c>
      <c r="Z800">
        <f>IF(ISBLANK(O800),-1,COUNTIF(all_tags[],O800)-COUNTIF(all_tags[category],O800))</f>
        <v>-1</v>
      </c>
      <c r="AB800" t="str">
        <f>Table5[[#This Row],[link_id]]</f>
        <v>L01661</v>
      </c>
      <c r="AC800" s="5" t="str">
        <f>_xlfn.TEXTJOIN("#",TRUE,
IFERROR(VLOOKUP($F800,all_tags[format],1,FALSE),""),
IFERROR(VLOOKUP($G800,all_tags[format],1,FALSE),""),
IFERROR(VLOOKUP($H800,all_tags[format],1,FALSE),""),
IFERROR(VLOOKUP($I800,all_tags[format],1,FALSE),""),
IFERROR(VLOOKUP($J800,all_tags[format],1,FALSE),""),
IFERROR(VLOOKUP($K800,all_tags[format],1,FALSE),""),
IFERROR(VLOOKUP($L800,all_tags[format],1,FALSE),""),
IFERROR(VLOOKUP($M800,all_tags[format],1,FALSE),""),
IFERROR(VLOOKUP($N800,all_tags[format],1,FALSE),""),
IFERROR(VLOOKUP($O800,all_tags[format],1,FALSE),"")
)</f>
        <v/>
      </c>
      <c r="AD800" s="5" t="str">
        <f>_xlfn.TEXTJOIN("#",TRUE,
IFERROR(VLOOKUP($F800,all_tags[type],1,FALSE),""),
IFERROR(VLOOKUP($G800,all_tags[type],1,FALSE),""),
IFERROR(VLOOKUP($H800,all_tags[type],1,FALSE),""),
IFERROR(VLOOKUP($I800,all_tags[type],1,FALSE),""),
IFERROR(VLOOKUP($J800,all_tags[type],1,FALSE),""),
IFERROR(VLOOKUP($K800,all_tags[type],1,FALSE),""),
IFERROR(VLOOKUP($L800,all_tags[type],1,FALSE),""),
IFERROR(VLOOKUP($M800,all_tags[type],1,FALSE),""),
IFERROR(VLOOKUP($N800,all_tags[type],1,FALSE),""),
IFERROR(VLOOKUP($O800,all_tags[type],1,FALSE),"")
)</f>
        <v>visual</v>
      </c>
      <c r="AE800" s="5" t="str">
        <f>_xlfn.TEXTJOIN("#",TRUE,
IFERROR(VLOOKUP($F800,all_tags[level],1,FALSE),""),
IFERROR(VLOOKUP($G800,all_tags[level],1,FALSE),""),
IFERROR(VLOOKUP($H800,all_tags[level],1,FALSE),""),
IFERROR(VLOOKUP($I800,all_tags[level],1,FALSE),""),
IFERROR(VLOOKUP($J800,all_tags[level],1,FALSE),""),
IFERROR(VLOOKUP($K800,all_tags[level],1,FALSE),""),
IFERROR(VLOOKUP($L800,all_tags[level],1,FALSE),""),
IFERROR(VLOOKUP($M800,all_tags[level],1,FALSE),""),
IFERROR(VLOOKUP($N800,all_tags[level],1,FALSE),""),
IFERROR(VLOOKUP($O800,all_tags[level],1,FALSE),"")
)</f>
        <v/>
      </c>
      <c r="AF800" s="5" t="str">
        <f>_xlfn.TEXTJOIN("#",TRUE,
IFERROR(VLOOKUP($F800,all_tags[style],1,FALSE),""),
IFERROR(VLOOKUP($G800,all_tags[style],1,FALSE),""),
IFERROR(VLOOKUP($H800,all_tags[style],1,FALSE),""),
IFERROR(VLOOKUP($I800,all_tags[style],1,FALSE),""),
IFERROR(VLOOKUP($J800,all_tags[style],1,FALSE),""),
IFERROR(VLOOKUP($K800,all_tags[style],1,FALSE),""),
IFERROR(VLOOKUP($L800,all_tags[style],1,FALSE),""),
IFERROR(VLOOKUP($M800,all_tags[style],1,FALSE),""),
IFERROR(VLOOKUP($N800,all_tags[style],1,FALSE),""),
IFERROR(VLOOKUP($O800,all_tags[style],1,FALSE),"")
)</f>
        <v/>
      </c>
      <c r="AG800" s="5" t="str">
        <f>_xlfn.TEXTJOIN("#",TRUE,
IFERROR(VLOOKUP($F800,all_tags[theme],1,FALSE),""),
IFERROR(VLOOKUP($G800,all_tags[theme],1,FALSE),""),
IFERROR(VLOOKUP($H800,all_tags[theme],1,FALSE),""),
IFERROR(VLOOKUP($I800,all_tags[theme],1,FALSE),""),
IFERROR(VLOOKUP($J800,all_tags[theme],1,FALSE),""),
IFERROR(VLOOKUP($K800,all_tags[theme],1,FALSE),""),
IFERROR(VLOOKUP($L800,all_tags[theme],1,FALSE),""),
IFERROR(VLOOKUP($M800,all_tags[theme],1,FALSE),""),
IFERROR(VLOOKUP($N800,all_tags[theme],1,FALSE),""),
IFERROR(VLOOKUP($O800,all_tags[theme],1,FALSE),"")
)</f>
        <v>data-viz</v>
      </c>
      <c r="AH800" s="5" t="str">
        <f>_xlfn.TEXTJOIN("#",TRUE,
IFERROR(VLOOKUP($F800,all_tags[topic],1,FALSE),""),
IFERROR(VLOOKUP($G800,all_tags[topic],1,FALSE),""),
IFERROR(VLOOKUP($H800,all_tags[topic],1,FALSE),""),
IFERROR(VLOOKUP($I800,all_tags[topic],1,FALSE),""),
IFERROR(VLOOKUP($J800,all_tags[topic],1,FALSE),""),
IFERROR(VLOOKUP($K800,all_tags[topic],1,FALSE),""),
IFERROR(VLOOKUP($L800,all_tags[topic],1,FALSE),""),
IFERROR(VLOOKUP($M800,all_tags[topic],1,FALSE),""),
IFERROR(VLOOKUP($N800,all_tags[topic],1,FALSE),""),
IFERROR(VLOOKUP($O800,all_tags[topic],1,FALSE),"")
)</f>
        <v/>
      </c>
      <c r="AI800" s="5" t="str">
        <f>_xlfn.TEXTJOIN("#",TRUE,
IFERROR(VLOOKUP($F800,all_tags[area],1,FALSE),""),
IFERROR(VLOOKUP($G800,all_tags[area],1,FALSE),""),
IFERROR(VLOOKUP($H800,all_tags[area],1,FALSE),""),
IFERROR(VLOOKUP($I800,all_tags[area],1,FALSE),""),
IFERROR(VLOOKUP($J800,all_tags[area],1,FALSE),""),
IFERROR(VLOOKUP($K800,all_tags[area],1,FALSE),""),
IFERROR(VLOOKUP($L800,all_tags[area],1,FALSE),""),
IFERROR(VLOOKUP($M800,all_tags[area],1,FALSE),""),
IFERROR(VLOOKUP($N800,all_tags[area],1,FALSE),""),
IFERROR(VLOOKUP($O800,all_tags[area],1,FALSE),"")
)</f>
        <v>3d</v>
      </c>
      <c r="AJ800" s="5" t="str">
        <f>_xlfn.TEXTJOIN("#",TRUE,
IFERROR(VLOOKUP($F800,all_tags[technology],1,FALSE),""),
IFERROR(VLOOKUP($G800,all_tags[technology],1,FALSE),""),
IFERROR(VLOOKUP($H800,all_tags[technology],1,FALSE),""),
IFERROR(VLOOKUP($I800,all_tags[technology],1,FALSE),""),
IFERROR(VLOOKUP($J800,all_tags[technology],1,FALSE),""),
IFERROR(VLOOKUP($K800,all_tags[technology],1,FALSE),""),
IFERROR(VLOOKUP($L800,all_tags[technology],1,FALSE),""),
IFERROR(VLOOKUP($M800,all_tags[technology],1,FALSE),""),
IFERROR(VLOOKUP($N800,all_tags[technology],1,FALSE),""),
IFERROR(VLOOKUP($O800,all_tags[technology],1,FALSE),"")
)</f>
        <v/>
      </c>
      <c r="AK800" s="5" t="str">
        <f>_xlfn.TEXTJOIN("#",TRUE,
IFERROR(VLOOKUP($F800,all_tags[other],1,FALSE),""),
IFERROR(VLOOKUP($G800,all_tags[other],1,FALSE),""),
IFERROR(VLOOKUP($H800,all_tags[other],1,FALSE),""),
IFERROR(VLOOKUP($I800,all_tags[other],1,FALSE),""),
IFERROR(VLOOKUP($J800,all_tags[other],1,FALSE),""),
IFERROR(VLOOKUP($K800,all_tags[other],1,FALSE),""),
IFERROR(VLOOKUP($L800,all_tags[other],1,FALSE),""),
IFERROR(VLOOKUP($M800,all_tags[other],1,FALSE),""),
IFERROR(VLOOKUP($N800,all_tags[other],1,FALSE),""),
IFERROR(VLOOKUP($O800,all_tags[other],1,FALSE),"")
)</f>
        <v/>
      </c>
      <c r="AL800" t="str">
        <f t="shared" si="12"/>
        <v>visual;data-viz;3d</v>
      </c>
    </row>
    <row r="801" spans="1:38" x14ac:dyDescent="0.25">
      <c r="A801" t="str">
        <f>source_data[[#This Row],[link_id]]</f>
        <v>L01662</v>
      </c>
      <c r="B801" t="str">
        <f>source_data[[#This Row],[link]]</f>
        <v>https://www.sarasoueidan.com/blog/jekyll-ghpages-to-hugo-netlify/</v>
      </c>
      <c r="C801" t="str">
        <f>source_data[[#This Row],[article_title]]</f>
        <v>Migrating from Jekyll+Github Pages to Hugo+Netlify</v>
      </c>
      <c r="D801" t="str">
        <f>source_data[[#This Row],[concatenate]]</f>
        <v>post;development</v>
      </c>
      <c r="E801">
        <f>source_data[[#This Row],[tag_count]]</f>
        <v>3</v>
      </c>
      <c r="F801" t="str" cm="1">
        <f t="array" ref="F801:G801">_xlfn.TEXTSPLIT(Table5[[#This Row],[concatenate]],";")</f>
        <v>post</v>
      </c>
      <c r="G801" t="str">
        <v>development</v>
      </c>
      <c r="Q801">
        <f>IF(ISBLANK(F801),-1,COUNTIF(all_tags[],F801)-COUNTIF(all_tags[category],F801))</f>
        <v>1</v>
      </c>
      <c r="R801">
        <f>IF(ISBLANK(G801),-1,COUNTIF(all_tags[],G801)-COUNTIF(all_tags[category],G801))</f>
        <v>1</v>
      </c>
      <c r="S801">
        <f>IF(ISBLANK(H801),-1,COUNTIF(all_tags[],H801)-COUNTIF(all_tags[category],H801))</f>
        <v>-1</v>
      </c>
      <c r="T801">
        <f>IF(ISBLANK(I801),-1,COUNTIF(all_tags[],I801)-COUNTIF(all_tags[category],I801))</f>
        <v>-1</v>
      </c>
      <c r="U801">
        <f>IF(ISBLANK(J801),-1,COUNTIF(all_tags[],J801)-COUNTIF(all_tags[category],J801))</f>
        <v>-1</v>
      </c>
      <c r="V801">
        <f>IF(ISBLANK(K801),-1,COUNTIF(all_tags[],K801)-COUNTIF(all_tags[category],K801))</f>
        <v>-1</v>
      </c>
      <c r="W801">
        <f>IF(ISBLANK(L801),-1,COUNTIF(all_tags[],L801)-COUNTIF(all_tags[category],L801))</f>
        <v>-1</v>
      </c>
      <c r="X801">
        <f>IF(ISBLANK(M801),-1,COUNTIF(all_tags[],M801)-COUNTIF(all_tags[category],M801))</f>
        <v>-1</v>
      </c>
      <c r="Y801">
        <f>IF(ISBLANK(N801),-1,COUNTIF(all_tags[],N801)-COUNTIF(all_tags[category],N801))</f>
        <v>-1</v>
      </c>
      <c r="Z801">
        <f>IF(ISBLANK(O801),-1,COUNTIF(all_tags[],O801)-COUNTIF(all_tags[category],O801))</f>
        <v>-1</v>
      </c>
      <c r="AB801" t="str">
        <f>Table5[[#This Row],[link_id]]</f>
        <v>L01662</v>
      </c>
      <c r="AC801" s="5" t="str">
        <f>_xlfn.TEXTJOIN("#",TRUE,
IFERROR(VLOOKUP($F801,all_tags[format],1,FALSE),""),
IFERROR(VLOOKUP($G801,all_tags[format],1,FALSE),""),
IFERROR(VLOOKUP($H801,all_tags[format],1,FALSE),""),
IFERROR(VLOOKUP($I801,all_tags[format],1,FALSE),""),
IFERROR(VLOOKUP($J801,all_tags[format],1,FALSE),""),
IFERROR(VLOOKUP($K801,all_tags[format],1,FALSE),""),
IFERROR(VLOOKUP($L801,all_tags[format],1,FALSE),""),
IFERROR(VLOOKUP($M801,all_tags[format],1,FALSE),""),
IFERROR(VLOOKUP($N801,all_tags[format],1,FALSE),""),
IFERROR(VLOOKUP($O801,all_tags[format],1,FALSE),"")
)</f>
        <v>post</v>
      </c>
      <c r="AD801" s="5" t="str">
        <f>_xlfn.TEXTJOIN("#",TRUE,
IFERROR(VLOOKUP($F801,all_tags[type],1,FALSE),""),
IFERROR(VLOOKUP($G801,all_tags[type],1,FALSE),""),
IFERROR(VLOOKUP($H801,all_tags[type],1,FALSE),""),
IFERROR(VLOOKUP($I801,all_tags[type],1,FALSE),""),
IFERROR(VLOOKUP($J801,all_tags[type],1,FALSE),""),
IFERROR(VLOOKUP($K801,all_tags[type],1,FALSE),""),
IFERROR(VLOOKUP($L801,all_tags[type],1,FALSE),""),
IFERROR(VLOOKUP($M801,all_tags[type],1,FALSE),""),
IFERROR(VLOOKUP($N801,all_tags[type],1,FALSE),""),
IFERROR(VLOOKUP($O801,all_tags[type],1,FALSE),"")
)</f>
        <v/>
      </c>
      <c r="AE801" s="5" t="str">
        <f>_xlfn.TEXTJOIN("#",TRUE,
IFERROR(VLOOKUP($F801,all_tags[level],1,FALSE),""),
IFERROR(VLOOKUP($G801,all_tags[level],1,FALSE),""),
IFERROR(VLOOKUP($H801,all_tags[level],1,FALSE),""),
IFERROR(VLOOKUP($I801,all_tags[level],1,FALSE),""),
IFERROR(VLOOKUP($J801,all_tags[level],1,FALSE),""),
IFERROR(VLOOKUP($K801,all_tags[level],1,FALSE),""),
IFERROR(VLOOKUP($L801,all_tags[level],1,FALSE),""),
IFERROR(VLOOKUP($M801,all_tags[level],1,FALSE),""),
IFERROR(VLOOKUP($N801,all_tags[level],1,FALSE),""),
IFERROR(VLOOKUP($O801,all_tags[level],1,FALSE),"")
)</f>
        <v/>
      </c>
      <c r="AF801" s="5" t="str">
        <f>_xlfn.TEXTJOIN("#",TRUE,
IFERROR(VLOOKUP($F801,all_tags[style],1,FALSE),""),
IFERROR(VLOOKUP($G801,all_tags[style],1,FALSE),""),
IFERROR(VLOOKUP($H801,all_tags[style],1,FALSE),""),
IFERROR(VLOOKUP($I801,all_tags[style],1,FALSE),""),
IFERROR(VLOOKUP($J801,all_tags[style],1,FALSE),""),
IFERROR(VLOOKUP($K801,all_tags[style],1,FALSE),""),
IFERROR(VLOOKUP($L801,all_tags[style],1,FALSE),""),
IFERROR(VLOOKUP($M801,all_tags[style],1,FALSE),""),
IFERROR(VLOOKUP($N801,all_tags[style],1,FALSE),""),
IFERROR(VLOOKUP($O801,all_tags[style],1,FALSE),"")
)</f>
        <v/>
      </c>
      <c r="AG801" s="5" t="str">
        <f>_xlfn.TEXTJOIN("#",TRUE,
IFERROR(VLOOKUP($F801,all_tags[theme],1,FALSE),""),
IFERROR(VLOOKUP($G801,all_tags[theme],1,FALSE),""),
IFERROR(VLOOKUP($H801,all_tags[theme],1,FALSE),""),
IFERROR(VLOOKUP($I801,all_tags[theme],1,FALSE),""),
IFERROR(VLOOKUP($J801,all_tags[theme],1,FALSE),""),
IFERROR(VLOOKUP($K801,all_tags[theme],1,FALSE),""),
IFERROR(VLOOKUP($L801,all_tags[theme],1,FALSE),""),
IFERROR(VLOOKUP($M801,all_tags[theme],1,FALSE),""),
IFERROR(VLOOKUP($N801,all_tags[theme],1,FALSE),""),
IFERROR(VLOOKUP($O801,all_tags[theme],1,FALSE),"")
)</f>
        <v/>
      </c>
      <c r="AH801" s="5" t="str">
        <f>_xlfn.TEXTJOIN("#",TRUE,
IFERROR(VLOOKUP($F801,all_tags[topic],1,FALSE),""),
IFERROR(VLOOKUP($G801,all_tags[topic],1,FALSE),""),
IFERROR(VLOOKUP($H801,all_tags[topic],1,FALSE),""),
IFERROR(VLOOKUP($I801,all_tags[topic],1,FALSE),""),
IFERROR(VLOOKUP($J801,all_tags[topic],1,FALSE),""),
IFERROR(VLOOKUP($K801,all_tags[topic],1,FALSE),""),
IFERROR(VLOOKUP($L801,all_tags[topic],1,FALSE),""),
IFERROR(VLOOKUP($M801,all_tags[topic],1,FALSE),""),
IFERROR(VLOOKUP($N801,all_tags[topic],1,FALSE),""),
IFERROR(VLOOKUP($O801,all_tags[topic],1,FALSE),"")
)</f>
        <v/>
      </c>
      <c r="AI801" s="5" t="str">
        <f>_xlfn.TEXTJOIN("#",TRUE,
IFERROR(VLOOKUP($F801,all_tags[area],1,FALSE),""),
IFERROR(VLOOKUP($G801,all_tags[area],1,FALSE),""),
IFERROR(VLOOKUP($H801,all_tags[area],1,FALSE),""),
IFERROR(VLOOKUP($I801,all_tags[area],1,FALSE),""),
IFERROR(VLOOKUP($J801,all_tags[area],1,FALSE),""),
IFERROR(VLOOKUP($K801,all_tags[area],1,FALSE),""),
IFERROR(VLOOKUP($L801,all_tags[area],1,FALSE),""),
IFERROR(VLOOKUP($M801,all_tags[area],1,FALSE),""),
IFERROR(VLOOKUP($N801,all_tags[area],1,FALSE),""),
IFERROR(VLOOKUP($O801,all_tags[area],1,FALSE),"")
)</f>
        <v>development</v>
      </c>
      <c r="AJ801" s="5" t="str">
        <f>_xlfn.TEXTJOIN("#",TRUE,
IFERROR(VLOOKUP($F801,all_tags[technology],1,FALSE),""),
IFERROR(VLOOKUP($G801,all_tags[technology],1,FALSE),""),
IFERROR(VLOOKUP($H801,all_tags[technology],1,FALSE),""),
IFERROR(VLOOKUP($I801,all_tags[technology],1,FALSE),""),
IFERROR(VLOOKUP($J801,all_tags[technology],1,FALSE),""),
IFERROR(VLOOKUP($K801,all_tags[technology],1,FALSE),""),
IFERROR(VLOOKUP($L801,all_tags[technology],1,FALSE),""),
IFERROR(VLOOKUP($M801,all_tags[technology],1,FALSE),""),
IFERROR(VLOOKUP($N801,all_tags[technology],1,FALSE),""),
IFERROR(VLOOKUP($O801,all_tags[technology],1,FALSE),"")
)</f>
        <v/>
      </c>
      <c r="AK801" s="5" t="str">
        <f>_xlfn.TEXTJOIN("#",TRUE,
IFERROR(VLOOKUP($F801,all_tags[other],1,FALSE),""),
IFERROR(VLOOKUP($G801,all_tags[other],1,FALSE),""),
IFERROR(VLOOKUP($H801,all_tags[other],1,FALSE),""),
IFERROR(VLOOKUP($I801,all_tags[other],1,FALSE),""),
IFERROR(VLOOKUP($J801,all_tags[other],1,FALSE),""),
IFERROR(VLOOKUP($K801,all_tags[other],1,FALSE),""),
IFERROR(VLOOKUP($L801,all_tags[other],1,FALSE),""),
IFERROR(VLOOKUP($M801,all_tags[other],1,FALSE),""),
IFERROR(VLOOKUP($N801,all_tags[other],1,FALSE),""),
IFERROR(VLOOKUP($O801,all_tags[other],1,FALSE),"")
)</f>
        <v/>
      </c>
      <c r="AL801" t="str">
        <f t="shared" si="12"/>
        <v>post;development</v>
      </c>
    </row>
    <row r="802" spans="1:38" x14ac:dyDescent="0.25">
      <c r="A802" t="str">
        <f>source_data[[#This Row],[link_id]]</f>
        <v>L01663</v>
      </c>
      <c r="B802" t="str">
        <f>source_data[[#This Row],[link]]</f>
        <v>https://online-learning.harvard.edu/catalog/FRee</v>
      </c>
      <c r="C802" t="str">
        <f>source_data[[#This Row],[article_title]]</f>
        <v>Professional and Lifelong Learning - Free Courses</v>
      </c>
      <c r="D802" t="str">
        <f>source_data[[#This Row],[concatenate]]</f>
        <v>course;general</v>
      </c>
      <c r="E802">
        <f>source_data[[#This Row],[tag_count]]</f>
        <v>3</v>
      </c>
      <c r="F802" t="str" cm="1">
        <f t="array" ref="F802:G802">_xlfn.TEXTSPLIT(Table5[[#This Row],[concatenate]],";")</f>
        <v>course</v>
      </c>
      <c r="G802" t="str">
        <v>general</v>
      </c>
      <c r="Q802">
        <f>IF(ISBLANK(F802),-1,COUNTIF(all_tags[],F802)-COUNTIF(all_tags[category],F802))</f>
        <v>1</v>
      </c>
      <c r="R802">
        <f>IF(ISBLANK(G802),-1,COUNTIF(all_tags[],G802)-COUNTIF(all_tags[category],G802))</f>
        <v>1</v>
      </c>
      <c r="S802">
        <f>IF(ISBLANK(H802),-1,COUNTIF(all_tags[],H802)-COUNTIF(all_tags[category],H802))</f>
        <v>-1</v>
      </c>
      <c r="T802">
        <f>IF(ISBLANK(I802),-1,COUNTIF(all_tags[],I802)-COUNTIF(all_tags[category],I802))</f>
        <v>-1</v>
      </c>
      <c r="U802">
        <f>IF(ISBLANK(J802),-1,COUNTIF(all_tags[],J802)-COUNTIF(all_tags[category],J802))</f>
        <v>-1</v>
      </c>
      <c r="V802">
        <f>IF(ISBLANK(K802),-1,COUNTIF(all_tags[],K802)-COUNTIF(all_tags[category],K802))</f>
        <v>-1</v>
      </c>
      <c r="W802">
        <f>IF(ISBLANK(L802),-1,COUNTIF(all_tags[],L802)-COUNTIF(all_tags[category],L802))</f>
        <v>-1</v>
      </c>
      <c r="X802">
        <f>IF(ISBLANK(M802),-1,COUNTIF(all_tags[],M802)-COUNTIF(all_tags[category],M802))</f>
        <v>-1</v>
      </c>
      <c r="Y802">
        <f>IF(ISBLANK(N802),-1,COUNTIF(all_tags[],N802)-COUNTIF(all_tags[category],N802))</f>
        <v>-1</v>
      </c>
      <c r="Z802">
        <f>IF(ISBLANK(O802),-1,COUNTIF(all_tags[],O802)-COUNTIF(all_tags[category],O802))</f>
        <v>-1</v>
      </c>
      <c r="AB802" t="str">
        <f>Table5[[#This Row],[link_id]]</f>
        <v>L01663</v>
      </c>
      <c r="AC802" s="5" t="str">
        <f>_xlfn.TEXTJOIN("#",TRUE,
IFERROR(VLOOKUP($F802,all_tags[format],1,FALSE),""),
IFERROR(VLOOKUP($G802,all_tags[format],1,FALSE),""),
IFERROR(VLOOKUP($H802,all_tags[format],1,FALSE),""),
IFERROR(VLOOKUP($I802,all_tags[format],1,FALSE),""),
IFERROR(VLOOKUP($J802,all_tags[format],1,FALSE),""),
IFERROR(VLOOKUP($K802,all_tags[format],1,FALSE),""),
IFERROR(VLOOKUP($L802,all_tags[format],1,FALSE),""),
IFERROR(VLOOKUP($M802,all_tags[format],1,FALSE),""),
IFERROR(VLOOKUP($N802,all_tags[format],1,FALSE),""),
IFERROR(VLOOKUP($O802,all_tags[format],1,FALSE),"")
)</f>
        <v>course</v>
      </c>
      <c r="AD802" s="5" t="str">
        <f>_xlfn.TEXTJOIN("#",TRUE,
IFERROR(VLOOKUP($F802,all_tags[type],1,FALSE),""),
IFERROR(VLOOKUP($G802,all_tags[type],1,FALSE),""),
IFERROR(VLOOKUP($H802,all_tags[type],1,FALSE),""),
IFERROR(VLOOKUP($I802,all_tags[type],1,FALSE),""),
IFERROR(VLOOKUP($J802,all_tags[type],1,FALSE),""),
IFERROR(VLOOKUP($K802,all_tags[type],1,FALSE),""),
IFERROR(VLOOKUP($L802,all_tags[type],1,FALSE),""),
IFERROR(VLOOKUP($M802,all_tags[type],1,FALSE),""),
IFERROR(VLOOKUP($N802,all_tags[type],1,FALSE),""),
IFERROR(VLOOKUP($O802,all_tags[type],1,FALSE),"")
)</f>
        <v>general</v>
      </c>
      <c r="AE802" s="5" t="str">
        <f>_xlfn.TEXTJOIN("#",TRUE,
IFERROR(VLOOKUP($F802,all_tags[level],1,FALSE),""),
IFERROR(VLOOKUP($G802,all_tags[level],1,FALSE),""),
IFERROR(VLOOKUP($H802,all_tags[level],1,FALSE),""),
IFERROR(VLOOKUP($I802,all_tags[level],1,FALSE),""),
IFERROR(VLOOKUP($J802,all_tags[level],1,FALSE),""),
IFERROR(VLOOKUP($K802,all_tags[level],1,FALSE),""),
IFERROR(VLOOKUP($L802,all_tags[level],1,FALSE),""),
IFERROR(VLOOKUP($M802,all_tags[level],1,FALSE),""),
IFERROR(VLOOKUP($N802,all_tags[level],1,FALSE),""),
IFERROR(VLOOKUP($O802,all_tags[level],1,FALSE),"")
)</f>
        <v/>
      </c>
      <c r="AF802" s="5" t="str">
        <f>_xlfn.TEXTJOIN("#",TRUE,
IFERROR(VLOOKUP($F802,all_tags[style],1,FALSE),""),
IFERROR(VLOOKUP($G802,all_tags[style],1,FALSE),""),
IFERROR(VLOOKUP($H802,all_tags[style],1,FALSE),""),
IFERROR(VLOOKUP($I802,all_tags[style],1,FALSE),""),
IFERROR(VLOOKUP($J802,all_tags[style],1,FALSE),""),
IFERROR(VLOOKUP($K802,all_tags[style],1,FALSE),""),
IFERROR(VLOOKUP($L802,all_tags[style],1,FALSE),""),
IFERROR(VLOOKUP($M802,all_tags[style],1,FALSE),""),
IFERROR(VLOOKUP($N802,all_tags[style],1,FALSE),""),
IFERROR(VLOOKUP($O802,all_tags[style],1,FALSE),"")
)</f>
        <v/>
      </c>
      <c r="AG802" s="5" t="str">
        <f>_xlfn.TEXTJOIN("#",TRUE,
IFERROR(VLOOKUP($F802,all_tags[theme],1,FALSE),""),
IFERROR(VLOOKUP($G802,all_tags[theme],1,FALSE),""),
IFERROR(VLOOKUP($H802,all_tags[theme],1,FALSE),""),
IFERROR(VLOOKUP($I802,all_tags[theme],1,FALSE),""),
IFERROR(VLOOKUP($J802,all_tags[theme],1,FALSE),""),
IFERROR(VLOOKUP($K802,all_tags[theme],1,FALSE),""),
IFERROR(VLOOKUP($L802,all_tags[theme],1,FALSE),""),
IFERROR(VLOOKUP($M802,all_tags[theme],1,FALSE),""),
IFERROR(VLOOKUP($N802,all_tags[theme],1,FALSE),""),
IFERROR(VLOOKUP($O802,all_tags[theme],1,FALSE),"")
)</f>
        <v/>
      </c>
      <c r="AH802" s="5" t="str">
        <f>_xlfn.TEXTJOIN("#",TRUE,
IFERROR(VLOOKUP($F802,all_tags[topic],1,FALSE),""),
IFERROR(VLOOKUP($G802,all_tags[topic],1,FALSE),""),
IFERROR(VLOOKUP($H802,all_tags[topic],1,FALSE),""),
IFERROR(VLOOKUP($I802,all_tags[topic],1,FALSE),""),
IFERROR(VLOOKUP($J802,all_tags[topic],1,FALSE),""),
IFERROR(VLOOKUP($K802,all_tags[topic],1,FALSE),""),
IFERROR(VLOOKUP($L802,all_tags[topic],1,FALSE),""),
IFERROR(VLOOKUP($M802,all_tags[topic],1,FALSE),""),
IFERROR(VLOOKUP($N802,all_tags[topic],1,FALSE),""),
IFERROR(VLOOKUP($O802,all_tags[topic],1,FALSE),"")
)</f>
        <v/>
      </c>
      <c r="AI802" s="5" t="str">
        <f>_xlfn.TEXTJOIN("#",TRUE,
IFERROR(VLOOKUP($F802,all_tags[area],1,FALSE),""),
IFERROR(VLOOKUP($G802,all_tags[area],1,FALSE),""),
IFERROR(VLOOKUP($H802,all_tags[area],1,FALSE),""),
IFERROR(VLOOKUP($I802,all_tags[area],1,FALSE),""),
IFERROR(VLOOKUP($J802,all_tags[area],1,FALSE),""),
IFERROR(VLOOKUP($K802,all_tags[area],1,FALSE),""),
IFERROR(VLOOKUP($L802,all_tags[area],1,FALSE),""),
IFERROR(VLOOKUP($M802,all_tags[area],1,FALSE),""),
IFERROR(VLOOKUP($N802,all_tags[area],1,FALSE),""),
IFERROR(VLOOKUP($O802,all_tags[area],1,FALSE),"")
)</f>
        <v/>
      </c>
      <c r="AJ802" s="5" t="str">
        <f>_xlfn.TEXTJOIN("#",TRUE,
IFERROR(VLOOKUP($F802,all_tags[technology],1,FALSE),""),
IFERROR(VLOOKUP($G802,all_tags[technology],1,FALSE),""),
IFERROR(VLOOKUP($H802,all_tags[technology],1,FALSE),""),
IFERROR(VLOOKUP($I802,all_tags[technology],1,FALSE),""),
IFERROR(VLOOKUP($J802,all_tags[technology],1,FALSE),""),
IFERROR(VLOOKUP($K802,all_tags[technology],1,FALSE),""),
IFERROR(VLOOKUP($L802,all_tags[technology],1,FALSE),""),
IFERROR(VLOOKUP($M802,all_tags[technology],1,FALSE),""),
IFERROR(VLOOKUP($N802,all_tags[technology],1,FALSE),""),
IFERROR(VLOOKUP($O802,all_tags[technology],1,FALSE),"")
)</f>
        <v/>
      </c>
      <c r="AK802" s="5" t="str">
        <f>_xlfn.TEXTJOIN("#",TRUE,
IFERROR(VLOOKUP($F802,all_tags[other],1,FALSE),""),
IFERROR(VLOOKUP($G802,all_tags[other],1,FALSE),""),
IFERROR(VLOOKUP($H802,all_tags[other],1,FALSE),""),
IFERROR(VLOOKUP($I802,all_tags[other],1,FALSE),""),
IFERROR(VLOOKUP($J802,all_tags[other],1,FALSE),""),
IFERROR(VLOOKUP($K802,all_tags[other],1,FALSE),""),
IFERROR(VLOOKUP($L802,all_tags[other],1,FALSE),""),
IFERROR(VLOOKUP($M802,all_tags[other],1,FALSE),""),
IFERROR(VLOOKUP($N802,all_tags[other],1,FALSE),""),
IFERROR(VLOOKUP($O802,all_tags[other],1,FALSE),"")
)</f>
        <v/>
      </c>
      <c r="AL802" t="str">
        <f t="shared" si="12"/>
        <v>course;general</v>
      </c>
    </row>
    <row r="803" spans="1:38" x14ac:dyDescent="0.25">
      <c r="A803" t="str">
        <f>source_data[[#This Row],[link_id]]</f>
        <v>L01664</v>
      </c>
      <c r="B803" t="str">
        <f>source_data[[#This Row],[link]]</f>
        <v>http://space.ucmerced.edu/chapter</v>
      </c>
      <c r="C803" t="str">
        <f>source_data[[#This Row],[article_title]]</f>
        <v>Uncertainty Visualization, Computational Statistics in Data Science (pp. 405-421). Wiley.</v>
      </c>
      <c r="D803" t="str">
        <f>source_data[[#This Row],[concatenate]]</f>
        <v>book;method;technique;statistics</v>
      </c>
      <c r="E803">
        <f>source_data[[#This Row],[tag_count]]</f>
        <v>4</v>
      </c>
      <c r="F803" t="str" cm="1">
        <f t="array" ref="F803:I803">_xlfn.TEXTSPLIT(Table5[[#This Row],[concatenate]],";")</f>
        <v>book</v>
      </c>
      <c r="G803" t="str">
        <v>method</v>
      </c>
      <c r="H803" t="str">
        <v>technique</v>
      </c>
      <c r="I803" t="str">
        <v>statistics</v>
      </c>
      <c r="Q803">
        <f>IF(ISBLANK(F803),-1,COUNTIF(all_tags[],F803)-COUNTIF(all_tags[category],F803))</f>
        <v>1</v>
      </c>
      <c r="R803">
        <f>IF(ISBLANK(G803),-1,COUNTIF(all_tags[],G803)-COUNTIF(all_tags[category],G803))</f>
        <v>1</v>
      </c>
      <c r="S803">
        <f>IF(ISBLANK(H803),-1,COUNTIF(all_tags[],H803)-COUNTIF(all_tags[category],H803))</f>
        <v>1</v>
      </c>
      <c r="T803">
        <f>IF(ISBLANK(I803),-1,COUNTIF(all_tags[],I803)-COUNTIF(all_tags[category],I803))</f>
        <v>1</v>
      </c>
      <c r="U803">
        <f>IF(ISBLANK(J803),-1,COUNTIF(all_tags[],J803)-COUNTIF(all_tags[category],J803))</f>
        <v>-1</v>
      </c>
      <c r="V803">
        <f>IF(ISBLANK(K803),-1,COUNTIF(all_tags[],K803)-COUNTIF(all_tags[category],K803))</f>
        <v>-1</v>
      </c>
      <c r="W803">
        <f>IF(ISBLANK(L803),-1,COUNTIF(all_tags[],L803)-COUNTIF(all_tags[category],L803))</f>
        <v>-1</v>
      </c>
      <c r="X803">
        <f>IF(ISBLANK(M803),-1,COUNTIF(all_tags[],M803)-COUNTIF(all_tags[category],M803))</f>
        <v>-1</v>
      </c>
      <c r="Y803">
        <f>IF(ISBLANK(N803),-1,COUNTIF(all_tags[],N803)-COUNTIF(all_tags[category],N803))</f>
        <v>-1</v>
      </c>
      <c r="Z803">
        <f>IF(ISBLANK(O803),-1,COUNTIF(all_tags[],O803)-COUNTIF(all_tags[category],O803))</f>
        <v>-1</v>
      </c>
      <c r="AB803" t="str">
        <f>Table5[[#This Row],[link_id]]</f>
        <v>L01664</v>
      </c>
      <c r="AC803" s="5" t="str">
        <f>_xlfn.TEXTJOIN("#",TRUE,
IFERROR(VLOOKUP($F803,all_tags[format],1,FALSE),""),
IFERROR(VLOOKUP($G803,all_tags[format],1,FALSE),""),
IFERROR(VLOOKUP($H803,all_tags[format],1,FALSE),""),
IFERROR(VLOOKUP($I803,all_tags[format],1,FALSE),""),
IFERROR(VLOOKUP($J803,all_tags[format],1,FALSE),""),
IFERROR(VLOOKUP($K803,all_tags[format],1,FALSE),""),
IFERROR(VLOOKUP($L803,all_tags[format],1,FALSE),""),
IFERROR(VLOOKUP($M803,all_tags[format],1,FALSE),""),
IFERROR(VLOOKUP($N803,all_tags[format],1,FALSE),""),
IFERROR(VLOOKUP($O803,all_tags[format],1,FALSE),"")
)</f>
        <v>book</v>
      </c>
      <c r="AD803" s="5" t="str">
        <f>_xlfn.TEXTJOIN("#",TRUE,
IFERROR(VLOOKUP($F803,all_tags[type],1,FALSE),""),
IFERROR(VLOOKUP($G803,all_tags[type],1,FALSE),""),
IFERROR(VLOOKUP($H803,all_tags[type],1,FALSE),""),
IFERROR(VLOOKUP($I803,all_tags[type],1,FALSE),""),
IFERROR(VLOOKUP($J803,all_tags[type],1,FALSE),""),
IFERROR(VLOOKUP($K803,all_tags[type],1,FALSE),""),
IFERROR(VLOOKUP($L803,all_tags[type],1,FALSE),""),
IFERROR(VLOOKUP($M803,all_tags[type],1,FALSE),""),
IFERROR(VLOOKUP($N803,all_tags[type],1,FALSE),""),
IFERROR(VLOOKUP($O803,all_tags[type],1,FALSE),"")
)</f>
        <v/>
      </c>
      <c r="AE803" s="5" t="str">
        <f>_xlfn.TEXTJOIN("#",TRUE,
IFERROR(VLOOKUP($F803,all_tags[level],1,FALSE),""),
IFERROR(VLOOKUP($G803,all_tags[level],1,FALSE),""),
IFERROR(VLOOKUP($H803,all_tags[level],1,FALSE),""),
IFERROR(VLOOKUP($I803,all_tags[level],1,FALSE),""),
IFERROR(VLOOKUP($J803,all_tags[level],1,FALSE),""),
IFERROR(VLOOKUP($K803,all_tags[level],1,FALSE),""),
IFERROR(VLOOKUP($L803,all_tags[level],1,FALSE),""),
IFERROR(VLOOKUP($M803,all_tags[level],1,FALSE),""),
IFERROR(VLOOKUP($N803,all_tags[level],1,FALSE),""),
IFERROR(VLOOKUP($O803,all_tags[level],1,FALSE),"")
)</f>
        <v/>
      </c>
      <c r="AF803" s="5" t="str">
        <f>_xlfn.TEXTJOIN("#",TRUE,
IFERROR(VLOOKUP($F803,all_tags[style],1,FALSE),""),
IFERROR(VLOOKUP($G803,all_tags[style],1,FALSE),""),
IFERROR(VLOOKUP($H803,all_tags[style],1,FALSE),""),
IFERROR(VLOOKUP($I803,all_tags[style],1,FALSE),""),
IFERROR(VLOOKUP($J803,all_tags[style],1,FALSE),""),
IFERROR(VLOOKUP($K803,all_tags[style],1,FALSE),""),
IFERROR(VLOOKUP($L803,all_tags[style],1,FALSE),""),
IFERROR(VLOOKUP($M803,all_tags[style],1,FALSE),""),
IFERROR(VLOOKUP($N803,all_tags[style],1,FALSE),""),
IFERROR(VLOOKUP($O803,all_tags[style],1,FALSE),"")
)</f>
        <v/>
      </c>
      <c r="AG803" s="5" t="str">
        <f>_xlfn.TEXTJOIN("#",TRUE,
IFERROR(VLOOKUP($F803,all_tags[theme],1,FALSE),""),
IFERROR(VLOOKUP($G803,all_tags[theme],1,FALSE),""),
IFERROR(VLOOKUP($H803,all_tags[theme],1,FALSE),""),
IFERROR(VLOOKUP($I803,all_tags[theme],1,FALSE),""),
IFERROR(VLOOKUP($J803,all_tags[theme],1,FALSE),""),
IFERROR(VLOOKUP($K803,all_tags[theme],1,FALSE),""),
IFERROR(VLOOKUP($L803,all_tags[theme],1,FALSE),""),
IFERROR(VLOOKUP($M803,all_tags[theme],1,FALSE),""),
IFERROR(VLOOKUP($N803,all_tags[theme],1,FALSE),""),
IFERROR(VLOOKUP($O803,all_tags[theme],1,FALSE),"")
)</f>
        <v/>
      </c>
      <c r="AH803" s="5" t="str">
        <f>_xlfn.TEXTJOIN("#",TRUE,
IFERROR(VLOOKUP($F803,all_tags[topic],1,FALSE),""),
IFERROR(VLOOKUP($G803,all_tags[topic],1,FALSE),""),
IFERROR(VLOOKUP($H803,all_tags[topic],1,FALSE),""),
IFERROR(VLOOKUP($I803,all_tags[topic],1,FALSE),""),
IFERROR(VLOOKUP($J803,all_tags[topic],1,FALSE),""),
IFERROR(VLOOKUP($K803,all_tags[topic],1,FALSE),""),
IFERROR(VLOOKUP($L803,all_tags[topic],1,FALSE),""),
IFERROR(VLOOKUP($M803,all_tags[topic],1,FALSE),""),
IFERROR(VLOOKUP($N803,all_tags[topic],1,FALSE),""),
IFERROR(VLOOKUP($O803,all_tags[topic],1,FALSE),"")
)</f>
        <v>method#technique</v>
      </c>
      <c r="AI803" s="5" t="str">
        <f>_xlfn.TEXTJOIN("#",TRUE,
IFERROR(VLOOKUP($F803,all_tags[area],1,FALSE),""),
IFERROR(VLOOKUP($G803,all_tags[area],1,FALSE),""),
IFERROR(VLOOKUP($H803,all_tags[area],1,FALSE),""),
IFERROR(VLOOKUP($I803,all_tags[area],1,FALSE),""),
IFERROR(VLOOKUP($J803,all_tags[area],1,FALSE),""),
IFERROR(VLOOKUP($K803,all_tags[area],1,FALSE),""),
IFERROR(VLOOKUP($L803,all_tags[area],1,FALSE),""),
IFERROR(VLOOKUP($M803,all_tags[area],1,FALSE),""),
IFERROR(VLOOKUP($N803,all_tags[area],1,FALSE),""),
IFERROR(VLOOKUP($O803,all_tags[area],1,FALSE),"")
)</f>
        <v>statistics</v>
      </c>
      <c r="AJ803" s="5" t="str">
        <f>_xlfn.TEXTJOIN("#",TRUE,
IFERROR(VLOOKUP($F803,all_tags[technology],1,FALSE),""),
IFERROR(VLOOKUP($G803,all_tags[technology],1,FALSE),""),
IFERROR(VLOOKUP($H803,all_tags[technology],1,FALSE),""),
IFERROR(VLOOKUP($I803,all_tags[technology],1,FALSE),""),
IFERROR(VLOOKUP($J803,all_tags[technology],1,FALSE),""),
IFERROR(VLOOKUP($K803,all_tags[technology],1,FALSE),""),
IFERROR(VLOOKUP($L803,all_tags[technology],1,FALSE),""),
IFERROR(VLOOKUP($M803,all_tags[technology],1,FALSE),""),
IFERROR(VLOOKUP($N803,all_tags[technology],1,FALSE),""),
IFERROR(VLOOKUP($O803,all_tags[technology],1,FALSE),"")
)</f>
        <v/>
      </c>
      <c r="AK803" s="5" t="str">
        <f>_xlfn.TEXTJOIN("#",TRUE,
IFERROR(VLOOKUP($F803,all_tags[other],1,FALSE),""),
IFERROR(VLOOKUP($G803,all_tags[other],1,FALSE),""),
IFERROR(VLOOKUP($H803,all_tags[other],1,FALSE),""),
IFERROR(VLOOKUP($I803,all_tags[other],1,FALSE),""),
IFERROR(VLOOKUP($J803,all_tags[other],1,FALSE),""),
IFERROR(VLOOKUP($K803,all_tags[other],1,FALSE),""),
IFERROR(VLOOKUP($L803,all_tags[other],1,FALSE),""),
IFERROR(VLOOKUP($M803,all_tags[other],1,FALSE),""),
IFERROR(VLOOKUP($N803,all_tags[other],1,FALSE),""),
IFERROR(VLOOKUP($O803,all_tags[other],1,FALSE),"")
)</f>
        <v/>
      </c>
      <c r="AL803" t="str">
        <f t="shared" si="12"/>
        <v>book;method;technique;statistics</v>
      </c>
    </row>
    <row r="804" spans="1:38" x14ac:dyDescent="0.25">
      <c r="A804" t="str">
        <f>source_data[[#This Row],[link_id]]</f>
        <v>L01665</v>
      </c>
      <c r="B804" t="str">
        <f>source_data[[#This Row],[link]]</f>
        <v>https://www.techradar.com/news/ibm-publishes-wide-ranging-free-data-sets-to-assist-ai-developers</v>
      </c>
      <c r="C804" t="str">
        <f>source_data[[#This Row],[article_title]]</f>
        <v>IBM publishes wide-ranging free data sets to assist AI developers</v>
      </c>
      <c r="D804" t="str">
        <f>source_data[[#This Row],[concatenate]]</f>
        <v>dataset;example</v>
      </c>
      <c r="E804">
        <f>source_data[[#This Row],[tag_count]]</f>
        <v>3</v>
      </c>
      <c r="F804" t="str" cm="1">
        <f t="array" ref="F804:G804">_xlfn.TEXTSPLIT(Table5[[#This Row],[concatenate]],";")</f>
        <v>dataset</v>
      </c>
      <c r="G804" t="str">
        <v>example</v>
      </c>
      <c r="Q804">
        <f>IF(ISBLANK(F804),-1,COUNTIF(all_tags[],F804)-COUNTIF(all_tags[category],F804))</f>
        <v>1</v>
      </c>
      <c r="R804">
        <f>IF(ISBLANK(G804),-1,COUNTIF(all_tags[],G804)-COUNTIF(all_tags[category],G804))</f>
        <v>1</v>
      </c>
      <c r="S804">
        <f>IF(ISBLANK(H804),-1,COUNTIF(all_tags[],H804)-COUNTIF(all_tags[category],H804))</f>
        <v>-1</v>
      </c>
      <c r="T804">
        <f>IF(ISBLANK(I804),-1,COUNTIF(all_tags[],I804)-COUNTIF(all_tags[category],I804))</f>
        <v>-1</v>
      </c>
      <c r="U804">
        <f>IF(ISBLANK(J804),-1,COUNTIF(all_tags[],J804)-COUNTIF(all_tags[category],J804))</f>
        <v>-1</v>
      </c>
      <c r="V804">
        <f>IF(ISBLANK(K804),-1,COUNTIF(all_tags[],K804)-COUNTIF(all_tags[category],K804))</f>
        <v>-1</v>
      </c>
      <c r="W804">
        <f>IF(ISBLANK(L804),-1,COUNTIF(all_tags[],L804)-COUNTIF(all_tags[category],L804))</f>
        <v>-1</v>
      </c>
      <c r="X804">
        <f>IF(ISBLANK(M804),-1,COUNTIF(all_tags[],M804)-COUNTIF(all_tags[category],M804))</f>
        <v>-1</v>
      </c>
      <c r="Y804">
        <f>IF(ISBLANK(N804),-1,COUNTIF(all_tags[],N804)-COUNTIF(all_tags[category],N804))</f>
        <v>-1</v>
      </c>
      <c r="Z804">
        <f>IF(ISBLANK(O804),-1,COUNTIF(all_tags[],O804)-COUNTIF(all_tags[category],O804))</f>
        <v>-1</v>
      </c>
      <c r="AB804" t="str">
        <f>Table5[[#This Row],[link_id]]</f>
        <v>L01665</v>
      </c>
      <c r="AC804" s="5" t="str">
        <f>_xlfn.TEXTJOIN("#",TRUE,
IFERROR(VLOOKUP($F804,all_tags[format],1,FALSE),""),
IFERROR(VLOOKUP($G804,all_tags[format],1,FALSE),""),
IFERROR(VLOOKUP($H804,all_tags[format],1,FALSE),""),
IFERROR(VLOOKUP($I804,all_tags[format],1,FALSE),""),
IFERROR(VLOOKUP($J804,all_tags[format],1,FALSE),""),
IFERROR(VLOOKUP($K804,all_tags[format],1,FALSE),""),
IFERROR(VLOOKUP($L804,all_tags[format],1,FALSE),""),
IFERROR(VLOOKUP($M804,all_tags[format],1,FALSE),""),
IFERROR(VLOOKUP($N804,all_tags[format],1,FALSE),""),
IFERROR(VLOOKUP($O804,all_tags[format],1,FALSE),"")
)</f>
        <v/>
      </c>
      <c r="AD804" s="5" t="str">
        <f>_xlfn.TEXTJOIN("#",TRUE,
IFERROR(VLOOKUP($F804,all_tags[type],1,FALSE),""),
IFERROR(VLOOKUP($G804,all_tags[type],1,FALSE),""),
IFERROR(VLOOKUP($H804,all_tags[type],1,FALSE),""),
IFERROR(VLOOKUP($I804,all_tags[type],1,FALSE),""),
IFERROR(VLOOKUP($J804,all_tags[type],1,FALSE),""),
IFERROR(VLOOKUP($K804,all_tags[type],1,FALSE),""),
IFERROR(VLOOKUP($L804,all_tags[type],1,FALSE),""),
IFERROR(VLOOKUP($M804,all_tags[type],1,FALSE),""),
IFERROR(VLOOKUP($N804,all_tags[type],1,FALSE),""),
IFERROR(VLOOKUP($O804,all_tags[type],1,FALSE),"")
)</f>
        <v>dataset</v>
      </c>
      <c r="AE804" s="5" t="str">
        <f>_xlfn.TEXTJOIN("#",TRUE,
IFERROR(VLOOKUP($F804,all_tags[level],1,FALSE),""),
IFERROR(VLOOKUP($G804,all_tags[level],1,FALSE),""),
IFERROR(VLOOKUP($H804,all_tags[level],1,FALSE),""),
IFERROR(VLOOKUP($I804,all_tags[level],1,FALSE),""),
IFERROR(VLOOKUP($J804,all_tags[level],1,FALSE),""),
IFERROR(VLOOKUP($K804,all_tags[level],1,FALSE),""),
IFERROR(VLOOKUP($L804,all_tags[level],1,FALSE),""),
IFERROR(VLOOKUP($M804,all_tags[level],1,FALSE),""),
IFERROR(VLOOKUP($N804,all_tags[level],1,FALSE),""),
IFERROR(VLOOKUP($O804,all_tags[level],1,FALSE),"")
)</f>
        <v>example</v>
      </c>
      <c r="AF804" s="5" t="str">
        <f>_xlfn.TEXTJOIN("#",TRUE,
IFERROR(VLOOKUP($F804,all_tags[style],1,FALSE),""),
IFERROR(VLOOKUP($G804,all_tags[style],1,FALSE),""),
IFERROR(VLOOKUP($H804,all_tags[style],1,FALSE),""),
IFERROR(VLOOKUP($I804,all_tags[style],1,FALSE),""),
IFERROR(VLOOKUP($J804,all_tags[style],1,FALSE),""),
IFERROR(VLOOKUP($K804,all_tags[style],1,FALSE),""),
IFERROR(VLOOKUP($L804,all_tags[style],1,FALSE),""),
IFERROR(VLOOKUP($M804,all_tags[style],1,FALSE),""),
IFERROR(VLOOKUP($N804,all_tags[style],1,FALSE),""),
IFERROR(VLOOKUP($O804,all_tags[style],1,FALSE),"")
)</f>
        <v/>
      </c>
      <c r="AG804" s="5" t="str">
        <f>_xlfn.TEXTJOIN("#",TRUE,
IFERROR(VLOOKUP($F804,all_tags[theme],1,FALSE),""),
IFERROR(VLOOKUP($G804,all_tags[theme],1,FALSE),""),
IFERROR(VLOOKUP($H804,all_tags[theme],1,FALSE),""),
IFERROR(VLOOKUP($I804,all_tags[theme],1,FALSE),""),
IFERROR(VLOOKUP($J804,all_tags[theme],1,FALSE),""),
IFERROR(VLOOKUP($K804,all_tags[theme],1,FALSE),""),
IFERROR(VLOOKUP($L804,all_tags[theme],1,FALSE),""),
IFERROR(VLOOKUP($M804,all_tags[theme],1,FALSE),""),
IFERROR(VLOOKUP($N804,all_tags[theme],1,FALSE),""),
IFERROR(VLOOKUP($O804,all_tags[theme],1,FALSE),"")
)</f>
        <v/>
      </c>
      <c r="AH804" s="5" t="str">
        <f>_xlfn.TEXTJOIN("#",TRUE,
IFERROR(VLOOKUP($F804,all_tags[topic],1,FALSE),""),
IFERROR(VLOOKUP($G804,all_tags[topic],1,FALSE),""),
IFERROR(VLOOKUP($H804,all_tags[topic],1,FALSE),""),
IFERROR(VLOOKUP($I804,all_tags[topic],1,FALSE),""),
IFERROR(VLOOKUP($J804,all_tags[topic],1,FALSE),""),
IFERROR(VLOOKUP($K804,all_tags[topic],1,FALSE),""),
IFERROR(VLOOKUP($L804,all_tags[topic],1,FALSE),""),
IFERROR(VLOOKUP($M804,all_tags[topic],1,FALSE),""),
IFERROR(VLOOKUP($N804,all_tags[topic],1,FALSE),""),
IFERROR(VLOOKUP($O804,all_tags[topic],1,FALSE),"")
)</f>
        <v/>
      </c>
      <c r="AI804" s="5" t="str">
        <f>_xlfn.TEXTJOIN("#",TRUE,
IFERROR(VLOOKUP($F804,all_tags[area],1,FALSE),""),
IFERROR(VLOOKUP($G804,all_tags[area],1,FALSE),""),
IFERROR(VLOOKUP($H804,all_tags[area],1,FALSE),""),
IFERROR(VLOOKUP($I804,all_tags[area],1,FALSE),""),
IFERROR(VLOOKUP($J804,all_tags[area],1,FALSE),""),
IFERROR(VLOOKUP($K804,all_tags[area],1,FALSE),""),
IFERROR(VLOOKUP($L804,all_tags[area],1,FALSE),""),
IFERROR(VLOOKUP($M804,all_tags[area],1,FALSE),""),
IFERROR(VLOOKUP($N804,all_tags[area],1,FALSE),""),
IFERROR(VLOOKUP($O804,all_tags[area],1,FALSE),"")
)</f>
        <v/>
      </c>
      <c r="AJ804" s="5" t="str">
        <f>_xlfn.TEXTJOIN("#",TRUE,
IFERROR(VLOOKUP($F804,all_tags[technology],1,FALSE),""),
IFERROR(VLOOKUP($G804,all_tags[technology],1,FALSE),""),
IFERROR(VLOOKUP($H804,all_tags[technology],1,FALSE),""),
IFERROR(VLOOKUP($I804,all_tags[technology],1,FALSE),""),
IFERROR(VLOOKUP($J804,all_tags[technology],1,FALSE),""),
IFERROR(VLOOKUP($K804,all_tags[technology],1,FALSE),""),
IFERROR(VLOOKUP($L804,all_tags[technology],1,FALSE),""),
IFERROR(VLOOKUP($M804,all_tags[technology],1,FALSE),""),
IFERROR(VLOOKUP($N804,all_tags[technology],1,FALSE),""),
IFERROR(VLOOKUP($O804,all_tags[technology],1,FALSE),"")
)</f>
        <v/>
      </c>
      <c r="AK804" s="5" t="str">
        <f>_xlfn.TEXTJOIN("#",TRUE,
IFERROR(VLOOKUP($F804,all_tags[other],1,FALSE),""),
IFERROR(VLOOKUP($G804,all_tags[other],1,FALSE),""),
IFERROR(VLOOKUP($H804,all_tags[other],1,FALSE),""),
IFERROR(VLOOKUP($I804,all_tags[other],1,FALSE),""),
IFERROR(VLOOKUP($J804,all_tags[other],1,FALSE),""),
IFERROR(VLOOKUP($K804,all_tags[other],1,FALSE),""),
IFERROR(VLOOKUP($L804,all_tags[other],1,FALSE),""),
IFERROR(VLOOKUP($M804,all_tags[other],1,FALSE),""),
IFERROR(VLOOKUP($N804,all_tags[other],1,FALSE),""),
IFERROR(VLOOKUP($O804,all_tags[other],1,FALSE),"")
)</f>
        <v/>
      </c>
      <c r="AL804" t="str">
        <f t="shared" si="12"/>
        <v>dataset;example</v>
      </c>
    </row>
    <row r="805" spans="1:38" ht="30" x14ac:dyDescent="0.25">
      <c r="A805" t="str">
        <f>source_data[[#This Row],[link_id]]</f>
        <v>L01666</v>
      </c>
      <c r="B805" t="str">
        <f>source_data[[#This Row],[link]]</f>
        <v>https://www.r-bloggers.com/reasons-why-data-science-projects-are-not-always-successful-part-1/</v>
      </c>
      <c r="C805" t="str">
        <f>source_data[[#This Row],[article_title]]</f>
        <v>Reasons why data science projects are not always successful – Part 1</v>
      </c>
      <c r="D805" t="str">
        <f>source_data[[#This Row],[concatenate]]</f>
        <v>article;cautionary-tale;dubious;data-science;pitfall;methodology</v>
      </c>
      <c r="E805">
        <f>source_data[[#This Row],[tag_count]]</f>
        <v>5</v>
      </c>
      <c r="F805" t="str" cm="1">
        <f t="array" ref="F805:K805">_xlfn.TEXTSPLIT(Table5[[#This Row],[concatenate]],";")</f>
        <v>article</v>
      </c>
      <c r="G805" t="str">
        <v>cautionary-tale</v>
      </c>
      <c r="H805" t="str">
        <v>dubious</v>
      </c>
      <c r="I805" t="str">
        <v>data-science</v>
      </c>
      <c r="J805" t="str">
        <v>pitfall</v>
      </c>
      <c r="K805" t="str">
        <v>methodology</v>
      </c>
      <c r="Q805">
        <f>IF(ISBLANK(F805),-1,COUNTIF(all_tags[],F805)-COUNTIF(all_tags[category],F805))</f>
        <v>1</v>
      </c>
      <c r="R805">
        <f>IF(ISBLANK(G805),-1,COUNTIF(all_tags[],G805)-COUNTIF(all_tags[category],G805))</f>
        <v>1</v>
      </c>
      <c r="S805">
        <f>IF(ISBLANK(H805),-1,COUNTIF(all_tags[],H805)-COUNTIF(all_tags[category],H805))</f>
        <v>1</v>
      </c>
      <c r="T805">
        <f>IF(ISBLANK(I805),-1,COUNTIF(all_tags[],I805)-COUNTIF(all_tags[category],I805))</f>
        <v>1</v>
      </c>
      <c r="U805">
        <f>IF(ISBLANK(J805),-1,COUNTIF(all_tags[],J805)-COUNTIF(all_tags[category],J805))</f>
        <v>1</v>
      </c>
      <c r="V805">
        <f>IF(ISBLANK(K805),-1,COUNTIF(all_tags[],K805)-COUNTIF(all_tags[category],K805))</f>
        <v>1</v>
      </c>
      <c r="W805">
        <f>IF(ISBLANK(L805),-1,COUNTIF(all_tags[],L805)-COUNTIF(all_tags[category],L805))</f>
        <v>-1</v>
      </c>
      <c r="X805">
        <f>IF(ISBLANK(M805),-1,COUNTIF(all_tags[],M805)-COUNTIF(all_tags[category],M805))</f>
        <v>-1</v>
      </c>
      <c r="Y805">
        <f>IF(ISBLANK(N805),-1,COUNTIF(all_tags[],N805)-COUNTIF(all_tags[category],N805))</f>
        <v>-1</v>
      </c>
      <c r="Z805">
        <f>IF(ISBLANK(O805),-1,COUNTIF(all_tags[],O805)-COUNTIF(all_tags[category],O805))</f>
        <v>-1</v>
      </c>
      <c r="AB805" t="str">
        <f>Table5[[#This Row],[link_id]]</f>
        <v>L01666</v>
      </c>
      <c r="AC805" s="5" t="str">
        <f>_xlfn.TEXTJOIN("#",TRUE,
IFERROR(VLOOKUP($F805,all_tags[format],1,FALSE),""),
IFERROR(VLOOKUP($G805,all_tags[format],1,FALSE),""),
IFERROR(VLOOKUP($H805,all_tags[format],1,FALSE),""),
IFERROR(VLOOKUP($I805,all_tags[format],1,FALSE),""),
IFERROR(VLOOKUP($J805,all_tags[format],1,FALSE),""),
IFERROR(VLOOKUP($K805,all_tags[format],1,FALSE),""),
IFERROR(VLOOKUP($L805,all_tags[format],1,FALSE),""),
IFERROR(VLOOKUP($M805,all_tags[format],1,FALSE),""),
IFERROR(VLOOKUP($N805,all_tags[format],1,FALSE),""),
IFERROR(VLOOKUP($O805,all_tags[format],1,FALSE),"")
)</f>
        <v>article</v>
      </c>
      <c r="AD805" s="5" t="str">
        <f>_xlfn.TEXTJOIN("#",TRUE,
IFERROR(VLOOKUP($F805,all_tags[type],1,FALSE),""),
IFERROR(VLOOKUP($G805,all_tags[type],1,FALSE),""),
IFERROR(VLOOKUP($H805,all_tags[type],1,FALSE),""),
IFERROR(VLOOKUP($I805,all_tags[type],1,FALSE),""),
IFERROR(VLOOKUP($J805,all_tags[type],1,FALSE),""),
IFERROR(VLOOKUP($K805,all_tags[type],1,FALSE),""),
IFERROR(VLOOKUP($L805,all_tags[type],1,FALSE),""),
IFERROR(VLOOKUP($M805,all_tags[type],1,FALSE),""),
IFERROR(VLOOKUP($N805,all_tags[type],1,FALSE),""),
IFERROR(VLOOKUP($O805,all_tags[type],1,FALSE),"")
)</f>
        <v/>
      </c>
      <c r="AE805" s="5" t="str">
        <f>_xlfn.TEXTJOIN("#",TRUE,
IFERROR(VLOOKUP($F805,all_tags[level],1,FALSE),""),
IFERROR(VLOOKUP($G805,all_tags[level],1,FALSE),""),
IFERROR(VLOOKUP($H805,all_tags[level],1,FALSE),""),
IFERROR(VLOOKUP($I805,all_tags[level],1,FALSE),""),
IFERROR(VLOOKUP($J805,all_tags[level],1,FALSE),""),
IFERROR(VLOOKUP($K805,all_tags[level],1,FALSE),""),
IFERROR(VLOOKUP($L805,all_tags[level],1,FALSE),""),
IFERROR(VLOOKUP($M805,all_tags[level],1,FALSE),""),
IFERROR(VLOOKUP($N805,all_tags[level],1,FALSE),""),
IFERROR(VLOOKUP($O805,all_tags[level],1,FALSE),"")
)</f>
        <v/>
      </c>
      <c r="AF805" s="5" t="str">
        <f>_xlfn.TEXTJOIN("#",TRUE,
IFERROR(VLOOKUP($F805,all_tags[style],1,FALSE),""),
IFERROR(VLOOKUP($G805,all_tags[style],1,FALSE),""),
IFERROR(VLOOKUP($H805,all_tags[style],1,FALSE),""),
IFERROR(VLOOKUP($I805,all_tags[style],1,FALSE),""),
IFERROR(VLOOKUP($J805,all_tags[style],1,FALSE),""),
IFERROR(VLOOKUP($K805,all_tags[style],1,FALSE),""),
IFERROR(VLOOKUP($L805,all_tags[style],1,FALSE),""),
IFERROR(VLOOKUP($M805,all_tags[style],1,FALSE),""),
IFERROR(VLOOKUP($N805,all_tags[style],1,FALSE),""),
IFERROR(VLOOKUP($O805,all_tags[style],1,FALSE),"")
)</f>
        <v>cautionary-tale#dubious</v>
      </c>
      <c r="AG805" s="5" t="str">
        <f>_xlfn.TEXTJOIN("#",TRUE,
IFERROR(VLOOKUP($F805,all_tags[theme],1,FALSE),""),
IFERROR(VLOOKUP($G805,all_tags[theme],1,FALSE),""),
IFERROR(VLOOKUP($H805,all_tags[theme],1,FALSE),""),
IFERROR(VLOOKUP($I805,all_tags[theme],1,FALSE),""),
IFERROR(VLOOKUP($J805,all_tags[theme],1,FALSE),""),
IFERROR(VLOOKUP($K805,all_tags[theme],1,FALSE),""),
IFERROR(VLOOKUP($L805,all_tags[theme],1,FALSE),""),
IFERROR(VLOOKUP($M805,all_tags[theme],1,FALSE),""),
IFERROR(VLOOKUP($N805,all_tags[theme],1,FALSE),""),
IFERROR(VLOOKUP($O805,all_tags[theme],1,FALSE),"")
)</f>
        <v>data-science#pitfall</v>
      </c>
      <c r="AH805" s="5" t="str">
        <f>_xlfn.TEXTJOIN("#",TRUE,
IFERROR(VLOOKUP($F805,all_tags[topic],1,FALSE),""),
IFERROR(VLOOKUP($G805,all_tags[topic],1,FALSE),""),
IFERROR(VLOOKUP($H805,all_tags[topic],1,FALSE),""),
IFERROR(VLOOKUP($I805,all_tags[topic],1,FALSE),""),
IFERROR(VLOOKUP($J805,all_tags[topic],1,FALSE),""),
IFERROR(VLOOKUP($K805,all_tags[topic],1,FALSE),""),
IFERROR(VLOOKUP($L805,all_tags[topic],1,FALSE),""),
IFERROR(VLOOKUP($M805,all_tags[topic],1,FALSE),""),
IFERROR(VLOOKUP($N805,all_tags[topic],1,FALSE),""),
IFERROR(VLOOKUP($O805,all_tags[topic],1,FALSE),"")
)</f>
        <v>methodology</v>
      </c>
      <c r="AI805" s="5" t="str">
        <f>_xlfn.TEXTJOIN("#",TRUE,
IFERROR(VLOOKUP($F805,all_tags[area],1,FALSE),""),
IFERROR(VLOOKUP($G805,all_tags[area],1,FALSE),""),
IFERROR(VLOOKUP($H805,all_tags[area],1,FALSE),""),
IFERROR(VLOOKUP($I805,all_tags[area],1,FALSE),""),
IFERROR(VLOOKUP($J805,all_tags[area],1,FALSE),""),
IFERROR(VLOOKUP($K805,all_tags[area],1,FALSE),""),
IFERROR(VLOOKUP($L805,all_tags[area],1,FALSE),""),
IFERROR(VLOOKUP($M805,all_tags[area],1,FALSE),""),
IFERROR(VLOOKUP($N805,all_tags[area],1,FALSE),""),
IFERROR(VLOOKUP($O805,all_tags[area],1,FALSE),"")
)</f>
        <v/>
      </c>
      <c r="AJ805" s="5" t="str">
        <f>_xlfn.TEXTJOIN("#",TRUE,
IFERROR(VLOOKUP($F805,all_tags[technology],1,FALSE),""),
IFERROR(VLOOKUP($G805,all_tags[technology],1,FALSE),""),
IFERROR(VLOOKUP($H805,all_tags[technology],1,FALSE),""),
IFERROR(VLOOKUP($I805,all_tags[technology],1,FALSE),""),
IFERROR(VLOOKUP($J805,all_tags[technology],1,FALSE),""),
IFERROR(VLOOKUP($K805,all_tags[technology],1,FALSE),""),
IFERROR(VLOOKUP($L805,all_tags[technology],1,FALSE),""),
IFERROR(VLOOKUP($M805,all_tags[technology],1,FALSE),""),
IFERROR(VLOOKUP($N805,all_tags[technology],1,FALSE),""),
IFERROR(VLOOKUP($O805,all_tags[technology],1,FALSE),"")
)</f>
        <v/>
      </c>
      <c r="AK805" s="5" t="str">
        <f>_xlfn.TEXTJOIN("#",TRUE,
IFERROR(VLOOKUP($F805,all_tags[other],1,FALSE),""),
IFERROR(VLOOKUP($G805,all_tags[other],1,FALSE),""),
IFERROR(VLOOKUP($H805,all_tags[other],1,FALSE),""),
IFERROR(VLOOKUP($I805,all_tags[other],1,FALSE),""),
IFERROR(VLOOKUP($J805,all_tags[other],1,FALSE),""),
IFERROR(VLOOKUP($K805,all_tags[other],1,FALSE),""),
IFERROR(VLOOKUP($L805,all_tags[other],1,FALSE),""),
IFERROR(VLOOKUP($M805,all_tags[other],1,FALSE),""),
IFERROR(VLOOKUP($N805,all_tags[other],1,FALSE),""),
IFERROR(VLOOKUP($O805,all_tags[other],1,FALSE),"")
)</f>
        <v/>
      </c>
      <c r="AL805" t="str">
        <f t="shared" si="12"/>
        <v>article;cautionary-tale;dubious;data-science;pitfall;methodology</v>
      </c>
    </row>
    <row r="806" spans="1:38" x14ac:dyDescent="0.25">
      <c r="A806" t="str">
        <f>source_data[[#This Row],[link_id]]</f>
        <v>L01667</v>
      </c>
      <c r="B806" t="str">
        <f>source_data[[#This Row],[link]]</f>
        <v>https://eos.org/features/visualizing-science-how-color-determines-what-we-see</v>
      </c>
      <c r="C806" t="str">
        <f>source_data[[#This Row],[article_title]]</f>
        <v>Visualizing Science: How Color Determines What We See</v>
      </c>
      <c r="D806" t="str">
        <f>source_data[[#This Row],[concatenate]]</f>
        <v>article;explainer;data-viz;tool;colour;science</v>
      </c>
      <c r="E806">
        <f>source_data[[#This Row],[tag_count]]</f>
        <v>7</v>
      </c>
      <c r="F806" t="str" cm="1">
        <f t="array" ref="F806:K806">_xlfn.TEXTSPLIT(Table5[[#This Row],[concatenate]],";")</f>
        <v>article</v>
      </c>
      <c r="G806" t="str">
        <v>explainer</v>
      </c>
      <c r="H806" t="str">
        <v>data-viz</v>
      </c>
      <c r="I806" t="str">
        <v>tool</v>
      </c>
      <c r="J806" t="str">
        <v>colour</v>
      </c>
      <c r="K806" t="str">
        <v>science</v>
      </c>
      <c r="Q806">
        <f>IF(ISBLANK(F806),-1,COUNTIF(all_tags[],F806)-COUNTIF(all_tags[category],F806))</f>
        <v>1</v>
      </c>
      <c r="R806">
        <f>IF(ISBLANK(G806),-1,COUNTIF(all_tags[],G806)-COUNTIF(all_tags[category],G806))</f>
        <v>1</v>
      </c>
      <c r="S806">
        <f>IF(ISBLANK(H806),-1,COUNTIF(all_tags[],H806)-COUNTIF(all_tags[category],H806))</f>
        <v>1</v>
      </c>
      <c r="T806">
        <f>IF(ISBLANK(I806),-1,COUNTIF(all_tags[],I806)-COUNTIF(all_tags[category],I806))</f>
        <v>1</v>
      </c>
      <c r="U806">
        <f>IF(ISBLANK(J806),-1,COUNTIF(all_tags[],J806)-COUNTIF(all_tags[category],J806))</f>
        <v>1</v>
      </c>
      <c r="V806">
        <f>IF(ISBLANK(K806),-1,COUNTIF(all_tags[],K806)-COUNTIF(all_tags[category],K806))</f>
        <v>1</v>
      </c>
      <c r="W806">
        <f>IF(ISBLANK(L806),-1,COUNTIF(all_tags[],L806)-COUNTIF(all_tags[category],L806))</f>
        <v>-1</v>
      </c>
      <c r="X806">
        <f>IF(ISBLANK(M806),-1,COUNTIF(all_tags[],M806)-COUNTIF(all_tags[category],M806))</f>
        <v>-1</v>
      </c>
      <c r="Y806">
        <f>IF(ISBLANK(N806),-1,COUNTIF(all_tags[],N806)-COUNTIF(all_tags[category],N806))</f>
        <v>-1</v>
      </c>
      <c r="Z806">
        <f>IF(ISBLANK(O806),-1,COUNTIF(all_tags[],O806)-COUNTIF(all_tags[category],O806))</f>
        <v>-1</v>
      </c>
      <c r="AB806" t="str">
        <f>Table5[[#This Row],[link_id]]</f>
        <v>L01667</v>
      </c>
      <c r="AC806" s="5" t="str">
        <f>_xlfn.TEXTJOIN("#",TRUE,
IFERROR(VLOOKUP($F806,all_tags[format],1,FALSE),""),
IFERROR(VLOOKUP($G806,all_tags[format],1,FALSE),""),
IFERROR(VLOOKUP($H806,all_tags[format],1,FALSE),""),
IFERROR(VLOOKUP($I806,all_tags[format],1,FALSE),""),
IFERROR(VLOOKUP($J806,all_tags[format],1,FALSE),""),
IFERROR(VLOOKUP($K806,all_tags[format],1,FALSE),""),
IFERROR(VLOOKUP($L806,all_tags[format],1,FALSE),""),
IFERROR(VLOOKUP($M806,all_tags[format],1,FALSE),""),
IFERROR(VLOOKUP($N806,all_tags[format],1,FALSE),""),
IFERROR(VLOOKUP($O806,all_tags[format],1,FALSE),"")
)</f>
        <v>article</v>
      </c>
      <c r="AD806" s="5" t="str">
        <f>_xlfn.TEXTJOIN("#",TRUE,
IFERROR(VLOOKUP($F806,all_tags[type],1,FALSE),""),
IFERROR(VLOOKUP($G806,all_tags[type],1,FALSE),""),
IFERROR(VLOOKUP($H806,all_tags[type],1,FALSE),""),
IFERROR(VLOOKUP($I806,all_tags[type],1,FALSE),""),
IFERROR(VLOOKUP($J806,all_tags[type],1,FALSE),""),
IFERROR(VLOOKUP($K806,all_tags[type],1,FALSE),""),
IFERROR(VLOOKUP($L806,all_tags[type],1,FALSE),""),
IFERROR(VLOOKUP($M806,all_tags[type],1,FALSE),""),
IFERROR(VLOOKUP($N806,all_tags[type],1,FALSE),""),
IFERROR(VLOOKUP($O806,all_tags[type],1,FALSE),"")
)</f>
        <v/>
      </c>
      <c r="AE806" s="5" t="str">
        <f>_xlfn.TEXTJOIN("#",TRUE,
IFERROR(VLOOKUP($F806,all_tags[level],1,FALSE),""),
IFERROR(VLOOKUP($G806,all_tags[level],1,FALSE),""),
IFERROR(VLOOKUP($H806,all_tags[level],1,FALSE),""),
IFERROR(VLOOKUP($I806,all_tags[level],1,FALSE),""),
IFERROR(VLOOKUP($J806,all_tags[level],1,FALSE),""),
IFERROR(VLOOKUP($K806,all_tags[level],1,FALSE),""),
IFERROR(VLOOKUP($L806,all_tags[level],1,FALSE),""),
IFERROR(VLOOKUP($M806,all_tags[level],1,FALSE),""),
IFERROR(VLOOKUP($N806,all_tags[level],1,FALSE),""),
IFERROR(VLOOKUP($O806,all_tags[level],1,FALSE),"")
)</f>
        <v>explainer</v>
      </c>
      <c r="AF806" s="5" t="str">
        <f>_xlfn.TEXTJOIN("#",TRUE,
IFERROR(VLOOKUP($F806,all_tags[style],1,FALSE),""),
IFERROR(VLOOKUP($G806,all_tags[style],1,FALSE),""),
IFERROR(VLOOKUP($H806,all_tags[style],1,FALSE),""),
IFERROR(VLOOKUP($I806,all_tags[style],1,FALSE),""),
IFERROR(VLOOKUP($J806,all_tags[style],1,FALSE),""),
IFERROR(VLOOKUP($K806,all_tags[style],1,FALSE),""),
IFERROR(VLOOKUP($L806,all_tags[style],1,FALSE),""),
IFERROR(VLOOKUP($M806,all_tags[style],1,FALSE),""),
IFERROR(VLOOKUP($N806,all_tags[style],1,FALSE),""),
IFERROR(VLOOKUP($O806,all_tags[style],1,FALSE),"")
)</f>
        <v/>
      </c>
      <c r="AG806" s="5" t="str">
        <f>_xlfn.TEXTJOIN("#",TRUE,
IFERROR(VLOOKUP($F806,all_tags[theme],1,FALSE),""),
IFERROR(VLOOKUP($G806,all_tags[theme],1,FALSE),""),
IFERROR(VLOOKUP($H806,all_tags[theme],1,FALSE),""),
IFERROR(VLOOKUP($I806,all_tags[theme],1,FALSE),""),
IFERROR(VLOOKUP($J806,all_tags[theme],1,FALSE),""),
IFERROR(VLOOKUP($K806,all_tags[theme],1,FALSE),""),
IFERROR(VLOOKUP($L806,all_tags[theme],1,FALSE),""),
IFERROR(VLOOKUP($M806,all_tags[theme],1,FALSE),""),
IFERROR(VLOOKUP($N806,all_tags[theme],1,FALSE),""),
IFERROR(VLOOKUP($O806,all_tags[theme],1,FALSE),"")
)</f>
        <v>data-viz</v>
      </c>
      <c r="AH806" s="5" t="str">
        <f>_xlfn.TEXTJOIN("#",TRUE,
IFERROR(VLOOKUP($F806,all_tags[topic],1,FALSE),""),
IFERROR(VLOOKUP($G806,all_tags[topic],1,FALSE),""),
IFERROR(VLOOKUP($H806,all_tags[topic],1,FALSE),""),
IFERROR(VLOOKUP($I806,all_tags[topic],1,FALSE),""),
IFERROR(VLOOKUP($J806,all_tags[topic],1,FALSE),""),
IFERROR(VLOOKUP($K806,all_tags[topic],1,FALSE),""),
IFERROR(VLOOKUP($L806,all_tags[topic],1,FALSE),""),
IFERROR(VLOOKUP($M806,all_tags[topic],1,FALSE),""),
IFERROR(VLOOKUP($N806,all_tags[topic],1,FALSE),""),
IFERROR(VLOOKUP($O806,all_tags[topic],1,FALSE),"")
)</f>
        <v>tool</v>
      </c>
      <c r="AI806" s="5" t="str">
        <f>_xlfn.TEXTJOIN("#",TRUE,
IFERROR(VLOOKUP($F806,all_tags[area],1,FALSE),""),
IFERROR(VLOOKUP($G806,all_tags[area],1,FALSE),""),
IFERROR(VLOOKUP($H806,all_tags[area],1,FALSE),""),
IFERROR(VLOOKUP($I806,all_tags[area],1,FALSE),""),
IFERROR(VLOOKUP($J806,all_tags[area],1,FALSE),""),
IFERROR(VLOOKUP($K806,all_tags[area],1,FALSE),""),
IFERROR(VLOOKUP($L806,all_tags[area],1,FALSE),""),
IFERROR(VLOOKUP($M806,all_tags[area],1,FALSE),""),
IFERROR(VLOOKUP($N806,all_tags[area],1,FALSE),""),
IFERROR(VLOOKUP($O806,all_tags[area],1,FALSE),"")
)</f>
        <v>colour</v>
      </c>
      <c r="AJ806" s="5" t="str">
        <f>_xlfn.TEXTJOIN("#",TRUE,
IFERROR(VLOOKUP($F806,all_tags[technology],1,FALSE),""),
IFERROR(VLOOKUP($G806,all_tags[technology],1,FALSE),""),
IFERROR(VLOOKUP($H806,all_tags[technology],1,FALSE),""),
IFERROR(VLOOKUP($I806,all_tags[technology],1,FALSE),""),
IFERROR(VLOOKUP($J806,all_tags[technology],1,FALSE),""),
IFERROR(VLOOKUP($K806,all_tags[technology],1,FALSE),""),
IFERROR(VLOOKUP($L806,all_tags[technology],1,FALSE),""),
IFERROR(VLOOKUP($M806,all_tags[technology],1,FALSE),""),
IFERROR(VLOOKUP($N806,all_tags[technology],1,FALSE),""),
IFERROR(VLOOKUP($O806,all_tags[technology],1,FALSE),"")
)</f>
        <v/>
      </c>
      <c r="AK806" s="5" t="str">
        <f>_xlfn.TEXTJOIN("#",TRUE,
IFERROR(VLOOKUP($F806,all_tags[other],1,FALSE),""),
IFERROR(VLOOKUP($G806,all_tags[other],1,FALSE),""),
IFERROR(VLOOKUP($H806,all_tags[other],1,FALSE),""),
IFERROR(VLOOKUP($I806,all_tags[other],1,FALSE),""),
IFERROR(VLOOKUP($J806,all_tags[other],1,FALSE),""),
IFERROR(VLOOKUP($K806,all_tags[other],1,FALSE),""),
IFERROR(VLOOKUP($L806,all_tags[other],1,FALSE),""),
IFERROR(VLOOKUP($M806,all_tags[other],1,FALSE),""),
IFERROR(VLOOKUP($N806,all_tags[other],1,FALSE),""),
IFERROR(VLOOKUP($O806,all_tags[other],1,FALSE),"")
)</f>
        <v>science</v>
      </c>
      <c r="AL806" t="str">
        <f t="shared" si="12"/>
        <v>article;explainer;data-viz;tool;colour;science</v>
      </c>
    </row>
    <row r="807" spans="1:38" x14ac:dyDescent="0.25">
      <c r="A807" t="str">
        <f>source_data[[#This Row],[link_id]]</f>
        <v>L01669</v>
      </c>
      <c r="B807" t="str">
        <f>source_data[[#This Row],[link]]</f>
        <v>https://www.iep.utm.edu/pop-sci/</v>
      </c>
      <c r="C807" t="str">
        <f>source_data[[#This Row],[article_title]]</f>
        <v>Karl Popper: Philosophy of Science</v>
      </c>
      <c r="D807" t="str">
        <f>source_data[[#This Row],[concatenate]]</f>
        <v>reference;science;art</v>
      </c>
      <c r="E807">
        <f>source_data[[#This Row],[tag_count]]</f>
        <v>3</v>
      </c>
      <c r="F807" t="str" cm="1">
        <f t="array" ref="F807:H807">_xlfn.TEXTSPLIT(Table5[[#This Row],[concatenate]],";")</f>
        <v>reference</v>
      </c>
      <c r="G807" t="str">
        <v>science</v>
      </c>
      <c r="H807" t="str">
        <v>art</v>
      </c>
      <c r="Q807">
        <f>IF(ISBLANK(F807),-1,COUNTIF(all_tags[],F807)-COUNTIF(all_tags[category],F807))</f>
        <v>1</v>
      </c>
      <c r="R807">
        <f>IF(ISBLANK(G807),-1,COUNTIF(all_tags[],G807)-COUNTIF(all_tags[category],G807))</f>
        <v>1</v>
      </c>
      <c r="S807">
        <f>IF(ISBLANK(H807),-1,COUNTIF(all_tags[],H807)-COUNTIF(all_tags[category],H807))</f>
        <v>1</v>
      </c>
      <c r="T807">
        <f>IF(ISBLANK(I807),-1,COUNTIF(all_tags[],I807)-COUNTIF(all_tags[category],I807))</f>
        <v>-1</v>
      </c>
      <c r="U807">
        <f>IF(ISBLANK(J807),-1,COUNTIF(all_tags[],J807)-COUNTIF(all_tags[category],J807))</f>
        <v>-1</v>
      </c>
      <c r="V807">
        <f>IF(ISBLANK(K807),-1,COUNTIF(all_tags[],K807)-COUNTIF(all_tags[category],K807))</f>
        <v>-1</v>
      </c>
      <c r="W807">
        <f>IF(ISBLANK(L807),-1,COUNTIF(all_tags[],L807)-COUNTIF(all_tags[category],L807))</f>
        <v>-1</v>
      </c>
      <c r="X807">
        <f>IF(ISBLANK(M807),-1,COUNTIF(all_tags[],M807)-COUNTIF(all_tags[category],M807))</f>
        <v>-1</v>
      </c>
      <c r="Y807">
        <f>IF(ISBLANK(N807),-1,COUNTIF(all_tags[],N807)-COUNTIF(all_tags[category],N807))</f>
        <v>-1</v>
      </c>
      <c r="Z807">
        <f>IF(ISBLANK(O807),-1,COUNTIF(all_tags[],O807)-COUNTIF(all_tags[category],O807))</f>
        <v>-1</v>
      </c>
      <c r="AB807" t="str">
        <f>Table5[[#This Row],[link_id]]</f>
        <v>L01669</v>
      </c>
      <c r="AC807" s="5" t="str">
        <f>_xlfn.TEXTJOIN("#",TRUE,
IFERROR(VLOOKUP($F807,all_tags[format],1,FALSE),""),
IFERROR(VLOOKUP($G807,all_tags[format],1,FALSE),""),
IFERROR(VLOOKUP($H807,all_tags[format],1,FALSE),""),
IFERROR(VLOOKUP($I807,all_tags[format],1,FALSE),""),
IFERROR(VLOOKUP($J807,all_tags[format],1,FALSE),""),
IFERROR(VLOOKUP($K807,all_tags[format],1,FALSE),""),
IFERROR(VLOOKUP($L807,all_tags[format],1,FALSE),""),
IFERROR(VLOOKUP($M807,all_tags[format],1,FALSE),""),
IFERROR(VLOOKUP($N807,all_tags[format],1,FALSE),""),
IFERROR(VLOOKUP($O807,all_tags[format],1,FALSE),"")
)</f>
        <v/>
      </c>
      <c r="AD807" s="5" t="str">
        <f>_xlfn.TEXTJOIN("#",TRUE,
IFERROR(VLOOKUP($F807,all_tags[type],1,FALSE),""),
IFERROR(VLOOKUP($G807,all_tags[type],1,FALSE),""),
IFERROR(VLOOKUP($H807,all_tags[type],1,FALSE),""),
IFERROR(VLOOKUP($I807,all_tags[type],1,FALSE),""),
IFERROR(VLOOKUP($J807,all_tags[type],1,FALSE),""),
IFERROR(VLOOKUP($K807,all_tags[type],1,FALSE),""),
IFERROR(VLOOKUP($L807,all_tags[type],1,FALSE),""),
IFERROR(VLOOKUP($M807,all_tags[type],1,FALSE),""),
IFERROR(VLOOKUP($N807,all_tags[type],1,FALSE),""),
IFERROR(VLOOKUP($O807,all_tags[type],1,FALSE),"")
)</f>
        <v>reference</v>
      </c>
      <c r="AE807" s="5" t="str">
        <f>_xlfn.TEXTJOIN("#",TRUE,
IFERROR(VLOOKUP($F807,all_tags[level],1,FALSE),""),
IFERROR(VLOOKUP($G807,all_tags[level],1,FALSE),""),
IFERROR(VLOOKUP($H807,all_tags[level],1,FALSE),""),
IFERROR(VLOOKUP($I807,all_tags[level],1,FALSE),""),
IFERROR(VLOOKUP($J807,all_tags[level],1,FALSE),""),
IFERROR(VLOOKUP($K807,all_tags[level],1,FALSE),""),
IFERROR(VLOOKUP($L807,all_tags[level],1,FALSE),""),
IFERROR(VLOOKUP($M807,all_tags[level],1,FALSE),""),
IFERROR(VLOOKUP($N807,all_tags[level],1,FALSE),""),
IFERROR(VLOOKUP($O807,all_tags[level],1,FALSE),"")
)</f>
        <v/>
      </c>
      <c r="AF807" s="5" t="str">
        <f>_xlfn.TEXTJOIN("#",TRUE,
IFERROR(VLOOKUP($F807,all_tags[style],1,FALSE),""),
IFERROR(VLOOKUP($G807,all_tags[style],1,FALSE),""),
IFERROR(VLOOKUP($H807,all_tags[style],1,FALSE),""),
IFERROR(VLOOKUP($I807,all_tags[style],1,FALSE),""),
IFERROR(VLOOKUP($J807,all_tags[style],1,FALSE),""),
IFERROR(VLOOKUP($K807,all_tags[style],1,FALSE),""),
IFERROR(VLOOKUP($L807,all_tags[style],1,FALSE),""),
IFERROR(VLOOKUP($M807,all_tags[style],1,FALSE),""),
IFERROR(VLOOKUP($N807,all_tags[style],1,FALSE),""),
IFERROR(VLOOKUP($O807,all_tags[style],1,FALSE),"")
)</f>
        <v/>
      </c>
      <c r="AG807" s="5" t="str">
        <f>_xlfn.TEXTJOIN("#",TRUE,
IFERROR(VLOOKUP($F807,all_tags[theme],1,FALSE),""),
IFERROR(VLOOKUP($G807,all_tags[theme],1,FALSE),""),
IFERROR(VLOOKUP($H807,all_tags[theme],1,FALSE),""),
IFERROR(VLOOKUP($I807,all_tags[theme],1,FALSE),""),
IFERROR(VLOOKUP($J807,all_tags[theme],1,FALSE),""),
IFERROR(VLOOKUP($K807,all_tags[theme],1,FALSE),""),
IFERROR(VLOOKUP($L807,all_tags[theme],1,FALSE),""),
IFERROR(VLOOKUP($M807,all_tags[theme],1,FALSE),""),
IFERROR(VLOOKUP($N807,all_tags[theme],1,FALSE),""),
IFERROR(VLOOKUP($O807,all_tags[theme],1,FALSE),"")
)</f>
        <v/>
      </c>
      <c r="AH807" s="5" t="str">
        <f>_xlfn.TEXTJOIN("#",TRUE,
IFERROR(VLOOKUP($F807,all_tags[topic],1,FALSE),""),
IFERROR(VLOOKUP($G807,all_tags[topic],1,FALSE),""),
IFERROR(VLOOKUP($H807,all_tags[topic],1,FALSE),""),
IFERROR(VLOOKUP($I807,all_tags[topic],1,FALSE),""),
IFERROR(VLOOKUP($J807,all_tags[topic],1,FALSE),""),
IFERROR(VLOOKUP($K807,all_tags[topic],1,FALSE),""),
IFERROR(VLOOKUP($L807,all_tags[topic],1,FALSE),""),
IFERROR(VLOOKUP($M807,all_tags[topic],1,FALSE),""),
IFERROR(VLOOKUP($N807,all_tags[topic],1,FALSE),""),
IFERROR(VLOOKUP($O807,all_tags[topic],1,FALSE),"")
)</f>
        <v/>
      </c>
      <c r="AI807" s="5" t="str">
        <f>_xlfn.TEXTJOIN("#",TRUE,
IFERROR(VLOOKUP($F807,all_tags[area],1,FALSE),""),
IFERROR(VLOOKUP($G807,all_tags[area],1,FALSE),""),
IFERROR(VLOOKUP($H807,all_tags[area],1,FALSE),""),
IFERROR(VLOOKUP($I807,all_tags[area],1,FALSE),""),
IFERROR(VLOOKUP($J807,all_tags[area],1,FALSE),""),
IFERROR(VLOOKUP($K807,all_tags[area],1,FALSE),""),
IFERROR(VLOOKUP($L807,all_tags[area],1,FALSE),""),
IFERROR(VLOOKUP($M807,all_tags[area],1,FALSE),""),
IFERROR(VLOOKUP($N807,all_tags[area],1,FALSE),""),
IFERROR(VLOOKUP($O807,all_tags[area],1,FALSE),"")
)</f>
        <v/>
      </c>
      <c r="AJ807" s="5" t="str">
        <f>_xlfn.TEXTJOIN("#",TRUE,
IFERROR(VLOOKUP($F807,all_tags[technology],1,FALSE),""),
IFERROR(VLOOKUP($G807,all_tags[technology],1,FALSE),""),
IFERROR(VLOOKUP($H807,all_tags[technology],1,FALSE),""),
IFERROR(VLOOKUP($I807,all_tags[technology],1,FALSE),""),
IFERROR(VLOOKUP($J807,all_tags[technology],1,FALSE),""),
IFERROR(VLOOKUP($K807,all_tags[technology],1,FALSE),""),
IFERROR(VLOOKUP($L807,all_tags[technology],1,FALSE),""),
IFERROR(VLOOKUP($M807,all_tags[technology],1,FALSE),""),
IFERROR(VLOOKUP($N807,all_tags[technology],1,FALSE),""),
IFERROR(VLOOKUP($O807,all_tags[technology],1,FALSE),"")
)</f>
        <v/>
      </c>
      <c r="AK807" s="5" t="str">
        <f>_xlfn.TEXTJOIN("#",TRUE,
IFERROR(VLOOKUP($F807,all_tags[other],1,FALSE),""),
IFERROR(VLOOKUP($G807,all_tags[other],1,FALSE),""),
IFERROR(VLOOKUP($H807,all_tags[other],1,FALSE),""),
IFERROR(VLOOKUP($I807,all_tags[other],1,FALSE),""),
IFERROR(VLOOKUP($J807,all_tags[other],1,FALSE),""),
IFERROR(VLOOKUP($K807,all_tags[other],1,FALSE),""),
IFERROR(VLOOKUP($L807,all_tags[other],1,FALSE),""),
IFERROR(VLOOKUP($M807,all_tags[other],1,FALSE),""),
IFERROR(VLOOKUP($N807,all_tags[other],1,FALSE),""),
IFERROR(VLOOKUP($O807,all_tags[other],1,FALSE),"")
)</f>
        <v>science#art</v>
      </c>
      <c r="AL807" t="str">
        <f t="shared" si="12"/>
        <v>reference;science;art</v>
      </c>
    </row>
    <row r="808" spans="1:38" x14ac:dyDescent="0.25">
      <c r="A808" t="str">
        <f>source_data[[#This Row],[link_id]]</f>
        <v>L01672</v>
      </c>
      <c r="B808" t="str">
        <f>source_data[[#This Row],[link]]</f>
        <v>https://www.eurekalert.org/pub_releases/2020-06/danl-abm060520.php</v>
      </c>
      <c r="C808" t="str">
        <f>source_data[[#This Row],[article_title]]</f>
        <v>Artificial brains may need sleep too</v>
      </c>
      <c r="D808" t="str">
        <f>source_data[[#This Row],[concatenate]]</f>
        <v>article;review;ai</v>
      </c>
      <c r="E808">
        <f>source_data[[#This Row],[tag_count]]</f>
        <v>4</v>
      </c>
      <c r="F808" t="str" cm="1">
        <f t="array" ref="F808:H808">_xlfn.TEXTSPLIT(Table5[[#This Row],[concatenate]],";")</f>
        <v>article</v>
      </c>
      <c r="G808" t="str">
        <v>review</v>
      </c>
      <c r="H808" t="str">
        <v>ai</v>
      </c>
      <c r="Q808">
        <f>IF(ISBLANK(F808),-1,COUNTIF(all_tags[],F808)-COUNTIF(all_tags[category],F808))</f>
        <v>1</v>
      </c>
      <c r="R808">
        <f>IF(ISBLANK(G808),-1,COUNTIF(all_tags[],G808)-COUNTIF(all_tags[category],G808))</f>
        <v>1</v>
      </c>
      <c r="S808">
        <f>IF(ISBLANK(H808),-1,COUNTIF(all_tags[],H808)-COUNTIF(all_tags[category],H808))</f>
        <v>1</v>
      </c>
      <c r="T808">
        <f>IF(ISBLANK(I808),-1,COUNTIF(all_tags[],I808)-COUNTIF(all_tags[category],I808))</f>
        <v>-1</v>
      </c>
      <c r="U808">
        <f>IF(ISBLANK(J808),-1,COUNTIF(all_tags[],J808)-COUNTIF(all_tags[category],J808))</f>
        <v>-1</v>
      </c>
      <c r="V808">
        <f>IF(ISBLANK(K808),-1,COUNTIF(all_tags[],K808)-COUNTIF(all_tags[category],K808))</f>
        <v>-1</v>
      </c>
      <c r="W808">
        <f>IF(ISBLANK(L808),-1,COUNTIF(all_tags[],L808)-COUNTIF(all_tags[category],L808))</f>
        <v>-1</v>
      </c>
      <c r="X808">
        <f>IF(ISBLANK(M808),-1,COUNTIF(all_tags[],M808)-COUNTIF(all_tags[category],M808))</f>
        <v>-1</v>
      </c>
      <c r="Y808">
        <f>IF(ISBLANK(N808),-1,COUNTIF(all_tags[],N808)-COUNTIF(all_tags[category],N808))</f>
        <v>-1</v>
      </c>
      <c r="Z808">
        <f>IF(ISBLANK(O808),-1,COUNTIF(all_tags[],O808)-COUNTIF(all_tags[category],O808))</f>
        <v>-1</v>
      </c>
      <c r="AB808" t="str">
        <f>Table5[[#This Row],[link_id]]</f>
        <v>L01672</v>
      </c>
      <c r="AC808" s="5" t="str">
        <f>_xlfn.TEXTJOIN("#",TRUE,
IFERROR(VLOOKUP($F808,all_tags[format],1,FALSE),""),
IFERROR(VLOOKUP($G808,all_tags[format],1,FALSE),""),
IFERROR(VLOOKUP($H808,all_tags[format],1,FALSE),""),
IFERROR(VLOOKUP($I808,all_tags[format],1,FALSE),""),
IFERROR(VLOOKUP($J808,all_tags[format],1,FALSE),""),
IFERROR(VLOOKUP($K808,all_tags[format],1,FALSE),""),
IFERROR(VLOOKUP($L808,all_tags[format],1,FALSE),""),
IFERROR(VLOOKUP($M808,all_tags[format],1,FALSE),""),
IFERROR(VLOOKUP($N808,all_tags[format],1,FALSE),""),
IFERROR(VLOOKUP($O808,all_tags[format],1,FALSE),"")
)</f>
        <v>article</v>
      </c>
      <c r="AD808" s="5" t="str">
        <f>_xlfn.TEXTJOIN("#",TRUE,
IFERROR(VLOOKUP($F808,all_tags[type],1,FALSE),""),
IFERROR(VLOOKUP($G808,all_tags[type],1,FALSE),""),
IFERROR(VLOOKUP($H808,all_tags[type],1,FALSE),""),
IFERROR(VLOOKUP($I808,all_tags[type],1,FALSE),""),
IFERROR(VLOOKUP($J808,all_tags[type],1,FALSE),""),
IFERROR(VLOOKUP($K808,all_tags[type],1,FALSE),""),
IFERROR(VLOOKUP($L808,all_tags[type],1,FALSE),""),
IFERROR(VLOOKUP($M808,all_tags[type],1,FALSE),""),
IFERROR(VLOOKUP($N808,all_tags[type],1,FALSE),""),
IFERROR(VLOOKUP($O808,all_tags[type],1,FALSE),"")
)</f>
        <v>review</v>
      </c>
      <c r="AE808" s="5" t="str">
        <f>_xlfn.TEXTJOIN("#",TRUE,
IFERROR(VLOOKUP($F808,all_tags[level],1,FALSE),""),
IFERROR(VLOOKUP($G808,all_tags[level],1,FALSE),""),
IFERROR(VLOOKUP($H808,all_tags[level],1,FALSE),""),
IFERROR(VLOOKUP($I808,all_tags[level],1,FALSE),""),
IFERROR(VLOOKUP($J808,all_tags[level],1,FALSE),""),
IFERROR(VLOOKUP($K808,all_tags[level],1,FALSE),""),
IFERROR(VLOOKUP($L808,all_tags[level],1,FALSE),""),
IFERROR(VLOOKUP($M808,all_tags[level],1,FALSE),""),
IFERROR(VLOOKUP($N808,all_tags[level],1,FALSE),""),
IFERROR(VLOOKUP($O808,all_tags[level],1,FALSE),"")
)</f>
        <v/>
      </c>
      <c r="AF808" s="5" t="str">
        <f>_xlfn.TEXTJOIN("#",TRUE,
IFERROR(VLOOKUP($F808,all_tags[style],1,FALSE),""),
IFERROR(VLOOKUP($G808,all_tags[style],1,FALSE),""),
IFERROR(VLOOKUP($H808,all_tags[style],1,FALSE),""),
IFERROR(VLOOKUP($I808,all_tags[style],1,FALSE),""),
IFERROR(VLOOKUP($J808,all_tags[style],1,FALSE),""),
IFERROR(VLOOKUP($K808,all_tags[style],1,FALSE),""),
IFERROR(VLOOKUP($L808,all_tags[style],1,FALSE),""),
IFERROR(VLOOKUP($M808,all_tags[style],1,FALSE),""),
IFERROR(VLOOKUP($N808,all_tags[style],1,FALSE),""),
IFERROR(VLOOKUP($O808,all_tags[style],1,FALSE),"")
)</f>
        <v/>
      </c>
      <c r="AG808" s="5" t="str">
        <f>_xlfn.TEXTJOIN("#",TRUE,
IFERROR(VLOOKUP($F808,all_tags[theme],1,FALSE),""),
IFERROR(VLOOKUP($G808,all_tags[theme],1,FALSE),""),
IFERROR(VLOOKUP($H808,all_tags[theme],1,FALSE),""),
IFERROR(VLOOKUP($I808,all_tags[theme],1,FALSE),""),
IFERROR(VLOOKUP($J808,all_tags[theme],1,FALSE),""),
IFERROR(VLOOKUP($K808,all_tags[theme],1,FALSE),""),
IFERROR(VLOOKUP($L808,all_tags[theme],1,FALSE),""),
IFERROR(VLOOKUP($M808,all_tags[theme],1,FALSE),""),
IFERROR(VLOOKUP($N808,all_tags[theme],1,FALSE),""),
IFERROR(VLOOKUP($O808,all_tags[theme],1,FALSE),"")
)</f>
        <v/>
      </c>
      <c r="AH808" s="5" t="str">
        <f>_xlfn.TEXTJOIN("#",TRUE,
IFERROR(VLOOKUP($F808,all_tags[topic],1,FALSE),""),
IFERROR(VLOOKUP($G808,all_tags[topic],1,FALSE),""),
IFERROR(VLOOKUP($H808,all_tags[topic],1,FALSE),""),
IFERROR(VLOOKUP($I808,all_tags[topic],1,FALSE),""),
IFERROR(VLOOKUP($J808,all_tags[topic],1,FALSE),""),
IFERROR(VLOOKUP($K808,all_tags[topic],1,FALSE),""),
IFERROR(VLOOKUP($L808,all_tags[topic],1,FALSE),""),
IFERROR(VLOOKUP($M808,all_tags[topic],1,FALSE),""),
IFERROR(VLOOKUP($N808,all_tags[topic],1,FALSE),""),
IFERROR(VLOOKUP($O808,all_tags[topic],1,FALSE),"")
)</f>
        <v/>
      </c>
      <c r="AI808" s="5" t="str">
        <f>_xlfn.TEXTJOIN("#",TRUE,
IFERROR(VLOOKUP($F808,all_tags[area],1,FALSE),""),
IFERROR(VLOOKUP($G808,all_tags[area],1,FALSE),""),
IFERROR(VLOOKUP($H808,all_tags[area],1,FALSE),""),
IFERROR(VLOOKUP($I808,all_tags[area],1,FALSE),""),
IFERROR(VLOOKUP($J808,all_tags[area],1,FALSE),""),
IFERROR(VLOOKUP($K808,all_tags[area],1,FALSE),""),
IFERROR(VLOOKUP($L808,all_tags[area],1,FALSE),""),
IFERROR(VLOOKUP($M808,all_tags[area],1,FALSE),""),
IFERROR(VLOOKUP($N808,all_tags[area],1,FALSE),""),
IFERROR(VLOOKUP($O808,all_tags[area],1,FALSE),"")
)</f>
        <v>ai</v>
      </c>
      <c r="AJ808" s="5" t="str">
        <f>_xlfn.TEXTJOIN("#",TRUE,
IFERROR(VLOOKUP($F808,all_tags[technology],1,FALSE),""),
IFERROR(VLOOKUP($G808,all_tags[technology],1,FALSE),""),
IFERROR(VLOOKUP($H808,all_tags[technology],1,FALSE),""),
IFERROR(VLOOKUP($I808,all_tags[technology],1,FALSE),""),
IFERROR(VLOOKUP($J808,all_tags[technology],1,FALSE),""),
IFERROR(VLOOKUP($K808,all_tags[technology],1,FALSE),""),
IFERROR(VLOOKUP($L808,all_tags[technology],1,FALSE),""),
IFERROR(VLOOKUP($M808,all_tags[technology],1,FALSE),""),
IFERROR(VLOOKUP($N808,all_tags[technology],1,FALSE),""),
IFERROR(VLOOKUP($O808,all_tags[technology],1,FALSE),"")
)</f>
        <v/>
      </c>
      <c r="AK808" s="5" t="str">
        <f>_xlfn.TEXTJOIN("#",TRUE,
IFERROR(VLOOKUP($F808,all_tags[other],1,FALSE),""),
IFERROR(VLOOKUP($G808,all_tags[other],1,FALSE),""),
IFERROR(VLOOKUP($H808,all_tags[other],1,FALSE),""),
IFERROR(VLOOKUP($I808,all_tags[other],1,FALSE),""),
IFERROR(VLOOKUP($J808,all_tags[other],1,FALSE),""),
IFERROR(VLOOKUP($K808,all_tags[other],1,FALSE),""),
IFERROR(VLOOKUP($L808,all_tags[other],1,FALSE),""),
IFERROR(VLOOKUP($M808,all_tags[other],1,FALSE),""),
IFERROR(VLOOKUP($N808,all_tags[other],1,FALSE),""),
IFERROR(VLOOKUP($O808,all_tags[other],1,FALSE),"")
)</f>
        <v/>
      </c>
      <c r="AL808" t="str">
        <f t="shared" si="12"/>
        <v>article;review;ai</v>
      </c>
    </row>
    <row r="809" spans="1:38" x14ac:dyDescent="0.25">
      <c r="A809" t="str">
        <f>source_data[[#This Row],[link_id]]</f>
        <v>L01674</v>
      </c>
      <c r="B809" t="str">
        <f>source_data[[#This Row],[link]]</f>
        <v>https://syncedreview.com/2020/06/04/deepfacedrawing-generates-photorealistic-portraits-from-freehand-sketches/</v>
      </c>
      <c r="C809" t="str">
        <f>source_data[[#This Row],[article_title]]</f>
        <v>DeepFaceDrawing Generates Photorealistic Portraits from Freehand Sketches</v>
      </c>
      <c r="D809" t="str">
        <f>source_data[[#This Row],[concatenate]]</f>
        <v>review;technology;generative</v>
      </c>
      <c r="E809">
        <f>source_data[[#This Row],[tag_count]]</f>
        <v>3</v>
      </c>
      <c r="F809" t="str" cm="1">
        <f t="array" ref="F809:H809">_xlfn.TEXTSPLIT(Table5[[#This Row],[concatenate]],";")</f>
        <v>review</v>
      </c>
      <c r="G809" t="str">
        <v>technology</v>
      </c>
      <c r="H809" t="str">
        <v>generative</v>
      </c>
      <c r="Q809">
        <f>IF(ISBLANK(F809),-1,COUNTIF(all_tags[],F809)-COUNTIF(all_tags[category],F809))</f>
        <v>1</v>
      </c>
      <c r="R809">
        <f>IF(ISBLANK(G809),-1,COUNTIF(all_tags[],G809)-COUNTIF(all_tags[category],G809))</f>
        <v>1</v>
      </c>
      <c r="S809">
        <f>IF(ISBLANK(H809),-1,COUNTIF(all_tags[],H809)-COUNTIF(all_tags[category],H809))</f>
        <v>1</v>
      </c>
      <c r="T809">
        <f>IF(ISBLANK(I809),-1,COUNTIF(all_tags[],I809)-COUNTIF(all_tags[category],I809))</f>
        <v>-1</v>
      </c>
      <c r="U809">
        <f>IF(ISBLANK(J809),-1,COUNTIF(all_tags[],J809)-COUNTIF(all_tags[category],J809))</f>
        <v>-1</v>
      </c>
      <c r="V809">
        <f>IF(ISBLANK(K809),-1,COUNTIF(all_tags[],K809)-COUNTIF(all_tags[category],K809))</f>
        <v>-1</v>
      </c>
      <c r="W809">
        <f>IF(ISBLANK(L809),-1,COUNTIF(all_tags[],L809)-COUNTIF(all_tags[category],L809))</f>
        <v>-1</v>
      </c>
      <c r="X809">
        <f>IF(ISBLANK(M809),-1,COUNTIF(all_tags[],M809)-COUNTIF(all_tags[category],M809))</f>
        <v>-1</v>
      </c>
      <c r="Y809">
        <f>IF(ISBLANK(N809),-1,COUNTIF(all_tags[],N809)-COUNTIF(all_tags[category],N809))</f>
        <v>-1</v>
      </c>
      <c r="Z809">
        <f>IF(ISBLANK(O809),-1,COUNTIF(all_tags[],O809)-COUNTIF(all_tags[category],O809))</f>
        <v>-1</v>
      </c>
      <c r="AB809" t="str">
        <f>Table5[[#This Row],[link_id]]</f>
        <v>L01674</v>
      </c>
      <c r="AC809" s="5" t="str">
        <f>_xlfn.TEXTJOIN("#",TRUE,
IFERROR(VLOOKUP($F809,all_tags[format],1,FALSE),""),
IFERROR(VLOOKUP($G809,all_tags[format],1,FALSE),""),
IFERROR(VLOOKUP($H809,all_tags[format],1,FALSE),""),
IFERROR(VLOOKUP($I809,all_tags[format],1,FALSE),""),
IFERROR(VLOOKUP($J809,all_tags[format],1,FALSE),""),
IFERROR(VLOOKUP($K809,all_tags[format],1,FALSE),""),
IFERROR(VLOOKUP($L809,all_tags[format],1,FALSE),""),
IFERROR(VLOOKUP($M809,all_tags[format],1,FALSE),""),
IFERROR(VLOOKUP($N809,all_tags[format],1,FALSE),""),
IFERROR(VLOOKUP($O809,all_tags[format],1,FALSE),"")
)</f>
        <v/>
      </c>
      <c r="AD809" s="5" t="str">
        <f>_xlfn.TEXTJOIN("#",TRUE,
IFERROR(VLOOKUP($F809,all_tags[type],1,FALSE),""),
IFERROR(VLOOKUP($G809,all_tags[type],1,FALSE),""),
IFERROR(VLOOKUP($H809,all_tags[type],1,FALSE),""),
IFERROR(VLOOKUP($I809,all_tags[type],1,FALSE),""),
IFERROR(VLOOKUP($J809,all_tags[type],1,FALSE),""),
IFERROR(VLOOKUP($K809,all_tags[type],1,FALSE),""),
IFERROR(VLOOKUP($L809,all_tags[type],1,FALSE),""),
IFERROR(VLOOKUP($M809,all_tags[type],1,FALSE),""),
IFERROR(VLOOKUP($N809,all_tags[type],1,FALSE),""),
IFERROR(VLOOKUP($O809,all_tags[type],1,FALSE),"")
)</f>
        <v>review</v>
      </c>
      <c r="AE809" s="5" t="str">
        <f>_xlfn.TEXTJOIN("#",TRUE,
IFERROR(VLOOKUP($F809,all_tags[level],1,FALSE),""),
IFERROR(VLOOKUP($G809,all_tags[level],1,FALSE),""),
IFERROR(VLOOKUP($H809,all_tags[level],1,FALSE),""),
IFERROR(VLOOKUP($I809,all_tags[level],1,FALSE),""),
IFERROR(VLOOKUP($J809,all_tags[level],1,FALSE),""),
IFERROR(VLOOKUP($K809,all_tags[level],1,FALSE),""),
IFERROR(VLOOKUP($L809,all_tags[level],1,FALSE),""),
IFERROR(VLOOKUP($M809,all_tags[level],1,FALSE),""),
IFERROR(VLOOKUP($N809,all_tags[level],1,FALSE),""),
IFERROR(VLOOKUP($O809,all_tags[level],1,FALSE),"")
)</f>
        <v/>
      </c>
      <c r="AF809" s="5" t="str">
        <f>_xlfn.TEXTJOIN("#",TRUE,
IFERROR(VLOOKUP($F809,all_tags[style],1,FALSE),""),
IFERROR(VLOOKUP($G809,all_tags[style],1,FALSE),""),
IFERROR(VLOOKUP($H809,all_tags[style],1,FALSE),""),
IFERROR(VLOOKUP($I809,all_tags[style],1,FALSE),""),
IFERROR(VLOOKUP($J809,all_tags[style],1,FALSE),""),
IFERROR(VLOOKUP($K809,all_tags[style],1,FALSE),""),
IFERROR(VLOOKUP($L809,all_tags[style],1,FALSE),""),
IFERROR(VLOOKUP($M809,all_tags[style],1,FALSE),""),
IFERROR(VLOOKUP($N809,all_tags[style],1,FALSE),""),
IFERROR(VLOOKUP($O809,all_tags[style],1,FALSE),"")
)</f>
        <v/>
      </c>
      <c r="AG809" s="5" t="str">
        <f>_xlfn.TEXTJOIN("#",TRUE,
IFERROR(VLOOKUP($F809,all_tags[theme],1,FALSE),""),
IFERROR(VLOOKUP($G809,all_tags[theme],1,FALSE),""),
IFERROR(VLOOKUP($H809,all_tags[theme],1,FALSE),""),
IFERROR(VLOOKUP($I809,all_tags[theme],1,FALSE),""),
IFERROR(VLOOKUP($J809,all_tags[theme],1,FALSE),""),
IFERROR(VLOOKUP($K809,all_tags[theme],1,FALSE),""),
IFERROR(VLOOKUP($L809,all_tags[theme],1,FALSE),""),
IFERROR(VLOOKUP($M809,all_tags[theme],1,FALSE),""),
IFERROR(VLOOKUP($N809,all_tags[theme],1,FALSE),""),
IFERROR(VLOOKUP($O809,all_tags[theme],1,FALSE),"")
)</f>
        <v/>
      </c>
      <c r="AH809" s="5" t="str">
        <f>_xlfn.TEXTJOIN("#",TRUE,
IFERROR(VLOOKUP($F809,all_tags[topic],1,FALSE),""),
IFERROR(VLOOKUP($G809,all_tags[topic],1,FALSE),""),
IFERROR(VLOOKUP($H809,all_tags[topic],1,FALSE),""),
IFERROR(VLOOKUP($I809,all_tags[topic],1,FALSE),""),
IFERROR(VLOOKUP($J809,all_tags[topic],1,FALSE),""),
IFERROR(VLOOKUP($K809,all_tags[topic],1,FALSE),""),
IFERROR(VLOOKUP($L809,all_tags[topic],1,FALSE),""),
IFERROR(VLOOKUP($M809,all_tags[topic],1,FALSE),""),
IFERROR(VLOOKUP($N809,all_tags[topic],1,FALSE),""),
IFERROR(VLOOKUP($O809,all_tags[topic],1,FALSE),"")
)</f>
        <v>technology</v>
      </c>
      <c r="AI809" s="5" t="str">
        <f>_xlfn.TEXTJOIN("#",TRUE,
IFERROR(VLOOKUP($F809,all_tags[area],1,FALSE),""),
IFERROR(VLOOKUP($G809,all_tags[area],1,FALSE),""),
IFERROR(VLOOKUP($H809,all_tags[area],1,FALSE),""),
IFERROR(VLOOKUP($I809,all_tags[area],1,FALSE),""),
IFERROR(VLOOKUP($J809,all_tags[area],1,FALSE),""),
IFERROR(VLOOKUP($K809,all_tags[area],1,FALSE),""),
IFERROR(VLOOKUP($L809,all_tags[area],1,FALSE),""),
IFERROR(VLOOKUP($M809,all_tags[area],1,FALSE),""),
IFERROR(VLOOKUP($N809,all_tags[area],1,FALSE),""),
IFERROR(VLOOKUP($O809,all_tags[area],1,FALSE),"")
)</f>
        <v/>
      </c>
      <c r="AJ809" s="5" t="str">
        <f>_xlfn.TEXTJOIN("#",TRUE,
IFERROR(VLOOKUP($F809,all_tags[technology],1,FALSE),""),
IFERROR(VLOOKUP($G809,all_tags[technology],1,FALSE),""),
IFERROR(VLOOKUP($H809,all_tags[technology],1,FALSE),""),
IFERROR(VLOOKUP($I809,all_tags[technology],1,FALSE),""),
IFERROR(VLOOKUP($J809,all_tags[technology],1,FALSE),""),
IFERROR(VLOOKUP($K809,all_tags[technology],1,FALSE),""),
IFERROR(VLOOKUP($L809,all_tags[technology],1,FALSE),""),
IFERROR(VLOOKUP($M809,all_tags[technology],1,FALSE),""),
IFERROR(VLOOKUP($N809,all_tags[technology],1,FALSE),""),
IFERROR(VLOOKUP($O809,all_tags[technology],1,FALSE),"")
)</f>
        <v>generative</v>
      </c>
      <c r="AK809" s="5" t="str">
        <f>_xlfn.TEXTJOIN("#",TRUE,
IFERROR(VLOOKUP($F809,all_tags[other],1,FALSE),""),
IFERROR(VLOOKUP($G809,all_tags[other],1,FALSE),""),
IFERROR(VLOOKUP($H809,all_tags[other],1,FALSE),""),
IFERROR(VLOOKUP($I809,all_tags[other],1,FALSE),""),
IFERROR(VLOOKUP($J809,all_tags[other],1,FALSE),""),
IFERROR(VLOOKUP($K809,all_tags[other],1,FALSE),""),
IFERROR(VLOOKUP($L809,all_tags[other],1,FALSE),""),
IFERROR(VLOOKUP($M809,all_tags[other],1,FALSE),""),
IFERROR(VLOOKUP($N809,all_tags[other],1,FALSE),""),
IFERROR(VLOOKUP($O809,all_tags[other],1,FALSE),"")
)</f>
        <v/>
      </c>
      <c r="AL809" t="str">
        <f t="shared" si="12"/>
        <v>review;technology;generative</v>
      </c>
    </row>
    <row r="810" spans="1:38" x14ac:dyDescent="0.25">
      <c r="A810" t="str">
        <f>source_data[[#This Row],[link_id]]</f>
        <v>L01676</v>
      </c>
      <c r="B810" t="str">
        <f>source_data[[#This Row],[link]]</f>
        <v>https://www.geekstrick.com/world-map-using-d3-javascript-library/</v>
      </c>
      <c r="C810" t="str">
        <f>source_data[[#This Row],[article_title]]</f>
        <v>World Map Using D3 JavaScript library</v>
      </c>
      <c r="D810" t="str">
        <f>source_data[[#This Row],[concatenate]]</f>
        <v>tutorial;technology;geospatial;d3js</v>
      </c>
      <c r="E810">
        <f>source_data[[#This Row],[tag_count]]</f>
        <v>4</v>
      </c>
      <c r="F810" t="str" cm="1">
        <f t="array" ref="F810:I810">_xlfn.TEXTSPLIT(Table5[[#This Row],[concatenate]],";")</f>
        <v>tutorial</v>
      </c>
      <c r="G810" t="str">
        <v>technology</v>
      </c>
      <c r="H810" t="str">
        <v>geospatial</v>
      </c>
      <c r="I810" t="str">
        <v>d3js</v>
      </c>
      <c r="Q810">
        <f>IF(ISBLANK(F810),-1,COUNTIF(all_tags[],F810)-COUNTIF(all_tags[category],F810))</f>
        <v>1</v>
      </c>
      <c r="R810">
        <f>IF(ISBLANK(G810),-1,COUNTIF(all_tags[],G810)-COUNTIF(all_tags[category],G810))</f>
        <v>1</v>
      </c>
      <c r="S810">
        <f>IF(ISBLANK(H810),-1,COUNTIF(all_tags[],H810)-COUNTIF(all_tags[category],H810))</f>
        <v>1</v>
      </c>
      <c r="T810">
        <f>IF(ISBLANK(I810),-1,COUNTIF(all_tags[],I810)-COUNTIF(all_tags[category],I810))</f>
        <v>1</v>
      </c>
      <c r="U810">
        <f>IF(ISBLANK(J810),-1,COUNTIF(all_tags[],J810)-COUNTIF(all_tags[category],J810))</f>
        <v>-1</v>
      </c>
      <c r="V810">
        <f>IF(ISBLANK(K810),-1,COUNTIF(all_tags[],K810)-COUNTIF(all_tags[category],K810))</f>
        <v>-1</v>
      </c>
      <c r="W810">
        <f>IF(ISBLANK(L810),-1,COUNTIF(all_tags[],L810)-COUNTIF(all_tags[category],L810))</f>
        <v>-1</v>
      </c>
      <c r="X810">
        <f>IF(ISBLANK(M810),-1,COUNTIF(all_tags[],M810)-COUNTIF(all_tags[category],M810))</f>
        <v>-1</v>
      </c>
      <c r="Y810">
        <f>IF(ISBLANK(N810),-1,COUNTIF(all_tags[],N810)-COUNTIF(all_tags[category],N810))</f>
        <v>-1</v>
      </c>
      <c r="Z810">
        <f>IF(ISBLANK(O810),-1,COUNTIF(all_tags[],O810)-COUNTIF(all_tags[category],O810))</f>
        <v>-1</v>
      </c>
      <c r="AB810" t="str">
        <f>Table5[[#This Row],[link_id]]</f>
        <v>L01676</v>
      </c>
      <c r="AC810" s="5" t="str">
        <f>_xlfn.TEXTJOIN("#",TRUE,
IFERROR(VLOOKUP($F810,all_tags[format],1,FALSE),""),
IFERROR(VLOOKUP($G810,all_tags[format],1,FALSE),""),
IFERROR(VLOOKUP($H810,all_tags[format],1,FALSE),""),
IFERROR(VLOOKUP($I810,all_tags[format],1,FALSE),""),
IFERROR(VLOOKUP($J810,all_tags[format],1,FALSE),""),
IFERROR(VLOOKUP($K810,all_tags[format],1,FALSE),""),
IFERROR(VLOOKUP($L810,all_tags[format],1,FALSE),""),
IFERROR(VLOOKUP($M810,all_tags[format],1,FALSE),""),
IFERROR(VLOOKUP($N810,all_tags[format],1,FALSE),""),
IFERROR(VLOOKUP($O810,all_tags[format],1,FALSE),"")
)</f>
        <v/>
      </c>
      <c r="AD810" s="5" t="str">
        <f>_xlfn.TEXTJOIN("#",TRUE,
IFERROR(VLOOKUP($F810,all_tags[type],1,FALSE),""),
IFERROR(VLOOKUP($G810,all_tags[type],1,FALSE),""),
IFERROR(VLOOKUP($H810,all_tags[type],1,FALSE),""),
IFERROR(VLOOKUP($I810,all_tags[type],1,FALSE),""),
IFERROR(VLOOKUP($J810,all_tags[type],1,FALSE),""),
IFERROR(VLOOKUP($K810,all_tags[type],1,FALSE),""),
IFERROR(VLOOKUP($L810,all_tags[type],1,FALSE),""),
IFERROR(VLOOKUP($M810,all_tags[type],1,FALSE),""),
IFERROR(VLOOKUP($N810,all_tags[type],1,FALSE),""),
IFERROR(VLOOKUP($O810,all_tags[type],1,FALSE),"")
)</f>
        <v>tutorial</v>
      </c>
      <c r="AE810" s="5" t="str">
        <f>_xlfn.TEXTJOIN("#",TRUE,
IFERROR(VLOOKUP($F810,all_tags[level],1,FALSE),""),
IFERROR(VLOOKUP($G810,all_tags[level],1,FALSE),""),
IFERROR(VLOOKUP($H810,all_tags[level],1,FALSE),""),
IFERROR(VLOOKUP($I810,all_tags[level],1,FALSE),""),
IFERROR(VLOOKUP($J810,all_tags[level],1,FALSE),""),
IFERROR(VLOOKUP($K810,all_tags[level],1,FALSE),""),
IFERROR(VLOOKUP($L810,all_tags[level],1,FALSE),""),
IFERROR(VLOOKUP($M810,all_tags[level],1,FALSE),""),
IFERROR(VLOOKUP($N810,all_tags[level],1,FALSE),""),
IFERROR(VLOOKUP($O810,all_tags[level],1,FALSE),"")
)</f>
        <v/>
      </c>
      <c r="AF810" s="5" t="str">
        <f>_xlfn.TEXTJOIN("#",TRUE,
IFERROR(VLOOKUP($F810,all_tags[style],1,FALSE),""),
IFERROR(VLOOKUP($G810,all_tags[style],1,FALSE),""),
IFERROR(VLOOKUP($H810,all_tags[style],1,FALSE),""),
IFERROR(VLOOKUP($I810,all_tags[style],1,FALSE),""),
IFERROR(VLOOKUP($J810,all_tags[style],1,FALSE),""),
IFERROR(VLOOKUP($K810,all_tags[style],1,FALSE),""),
IFERROR(VLOOKUP($L810,all_tags[style],1,FALSE),""),
IFERROR(VLOOKUP($M810,all_tags[style],1,FALSE),""),
IFERROR(VLOOKUP($N810,all_tags[style],1,FALSE),""),
IFERROR(VLOOKUP($O810,all_tags[style],1,FALSE),"")
)</f>
        <v/>
      </c>
      <c r="AG810" s="5" t="str">
        <f>_xlfn.TEXTJOIN("#",TRUE,
IFERROR(VLOOKUP($F810,all_tags[theme],1,FALSE),""),
IFERROR(VLOOKUP($G810,all_tags[theme],1,FALSE),""),
IFERROR(VLOOKUP($H810,all_tags[theme],1,FALSE),""),
IFERROR(VLOOKUP($I810,all_tags[theme],1,FALSE),""),
IFERROR(VLOOKUP($J810,all_tags[theme],1,FALSE),""),
IFERROR(VLOOKUP($K810,all_tags[theme],1,FALSE),""),
IFERROR(VLOOKUP($L810,all_tags[theme],1,FALSE),""),
IFERROR(VLOOKUP($M810,all_tags[theme],1,FALSE),""),
IFERROR(VLOOKUP($N810,all_tags[theme],1,FALSE),""),
IFERROR(VLOOKUP($O810,all_tags[theme],1,FALSE),"")
)</f>
        <v/>
      </c>
      <c r="AH810" s="5" t="str">
        <f>_xlfn.TEXTJOIN("#",TRUE,
IFERROR(VLOOKUP($F810,all_tags[topic],1,FALSE),""),
IFERROR(VLOOKUP($G810,all_tags[topic],1,FALSE),""),
IFERROR(VLOOKUP($H810,all_tags[topic],1,FALSE),""),
IFERROR(VLOOKUP($I810,all_tags[topic],1,FALSE),""),
IFERROR(VLOOKUP($J810,all_tags[topic],1,FALSE),""),
IFERROR(VLOOKUP($K810,all_tags[topic],1,FALSE),""),
IFERROR(VLOOKUP($L810,all_tags[topic],1,FALSE),""),
IFERROR(VLOOKUP($M810,all_tags[topic],1,FALSE),""),
IFERROR(VLOOKUP($N810,all_tags[topic],1,FALSE),""),
IFERROR(VLOOKUP($O810,all_tags[topic],1,FALSE),"")
)</f>
        <v>technology</v>
      </c>
      <c r="AI810" s="5" t="str">
        <f>_xlfn.TEXTJOIN("#",TRUE,
IFERROR(VLOOKUP($F810,all_tags[area],1,FALSE),""),
IFERROR(VLOOKUP($G810,all_tags[area],1,FALSE),""),
IFERROR(VLOOKUP($H810,all_tags[area],1,FALSE),""),
IFERROR(VLOOKUP($I810,all_tags[area],1,FALSE),""),
IFERROR(VLOOKUP($J810,all_tags[area],1,FALSE),""),
IFERROR(VLOOKUP($K810,all_tags[area],1,FALSE),""),
IFERROR(VLOOKUP($L810,all_tags[area],1,FALSE),""),
IFERROR(VLOOKUP($M810,all_tags[area],1,FALSE),""),
IFERROR(VLOOKUP($N810,all_tags[area],1,FALSE),""),
IFERROR(VLOOKUP($O810,all_tags[area],1,FALSE),"")
)</f>
        <v>geospatial</v>
      </c>
      <c r="AJ810" s="5" t="str">
        <f>_xlfn.TEXTJOIN("#",TRUE,
IFERROR(VLOOKUP($F810,all_tags[technology],1,FALSE),""),
IFERROR(VLOOKUP($G810,all_tags[technology],1,FALSE),""),
IFERROR(VLOOKUP($H810,all_tags[technology],1,FALSE),""),
IFERROR(VLOOKUP($I810,all_tags[technology],1,FALSE),""),
IFERROR(VLOOKUP($J810,all_tags[technology],1,FALSE),""),
IFERROR(VLOOKUP($K810,all_tags[technology],1,FALSE),""),
IFERROR(VLOOKUP($L810,all_tags[technology],1,FALSE),""),
IFERROR(VLOOKUP($M810,all_tags[technology],1,FALSE),""),
IFERROR(VLOOKUP($N810,all_tags[technology],1,FALSE),""),
IFERROR(VLOOKUP($O810,all_tags[technology],1,FALSE),"")
)</f>
        <v>d3js</v>
      </c>
      <c r="AK810" s="5" t="str">
        <f>_xlfn.TEXTJOIN("#",TRUE,
IFERROR(VLOOKUP($F810,all_tags[other],1,FALSE),""),
IFERROR(VLOOKUP($G810,all_tags[other],1,FALSE),""),
IFERROR(VLOOKUP($H810,all_tags[other],1,FALSE),""),
IFERROR(VLOOKUP($I810,all_tags[other],1,FALSE),""),
IFERROR(VLOOKUP($J810,all_tags[other],1,FALSE),""),
IFERROR(VLOOKUP($K810,all_tags[other],1,FALSE),""),
IFERROR(VLOOKUP($L810,all_tags[other],1,FALSE),""),
IFERROR(VLOOKUP($M810,all_tags[other],1,FALSE),""),
IFERROR(VLOOKUP($N810,all_tags[other],1,FALSE),""),
IFERROR(VLOOKUP($O810,all_tags[other],1,FALSE),"")
)</f>
        <v/>
      </c>
      <c r="AL810" t="str">
        <f t="shared" si="12"/>
        <v>tutorial;technology;geospatial;d3js</v>
      </c>
    </row>
    <row r="811" spans="1:38" x14ac:dyDescent="0.25">
      <c r="A811" t="str">
        <f>source_data[[#This Row],[link_id]]</f>
        <v>L01677</v>
      </c>
      <c r="B811" t="str">
        <f>source_data[[#This Row],[link]]</f>
        <v>https://levelup.gitconnected.com/d3-js-and-vue-js-7a6a721eb79f</v>
      </c>
      <c r="C811" t="str">
        <f>source_data[[#This Row],[article_title]]</f>
        <v>D3.js and Vue.JS</v>
      </c>
      <c r="D811" t="str">
        <f>source_data[[#This Row],[concatenate]]</f>
        <v>post;how-to;data-viz;technology;exploration;d3js</v>
      </c>
      <c r="E811">
        <f>source_data[[#This Row],[tag_count]]</f>
        <v>6</v>
      </c>
      <c r="F811" t="str" cm="1">
        <f t="array" ref="F811:K811">_xlfn.TEXTSPLIT(Table5[[#This Row],[concatenate]],";")</f>
        <v>post</v>
      </c>
      <c r="G811" t="str">
        <v>how-to</v>
      </c>
      <c r="H811" t="str">
        <v>data-viz</v>
      </c>
      <c r="I811" t="str">
        <v>technology</v>
      </c>
      <c r="J811" t="str">
        <v>exploration</v>
      </c>
      <c r="K811" t="str">
        <v>d3js</v>
      </c>
      <c r="Q811">
        <f>IF(ISBLANK(F811),-1,COUNTIF(all_tags[],F811)-COUNTIF(all_tags[category],F811))</f>
        <v>1</v>
      </c>
      <c r="R811">
        <f>IF(ISBLANK(G811),-1,COUNTIF(all_tags[],G811)-COUNTIF(all_tags[category],G811))</f>
        <v>1</v>
      </c>
      <c r="S811">
        <f>IF(ISBLANK(H811),-1,COUNTIF(all_tags[],H811)-COUNTIF(all_tags[category],H811))</f>
        <v>1</v>
      </c>
      <c r="T811">
        <f>IF(ISBLANK(I811),-1,COUNTIF(all_tags[],I811)-COUNTIF(all_tags[category],I811))</f>
        <v>1</v>
      </c>
      <c r="U811">
        <f>IF(ISBLANK(J811),-1,COUNTIF(all_tags[],J811)-COUNTIF(all_tags[category],J811))</f>
        <v>1</v>
      </c>
      <c r="V811">
        <f>IF(ISBLANK(K811),-1,COUNTIF(all_tags[],K811)-COUNTIF(all_tags[category],K811))</f>
        <v>1</v>
      </c>
      <c r="W811">
        <f>IF(ISBLANK(L811),-1,COUNTIF(all_tags[],L811)-COUNTIF(all_tags[category],L811))</f>
        <v>-1</v>
      </c>
      <c r="X811">
        <f>IF(ISBLANK(M811),-1,COUNTIF(all_tags[],M811)-COUNTIF(all_tags[category],M811))</f>
        <v>-1</v>
      </c>
      <c r="Y811">
        <f>IF(ISBLANK(N811),-1,COUNTIF(all_tags[],N811)-COUNTIF(all_tags[category],N811))</f>
        <v>-1</v>
      </c>
      <c r="Z811">
        <f>IF(ISBLANK(O811),-1,COUNTIF(all_tags[],O811)-COUNTIF(all_tags[category],O811))</f>
        <v>-1</v>
      </c>
      <c r="AB811" t="str">
        <f>Table5[[#This Row],[link_id]]</f>
        <v>L01677</v>
      </c>
      <c r="AC811" s="5" t="str">
        <f>_xlfn.TEXTJOIN("#",TRUE,
IFERROR(VLOOKUP($F811,all_tags[format],1,FALSE),""),
IFERROR(VLOOKUP($G811,all_tags[format],1,FALSE),""),
IFERROR(VLOOKUP($H811,all_tags[format],1,FALSE),""),
IFERROR(VLOOKUP($I811,all_tags[format],1,FALSE),""),
IFERROR(VLOOKUP($J811,all_tags[format],1,FALSE),""),
IFERROR(VLOOKUP($K811,all_tags[format],1,FALSE),""),
IFERROR(VLOOKUP($L811,all_tags[format],1,FALSE),""),
IFERROR(VLOOKUP($M811,all_tags[format],1,FALSE),""),
IFERROR(VLOOKUP($N811,all_tags[format],1,FALSE),""),
IFERROR(VLOOKUP($O811,all_tags[format],1,FALSE),"")
)</f>
        <v>post</v>
      </c>
      <c r="AD811" s="5" t="str">
        <f>_xlfn.TEXTJOIN("#",TRUE,
IFERROR(VLOOKUP($F811,all_tags[type],1,FALSE),""),
IFERROR(VLOOKUP($G811,all_tags[type],1,FALSE),""),
IFERROR(VLOOKUP($H811,all_tags[type],1,FALSE),""),
IFERROR(VLOOKUP($I811,all_tags[type],1,FALSE),""),
IFERROR(VLOOKUP($J811,all_tags[type],1,FALSE),""),
IFERROR(VLOOKUP($K811,all_tags[type],1,FALSE),""),
IFERROR(VLOOKUP($L811,all_tags[type],1,FALSE),""),
IFERROR(VLOOKUP($M811,all_tags[type],1,FALSE),""),
IFERROR(VLOOKUP($N811,all_tags[type],1,FALSE),""),
IFERROR(VLOOKUP($O811,all_tags[type],1,FALSE),"")
)</f>
        <v>how-to</v>
      </c>
      <c r="AE811" s="5" t="str">
        <f>_xlfn.TEXTJOIN("#",TRUE,
IFERROR(VLOOKUP($F811,all_tags[level],1,FALSE),""),
IFERROR(VLOOKUP($G811,all_tags[level],1,FALSE),""),
IFERROR(VLOOKUP($H811,all_tags[level],1,FALSE),""),
IFERROR(VLOOKUP($I811,all_tags[level],1,FALSE),""),
IFERROR(VLOOKUP($J811,all_tags[level],1,FALSE),""),
IFERROR(VLOOKUP($K811,all_tags[level],1,FALSE),""),
IFERROR(VLOOKUP($L811,all_tags[level],1,FALSE),""),
IFERROR(VLOOKUP($M811,all_tags[level],1,FALSE),""),
IFERROR(VLOOKUP($N811,all_tags[level],1,FALSE),""),
IFERROR(VLOOKUP($O811,all_tags[level],1,FALSE),"")
)</f>
        <v/>
      </c>
      <c r="AF811" s="5" t="str">
        <f>_xlfn.TEXTJOIN("#",TRUE,
IFERROR(VLOOKUP($F811,all_tags[style],1,FALSE),""),
IFERROR(VLOOKUP($G811,all_tags[style],1,FALSE),""),
IFERROR(VLOOKUP($H811,all_tags[style],1,FALSE),""),
IFERROR(VLOOKUP($I811,all_tags[style],1,FALSE),""),
IFERROR(VLOOKUP($J811,all_tags[style],1,FALSE),""),
IFERROR(VLOOKUP($K811,all_tags[style],1,FALSE),""),
IFERROR(VLOOKUP($L811,all_tags[style],1,FALSE),""),
IFERROR(VLOOKUP($M811,all_tags[style],1,FALSE),""),
IFERROR(VLOOKUP($N811,all_tags[style],1,FALSE),""),
IFERROR(VLOOKUP($O811,all_tags[style],1,FALSE),"")
)</f>
        <v/>
      </c>
      <c r="AG811" s="5" t="str">
        <f>_xlfn.TEXTJOIN("#",TRUE,
IFERROR(VLOOKUP($F811,all_tags[theme],1,FALSE),""),
IFERROR(VLOOKUP($G811,all_tags[theme],1,FALSE),""),
IFERROR(VLOOKUP($H811,all_tags[theme],1,FALSE),""),
IFERROR(VLOOKUP($I811,all_tags[theme],1,FALSE),""),
IFERROR(VLOOKUP($J811,all_tags[theme],1,FALSE),""),
IFERROR(VLOOKUP($K811,all_tags[theme],1,FALSE),""),
IFERROR(VLOOKUP($L811,all_tags[theme],1,FALSE),""),
IFERROR(VLOOKUP($M811,all_tags[theme],1,FALSE),""),
IFERROR(VLOOKUP($N811,all_tags[theme],1,FALSE),""),
IFERROR(VLOOKUP($O811,all_tags[theme],1,FALSE),"")
)</f>
        <v>data-viz</v>
      </c>
      <c r="AH811" s="5" t="str">
        <f>_xlfn.TEXTJOIN("#",TRUE,
IFERROR(VLOOKUP($F811,all_tags[topic],1,FALSE),""),
IFERROR(VLOOKUP($G811,all_tags[topic],1,FALSE),""),
IFERROR(VLOOKUP($H811,all_tags[topic],1,FALSE),""),
IFERROR(VLOOKUP($I811,all_tags[topic],1,FALSE),""),
IFERROR(VLOOKUP($J811,all_tags[topic],1,FALSE),""),
IFERROR(VLOOKUP($K811,all_tags[topic],1,FALSE),""),
IFERROR(VLOOKUP($L811,all_tags[topic],1,FALSE),""),
IFERROR(VLOOKUP($M811,all_tags[topic],1,FALSE),""),
IFERROR(VLOOKUP($N811,all_tags[topic],1,FALSE),""),
IFERROR(VLOOKUP($O811,all_tags[topic],1,FALSE),"")
)</f>
        <v>technology</v>
      </c>
      <c r="AI811" s="5" t="str">
        <f>_xlfn.TEXTJOIN("#",TRUE,
IFERROR(VLOOKUP($F811,all_tags[area],1,FALSE),""),
IFERROR(VLOOKUP($G811,all_tags[area],1,FALSE),""),
IFERROR(VLOOKUP($H811,all_tags[area],1,FALSE),""),
IFERROR(VLOOKUP($I811,all_tags[area],1,FALSE),""),
IFERROR(VLOOKUP($J811,all_tags[area],1,FALSE),""),
IFERROR(VLOOKUP($K811,all_tags[area],1,FALSE),""),
IFERROR(VLOOKUP($L811,all_tags[area],1,FALSE),""),
IFERROR(VLOOKUP($M811,all_tags[area],1,FALSE),""),
IFERROR(VLOOKUP($N811,all_tags[area],1,FALSE),""),
IFERROR(VLOOKUP($O811,all_tags[area],1,FALSE),"")
)</f>
        <v>exploration</v>
      </c>
      <c r="AJ811" s="5" t="str">
        <f>_xlfn.TEXTJOIN("#",TRUE,
IFERROR(VLOOKUP($F811,all_tags[technology],1,FALSE),""),
IFERROR(VLOOKUP($G811,all_tags[technology],1,FALSE),""),
IFERROR(VLOOKUP($H811,all_tags[technology],1,FALSE),""),
IFERROR(VLOOKUP($I811,all_tags[technology],1,FALSE),""),
IFERROR(VLOOKUP($J811,all_tags[technology],1,FALSE),""),
IFERROR(VLOOKUP($K811,all_tags[technology],1,FALSE),""),
IFERROR(VLOOKUP($L811,all_tags[technology],1,FALSE),""),
IFERROR(VLOOKUP($M811,all_tags[technology],1,FALSE),""),
IFERROR(VLOOKUP($N811,all_tags[technology],1,FALSE),""),
IFERROR(VLOOKUP($O811,all_tags[technology],1,FALSE),"")
)</f>
        <v>d3js</v>
      </c>
      <c r="AK811" s="5" t="str">
        <f>_xlfn.TEXTJOIN("#",TRUE,
IFERROR(VLOOKUP($F811,all_tags[other],1,FALSE),""),
IFERROR(VLOOKUP($G811,all_tags[other],1,FALSE),""),
IFERROR(VLOOKUP($H811,all_tags[other],1,FALSE),""),
IFERROR(VLOOKUP($I811,all_tags[other],1,FALSE),""),
IFERROR(VLOOKUP($J811,all_tags[other],1,FALSE),""),
IFERROR(VLOOKUP($K811,all_tags[other],1,FALSE),""),
IFERROR(VLOOKUP($L811,all_tags[other],1,FALSE),""),
IFERROR(VLOOKUP($M811,all_tags[other],1,FALSE),""),
IFERROR(VLOOKUP($N811,all_tags[other],1,FALSE),""),
IFERROR(VLOOKUP($O811,all_tags[other],1,FALSE),"")
)</f>
        <v/>
      </c>
      <c r="AL811" t="str">
        <f t="shared" si="12"/>
        <v>post;how-to;data-viz;technology;exploration;d3js</v>
      </c>
    </row>
    <row r="812" spans="1:38" x14ac:dyDescent="0.25">
      <c r="A812" t="str">
        <f>source_data[[#This Row],[link_id]]</f>
        <v>L01678</v>
      </c>
      <c r="B812" t="str">
        <f>source_data[[#This Row],[link]]</f>
        <v>https://twitter.com/photoshop/status/1262413094262882304</v>
      </c>
      <c r="C812" t="str">
        <f>source_data[[#This Row],[article_title]]</f>
        <v>What's everyone's favorite font/typeface?</v>
      </c>
      <c r="D812" t="str">
        <f>source_data[[#This Row],[concatenate]]</f>
        <v>post;design;development</v>
      </c>
      <c r="E812">
        <f>source_data[[#This Row],[tag_count]]</f>
        <v>4</v>
      </c>
      <c r="F812" t="str" cm="1">
        <f t="array" ref="F812:H812">_xlfn.TEXTSPLIT(Table5[[#This Row],[concatenate]],";")</f>
        <v>post</v>
      </c>
      <c r="G812" t="str">
        <v>design</v>
      </c>
      <c r="H812" t="str">
        <v>development</v>
      </c>
      <c r="Q812">
        <f>IF(ISBLANK(F812),-1,COUNTIF(all_tags[],F812)-COUNTIF(all_tags[category],F812))</f>
        <v>1</v>
      </c>
      <c r="R812">
        <f>IF(ISBLANK(G812),-1,COUNTIF(all_tags[],G812)-COUNTIF(all_tags[category],G812))</f>
        <v>1</v>
      </c>
      <c r="S812">
        <f>IF(ISBLANK(H812),-1,COUNTIF(all_tags[],H812)-COUNTIF(all_tags[category],H812))</f>
        <v>1</v>
      </c>
      <c r="T812">
        <f>IF(ISBLANK(I812),-1,COUNTIF(all_tags[],I812)-COUNTIF(all_tags[category],I812))</f>
        <v>-1</v>
      </c>
      <c r="U812">
        <f>IF(ISBLANK(J812),-1,COUNTIF(all_tags[],J812)-COUNTIF(all_tags[category],J812))</f>
        <v>-1</v>
      </c>
      <c r="V812">
        <f>IF(ISBLANK(K812),-1,COUNTIF(all_tags[],K812)-COUNTIF(all_tags[category],K812))</f>
        <v>-1</v>
      </c>
      <c r="W812">
        <f>IF(ISBLANK(L812),-1,COUNTIF(all_tags[],L812)-COUNTIF(all_tags[category],L812))</f>
        <v>-1</v>
      </c>
      <c r="X812">
        <f>IF(ISBLANK(M812),-1,COUNTIF(all_tags[],M812)-COUNTIF(all_tags[category],M812))</f>
        <v>-1</v>
      </c>
      <c r="Y812">
        <f>IF(ISBLANK(N812),-1,COUNTIF(all_tags[],N812)-COUNTIF(all_tags[category],N812))</f>
        <v>-1</v>
      </c>
      <c r="Z812">
        <f>IF(ISBLANK(O812),-1,COUNTIF(all_tags[],O812)-COUNTIF(all_tags[category],O812))</f>
        <v>-1</v>
      </c>
      <c r="AB812" t="str">
        <f>Table5[[#This Row],[link_id]]</f>
        <v>L01678</v>
      </c>
      <c r="AC812" s="5" t="str">
        <f>_xlfn.TEXTJOIN("#",TRUE,
IFERROR(VLOOKUP($F812,all_tags[format],1,FALSE),""),
IFERROR(VLOOKUP($G812,all_tags[format],1,FALSE),""),
IFERROR(VLOOKUP($H812,all_tags[format],1,FALSE),""),
IFERROR(VLOOKUP($I812,all_tags[format],1,FALSE),""),
IFERROR(VLOOKUP($J812,all_tags[format],1,FALSE),""),
IFERROR(VLOOKUP($K812,all_tags[format],1,FALSE),""),
IFERROR(VLOOKUP($L812,all_tags[format],1,FALSE),""),
IFERROR(VLOOKUP($M812,all_tags[format],1,FALSE),""),
IFERROR(VLOOKUP($N812,all_tags[format],1,FALSE),""),
IFERROR(VLOOKUP($O812,all_tags[format],1,FALSE),"")
)</f>
        <v>post</v>
      </c>
      <c r="AD812" s="5" t="str">
        <f>_xlfn.TEXTJOIN("#",TRUE,
IFERROR(VLOOKUP($F812,all_tags[type],1,FALSE),""),
IFERROR(VLOOKUP($G812,all_tags[type],1,FALSE),""),
IFERROR(VLOOKUP($H812,all_tags[type],1,FALSE),""),
IFERROR(VLOOKUP($I812,all_tags[type],1,FALSE),""),
IFERROR(VLOOKUP($J812,all_tags[type],1,FALSE),""),
IFERROR(VLOOKUP($K812,all_tags[type],1,FALSE),""),
IFERROR(VLOOKUP($L812,all_tags[type],1,FALSE),""),
IFERROR(VLOOKUP($M812,all_tags[type],1,FALSE),""),
IFERROR(VLOOKUP($N812,all_tags[type],1,FALSE),""),
IFERROR(VLOOKUP($O812,all_tags[type],1,FALSE),"")
)</f>
        <v/>
      </c>
      <c r="AE812" s="5" t="str">
        <f>_xlfn.TEXTJOIN("#",TRUE,
IFERROR(VLOOKUP($F812,all_tags[level],1,FALSE),""),
IFERROR(VLOOKUP($G812,all_tags[level],1,FALSE),""),
IFERROR(VLOOKUP($H812,all_tags[level],1,FALSE),""),
IFERROR(VLOOKUP($I812,all_tags[level],1,FALSE),""),
IFERROR(VLOOKUP($J812,all_tags[level],1,FALSE),""),
IFERROR(VLOOKUP($K812,all_tags[level],1,FALSE),""),
IFERROR(VLOOKUP($L812,all_tags[level],1,FALSE),""),
IFERROR(VLOOKUP($M812,all_tags[level],1,FALSE),""),
IFERROR(VLOOKUP($N812,all_tags[level],1,FALSE),""),
IFERROR(VLOOKUP($O812,all_tags[level],1,FALSE),"")
)</f>
        <v/>
      </c>
      <c r="AF812" s="5" t="str">
        <f>_xlfn.TEXTJOIN("#",TRUE,
IFERROR(VLOOKUP($F812,all_tags[style],1,FALSE),""),
IFERROR(VLOOKUP($G812,all_tags[style],1,FALSE),""),
IFERROR(VLOOKUP($H812,all_tags[style],1,FALSE),""),
IFERROR(VLOOKUP($I812,all_tags[style],1,FALSE),""),
IFERROR(VLOOKUP($J812,all_tags[style],1,FALSE),""),
IFERROR(VLOOKUP($K812,all_tags[style],1,FALSE),""),
IFERROR(VLOOKUP($L812,all_tags[style],1,FALSE),""),
IFERROR(VLOOKUP($M812,all_tags[style],1,FALSE),""),
IFERROR(VLOOKUP($N812,all_tags[style],1,FALSE),""),
IFERROR(VLOOKUP($O812,all_tags[style],1,FALSE),"")
)</f>
        <v/>
      </c>
      <c r="AG812" s="5" t="str">
        <f>_xlfn.TEXTJOIN("#",TRUE,
IFERROR(VLOOKUP($F812,all_tags[theme],1,FALSE),""),
IFERROR(VLOOKUP($G812,all_tags[theme],1,FALSE),""),
IFERROR(VLOOKUP($H812,all_tags[theme],1,FALSE),""),
IFERROR(VLOOKUP($I812,all_tags[theme],1,FALSE),""),
IFERROR(VLOOKUP($J812,all_tags[theme],1,FALSE),""),
IFERROR(VLOOKUP($K812,all_tags[theme],1,FALSE),""),
IFERROR(VLOOKUP($L812,all_tags[theme],1,FALSE),""),
IFERROR(VLOOKUP($M812,all_tags[theme],1,FALSE),""),
IFERROR(VLOOKUP($N812,all_tags[theme],1,FALSE),""),
IFERROR(VLOOKUP($O812,all_tags[theme],1,FALSE),"")
)</f>
        <v/>
      </c>
      <c r="AH812" s="5" t="str">
        <f>_xlfn.TEXTJOIN("#",TRUE,
IFERROR(VLOOKUP($F812,all_tags[topic],1,FALSE),""),
IFERROR(VLOOKUP($G812,all_tags[topic],1,FALSE),""),
IFERROR(VLOOKUP($H812,all_tags[topic],1,FALSE),""),
IFERROR(VLOOKUP($I812,all_tags[topic],1,FALSE),""),
IFERROR(VLOOKUP($J812,all_tags[topic],1,FALSE),""),
IFERROR(VLOOKUP($K812,all_tags[topic],1,FALSE),""),
IFERROR(VLOOKUP($L812,all_tags[topic],1,FALSE),""),
IFERROR(VLOOKUP($M812,all_tags[topic],1,FALSE),""),
IFERROR(VLOOKUP($N812,all_tags[topic],1,FALSE),""),
IFERROR(VLOOKUP($O812,all_tags[topic],1,FALSE),"")
)</f>
        <v>design</v>
      </c>
      <c r="AI812" s="5" t="str">
        <f>_xlfn.TEXTJOIN("#",TRUE,
IFERROR(VLOOKUP($F812,all_tags[area],1,FALSE),""),
IFERROR(VLOOKUP($G812,all_tags[area],1,FALSE),""),
IFERROR(VLOOKUP($H812,all_tags[area],1,FALSE),""),
IFERROR(VLOOKUP($I812,all_tags[area],1,FALSE),""),
IFERROR(VLOOKUP($J812,all_tags[area],1,FALSE),""),
IFERROR(VLOOKUP($K812,all_tags[area],1,FALSE),""),
IFERROR(VLOOKUP($L812,all_tags[area],1,FALSE),""),
IFERROR(VLOOKUP($M812,all_tags[area],1,FALSE),""),
IFERROR(VLOOKUP($N812,all_tags[area],1,FALSE),""),
IFERROR(VLOOKUP($O812,all_tags[area],1,FALSE),"")
)</f>
        <v>development</v>
      </c>
      <c r="AJ812" s="5" t="str">
        <f>_xlfn.TEXTJOIN("#",TRUE,
IFERROR(VLOOKUP($F812,all_tags[technology],1,FALSE),""),
IFERROR(VLOOKUP($G812,all_tags[technology],1,FALSE),""),
IFERROR(VLOOKUP($H812,all_tags[technology],1,FALSE),""),
IFERROR(VLOOKUP($I812,all_tags[technology],1,FALSE),""),
IFERROR(VLOOKUP($J812,all_tags[technology],1,FALSE),""),
IFERROR(VLOOKUP($K812,all_tags[technology],1,FALSE),""),
IFERROR(VLOOKUP($L812,all_tags[technology],1,FALSE),""),
IFERROR(VLOOKUP($M812,all_tags[technology],1,FALSE),""),
IFERROR(VLOOKUP($N812,all_tags[technology],1,FALSE),""),
IFERROR(VLOOKUP($O812,all_tags[technology],1,FALSE),"")
)</f>
        <v/>
      </c>
      <c r="AK812" s="5" t="str">
        <f>_xlfn.TEXTJOIN("#",TRUE,
IFERROR(VLOOKUP($F812,all_tags[other],1,FALSE),""),
IFERROR(VLOOKUP($G812,all_tags[other],1,FALSE),""),
IFERROR(VLOOKUP($H812,all_tags[other],1,FALSE),""),
IFERROR(VLOOKUP($I812,all_tags[other],1,FALSE),""),
IFERROR(VLOOKUP($J812,all_tags[other],1,FALSE),""),
IFERROR(VLOOKUP($K812,all_tags[other],1,FALSE),""),
IFERROR(VLOOKUP($L812,all_tags[other],1,FALSE),""),
IFERROR(VLOOKUP($M812,all_tags[other],1,FALSE),""),
IFERROR(VLOOKUP($N812,all_tags[other],1,FALSE),""),
IFERROR(VLOOKUP($O812,all_tags[other],1,FALSE),"")
)</f>
        <v/>
      </c>
      <c r="AL812" t="str">
        <f t="shared" si="12"/>
        <v>post;design;development</v>
      </c>
    </row>
    <row r="813" spans="1:38" x14ac:dyDescent="0.25">
      <c r="A813" t="str">
        <f>source_data[[#This Row],[link_id]]</f>
        <v>L01681</v>
      </c>
      <c r="B813" t="str">
        <f>source_data[[#This Row],[link]]</f>
        <v>https://twitter.com/equerystrian/status/1271825938553110528/photo/1</v>
      </c>
      <c r="C813" t="str">
        <f>source_data[[#This Row],[article_title]]</f>
        <v>@thepowerbiqueen lays out the basics of working with #PowerShell and #PowerBI REST API's so clearly, she's welcoming folks into what can seem scary for those who have never worked with web services. Well done! #PowerBIDays https://t.co/PXhJ0quoOa</v>
      </c>
      <c r="D813" t="str">
        <f>source_data[[#This Row],[concatenate]]</f>
        <v>post;method;analytics</v>
      </c>
      <c r="E813">
        <f>source_data[[#This Row],[tag_count]]</f>
        <v>4</v>
      </c>
      <c r="F813" t="str" cm="1">
        <f t="array" ref="F813:H813">_xlfn.TEXTSPLIT(Table5[[#This Row],[concatenate]],";")</f>
        <v>post</v>
      </c>
      <c r="G813" t="str">
        <v>method</v>
      </c>
      <c r="H813" t="str">
        <v>analytics</v>
      </c>
      <c r="Q813">
        <f>IF(ISBLANK(F813),-1,COUNTIF(all_tags[],F813)-COUNTIF(all_tags[category],F813))</f>
        <v>1</v>
      </c>
      <c r="R813">
        <f>IF(ISBLANK(G813),-1,COUNTIF(all_tags[],G813)-COUNTIF(all_tags[category],G813))</f>
        <v>1</v>
      </c>
      <c r="S813">
        <f>IF(ISBLANK(H813),-1,COUNTIF(all_tags[],H813)-COUNTIF(all_tags[category],H813))</f>
        <v>1</v>
      </c>
      <c r="T813">
        <f>IF(ISBLANK(I813),-1,COUNTIF(all_tags[],I813)-COUNTIF(all_tags[category],I813))</f>
        <v>-1</v>
      </c>
      <c r="U813">
        <f>IF(ISBLANK(J813),-1,COUNTIF(all_tags[],J813)-COUNTIF(all_tags[category],J813))</f>
        <v>-1</v>
      </c>
      <c r="V813">
        <f>IF(ISBLANK(K813),-1,COUNTIF(all_tags[],K813)-COUNTIF(all_tags[category],K813))</f>
        <v>-1</v>
      </c>
      <c r="W813">
        <f>IF(ISBLANK(L813),-1,COUNTIF(all_tags[],L813)-COUNTIF(all_tags[category],L813))</f>
        <v>-1</v>
      </c>
      <c r="X813">
        <f>IF(ISBLANK(M813),-1,COUNTIF(all_tags[],M813)-COUNTIF(all_tags[category],M813))</f>
        <v>-1</v>
      </c>
      <c r="Y813">
        <f>IF(ISBLANK(N813),-1,COUNTIF(all_tags[],N813)-COUNTIF(all_tags[category],N813))</f>
        <v>-1</v>
      </c>
      <c r="Z813">
        <f>IF(ISBLANK(O813),-1,COUNTIF(all_tags[],O813)-COUNTIF(all_tags[category],O813))</f>
        <v>-1</v>
      </c>
      <c r="AB813" t="str">
        <f>Table5[[#This Row],[link_id]]</f>
        <v>L01681</v>
      </c>
      <c r="AC813" s="5" t="str">
        <f>_xlfn.TEXTJOIN("#",TRUE,
IFERROR(VLOOKUP($F813,all_tags[format],1,FALSE),""),
IFERROR(VLOOKUP($G813,all_tags[format],1,FALSE),""),
IFERROR(VLOOKUP($H813,all_tags[format],1,FALSE),""),
IFERROR(VLOOKUP($I813,all_tags[format],1,FALSE),""),
IFERROR(VLOOKUP($J813,all_tags[format],1,FALSE),""),
IFERROR(VLOOKUP($K813,all_tags[format],1,FALSE),""),
IFERROR(VLOOKUP($L813,all_tags[format],1,FALSE),""),
IFERROR(VLOOKUP($M813,all_tags[format],1,FALSE),""),
IFERROR(VLOOKUP($N813,all_tags[format],1,FALSE),""),
IFERROR(VLOOKUP($O813,all_tags[format],1,FALSE),"")
)</f>
        <v>post</v>
      </c>
      <c r="AD813" s="5" t="str">
        <f>_xlfn.TEXTJOIN("#",TRUE,
IFERROR(VLOOKUP($F813,all_tags[type],1,FALSE),""),
IFERROR(VLOOKUP($G813,all_tags[type],1,FALSE),""),
IFERROR(VLOOKUP($H813,all_tags[type],1,FALSE),""),
IFERROR(VLOOKUP($I813,all_tags[type],1,FALSE),""),
IFERROR(VLOOKUP($J813,all_tags[type],1,FALSE),""),
IFERROR(VLOOKUP($K813,all_tags[type],1,FALSE),""),
IFERROR(VLOOKUP($L813,all_tags[type],1,FALSE),""),
IFERROR(VLOOKUP($M813,all_tags[type],1,FALSE),""),
IFERROR(VLOOKUP($N813,all_tags[type],1,FALSE),""),
IFERROR(VLOOKUP($O813,all_tags[type],1,FALSE),"")
)</f>
        <v/>
      </c>
      <c r="AE813" s="5" t="str">
        <f>_xlfn.TEXTJOIN("#",TRUE,
IFERROR(VLOOKUP($F813,all_tags[level],1,FALSE),""),
IFERROR(VLOOKUP($G813,all_tags[level],1,FALSE),""),
IFERROR(VLOOKUP($H813,all_tags[level],1,FALSE),""),
IFERROR(VLOOKUP($I813,all_tags[level],1,FALSE),""),
IFERROR(VLOOKUP($J813,all_tags[level],1,FALSE),""),
IFERROR(VLOOKUP($K813,all_tags[level],1,FALSE),""),
IFERROR(VLOOKUP($L813,all_tags[level],1,FALSE),""),
IFERROR(VLOOKUP($M813,all_tags[level],1,FALSE),""),
IFERROR(VLOOKUP($N813,all_tags[level],1,FALSE),""),
IFERROR(VLOOKUP($O813,all_tags[level],1,FALSE),"")
)</f>
        <v/>
      </c>
      <c r="AF813" s="5" t="str">
        <f>_xlfn.TEXTJOIN("#",TRUE,
IFERROR(VLOOKUP($F813,all_tags[style],1,FALSE),""),
IFERROR(VLOOKUP($G813,all_tags[style],1,FALSE),""),
IFERROR(VLOOKUP($H813,all_tags[style],1,FALSE),""),
IFERROR(VLOOKUP($I813,all_tags[style],1,FALSE),""),
IFERROR(VLOOKUP($J813,all_tags[style],1,FALSE),""),
IFERROR(VLOOKUP($K813,all_tags[style],1,FALSE),""),
IFERROR(VLOOKUP($L813,all_tags[style],1,FALSE),""),
IFERROR(VLOOKUP($M813,all_tags[style],1,FALSE),""),
IFERROR(VLOOKUP($N813,all_tags[style],1,FALSE),""),
IFERROR(VLOOKUP($O813,all_tags[style],1,FALSE),"")
)</f>
        <v/>
      </c>
      <c r="AG813" s="5" t="str">
        <f>_xlfn.TEXTJOIN("#",TRUE,
IFERROR(VLOOKUP($F813,all_tags[theme],1,FALSE),""),
IFERROR(VLOOKUP($G813,all_tags[theme],1,FALSE),""),
IFERROR(VLOOKUP($H813,all_tags[theme],1,FALSE),""),
IFERROR(VLOOKUP($I813,all_tags[theme],1,FALSE),""),
IFERROR(VLOOKUP($J813,all_tags[theme],1,FALSE),""),
IFERROR(VLOOKUP($K813,all_tags[theme],1,FALSE),""),
IFERROR(VLOOKUP($L813,all_tags[theme],1,FALSE),""),
IFERROR(VLOOKUP($M813,all_tags[theme],1,FALSE),""),
IFERROR(VLOOKUP($N813,all_tags[theme],1,FALSE),""),
IFERROR(VLOOKUP($O813,all_tags[theme],1,FALSE),"")
)</f>
        <v/>
      </c>
      <c r="AH813" s="5" t="str">
        <f>_xlfn.TEXTJOIN("#",TRUE,
IFERROR(VLOOKUP($F813,all_tags[topic],1,FALSE),""),
IFERROR(VLOOKUP($G813,all_tags[topic],1,FALSE),""),
IFERROR(VLOOKUP($H813,all_tags[topic],1,FALSE),""),
IFERROR(VLOOKUP($I813,all_tags[topic],1,FALSE),""),
IFERROR(VLOOKUP($J813,all_tags[topic],1,FALSE),""),
IFERROR(VLOOKUP($K813,all_tags[topic],1,FALSE),""),
IFERROR(VLOOKUP($L813,all_tags[topic],1,FALSE),""),
IFERROR(VLOOKUP($M813,all_tags[topic],1,FALSE),""),
IFERROR(VLOOKUP($N813,all_tags[topic],1,FALSE),""),
IFERROR(VLOOKUP($O813,all_tags[topic],1,FALSE),"")
)</f>
        <v>method</v>
      </c>
      <c r="AI813" s="5" t="str">
        <f>_xlfn.TEXTJOIN("#",TRUE,
IFERROR(VLOOKUP($F813,all_tags[area],1,FALSE),""),
IFERROR(VLOOKUP($G813,all_tags[area],1,FALSE),""),
IFERROR(VLOOKUP($H813,all_tags[area],1,FALSE),""),
IFERROR(VLOOKUP($I813,all_tags[area],1,FALSE),""),
IFERROR(VLOOKUP($J813,all_tags[area],1,FALSE),""),
IFERROR(VLOOKUP($K813,all_tags[area],1,FALSE),""),
IFERROR(VLOOKUP($L813,all_tags[area],1,FALSE),""),
IFERROR(VLOOKUP($M813,all_tags[area],1,FALSE),""),
IFERROR(VLOOKUP($N813,all_tags[area],1,FALSE),""),
IFERROR(VLOOKUP($O813,all_tags[area],1,FALSE),"")
)</f>
        <v>analytics</v>
      </c>
      <c r="AJ813" s="5" t="str">
        <f>_xlfn.TEXTJOIN("#",TRUE,
IFERROR(VLOOKUP($F813,all_tags[technology],1,FALSE),""),
IFERROR(VLOOKUP($G813,all_tags[technology],1,FALSE),""),
IFERROR(VLOOKUP($H813,all_tags[technology],1,FALSE),""),
IFERROR(VLOOKUP($I813,all_tags[technology],1,FALSE),""),
IFERROR(VLOOKUP($J813,all_tags[technology],1,FALSE),""),
IFERROR(VLOOKUP($K813,all_tags[technology],1,FALSE),""),
IFERROR(VLOOKUP($L813,all_tags[technology],1,FALSE),""),
IFERROR(VLOOKUP($M813,all_tags[technology],1,FALSE),""),
IFERROR(VLOOKUP($N813,all_tags[technology],1,FALSE),""),
IFERROR(VLOOKUP($O813,all_tags[technology],1,FALSE),"")
)</f>
        <v/>
      </c>
      <c r="AK813" s="5" t="str">
        <f>_xlfn.TEXTJOIN("#",TRUE,
IFERROR(VLOOKUP($F813,all_tags[other],1,FALSE),""),
IFERROR(VLOOKUP($G813,all_tags[other],1,FALSE),""),
IFERROR(VLOOKUP($H813,all_tags[other],1,FALSE),""),
IFERROR(VLOOKUP($I813,all_tags[other],1,FALSE),""),
IFERROR(VLOOKUP($J813,all_tags[other],1,FALSE),""),
IFERROR(VLOOKUP($K813,all_tags[other],1,FALSE),""),
IFERROR(VLOOKUP($L813,all_tags[other],1,FALSE),""),
IFERROR(VLOOKUP($M813,all_tags[other],1,FALSE),""),
IFERROR(VLOOKUP($N813,all_tags[other],1,FALSE),""),
IFERROR(VLOOKUP($O813,all_tags[other],1,FALSE),"")
)</f>
        <v/>
      </c>
      <c r="AL813" t="str">
        <f t="shared" si="12"/>
        <v>post;method;analytics</v>
      </c>
    </row>
    <row r="814" spans="1:38" x14ac:dyDescent="0.25">
      <c r="A814" t="str">
        <f>source_data[[#This Row],[link_id]]</f>
        <v>L01690</v>
      </c>
      <c r="B814" t="str">
        <f>source_data[[#This Row],[link]]</f>
        <v>https://www.r-bloggers.com/how-to-become-a-data-scientist-in-30-days/</v>
      </c>
      <c r="C814" t="str">
        <f>source_data[[#This Row],[article_title]]</f>
        <v>How to become a data scientist in 30 days?</v>
      </c>
      <c r="D814" t="str">
        <f>source_data[[#This Row],[concatenate]]</f>
        <v>post;technology;nlp;exploration;rstats</v>
      </c>
      <c r="E814">
        <f>source_data[[#This Row],[tag_count]]</f>
        <v>4</v>
      </c>
      <c r="F814" t="str" cm="1">
        <f t="array" ref="F814:J814">_xlfn.TEXTSPLIT(Table5[[#This Row],[concatenate]],";")</f>
        <v>post</v>
      </c>
      <c r="G814" t="str">
        <v>technology</v>
      </c>
      <c r="H814" t="str">
        <v>nlp</v>
      </c>
      <c r="I814" t="str">
        <v>exploration</v>
      </c>
      <c r="J814" t="str">
        <v>rstats</v>
      </c>
      <c r="Q814">
        <f>IF(ISBLANK(F814),-1,COUNTIF(all_tags[],F814)-COUNTIF(all_tags[category],F814))</f>
        <v>1</v>
      </c>
      <c r="R814">
        <f>IF(ISBLANK(G814),-1,COUNTIF(all_tags[],G814)-COUNTIF(all_tags[category],G814))</f>
        <v>1</v>
      </c>
      <c r="S814">
        <f>IF(ISBLANK(H814),-1,COUNTIF(all_tags[],H814)-COUNTIF(all_tags[category],H814))</f>
        <v>1</v>
      </c>
      <c r="T814">
        <f>IF(ISBLANK(I814),-1,COUNTIF(all_tags[],I814)-COUNTIF(all_tags[category],I814))</f>
        <v>1</v>
      </c>
      <c r="U814">
        <f>IF(ISBLANK(J814),-1,COUNTIF(all_tags[],J814)-COUNTIF(all_tags[category],J814))</f>
        <v>1</v>
      </c>
      <c r="V814">
        <f>IF(ISBLANK(K814),-1,COUNTIF(all_tags[],K814)-COUNTIF(all_tags[category],K814))</f>
        <v>-1</v>
      </c>
      <c r="W814">
        <f>IF(ISBLANK(L814),-1,COUNTIF(all_tags[],L814)-COUNTIF(all_tags[category],L814))</f>
        <v>-1</v>
      </c>
      <c r="X814">
        <f>IF(ISBLANK(M814),-1,COUNTIF(all_tags[],M814)-COUNTIF(all_tags[category],M814))</f>
        <v>-1</v>
      </c>
      <c r="Y814">
        <f>IF(ISBLANK(N814),-1,COUNTIF(all_tags[],N814)-COUNTIF(all_tags[category],N814))</f>
        <v>-1</v>
      </c>
      <c r="Z814">
        <f>IF(ISBLANK(O814),-1,COUNTIF(all_tags[],O814)-COUNTIF(all_tags[category],O814))</f>
        <v>-1</v>
      </c>
      <c r="AB814" t="str">
        <f>Table5[[#This Row],[link_id]]</f>
        <v>L01690</v>
      </c>
      <c r="AC814" s="5" t="str">
        <f>_xlfn.TEXTJOIN("#",TRUE,
IFERROR(VLOOKUP($F814,all_tags[format],1,FALSE),""),
IFERROR(VLOOKUP($G814,all_tags[format],1,FALSE),""),
IFERROR(VLOOKUP($H814,all_tags[format],1,FALSE),""),
IFERROR(VLOOKUP($I814,all_tags[format],1,FALSE),""),
IFERROR(VLOOKUP($J814,all_tags[format],1,FALSE),""),
IFERROR(VLOOKUP($K814,all_tags[format],1,FALSE),""),
IFERROR(VLOOKUP($L814,all_tags[format],1,FALSE),""),
IFERROR(VLOOKUP($M814,all_tags[format],1,FALSE),""),
IFERROR(VLOOKUP($N814,all_tags[format],1,FALSE),""),
IFERROR(VLOOKUP($O814,all_tags[format],1,FALSE),"")
)</f>
        <v>post</v>
      </c>
      <c r="AD814" s="5" t="str">
        <f>_xlfn.TEXTJOIN("#",TRUE,
IFERROR(VLOOKUP($F814,all_tags[type],1,FALSE),""),
IFERROR(VLOOKUP($G814,all_tags[type],1,FALSE),""),
IFERROR(VLOOKUP($H814,all_tags[type],1,FALSE),""),
IFERROR(VLOOKUP($I814,all_tags[type],1,FALSE),""),
IFERROR(VLOOKUP($J814,all_tags[type],1,FALSE),""),
IFERROR(VLOOKUP($K814,all_tags[type],1,FALSE),""),
IFERROR(VLOOKUP($L814,all_tags[type],1,FALSE),""),
IFERROR(VLOOKUP($M814,all_tags[type],1,FALSE),""),
IFERROR(VLOOKUP($N814,all_tags[type],1,FALSE),""),
IFERROR(VLOOKUP($O814,all_tags[type],1,FALSE),"")
)</f>
        <v/>
      </c>
      <c r="AE814" s="5" t="str">
        <f>_xlfn.TEXTJOIN("#",TRUE,
IFERROR(VLOOKUP($F814,all_tags[level],1,FALSE),""),
IFERROR(VLOOKUP($G814,all_tags[level],1,FALSE),""),
IFERROR(VLOOKUP($H814,all_tags[level],1,FALSE),""),
IFERROR(VLOOKUP($I814,all_tags[level],1,FALSE),""),
IFERROR(VLOOKUP($J814,all_tags[level],1,FALSE),""),
IFERROR(VLOOKUP($K814,all_tags[level],1,FALSE),""),
IFERROR(VLOOKUP($L814,all_tags[level],1,FALSE),""),
IFERROR(VLOOKUP($M814,all_tags[level],1,FALSE),""),
IFERROR(VLOOKUP($N814,all_tags[level],1,FALSE),""),
IFERROR(VLOOKUP($O814,all_tags[level],1,FALSE),"")
)</f>
        <v/>
      </c>
      <c r="AF814" s="5" t="str">
        <f>_xlfn.TEXTJOIN("#",TRUE,
IFERROR(VLOOKUP($F814,all_tags[style],1,FALSE),""),
IFERROR(VLOOKUP($G814,all_tags[style],1,FALSE),""),
IFERROR(VLOOKUP($H814,all_tags[style],1,FALSE),""),
IFERROR(VLOOKUP($I814,all_tags[style],1,FALSE),""),
IFERROR(VLOOKUP($J814,all_tags[style],1,FALSE),""),
IFERROR(VLOOKUP($K814,all_tags[style],1,FALSE),""),
IFERROR(VLOOKUP($L814,all_tags[style],1,FALSE),""),
IFERROR(VLOOKUP($M814,all_tags[style],1,FALSE),""),
IFERROR(VLOOKUP($N814,all_tags[style],1,FALSE),""),
IFERROR(VLOOKUP($O814,all_tags[style],1,FALSE),"")
)</f>
        <v/>
      </c>
      <c r="AG814" s="5" t="str">
        <f>_xlfn.TEXTJOIN("#",TRUE,
IFERROR(VLOOKUP($F814,all_tags[theme],1,FALSE),""),
IFERROR(VLOOKUP($G814,all_tags[theme],1,FALSE),""),
IFERROR(VLOOKUP($H814,all_tags[theme],1,FALSE),""),
IFERROR(VLOOKUP($I814,all_tags[theme],1,FALSE),""),
IFERROR(VLOOKUP($J814,all_tags[theme],1,FALSE),""),
IFERROR(VLOOKUP($K814,all_tags[theme],1,FALSE),""),
IFERROR(VLOOKUP($L814,all_tags[theme],1,FALSE),""),
IFERROR(VLOOKUP($M814,all_tags[theme],1,FALSE),""),
IFERROR(VLOOKUP($N814,all_tags[theme],1,FALSE),""),
IFERROR(VLOOKUP($O814,all_tags[theme],1,FALSE),"")
)</f>
        <v/>
      </c>
      <c r="AH814" s="5" t="str">
        <f>_xlfn.TEXTJOIN("#",TRUE,
IFERROR(VLOOKUP($F814,all_tags[topic],1,FALSE),""),
IFERROR(VLOOKUP($G814,all_tags[topic],1,FALSE),""),
IFERROR(VLOOKUP($H814,all_tags[topic],1,FALSE),""),
IFERROR(VLOOKUP($I814,all_tags[topic],1,FALSE),""),
IFERROR(VLOOKUP($J814,all_tags[topic],1,FALSE),""),
IFERROR(VLOOKUP($K814,all_tags[topic],1,FALSE),""),
IFERROR(VLOOKUP($L814,all_tags[topic],1,FALSE),""),
IFERROR(VLOOKUP($M814,all_tags[topic],1,FALSE),""),
IFERROR(VLOOKUP($N814,all_tags[topic],1,FALSE),""),
IFERROR(VLOOKUP($O814,all_tags[topic],1,FALSE),"")
)</f>
        <v>technology</v>
      </c>
      <c r="AI814" s="5" t="str">
        <f>_xlfn.TEXTJOIN("#",TRUE,
IFERROR(VLOOKUP($F814,all_tags[area],1,FALSE),""),
IFERROR(VLOOKUP($G814,all_tags[area],1,FALSE),""),
IFERROR(VLOOKUP($H814,all_tags[area],1,FALSE),""),
IFERROR(VLOOKUP($I814,all_tags[area],1,FALSE),""),
IFERROR(VLOOKUP($J814,all_tags[area],1,FALSE),""),
IFERROR(VLOOKUP($K814,all_tags[area],1,FALSE),""),
IFERROR(VLOOKUP($L814,all_tags[area],1,FALSE),""),
IFERROR(VLOOKUP($M814,all_tags[area],1,FALSE),""),
IFERROR(VLOOKUP($N814,all_tags[area],1,FALSE),""),
IFERROR(VLOOKUP($O814,all_tags[area],1,FALSE),"")
)</f>
        <v>nlp#exploration</v>
      </c>
      <c r="AJ814" s="5" t="str">
        <f>_xlfn.TEXTJOIN("#",TRUE,
IFERROR(VLOOKUP($F814,all_tags[technology],1,FALSE),""),
IFERROR(VLOOKUP($G814,all_tags[technology],1,FALSE),""),
IFERROR(VLOOKUP($H814,all_tags[technology],1,FALSE),""),
IFERROR(VLOOKUP($I814,all_tags[technology],1,FALSE),""),
IFERROR(VLOOKUP($J814,all_tags[technology],1,FALSE),""),
IFERROR(VLOOKUP($K814,all_tags[technology],1,FALSE),""),
IFERROR(VLOOKUP($L814,all_tags[technology],1,FALSE),""),
IFERROR(VLOOKUP($M814,all_tags[technology],1,FALSE),""),
IFERROR(VLOOKUP($N814,all_tags[technology],1,FALSE),""),
IFERROR(VLOOKUP($O814,all_tags[technology],1,FALSE),"")
)</f>
        <v>rstats</v>
      </c>
      <c r="AK814" s="5" t="str">
        <f>_xlfn.TEXTJOIN("#",TRUE,
IFERROR(VLOOKUP($F814,all_tags[other],1,FALSE),""),
IFERROR(VLOOKUP($G814,all_tags[other],1,FALSE),""),
IFERROR(VLOOKUP($H814,all_tags[other],1,FALSE),""),
IFERROR(VLOOKUP($I814,all_tags[other],1,FALSE),""),
IFERROR(VLOOKUP($J814,all_tags[other],1,FALSE),""),
IFERROR(VLOOKUP($K814,all_tags[other],1,FALSE),""),
IFERROR(VLOOKUP($L814,all_tags[other],1,FALSE),""),
IFERROR(VLOOKUP($M814,all_tags[other],1,FALSE),""),
IFERROR(VLOOKUP($N814,all_tags[other],1,FALSE),""),
IFERROR(VLOOKUP($O814,all_tags[other],1,FALSE),"")
)</f>
        <v/>
      </c>
      <c r="AL814" t="str">
        <f t="shared" si="12"/>
        <v>post;technology;nlp;exploration;rstats</v>
      </c>
    </row>
    <row r="815" spans="1:38" x14ac:dyDescent="0.25">
      <c r="A815" t="str">
        <f>source_data[[#This Row],[link_id]]</f>
        <v>L01691</v>
      </c>
      <c r="B815" t="str">
        <f>source_data[[#This Row],[link]]</f>
        <v>https://machinelearningmastery.com/books-on-data-cleaning-data-preparation-and-feature-engineering/</v>
      </c>
      <c r="C815" t="str">
        <f>source_data[[#This Row],[article_title]]</f>
        <v>8 Top Books on Data Cleaning and Feature Engineering</v>
      </c>
      <c r="D815" t="str">
        <f>source_data[[#This Row],[concatenate]]</f>
        <v>book;data-processing;ml</v>
      </c>
      <c r="E815">
        <f>source_data[[#This Row],[tag_count]]</f>
        <v>3</v>
      </c>
      <c r="F815" t="str" cm="1">
        <f t="array" ref="F815:H815">_xlfn.TEXTSPLIT(Table5[[#This Row],[concatenate]],";")</f>
        <v>book</v>
      </c>
      <c r="G815" t="str">
        <v>data-processing</v>
      </c>
      <c r="H815" t="str">
        <v>ml</v>
      </c>
      <c r="Q815">
        <f>IF(ISBLANK(F815),-1,COUNTIF(all_tags[],F815)-COUNTIF(all_tags[category],F815))</f>
        <v>1</v>
      </c>
      <c r="R815">
        <f>IF(ISBLANK(G815),-1,COUNTIF(all_tags[],G815)-COUNTIF(all_tags[category],G815))</f>
        <v>1</v>
      </c>
      <c r="S815">
        <f>IF(ISBLANK(H815),-1,COUNTIF(all_tags[],H815)-COUNTIF(all_tags[category],H815))</f>
        <v>1</v>
      </c>
      <c r="T815">
        <f>IF(ISBLANK(I815),-1,COUNTIF(all_tags[],I815)-COUNTIF(all_tags[category],I815))</f>
        <v>-1</v>
      </c>
      <c r="U815">
        <f>IF(ISBLANK(J815),-1,COUNTIF(all_tags[],J815)-COUNTIF(all_tags[category],J815))</f>
        <v>-1</v>
      </c>
      <c r="V815">
        <f>IF(ISBLANK(K815),-1,COUNTIF(all_tags[],K815)-COUNTIF(all_tags[category],K815))</f>
        <v>-1</v>
      </c>
      <c r="W815">
        <f>IF(ISBLANK(L815),-1,COUNTIF(all_tags[],L815)-COUNTIF(all_tags[category],L815))</f>
        <v>-1</v>
      </c>
      <c r="X815">
        <f>IF(ISBLANK(M815),-1,COUNTIF(all_tags[],M815)-COUNTIF(all_tags[category],M815))</f>
        <v>-1</v>
      </c>
      <c r="Y815">
        <f>IF(ISBLANK(N815),-1,COUNTIF(all_tags[],N815)-COUNTIF(all_tags[category],N815))</f>
        <v>-1</v>
      </c>
      <c r="Z815">
        <f>IF(ISBLANK(O815),-1,COUNTIF(all_tags[],O815)-COUNTIF(all_tags[category],O815))</f>
        <v>-1</v>
      </c>
      <c r="AB815" t="str">
        <f>Table5[[#This Row],[link_id]]</f>
        <v>L01691</v>
      </c>
      <c r="AC815" s="5" t="str">
        <f>_xlfn.TEXTJOIN("#",TRUE,
IFERROR(VLOOKUP($F815,all_tags[format],1,FALSE),""),
IFERROR(VLOOKUP($G815,all_tags[format],1,FALSE),""),
IFERROR(VLOOKUP($H815,all_tags[format],1,FALSE),""),
IFERROR(VLOOKUP($I815,all_tags[format],1,FALSE),""),
IFERROR(VLOOKUP($J815,all_tags[format],1,FALSE),""),
IFERROR(VLOOKUP($K815,all_tags[format],1,FALSE),""),
IFERROR(VLOOKUP($L815,all_tags[format],1,FALSE),""),
IFERROR(VLOOKUP($M815,all_tags[format],1,FALSE),""),
IFERROR(VLOOKUP($N815,all_tags[format],1,FALSE),""),
IFERROR(VLOOKUP($O815,all_tags[format],1,FALSE),"")
)</f>
        <v>book</v>
      </c>
      <c r="AD815" s="5" t="str">
        <f>_xlfn.TEXTJOIN("#",TRUE,
IFERROR(VLOOKUP($F815,all_tags[type],1,FALSE),""),
IFERROR(VLOOKUP($G815,all_tags[type],1,FALSE),""),
IFERROR(VLOOKUP($H815,all_tags[type],1,FALSE),""),
IFERROR(VLOOKUP($I815,all_tags[type],1,FALSE),""),
IFERROR(VLOOKUP($J815,all_tags[type],1,FALSE),""),
IFERROR(VLOOKUP($K815,all_tags[type],1,FALSE),""),
IFERROR(VLOOKUP($L815,all_tags[type],1,FALSE),""),
IFERROR(VLOOKUP($M815,all_tags[type],1,FALSE),""),
IFERROR(VLOOKUP($N815,all_tags[type],1,FALSE),""),
IFERROR(VLOOKUP($O815,all_tags[type],1,FALSE),"")
)</f>
        <v/>
      </c>
      <c r="AE815" s="5" t="str">
        <f>_xlfn.TEXTJOIN("#",TRUE,
IFERROR(VLOOKUP($F815,all_tags[level],1,FALSE),""),
IFERROR(VLOOKUP($G815,all_tags[level],1,FALSE),""),
IFERROR(VLOOKUP($H815,all_tags[level],1,FALSE),""),
IFERROR(VLOOKUP($I815,all_tags[level],1,FALSE),""),
IFERROR(VLOOKUP($J815,all_tags[level],1,FALSE),""),
IFERROR(VLOOKUP($K815,all_tags[level],1,FALSE),""),
IFERROR(VLOOKUP($L815,all_tags[level],1,FALSE),""),
IFERROR(VLOOKUP($M815,all_tags[level],1,FALSE),""),
IFERROR(VLOOKUP($N815,all_tags[level],1,FALSE),""),
IFERROR(VLOOKUP($O815,all_tags[level],1,FALSE),"")
)</f>
        <v/>
      </c>
      <c r="AF815" s="5" t="str">
        <f>_xlfn.TEXTJOIN("#",TRUE,
IFERROR(VLOOKUP($F815,all_tags[style],1,FALSE),""),
IFERROR(VLOOKUP($G815,all_tags[style],1,FALSE),""),
IFERROR(VLOOKUP($H815,all_tags[style],1,FALSE),""),
IFERROR(VLOOKUP($I815,all_tags[style],1,FALSE),""),
IFERROR(VLOOKUP($J815,all_tags[style],1,FALSE),""),
IFERROR(VLOOKUP($K815,all_tags[style],1,FALSE),""),
IFERROR(VLOOKUP($L815,all_tags[style],1,FALSE),""),
IFERROR(VLOOKUP($M815,all_tags[style],1,FALSE),""),
IFERROR(VLOOKUP($N815,all_tags[style],1,FALSE),""),
IFERROR(VLOOKUP($O815,all_tags[style],1,FALSE),"")
)</f>
        <v/>
      </c>
      <c r="AG815" s="5" t="str">
        <f>_xlfn.TEXTJOIN("#",TRUE,
IFERROR(VLOOKUP($F815,all_tags[theme],1,FALSE),""),
IFERROR(VLOOKUP($G815,all_tags[theme],1,FALSE),""),
IFERROR(VLOOKUP($H815,all_tags[theme],1,FALSE),""),
IFERROR(VLOOKUP($I815,all_tags[theme],1,FALSE),""),
IFERROR(VLOOKUP($J815,all_tags[theme],1,FALSE),""),
IFERROR(VLOOKUP($K815,all_tags[theme],1,FALSE),""),
IFERROR(VLOOKUP($L815,all_tags[theme],1,FALSE),""),
IFERROR(VLOOKUP($M815,all_tags[theme],1,FALSE),""),
IFERROR(VLOOKUP($N815,all_tags[theme],1,FALSE),""),
IFERROR(VLOOKUP($O815,all_tags[theme],1,FALSE),"")
)</f>
        <v/>
      </c>
      <c r="AH815" s="5" t="str">
        <f>_xlfn.TEXTJOIN("#",TRUE,
IFERROR(VLOOKUP($F815,all_tags[topic],1,FALSE),""),
IFERROR(VLOOKUP($G815,all_tags[topic],1,FALSE),""),
IFERROR(VLOOKUP($H815,all_tags[topic],1,FALSE),""),
IFERROR(VLOOKUP($I815,all_tags[topic],1,FALSE),""),
IFERROR(VLOOKUP($J815,all_tags[topic],1,FALSE),""),
IFERROR(VLOOKUP($K815,all_tags[topic],1,FALSE),""),
IFERROR(VLOOKUP($L815,all_tags[topic],1,FALSE),""),
IFERROR(VLOOKUP($M815,all_tags[topic],1,FALSE),""),
IFERROR(VLOOKUP($N815,all_tags[topic],1,FALSE),""),
IFERROR(VLOOKUP($O815,all_tags[topic],1,FALSE),"")
)</f>
        <v/>
      </c>
      <c r="AI815" s="5" t="str">
        <f>_xlfn.TEXTJOIN("#",TRUE,
IFERROR(VLOOKUP($F815,all_tags[area],1,FALSE),""),
IFERROR(VLOOKUP($G815,all_tags[area],1,FALSE),""),
IFERROR(VLOOKUP($H815,all_tags[area],1,FALSE),""),
IFERROR(VLOOKUP($I815,all_tags[area],1,FALSE),""),
IFERROR(VLOOKUP($J815,all_tags[area],1,FALSE),""),
IFERROR(VLOOKUP($K815,all_tags[area],1,FALSE),""),
IFERROR(VLOOKUP($L815,all_tags[area],1,FALSE),""),
IFERROR(VLOOKUP($M815,all_tags[area],1,FALSE),""),
IFERROR(VLOOKUP($N815,all_tags[area],1,FALSE),""),
IFERROR(VLOOKUP($O815,all_tags[area],1,FALSE),"")
)</f>
        <v>data-processing#ml</v>
      </c>
      <c r="AJ815" s="5" t="str">
        <f>_xlfn.TEXTJOIN("#",TRUE,
IFERROR(VLOOKUP($F815,all_tags[technology],1,FALSE),""),
IFERROR(VLOOKUP($G815,all_tags[technology],1,FALSE),""),
IFERROR(VLOOKUP($H815,all_tags[technology],1,FALSE),""),
IFERROR(VLOOKUP($I815,all_tags[technology],1,FALSE),""),
IFERROR(VLOOKUP($J815,all_tags[technology],1,FALSE),""),
IFERROR(VLOOKUP($K815,all_tags[technology],1,FALSE),""),
IFERROR(VLOOKUP($L815,all_tags[technology],1,FALSE),""),
IFERROR(VLOOKUP($M815,all_tags[technology],1,FALSE),""),
IFERROR(VLOOKUP($N815,all_tags[technology],1,FALSE),""),
IFERROR(VLOOKUP($O815,all_tags[technology],1,FALSE),"")
)</f>
        <v/>
      </c>
      <c r="AK815" s="5" t="str">
        <f>_xlfn.TEXTJOIN("#",TRUE,
IFERROR(VLOOKUP($F815,all_tags[other],1,FALSE),""),
IFERROR(VLOOKUP($G815,all_tags[other],1,FALSE),""),
IFERROR(VLOOKUP($H815,all_tags[other],1,FALSE),""),
IFERROR(VLOOKUP($I815,all_tags[other],1,FALSE),""),
IFERROR(VLOOKUP($J815,all_tags[other],1,FALSE),""),
IFERROR(VLOOKUP($K815,all_tags[other],1,FALSE),""),
IFERROR(VLOOKUP($L815,all_tags[other],1,FALSE),""),
IFERROR(VLOOKUP($M815,all_tags[other],1,FALSE),""),
IFERROR(VLOOKUP($N815,all_tags[other],1,FALSE),""),
IFERROR(VLOOKUP($O815,all_tags[other],1,FALSE),"")
)</f>
        <v/>
      </c>
      <c r="AL815" t="str">
        <f t="shared" si="12"/>
        <v>book;data-processing;ml</v>
      </c>
    </row>
    <row r="816" spans="1:38" x14ac:dyDescent="0.25">
      <c r="A816" t="str">
        <f>source_data[[#This Row],[link_id]]</f>
        <v>L01692</v>
      </c>
      <c r="B816" t="str">
        <f>source_data[[#This Row],[link]]</f>
        <v>https://www.analyticsvidhya.com/blog/2020/07/machine-learning-study-clustering-transactions-text-descriptions/</v>
      </c>
      <c r="C816" t="str">
        <f>source_data[[#This Row],[article_title]]</f>
        <v>Real-World Machine Learning Case Study: Clustering Transactions Based on Text Descriptions</v>
      </c>
      <c r="D816" t="str">
        <f>source_data[[#This Row],[concatenate]]</f>
        <v>post;technique;ml;analytics</v>
      </c>
      <c r="E816">
        <f>source_data[[#This Row],[tag_count]]</f>
        <v>4</v>
      </c>
      <c r="F816" t="str" cm="1">
        <f t="array" ref="F816:I816">_xlfn.TEXTSPLIT(Table5[[#This Row],[concatenate]],";")</f>
        <v>post</v>
      </c>
      <c r="G816" t="str">
        <v>technique</v>
      </c>
      <c r="H816" t="str">
        <v>ml</v>
      </c>
      <c r="I816" t="str">
        <v>analytics</v>
      </c>
      <c r="Q816">
        <f>IF(ISBLANK(F816),-1,COUNTIF(all_tags[],F816)-COUNTIF(all_tags[category],F816))</f>
        <v>1</v>
      </c>
      <c r="R816">
        <f>IF(ISBLANK(G816),-1,COUNTIF(all_tags[],G816)-COUNTIF(all_tags[category],G816))</f>
        <v>1</v>
      </c>
      <c r="S816">
        <f>IF(ISBLANK(H816),-1,COUNTIF(all_tags[],H816)-COUNTIF(all_tags[category],H816))</f>
        <v>1</v>
      </c>
      <c r="T816">
        <f>IF(ISBLANK(I816),-1,COUNTIF(all_tags[],I816)-COUNTIF(all_tags[category],I816))</f>
        <v>1</v>
      </c>
      <c r="U816">
        <f>IF(ISBLANK(J816),-1,COUNTIF(all_tags[],J816)-COUNTIF(all_tags[category],J816))</f>
        <v>-1</v>
      </c>
      <c r="V816">
        <f>IF(ISBLANK(K816),-1,COUNTIF(all_tags[],K816)-COUNTIF(all_tags[category],K816))</f>
        <v>-1</v>
      </c>
      <c r="W816">
        <f>IF(ISBLANK(L816),-1,COUNTIF(all_tags[],L816)-COUNTIF(all_tags[category],L816))</f>
        <v>-1</v>
      </c>
      <c r="X816">
        <f>IF(ISBLANK(M816),-1,COUNTIF(all_tags[],M816)-COUNTIF(all_tags[category],M816))</f>
        <v>-1</v>
      </c>
      <c r="Y816">
        <f>IF(ISBLANK(N816),-1,COUNTIF(all_tags[],N816)-COUNTIF(all_tags[category],N816))</f>
        <v>-1</v>
      </c>
      <c r="Z816">
        <f>IF(ISBLANK(O816),-1,COUNTIF(all_tags[],O816)-COUNTIF(all_tags[category],O816))</f>
        <v>-1</v>
      </c>
      <c r="AB816" t="str">
        <f>Table5[[#This Row],[link_id]]</f>
        <v>L01692</v>
      </c>
      <c r="AC816" s="5" t="str">
        <f>_xlfn.TEXTJOIN("#",TRUE,
IFERROR(VLOOKUP($F816,all_tags[format],1,FALSE),""),
IFERROR(VLOOKUP($G816,all_tags[format],1,FALSE),""),
IFERROR(VLOOKUP($H816,all_tags[format],1,FALSE),""),
IFERROR(VLOOKUP($I816,all_tags[format],1,FALSE),""),
IFERROR(VLOOKUP($J816,all_tags[format],1,FALSE),""),
IFERROR(VLOOKUP($K816,all_tags[format],1,FALSE),""),
IFERROR(VLOOKUP($L816,all_tags[format],1,FALSE),""),
IFERROR(VLOOKUP($M816,all_tags[format],1,FALSE),""),
IFERROR(VLOOKUP($N816,all_tags[format],1,FALSE),""),
IFERROR(VLOOKUP($O816,all_tags[format],1,FALSE),"")
)</f>
        <v>post</v>
      </c>
      <c r="AD816" s="5" t="str">
        <f>_xlfn.TEXTJOIN("#",TRUE,
IFERROR(VLOOKUP($F816,all_tags[type],1,FALSE),""),
IFERROR(VLOOKUP($G816,all_tags[type],1,FALSE),""),
IFERROR(VLOOKUP($H816,all_tags[type],1,FALSE),""),
IFERROR(VLOOKUP($I816,all_tags[type],1,FALSE),""),
IFERROR(VLOOKUP($J816,all_tags[type],1,FALSE),""),
IFERROR(VLOOKUP($K816,all_tags[type],1,FALSE),""),
IFERROR(VLOOKUP($L816,all_tags[type],1,FALSE),""),
IFERROR(VLOOKUP($M816,all_tags[type],1,FALSE),""),
IFERROR(VLOOKUP($N816,all_tags[type],1,FALSE),""),
IFERROR(VLOOKUP($O816,all_tags[type],1,FALSE),"")
)</f>
        <v/>
      </c>
      <c r="AE816" s="5" t="str">
        <f>_xlfn.TEXTJOIN("#",TRUE,
IFERROR(VLOOKUP($F816,all_tags[level],1,FALSE),""),
IFERROR(VLOOKUP($G816,all_tags[level],1,FALSE),""),
IFERROR(VLOOKUP($H816,all_tags[level],1,FALSE),""),
IFERROR(VLOOKUP($I816,all_tags[level],1,FALSE),""),
IFERROR(VLOOKUP($J816,all_tags[level],1,FALSE),""),
IFERROR(VLOOKUP($K816,all_tags[level],1,FALSE),""),
IFERROR(VLOOKUP($L816,all_tags[level],1,FALSE),""),
IFERROR(VLOOKUP($M816,all_tags[level],1,FALSE),""),
IFERROR(VLOOKUP($N816,all_tags[level],1,FALSE),""),
IFERROR(VLOOKUP($O816,all_tags[level],1,FALSE),"")
)</f>
        <v/>
      </c>
      <c r="AF816" s="5" t="str">
        <f>_xlfn.TEXTJOIN("#",TRUE,
IFERROR(VLOOKUP($F816,all_tags[style],1,FALSE),""),
IFERROR(VLOOKUP($G816,all_tags[style],1,FALSE),""),
IFERROR(VLOOKUP($H816,all_tags[style],1,FALSE),""),
IFERROR(VLOOKUP($I816,all_tags[style],1,FALSE),""),
IFERROR(VLOOKUP($J816,all_tags[style],1,FALSE),""),
IFERROR(VLOOKUP($K816,all_tags[style],1,FALSE),""),
IFERROR(VLOOKUP($L816,all_tags[style],1,FALSE),""),
IFERROR(VLOOKUP($M816,all_tags[style],1,FALSE),""),
IFERROR(VLOOKUP($N816,all_tags[style],1,FALSE),""),
IFERROR(VLOOKUP($O816,all_tags[style],1,FALSE),"")
)</f>
        <v/>
      </c>
      <c r="AG816" s="5" t="str">
        <f>_xlfn.TEXTJOIN("#",TRUE,
IFERROR(VLOOKUP($F816,all_tags[theme],1,FALSE),""),
IFERROR(VLOOKUP($G816,all_tags[theme],1,FALSE),""),
IFERROR(VLOOKUP($H816,all_tags[theme],1,FALSE),""),
IFERROR(VLOOKUP($I816,all_tags[theme],1,FALSE),""),
IFERROR(VLOOKUP($J816,all_tags[theme],1,FALSE),""),
IFERROR(VLOOKUP($K816,all_tags[theme],1,FALSE),""),
IFERROR(VLOOKUP($L816,all_tags[theme],1,FALSE),""),
IFERROR(VLOOKUP($M816,all_tags[theme],1,FALSE),""),
IFERROR(VLOOKUP($N816,all_tags[theme],1,FALSE),""),
IFERROR(VLOOKUP($O816,all_tags[theme],1,FALSE),"")
)</f>
        <v/>
      </c>
      <c r="AH816" s="5" t="str">
        <f>_xlfn.TEXTJOIN("#",TRUE,
IFERROR(VLOOKUP($F816,all_tags[topic],1,FALSE),""),
IFERROR(VLOOKUP($G816,all_tags[topic],1,FALSE),""),
IFERROR(VLOOKUP($H816,all_tags[topic],1,FALSE),""),
IFERROR(VLOOKUP($I816,all_tags[topic],1,FALSE),""),
IFERROR(VLOOKUP($J816,all_tags[topic],1,FALSE),""),
IFERROR(VLOOKUP($K816,all_tags[topic],1,FALSE),""),
IFERROR(VLOOKUP($L816,all_tags[topic],1,FALSE),""),
IFERROR(VLOOKUP($M816,all_tags[topic],1,FALSE),""),
IFERROR(VLOOKUP($N816,all_tags[topic],1,FALSE),""),
IFERROR(VLOOKUP($O816,all_tags[topic],1,FALSE),"")
)</f>
        <v>technique</v>
      </c>
      <c r="AI816" s="5" t="str">
        <f>_xlfn.TEXTJOIN("#",TRUE,
IFERROR(VLOOKUP($F816,all_tags[area],1,FALSE),""),
IFERROR(VLOOKUP($G816,all_tags[area],1,FALSE),""),
IFERROR(VLOOKUP($H816,all_tags[area],1,FALSE),""),
IFERROR(VLOOKUP($I816,all_tags[area],1,FALSE),""),
IFERROR(VLOOKUP($J816,all_tags[area],1,FALSE),""),
IFERROR(VLOOKUP($K816,all_tags[area],1,FALSE),""),
IFERROR(VLOOKUP($L816,all_tags[area],1,FALSE),""),
IFERROR(VLOOKUP($M816,all_tags[area],1,FALSE),""),
IFERROR(VLOOKUP($N816,all_tags[area],1,FALSE),""),
IFERROR(VLOOKUP($O816,all_tags[area],1,FALSE),"")
)</f>
        <v>ml#analytics</v>
      </c>
      <c r="AJ816" s="5" t="str">
        <f>_xlfn.TEXTJOIN("#",TRUE,
IFERROR(VLOOKUP($F816,all_tags[technology],1,FALSE),""),
IFERROR(VLOOKUP($G816,all_tags[technology],1,FALSE),""),
IFERROR(VLOOKUP($H816,all_tags[technology],1,FALSE),""),
IFERROR(VLOOKUP($I816,all_tags[technology],1,FALSE),""),
IFERROR(VLOOKUP($J816,all_tags[technology],1,FALSE),""),
IFERROR(VLOOKUP($K816,all_tags[technology],1,FALSE),""),
IFERROR(VLOOKUP($L816,all_tags[technology],1,FALSE),""),
IFERROR(VLOOKUP($M816,all_tags[technology],1,FALSE),""),
IFERROR(VLOOKUP($N816,all_tags[technology],1,FALSE),""),
IFERROR(VLOOKUP($O816,all_tags[technology],1,FALSE),"")
)</f>
        <v/>
      </c>
      <c r="AK816" s="5" t="str">
        <f>_xlfn.TEXTJOIN("#",TRUE,
IFERROR(VLOOKUP($F816,all_tags[other],1,FALSE),""),
IFERROR(VLOOKUP($G816,all_tags[other],1,FALSE),""),
IFERROR(VLOOKUP($H816,all_tags[other],1,FALSE),""),
IFERROR(VLOOKUP($I816,all_tags[other],1,FALSE),""),
IFERROR(VLOOKUP($J816,all_tags[other],1,FALSE),""),
IFERROR(VLOOKUP($K816,all_tags[other],1,FALSE),""),
IFERROR(VLOOKUP($L816,all_tags[other],1,FALSE),""),
IFERROR(VLOOKUP($M816,all_tags[other],1,FALSE),""),
IFERROR(VLOOKUP($N816,all_tags[other],1,FALSE),""),
IFERROR(VLOOKUP($O816,all_tags[other],1,FALSE),"")
)</f>
        <v/>
      </c>
      <c r="AL816" t="str">
        <f t="shared" si="12"/>
        <v>post;technique;ml;analytics</v>
      </c>
    </row>
    <row r="817" spans="1:38" x14ac:dyDescent="0.25">
      <c r="A817" t="str">
        <f>source_data[[#This Row],[link_id]]</f>
        <v>L01693</v>
      </c>
      <c r="B817" t="str">
        <f>source_data[[#This Row],[link]]</f>
        <v>https://techxplore.com/news/2020-07-ai-carbon-footprint-problem.html</v>
      </c>
      <c r="C817" t="str">
        <f>source_data[[#This Row],[article_title]]</f>
        <v>AI's carbon footprint problem</v>
      </c>
      <c r="D817" t="str">
        <f>source_data[[#This Row],[concatenate]]</f>
        <v>article;peril;ai</v>
      </c>
      <c r="E817">
        <f>source_data[[#This Row],[tag_count]]</f>
        <v>4</v>
      </c>
      <c r="F817" t="str" cm="1">
        <f t="array" ref="F817:H817">_xlfn.TEXTSPLIT(Table5[[#This Row],[concatenate]],";")</f>
        <v>article</v>
      </c>
      <c r="G817" t="str">
        <v>peril</v>
      </c>
      <c r="H817" t="str">
        <v>ai</v>
      </c>
      <c r="Q817">
        <f>IF(ISBLANK(F817),-1,COUNTIF(all_tags[],F817)-COUNTIF(all_tags[category],F817))</f>
        <v>1</v>
      </c>
      <c r="R817">
        <f>IF(ISBLANK(G817),-1,COUNTIF(all_tags[],G817)-COUNTIF(all_tags[category],G817))</f>
        <v>1</v>
      </c>
      <c r="S817">
        <f>IF(ISBLANK(H817),-1,COUNTIF(all_tags[],H817)-COUNTIF(all_tags[category],H817))</f>
        <v>1</v>
      </c>
      <c r="T817">
        <f>IF(ISBLANK(I817),-1,COUNTIF(all_tags[],I817)-COUNTIF(all_tags[category],I817))</f>
        <v>-1</v>
      </c>
      <c r="U817">
        <f>IF(ISBLANK(J817),-1,COUNTIF(all_tags[],J817)-COUNTIF(all_tags[category],J817))</f>
        <v>-1</v>
      </c>
      <c r="V817">
        <f>IF(ISBLANK(K817),-1,COUNTIF(all_tags[],K817)-COUNTIF(all_tags[category],K817))</f>
        <v>-1</v>
      </c>
      <c r="W817">
        <f>IF(ISBLANK(L817),-1,COUNTIF(all_tags[],L817)-COUNTIF(all_tags[category],L817))</f>
        <v>-1</v>
      </c>
      <c r="X817">
        <f>IF(ISBLANK(M817),-1,COUNTIF(all_tags[],M817)-COUNTIF(all_tags[category],M817))</f>
        <v>-1</v>
      </c>
      <c r="Y817">
        <f>IF(ISBLANK(N817),-1,COUNTIF(all_tags[],N817)-COUNTIF(all_tags[category],N817))</f>
        <v>-1</v>
      </c>
      <c r="Z817">
        <f>IF(ISBLANK(O817),-1,COUNTIF(all_tags[],O817)-COUNTIF(all_tags[category],O817))</f>
        <v>-1</v>
      </c>
      <c r="AB817" t="str">
        <f>Table5[[#This Row],[link_id]]</f>
        <v>L01693</v>
      </c>
      <c r="AC817" s="5" t="str">
        <f>_xlfn.TEXTJOIN("#",TRUE,
IFERROR(VLOOKUP($F817,all_tags[format],1,FALSE),""),
IFERROR(VLOOKUP($G817,all_tags[format],1,FALSE),""),
IFERROR(VLOOKUP($H817,all_tags[format],1,FALSE),""),
IFERROR(VLOOKUP($I817,all_tags[format],1,FALSE),""),
IFERROR(VLOOKUP($J817,all_tags[format],1,FALSE),""),
IFERROR(VLOOKUP($K817,all_tags[format],1,FALSE),""),
IFERROR(VLOOKUP($L817,all_tags[format],1,FALSE),""),
IFERROR(VLOOKUP($M817,all_tags[format],1,FALSE),""),
IFERROR(VLOOKUP($N817,all_tags[format],1,FALSE),""),
IFERROR(VLOOKUP($O817,all_tags[format],1,FALSE),"")
)</f>
        <v>article</v>
      </c>
      <c r="AD817" s="5" t="str">
        <f>_xlfn.TEXTJOIN("#",TRUE,
IFERROR(VLOOKUP($F817,all_tags[type],1,FALSE),""),
IFERROR(VLOOKUP($G817,all_tags[type],1,FALSE),""),
IFERROR(VLOOKUP($H817,all_tags[type],1,FALSE),""),
IFERROR(VLOOKUP($I817,all_tags[type],1,FALSE),""),
IFERROR(VLOOKUP($J817,all_tags[type],1,FALSE),""),
IFERROR(VLOOKUP($K817,all_tags[type],1,FALSE),""),
IFERROR(VLOOKUP($L817,all_tags[type],1,FALSE),""),
IFERROR(VLOOKUP($M817,all_tags[type],1,FALSE),""),
IFERROR(VLOOKUP($N817,all_tags[type],1,FALSE),""),
IFERROR(VLOOKUP($O817,all_tags[type],1,FALSE),"")
)</f>
        <v/>
      </c>
      <c r="AE817" s="5" t="str">
        <f>_xlfn.TEXTJOIN("#",TRUE,
IFERROR(VLOOKUP($F817,all_tags[level],1,FALSE),""),
IFERROR(VLOOKUP($G817,all_tags[level],1,FALSE),""),
IFERROR(VLOOKUP($H817,all_tags[level],1,FALSE),""),
IFERROR(VLOOKUP($I817,all_tags[level],1,FALSE),""),
IFERROR(VLOOKUP($J817,all_tags[level],1,FALSE),""),
IFERROR(VLOOKUP($K817,all_tags[level],1,FALSE),""),
IFERROR(VLOOKUP($L817,all_tags[level],1,FALSE),""),
IFERROR(VLOOKUP($M817,all_tags[level],1,FALSE),""),
IFERROR(VLOOKUP($N817,all_tags[level],1,FALSE),""),
IFERROR(VLOOKUP($O817,all_tags[level],1,FALSE),"")
)</f>
        <v/>
      </c>
      <c r="AF817" s="5" t="str">
        <f>_xlfn.TEXTJOIN("#",TRUE,
IFERROR(VLOOKUP($F817,all_tags[style],1,FALSE),""),
IFERROR(VLOOKUP($G817,all_tags[style],1,FALSE),""),
IFERROR(VLOOKUP($H817,all_tags[style],1,FALSE),""),
IFERROR(VLOOKUP($I817,all_tags[style],1,FALSE),""),
IFERROR(VLOOKUP($J817,all_tags[style],1,FALSE),""),
IFERROR(VLOOKUP($K817,all_tags[style],1,FALSE),""),
IFERROR(VLOOKUP($L817,all_tags[style],1,FALSE),""),
IFERROR(VLOOKUP($M817,all_tags[style],1,FALSE),""),
IFERROR(VLOOKUP($N817,all_tags[style],1,FALSE),""),
IFERROR(VLOOKUP($O817,all_tags[style],1,FALSE),"")
)</f>
        <v>peril</v>
      </c>
      <c r="AG817" s="5" t="str">
        <f>_xlfn.TEXTJOIN("#",TRUE,
IFERROR(VLOOKUP($F817,all_tags[theme],1,FALSE),""),
IFERROR(VLOOKUP($G817,all_tags[theme],1,FALSE),""),
IFERROR(VLOOKUP($H817,all_tags[theme],1,FALSE),""),
IFERROR(VLOOKUP($I817,all_tags[theme],1,FALSE),""),
IFERROR(VLOOKUP($J817,all_tags[theme],1,FALSE),""),
IFERROR(VLOOKUP($K817,all_tags[theme],1,FALSE),""),
IFERROR(VLOOKUP($L817,all_tags[theme],1,FALSE),""),
IFERROR(VLOOKUP($M817,all_tags[theme],1,FALSE),""),
IFERROR(VLOOKUP($N817,all_tags[theme],1,FALSE),""),
IFERROR(VLOOKUP($O817,all_tags[theme],1,FALSE),"")
)</f>
        <v/>
      </c>
      <c r="AH817" s="5" t="str">
        <f>_xlfn.TEXTJOIN("#",TRUE,
IFERROR(VLOOKUP($F817,all_tags[topic],1,FALSE),""),
IFERROR(VLOOKUP($G817,all_tags[topic],1,FALSE),""),
IFERROR(VLOOKUP($H817,all_tags[topic],1,FALSE),""),
IFERROR(VLOOKUP($I817,all_tags[topic],1,FALSE),""),
IFERROR(VLOOKUP($J817,all_tags[topic],1,FALSE),""),
IFERROR(VLOOKUP($K817,all_tags[topic],1,FALSE),""),
IFERROR(VLOOKUP($L817,all_tags[topic],1,FALSE),""),
IFERROR(VLOOKUP($M817,all_tags[topic],1,FALSE),""),
IFERROR(VLOOKUP($N817,all_tags[topic],1,FALSE),""),
IFERROR(VLOOKUP($O817,all_tags[topic],1,FALSE),"")
)</f>
        <v/>
      </c>
      <c r="AI817" s="5" t="str">
        <f>_xlfn.TEXTJOIN("#",TRUE,
IFERROR(VLOOKUP($F817,all_tags[area],1,FALSE),""),
IFERROR(VLOOKUP($G817,all_tags[area],1,FALSE),""),
IFERROR(VLOOKUP($H817,all_tags[area],1,FALSE),""),
IFERROR(VLOOKUP($I817,all_tags[area],1,FALSE),""),
IFERROR(VLOOKUP($J817,all_tags[area],1,FALSE),""),
IFERROR(VLOOKUP($K817,all_tags[area],1,FALSE),""),
IFERROR(VLOOKUP($L817,all_tags[area],1,FALSE),""),
IFERROR(VLOOKUP($M817,all_tags[area],1,FALSE),""),
IFERROR(VLOOKUP($N817,all_tags[area],1,FALSE),""),
IFERROR(VLOOKUP($O817,all_tags[area],1,FALSE),"")
)</f>
        <v>ai</v>
      </c>
      <c r="AJ817" s="5" t="str">
        <f>_xlfn.TEXTJOIN("#",TRUE,
IFERROR(VLOOKUP($F817,all_tags[technology],1,FALSE),""),
IFERROR(VLOOKUP($G817,all_tags[technology],1,FALSE),""),
IFERROR(VLOOKUP($H817,all_tags[technology],1,FALSE),""),
IFERROR(VLOOKUP($I817,all_tags[technology],1,FALSE),""),
IFERROR(VLOOKUP($J817,all_tags[technology],1,FALSE),""),
IFERROR(VLOOKUP($K817,all_tags[technology],1,FALSE),""),
IFERROR(VLOOKUP($L817,all_tags[technology],1,FALSE),""),
IFERROR(VLOOKUP($M817,all_tags[technology],1,FALSE),""),
IFERROR(VLOOKUP($N817,all_tags[technology],1,FALSE),""),
IFERROR(VLOOKUP($O817,all_tags[technology],1,FALSE),"")
)</f>
        <v/>
      </c>
      <c r="AK817" s="5" t="str">
        <f>_xlfn.TEXTJOIN("#",TRUE,
IFERROR(VLOOKUP($F817,all_tags[other],1,FALSE),""),
IFERROR(VLOOKUP($G817,all_tags[other],1,FALSE),""),
IFERROR(VLOOKUP($H817,all_tags[other],1,FALSE),""),
IFERROR(VLOOKUP($I817,all_tags[other],1,FALSE),""),
IFERROR(VLOOKUP($J817,all_tags[other],1,FALSE),""),
IFERROR(VLOOKUP($K817,all_tags[other],1,FALSE),""),
IFERROR(VLOOKUP($L817,all_tags[other],1,FALSE),""),
IFERROR(VLOOKUP($M817,all_tags[other],1,FALSE),""),
IFERROR(VLOOKUP($N817,all_tags[other],1,FALSE),""),
IFERROR(VLOOKUP($O817,all_tags[other],1,FALSE),"")
)</f>
        <v/>
      </c>
      <c r="AL817" t="str">
        <f t="shared" si="12"/>
        <v>article;peril;ai</v>
      </c>
    </row>
    <row r="818" spans="1:38" x14ac:dyDescent="0.25">
      <c r="A818" t="str">
        <f>source_data[[#This Row],[link_id]]</f>
        <v>L01694</v>
      </c>
      <c r="B818" t="str">
        <f>source_data[[#This Row],[link]]</f>
        <v>https://sqlserverbi.blog/2020/05/24/demystifying-the-power-bi-xmla-endpoint/</v>
      </c>
      <c r="C818" t="str">
        <f>source_data[[#This Row],[article_title]]</f>
        <v>Demystifying the Power BI XMLA Endpoint</v>
      </c>
      <c r="D818" t="str">
        <f>source_data[[#This Row],[concatenate]]</f>
        <v>post;explainer;platform;analytics</v>
      </c>
      <c r="E818">
        <f>source_data[[#This Row],[tag_count]]</f>
        <v>5</v>
      </c>
      <c r="F818" t="str" cm="1">
        <f t="array" ref="F818:I818">_xlfn.TEXTSPLIT(Table5[[#This Row],[concatenate]],";")</f>
        <v>post</v>
      </c>
      <c r="G818" t="str">
        <v>explainer</v>
      </c>
      <c r="H818" t="str">
        <v>platform</v>
      </c>
      <c r="I818" t="str">
        <v>analytics</v>
      </c>
      <c r="Q818">
        <f>IF(ISBLANK(F818),-1,COUNTIF(all_tags[],F818)-COUNTIF(all_tags[category],F818))</f>
        <v>1</v>
      </c>
      <c r="R818">
        <f>IF(ISBLANK(G818),-1,COUNTIF(all_tags[],G818)-COUNTIF(all_tags[category],G818))</f>
        <v>1</v>
      </c>
      <c r="S818">
        <f>IF(ISBLANK(H818),-1,COUNTIF(all_tags[],H818)-COUNTIF(all_tags[category],H818))</f>
        <v>1</v>
      </c>
      <c r="T818">
        <f>IF(ISBLANK(I818),-1,COUNTIF(all_tags[],I818)-COUNTIF(all_tags[category],I818))</f>
        <v>1</v>
      </c>
      <c r="U818">
        <f>IF(ISBLANK(J818),-1,COUNTIF(all_tags[],J818)-COUNTIF(all_tags[category],J818))</f>
        <v>-1</v>
      </c>
      <c r="V818">
        <f>IF(ISBLANK(K818),-1,COUNTIF(all_tags[],K818)-COUNTIF(all_tags[category],K818))</f>
        <v>-1</v>
      </c>
      <c r="W818">
        <f>IF(ISBLANK(L818),-1,COUNTIF(all_tags[],L818)-COUNTIF(all_tags[category],L818))</f>
        <v>-1</v>
      </c>
      <c r="X818">
        <f>IF(ISBLANK(M818),-1,COUNTIF(all_tags[],M818)-COUNTIF(all_tags[category],M818))</f>
        <v>-1</v>
      </c>
      <c r="Y818">
        <f>IF(ISBLANK(N818),-1,COUNTIF(all_tags[],N818)-COUNTIF(all_tags[category],N818))</f>
        <v>-1</v>
      </c>
      <c r="Z818">
        <f>IF(ISBLANK(O818),-1,COUNTIF(all_tags[],O818)-COUNTIF(all_tags[category],O818))</f>
        <v>-1</v>
      </c>
      <c r="AB818" t="str">
        <f>Table5[[#This Row],[link_id]]</f>
        <v>L01694</v>
      </c>
      <c r="AC818" s="5" t="str">
        <f>_xlfn.TEXTJOIN("#",TRUE,
IFERROR(VLOOKUP($F818,all_tags[format],1,FALSE),""),
IFERROR(VLOOKUP($G818,all_tags[format],1,FALSE),""),
IFERROR(VLOOKUP($H818,all_tags[format],1,FALSE),""),
IFERROR(VLOOKUP($I818,all_tags[format],1,FALSE),""),
IFERROR(VLOOKUP($J818,all_tags[format],1,FALSE),""),
IFERROR(VLOOKUP($K818,all_tags[format],1,FALSE),""),
IFERROR(VLOOKUP($L818,all_tags[format],1,FALSE),""),
IFERROR(VLOOKUP($M818,all_tags[format],1,FALSE),""),
IFERROR(VLOOKUP($N818,all_tags[format],1,FALSE),""),
IFERROR(VLOOKUP($O818,all_tags[format],1,FALSE),"")
)</f>
        <v>post</v>
      </c>
      <c r="AD818" s="5" t="str">
        <f>_xlfn.TEXTJOIN("#",TRUE,
IFERROR(VLOOKUP($F818,all_tags[type],1,FALSE),""),
IFERROR(VLOOKUP($G818,all_tags[type],1,FALSE),""),
IFERROR(VLOOKUP($H818,all_tags[type],1,FALSE),""),
IFERROR(VLOOKUP($I818,all_tags[type],1,FALSE),""),
IFERROR(VLOOKUP($J818,all_tags[type],1,FALSE),""),
IFERROR(VLOOKUP($K818,all_tags[type],1,FALSE),""),
IFERROR(VLOOKUP($L818,all_tags[type],1,FALSE),""),
IFERROR(VLOOKUP($M818,all_tags[type],1,FALSE),""),
IFERROR(VLOOKUP($N818,all_tags[type],1,FALSE),""),
IFERROR(VLOOKUP($O818,all_tags[type],1,FALSE),"")
)</f>
        <v/>
      </c>
      <c r="AE818" s="5" t="str">
        <f>_xlfn.TEXTJOIN("#",TRUE,
IFERROR(VLOOKUP($F818,all_tags[level],1,FALSE),""),
IFERROR(VLOOKUP($G818,all_tags[level],1,FALSE),""),
IFERROR(VLOOKUP($H818,all_tags[level],1,FALSE),""),
IFERROR(VLOOKUP($I818,all_tags[level],1,FALSE),""),
IFERROR(VLOOKUP($J818,all_tags[level],1,FALSE),""),
IFERROR(VLOOKUP($K818,all_tags[level],1,FALSE),""),
IFERROR(VLOOKUP($L818,all_tags[level],1,FALSE),""),
IFERROR(VLOOKUP($M818,all_tags[level],1,FALSE),""),
IFERROR(VLOOKUP($N818,all_tags[level],1,FALSE),""),
IFERROR(VLOOKUP($O818,all_tags[level],1,FALSE),"")
)</f>
        <v>explainer</v>
      </c>
      <c r="AF818" s="5" t="str">
        <f>_xlfn.TEXTJOIN("#",TRUE,
IFERROR(VLOOKUP($F818,all_tags[style],1,FALSE),""),
IFERROR(VLOOKUP($G818,all_tags[style],1,FALSE),""),
IFERROR(VLOOKUP($H818,all_tags[style],1,FALSE),""),
IFERROR(VLOOKUP($I818,all_tags[style],1,FALSE),""),
IFERROR(VLOOKUP($J818,all_tags[style],1,FALSE),""),
IFERROR(VLOOKUP($K818,all_tags[style],1,FALSE),""),
IFERROR(VLOOKUP($L818,all_tags[style],1,FALSE),""),
IFERROR(VLOOKUP($M818,all_tags[style],1,FALSE),""),
IFERROR(VLOOKUP($N818,all_tags[style],1,FALSE),""),
IFERROR(VLOOKUP($O818,all_tags[style],1,FALSE),"")
)</f>
        <v/>
      </c>
      <c r="AG818" s="5" t="str">
        <f>_xlfn.TEXTJOIN("#",TRUE,
IFERROR(VLOOKUP($F818,all_tags[theme],1,FALSE),""),
IFERROR(VLOOKUP($G818,all_tags[theme],1,FALSE),""),
IFERROR(VLOOKUP($H818,all_tags[theme],1,FALSE),""),
IFERROR(VLOOKUP($I818,all_tags[theme],1,FALSE),""),
IFERROR(VLOOKUP($J818,all_tags[theme],1,FALSE),""),
IFERROR(VLOOKUP($K818,all_tags[theme],1,FALSE),""),
IFERROR(VLOOKUP($L818,all_tags[theme],1,FALSE),""),
IFERROR(VLOOKUP($M818,all_tags[theme],1,FALSE),""),
IFERROR(VLOOKUP($N818,all_tags[theme],1,FALSE),""),
IFERROR(VLOOKUP($O818,all_tags[theme],1,FALSE),"")
)</f>
        <v/>
      </c>
      <c r="AH818" s="5" t="str">
        <f>_xlfn.TEXTJOIN("#",TRUE,
IFERROR(VLOOKUP($F818,all_tags[topic],1,FALSE),""),
IFERROR(VLOOKUP($G818,all_tags[topic],1,FALSE),""),
IFERROR(VLOOKUP($H818,all_tags[topic],1,FALSE),""),
IFERROR(VLOOKUP($I818,all_tags[topic],1,FALSE),""),
IFERROR(VLOOKUP($J818,all_tags[topic],1,FALSE),""),
IFERROR(VLOOKUP($K818,all_tags[topic],1,FALSE),""),
IFERROR(VLOOKUP($L818,all_tags[topic],1,FALSE),""),
IFERROR(VLOOKUP($M818,all_tags[topic],1,FALSE),""),
IFERROR(VLOOKUP($N818,all_tags[topic],1,FALSE),""),
IFERROR(VLOOKUP($O818,all_tags[topic],1,FALSE),"")
)</f>
        <v>platform</v>
      </c>
      <c r="AI818" s="5" t="str">
        <f>_xlfn.TEXTJOIN("#",TRUE,
IFERROR(VLOOKUP($F818,all_tags[area],1,FALSE),""),
IFERROR(VLOOKUP($G818,all_tags[area],1,FALSE),""),
IFERROR(VLOOKUP($H818,all_tags[area],1,FALSE),""),
IFERROR(VLOOKUP($I818,all_tags[area],1,FALSE),""),
IFERROR(VLOOKUP($J818,all_tags[area],1,FALSE),""),
IFERROR(VLOOKUP($K818,all_tags[area],1,FALSE),""),
IFERROR(VLOOKUP($L818,all_tags[area],1,FALSE),""),
IFERROR(VLOOKUP($M818,all_tags[area],1,FALSE),""),
IFERROR(VLOOKUP($N818,all_tags[area],1,FALSE),""),
IFERROR(VLOOKUP($O818,all_tags[area],1,FALSE),"")
)</f>
        <v>analytics</v>
      </c>
      <c r="AJ818" s="5" t="str">
        <f>_xlfn.TEXTJOIN("#",TRUE,
IFERROR(VLOOKUP($F818,all_tags[technology],1,FALSE),""),
IFERROR(VLOOKUP($G818,all_tags[technology],1,FALSE),""),
IFERROR(VLOOKUP($H818,all_tags[technology],1,FALSE),""),
IFERROR(VLOOKUP($I818,all_tags[technology],1,FALSE),""),
IFERROR(VLOOKUP($J818,all_tags[technology],1,FALSE),""),
IFERROR(VLOOKUP($K818,all_tags[technology],1,FALSE),""),
IFERROR(VLOOKUP($L818,all_tags[technology],1,FALSE),""),
IFERROR(VLOOKUP($M818,all_tags[technology],1,FALSE),""),
IFERROR(VLOOKUP($N818,all_tags[technology],1,FALSE),""),
IFERROR(VLOOKUP($O818,all_tags[technology],1,FALSE),"")
)</f>
        <v/>
      </c>
      <c r="AK818" s="5" t="str">
        <f>_xlfn.TEXTJOIN("#",TRUE,
IFERROR(VLOOKUP($F818,all_tags[other],1,FALSE),""),
IFERROR(VLOOKUP($G818,all_tags[other],1,FALSE),""),
IFERROR(VLOOKUP($H818,all_tags[other],1,FALSE),""),
IFERROR(VLOOKUP($I818,all_tags[other],1,FALSE),""),
IFERROR(VLOOKUP($J818,all_tags[other],1,FALSE),""),
IFERROR(VLOOKUP($K818,all_tags[other],1,FALSE),""),
IFERROR(VLOOKUP($L818,all_tags[other],1,FALSE),""),
IFERROR(VLOOKUP($M818,all_tags[other],1,FALSE),""),
IFERROR(VLOOKUP($N818,all_tags[other],1,FALSE),""),
IFERROR(VLOOKUP($O818,all_tags[other],1,FALSE),"")
)</f>
        <v/>
      </c>
      <c r="AL818" t="str">
        <f t="shared" si="12"/>
        <v>post;explainer;platform;analytics</v>
      </c>
    </row>
    <row r="819" spans="1:38" x14ac:dyDescent="0.25">
      <c r="A819" t="str">
        <f>source_data[[#This Row],[link_id]]</f>
        <v>L01697</v>
      </c>
      <c r="B819" t="str">
        <f>source_data[[#This Row],[link]]</f>
        <v>https://michaeltoth.me/a-detailed-guide-to-ggplot-colors.html</v>
      </c>
      <c r="C819" t="str">
        <f>source_data[[#This Row],[article_title]]</f>
        <v>A detailed guide to ggplot colors</v>
      </c>
      <c r="D819" t="str">
        <f>source_data[[#This Row],[concatenate]]</f>
        <v>video;tutorial;technology;colour;ggplot</v>
      </c>
      <c r="E819">
        <f>source_data[[#This Row],[tag_count]]</f>
        <v>5</v>
      </c>
      <c r="F819" t="str" cm="1">
        <f t="array" ref="F819:J819">_xlfn.TEXTSPLIT(Table5[[#This Row],[concatenate]],";")</f>
        <v>video</v>
      </c>
      <c r="G819" t="str">
        <v>tutorial</v>
      </c>
      <c r="H819" t="str">
        <v>technology</v>
      </c>
      <c r="I819" t="str">
        <v>colour</v>
      </c>
      <c r="J819" t="str">
        <v>ggplot</v>
      </c>
      <c r="Q819">
        <f>IF(ISBLANK(F819),-1,COUNTIF(all_tags[],F819)-COUNTIF(all_tags[category],F819))</f>
        <v>1</v>
      </c>
      <c r="R819">
        <f>IF(ISBLANK(G819),-1,COUNTIF(all_tags[],G819)-COUNTIF(all_tags[category],G819))</f>
        <v>1</v>
      </c>
      <c r="S819">
        <f>IF(ISBLANK(H819),-1,COUNTIF(all_tags[],H819)-COUNTIF(all_tags[category],H819))</f>
        <v>1</v>
      </c>
      <c r="T819">
        <f>IF(ISBLANK(I819),-1,COUNTIF(all_tags[],I819)-COUNTIF(all_tags[category],I819))</f>
        <v>1</v>
      </c>
      <c r="U819">
        <f>IF(ISBLANK(J819),-1,COUNTIF(all_tags[],J819)-COUNTIF(all_tags[category],J819))</f>
        <v>0</v>
      </c>
      <c r="V819">
        <f>IF(ISBLANK(K819),-1,COUNTIF(all_tags[],K819)-COUNTIF(all_tags[category],K819))</f>
        <v>-1</v>
      </c>
      <c r="W819">
        <f>IF(ISBLANK(L819),-1,COUNTIF(all_tags[],L819)-COUNTIF(all_tags[category],L819))</f>
        <v>-1</v>
      </c>
      <c r="X819">
        <f>IF(ISBLANK(M819),-1,COUNTIF(all_tags[],M819)-COUNTIF(all_tags[category],M819))</f>
        <v>-1</v>
      </c>
      <c r="Y819">
        <f>IF(ISBLANK(N819),-1,COUNTIF(all_tags[],N819)-COUNTIF(all_tags[category],N819))</f>
        <v>-1</v>
      </c>
      <c r="Z819">
        <f>IF(ISBLANK(O819),-1,COUNTIF(all_tags[],O819)-COUNTIF(all_tags[category],O819))</f>
        <v>-1</v>
      </c>
      <c r="AB819" t="str">
        <f>Table5[[#This Row],[link_id]]</f>
        <v>L01697</v>
      </c>
      <c r="AC819" s="5" t="str">
        <f>_xlfn.TEXTJOIN("#",TRUE,
IFERROR(VLOOKUP($F819,all_tags[format],1,FALSE),""),
IFERROR(VLOOKUP($G819,all_tags[format],1,FALSE),""),
IFERROR(VLOOKUP($H819,all_tags[format],1,FALSE),""),
IFERROR(VLOOKUP($I819,all_tags[format],1,FALSE),""),
IFERROR(VLOOKUP($J819,all_tags[format],1,FALSE),""),
IFERROR(VLOOKUP($K819,all_tags[format],1,FALSE),""),
IFERROR(VLOOKUP($L819,all_tags[format],1,FALSE),""),
IFERROR(VLOOKUP($M819,all_tags[format],1,FALSE),""),
IFERROR(VLOOKUP($N819,all_tags[format],1,FALSE),""),
IFERROR(VLOOKUP($O819,all_tags[format],1,FALSE),"")
)</f>
        <v>video</v>
      </c>
      <c r="AD819" s="5" t="str">
        <f>_xlfn.TEXTJOIN("#",TRUE,
IFERROR(VLOOKUP($F819,all_tags[type],1,FALSE),""),
IFERROR(VLOOKUP($G819,all_tags[type],1,FALSE),""),
IFERROR(VLOOKUP($H819,all_tags[type],1,FALSE),""),
IFERROR(VLOOKUP($I819,all_tags[type],1,FALSE),""),
IFERROR(VLOOKUP($J819,all_tags[type],1,FALSE),""),
IFERROR(VLOOKUP($K819,all_tags[type],1,FALSE),""),
IFERROR(VLOOKUP($L819,all_tags[type],1,FALSE),""),
IFERROR(VLOOKUP($M819,all_tags[type],1,FALSE),""),
IFERROR(VLOOKUP($N819,all_tags[type],1,FALSE),""),
IFERROR(VLOOKUP($O819,all_tags[type],1,FALSE),"")
)</f>
        <v>tutorial</v>
      </c>
      <c r="AE819" s="5" t="str">
        <f>_xlfn.TEXTJOIN("#",TRUE,
IFERROR(VLOOKUP($F819,all_tags[level],1,FALSE),""),
IFERROR(VLOOKUP($G819,all_tags[level],1,FALSE),""),
IFERROR(VLOOKUP($H819,all_tags[level],1,FALSE),""),
IFERROR(VLOOKUP($I819,all_tags[level],1,FALSE),""),
IFERROR(VLOOKUP($J819,all_tags[level],1,FALSE),""),
IFERROR(VLOOKUP($K819,all_tags[level],1,FALSE),""),
IFERROR(VLOOKUP($L819,all_tags[level],1,FALSE),""),
IFERROR(VLOOKUP($M819,all_tags[level],1,FALSE),""),
IFERROR(VLOOKUP($N819,all_tags[level],1,FALSE),""),
IFERROR(VLOOKUP($O819,all_tags[level],1,FALSE),"")
)</f>
        <v/>
      </c>
      <c r="AF819" s="5" t="str">
        <f>_xlfn.TEXTJOIN("#",TRUE,
IFERROR(VLOOKUP($F819,all_tags[style],1,FALSE),""),
IFERROR(VLOOKUP($G819,all_tags[style],1,FALSE),""),
IFERROR(VLOOKUP($H819,all_tags[style],1,FALSE),""),
IFERROR(VLOOKUP($I819,all_tags[style],1,FALSE),""),
IFERROR(VLOOKUP($J819,all_tags[style],1,FALSE),""),
IFERROR(VLOOKUP($K819,all_tags[style],1,FALSE),""),
IFERROR(VLOOKUP($L819,all_tags[style],1,FALSE),""),
IFERROR(VLOOKUP($M819,all_tags[style],1,FALSE),""),
IFERROR(VLOOKUP($N819,all_tags[style],1,FALSE),""),
IFERROR(VLOOKUP($O819,all_tags[style],1,FALSE),"")
)</f>
        <v/>
      </c>
      <c r="AG819" s="5" t="str">
        <f>_xlfn.TEXTJOIN("#",TRUE,
IFERROR(VLOOKUP($F819,all_tags[theme],1,FALSE),""),
IFERROR(VLOOKUP($G819,all_tags[theme],1,FALSE),""),
IFERROR(VLOOKUP($H819,all_tags[theme],1,FALSE),""),
IFERROR(VLOOKUP($I819,all_tags[theme],1,FALSE),""),
IFERROR(VLOOKUP($J819,all_tags[theme],1,FALSE),""),
IFERROR(VLOOKUP($K819,all_tags[theme],1,FALSE),""),
IFERROR(VLOOKUP($L819,all_tags[theme],1,FALSE),""),
IFERROR(VLOOKUP($M819,all_tags[theme],1,FALSE),""),
IFERROR(VLOOKUP($N819,all_tags[theme],1,FALSE),""),
IFERROR(VLOOKUP($O819,all_tags[theme],1,FALSE),"")
)</f>
        <v/>
      </c>
      <c r="AH819" s="5" t="str">
        <f>_xlfn.TEXTJOIN("#",TRUE,
IFERROR(VLOOKUP($F819,all_tags[topic],1,FALSE),""),
IFERROR(VLOOKUP($G819,all_tags[topic],1,FALSE),""),
IFERROR(VLOOKUP($H819,all_tags[topic],1,FALSE),""),
IFERROR(VLOOKUP($I819,all_tags[topic],1,FALSE),""),
IFERROR(VLOOKUP($J819,all_tags[topic],1,FALSE),""),
IFERROR(VLOOKUP($K819,all_tags[topic],1,FALSE),""),
IFERROR(VLOOKUP($L819,all_tags[topic],1,FALSE),""),
IFERROR(VLOOKUP($M819,all_tags[topic],1,FALSE),""),
IFERROR(VLOOKUP($N819,all_tags[topic],1,FALSE),""),
IFERROR(VLOOKUP($O819,all_tags[topic],1,FALSE),"")
)</f>
        <v>technology</v>
      </c>
      <c r="AI819" s="5" t="str">
        <f>_xlfn.TEXTJOIN("#",TRUE,
IFERROR(VLOOKUP($F819,all_tags[area],1,FALSE),""),
IFERROR(VLOOKUP($G819,all_tags[area],1,FALSE),""),
IFERROR(VLOOKUP($H819,all_tags[area],1,FALSE),""),
IFERROR(VLOOKUP($I819,all_tags[area],1,FALSE),""),
IFERROR(VLOOKUP($J819,all_tags[area],1,FALSE),""),
IFERROR(VLOOKUP($K819,all_tags[area],1,FALSE),""),
IFERROR(VLOOKUP($L819,all_tags[area],1,FALSE),""),
IFERROR(VLOOKUP($M819,all_tags[area],1,FALSE),""),
IFERROR(VLOOKUP($N819,all_tags[area],1,FALSE),""),
IFERROR(VLOOKUP($O819,all_tags[area],1,FALSE),"")
)</f>
        <v>colour</v>
      </c>
      <c r="AJ819" s="5" t="str">
        <f>_xlfn.TEXTJOIN("#",TRUE,
IFERROR(VLOOKUP($F819,all_tags[technology],1,FALSE),""),
IFERROR(VLOOKUP($G819,all_tags[technology],1,FALSE),""),
IFERROR(VLOOKUP($H819,all_tags[technology],1,FALSE),""),
IFERROR(VLOOKUP($I819,all_tags[technology],1,FALSE),""),
IFERROR(VLOOKUP($J819,all_tags[technology],1,FALSE),""),
IFERROR(VLOOKUP($K819,all_tags[technology],1,FALSE),""),
IFERROR(VLOOKUP($L819,all_tags[technology],1,FALSE),""),
IFERROR(VLOOKUP($M819,all_tags[technology],1,FALSE),""),
IFERROR(VLOOKUP($N819,all_tags[technology],1,FALSE),""),
IFERROR(VLOOKUP($O819,all_tags[technology],1,FALSE),"")
)</f>
        <v/>
      </c>
      <c r="AK819" s="5" t="str">
        <f>_xlfn.TEXTJOIN("#",TRUE,
IFERROR(VLOOKUP($F819,all_tags[other],1,FALSE),""),
IFERROR(VLOOKUP($G819,all_tags[other],1,FALSE),""),
IFERROR(VLOOKUP($H819,all_tags[other],1,FALSE),""),
IFERROR(VLOOKUP($I819,all_tags[other],1,FALSE),""),
IFERROR(VLOOKUP($J819,all_tags[other],1,FALSE),""),
IFERROR(VLOOKUP($K819,all_tags[other],1,FALSE),""),
IFERROR(VLOOKUP($L819,all_tags[other],1,FALSE),""),
IFERROR(VLOOKUP($M819,all_tags[other],1,FALSE),""),
IFERROR(VLOOKUP($N819,all_tags[other],1,FALSE),""),
IFERROR(VLOOKUP($O819,all_tags[other],1,FALSE),"")
)</f>
        <v/>
      </c>
      <c r="AL819" t="str">
        <f t="shared" si="12"/>
        <v>video;tutorial;technology;colour</v>
      </c>
    </row>
    <row r="820" spans="1:38" ht="30" x14ac:dyDescent="0.25">
      <c r="A820" t="str">
        <f>source_data[[#This Row],[link_id]]</f>
        <v>L01699</v>
      </c>
      <c r="B820" t="str">
        <f>source_data[[#This Row],[link]]</f>
        <v>https://archive.uea.ac.uk/jtm/contents.htm</v>
      </c>
      <c r="C820" t="str">
        <f>source_data[[#This Row],[article_title]]</f>
        <v>''JUST THE MATHS''</v>
      </c>
      <c r="D820" t="str">
        <f>source_data[[#This Row],[concatenate]]</f>
        <v>book;mathematics;free</v>
      </c>
      <c r="E820">
        <f>source_data[[#This Row],[tag_count]]</f>
        <v>3</v>
      </c>
      <c r="F820" t="str" cm="1">
        <f t="array" ref="F820:H820">_xlfn.TEXTSPLIT(Table5[[#This Row],[concatenate]],";")</f>
        <v>book</v>
      </c>
      <c r="G820" t="str">
        <v>mathematics</v>
      </c>
      <c r="H820" t="str">
        <v>free</v>
      </c>
      <c r="Q820">
        <f>IF(ISBLANK(F820),-1,COUNTIF(all_tags[],F820)-COUNTIF(all_tags[category],F820))</f>
        <v>1</v>
      </c>
      <c r="R820">
        <f>IF(ISBLANK(G820),-1,COUNTIF(all_tags[],G820)-COUNTIF(all_tags[category],G820))</f>
        <v>1</v>
      </c>
      <c r="S820">
        <f>IF(ISBLANK(H820),-1,COUNTIF(all_tags[],H820)-COUNTIF(all_tags[category],H820))</f>
        <v>1</v>
      </c>
      <c r="T820">
        <f>IF(ISBLANK(I820),-1,COUNTIF(all_tags[],I820)-COUNTIF(all_tags[category],I820))</f>
        <v>-1</v>
      </c>
      <c r="U820">
        <f>IF(ISBLANK(J820),-1,COUNTIF(all_tags[],J820)-COUNTIF(all_tags[category],J820))</f>
        <v>-1</v>
      </c>
      <c r="V820">
        <f>IF(ISBLANK(K820),-1,COUNTIF(all_tags[],K820)-COUNTIF(all_tags[category],K820))</f>
        <v>-1</v>
      </c>
      <c r="W820">
        <f>IF(ISBLANK(L820),-1,COUNTIF(all_tags[],L820)-COUNTIF(all_tags[category],L820))</f>
        <v>-1</v>
      </c>
      <c r="X820">
        <f>IF(ISBLANK(M820),-1,COUNTIF(all_tags[],M820)-COUNTIF(all_tags[category],M820))</f>
        <v>-1</v>
      </c>
      <c r="Y820">
        <f>IF(ISBLANK(N820),-1,COUNTIF(all_tags[],N820)-COUNTIF(all_tags[category],N820))</f>
        <v>-1</v>
      </c>
      <c r="Z820">
        <f>IF(ISBLANK(O820),-1,COUNTIF(all_tags[],O820)-COUNTIF(all_tags[category],O820))</f>
        <v>-1</v>
      </c>
      <c r="AB820" t="str">
        <f>Table5[[#This Row],[link_id]]</f>
        <v>L01699</v>
      </c>
      <c r="AC820" s="5" t="str">
        <f>_xlfn.TEXTJOIN("#",TRUE,
IFERROR(VLOOKUP($F820,all_tags[format],1,FALSE),""),
IFERROR(VLOOKUP($G820,all_tags[format],1,FALSE),""),
IFERROR(VLOOKUP($H820,all_tags[format],1,FALSE),""),
IFERROR(VLOOKUP($I820,all_tags[format],1,FALSE),""),
IFERROR(VLOOKUP($J820,all_tags[format],1,FALSE),""),
IFERROR(VLOOKUP($K820,all_tags[format],1,FALSE),""),
IFERROR(VLOOKUP($L820,all_tags[format],1,FALSE),""),
IFERROR(VLOOKUP($M820,all_tags[format],1,FALSE),""),
IFERROR(VLOOKUP($N820,all_tags[format],1,FALSE),""),
IFERROR(VLOOKUP($O820,all_tags[format],1,FALSE),"")
)</f>
        <v>book</v>
      </c>
      <c r="AD820" s="5" t="str">
        <f>_xlfn.TEXTJOIN("#",TRUE,
IFERROR(VLOOKUP($F820,all_tags[type],1,FALSE),""),
IFERROR(VLOOKUP($G820,all_tags[type],1,FALSE),""),
IFERROR(VLOOKUP($H820,all_tags[type],1,FALSE),""),
IFERROR(VLOOKUP($I820,all_tags[type],1,FALSE),""),
IFERROR(VLOOKUP($J820,all_tags[type],1,FALSE),""),
IFERROR(VLOOKUP($K820,all_tags[type],1,FALSE),""),
IFERROR(VLOOKUP($L820,all_tags[type],1,FALSE),""),
IFERROR(VLOOKUP($M820,all_tags[type],1,FALSE),""),
IFERROR(VLOOKUP($N820,all_tags[type],1,FALSE),""),
IFERROR(VLOOKUP($O820,all_tags[type],1,FALSE),"")
)</f>
        <v/>
      </c>
      <c r="AE820" s="5" t="str">
        <f>_xlfn.TEXTJOIN("#",TRUE,
IFERROR(VLOOKUP($F820,all_tags[level],1,FALSE),""),
IFERROR(VLOOKUP($G820,all_tags[level],1,FALSE),""),
IFERROR(VLOOKUP($H820,all_tags[level],1,FALSE),""),
IFERROR(VLOOKUP($I820,all_tags[level],1,FALSE),""),
IFERROR(VLOOKUP($J820,all_tags[level],1,FALSE),""),
IFERROR(VLOOKUP($K820,all_tags[level],1,FALSE),""),
IFERROR(VLOOKUP($L820,all_tags[level],1,FALSE),""),
IFERROR(VLOOKUP($M820,all_tags[level],1,FALSE),""),
IFERROR(VLOOKUP($N820,all_tags[level],1,FALSE),""),
IFERROR(VLOOKUP($O820,all_tags[level],1,FALSE),"")
)</f>
        <v/>
      </c>
      <c r="AF820" s="5" t="str">
        <f>_xlfn.TEXTJOIN("#",TRUE,
IFERROR(VLOOKUP($F820,all_tags[style],1,FALSE),""),
IFERROR(VLOOKUP($G820,all_tags[style],1,FALSE),""),
IFERROR(VLOOKUP($H820,all_tags[style],1,FALSE),""),
IFERROR(VLOOKUP($I820,all_tags[style],1,FALSE),""),
IFERROR(VLOOKUP($J820,all_tags[style],1,FALSE),""),
IFERROR(VLOOKUP($K820,all_tags[style],1,FALSE),""),
IFERROR(VLOOKUP($L820,all_tags[style],1,FALSE),""),
IFERROR(VLOOKUP($M820,all_tags[style],1,FALSE),""),
IFERROR(VLOOKUP($N820,all_tags[style],1,FALSE),""),
IFERROR(VLOOKUP($O820,all_tags[style],1,FALSE),"")
)</f>
        <v/>
      </c>
      <c r="AG820" s="5" t="str">
        <f>_xlfn.TEXTJOIN("#",TRUE,
IFERROR(VLOOKUP($F820,all_tags[theme],1,FALSE),""),
IFERROR(VLOOKUP($G820,all_tags[theme],1,FALSE),""),
IFERROR(VLOOKUP($H820,all_tags[theme],1,FALSE),""),
IFERROR(VLOOKUP($I820,all_tags[theme],1,FALSE),""),
IFERROR(VLOOKUP($J820,all_tags[theme],1,FALSE),""),
IFERROR(VLOOKUP($K820,all_tags[theme],1,FALSE),""),
IFERROR(VLOOKUP($L820,all_tags[theme],1,FALSE),""),
IFERROR(VLOOKUP($M820,all_tags[theme],1,FALSE),""),
IFERROR(VLOOKUP($N820,all_tags[theme],1,FALSE),""),
IFERROR(VLOOKUP($O820,all_tags[theme],1,FALSE),"")
)</f>
        <v/>
      </c>
      <c r="AH820" s="5" t="str">
        <f>_xlfn.TEXTJOIN("#",TRUE,
IFERROR(VLOOKUP($F820,all_tags[topic],1,FALSE),""),
IFERROR(VLOOKUP($G820,all_tags[topic],1,FALSE),""),
IFERROR(VLOOKUP($H820,all_tags[topic],1,FALSE),""),
IFERROR(VLOOKUP($I820,all_tags[topic],1,FALSE),""),
IFERROR(VLOOKUP($J820,all_tags[topic],1,FALSE),""),
IFERROR(VLOOKUP($K820,all_tags[topic],1,FALSE),""),
IFERROR(VLOOKUP($L820,all_tags[topic],1,FALSE),""),
IFERROR(VLOOKUP($M820,all_tags[topic],1,FALSE),""),
IFERROR(VLOOKUP($N820,all_tags[topic],1,FALSE),""),
IFERROR(VLOOKUP($O820,all_tags[topic],1,FALSE),"")
)</f>
        <v/>
      </c>
      <c r="AI820" s="5" t="str">
        <f>_xlfn.TEXTJOIN("#",TRUE,
IFERROR(VLOOKUP($F820,all_tags[area],1,FALSE),""),
IFERROR(VLOOKUP($G820,all_tags[area],1,FALSE),""),
IFERROR(VLOOKUP($H820,all_tags[area],1,FALSE),""),
IFERROR(VLOOKUP($I820,all_tags[area],1,FALSE),""),
IFERROR(VLOOKUP($J820,all_tags[area],1,FALSE),""),
IFERROR(VLOOKUP($K820,all_tags[area],1,FALSE),""),
IFERROR(VLOOKUP($L820,all_tags[area],1,FALSE),""),
IFERROR(VLOOKUP($M820,all_tags[area],1,FALSE),""),
IFERROR(VLOOKUP($N820,all_tags[area],1,FALSE),""),
IFERROR(VLOOKUP($O820,all_tags[area],1,FALSE),"")
)</f>
        <v/>
      </c>
      <c r="AJ820" s="5" t="str">
        <f>_xlfn.TEXTJOIN("#",TRUE,
IFERROR(VLOOKUP($F820,all_tags[technology],1,FALSE),""),
IFERROR(VLOOKUP($G820,all_tags[technology],1,FALSE),""),
IFERROR(VLOOKUP($H820,all_tags[technology],1,FALSE),""),
IFERROR(VLOOKUP($I820,all_tags[technology],1,FALSE),""),
IFERROR(VLOOKUP($J820,all_tags[technology],1,FALSE),""),
IFERROR(VLOOKUP($K820,all_tags[technology],1,FALSE),""),
IFERROR(VLOOKUP($L820,all_tags[technology],1,FALSE),""),
IFERROR(VLOOKUP($M820,all_tags[technology],1,FALSE),""),
IFERROR(VLOOKUP($N820,all_tags[technology],1,FALSE),""),
IFERROR(VLOOKUP($O820,all_tags[technology],1,FALSE),"")
)</f>
        <v/>
      </c>
      <c r="AK820" s="5" t="str">
        <f>_xlfn.TEXTJOIN("#",TRUE,
IFERROR(VLOOKUP($F820,all_tags[other],1,FALSE),""),
IFERROR(VLOOKUP($G820,all_tags[other],1,FALSE),""),
IFERROR(VLOOKUP($H820,all_tags[other],1,FALSE),""),
IFERROR(VLOOKUP($I820,all_tags[other],1,FALSE),""),
IFERROR(VLOOKUP($J820,all_tags[other],1,FALSE),""),
IFERROR(VLOOKUP($K820,all_tags[other],1,FALSE),""),
IFERROR(VLOOKUP($L820,all_tags[other],1,FALSE),""),
IFERROR(VLOOKUP($M820,all_tags[other],1,FALSE),""),
IFERROR(VLOOKUP($N820,all_tags[other],1,FALSE),""),
IFERROR(VLOOKUP($O820,all_tags[other],1,FALSE),"")
)</f>
        <v>mathematics#free</v>
      </c>
      <c r="AL820" t="str">
        <f t="shared" si="12"/>
        <v>book;mathematics;free</v>
      </c>
    </row>
    <row r="821" spans="1:38" x14ac:dyDescent="0.25">
      <c r="A821" t="str">
        <f>source_data[[#This Row],[link_id]]</f>
        <v>L01702</v>
      </c>
      <c r="B821" t="str">
        <f>source_data[[#This Row],[link]]</f>
        <v>https://neptune.ai/blog/image-segmentation-tips-and-tricks-from-kaggle-competitions</v>
      </c>
      <c r="C821" t="str">
        <f>source_data[[#This Row],[article_title]]</f>
        <v>Image Segmentation: Tips and Tricks from 39 Kaggle Competitions</v>
      </c>
      <c r="D821" t="str">
        <f>source_data[[#This Row],[concatenate]]</f>
        <v>tip;ml</v>
      </c>
      <c r="E821">
        <f>source_data[[#This Row],[tag_count]]</f>
        <v>3</v>
      </c>
      <c r="F821" t="str" cm="1">
        <f t="array" ref="F821:G821">_xlfn.TEXTSPLIT(Table5[[#This Row],[concatenate]],";")</f>
        <v>tip</v>
      </c>
      <c r="G821" t="str">
        <v>ml</v>
      </c>
      <c r="Q821">
        <f>IF(ISBLANK(F821),-1,COUNTIF(all_tags[],F821)-COUNTIF(all_tags[category],F821))</f>
        <v>1</v>
      </c>
      <c r="R821">
        <f>IF(ISBLANK(G821),-1,COUNTIF(all_tags[],G821)-COUNTIF(all_tags[category],G821))</f>
        <v>1</v>
      </c>
      <c r="S821">
        <f>IF(ISBLANK(H821),-1,COUNTIF(all_tags[],H821)-COUNTIF(all_tags[category],H821))</f>
        <v>-1</v>
      </c>
      <c r="T821">
        <f>IF(ISBLANK(I821),-1,COUNTIF(all_tags[],I821)-COUNTIF(all_tags[category],I821))</f>
        <v>-1</v>
      </c>
      <c r="U821">
        <f>IF(ISBLANK(J821),-1,COUNTIF(all_tags[],J821)-COUNTIF(all_tags[category],J821))</f>
        <v>-1</v>
      </c>
      <c r="V821">
        <f>IF(ISBLANK(K821),-1,COUNTIF(all_tags[],K821)-COUNTIF(all_tags[category],K821))</f>
        <v>-1</v>
      </c>
      <c r="W821">
        <f>IF(ISBLANK(L821),-1,COUNTIF(all_tags[],L821)-COUNTIF(all_tags[category],L821))</f>
        <v>-1</v>
      </c>
      <c r="X821">
        <f>IF(ISBLANK(M821),-1,COUNTIF(all_tags[],M821)-COUNTIF(all_tags[category],M821))</f>
        <v>-1</v>
      </c>
      <c r="Y821">
        <f>IF(ISBLANK(N821),-1,COUNTIF(all_tags[],N821)-COUNTIF(all_tags[category],N821))</f>
        <v>-1</v>
      </c>
      <c r="Z821">
        <f>IF(ISBLANK(O821),-1,COUNTIF(all_tags[],O821)-COUNTIF(all_tags[category],O821))</f>
        <v>-1</v>
      </c>
      <c r="AB821" t="str">
        <f>Table5[[#This Row],[link_id]]</f>
        <v>L01702</v>
      </c>
      <c r="AC821" s="5" t="str">
        <f>_xlfn.TEXTJOIN("#",TRUE,
IFERROR(VLOOKUP($F821,all_tags[format],1,FALSE),""),
IFERROR(VLOOKUP($G821,all_tags[format],1,FALSE),""),
IFERROR(VLOOKUP($H821,all_tags[format],1,FALSE),""),
IFERROR(VLOOKUP($I821,all_tags[format],1,FALSE),""),
IFERROR(VLOOKUP($J821,all_tags[format],1,FALSE),""),
IFERROR(VLOOKUP($K821,all_tags[format],1,FALSE),""),
IFERROR(VLOOKUP($L821,all_tags[format],1,FALSE),""),
IFERROR(VLOOKUP($M821,all_tags[format],1,FALSE),""),
IFERROR(VLOOKUP($N821,all_tags[format],1,FALSE),""),
IFERROR(VLOOKUP($O821,all_tags[format],1,FALSE),"")
)</f>
        <v/>
      </c>
      <c r="AD821" s="5" t="str">
        <f>_xlfn.TEXTJOIN("#",TRUE,
IFERROR(VLOOKUP($F821,all_tags[type],1,FALSE),""),
IFERROR(VLOOKUP($G821,all_tags[type],1,FALSE),""),
IFERROR(VLOOKUP($H821,all_tags[type],1,FALSE),""),
IFERROR(VLOOKUP($I821,all_tags[type],1,FALSE),""),
IFERROR(VLOOKUP($J821,all_tags[type],1,FALSE),""),
IFERROR(VLOOKUP($K821,all_tags[type],1,FALSE),""),
IFERROR(VLOOKUP($L821,all_tags[type],1,FALSE),""),
IFERROR(VLOOKUP($M821,all_tags[type],1,FALSE),""),
IFERROR(VLOOKUP($N821,all_tags[type],1,FALSE),""),
IFERROR(VLOOKUP($O821,all_tags[type],1,FALSE),"")
)</f>
        <v>tip</v>
      </c>
      <c r="AE821" s="5" t="str">
        <f>_xlfn.TEXTJOIN("#",TRUE,
IFERROR(VLOOKUP($F821,all_tags[level],1,FALSE),""),
IFERROR(VLOOKUP($G821,all_tags[level],1,FALSE),""),
IFERROR(VLOOKUP($H821,all_tags[level],1,FALSE),""),
IFERROR(VLOOKUP($I821,all_tags[level],1,FALSE),""),
IFERROR(VLOOKUP($J821,all_tags[level],1,FALSE),""),
IFERROR(VLOOKUP($K821,all_tags[level],1,FALSE),""),
IFERROR(VLOOKUP($L821,all_tags[level],1,FALSE),""),
IFERROR(VLOOKUP($M821,all_tags[level],1,FALSE),""),
IFERROR(VLOOKUP($N821,all_tags[level],1,FALSE),""),
IFERROR(VLOOKUP($O821,all_tags[level],1,FALSE),"")
)</f>
        <v/>
      </c>
      <c r="AF821" s="5" t="str">
        <f>_xlfn.TEXTJOIN("#",TRUE,
IFERROR(VLOOKUP($F821,all_tags[style],1,FALSE),""),
IFERROR(VLOOKUP($G821,all_tags[style],1,FALSE),""),
IFERROR(VLOOKUP($H821,all_tags[style],1,FALSE),""),
IFERROR(VLOOKUP($I821,all_tags[style],1,FALSE),""),
IFERROR(VLOOKUP($J821,all_tags[style],1,FALSE),""),
IFERROR(VLOOKUP($K821,all_tags[style],1,FALSE),""),
IFERROR(VLOOKUP($L821,all_tags[style],1,FALSE),""),
IFERROR(VLOOKUP($M821,all_tags[style],1,FALSE),""),
IFERROR(VLOOKUP($N821,all_tags[style],1,FALSE),""),
IFERROR(VLOOKUP($O821,all_tags[style],1,FALSE),"")
)</f>
        <v/>
      </c>
      <c r="AG821" s="5" t="str">
        <f>_xlfn.TEXTJOIN("#",TRUE,
IFERROR(VLOOKUP($F821,all_tags[theme],1,FALSE),""),
IFERROR(VLOOKUP($G821,all_tags[theme],1,FALSE),""),
IFERROR(VLOOKUP($H821,all_tags[theme],1,FALSE),""),
IFERROR(VLOOKUP($I821,all_tags[theme],1,FALSE),""),
IFERROR(VLOOKUP($J821,all_tags[theme],1,FALSE),""),
IFERROR(VLOOKUP($K821,all_tags[theme],1,FALSE),""),
IFERROR(VLOOKUP($L821,all_tags[theme],1,FALSE),""),
IFERROR(VLOOKUP($M821,all_tags[theme],1,FALSE),""),
IFERROR(VLOOKUP($N821,all_tags[theme],1,FALSE),""),
IFERROR(VLOOKUP($O821,all_tags[theme],1,FALSE),"")
)</f>
        <v/>
      </c>
      <c r="AH821" s="5" t="str">
        <f>_xlfn.TEXTJOIN("#",TRUE,
IFERROR(VLOOKUP($F821,all_tags[topic],1,FALSE),""),
IFERROR(VLOOKUP($G821,all_tags[topic],1,FALSE),""),
IFERROR(VLOOKUP($H821,all_tags[topic],1,FALSE),""),
IFERROR(VLOOKUP($I821,all_tags[topic],1,FALSE),""),
IFERROR(VLOOKUP($J821,all_tags[topic],1,FALSE),""),
IFERROR(VLOOKUP($K821,all_tags[topic],1,FALSE),""),
IFERROR(VLOOKUP($L821,all_tags[topic],1,FALSE),""),
IFERROR(VLOOKUP($M821,all_tags[topic],1,FALSE),""),
IFERROR(VLOOKUP($N821,all_tags[topic],1,FALSE),""),
IFERROR(VLOOKUP($O821,all_tags[topic],1,FALSE),"")
)</f>
        <v/>
      </c>
      <c r="AI821" s="5" t="str">
        <f>_xlfn.TEXTJOIN("#",TRUE,
IFERROR(VLOOKUP($F821,all_tags[area],1,FALSE),""),
IFERROR(VLOOKUP($G821,all_tags[area],1,FALSE),""),
IFERROR(VLOOKUP($H821,all_tags[area],1,FALSE),""),
IFERROR(VLOOKUP($I821,all_tags[area],1,FALSE),""),
IFERROR(VLOOKUP($J821,all_tags[area],1,FALSE),""),
IFERROR(VLOOKUP($K821,all_tags[area],1,FALSE),""),
IFERROR(VLOOKUP($L821,all_tags[area],1,FALSE),""),
IFERROR(VLOOKUP($M821,all_tags[area],1,FALSE),""),
IFERROR(VLOOKUP($N821,all_tags[area],1,FALSE),""),
IFERROR(VLOOKUP($O821,all_tags[area],1,FALSE),"")
)</f>
        <v>ml</v>
      </c>
      <c r="AJ821" s="5" t="str">
        <f>_xlfn.TEXTJOIN("#",TRUE,
IFERROR(VLOOKUP($F821,all_tags[technology],1,FALSE),""),
IFERROR(VLOOKUP($G821,all_tags[technology],1,FALSE),""),
IFERROR(VLOOKUP($H821,all_tags[technology],1,FALSE),""),
IFERROR(VLOOKUP($I821,all_tags[technology],1,FALSE),""),
IFERROR(VLOOKUP($J821,all_tags[technology],1,FALSE),""),
IFERROR(VLOOKUP($K821,all_tags[technology],1,FALSE),""),
IFERROR(VLOOKUP($L821,all_tags[technology],1,FALSE),""),
IFERROR(VLOOKUP($M821,all_tags[technology],1,FALSE),""),
IFERROR(VLOOKUP($N821,all_tags[technology],1,FALSE),""),
IFERROR(VLOOKUP($O821,all_tags[technology],1,FALSE),"")
)</f>
        <v/>
      </c>
      <c r="AK821" s="5" t="str">
        <f>_xlfn.TEXTJOIN("#",TRUE,
IFERROR(VLOOKUP($F821,all_tags[other],1,FALSE),""),
IFERROR(VLOOKUP($G821,all_tags[other],1,FALSE),""),
IFERROR(VLOOKUP($H821,all_tags[other],1,FALSE),""),
IFERROR(VLOOKUP($I821,all_tags[other],1,FALSE),""),
IFERROR(VLOOKUP($J821,all_tags[other],1,FALSE),""),
IFERROR(VLOOKUP($K821,all_tags[other],1,FALSE),""),
IFERROR(VLOOKUP($L821,all_tags[other],1,FALSE),""),
IFERROR(VLOOKUP($M821,all_tags[other],1,FALSE),""),
IFERROR(VLOOKUP($N821,all_tags[other],1,FALSE),""),
IFERROR(VLOOKUP($O821,all_tags[other],1,FALSE),"")
)</f>
        <v/>
      </c>
      <c r="AL821" t="str">
        <f t="shared" si="12"/>
        <v>tip;ml</v>
      </c>
    </row>
    <row r="822" spans="1:38" x14ac:dyDescent="0.25">
      <c r="A822" t="str">
        <f>source_data[[#This Row],[link_id]]</f>
        <v>L01704</v>
      </c>
      <c r="B822" t="str">
        <f>source_data[[#This Row],[link]]</f>
        <v>https://www.r-bloggers.com/free-springer-books-during-covid19/</v>
      </c>
      <c r="C822" t="str">
        <f>source_data[[#This Row],[article_title]]</f>
        <v>Free Springer Books during COVID19</v>
      </c>
      <c r="D822" t="str">
        <f>source_data[[#This Row],[concatenate]]</f>
        <v>book;data-science;ml</v>
      </c>
      <c r="E822">
        <f>source_data[[#This Row],[tag_count]]</f>
        <v>4</v>
      </c>
      <c r="F822" t="str" cm="1">
        <f t="array" ref="F822:H822">_xlfn.TEXTSPLIT(Table5[[#This Row],[concatenate]],";")</f>
        <v>book</v>
      </c>
      <c r="G822" t="str">
        <v>data-science</v>
      </c>
      <c r="H822" t="str">
        <v>ml</v>
      </c>
      <c r="Q822">
        <f>IF(ISBLANK(F822),-1,COUNTIF(all_tags[],F822)-COUNTIF(all_tags[category],F822))</f>
        <v>1</v>
      </c>
      <c r="R822">
        <f>IF(ISBLANK(G822),-1,COUNTIF(all_tags[],G822)-COUNTIF(all_tags[category],G822))</f>
        <v>1</v>
      </c>
      <c r="S822">
        <f>IF(ISBLANK(H822),-1,COUNTIF(all_tags[],H822)-COUNTIF(all_tags[category],H822))</f>
        <v>1</v>
      </c>
      <c r="T822">
        <f>IF(ISBLANK(I822),-1,COUNTIF(all_tags[],I822)-COUNTIF(all_tags[category],I822))</f>
        <v>-1</v>
      </c>
      <c r="U822">
        <f>IF(ISBLANK(J822),-1,COUNTIF(all_tags[],J822)-COUNTIF(all_tags[category],J822))</f>
        <v>-1</v>
      </c>
      <c r="V822">
        <f>IF(ISBLANK(K822),-1,COUNTIF(all_tags[],K822)-COUNTIF(all_tags[category],K822))</f>
        <v>-1</v>
      </c>
      <c r="W822">
        <f>IF(ISBLANK(L822),-1,COUNTIF(all_tags[],L822)-COUNTIF(all_tags[category],L822))</f>
        <v>-1</v>
      </c>
      <c r="X822">
        <f>IF(ISBLANK(M822),-1,COUNTIF(all_tags[],M822)-COUNTIF(all_tags[category],M822))</f>
        <v>-1</v>
      </c>
      <c r="Y822">
        <f>IF(ISBLANK(N822),-1,COUNTIF(all_tags[],N822)-COUNTIF(all_tags[category],N822))</f>
        <v>-1</v>
      </c>
      <c r="Z822">
        <f>IF(ISBLANK(O822),-1,COUNTIF(all_tags[],O822)-COUNTIF(all_tags[category],O822))</f>
        <v>-1</v>
      </c>
      <c r="AB822" t="str">
        <f>Table5[[#This Row],[link_id]]</f>
        <v>L01704</v>
      </c>
      <c r="AC822" s="5" t="str">
        <f>_xlfn.TEXTJOIN("#",TRUE,
IFERROR(VLOOKUP($F822,all_tags[format],1,FALSE),""),
IFERROR(VLOOKUP($G822,all_tags[format],1,FALSE),""),
IFERROR(VLOOKUP($H822,all_tags[format],1,FALSE),""),
IFERROR(VLOOKUP($I822,all_tags[format],1,FALSE),""),
IFERROR(VLOOKUP($J822,all_tags[format],1,FALSE),""),
IFERROR(VLOOKUP($K822,all_tags[format],1,FALSE),""),
IFERROR(VLOOKUP($L822,all_tags[format],1,FALSE),""),
IFERROR(VLOOKUP($M822,all_tags[format],1,FALSE),""),
IFERROR(VLOOKUP($N822,all_tags[format],1,FALSE),""),
IFERROR(VLOOKUP($O822,all_tags[format],1,FALSE),"")
)</f>
        <v>book</v>
      </c>
      <c r="AD822" s="5" t="str">
        <f>_xlfn.TEXTJOIN("#",TRUE,
IFERROR(VLOOKUP($F822,all_tags[type],1,FALSE),""),
IFERROR(VLOOKUP($G822,all_tags[type],1,FALSE),""),
IFERROR(VLOOKUP($H822,all_tags[type],1,FALSE),""),
IFERROR(VLOOKUP($I822,all_tags[type],1,FALSE),""),
IFERROR(VLOOKUP($J822,all_tags[type],1,FALSE),""),
IFERROR(VLOOKUP($K822,all_tags[type],1,FALSE),""),
IFERROR(VLOOKUP($L822,all_tags[type],1,FALSE),""),
IFERROR(VLOOKUP($M822,all_tags[type],1,FALSE),""),
IFERROR(VLOOKUP($N822,all_tags[type],1,FALSE),""),
IFERROR(VLOOKUP($O822,all_tags[type],1,FALSE),"")
)</f>
        <v/>
      </c>
      <c r="AE822" s="5" t="str">
        <f>_xlfn.TEXTJOIN("#",TRUE,
IFERROR(VLOOKUP($F822,all_tags[level],1,FALSE),""),
IFERROR(VLOOKUP($G822,all_tags[level],1,FALSE),""),
IFERROR(VLOOKUP($H822,all_tags[level],1,FALSE),""),
IFERROR(VLOOKUP($I822,all_tags[level],1,FALSE),""),
IFERROR(VLOOKUP($J822,all_tags[level],1,FALSE),""),
IFERROR(VLOOKUP($K822,all_tags[level],1,FALSE),""),
IFERROR(VLOOKUP($L822,all_tags[level],1,FALSE),""),
IFERROR(VLOOKUP($M822,all_tags[level],1,FALSE),""),
IFERROR(VLOOKUP($N822,all_tags[level],1,FALSE),""),
IFERROR(VLOOKUP($O822,all_tags[level],1,FALSE),"")
)</f>
        <v/>
      </c>
      <c r="AF822" s="5" t="str">
        <f>_xlfn.TEXTJOIN("#",TRUE,
IFERROR(VLOOKUP($F822,all_tags[style],1,FALSE),""),
IFERROR(VLOOKUP($G822,all_tags[style],1,FALSE),""),
IFERROR(VLOOKUP($H822,all_tags[style],1,FALSE),""),
IFERROR(VLOOKUP($I822,all_tags[style],1,FALSE),""),
IFERROR(VLOOKUP($J822,all_tags[style],1,FALSE),""),
IFERROR(VLOOKUP($K822,all_tags[style],1,FALSE),""),
IFERROR(VLOOKUP($L822,all_tags[style],1,FALSE),""),
IFERROR(VLOOKUP($M822,all_tags[style],1,FALSE),""),
IFERROR(VLOOKUP($N822,all_tags[style],1,FALSE),""),
IFERROR(VLOOKUP($O822,all_tags[style],1,FALSE),"")
)</f>
        <v/>
      </c>
      <c r="AG822" s="5" t="str">
        <f>_xlfn.TEXTJOIN("#",TRUE,
IFERROR(VLOOKUP($F822,all_tags[theme],1,FALSE),""),
IFERROR(VLOOKUP($G822,all_tags[theme],1,FALSE),""),
IFERROR(VLOOKUP($H822,all_tags[theme],1,FALSE),""),
IFERROR(VLOOKUP($I822,all_tags[theme],1,FALSE),""),
IFERROR(VLOOKUP($J822,all_tags[theme],1,FALSE),""),
IFERROR(VLOOKUP($K822,all_tags[theme],1,FALSE),""),
IFERROR(VLOOKUP($L822,all_tags[theme],1,FALSE),""),
IFERROR(VLOOKUP($M822,all_tags[theme],1,FALSE),""),
IFERROR(VLOOKUP($N822,all_tags[theme],1,FALSE),""),
IFERROR(VLOOKUP($O822,all_tags[theme],1,FALSE),"")
)</f>
        <v>data-science</v>
      </c>
      <c r="AH822" s="5" t="str">
        <f>_xlfn.TEXTJOIN("#",TRUE,
IFERROR(VLOOKUP($F822,all_tags[topic],1,FALSE),""),
IFERROR(VLOOKUP($G822,all_tags[topic],1,FALSE),""),
IFERROR(VLOOKUP($H822,all_tags[topic],1,FALSE),""),
IFERROR(VLOOKUP($I822,all_tags[topic],1,FALSE),""),
IFERROR(VLOOKUP($J822,all_tags[topic],1,FALSE),""),
IFERROR(VLOOKUP($K822,all_tags[topic],1,FALSE),""),
IFERROR(VLOOKUP($L822,all_tags[topic],1,FALSE),""),
IFERROR(VLOOKUP($M822,all_tags[topic],1,FALSE),""),
IFERROR(VLOOKUP($N822,all_tags[topic],1,FALSE),""),
IFERROR(VLOOKUP($O822,all_tags[topic],1,FALSE),"")
)</f>
        <v/>
      </c>
      <c r="AI822" s="5" t="str">
        <f>_xlfn.TEXTJOIN("#",TRUE,
IFERROR(VLOOKUP($F822,all_tags[area],1,FALSE),""),
IFERROR(VLOOKUP($G822,all_tags[area],1,FALSE),""),
IFERROR(VLOOKUP($H822,all_tags[area],1,FALSE),""),
IFERROR(VLOOKUP($I822,all_tags[area],1,FALSE),""),
IFERROR(VLOOKUP($J822,all_tags[area],1,FALSE),""),
IFERROR(VLOOKUP($K822,all_tags[area],1,FALSE),""),
IFERROR(VLOOKUP($L822,all_tags[area],1,FALSE),""),
IFERROR(VLOOKUP($M822,all_tags[area],1,FALSE),""),
IFERROR(VLOOKUP($N822,all_tags[area],1,FALSE),""),
IFERROR(VLOOKUP($O822,all_tags[area],1,FALSE),"")
)</f>
        <v>ml</v>
      </c>
      <c r="AJ822" s="5" t="str">
        <f>_xlfn.TEXTJOIN("#",TRUE,
IFERROR(VLOOKUP($F822,all_tags[technology],1,FALSE),""),
IFERROR(VLOOKUP($G822,all_tags[technology],1,FALSE),""),
IFERROR(VLOOKUP($H822,all_tags[technology],1,FALSE),""),
IFERROR(VLOOKUP($I822,all_tags[technology],1,FALSE),""),
IFERROR(VLOOKUP($J822,all_tags[technology],1,FALSE),""),
IFERROR(VLOOKUP($K822,all_tags[technology],1,FALSE),""),
IFERROR(VLOOKUP($L822,all_tags[technology],1,FALSE),""),
IFERROR(VLOOKUP($M822,all_tags[technology],1,FALSE),""),
IFERROR(VLOOKUP($N822,all_tags[technology],1,FALSE),""),
IFERROR(VLOOKUP($O822,all_tags[technology],1,FALSE),"")
)</f>
        <v/>
      </c>
      <c r="AK822" s="5" t="str">
        <f>_xlfn.TEXTJOIN("#",TRUE,
IFERROR(VLOOKUP($F822,all_tags[other],1,FALSE),""),
IFERROR(VLOOKUP($G822,all_tags[other],1,FALSE),""),
IFERROR(VLOOKUP($H822,all_tags[other],1,FALSE),""),
IFERROR(VLOOKUP($I822,all_tags[other],1,FALSE),""),
IFERROR(VLOOKUP($J822,all_tags[other],1,FALSE),""),
IFERROR(VLOOKUP($K822,all_tags[other],1,FALSE),""),
IFERROR(VLOOKUP($L822,all_tags[other],1,FALSE),""),
IFERROR(VLOOKUP($M822,all_tags[other],1,FALSE),""),
IFERROR(VLOOKUP($N822,all_tags[other],1,FALSE),""),
IFERROR(VLOOKUP($O822,all_tags[other],1,FALSE),"")
)</f>
        <v/>
      </c>
      <c r="AL822" t="str">
        <f t="shared" si="12"/>
        <v>book;data-science;ml</v>
      </c>
    </row>
    <row r="823" spans="1:38" ht="30" x14ac:dyDescent="0.25">
      <c r="A823" t="str">
        <f>source_data[[#This Row],[link_id]]</f>
        <v>L01706</v>
      </c>
      <c r="B823" t="str">
        <f>source_data[[#This Row],[link]]</f>
        <v>http://flowingdata.com/2016/07/15/square-pie-chart-beats-out-the-rest-in-perception-study/</v>
      </c>
      <c r="C823" t="str">
        <f>source_data[[#This Row],[article_title]]</f>
        <v>Square pie chart beats out the rest in perception study</v>
      </c>
      <c r="D823" t="str">
        <f>source_data[[#This Row],[concatenate]]</f>
        <v>research;data-literacy;data-viz;chart</v>
      </c>
      <c r="E823">
        <f>source_data[[#This Row],[tag_count]]</f>
        <v>4</v>
      </c>
      <c r="F823" t="str" cm="1">
        <f t="array" ref="F823:I823">_xlfn.TEXTSPLIT(Table5[[#This Row],[concatenate]],";")</f>
        <v>research</v>
      </c>
      <c r="G823" t="str">
        <v>data-literacy</v>
      </c>
      <c r="H823" t="str">
        <v>data-viz</v>
      </c>
      <c r="I823" t="str">
        <v>chart</v>
      </c>
      <c r="Q823">
        <f>IF(ISBLANK(F823),-1,COUNTIF(all_tags[],F823)-COUNTIF(all_tags[category],F823))</f>
        <v>1</v>
      </c>
      <c r="R823">
        <f>IF(ISBLANK(G823),-1,COUNTIF(all_tags[],G823)-COUNTIF(all_tags[category],G823))</f>
        <v>1</v>
      </c>
      <c r="S823">
        <f>IF(ISBLANK(H823),-1,COUNTIF(all_tags[],H823)-COUNTIF(all_tags[category],H823))</f>
        <v>1</v>
      </c>
      <c r="T823">
        <f>IF(ISBLANK(I823),-1,COUNTIF(all_tags[],I823)-COUNTIF(all_tags[category],I823))</f>
        <v>1</v>
      </c>
      <c r="U823">
        <f>IF(ISBLANK(J823),-1,COUNTIF(all_tags[],J823)-COUNTIF(all_tags[category],J823))</f>
        <v>-1</v>
      </c>
      <c r="V823">
        <f>IF(ISBLANK(K823),-1,COUNTIF(all_tags[],K823)-COUNTIF(all_tags[category],K823))</f>
        <v>-1</v>
      </c>
      <c r="W823">
        <f>IF(ISBLANK(L823),-1,COUNTIF(all_tags[],L823)-COUNTIF(all_tags[category],L823))</f>
        <v>-1</v>
      </c>
      <c r="X823">
        <f>IF(ISBLANK(M823),-1,COUNTIF(all_tags[],M823)-COUNTIF(all_tags[category],M823))</f>
        <v>-1</v>
      </c>
      <c r="Y823">
        <f>IF(ISBLANK(N823),-1,COUNTIF(all_tags[],N823)-COUNTIF(all_tags[category],N823))</f>
        <v>-1</v>
      </c>
      <c r="Z823">
        <f>IF(ISBLANK(O823),-1,COUNTIF(all_tags[],O823)-COUNTIF(all_tags[category],O823))</f>
        <v>-1</v>
      </c>
      <c r="AB823" t="str">
        <f>Table5[[#This Row],[link_id]]</f>
        <v>L01706</v>
      </c>
      <c r="AC823" s="5" t="str">
        <f>_xlfn.TEXTJOIN("#",TRUE,
IFERROR(VLOOKUP($F823,all_tags[format],1,FALSE),""),
IFERROR(VLOOKUP($G823,all_tags[format],1,FALSE),""),
IFERROR(VLOOKUP($H823,all_tags[format],1,FALSE),""),
IFERROR(VLOOKUP($I823,all_tags[format],1,FALSE),""),
IFERROR(VLOOKUP($J823,all_tags[format],1,FALSE),""),
IFERROR(VLOOKUP($K823,all_tags[format],1,FALSE),""),
IFERROR(VLOOKUP($L823,all_tags[format],1,FALSE),""),
IFERROR(VLOOKUP($M823,all_tags[format],1,FALSE),""),
IFERROR(VLOOKUP($N823,all_tags[format],1,FALSE),""),
IFERROR(VLOOKUP($O823,all_tags[format],1,FALSE),"")
)</f>
        <v/>
      </c>
      <c r="AD823" s="5" t="str">
        <f>_xlfn.TEXTJOIN("#",TRUE,
IFERROR(VLOOKUP($F823,all_tags[type],1,FALSE),""),
IFERROR(VLOOKUP($G823,all_tags[type],1,FALSE),""),
IFERROR(VLOOKUP($H823,all_tags[type],1,FALSE),""),
IFERROR(VLOOKUP($I823,all_tags[type],1,FALSE),""),
IFERROR(VLOOKUP($J823,all_tags[type],1,FALSE),""),
IFERROR(VLOOKUP($K823,all_tags[type],1,FALSE),""),
IFERROR(VLOOKUP($L823,all_tags[type],1,FALSE),""),
IFERROR(VLOOKUP($M823,all_tags[type],1,FALSE),""),
IFERROR(VLOOKUP($N823,all_tags[type],1,FALSE),""),
IFERROR(VLOOKUP($O823,all_tags[type],1,FALSE),"")
)</f>
        <v>research</v>
      </c>
      <c r="AE823" s="5" t="str">
        <f>_xlfn.TEXTJOIN("#",TRUE,
IFERROR(VLOOKUP($F823,all_tags[level],1,FALSE),""),
IFERROR(VLOOKUP($G823,all_tags[level],1,FALSE),""),
IFERROR(VLOOKUP($H823,all_tags[level],1,FALSE),""),
IFERROR(VLOOKUP($I823,all_tags[level],1,FALSE),""),
IFERROR(VLOOKUP($J823,all_tags[level],1,FALSE),""),
IFERROR(VLOOKUP($K823,all_tags[level],1,FALSE),""),
IFERROR(VLOOKUP($L823,all_tags[level],1,FALSE),""),
IFERROR(VLOOKUP($M823,all_tags[level],1,FALSE),""),
IFERROR(VLOOKUP($N823,all_tags[level],1,FALSE),""),
IFERROR(VLOOKUP($O823,all_tags[level],1,FALSE),"")
)</f>
        <v/>
      </c>
      <c r="AF823" s="5" t="str">
        <f>_xlfn.TEXTJOIN("#",TRUE,
IFERROR(VLOOKUP($F823,all_tags[style],1,FALSE),""),
IFERROR(VLOOKUP($G823,all_tags[style],1,FALSE),""),
IFERROR(VLOOKUP($H823,all_tags[style],1,FALSE),""),
IFERROR(VLOOKUP($I823,all_tags[style],1,FALSE),""),
IFERROR(VLOOKUP($J823,all_tags[style],1,FALSE),""),
IFERROR(VLOOKUP($K823,all_tags[style],1,FALSE),""),
IFERROR(VLOOKUP($L823,all_tags[style],1,FALSE),""),
IFERROR(VLOOKUP($M823,all_tags[style],1,FALSE),""),
IFERROR(VLOOKUP($N823,all_tags[style],1,FALSE),""),
IFERROR(VLOOKUP($O823,all_tags[style],1,FALSE),"")
)</f>
        <v/>
      </c>
      <c r="AG823" s="5" t="str">
        <f>_xlfn.TEXTJOIN("#",TRUE,
IFERROR(VLOOKUP($F823,all_tags[theme],1,FALSE),""),
IFERROR(VLOOKUP($G823,all_tags[theme],1,FALSE),""),
IFERROR(VLOOKUP($H823,all_tags[theme],1,FALSE),""),
IFERROR(VLOOKUP($I823,all_tags[theme],1,FALSE),""),
IFERROR(VLOOKUP($J823,all_tags[theme],1,FALSE),""),
IFERROR(VLOOKUP($K823,all_tags[theme],1,FALSE),""),
IFERROR(VLOOKUP($L823,all_tags[theme],1,FALSE),""),
IFERROR(VLOOKUP($M823,all_tags[theme],1,FALSE),""),
IFERROR(VLOOKUP($N823,all_tags[theme],1,FALSE),""),
IFERROR(VLOOKUP($O823,all_tags[theme],1,FALSE),"")
)</f>
        <v>data-literacy#data-viz</v>
      </c>
      <c r="AH823" s="5" t="str">
        <f>_xlfn.TEXTJOIN("#",TRUE,
IFERROR(VLOOKUP($F823,all_tags[topic],1,FALSE),""),
IFERROR(VLOOKUP($G823,all_tags[topic],1,FALSE),""),
IFERROR(VLOOKUP($H823,all_tags[topic],1,FALSE),""),
IFERROR(VLOOKUP($I823,all_tags[topic],1,FALSE),""),
IFERROR(VLOOKUP($J823,all_tags[topic],1,FALSE),""),
IFERROR(VLOOKUP($K823,all_tags[topic],1,FALSE),""),
IFERROR(VLOOKUP($L823,all_tags[topic],1,FALSE),""),
IFERROR(VLOOKUP($M823,all_tags[topic],1,FALSE),""),
IFERROR(VLOOKUP($N823,all_tags[topic],1,FALSE),""),
IFERROR(VLOOKUP($O823,all_tags[topic],1,FALSE),"")
)</f>
        <v/>
      </c>
      <c r="AI823" s="5" t="str">
        <f>_xlfn.TEXTJOIN("#",TRUE,
IFERROR(VLOOKUP($F823,all_tags[area],1,FALSE),""),
IFERROR(VLOOKUP($G823,all_tags[area],1,FALSE),""),
IFERROR(VLOOKUP($H823,all_tags[area],1,FALSE),""),
IFERROR(VLOOKUP($I823,all_tags[area],1,FALSE),""),
IFERROR(VLOOKUP($J823,all_tags[area],1,FALSE),""),
IFERROR(VLOOKUP($K823,all_tags[area],1,FALSE),""),
IFERROR(VLOOKUP($L823,all_tags[area],1,FALSE),""),
IFERROR(VLOOKUP($M823,all_tags[area],1,FALSE),""),
IFERROR(VLOOKUP($N823,all_tags[area],1,FALSE),""),
IFERROR(VLOOKUP($O823,all_tags[area],1,FALSE),"")
)</f>
        <v>chart</v>
      </c>
      <c r="AJ823" s="5" t="str">
        <f>_xlfn.TEXTJOIN("#",TRUE,
IFERROR(VLOOKUP($F823,all_tags[technology],1,FALSE),""),
IFERROR(VLOOKUP($G823,all_tags[technology],1,FALSE),""),
IFERROR(VLOOKUP($H823,all_tags[technology],1,FALSE),""),
IFERROR(VLOOKUP($I823,all_tags[technology],1,FALSE),""),
IFERROR(VLOOKUP($J823,all_tags[technology],1,FALSE),""),
IFERROR(VLOOKUP($K823,all_tags[technology],1,FALSE),""),
IFERROR(VLOOKUP($L823,all_tags[technology],1,FALSE),""),
IFERROR(VLOOKUP($M823,all_tags[technology],1,FALSE),""),
IFERROR(VLOOKUP($N823,all_tags[technology],1,FALSE),""),
IFERROR(VLOOKUP($O823,all_tags[technology],1,FALSE),"")
)</f>
        <v/>
      </c>
      <c r="AK823" s="5" t="str">
        <f>_xlfn.TEXTJOIN("#",TRUE,
IFERROR(VLOOKUP($F823,all_tags[other],1,FALSE),""),
IFERROR(VLOOKUP($G823,all_tags[other],1,FALSE),""),
IFERROR(VLOOKUP($H823,all_tags[other],1,FALSE),""),
IFERROR(VLOOKUP($I823,all_tags[other],1,FALSE),""),
IFERROR(VLOOKUP($J823,all_tags[other],1,FALSE),""),
IFERROR(VLOOKUP($K823,all_tags[other],1,FALSE),""),
IFERROR(VLOOKUP($L823,all_tags[other],1,FALSE),""),
IFERROR(VLOOKUP($M823,all_tags[other],1,FALSE),""),
IFERROR(VLOOKUP($N823,all_tags[other],1,FALSE),""),
IFERROR(VLOOKUP($O823,all_tags[other],1,FALSE),"")
)</f>
        <v/>
      </c>
      <c r="AL823" t="str">
        <f t="shared" si="12"/>
        <v>research;data-literacy;data-viz;chart</v>
      </c>
    </row>
    <row r="824" spans="1:38" x14ac:dyDescent="0.25">
      <c r="A824" t="str">
        <f>source_data[[#This Row],[link_id]]</f>
        <v>L01711</v>
      </c>
      <c r="B824" t="str">
        <f>source_data[[#This Row],[link]]</f>
        <v>https://course.fullstackdeeplearning.com/</v>
      </c>
      <c r="C824" t="str">
        <f>source_data[[#This Row],[article_title]]</f>
        <v>Full Stack Deep Learning</v>
      </c>
      <c r="D824" t="str">
        <f>source_data[[#This Row],[concatenate]]</f>
        <v>course;dl;deployment</v>
      </c>
      <c r="E824">
        <f>source_data[[#This Row],[tag_count]]</f>
        <v>3</v>
      </c>
      <c r="F824" t="str" cm="1">
        <f t="array" ref="F824:H824">_xlfn.TEXTSPLIT(Table5[[#This Row],[concatenate]],";")</f>
        <v>course</v>
      </c>
      <c r="G824" t="str">
        <v>dl</v>
      </c>
      <c r="H824" t="str">
        <v>deployment</v>
      </c>
      <c r="Q824">
        <f>IF(ISBLANK(F824),-1,COUNTIF(all_tags[],F824)-COUNTIF(all_tags[category],F824))</f>
        <v>1</v>
      </c>
      <c r="R824">
        <f>IF(ISBLANK(G824),-1,COUNTIF(all_tags[],G824)-COUNTIF(all_tags[category],G824))</f>
        <v>1</v>
      </c>
      <c r="S824">
        <f>IF(ISBLANK(H824),-1,COUNTIF(all_tags[],H824)-COUNTIF(all_tags[category],H824))</f>
        <v>1</v>
      </c>
      <c r="T824">
        <f>IF(ISBLANK(I824),-1,COUNTIF(all_tags[],I824)-COUNTIF(all_tags[category],I824))</f>
        <v>-1</v>
      </c>
      <c r="U824">
        <f>IF(ISBLANK(J824),-1,COUNTIF(all_tags[],J824)-COUNTIF(all_tags[category],J824))</f>
        <v>-1</v>
      </c>
      <c r="V824">
        <f>IF(ISBLANK(K824),-1,COUNTIF(all_tags[],K824)-COUNTIF(all_tags[category],K824))</f>
        <v>-1</v>
      </c>
      <c r="W824">
        <f>IF(ISBLANK(L824),-1,COUNTIF(all_tags[],L824)-COUNTIF(all_tags[category],L824))</f>
        <v>-1</v>
      </c>
      <c r="X824">
        <f>IF(ISBLANK(M824),-1,COUNTIF(all_tags[],M824)-COUNTIF(all_tags[category],M824))</f>
        <v>-1</v>
      </c>
      <c r="Y824">
        <f>IF(ISBLANK(N824),-1,COUNTIF(all_tags[],N824)-COUNTIF(all_tags[category],N824))</f>
        <v>-1</v>
      </c>
      <c r="Z824">
        <f>IF(ISBLANK(O824),-1,COUNTIF(all_tags[],O824)-COUNTIF(all_tags[category],O824))</f>
        <v>-1</v>
      </c>
      <c r="AB824" t="str">
        <f>Table5[[#This Row],[link_id]]</f>
        <v>L01711</v>
      </c>
      <c r="AC824" s="5" t="str">
        <f>_xlfn.TEXTJOIN("#",TRUE,
IFERROR(VLOOKUP($F824,all_tags[format],1,FALSE),""),
IFERROR(VLOOKUP($G824,all_tags[format],1,FALSE),""),
IFERROR(VLOOKUP($H824,all_tags[format],1,FALSE),""),
IFERROR(VLOOKUP($I824,all_tags[format],1,FALSE),""),
IFERROR(VLOOKUP($J824,all_tags[format],1,FALSE),""),
IFERROR(VLOOKUP($K824,all_tags[format],1,FALSE),""),
IFERROR(VLOOKUP($L824,all_tags[format],1,FALSE),""),
IFERROR(VLOOKUP($M824,all_tags[format],1,FALSE),""),
IFERROR(VLOOKUP($N824,all_tags[format],1,FALSE),""),
IFERROR(VLOOKUP($O824,all_tags[format],1,FALSE),"")
)</f>
        <v>course</v>
      </c>
      <c r="AD824" s="5" t="str">
        <f>_xlfn.TEXTJOIN("#",TRUE,
IFERROR(VLOOKUP($F824,all_tags[type],1,FALSE),""),
IFERROR(VLOOKUP($G824,all_tags[type],1,FALSE),""),
IFERROR(VLOOKUP($H824,all_tags[type],1,FALSE),""),
IFERROR(VLOOKUP($I824,all_tags[type],1,FALSE),""),
IFERROR(VLOOKUP($J824,all_tags[type],1,FALSE),""),
IFERROR(VLOOKUP($K824,all_tags[type],1,FALSE),""),
IFERROR(VLOOKUP($L824,all_tags[type],1,FALSE),""),
IFERROR(VLOOKUP($M824,all_tags[type],1,FALSE),""),
IFERROR(VLOOKUP($N824,all_tags[type],1,FALSE),""),
IFERROR(VLOOKUP($O824,all_tags[type],1,FALSE),"")
)</f>
        <v/>
      </c>
      <c r="AE824" s="5" t="str">
        <f>_xlfn.TEXTJOIN("#",TRUE,
IFERROR(VLOOKUP($F824,all_tags[level],1,FALSE),""),
IFERROR(VLOOKUP($G824,all_tags[level],1,FALSE),""),
IFERROR(VLOOKUP($H824,all_tags[level],1,FALSE),""),
IFERROR(VLOOKUP($I824,all_tags[level],1,FALSE),""),
IFERROR(VLOOKUP($J824,all_tags[level],1,FALSE),""),
IFERROR(VLOOKUP($K824,all_tags[level],1,FALSE),""),
IFERROR(VLOOKUP($L824,all_tags[level],1,FALSE),""),
IFERROR(VLOOKUP($M824,all_tags[level],1,FALSE),""),
IFERROR(VLOOKUP($N824,all_tags[level],1,FALSE),""),
IFERROR(VLOOKUP($O824,all_tags[level],1,FALSE),"")
)</f>
        <v/>
      </c>
      <c r="AF824" s="5" t="str">
        <f>_xlfn.TEXTJOIN("#",TRUE,
IFERROR(VLOOKUP($F824,all_tags[style],1,FALSE),""),
IFERROR(VLOOKUP($G824,all_tags[style],1,FALSE),""),
IFERROR(VLOOKUP($H824,all_tags[style],1,FALSE),""),
IFERROR(VLOOKUP($I824,all_tags[style],1,FALSE),""),
IFERROR(VLOOKUP($J824,all_tags[style],1,FALSE),""),
IFERROR(VLOOKUP($K824,all_tags[style],1,FALSE),""),
IFERROR(VLOOKUP($L824,all_tags[style],1,FALSE),""),
IFERROR(VLOOKUP($M824,all_tags[style],1,FALSE),""),
IFERROR(VLOOKUP($N824,all_tags[style],1,FALSE),""),
IFERROR(VLOOKUP($O824,all_tags[style],1,FALSE),"")
)</f>
        <v/>
      </c>
      <c r="AG824" s="5" t="str">
        <f>_xlfn.TEXTJOIN("#",TRUE,
IFERROR(VLOOKUP($F824,all_tags[theme],1,FALSE),""),
IFERROR(VLOOKUP($G824,all_tags[theme],1,FALSE),""),
IFERROR(VLOOKUP($H824,all_tags[theme],1,FALSE),""),
IFERROR(VLOOKUP($I824,all_tags[theme],1,FALSE),""),
IFERROR(VLOOKUP($J824,all_tags[theme],1,FALSE),""),
IFERROR(VLOOKUP($K824,all_tags[theme],1,FALSE),""),
IFERROR(VLOOKUP($L824,all_tags[theme],1,FALSE),""),
IFERROR(VLOOKUP($M824,all_tags[theme],1,FALSE),""),
IFERROR(VLOOKUP($N824,all_tags[theme],1,FALSE),""),
IFERROR(VLOOKUP($O824,all_tags[theme],1,FALSE),"")
)</f>
        <v/>
      </c>
      <c r="AH824" s="5" t="str">
        <f>_xlfn.TEXTJOIN("#",TRUE,
IFERROR(VLOOKUP($F824,all_tags[topic],1,FALSE),""),
IFERROR(VLOOKUP($G824,all_tags[topic],1,FALSE),""),
IFERROR(VLOOKUP($H824,all_tags[topic],1,FALSE),""),
IFERROR(VLOOKUP($I824,all_tags[topic],1,FALSE),""),
IFERROR(VLOOKUP($J824,all_tags[topic],1,FALSE),""),
IFERROR(VLOOKUP($K824,all_tags[topic],1,FALSE),""),
IFERROR(VLOOKUP($L824,all_tags[topic],1,FALSE),""),
IFERROR(VLOOKUP($M824,all_tags[topic],1,FALSE),""),
IFERROR(VLOOKUP($N824,all_tags[topic],1,FALSE),""),
IFERROR(VLOOKUP($O824,all_tags[topic],1,FALSE),"")
)</f>
        <v/>
      </c>
      <c r="AI824" s="5" t="str">
        <f>_xlfn.TEXTJOIN("#",TRUE,
IFERROR(VLOOKUP($F824,all_tags[area],1,FALSE),""),
IFERROR(VLOOKUP($G824,all_tags[area],1,FALSE),""),
IFERROR(VLOOKUP($H824,all_tags[area],1,FALSE),""),
IFERROR(VLOOKUP($I824,all_tags[area],1,FALSE),""),
IFERROR(VLOOKUP($J824,all_tags[area],1,FALSE),""),
IFERROR(VLOOKUP($K824,all_tags[area],1,FALSE),""),
IFERROR(VLOOKUP($L824,all_tags[area],1,FALSE),""),
IFERROR(VLOOKUP($M824,all_tags[area],1,FALSE),""),
IFERROR(VLOOKUP($N824,all_tags[area],1,FALSE),""),
IFERROR(VLOOKUP($O824,all_tags[area],1,FALSE),"")
)</f>
        <v>dl#deployment</v>
      </c>
      <c r="AJ824" s="5" t="str">
        <f>_xlfn.TEXTJOIN("#",TRUE,
IFERROR(VLOOKUP($F824,all_tags[technology],1,FALSE),""),
IFERROR(VLOOKUP($G824,all_tags[technology],1,FALSE),""),
IFERROR(VLOOKUP($H824,all_tags[technology],1,FALSE),""),
IFERROR(VLOOKUP($I824,all_tags[technology],1,FALSE),""),
IFERROR(VLOOKUP($J824,all_tags[technology],1,FALSE),""),
IFERROR(VLOOKUP($K824,all_tags[technology],1,FALSE),""),
IFERROR(VLOOKUP($L824,all_tags[technology],1,FALSE),""),
IFERROR(VLOOKUP($M824,all_tags[technology],1,FALSE),""),
IFERROR(VLOOKUP($N824,all_tags[technology],1,FALSE),""),
IFERROR(VLOOKUP($O824,all_tags[technology],1,FALSE),"")
)</f>
        <v/>
      </c>
      <c r="AK824" s="5" t="str">
        <f>_xlfn.TEXTJOIN("#",TRUE,
IFERROR(VLOOKUP($F824,all_tags[other],1,FALSE),""),
IFERROR(VLOOKUP($G824,all_tags[other],1,FALSE),""),
IFERROR(VLOOKUP($H824,all_tags[other],1,FALSE),""),
IFERROR(VLOOKUP($I824,all_tags[other],1,FALSE),""),
IFERROR(VLOOKUP($J824,all_tags[other],1,FALSE),""),
IFERROR(VLOOKUP($K824,all_tags[other],1,FALSE),""),
IFERROR(VLOOKUP($L824,all_tags[other],1,FALSE),""),
IFERROR(VLOOKUP($M824,all_tags[other],1,FALSE),""),
IFERROR(VLOOKUP($N824,all_tags[other],1,FALSE),""),
IFERROR(VLOOKUP($O824,all_tags[other],1,FALSE),"")
)</f>
        <v/>
      </c>
      <c r="AL824" t="str">
        <f t="shared" si="12"/>
        <v>course;dl;deployment</v>
      </c>
    </row>
    <row r="825" spans="1:38" x14ac:dyDescent="0.25">
      <c r="A825" t="str">
        <f>source_data[[#This Row],[link_id]]</f>
        <v>L01712</v>
      </c>
      <c r="B825" t="str">
        <f>source_data[[#This Row],[link]]</f>
        <v>https://anitagraser.com/2020/07/12/spatial-on-air-2-spatiotemporal-everything/</v>
      </c>
      <c r="C825" t="str">
        <f>source_data[[#This Row],[article_title]]</f>
        <v>Spatial on air #2: spatiotemporal everything!</v>
      </c>
      <c r="D825" t="str">
        <f>source_data[[#This Row],[concatenate]]</f>
        <v>podcast;technology;geospatial;python</v>
      </c>
      <c r="E825">
        <f>source_data[[#This Row],[tag_count]]</f>
        <v>4</v>
      </c>
      <c r="F825" t="str" cm="1">
        <f t="array" ref="F825:I825">_xlfn.TEXTSPLIT(Table5[[#This Row],[concatenate]],";")</f>
        <v>podcast</v>
      </c>
      <c r="G825" t="str">
        <v>technology</v>
      </c>
      <c r="H825" t="str">
        <v>geospatial</v>
      </c>
      <c r="I825" t="str">
        <v>python</v>
      </c>
      <c r="Q825">
        <f>IF(ISBLANK(F825),-1,COUNTIF(all_tags[],F825)-COUNTIF(all_tags[category],F825))</f>
        <v>1</v>
      </c>
      <c r="R825">
        <f>IF(ISBLANK(G825),-1,COUNTIF(all_tags[],G825)-COUNTIF(all_tags[category],G825))</f>
        <v>1</v>
      </c>
      <c r="S825">
        <f>IF(ISBLANK(H825),-1,COUNTIF(all_tags[],H825)-COUNTIF(all_tags[category],H825))</f>
        <v>1</v>
      </c>
      <c r="T825">
        <f>IF(ISBLANK(I825),-1,COUNTIF(all_tags[],I825)-COUNTIF(all_tags[category],I825))</f>
        <v>1</v>
      </c>
      <c r="U825">
        <f>IF(ISBLANK(J825),-1,COUNTIF(all_tags[],J825)-COUNTIF(all_tags[category],J825))</f>
        <v>-1</v>
      </c>
      <c r="V825">
        <f>IF(ISBLANK(K825),-1,COUNTIF(all_tags[],K825)-COUNTIF(all_tags[category],K825))</f>
        <v>-1</v>
      </c>
      <c r="W825">
        <f>IF(ISBLANK(L825),-1,COUNTIF(all_tags[],L825)-COUNTIF(all_tags[category],L825))</f>
        <v>-1</v>
      </c>
      <c r="X825">
        <f>IF(ISBLANK(M825),-1,COUNTIF(all_tags[],M825)-COUNTIF(all_tags[category],M825))</f>
        <v>-1</v>
      </c>
      <c r="Y825">
        <f>IF(ISBLANK(N825),-1,COUNTIF(all_tags[],N825)-COUNTIF(all_tags[category],N825))</f>
        <v>-1</v>
      </c>
      <c r="Z825">
        <f>IF(ISBLANK(O825),-1,COUNTIF(all_tags[],O825)-COUNTIF(all_tags[category],O825))</f>
        <v>-1</v>
      </c>
      <c r="AB825" t="str">
        <f>Table5[[#This Row],[link_id]]</f>
        <v>L01712</v>
      </c>
      <c r="AC825" s="5" t="str">
        <f>_xlfn.TEXTJOIN("#",TRUE,
IFERROR(VLOOKUP($F825,all_tags[format],1,FALSE),""),
IFERROR(VLOOKUP($G825,all_tags[format],1,FALSE),""),
IFERROR(VLOOKUP($H825,all_tags[format],1,FALSE),""),
IFERROR(VLOOKUP($I825,all_tags[format],1,FALSE),""),
IFERROR(VLOOKUP($J825,all_tags[format],1,FALSE),""),
IFERROR(VLOOKUP($K825,all_tags[format],1,FALSE),""),
IFERROR(VLOOKUP($L825,all_tags[format],1,FALSE),""),
IFERROR(VLOOKUP($M825,all_tags[format],1,FALSE),""),
IFERROR(VLOOKUP($N825,all_tags[format],1,FALSE),""),
IFERROR(VLOOKUP($O825,all_tags[format],1,FALSE),"")
)</f>
        <v>podcast</v>
      </c>
      <c r="AD825" s="5" t="str">
        <f>_xlfn.TEXTJOIN("#",TRUE,
IFERROR(VLOOKUP($F825,all_tags[type],1,FALSE),""),
IFERROR(VLOOKUP($G825,all_tags[type],1,FALSE),""),
IFERROR(VLOOKUP($H825,all_tags[type],1,FALSE),""),
IFERROR(VLOOKUP($I825,all_tags[type],1,FALSE),""),
IFERROR(VLOOKUP($J825,all_tags[type],1,FALSE),""),
IFERROR(VLOOKUP($K825,all_tags[type],1,FALSE),""),
IFERROR(VLOOKUP($L825,all_tags[type],1,FALSE),""),
IFERROR(VLOOKUP($M825,all_tags[type],1,FALSE),""),
IFERROR(VLOOKUP($N825,all_tags[type],1,FALSE),""),
IFERROR(VLOOKUP($O825,all_tags[type],1,FALSE),"")
)</f>
        <v/>
      </c>
      <c r="AE825" s="5" t="str">
        <f>_xlfn.TEXTJOIN("#",TRUE,
IFERROR(VLOOKUP($F825,all_tags[level],1,FALSE),""),
IFERROR(VLOOKUP($G825,all_tags[level],1,FALSE),""),
IFERROR(VLOOKUP($H825,all_tags[level],1,FALSE),""),
IFERROR(VLOOKUP($I825,all_tags[level],1,FALSE),""),
IFERROR(VLOOKUP($J825,all_tags[level],1,FALSE),""),
IFERROR(VLOOKUP($K825,all_tags[level],1,FALSE),""),
IFERROR(VLOOKUP($L825,all_tags[level],1,FALSE),""),
IFERROR(VLOOKUP($M825,all_tags[level],1,FALSE),""),
IFERROR(VLOOKUP($N825,all_tags[level],1,FALSE),""),
IFERROR(VLOOKUP($O825,all_tags[level],1,FALSE),"")
)</f>
        <v/>
      </c>
      <c r="AF825" s="5" t="str">
        <f>_xlfn.TEXTJOIN("#",TRUE,
IFERROR(VLOOKUP($F825,all_tags[style],1,FALSE),""),
IFERROR(VLOOKUP($G825,all_tags[style],1,FALSE),""),
IFERROR(VLOOKUP($H825,all_tags[style],1,FALSE),""),
IFERROR(VLOOKUP($I825,all_tags[style],1,FALSE),""),
IFERROR(VLOOKUP($J825,all_tags[style],1,FALSE),""),
IFERROR(VLOOKUP($K825,all_tags[style],1,FALSE),""),
IFERROR(VLOOKUP($L825,all_tags[style],1,FALSE),""),
IFERROR(VLOOKUP($M825,all_tags[style],1,FALSE),""),
IFERROR(VLOOKUP($N825,all_tags[style],1,FALSE),""),
IFERROR(VLOOKUP($O825,all_tags[style],1,FALSE),"")
)</f>
        <v/>
      </c>
      <c r="AG825" s="5" t="str">
        <f>_xlfn.TEXTJOIN("#",TRUE,
IFERROR(VLOOKUP($F825,all_tags[theme],1,FALSE),""),
IFERROR(VLOOKUP($G825,all_tags[theme],1,FALSE),""),
IFERROR(VLOOKUP($H825,all_tags[theme],1,FALSE),""),
IFERROR(VLOOKUP($I825,all_tags[theme],1,FALSE),""),
IFERROR(VLOOKUP($J825,all_tags[theme],1,FALSE),""),
IFERROR(VLOOKUP($K825,all_tags[theme],1,FALSE),""),
IFERROR(VLOOKUP($L825,all_tags[theme],1,FALSE),""),
IFERROR(VLOOKUP($M825,all_tags[theme],1,FALSE),""),
IFERROR(VLOOKUP($N825,all_tags[theme],1,FALSE),""),
IFERROR(VLOOKUP($O825,all_tags[theme],1,FALSE),"")
)</f>
        <v/>
      </c>
      <c r="AH825" s="5" t="str">
        <f>_xlfn.TEXTJOIN("#",TRUE,
IFERROR(VLOOKUP($F825,all_tags[topic],1,FALSE),""),
IFERROR(VLOOKUP($G825,all_tags[topic],1,FALSE),""),
IFERROR(VLOOKUP($H825,all_tags[topic],1,FALSE),""),
IFERROR(VLOOKUP($I825,all_tags[topic],1,FALSE),""),
IFERROR(VLOOKUP($J825,all_tags[topic],1,FALSE),""),
IFERROR(VLOOKUP($K825,all_tags[topic],1,FALSE),""),
IFERROR(VLOOKUP($L825,all_tags[topic],1,FALSE),""),
IFERROR(VLOOKUP($M825,all_tags[topic],1,FALSE),""),
IFERROR(VLOOKUP($N825,all_tags[topic],1,FALSE),""),
IFERROR(VLOOKUP($O825,all_tags[topic],1,FALSE),"")
)</f>
        <v>technology</v>
      </c>
      <c r="AI825" s="5" t="str">
        <f>_xlfn.TEXTJOIN("#",TRUE,
IFERROR(VLOOKUP($F825,all_tags[area],1,FALSE),""),
IFERROR(VLOOKUP($G825,all_tags[area],1,FALSE),""),
IFERROR(VLOOKUP($H825,all_tags[area],1,FALSE),""),
IFERROR(VLOOKUP($I825,all_tags[area],1,FALSE),""),
IFERROR(VLOOKUP($J825,all_tags[area],1,FALSE),""),
IFERROR(VLOOKUP($K825,all_tags[area],1,FALSE),""),
IFERROR(VLOOKUP($L825,all_tags[area],1,FALSE),""),
IFERROR(VLOOKUP($M825,all_tags[area],1,FALSE),""),
IFERROR(VLOOKUP($N825,all_tags[area],1,FALSE),""),
IFERROR(VLOOKUP($O825,all_tags[area],1,FALSE),"")
)</f>
        <v>geospatial</v>
      </c>
      <c r="AJ825" s="5" t="str">
        <f>_xlfn.TEXTJOIN("#",TRUE,
IFERROR(VLOOKUP($F825,all_tags[technology],1,FALSE),""),
IFERROR(VLOOKUP($G825,all_tags[technology],1,FALSE),""),
IFERROR(VLOOKUP($H825,all_tags[technology],1,FALSE),""),
IFERROR(VLOOKUP($I825,all_tags[technology],1,FALSE),""),
IFERROR(VLOOKUP($J825,all_tags[technology],1,FALSE),""),
IFERROR(VLOOKUP($K825,all_tags[technology],1,FALSE),""),
IFERROR(VLOOKUP($L825,all_tags[technology],1,FALSE),""),
IFERROR(VLOOKUP($M825,all_tags[technology],1,FALSE),""),
IFERROR(VLOOKUP($N825,all_tags[technology],1,FALSE),""),
IFERROR(VLOOKUP($O825,all_tags[technology],1,FALSE),"")
)</f>
        <v>python</v>
      </c>
      <c r="AK825" s="5" t="str">
        <f>_xlfn.TEXTJOIN("#",TRUE,
IFERROR(VLOOKUP($F825,all_tags[other],1,FALSE),""),
IFERROR(VLOOKUP($G825,all_tags[other],1,FALSE),""),
IFERROR(VLOOKUP($H825,all_tags[other],1,FALSE),""),
IFERROR(VLOOKUP($I825,all_tags[other],1,FALSE),""),
IFERROR(VLOOKUP($J825,all_tags[other],1,FALSE),""),
IFERROR(VLOOKUP($K825,all_tags[other],1,FALSE),""),
IFERROR(VLOOKUP($L825,all_tags[other],1,FALSE),""),
IFERROR(VLOOKUP($M825,all_tags[other],1,FALSE),""),
IFERROR(VLOOKUP($N825,all_tags[other],1,FALSE),""),
IFERROR(VLOOKUP($O825,all_tags[other],1,FALSE),"")
)</f>
        <v/>
      </c>
      <c r="AL825" t="str">
        <f t="shared" si="12"/>
        <v>podcast;technology;geospatial;python</v>
      </c>
    </row>
    <row r="826" spans="1:38" x14ac:dyDescent="0.25">
      <c r="A826" t="str">
        <f>source_data[[#This Row],[link_id]]</f>
        <v>L01713</v>
      </c>
      <c r="B826" t="str">
        <f>source_data[[#This Row],[link]]</f>
        <v>http://tabletopwhale.com/2019/07/08/an-animated-map-of-earth.html</v>
      </c>
      <c r="C826" t="str">
        <f>source_data[[#This Row],[article_title]]</f>
        <v>An Animated Map of the Earth</v>
      </c>
      <c r="D826" t="str">
        <f>source_data[[#This Row],[concatenate]]</f>
        <v>post;example;inspiration;technology;geospatial;animation;python</v>
      </c>
      <c r="E826">
        <f>source_data[[#This Row],[tag_count]]</f>
        <v>6</v>
      </c>
      <c r="F826" t="str" cm="1">
        <f t="array" ref="F826:L826">_xlfn.TEXTSPLIT(Table5[[#This Row],[concatenate]],";")</f>
        <v>post</v>
      </c>
      <c r="G826" t="str">
        <v>example</v>
      </c>
      <c r="H826" t="str">
        <v>inspiration</v>
      </c>
      <c r="I826" t="str">
        <v>technology</v>
      </c>
      <c r="J826" t="str">
        <v>geospatial</v>
      </c>
      <c r="K826" t="str">
        <v>animation</v>
      </c>
      <c r="L826" t="str">
        <v>python</v>
      </c>
      <c r="Q826">
        <f>IF(ISBLANK(F826),-1,COUNTIF(all_tags[],F826)-COUNTIF(all_tags[category],F826))</f>
        <v>1</v>
      </c>
      <c r="R826">
        <f>IF(ISBLANK(G826),-1,COUNTIF(all_tags[],G826)-COUNTIF(all_tags[category],G826))</f>
        <v>1</v>
      </c>
      <c r="S826">
        <f>IF(ISBLANK(H826),-1,COUNTIF(all_tags[],H826)-COUNTIF(all_tags[category],H826))</f>
        <v>1</v>
      </c>
      <c r="T826">
        <f>IF(ISBLANK(I826),-1,COUNTIF(all_tags[],I826)-COUNTIF(all_tags[category],I826))</f>
        <v>1</v>
      </c>
      <c r="U826">
        <f>IF(ISBLANK(J826),-1,COUNTIF(all_tags[],J826)-COUNTIF(all_tags[category],J826))</f>
        <v>1</v>
      </c>
      <c r="V826">
        <f>IF(ISBLANK(K826),-1,COUNTIF(all_tags[],K826)-COUNTIF(all_tags[category],K826))</f>
        <v>1</v>
      </c>
      <c r="W826">
        <f>IF(ISBLANK(L826),-1,COUNTIF(all_tags[],L826)-COUNTIF(all_tags[category],L826))</f>
        <v>1</v>
      </c>
      <c r="X826">
        <f>IF(ISBLANK(M826),-1,COUNTIF(all_tags[],M826)-COUNTIF(all_tags[category],M826))</f>
        <v>-1</v>
      </c>
      <c r="Y826">
        <f>IF(ISBLANK(N826),-1,COUNTIF(all_tags[],N826)-COUNTIF(all_tags[category],N826))</f>
        <v>-1</v>
      </c>
      <c r="Z826">
        <f>IF(ISBLANK(O826),-1,COUNTIF(all_tags[],O826)-COUNTIF(all_tags[category],O826))</f>
        <v>-1</v>
      </c>
      <c r="AB826" t="str">
        <f>Table5[[#This Row],[link_id]]</f>
        <v>L01713</v>
      </c>
      <c r="AC826" s="5" t="str">
        <f>_xlfn.TEXTJOIN("#",TRUE,
IFERROR(VLOOKUP($F826,all_tags[format],1,FALSE),""),
IFERROR(VLOOKUP($G826,all_tags[format],1,FALSE),""),
IFERROR(VLOOKUP($H826,all_tags[format],1,FALSE),""),
IFERROR(VLOOKUP($I826,all_tags[format],1,FALSE),""),
IFERROR(VLOOKUP($J826,all_tags[format],1,FALSE),""),
IFERROR(VLOOKUP($K826,all_tags[format],1,FALSE),""),
IFERROR(VLOOKUP($L826,all_tags[format],1,FALSE),""),
IFERROR(VLOOKUP($M826,all_tags[format],1,FALSE),""),
IFERROR(VLOOKUP($N826,all_tags[format],1,FALSE),""),
IFERROR(VLOOKUP($O826,all_tags[format],1,FALSE),"")
)</f>
        <v>post</v>
      </c>
      <c r="AD826" s="5" t="str">
        <f>_xlfn.TEXTJOIN("#",TRUE,
IFERROR(VLOOKUP($F826,all_tags[type],1,FALSE),""),
IFERROR(VLOOKUP($G826,all_tags[type],1,FALSE),""),
IFERROR(VLOOKUP($H826,all_tags[type],1,FALSE),""),
IFERROR(VLOOKUP($I826,all_tags[type],1,FALSE),""),
IFERROR(VLOOKUP($J826,all_tags[type],1,FALSE),""),
IFERROR(VLOOKUP($K826,all_tags[type],1,FALSE),""),
IFERROR(VLOOKUP($L826,all_tags[type],1,FALSE),""),
IFERROR(VLOOKUP($M826,all_tags[type],1,FALSE),""),
IFERROR(VLOOKUP($N826,all_tags[type],1,FALSE),""),
IFERROR(VLOOKUP($O826,all_tags[type],1,FALSE),"")
)</f>
        <v/>
      </c>
      <c r="AE826" s="5" t="str">
        <f>_xlfn.TEXTJOIN("#",TRUE,
IFERROR(VLOOKUP($F826,all_tags[level],1,FALSE),""),
IFERROR(VLOOKUP($G826,all_tags[level],1,FALSE),""),
IFERROR(VLOOKUP($H826,all_tags[level],1,FALSE),""),
IFERROR(VLOOKUP($I826,all_tags[level],1,FALSE),""),
IFERROR(VLOOKUP($J826,all_tags[level],1,FALSE),""),
IFERROR(VLOOKUP($K826,all_tags[level],1,FALSE),""),
IFERROR(VLOOKUP($L826,all_tags[level],1,FALSE),""),
IFERROR(VLOOKUP($M826,all_tags[level],1,FALSE),""),
IFERROR(VLOOKUP($N826,all_tags[level],1,FALSE),""),
IFERROR(VLOOKUP($O826,all_tags[level],1,FALSE),"")
)</f>
        <v>example</v>
      </c>
      <c r="AF826" s="5" t="str">
        <f>_xlfn.TEXTJOIN("#",TRUE,
IFERROR(VLOOKUP($F826,all_tags[style],1,FALSE),""),
IFERROR(VLOOKUP($G826,all_tags[style],1,FALSE),""),
IFERROR(VLOOKUP($H826,all_tags[style],1,FALSE),""),
IFERROR(VLOOKUP($I826,all_tags[style],1,FALSE),""),
IFERROR(VLOOKUP($J826,all_tags[style],1,FALSE),""),
IFERROR(VLOOKUP($K826,all_tags[style],1,FALSE),""),
IFERROR(VLOOKUP($L826,all_tags[style],1,FALSE),""),
IFERROR(VLOOKUP($M826,all_tags[style],1,FALSE),""),
IFERROR(VLOOKUP($N826,all_tags[style],1,FALSE),""),
IFERROR(VLOOKUP($O826,all_tags[style],1,FALSE),"")
)</f>
        <v/>
      </c>
      <c r="AG826" s="5" t="str">
        <f>_xlfn.TEXTJOIN("#",TRUE,
IFERROR(VLOOKUP($F826,all_tags[theme],1,FALSE),""),
IFERROR(VLOOKUP($G826,all_tags[theme],1,FALSE),""),
IFERROR(VLOOKUP($H826,all_tags[theme],1,FALSE),""),
IFERROR(VLOOKUP($I826,all_tags[theme],1,FALSE),""),
IFERROR(VLOOKUP($J826,all_tags[theme],1,FALSE),""),
IFERROR(VLOOKUP($K826,all_tags[theme],1,FALSE),""),
IFERROR(VLOOKUP($L826,all_tags[theme],1,FALSE),""),
IFERROR(VLOOKUP($M826,all_tags[theme],1,FALSE),""),
IFERROR(VLOOKUP($N826,all_tags[theme],1,FALSE),""),
IFERROR(VLOOKUP($O826,all_tags[theme],1,FALSE),"")
)</f>
        <v/>
      </c>
      <c r="AH826" s="5" t="str">
        <f>_xlfn.TEXTJOIN("#",TRUE,
IFERROR(VLOOKUP($F826,all_tags[topic],1,FALSE),""),
IFERROR(VLOOKUP($G826,all_tags[topic],1,FALSE),""),
IFERROR(VLOOKUP($H826,all_tags[topic],1,FALSE),""),
IFERROR(VLOOKUP($I826,all_tags[topic],1,FALSE),""),
IFERROR(VLOOKUP($J826,all_tags[topic],1,FALSE),""),
IFERROR(VLOOKUP($K826,all_tags[topic],1,FALSE),""),
IFERROR(VLOOKUP($L826,all_tags[topic],1,FALSE),""),
IFERROR(VLOOKUP($M826,all_tags[topic],1,FALSE),""),
IFERROR(VLOOKUP($N826,all_tags[topic],1,FALSE),""),
IFERROR(VLOOKUP($O826,all_tags[topic],1,FALSE),"")
)</f>
        <v>technology</v>
      </c>
      <c r="AI826" s="5" t="str">
        <f>_xlfn.TEXTJOIN("#",TRUE,
IFERROR(VLOOKUP($F826,all_tags[area],1,FALSE),""),
IFERROR(VLOOKUP($G826,all_tags[area],1,FALSE),""),
IFERROR(VLOOKUP($H826,all_tags[area],1,FALSE),""),
IFERROR(VLOOKUP($I826,all_tags[area],1,FALSE),""),
IFERROR(VLOOKUP($J826,all_tags[area],1,FALSE),""),
IFERROR(VLOOKUP($K826,all_tags[area],1,FALSE),""),
IFERROR(VLOOKUP($L826,all_tags[area],1,FALSE),""),
IFERROR(VLOOKUP($M826,all_tags[area],1,FALSE),""),
IFERROR(VLOOKUP($N826,all_tags[area],1,FALSE),""),
IFERROR(VLOOKUP($O826,all_tags[area],1,FALSE),"")
)</f>
        <v>geospatial#animation</v>
      </c>
      <c r="AJ826" s="5" t="str">
        <f>_xlfn.TEXTJOIN("#",TRUE,
IFERROR(VLOOKUP($F826,all_tags[technology],1,FALSE),""),
IFERROR(VLOOKUP($G826,all_tags[technology],1,FALSE),""),
IFERROR(VLOOKUP($H826,all_tags[technology],1,FALSE),""),
IFERROR(VLOOKUP($I826,all_tags[technology],1,FALSE),""),
IFERROR(VLOOKUP($J826,all_tags[technology],1,FALSE),""),
IFERROR(VLOOKUP($K826,all_tags[technology],1,FALSE),""),
IFERROR(VLOOKUP($L826,all_tags[technology],1,FALSE),""),
IFERROR(VLOOKUP($M826,all_tags[technology],1,FALSE),""),
IFERROR(VLOOKUP($N826,all_tags[technology],1,FALSE),""),
IFERROR(VLOOKUP($O826,all_tags[technology],1,FALSE),"")
)</f>
        <v>python</v>
      </c>
      <c r="AK826" s="5" t="str">
        <f>_xlfn.TEXTJOIN("#",TRUE,
IFERROR(VLOOKUP($F826,all_tags[other],1,FALSE),""),
IFERROR(VLOOKUP($G826,all_tags[other],1,FALSE),""),
IFERROR(VLOOKUP($H826,all_tags[other],1,FALSE),""),
IFERROR(VLOOKUP($I826,all_tags[other],1,FALSE),""),
IFERROR(VLOOKUP($J826,all_tags[other],1,FALSE),""),
IFERROR(VLOOKUP($K826,all_tags[other],1,FALSE),""),
IFERROR(VLOOKUP($L826,all_tags[other],1,FALSE),""),
IFERROR(VLOOKUP($M826,all_tags[other],1,FALSE),""),
IFERROR(VLOOKUP($N826,all_tags[other],1,FALSE),""),
IFERROR(VLOOKUP($O826,all_tags[other],1,FALSE),"")
)</f>
        <v>inspiration</v>
      </c>
      <c r="AL826" t="str">
        <f t="shared" si="12"/>
        <v>post;example;technology;geospatial;animation;python;inspiration</v>
      </c>
    </row>
    <row r="827" spans="1:38" x14ac:dyDescent="0.25">
      <c r="A827" t="str">
        <f>source_data[[#This Row],[link_id]]</f>
        <v>L01714</v>
      </c>
      <c r="B827" t="str">
        <f>source_data[[#This Row],[link]]</f>
        <v>https://twitter.com/SoSaysLucia/status/1282739845425750019</v>
      </c>
      <c r="C827" t="str">
        <f>source_data[[#This Row],[article_title]]</f>
        <v>Playing with fire but it looks so cool.</v>
      </c>
      <c r="D827" t="str">
        <f>source_data[[#This Row],[concatenate]]</f>
        <v>book;data-science;tool;technique;technology;rstats</v>
      </c>
      <c r="E827">
        <f>source_data[[#This Row],[tag_count]]</f>
        <v>5</v>
      </c>
      <c r="F827" t="str" cm="1">
        <f t="array" ref="F827:K827">_xlfn.TEXTSPLIT(Table5[[#This Row],[concatenate]],";")</f>
        <v>book</v>
      </c>
      <c r="G827" t="str">
        <v>data-science</v>
      </c>
      <c r="H827" t="str">
        <v>tool</v>
      </c>
      <c r="I827" t="str">
        <v>technique</v>
      </c>
      <c r="J827" t="str">
        <v>technology</v>
      </c>
      <c r="K827" t="str">
        <v>rstats</v>
      </c>
      <c r="Q827">
        <f>IF(ISBLANK(F827),-1,COUNTIF(all_tags[],F827)-COUNTIF(all_tags[category],F827))</f>
        <v>1</v>
      </c>
      <c r="R827">
        <f>IF(ISBLANK(G827),-1,COUNTIF(all_tags[],G827)-COUNTIF(all_tags[category],G827))</f>
        <v>1</v>
      </c>
      <c r="S827">
        <f>IF(ISBLANK(H827),-1,COUNTIF(all_tags[],H827)-COUNTIF(all_tags[category],H827))</f>
        <v>1</v>
      </c>
      <c r="T827">
        <f>IF(ISBLANK(I827),-1,COUNTIF(all_tags[],I827)-COUNTIF(all_tags[category],I827))</f>
        <v>1</v>
      </c>
      <c r="U827">
        <f>IF(ISBLANK(J827),-1,COUNTIF(all_tags[],J827)-COUNTIF(all_tags[category],J827))</f>
        <v>1</v>
      </c>
      <c r="V827">
        <f>IF(ISBLANK(K827),-1,COUNTIF(all_tags[],K827)-COUNTIF(all_tags[category],K827))</f>
        <v>1</v>
      </c>
      <c r="W827">
        <f>IF(ISBLANK(L827),-1,COUNTIF(all_tags[],L827)-COUNTIF(all_tags[category],L827))</f>
        <v>-1</v>
      </c>
      <c r="X827">
        <f>IF(ISBLANK(M827),-1,COUNTIF(all_tags[],M827)-COUNTIF(all_tags[category],M827))</f>
        <v>-1</v>
      </c>
      <c r="Y827">
        <f>IF(ISBLANK(N827),-1,COUNTIF(all_tags[],N827)-COUNTIF(all_tags[category],N827))</f>
        <v>-1</v>
      </c>
      <c r="Z827">
        <f>IF(ISBLANK(O827),-1,COUNTIF(all_tags[],O827)-COUNTIF(all_tags[category],O827))</f>
        <v>-1</v>
      </c>
      <c r="AB827" t="str">
        <f>Table5[[#This Row],[link_id]]</f>
        <v>L01714</v>
      </c>
      <c r="AC827" s="5" t="str">
        <f>_xlfn.TEXTJOIN("#",TRUE,
IFERROR(VLOOKUP($F827,all_tags[format],1,FALSE),""),
IFERROR(VLOOKUP($G827,all_tags[format],1,FALSE),""),
IFERROR(VLOOKUP($H827,all_tags[format],1,FALSE),""),
IFERROR(VLOOKUP($I827,all_tags[format],1,FALSE),""),
IFERROR(VLOOKUP($J827,all_tags[format],1,FALSE),""),
IFERROR(VLOOKUP($K827,all_tags[format],1,FALSE),""),
IFERROR(VLOOKUP($L827,all_tags[format],1,FALSE),""),
IFERROR(VLOOKUP($M827,all_tags[format],1,FALSE),""),
IFERROR(VLOOKUP($N827,all_tags[format],1,FALSE),""),
IFERROR(VLOOKUP($O827,all_tags[format],1,FALSE),"")
)</f>
        <v>book</v>
      </c>
      <c r="AD827" s="5" t="str">
        <f>_xlfn.TEXTJOIN("#",TRUE,
IFERROR(VLOOKUP($F827,all_tags[type],1,FALSE),""),
IFERROR(VLOOKUP($G827,all_tags[type],1,FALSE),""),
IFERROR(VLOOKUP($H827,all_tags[type],1,FALSE),""),
IFERROR(VLOOKUP($I827,all_tags[type],1,FALSE),""),
IFERROR(VLOOKUP($J827,all_tags[type],1,FALSE),""),
IFERROR(VLOOKUP($K827,all_tags[type],1,FALSE),""),
IFERROR(VLOOKUP($L827,all_tags[type],1,FALSE),""),
IFERROR(VLOOKUP($M827,all_tags[type],1,FALSE),""),
IFERROR(VLOOKUP($N827,all_tags[type],1,FALSE),""),
IFERROR(VLOOKUP($O827,all_tags[type],1,FALSE),"")
)</f>
        <v/>
      </c>
      <c r="AE827" s="5" t="str">
        <f>_xlfn.TEXTJOIN("#",TRUE,
IFERROR(VLOOKUP($F827,all_tags[level],1,FALSE),""),
IFERROR(VLOOKUP($G827,all_tags[level],1,FALSE),""),
IFERROR(VLOOKUP($H827,all_tags[level],1,FALSE),""),
IFERROR(VLOOKUP($I827,all_tags[level],1,FALSE),""),
IFERROR(VLOOKUP($J827,all_tags[level],1,FALSE),""),
IFERROR(VLOOKUP($K827,all_tags[level],1,FALSE),""),
IFERROR(VLOOKUP($L827,all_tags[level],1,FALSE),""),
IFERROR(VLOOKUP($M827,all_tags[level],1,FALSE),""),
IFERROR(VLOOKUP($N827,all_tags[level],1,FALSE),""),
IFERROR(VLOOKUP($O827,all_tags[level],1,FALSE),"")
)</f>
        <v/>
      </c>
      <c r="AF827" s="5" t="str">
        <f>_xlfn.TEXTJOIN("#",TRUE,
IFERROR(VLOOKUP($F827,all_tags[style],1,FALSE),""),
IFERROR(VLOOKUP($G827,all_tags[style],1,FALSE),""),
IFERROR(VLOOKUP($H827,all_tags[style],1,FALSE),""),
IFERROR(VLOOKUP($I827,all_tags[style],1,FALSE),""),
IFERROR(VLOOKUP($J827,all_tags[style],1,FALSE),""),
IFERROR(VLOOKUP($K827,all_tags[style],1,FALSE),""),
IFERROR(VLOOKUP($L827,all_tags[style],1,FALSE),""),
IFERROR(VLOOKUP($M827,all_tags[style],1,FALSE),""),
IFERROR(VLOOKUP($N827,all_tags[style],1,FALSE),""),
IFERROR(VLOOKUP($O827,all_tags[style],1,FALSE),"")
)</f>
        <v/>
      </c>
      <c r="AG827" s="5" t="str">
        <f>_xlfn.TEXTJOIN("#",TRUE,
IFERROR(VLOOKUP($F827,all_tags[theme],1,FALSE),""),
IFERROR(VLOOKUP($G827,all_tags[theme],1,FALSE),""),
IFERROR(VLOOKUP($H827,all_tags[theme],1,FALSE),""),
IFERROR(VLOOKUP($I827,all_tags[theme],1,FALSE),""),
IFERROR(VLOOKUP($J827,all_tags[theme],1,FALSE),""),
IFERROR(VLOOKUP($K827,all_tags[theme],1,FALSE),""),
IFERROR(VLOOKUP($L827,all_tags[theme],1,FALSE),""),
IFERROR(VLOOKUP($M827,all_tags[theme],1,FALSE),""),
IFERROR(VLOOKUP($N827,all_tags[theme],1,FALSE),""),
IFERROR(VLOOKUP($O827,all_tags[theme],1,FALSE),"")
)</f>
        <v>data-science</v>
      </c>
      <c r="AH827" s="5" t="str">
        <f>_xlfn.TEXTJOIN("#",TRUE,
IFERROR(VLOOKUP($F827,all_tags[topic],1,FALSE),""),
IFERROR(VLOOKUP($G827,all_tags[topic],1,FALSE),""),
IFERROR(VLOOKUP($H827,all_tags[topic],1,FALSE),""),
IFERROR(VLOOKUP($I827,all_tags[topic],1,FALSE),""),
IFERROR(VLOOKUP($J827,all_tags[topic],1,FALSE),""),
IFERROR(VLOOKUP($K827,all_tags[topic],1,FALSE),""),
IFERROR(VLOOKUP($L827,all_tags[topic],1,FALSE),""),
IFERROR(VLOOKUP($M827,all_tags[topic],1,FALSE),""),
IFERROR(VLOOKUP($N827,all_tags[topic],1,FALSE),""),
IFERROR(VLOOKUP($O827,all_tags[topic],1,FALSE),"")
)</f>
        <v>tool#technique#technology</v>
      </c>
      <c r="AI827" s="5" t="str">
        <f>_xlfn.TEXTJOIN("#",TRUE,
IFERROR(VLOOKUP($F827,all_tags[area],1,FALSE),""),
IFERROR(VLOOKUP($G827,all_tags[area],1,FALSE),""),
IFERROR(VLOOKUP($H827,all_tags[area],1,FALSE),""),
IFERROR(VLOOKUP($I827,all_tags[area],1,FALSE),""),
IFERROR(VLOOKUP($J827,all_tags[area],1,FALSE),""),
IFERROR(VLOOKUP($K827,all_tags[area],1,FALSE),""),
IFERROR(VLOOKUP($L827,all_tags[area],1,FALSE),""),
IFERROR(VLOOKUP($M827,all_tags[area],1,FALSE),""),
IFERROR(VLOOKUP($N827,all_tags[area],1,FALSE),""),
IFERROR(VLOOKUP($O827,all_tags[area],1,FALSE),"")
)</f>
        <v/>
      </c>
      <c r="AJ827" s="5" t="str">
        <f>_xlfn.TEXTJOIN("#",TRUE,
IFERROR(VLOOKUP($F827,all_tags[technology],1,FALSE),""),
IFERROR(VLOOKUP($G827,all_tags[technology],1,FALSE),""),
IFERROR(VLOOKUP($H827,all_tags[technology],1,FALSE),""),
IFERROR(VLOOKUP($I827,all_tags[technology],1,FALSE),""),
IFERROR(VLOOKUP($J827,all_tags[technology],1,FALSE),""),
IFERROR(VLOOKUP($K827,all_tags[technology],1,FALSE),""),
IFERROR(VLOOKUP($L827,all_tags[technology],1,FALSE),""),
IFERROR(VLOOKUP($M827,all_tags[technology],1,FALSE),""),
IFERROR(VLOOKUP($N827,all_tags[technology],1,FALSE),""),
IFERROR(VLOOKUP($O827,all_tags[technology],1,FALSE),"")
)</f>
        <v>rstats</v>
      </c>
      <c r="AK827" s="5" t="str">
        <f>_xlfn.TEXTJOIN("#",TRUE,
IFERROR(VLOOKUP($F827,all_tags[other],1,FALSE),""),
IFERROR(VLOOKUP($G827,all_tags[other],1,FALSE),""),
IFERROR(VLOOKUP($H827,all_tags[other],1,FALSE),""),
IFERROR(VLOOKUP($I827,all_tags[other],1,FALSE),""),
IFERROR(VLOOKUP($J827,all_tags[other],1,FALSE),""),
IFERROR(VLOOKUP($K827,all_tags[other],1,FALSE),""),
IFERROR(VLOOKUP($L827,all_tags[other],1,FALSE),""),
IFERROR(VLOOKUP($M827,all_tags[other],1,FALSE),""),
IFERROR(VLOOKUP($N827,all_tags[other],1,FALSE),""),
IFERROR(VLOOKUP($O827,all_tags[other],1,FALSE),"")
)</f>
        <v/>
      </c>
      <c r="AL827" t="str">
        <f t="shared" si="12"/>
        <v>book;data-science;tool;technique;technology;rstats</v>
      </c>
    </row>
    <row r="828" spans="1:38" x14ac:dyDescent="0.25">
      <c r="A828" t="str">
        <f>source_data[[#This Row],[link_id]]</f>
        <v>L01715</v>
      </c>
      <c r="B828" t="str">
        <f>source_data[[#This Row],[link]]</f>
        <v>https://towardsdatascience.com/knowledge-graphs-in-natural-language-processing-acl-2020-ebb1f0a6e0b1</v>
      </c>
      <c r="C828" t="str">
        <f>source_data[[#This Row],[article_title]]</f>
        <v>Knowledge Graphs in Natural Language Processing @ ACL 2020</v>
      </c>
      <c r="D828" t="str">
        <f>source_data[[#This Row],[concatenate]]</f>
        <v>review;explainer;ml;graph;nlp</v>
      </c>
      <c r="E828">
        <f>source_data[[#This Row],[tag_count]]</f>
        <v>4</v>
      </c>
      <c r="F828" t="str" cm="1">
        <f t="array" ref="F828:J828">_xlfn.TEXTSPLIT(Table5[[#This Row],[concatenate]],";")</f>
        <v>review</v>
      </c>
      <c r="G828" t="str">
        <v>explainer</v>
      </c>
      <c r="H828" t="str">
        <v>ml</v>
      </c>
      <c r="I828" t="str">
        <v>graph</v>
      </c>
      <c r="J828" t="str">
        <v>nlp</v>
      </c>
      <c r="Q828">
        <f>IF(ISBLANK(F828),-1,COUNTIF(all_tags[],F828)-COUNTIF(all_tags[category],F828))</f>
        <v>1</v>
      </c>
      <c r="R828">
        <f>IF(ISBLANK(G828),-1,COUNTIF(all_tags[],G828)-COUNTIF(all_tags[category],G828))</f>
        <v>1</v>
      </c>
      <c r="S828">
        <f>IF(ISBLANK(H828),-1,COUNTIF(all_tags[],H828)-COUNTIF(all_tags[category],H828))</f>
        <v>1</v>
      </c>
      <c r="T828">
        <f>IF(ISBLANK(I828),-1,COUNTIF(all_tags[],I828)-COUNTIF(all_tags[category],I828))</f>
        <v>1</v>
      </c>
      <c r="U828">
        <f>IF(ISBLANK(J828),-1,COUNTIF(all_tags[],J828)-COUNTIF(all_tags[category],J828))</f>
        <v>1</v>
      </c>
      <c r="V828">
        <f>IF(ISBLANK(K828),-1,COUNTIF(all_tags[],K828)-COUNTIF(all_tags[category],K828))</f>
        <v>-1</v>
      </c>
      <c r="W828">
        <f>IF(ISBLANK(L828),-1,COUNTIF(all_tags[],L828)-COUNTIF(all_tags[category],L828))</f>
        <v>-1</v>
      </c>
      <c r="X828">
        <f>IF(ISBLANK(M828),-1,COUNTIF(all_tags[],M828)-COUNTIF(all_tags[category],M828))</f>
        <v>-1</v>
      </c>
      <c r="Y828">
        <f>IF(ISBLANK(N828),-1,COUNTIF(all_tags[],N828)-COUNTIF(all_tags[category],N828))</f>
        <v>-1</v>
      </c>
      <c r="Z828">
        <f>IF(ISBLANK(O828),-1,COUNTIF(all_tags[],O828)-COUNTIF(all_tags[category],O828))</f>
        <v>-1</v>
      </c>
      <c r="AB828" t="str">
        <f>Table5[[#This Row],[link_id]]</f>
        <v>L01715</v>
      </c>
      <c r="AC828" s="5" t="str">
        <f>_xlfn.TEXTJOIN("#",TRUE,
IFERROR(VLOOKUP($F828,all_tags[format],1,FALSE),""),
IFERROR(VLOOKUP($G828,all_tags[format],1,FALSE),""),
IFERROR(VLOOKUP($H828,all_tags[format],1,FALSE),""),
IFERROR(VLOOKUP($I828,all_tags[format],1,FALSE),""),
IFERROR(VLOOKUP($J828,all_tags[format],1,FALSE),""),
IFERROR(VLOOKUP($K828,all_tags[format],1,FALSE),""),
IFERROR(VLOOKUP($L828,all_tags[format],1,FALSE),""),
IFERROR(VLOOKUP($M828,all_tags[format],1,FALSE),""),
IFERROR(VLOOKUP($N828,all_tags[format],1,FALSE),""),
IFERROR(VLOOKUP($O828,all_tags[format],1,FALSE),"")
)</f>
        <v/>
      </c>
      <c r="AD828" s="5" t="str">
        <f>_xlfn.TEXTJOIN("#",TRUE,
IFERROR(VLOOKUP($F828,all_tags[type],1,FALSE),""),
IFERROR(VLOOKUP($G828,all_tags[type],1,FALSE),""),
IFERROR(VLOOKUP($H828,all_tags[type],1,FALSE),""),
IFERROR(VLOOKUP($I828,all_tags[type],1,FALSE),""),
IFERROR(VLOOKUP($J828,all_tags[type],1,FALSE),""),
IFERROR(VLOOKUP($K828,all_tags[type],1,FALSE),""),
IFERROR(VLOOKUP($L828,all_tags[type],1,FALSE),""),
IFERROR(VLOOKUP($M828,all_tags[type],1,FALSE),""),
IFERROR(VLOOKUP($N828,all_tags[type],1,FALSE),""),
IFERROR(VLOOKUP($O828,all_tags[type],1,FALSE),"")
)</f>
        <v>review</v>
      </c>
      <c r="AE828" s="5" t="str">
        <f>_xlfn.TEXTJOIN("#",TRUE,
IFERROR(VLOOKUP($F828,all_tags[level],1,FALSE),""),
IFERROR(VLOOKUP($G828,all_tags[level],1,FALSE),""),
IFERROR(VLOOKUP($H828,all_tags[level],1,FALSE),""),
IFERROR(VLOOKUP($I828,all_tags[level],1,FALSE),""),
IFERROR(VLOOKUP($J828,all_tags[level],1,FALSE),""),
IFERROR(VLOOKUP($K828,all_tags[level],1,FALSE),""),
IFERROR(VLOOKUP($L828,all_tags[level],1,FALSE),""),
IFERROR(VLOOKUP($M828,all_tags[level],1,FALSE),""),
IFERROR(VLOOKUP($N828,all_tags[level],1,FALSE),""),
IFERROR(VLOOKUP($O828,all_tags[level],1,FALSE),"")
)</f>
        <v>explainer</v>
      </c>
      <c r="AF828" s="5" t="str">
        <f>_xlfn.TEXTJOIN("#",TRUE,
IFERROR(VLOOKUP($F828,all_tags[style],1,FALSE),""),
IFERROR(VLOOKUP($G828,all_tags[style],1,FALSE),""),
IFERROR(VLOOKUP($H828,all_tags[style],1,FALSE),""),
IFERROR(VLOOKUP($I828,all_tags[style],1,FALSE),""),
IFERROR(VLOOKUP($J828,all_tags[style],1,FALSE),""),
IFERROR(VLOOKUP($K828,all_tags[style],1,FALSE),""),
IFERROR(VLOOKUP($L828,all_tags[style],1,FALSE),""),
IFERROR(VLOOKUP($M828,all_tags[style],1,FALSE),""),
IFERROR(VLOOKUP($N828,all_tags[style],1,FALSE),""),
IFERROR(VLOOKUP($O828,all_tags[style],1,FALSE),"")
)</f>
        <v/>
      </c>
      <c r="AG828" s="5" t="str">
        <f>_xlfn.TEXTJOIN("#",TRUE,
IFERROR(VLOOKUP($F828,all_tags[theme],1,FALSE),""),
IFERROR(VLOOKUP($G828,all_tags[theme],1,FALSE),""),
IFERROR(VLOOKUP($H828,all_tags[theme],1,FALSE),""),
IFERROR(VLOOKUP($I828,all_tags[theme],1,FALSE),""),
IFERROR(VLOOKUP($J828,all_tags[theme],1,FALSE),""),
IFERROR(VLOOKUP($K828,all_tags[theme],1,FALSE),""),
IFERROR(VLOOKUP($L828,all_tags[theme],1,FALSE),""),
IFERROR(VLOOKUP($M828,all_tags[theme],1,FALSE),""),
IFERROR(VLOOKUP($N828,all_tags[theme],1,FALSE),""),
IFERROR(VLOOKUP($O828,all_tags[theme],1,FALSE),"")
)</f>
        <v/>
      </c>
      <c r="AH828" s="5" t="str">
        <f>_xlfn.TEXTJOIN("#",TRUE,
IFERROR(VLOOKUP($F828,all_tags[topic],1,FALSE),""),
IFERROR(VLOOKUP($G828,all_tags[topic],1,FALSE),""),
IFERROR(VLOOKUP($H828,all_tags[topic],1,FALSE),""),
IFERROR(VLOOKUP($I828,all_tags[topic],1,FALSE),""),
IFERROR(VLOOKUP($J828,all_tags[topic],1,FALSE),""),
IFERROR(VLOOKUP($K828,all_tags[topic],1,FALSE),""),
IFERROR(VLOOKUP($L828,all_tags[topic],1,FALSE),""),
IFERROR(VLOOKUP($M828,all_tags[topic],1,FALSE),""),
IFERROR(VLOOKUP($N828,all_tags[topic],1,FALSE),""),
IFERROR(VLOOKUP($O828,all_tags[topic],1,FALSE),"")
)</f>
        <v/>
      </c>
      <c r="AI828" s="5" t="str">
        <f>_xlfn.TEXTJOIN("#",TRUE,
IFERROR(VLOOKUP($F828,all_tags[area],1,FALSE),""),
IFERROR(VLOOKUP($G828,all_tags[area],1,FALSE),""),
IFERROR(VLOOKUP($H828,all_tags[area],1,FALSE),""),
IFERROR(VLOOKUP($I828,all_tags[area],1,FALSE),""),
IFERROR(VLOOKUP($J828,all_tags[area],1,FALSE),""),
IFERROR(VLOOKUP($K828,all_tags[area],1,FALSE),""),
IFERROR(VLOOKUP($L828,all_tags[area],1,FALSE),""),
IFERROR(VLOOKUP($M828,all_tags[area],1,FALSE),""),
IFERROR(VLOOKUP($N828,all_tags[area],1,FALSE),""),
IFERROR(VLOOKUP($O828,all_tags[area],1,FALSE),"")
)</f>
        <v>ml#graph#nlp</v>
      </c>
      <c r="AJ828" s="5" t="str">
        <f>_xlfn.TEXTJOIN("#",TRUE,
IFERROR(VLOOKUP($F828,all_tags[technology],1,FALSE),""),
IFERROR(VLOOKUP($G828,all_tags[technology],1,FALSE),""),
IFERROR(VLOOKUP($H828,all_tags[technology],1,FALSE),""),
IFERROR(VLOOKUP($I828,all_tags[technology],1,FALSE),""),
IFERROR(VLOOKUP($J828,all_tags[technology],1,FALSE),""),
IFERROR(VLOOKUP($K828,all_tags[technology],1,FALSE),""),
IFERROR(VLOOKUP($L828,all_tags[technology],1,FALSE),""),
IFERROR(VLOOKUP($M828,all_tags[technology],1,FALSE),""),
IFERROR(VLOOKUP($N828,all_tags[technology],1,FALSE),""),
IFERROR(VLOOKUP($O828,all_tags[technology],1,FALSE),"")
)</f>
        <v/>
      </c>
      <c r="AK828" s="5" t="str">
        <f>_xlfn.TEXTJOIN("#",TRUE,
IFERROR(VLOOKUP($F828,all_tags[other],1,FALSE),""),
IFERROR(VLOOKUP($G828,all_tags[other],1,FALSE),""),
IFERROR(VLOOKUP($H828,all_tags[other],1,FALSE),""),
IFERROR(VLOOKUP($I828,all_tags[other],1,FALSE),""),
IFERROR(VLOOKUP($J828,all_tags[other],1,FALSE),""),
IFERROR(VLOOKUP($K828,all_tags[other],1,FALSE),""),
IFERROR(VLOOKUP($L828,all_tags[other],1,FALSE),""),
IFERROR(VLOOKUP($M828,all_tags[other],1,FALSE),""),
IFERROR(VLOOKUP($N828,all_tags[other],1,FALSE),""),
IFERROR(VLOOKUP($O828,all_tags[other],1,FALSE),"")
)</f>
        <v/>
      </c>
      <c r="AL828" t="str">
        <f t="shared" si="12"/>
        <v>review;explainer;ml;graph;nlp</v>
      </c>
    </row>
    <row r="829" spans="1:38" ht="30" x14ac:dyDescent="0.25">
      <c r="A829" t="str">
        <f>source_data[[#This Row],[link_id]]</f>
        <v>L01718</v>
      </c>
      <c r="B829" t="str">
        <f>source_data[[#This Row],[link]]</f>
        <v>https://mitsloan.mit.edu/ideas-made-to-matter/10-big-data-blunders-businesses-should-avoid</v>
      </c>
      <c r="C829" t="str">
        <f>source_data[[#This Row],[article_title]]</f>
        <v>10 big data blunders businesses should avoid</v>
      </c>
      <c r="D829" t="str">
        <f>source_data[[#This Row],[concatenate]]</f>
        <v>advice;dubious;punditry;pitfall</v>
      </c>
      <c r="E829">
        <f>source_data[[#This Row],[tag_count]]</f>
        <v>4</v>
      </c>
      <c r="F829" t="str" cm="1">
        <f t="array" ref="F829:I829">_xlfn.TEXTSPLIT(Table5[[#This Row],[concatenate]],";")</f>
        <v>advice</v>
      </c>
      <c r="G829" t="str">
        <v>dubious</v>
      </c>
      <c r="H829" t="str">
        <v>punditry</v>
      </c>
      <c r="I829" t="str">
        <v>pitfall</v>
      </c>
      <c r="Q829">
        <f>IF(ISBLANK(F829),-1,COUNTIF(all_tags[],F829)-COUNTIF(all_tags[category],F829))</f>
        <v>1</v>
      </c>
      <c r="R829">
        <f>IF(ISBLANK(G829),-1,COUNTIF(all_tags[],G829)-COUNTIF(all_tags[category],G829))</f>
        <v>1</v>
      </c>
      <c r="S829">
        <f>IF(ISBLANK(H829),-1,COUNTIF(all_tags[],H829)-COUNTIF(all_tags[category],H829))</f>
        <v>1</v>
      </c>
      <c r="T829">
        <f>IF(ISBLANK(I829),-1,COUNTIF(all_tags[],I829)-COUNTIF(all_tags[category],I829))</f>
        <v>1</v>
      </c>
      <c r="U829">
        <f>IF(ISBLANK(J829),-1,COUNTIF(all_tags[],J829)-COUNTIF(all_tags[category],J829))</f>
        <v>-1</v>
      </c>
      <c r="V829">
        <f>IF(ISBLANK(K829),-1,COUNTIF(all_tags[],K829)-COUNTIF(all_tags[category],K829))</f>
        <v>-1</v>
      </c>
      <c r="W829">
        <f>IF(ISBLANK(L829),-1,COUNTIF(all_tags[],L829)-COUNTIF(all_tags[category],L829))</f>
        <v>-1</v>
      </c>
      <c r="X829">
        <f>IF(ISBLANK(M829),-1,COUNTIF(all_tags[],M829)-COUNTIF(all_tags[category],M829))</f>
        <v>-1</v>
      </c>
      <c r="Y829">
        <f>IF(ISBLANK(N829),-1,COUNTIF(all_tags[],N829)-COUNTIF(all_tags[category],N829))</f>
        <v>-1</v>
      </c>
      <c r="Z829">
        <f>IF(ISBLANK(O829),-1,COUNTIF(all_tags[],O829)-COUNTIF(all_tags[category],O829))</f>
        <v>-1</v>
      </c>
      <c r="AB829" t="str">
        <f>Table5[[#This Row],[link_id]]</f>
        <v>L01718</v>
      </c>
      <c r="AC829" s="5" t="str">
        <f>_xlfn.TEXTJOIN("#",TRUE,
IFERROR(VLOOKUP($F829,all_tags[format],1,FALSE),""),
IFERROR(VLOOKUP($G829,all_tags[format],1,FALSE),""),
IFERROR(VLOOKUP($H829,all_tags[format],1,FALSE),""),
IFERROR(VLOOKUP($I829,all_tags[format],1,FALSE),""),
IFERROR(VLOOKUP($J829,all_tags[format],1,FALSE),""),
IFERROR(VLOOKUP($K829,all_tags[format],1,FALSE),""),
IFERROR(VLOOKUP($L829,all_tags[format],1,FALSE),""),
IFERROR(VLOOKUP($M829,all_tags[format],1,FALSE),""),
IFERROR(VLOOKUP($N829,all_tags[format],1,FALSE),""),
IFERROR(VLOOKUP($O829,all_tags[format],1,FALSE),"")
)</f>
        <v/>
      </c>
      <c r="AD829" s="5" t="str">
        <f>_xlfn.TEXTJOIN("#",TRUE,
IFERROR(VLOOKUP($F829,all_tags[type],1,FALSE),""),
IFERROR(VLOOKUP($G829,all_tags[type],1,FALSE),""),
IFERROR(VLOOKUP($H829,all_tags[type],1,FALSE),""),
IFERROR(VLOOKUP($I829,all_tags[type],1,FALSE),""),
IFERROR(VLOOKUP($J829,all_tags[type],1,FALSE),""),
IFERROR(VLOOKUP($K829,all_tags[type],1,FALSE),""),
IFERROR(VLOOKUP($L829,all_tags[type],1,FALSE),""),
IFERROR(VLOOKUP($M829,all_tags[type],1,FALSE),""),
IFERROR(VLOOKUP($N829,all_tags[type],1,FALSE),""),
IFERROR(VLOOKUP($O829,all_tags[type],1,FALSE),"")
)</f>
        <v>advice</v>
      </c>
      <c r="AE829" s="5" t="str">
        <f>_xlfn.TEXTJOIN("#",TRUE,
IFERROR(VLOOKUP($F829,all_tags[level],1,FALSE),""),
IFERROR(VLOOKUP($G829,all_tags[level],1,FALSE),""),
IFERROR(VLOOKUP($H829,all_tags[level],1,FALSE),""),
IFERROR(VLOOKUP($I829,all_tags[level],1,FALSE),""),
IFERROR(VLOOKUP($J829,all_tags[level],1,FALSE),""),
IFERROR(VLOOKUP($K829,all_tags[level],1,FALSE),""),
IFERROR(VLOOKUP($L829,all_tags[level],1,FALSE),""),
IFERROR(VLOOKUP($M829,all_tags[level],1,FALSE),""),
IFERROR(VLOOKUP($N829,all_tags[level],1,FALSE),""),
IFERROR(VLOOKUP($O829,all_tags[level],1,FALSE),"")
)</f>
        <v/>
      </c>
      <c r="AF829" s="5" t="str">
        <f>_xlfn.TEXTJOIN("#",TRUE,
IFERROR(VLOOKUP($F829,all_tags[style],1,FALSE),""),
IFERROR(VLOOKUP($G829,all_tags[style],1,FALSE),""),
IFERROR(VLOOKUP($H829,all_tags[style],1,FALSE),""),
IFERROR(VLOOKUP($I829,all_tags[style],1,FALSE),""),
IFERROR(VLOOKUP($J829,all_tags[style],1,FALSE),""),
IFERROR(VLOOKUP($K829,all_tags[style],1,FALSE),""),
IFERROR(VLOOKUP($L829,all_tags[style],1,FALSE),""),
IFERROR(VLOOKUP($M829,all_tags[style],1,FALSE),""),
IFERROR(VLOOKUP($N829,all_tags[style],1,FALSE),""),
IFERROR(VLOOKUP($O829,all_tags[style],1,FALSE),"")
)</f>
        <v>dubious#punditry</v>
      </c>
      <c r="AG829" s="5" t="str">
        <f>_xlfn.TEXTJOIN("#",TRUE,
IFERROR(VLOOKUP($F829,all_tags[theme],1,FALSE),""),
IFERROR(VLOOKUP($G829,all_tags[theme],1,FALSE),""),
IFERROR(VLOOKUP($H829,all_tags[theme],1,FALSE),""),
IFERROR(VLOOKUP($I829,all_tags[theme],1,FALSE),""),
IFERROR(VLOOKUP($J829,all_tags[theme],1,FALSE),""),
IFERROR(VLOOKUP($K829,all_tags[theme],1,FALSE),""),
IFERROR(VLOOKUP($L829,all_tags[theme],1,FALSE),""),
IFERROR(VLOOKUP($M829,all_tags[theme],1,FALSE),""),
IFERROR(VLOOKUP($N829,all_tags[theme],1,FALSE),""),
IFERROR(VLOOKUP($O829,all_tags[theme],1,FALSE),"")
)</f>
        <v>pitfall</v>
      </c>
      <c r="AH829" s="5" t="str">
        <f>_xlfn.TEXTJOIN("#",TRUE,
IFERROR(VLOOKUP($F829,all_tags[topic],1,FALSE),""),
IFERROR(VLOOKUP($G829,all_tags[topic],1,FALSE),""),
IFERROR(VLOOKUP($H829,all_tags[topic],1,FALSE),""),
IFERROR(VLOOKUP($I829,all_tags[topic],1,FALSE),""),
IFERROR(VLOOKUP($J829,all_tags[topic],1,FALSE),""),
IFERROR(VLOOKUP($K829,all_tags[topic],1,FALSE),""),
IFERROR(VLOOKUP($L829,all_tags[topic],1,FALSE),""),
IFERROR(VLOOKUP($M829,all_tags[topic],1,FALSE),""),
IFERROR(VLOOKUP($N829,all_tags[topic],1,FALSE),""),
IFERROR(VLOOKUP($O829,all_tags[topic],1,FALSE),"")
)</f>
        <v/>
      </c>
      <c r="AI829" s="5" t="str">
        <f>_xlfn.TEXTJOIN("#",TRUE,
IFERROR(VLOOKUP($F829,all_tags[area],1,FALSE),""),
IFERROR(VLOOKUP($G829,all_tags[area],1,FALSE),""),
IFERROR(VLOOKUP($H829,all_tags[area],1,FALSE),""),
IFERROR(VLOOKUP($I829,all_tags[area],1,FALSE),""),
IFERROR(VLOOKUP($J829,all_tags[area],1,FALSE),""),
IFERROR(VLOOKUP($K829,all_tags[area],1,FALSE),""),
IFERROR(VLOOKUP($L829,all_tags[area],1,FALSE),""),
IFERROR(VLOOKUP($M829,all_tags[area],1,FALSE),""),
IFERROR(VLOOKUP($N829,all_tags[area],1,FALSE),""),
IFERROR(VLOOKUP($O829,all_tags[area],1,FALSE),"")
)</f>
        <v/>
      </c>
      <c r="AJ829" s="5" t="str">
        <f>_xlfn.TEXTJOIN("#",TRUE,
IFERROR(VLOOKUP($F829,all_tags[technology],1,FALSE),""),
IFERROR(VLOOKUP($G829,all_tags[technology],1,FALSE),""),
IFERROR(VLOOKUP($H829,all_tags[technology],1,FALSE),""),
IFERROR(VLOOKUP($I829,all_tags[technology],1,FALSE),""),
IFERROR(VLOOKUP($J829,all_tags[technology],1,FALSE),""),
IFERROR(VLOOKUP($K829,all_tags[technology],1,FALSE),""),
IFERROR(VLOOKUP($L829,all_tags[technology],1,FALSE),""),
IFERROR(VLOOKUP($M829,all_tags[technology],1,FALSE),""),
IFERROR(VLOOKUP($N829,all_tags[technology],1,FALSE),""),
IFERROR(VLOOKUP($O829,all_tags[technology],1,FALSE),"")
)</f>
        <v/>
      </c>
      <c r="AK829" s="5" t="str">
        <f>_xlfn.TEXTJOIN("#",TRUE,
IFERROR(VLOOKUP($F829,all_tags[other],1,FALSE),""),
IFERROR(VLOOKUP($G829,all_tags[other],1,FALSE),""),
IFERROR(VLOOKUP($H829,all_tags[other],1,FALSE),""),
IFERROR(VLOOKUP($I829,all_tags[other],1,FALSE),""),
IFERROR(VLOOKUP($J829,all_tags[other],1,FALSE),""),
IFERROR(VLOOKUP($K829,all_tags[other],1,FALSE),""),
IFERROR(VLOOKUP($L829,all_tags[other],1,FALSE),""),
IFERROR(VLOOKUP($M829,all_tags[other],1,FALSE),""),
IFERROR(VLOOKUP($N829,all_tags[other],1,FALSE),""),
IFERROR(VLOOKUP($O829,all_tags[other],1,FALSE),"")
)</f>
        <v/>
      </c>
      <c r="AL829" t="str">
        <f t="shared" si="12"/>
        <v>advice;dubious;punditry;pitfall</v>
      </c>
    </row>
    <row r="830" spans="1:38" x14ac:dyDescent="0.25">
      <c r="A830" t="str">
        <f>source_data[[#This Row],[link_id]]</f>
        <v>L01719</v>
      </c>
      <c r="B830" t="str">
        <f>source_data[[#This Row],[link]]</f>
        <v>https://www.arnnet.com.au/article/681283/how-choose-data-analytics-platform/</v>
      </c>
      <c r="C830" t="str">
        <f>source_data[[#This Row],[article_title]]</f>
        <v>How to choose a data analytics platform</v>
      </c>
      <c r="D830" t="str">
        <f>source_data[[#This Row],[concatenate]]</f>
        <v>post;dubious;technology;platform;methodology</v>
      </c>
      <c r="E830">
        <f>source_data[[#This Row],[tag_count]]</f>
        <v>4</v>
      </c>
      <c r="F830" t="str" cm="1">
        <f t="array" ref="F830:J830">_xlfn.TEXTSPLIT(Table5[[#This Row],[concatenate]],";")</f>
        <v>post</v>
      </c>
      <c r="G830" t="str">
        <v>dubious</v>
      </c>
      <c r="H830" t="str">
        <v>technology</v>
      </c>
      <c r="I830" t="str">
        <v>platform</v>
      </c>
      <c r="J830" t="str">
        <v>methodology</v>
      </c>
      <c r="Q830">
        <f>IF(ISBLANK(F830),-1,COUNTIF(all_tags[],F830)-COUNTIF(all_tags[category],F830))</f>
        <v>1</v>
      </c>
      <c r="R830">
        <f>IF(ISBLANK(G830),-1,COUNTIF(all_tags[],G830)-COUNTIF(all_tags[category],G830))</f>
        <v>1</v>
      </c>
      <c r="S830">
        <f>IF(ISBLANK(H830),-1,COUNTIF(all_tags[],H830)-COUNTIF(all_tags[category],H830))</f>
        <v>1</v>
      </c>
      <c r="T830">
        <f>IF(ISBLANK(I830),-1,COUNTIF(all_tags[],I830)-COUNTIF(all_tags[category],I830))</f>
        <v>1</v>
      </c>
      <c r="U830">
        <f>IF(ISBLANK(J830),-1,COUNTIF(all_tags[],J830)-COUNTIF(all_tags[category],J830))</f>
        <v>1</v>
      </c>
      <c r="V830">
        <f>IF(ISBLANK(K830),-1,COUNTIF(all_tags[],K830)-COUNTIF(all_tags[category],K830))</f>
        <v>-1</v>
      </c>
      <c r="W830">
        <f>IF(ISBLANK(L830),-1,COUNTIF(all_tags[],L830)-COUNTIF(all_tags[category],L830))</f>
        <v>-1</v>
      </c>
      <c r="X830">
        <f>IF(ISBLANK(M830),-1,COUNTIF(all_tags[],M830)-COUNTIF(all_tags[category],M830))</f>
        <v>-1</v>
      </c>
      <c r="Y830">
        <f>IF(ISBLANK(N830),-1,COUNTIF(all_tags[],N830)-COUNTIF(all_tags[category],N830))</f>
        <v>-1</v>
      </c>
      <c r="Z830">
        <f>IF(ISBLANK(O830),-1,COUNTIF(all_tags[],O830)-COUNTIF(all_tags[category],O830))</f>
        <v>-1</v>
      </c>
      <c r="AB830" t="str">
        <f>Table5[[#This Row],[link_id]]</f>
        <v>L01719</v>
      </c>
      <c r="AC830" s="5" t="str">
        <f>_xlfn.TEXTJOIN("#",TRUE,
IFERROR(VLOOKUP($F830,all_tags[format],1,FALSE),""),
IFERROR(VLOOKUP($G830,all_tags[format],1,FALSE),""),
IFERROR(VLOOKUP($H830,all_tags[format],1,FALSE),""),
IFERROR(VLOOKUP($I830,all_tags[format],1,FALSE),""),
IFERROR(VLOOKUP($J830,all_tags[format],1,FALSE),""),
IFERROR(VLOOKUP($K830,all_tags[format],1,FALSE),""),
IFERROR(VLOOKUP($L830,all_tags[format],1,FALSE),""),
IFERROR(VLOOKUP($M830,all_tags[format],1,FALSE),""),
IFERROR(VLOOKUP($N830,all_tags[format],1,FALSE),""),
IFERROR(VLOOKUP($O830,all_tags[format],1,FALSE),"")
)</f>
        <v>post</v>
      </c>
      <c r="AD830" s="5" t="str">
        <f>_xlfn.TEXTJOIN("#",TRUE,
IFERROR(VLOOKUP($F830,all_tags[type],1,FALSE),""),
IFERROR(VLOOKUP($G830,all_tags[type],1,FALSE),""),
IFERROR(VLOOKUP($H830,all_tags[type],1,FALSE),""),
IFERROR(VLOOKUP($I830,all_tags[type],1,FALSE),""),
IFERROR(VLOOKUP($J830,all_tags[type],1,FALSE),""),
IFERROR(VLOOKUP($K830,all_tags[type],1,FALSE),""),
IFERROR(VLOOKUP($L830,all_tags[type],1,FALSE),""),
IFERROR(VLOOKUP($M830,all_tags[type],1,FALSE),""),
IFERROR(VLOOKUP($N830,all_tags[type],1,FALSE),""),
IFERROR(VLOOKUP($O830,all_tags[type],1,FALSE),"")
)</f>
        <v/>
      </c>
      <c r="AE830" s="5" t="str">
        <f>_xlfn.TEXTJOIN("#",TRUE,
IFERROR(VLOOKUP($F830,all_tags[level],1,FALSE),""),
IFERROR(VLOOKUP($G830,all_tags[level],1,FALSE),""),
IFERROR(VLOOKUP($H830,all_tags[level],1,FALSE),""),
IFERROR(VLOOKUP($I830,all_tags[level],1,FALSE),""),
IFERROR(VLOOKUP($J830,all_tags[level],1,FALSE),""),
IFERROR(VLOOKUP($K830,all_tags[level],1,FALSE),""),
IFERROR(VLOOKUP($L830,all_tags[level],1,FALSE),""),
IFERROR(VLOOKUP($M830,all_tags[level],1,FALSE),""),
IFERROR(VLOOKUP($N830,all_tags[level],1,FALSE),""),
IFERROR(VLOOKUP($O830,all_tags[level],1,FALSE),"")
)</f>
        <v/>
      </c>
      <c r="AF830" s="5" t="str">
        <f>_xlfn.TEXTJOIN("#",TRUE,
IFERROR(VLOOKUP($F830,all_tags[style],1,FALSE),""),
IFERROR(VLOOKUP($G830,all_tags[style],1,FALSE),""),
IFERROR(VLOOKUP($H830,all_tags[style],1,FALSE),""),
IFERROR(VLOOKUP($I830,all_tags[style],1,FALSE),""),
IFERROR(VLOOKUP($J830,all_tags[style],1,FALSE),""),
IFERROR(VLOOKUP($K830,all_tags[style],1,FALSE),""),
IFERROR(VLOOKUP($L830,all_tags[style],1,FALSE),""),
IFERROR(VLOOKUP($M830,all_tags[style],1,FALSE),""),
IFERROR(VLOOKUP($N830,all_tags[style],1,FALSE),""),
IFERROR(VLOOKUP($O830,all_tags[style],1,FALSE),"")
)</f>
        <v>dubious</v>
      </c>
      <c r="AG830" s="5" t="str">
        <f>_xlfn.TEXTJOIN("#",TRUE,
IFERROR(VLOOKUP($F830,all_tags[theme],1,FALSE),""),
IFERROR(VLOOKUP($G830,all_tags[theme],1,FALSE),""),
IFERROR(VLOOKUP($H830,all_tags[theme],1,FALSE),""),
IFERROR(VLOOKUP($I830,all_tags[theme],1,FALSE),""),
IFERROR(VLOOKUP($J830,all_tags[theme],1,FALSE),""),
IFERROR(VLOOKUP($K830,all_tags[theme],1,FALSE),""),
IFERROR(VLOOKUP($L830,all_tags[theme],1,FALSE),""),
IFERROR(VLOOKUP($M830,all_tags[theme],1,FALSE),""),
IFERROR(VLOOKUP($N830,all_tags[theme],1,FALSE),""),
IFERROR(VLOOKUP($O830,all_tags[theme],1,FALSE),"")
)</f>
        <v/>
      </c>
      <c r="AH830" s="5" t="str">
        <f>_xlfn.TEXTJOIN("#",TRUE,
IFERROR(VLOOKUP($F830,all_tags[topic],1,FALSE),""),
IFERROR(VLOOKUP($G830,all_tags[topic],1,FALSE),""),
IFERROR(VLOOKUP($H830,all_tags[topic],1,FALSE),""),
IFERROR(VLOOKUP($I830,all_tags[topic],1,FALSE),""),
IFERROR(VLOOKUP($J830,all_tags[topic],1,FALSE),""),
IFERROR(VLOOKUP($K830,all_tags[topic],1,FALSE),""),
IFERROR(VLOOKUP($L830,all_tags[topic],1,FALSE),""),
IFERROR(VLOOKUP($M830,all_tags[topic],1,FALSE),""),
IFERROR(VLOOKUP($N830,all_tags[topic],1,FALSE),""),
IFERROR(VLOOKUP($O830,all_tags[topic],1,FALSE),"")
)</f>
        <v>technology#platform#methodology</v>
      </c>
      <c r="AI830" s="5" t="str">
        <f>_xlfn.TEXTJOIN("#",TRUE,
IFERROR(VLOOKUP($F830,all_tags[area],1,FALSE),""),
IFERROR(VLOOKUP($G830,all_tags[area],1,FALSE),""),
IFERROR(VLOOKUP($H830,all_tags[area],1,FALSE),""),
IFERROR(VLOOKUP($I830,all_tags[area],1,FALSE),""),
IFERROR(VLOOKUP($J830,all_tags[area],1,FALSE),""),
IFERROR(VLOOKUP($K830,all_tags[area],1,FALSE),""),
IFERROR(VLOOKUP($L830,all_tags[area],1,FALSE),""),
IFERROR(VLOOKUP($M830,all_tags[area],1,FALSE),""),
IFERROR(VLOOKUP($N830,all_tags[area],1,FALSE),""),
IFERROR(VLOOKUP($O830,all_tags[area],1,FALSE),"")
)</f>
        <v/>
      </c>
      <c r="AJ830" s="5" t="str">
        <f>_xlfn.TEXTJOIN("#",TRUE,
IFERROR(VLOOKUP($F830,all_tags[technology],1,FALSE),""),
IFERROR(VLOOKUP($G830,all_tags[technology],1,FALSE),""),
IFERROR(VLOOKUP($H830,all_tags[technology],1,FALSE),""),
IFERROR(VLOOKUP($I830,all_tags[technology],1,FALSE),""),
IFERROR(VLOOKUP($J830,all_tags[technology],1,FALSE),""),
IFERROR(VLOOKUP($K830,all_tags[technology],1,FALSE),""),
IFERROR(VLOOKUP($L830,all_tags[technology],1,FALSE),""),
IFERROR(VLOOKUP($M830,all_tags[technology],1,FALSE),""),
IFERROR(VLOOKUP($N830,all_tags[technology],1,FALSE),""),
IFERROR(VLOOKUP($O830,all_tags[technology],1,FALSE),"")
)</f>
        <v/>
      </c>
      <c r="AK830" s="5" t="str">
        <f>_xlfn.TEXTJOIN("#",TRUE,
IFERROR(VLOOKUP($F830,all_tags[other],1,FALSE),""),
IFERROR(VLOOKUP($G830,all_tags[other],1,FALSE),""),
IFERROR(VLOOKUP($H830,all_tags[other],1,FALSE),""),
IFERROR(VLOOKUP($I830,all_tags[other],1,FALSE),""),
IFERROR(VLOOKUP($J830,all_tags[other],1,FALSE),""),
IFERROR(VLOOKUP($K830,all_tags[other],1,FALSE),""),
IFERROR(VLOOKUP($L830,all_tags[other],1,FALSE),""),
IFERROR(VLOOKUP($M830,all_tags[other],1,FALSE),""),
IFERROR(VLOOKUP($N830,all_tags[other],1,FALSE),""),
IFERROR(VLOOKUP($O830,all_tags[other],1,FALSE),"")
)</f>
        <v/>
      </c>
      <c r="AL830" t="str">
        <f t="shared" si="12"/>
        <v>post;dubious;technology;platform;methodology</v>
      </c>
    </row>
    <row r="831" spans="1:38" x14ac:dyDescent="0.25">
      <c r="A831" t="str">
        <f>source_data[[#This Row],[link_id]]</f>
        <v>L01720</v>
      </c>
      <c r="B831" t="str">
        <f>source_data[[#This Row],[link]]</f>
        <v>https://spatialawareness.io/blog/thunderbolts-and-lightning/</v>
      </c>
      <c r="C831" t="str">
        <f>source_data[[#This Row],[article_title]]</f>
        <v>Thunderbolts and lightning, very very enlightening</v>
      </c>
      <c r="D831" t="str">
        <f>source_data[[#This Row],[concatenate]]</f>
        <v>post;visual;data-viz;inspiration;geospatial</v>
      </c>
      <c r="E831">
        <f>source_data[[#This Row],[tag_count]]</f>
        <v>5</v>
      </c>
      <c r="F831" t="str" cm="1">
        <f t="array" ref="F831:J831">_xlfn.TEXTSPLIT(Table5[[#This Row],[concatenate]],";")</f>
        <v>post</v>
      </c>
      <c r="G831" t="str">
        <v>visual</v>
      </c>
      <c r="H831" t="str">
        <v>data-viz</v>
      </c>
      <c r="I831" t="str">
        <v>inspiration</v>
      </c>
      <c r="J831" t="str">
        <v>geospatial</v>
      </c>
      <c r="Q831">
        <f>IF(ISBLANK(F831),-1,COUNTIF(all_tags[],F831)-COUNTIF(all_tags[category],F831))</f>
        <v>1</v>
      </c>
      <c r="R831">
        <f>IF(ISBLANK(G831),-1,COUNTIF(all_tags[],G831)-COUNTIF(all_tags[category],G831))</f>
        <v>1</v>
      </c>
      <c r="S831">
        <f>IF(ISBLANK(H831),-1,COUNTIF(all_tags[],H831)-COUNTIF(all_tags[category],H831))</f>
        <v>1</v>
      </c>
      <c r="T831">
        <f>IF(ISBLANK(I831),-1,COUNTIF(all_tags[],I831)-COUNTIF(all_tags[category],I831))</f>
        <v>1</v>
      </c>
      <c r="U831">
        <f>IF(ISBLANK(J831),-1,COUNTIF(all_tags[],J831)-COUNTIF(all_tags[category],J831))</f>
        <v>1</v>
      </c>
      <c r="V831">
        <f>IF(ISBLANK(K831),-1,COUNTIF(all_tags[],K831)-COUNTIF(all_tags[category],K831))</f>
        <v>-1</v>
      </c>
      <c r="W831">
        <f>IF(ISBLANK(L831),-1,COUNTIF(all_tags[],L831)-COUNTIF(all_tags[category],L831))</f>
        <v>-1</v>
      </c>
      <c r="X831">
        <f>IF(ISBLANK(M831),-1,COUNTIF(all_tags[],M831)-COUNTIF(all_tags[category],M831))</f>
        <v>-1</v>
      </c>
      <c r="Y831">
        <f>IF(ISBLANK(N831),-1,COUNTIF(all_tags[],N831)-COUNTIF(all_tags[category],N831))</f>
        <v>-1</v>
      </c>
      <c r="Z831">
        <f>IF(ISBLANK(O831),-1,COUNTIF(all_tags[],O831)-COUNTIF(all_tags[category],O831))</f>
        <v>-1</v>
      </c>
      <c r="AB831" t="str">
        <f>Table5[[#This Row],[link_id]]</f>
        <v>L01720</v>
      </c>
      <c r="AC831" s="5" t="str">
        <f>_xlfn.TEXTJOIN("#",TRUE,
IFERROR(VLOOKUP($F831,all_tags[format],1,FALSE),""),
IFERROR(VLOOKUP($G831,all_tags[format],1,FALSE),""),
IFERROR(VLOOKUP($H831,all_tags[format],1,FALSE),""),
IFERROR(VLOOKUP($I831,all_tags[format],1,FALSE),""),
IFERROR(VLOOKUP($J831,all_tags[format],1,FALSE),""),
IFERROR(VLOOKUP($K831,all_tags[format],1,FALSE),""),
IFERROR(VLOOKUP($L831,all_tags[format],1,FALSE),""),
IFERROR(VLOOKUP($M831,all_tags[format],1,FALSE),""),
IFERROR(VLOOKUP($N831,all_tags[format],1,FALSE),""),
IFERROR(VLOOKUP($O831,all_tags[format],1,FALSE),"")
)</f>
        <v>post</v>
      </c>
      <c r="AD831" s="5" t="str">
        <f>_xlfn.TEXTJOIN("#",TRUE,
IFERROR(VLOOKUP($F831,all_tags[type],1,FALSE),""),
IFERROR(VLOOKUP($G831,all_tags[type],1,FALSE),""),
IFERROR(VLOOKUP($H831,all_tags[type],1,FALSE),""),
IFERROR(VLOOKUP($I831,all_tags[type],1,FALSE),""),
IFERROR(VLOOKUP($J831,all_tags[type],1,FALSE),""),
IFERROR(VLOOKUP($K831,all_tags[type],1,FALSE),""),
IFERROR(VLOOKUP($L831,all_tags[type],1,FALSE),""),
IFERROR(VLOOKUP($M831,all_tags[type],1,FALSE),""),
IFERROR(VLOOKUP($N831,all_tags[type],1,FALSE),""),
IFERROR(VLOOKUP($O831,all_tags[type],1,FALSE),"")
)</f>
        <v>visual</v>
      </c>
      <c r="AE831" s="5" t="str">
        <f>_xlfn.TEXTJOIN("#",TRUE,
IFERROR(VLOOKUP($F831,all_tags[level],1,FALSE),""),
IFERROR(VLOOKUP($G831,all_tags[level],1,FALSE),""),
IFERROR(VLOOKUP($H831,all_tags[level],1,FALSE),""),
IFERROR(VLOOKUP($I831,all_tags[level],1,FALSE),""),
IFERROR(VLOOKUP($J831,all_tags[level],1,FALSE),""),
IFERROR(VLOOKUP($K831,all_tags[level],1,FALSE),""),
IFERROR(VLOOKUP($L831,all_tags[level],1,FALSE),""),
IFERROR(VLOOKUP($M831,all_tags[level],1,FALSE),""),
IFERROR(VLOOKUP($N831,all_tags[level],1,FALSE),""),
IFERROR(VLOOKUP($O831,all_tags[level],1,FALSE),"")
)</f>
        <v/>
      </c>
      <c r="AF831" s="5" t="str">
        <f>_xlfn.TEXTJOIN("#",TRUE,
IFERROR(VLOOKUP($F831,all_tags[style],1,FALSE),""),
IFERROR(VLOOKUP($G831,all_tags[style],1,FALSE),""),
IFERROR(VLOOKUP($H831,all_tags[style],1,FALSE),""),
IFERROR(VLOOKUP($I831,all_tags[style],1,FALSE),""),
IFERROR(VLOOKUP($J831,all_tags[style],1,FALSE),""),
IFERROR(VLOOKUP($K831,all_tags[style],1,FALSE),""),
IFERROR(VLOOKUP($L831,all_tags[style],1,FALSE),""),
IFERROR(VLOOKUP($M831,all_tags[style],1,FALSE),""),
IFERROR(VLOOKUP($N831,all_tags[style],1,FALSE),""),
IFERROR(VLOOKUP($O831,all_tags[style],1,FALSE),"")
)</f>
        <v/>
      </c>
      <c r="AG831" s="5" t="str">
        <f>_xlfn.TEXTJOIN("#",TRUE,
IFERROR(VLOOKUP($F831,all_tags[theme],1,FALSE),""),
IFERROR(VLOOKUP($G831,all_tags[theme],1,FALSE),""),
IFERROR(VLOOKUP($H831,all_tags[theme],1,FALSE),""),
IFERROR(VLOOKUP($I831,all_tags[theme],1,FALSE),""),
IFERROR(VLOOKUP($J831,all_tags[theme],1,FALSE),""),
IFERROR(VLOOKUP($K831,all_tags[theme],1,FALSE),""),
IFERROR(VLOOKUP($L831,all_tags[theme],1,FALSE),""),
IFERROR(VLOOKUP($M831,all_tags[theme],1,FALSE),""),
IFERROR(VLOOKUP($N831,all_tags[theme],1,FALSE),""),
IFERROR(VLOOKUP($O831,all_tags[theme],1,FALSE),"")
)</f>
        <v>data-viz</v>
      </c>
      <c r="AH831" s="5" t="str">
        <f>_xlfn.TEXTJOIN("#",TRUE,
IFERROR(VLOOKUP($F831,all_tags[topic],1,FALSE),""),
IFERROR(VLOOKUP($G831,all_tags[topic],1,FALSE),""),
IFERROR(VLOOKUP($H831,all_tags[topic],1,FALSE),""),
IFERROR(VLOOKUP($I831,all_tags[topic],1,FALSE),""),
IFERROR(VLOOKUP($J831,all_tags[topic],1,FALSE),""),
IFERROR(VLOOKUP($K831,all_tags[topic],1,FALSE),""),
IFERROR(VLOOKUP($L831,all_tags[topic],1,FALSE),""),
IFERROR(VLOOKUP($M831,all_tags[topic],1,FALSE),""),
IFERROR(VLOOKUP($N831,all_tags[topic],1,FALSE),""),
IFERROR(VLOOKUP($O831,all_tags[topic],1,FALSE),"")
)</f>
        <v/>
      </c>
      <c r="AI831" s="5" t="str">
        <f>_xlfn.TEXTJOIN("#",TRUE,
IFERROR(VLOOKUP($F831,all_tags[area],1,FALSE),""),
IFERROR(VLOOKUP($G831,all_tags[area],1,FALSE),""),
IFERROR(VLOOKUP($H831,all_tags[area],1,FALSE),""),
IFERROR(VLOOKUP($I831,all_tags[area],1,FALSE),""),
IFERROR(VLOOKUP($J831,all_tags[area],1,FALSE),""),
IFERROR(VLOOKUP($K831,all_tags[area],1,FALSE),""),
IFERROR(VLOOKUP($L831,all_tags[area],1,FALSE),""),
IFERROR(VLOOKUP($M831,all_tags[area],1,FALSE),""),
IFERROR(VLOOKUP($N831,all_tags[area],1,FALSE),""),
IFERROR(VLOOKUP($O831,all_tags[area],1,FALSE),"")
)</f>
        <v>geospatial</v>
      </c>
      <c r="AJ831" s="5" t="str">
        <f>_xlfn.TEXTJOIN("#",TRUE,
IFERROR(VLOOKUP($F831,all_tags[technology],1,FALSE),""),
IFERROR(VLOOKUP($G831,all_tags[technology],1,FALSE),""),
IFERROR(VLOOKUP($H831,all_tags[technology],1,FALSE),""),
IFERROR(VLOOKUP($I831,all_tags[technology],1,FALSE),""),
IFERROR(VLOOKUP($J831,all_tags[technology],1,FALSE),""),
IFERROR(VLOOKUP($K831,all_tags[technology],1,FALSE),""),
IFERROR(VLOOKUP($L831,all_tags[technology],1,FALSE),""),
IFERROR(VLOOKUP($M831,all_tags[technology],1,FALSE),""),
IFERROR(VLOOKUP($N831,all_tags[technology],1,FALSE),""),
IFERROR(VLOOKUP($O831,all_tags[technology],1,FALSE),"")
)</f>
        <v/>
      </c>
      <c r="AK831" s="5" t="str">
        <f>_xlfn.TEXTJOIN("#",TRUE,
IFERROR(VLOOKUP($F831,all_tags[other],1,FALSE),""),
IFERROR(VLOOKUP($G831,all_tags[other],1,FALSE),""),
IFERROR(VLOOKUP($H831,all_tags[other],1,FALSE),""),
IFERROR(VLOOKUP($I831,all_tags[other],1,FALSE),""),
IFERROR(VLOOKUP($J831,all_tags[other],1,FALSE),""),
IFERROR(VLOOKUP($K831,all_tags[other],1,FALSE),""),
IFERROR(VLOOKUP($L831,all_tags[other],1,FALSE),""),
IFERROR(VLOOKUP($M831,all_tags[other],1,FALSE),""),
IFERROR(VLOOKUP($N831,all_tags[other],1,FALSE),""),
IFERROR(VLOOKUP($O831,all_tags[other],1,FALSE),"")
)</f>
        <v>inspiration</v>
      </c>
      <c r="AL831" t="str">
        <f t="shared" si="12"/>
        <v>post;visual;data-viz;geospatial;inspiration</v>
      </c>
    </row>
    <row r="832" spans="1:38" x14ac:dyDescent="0.25">
      <c r="A832" t="str">
        <f>source_data[[#This Row],[link_id]]</f>
        <v>L01722</v>
      </c>
      <c r="B832" t="str">
        <f>source_data[[#This Row],[link]]</f>
        <v>https://somethingaboutmaps.wordpress.com/blender-relief-tutorial-blender-basics/</v>
      </c>
      <c r="C832" t="str">
        <f>source_data[[#This Row],[article_title]]</f>
        <v>Blender Relief Tutorial: Blender Basics</v>
      </c>
      <c r="D832" t="str">
        <f>source_data[[#This Row],[concatenate]]</f>
        <v>tutorial;geospatial;3d</v>
      </c>
      <c r="E832">
        <f>source_data[[#This Row],[tag_count]]</f>
        <v>3</v>
      </c>
      <c r="F832" t="str" cm="1">
        <f t="array" ref="F832:H832">_xlfn.TEXTSPLIT(Table5[[#This Row],[concatenate]],";")</f>
        <v>tutorial</v>
      </c>
      <c r="G832" t="str">
        <v>geospatial</v>
      </c>
      <c r="H832" t="str">
        <v>3d</v>
      </c>
      <c r="Q832">
        <f>IF(ISBLANK(F832),-1,COUNTIF(all_tags[],F832)-COUNTIF(all_tags[category],F832))</f>
        <v>1</v>
      </c>
      <c r="R832">
        <f>IF(ISBLANK(G832),-1,COUNTIF(all_tags[],G832)-COUNTIF(all_tags[category],G832))</f>
        <v>1</v>
      </c>
      <c r="S832">
        <f>IF(ISBLANK(H832),-1,COUNTIF(all_tags[],H832)-COUNTIF(all_tags[category],H832))</f>
        <v>1</v>
      </c>
      <c r="T832">
        <f>IF(ISBLANK(I832),-1,COUNTIF(all_tags[],I832)-COUNTIF(all_tags[category],I832))</f>
        <v>-1</v>
      </c>
      <c r="U832">
        <f>IF(ISBLANK(J832),-1,COUNTIF(all_tags[],J832)-COUNTIF(all_tags[category],J832))</f>
        <v>-1</v>
      </c>
      <c r="V832">
        <f>IF(ISBLANK(K832),-1,COUNTIF(all_tags[],K832)-COUNTIF(all_tags[category],K832))</f>
        <v>-1</v>
      </c>
      <c r="W832">
        <f>IF(ISBLANK(L832),-1,COUNTIF(all_tags[],L832)-COUNTIF(all_tags[category],L832))</f>
        <v>-1</v>
      </c>
      <c r="X832">
        <f>IF(ISBLANK(M832),-1,COUNTIF(all_tags[],M832)-COUNTIF(all_tags[category],M832))</f>
        <v>-1</v>
      </c>
      <c r="Y832">
        <f>IF(ISBLANK(N832),-1,COUNTIF(all_tags[],N832)-COUNTIF(all_tags[category],N832))</f>
        <v>-1</v>
      </c>
      <c r="Z832">
        <f>IF(ISBLANK(O832),-1,COUNTIF(all_tags[],O832)-COUNTIF(all_tags[category],O832))</f>
        <v>-1</v>
      </c>
      <c r="AB832" t="str">
        <f>Table5[[#This Row],[link_id]]</f>
        <v>L01722</v>
      </c>
      <c r="AC832" s="5" t="str">
        <f>_xlfn.TEXTJOIN("#",TRUE,
IFERROR(VLOOKUP($F832,all_tags[format],1,FALSE),""),
IFERROR(VLOOKUP($G832,all_tags[format],1,FALSE),""),
IFERROR(VLOOKUP($H832,all_tags[format],1,FALSE),""),
IFERROR(VLOOKUP($I832,all_tags[format],1,FALSE),""),
IFERROR(VLOOKUP($J832,all_tags[format],1,FALSE),""),
IFERROR(VLOOKUP($K832,all_tags[format],1,FALSE),""),
IFERROR(VLOOKUP($L832,all_tags[format],1,FALSE),""),
IFERROR(VLOOKUP($M832,all_tags[format],1,FALSE),""),
IFERROR(VLOOKUP($N832,all_tags[format],1,FALSE),""),
IFERROR(VLOOKUP($O832,all_tags[format],1,FALSE),"")
)</f>
        <v/>
      </c>
      <c r="AD832" s="5" t="str">
        <f>_xlfn.TEXTJOIN("#",TRUE,
IFERROR(VLOOKUP($F832,all_tags[type],1,FALSE),""),
IFERROR(VLOOKUP($G832,all_tags[type],1,FALSE),""),
IFERROR(VLOOKUP($H832,all_tags[type],1,FALSE),""),
IFERROR(VLOOKUP($I832,all_tags[type],1,FALSE),""),
IFERROR(VLOOKUP($J832,all_tags[type],1,FALSE),""),
IFERROR(VLOOKUP($K832,all_tags[type],1,FALSE),""),
IFERROR(VLOOKUP($L832,all_tags[type],1,FALSE),""),
IFERROR(VLOOKUP($M832,all_tags[type],1,FALSE),""),
IFERROR(VLOOKUP($N832,all_tags[type],1,FALSE),""),
IFERROR(VLOOKUP($O832,all_tags[type],1,FALSE),"")
)</f>
        <v>tutorial</v>
      </c>
      <c r="AE832" s="5" t="str">
        <f>_xlfn.TEXTJOIN("#",TRUE,
IFERROR(VLOOKUP($F832,all_tags[level],1,FALSE),""),
IFERROR(VLOOKUP($G832,all_tags[level],1,FALSE),""),
IFERROR(VLOOKUP($H832,all_tags[level],1,FALSE),""),
IFERROR(VLOOKUP($I832,all_tags[level],1,FALSE),""),
IFERROR(VLOOKUP($J832,all_tags[level],1,FALSE),""),
IFERROR(VLOOKUP($K832,all_tags[level],1,FALSE),""),
IFERROR(VLOOKUP($L832,all_tags[level],1,FALSE),""),
IFERROR(VLOOKUP($M832,all_tags[level],1,FALSE),""),
IFERROR(VLOOKUP($N832,all_tags[level],1,FALSE),""),
IFERROR(VLOOKUP($O832,all_tags[level],1,FALSE),"")
)</f>
        <v/>
      </c>
      <c r="AF832" s="5" t="str">
        <f>_xlfn.TEXTJOIN("#",TRUE,
IFERROR(VLOOKUP($F832,all_tags[style],1,FALSE),""),
IFERROR(VLOOKUP($G832,all_tags[style],1,FALSE),""),
IFERROR(VLOOKUP($H832,all_tags[style],1,FALSE),""),
IFERROR(VLOOKUP($I832,all_tags[style],1,FALSE),""),
IFERROR(VLOOKUP($J832,all_tags[style],1,FALSE),""),
IFERROR(VLOOKUP($K832,all_tags[style],1,FALSE),""),
IFERROR(VLOOKUP($L832,all_tags[style],1,FALSE),""),
IFERROR(VLOOKUP($M832,all_tags[style],1,FALSE),""),
IFERROR(VLOOKUP($N832,all_tags[style],1,FALSE),""),
IFERROR(VLOOKUP($O832,all_tags[style],1,FALSE),"")
)</f>
        <v/>
      </c>
      <c r="AG832" s="5" t="str">
        <f>_xlfn.TEXTJOIN("#",TRUE,
IFERROR(VLOOKUP($F832,all_tags[theme],1,FALSE),""),
IFERROR(VLOOKUP($G832,all_tags[theme],1,FALSE),""),
IFERROR(VLOOKUP($H832,all_tags[theme],1,FALSE),""),
IFERROR(VLOOKUP($I832,all_tags[theme],1,FALSE),""),
IFERROR(VLOOKUP($J832,all_tags[theme],1,FALSE),""),
IFERROR(VLOOKUP($K832,all_tags[theme],1,FALSE),""),
IFERROR(VLOOKUP($L832,all_tags[theme],1,FALSE),""),
IFERROR(VLOOKUP($M832,all_tags[theme],1,FALSE),""),
IFERROR(VLOOKUP($N832,all_tags[theme],1,FALSE),""),
IFERROR(VLOOKUP($O832,all_tags[theme],1,FALSE),"")
)</f>
        <v/>
      </c>
      <c r="AH832" s="5" t="str">
        <f>_xlfn.TEXTJOIN("#",TRUE,
IFERROR(VLOOKUP($F832,all_tags[topic],1,FALSE),""),
IFERROR(VLOOKUP($G832,all_tags[topic],1,FALSE),""),
IFERROR(VLOOKUP($H832,all_tags[topic],1,FALSE),""),
IFERROR(VLOOKUP($I832,all_tags[topic],1,FALSE),""),
IFERROR(VLOOKUP($J832,all_tags[topic],1,FALSE),""),
IFERROR(VLOOKUP($K832,all_tags[topic],1,FALSE),""),
IFERROR(VLOOKUP($L832,all_tags[topic],1,FALSE),""),
IFERROR(VLOOKUP($M832,all_tags[topic],1,FALSE),""),
IFERROR(VLOOKUP($N832,all_tags[topic],1,FALSE),""),
IFERROR(VLOOKUP($O832,all_tags[topic],1,FALSE),"")
)</f>
        <v/>
      </c>
      <c r="AI832" s="5" t="str">
        <f>_xlfn.TEXTJOIN("#",TRUE,
IFERROR(VLOOKUP($F832,all_tags[area],1,FALSE),""),
IFERROR(VLOOKUP($G832,all_tags[area],1,FALSE),""),
IFERROR(VLOOKUP($H832,all_tags[area],1,FALSE),""),
IFERROR(VLOOKUP($I832,all_tags[area],1,FALSE),""),
IFERROR(VLOOKUP($J832,all_tags[area],1,FALSE),""),
IFERROR(VLOOKUP($K832,all_tags[area],1,FALSE),""),
IFERROR(VLOOKUP($L832,all_tags[area],1,FALSE),""),
IFERROR(VLOOKUP($M832,all_tags[area],1,FALSE),""),
IFERROR(VLOOKUP($N832,all_tags[area],1,FALSE),""),
IFERROR(VLOOKUP($O832,all_tags[area],1,FALSE),"")
)</f>
        <v>geospatial#3d</v>
      </c>
      <c r="AJ832" s="5" t="str">
        <f>_xlfn.TEXTJOIN("#",TRUE,
IFERROR(VLOOKUP($F832,all_tags[technology],1,FALSE),""),
IFERROR(VLOOKUP($G832,all_tags[technology],1,FALSE),""),
IFERROR(VLOOKUP($H832,all_tags[technology],1,FALSE),""),
IFERROR(VLOOKUP($I832,all_tags[technology],1,FALSE),""),
IFERROR(VLOOKUP($J832,all_tags[technology],1,FALSE),""),
IFERROR(VLOOKUP($K832,all_tags[technology],1,FALSE),""),
IFERROR(VLOOKUP($L832,all_tags[technology],1,FALSE),""),
IFERROR(VLOOKUP($M832,all_tags[technology],1,FALSE),""),
IFERROR(VLOOKUP($N832,all_tags[technology],1,FALSE),""),
IFERROR(VLOOKUP($O832,all_tags[technology],1,FALSE),"")
)</f>
        <v/>
      </c>
      <c r="AK832" s="5" t="str">
        <f>_xlfn.TEXTJOIN("#",TRUE,
IFERROR(VLOOKUP($F832,all_tags[other],1,FALSE),""),
IFERROR(VLOOKUP($G832,all_tags[other],1,FALSE),""),
IFERROR(VLOOKUP($H832,all_tags[other],1,FALSE),""),
IFERROR(VLOOKUP($I832,all_tags[other],1,FALSE),""),
IFERROR(VLOOKUP($J832,all_tags[other],1,FALSE),""),
IFERROR(VLOOKUP($K832,all_tags[other],1,FALSE),""),
IFERROR(VLOOKUP($L832,all_tags[other],1,FALSE),""),
IFERROR(VLOOKUP($M832,all_tags[other],1,FALSE),""),
IFERROR(VLOOKUP($N832,all_tags[other],1,FALSE),""),
IFERROR(VLOOKUP($O832,all_tags[other],1,FALSE),"")
)</f>
        <v/>
      </c>
      <c r="AL832" t="str">
        <f t="shared" si="12"/>
        <v>tutorial;geospatial;3d</v>
      </c>
    </row>
    <row r="833" spans="1:38" x14ac:dyDescent="0.25">
      <c r="A833" t="str">
        <f>source_data[[#This Row],[link_id]]</f>
        <v>L01725</v>
      </c>
      <c r="B833" t="str">
        <f>source_data[[#This Row],[link]]</f>
        <v>https://twitter.com/thantmyintu/status/1284010586209017861/photo/1</v>
      </c>
      <c r="C833" t="str">
        <f>source_data[[#This Row],[article_title]]</f>
        <v>Myanmar's thinking about race</v>
      </c>
      <c r="D833" t="str">
        <f>source_data[[#This Row],[concatenate]]</f>
        <v>visual;data-viz</v>
      </c>
      <c r="E833">
        <f>source_data[[#This Row],[tag_count]]</f>
        <v>3</v>
      </c>
      <c r="F833" t="str" cm="1">
        <f t="array" ref="F833:G833">_xlfn.TEXTSPLIT(Table5[[#This Row],[concatenate]],";")</f>
        <v>visual</v>
      </c>
      <c r="G833" t="str">
        <v>data-viz</v>
      </c>
      <c r="Q833">
        <f>IF(ISBLANK(F833),-1,COUNTIF(all_tags[],F833)-COUNTIF(all_tags[category],F833))</f>
        <v>1</v>
      </c>
      <c r="R833">
        <f>IF(ISBLANK(G833),-1,COUNTIF(all_tags[],G833)-COUNTIF(all_tags[category],G833))</f>
        <v>1</v>
      </c>
      <c r="S833">
        <f>IF(ISBLANK(H833),-1,COUNTIF(all_tags[],H833)-COUNTIF(all_tags[category],H833))</f>
        <v>-1</v>
      </c>
      <c r="T833">
        <f>IF(ISBLANK(I833),-1,COUNTIF(all_tags[],I833)-COUNTIF(all_tags[category],I833))</f>
        <v>-1</v>
      </c>
      <c r="U833">
        <f>IF(ISBLANK(J833),-1,COUNTIF(all_tags[],J833)-COUNTIF(all_tags[category],J833))</f>
        <v>-1</v>
      </c>
      <c r="V833">
        <f>IF(ISBLANK(K833),-1,COUNTIF(all_tags[],K833)-COUNTIF(all_tags[category],K833))</f>
        <v>-1</v>
      </c>
      <c r="W833">
        <f>IF(ISBLANK(L833),-1,COUNTIF(all_tags[],L833)-COUNTIF(all_tags[category],L833))</f>
        <v>-1</v>
      </c>
      <c r="X833">
        <f>IF(ISBLANK(M833),-1,COUNTIF(all_tags[],M833)-COUNTIF(all_tags[category],M833))</f>
        <v>-1</v>
      </c>
      <c r="Y833">
        <f>IF(ISBLANK(N833),-1,COUNTIF(all_tags[],N833)-COUNTIF(all_tags[category],N833))</f>
        <v>-1</v>
      </c>
      <c r="Z833">
        <f>IF(ISBLANK(O833),-1,COUNTIF(all_tags[],O833)-COUNTIF(all_tags[category],O833))</f>
        <v>-1</v>
      </c>
      <c r="AB833" t="str">
        <f>Table5[[#This Row],[link_id]]</f>
        <v>L01725</v>
      </c>
      <c r="AC833" s="5" t="str">
        <f>_xlfn.TEXTJOIN("#",TRUE,
IFERROR(VLOOKUP($F833,all_tags[format],1,FALSE),""),
IFERROR(VLOOKUP($G833,all_tags[format],1,FALSE),""),
IFERROR(VLOOKUP($H833,all_tags[format],1,FALSE),""),
IFERROR(VLOOKUP($I833,all_tags[format],1,FALSE),""),
IFERROR(VLOOKUP($J833,all_tags[format],1,FALSE),""),
IFERROR(VLOOKUP($K833,all_tags[format],1,FALSE),""),
IFERROR(VLOOKUP($L833,all_tags[format],1,FALSE),""),
IFERROR(VLOOKUP($M833,all_tags[format],1,FALSE),""),
IFERROR(VLOOKUP($N833,all_tags[format],1,FALSE),""),
IFERROR(VLOOKUP($O833,all_tags[format],1,FALSE),"")
)</f>
        <v/>
      </c>
      <c r="AD833" s="5" t="str">
        <f>_xlfn.TEXTJOIN("#",TRUE,
IFERROR(VLOOKUP($F833,all_tags[type],1,FALSE),""),
IFERROR(VLOOKUP($G833,all_tags[type],1,FALSE),""),
IFERROR(VLOOKUP($H833,all_tags[type],1,FALSE),""),
IFERROR(VLOOKUP($I833,all_tags[type],1,FALSE),""),
IFERROR(VLOOKUP($J833,all_tags[type],1,FALSE),""),
IFERROR(VLOOKUP($K833,all_tags[type],1,FALSE),""),
IFERROR(VLOOKUP($L833,all_tags[type],1,FALSE),""),
IFERROR(VLOOKUP($M833,all_tags[type],1,FALSE),""),
IFERROR(VLOOKUP($N833,all_tags[type],1,FALSE),""),
IFERROR(VLOOKUP($O833,all_tags[type],1,FALSE),"")
)</f>
        <v>visual</v>
      </c>
      <c r="AE833" s="5" t="str">
        <f>_xlfn.TEXTJOIN("#",TRUE,
IFERROR(VLOOKUP($F833,all_tags[level],1,FALSE),""),
IFERROR(VLOOKUP($G833,all_tags[level],1,FALSE),""),
IFERROR(VLOOKUP($H833,all_tags[level],1,FALSE),""),
IFERROR(VLOOKUP($I833,all_tags[level],1,FALSE),""),
IFERROR(VLOOKUP($J833,all_tags[level],1,FALSE),""),
IFERROR(VLOOKUP($K833,all_tags[level],1,FALSE),""),
IFERROR(VLOOKUP($L833,all_tags[level],1,FALSE),""),
IFERROR(VLOOKUP($M833,all_tags[level],1,FALSE),""),
IFERROR(VLOOKUP($N833,all_tags[level],1,FALSE),""),
IFERROR(VLOOKUP($O833,all_tags[level],1,FALSE),"")
)</f>
        <v/>
      </c>
      <c r="AF833" s="5" t="str">
        <f>_xlfn.TEXTJOIN("#",TRUE,
IFERROR(VLOOKUP($F833,all_tags[style],1,FALSE),""),
IFERROR(VLOOKUP($G833,all_tags[style],1,FALSE),""),
IFERROR(VLOOKUP($H833,all_tags[style],1,FALSE),""),
IFERROR(VLOOKUP($I833,all_tags[style],1,FALSE),""),
IFERROR(VLOOKUP($J833,all_tags[style],1,FALSE),""),
IFERROR(VLOOKUP($K833,all_tags[style],1,FALSE),""),
IFERROR(VLOOKUP($L833,all_tags[style],1,FALSE),""),
IFERROR(VLOOKUP($M833,all_tags[style],1,FALSE),""),
IFERROR(VLOOKUP($N833,all_tags[style],1,FALSE),""),
IFERROR(VLOOKUP($O833,all_tags[style],1,FALSE),"")
)</f>
        <v/>
      </c>
      <c r="AG833" s="5" t="str">
        <f>_xlfn.TEXTJOIN("#",TRUE,
IFERROR(VLOOKUP($F833,all_tags[theme],1,FALSE),""),
IFERROR(VLOOKUP($G833,all_tags[theme],1,FALSE),""),
IFERROR(VLOOKUP($H833,all_tags[theme],1,FALSE),""),
IFERROR(VLOOKUP($I833,all_tags[theme],1,FALSE),""),
IFERROR(VLOOKUP($J833,all_tags[theme],1,FALSE),""),
IFERROR(VLOOKUP($K833,all_tags[theme],1,FALSE),""),
IFERROR(VLOOKUP($L833,all_tags[theme],1,FALSE),""),
IFERROR(VLOOKUP($M833,all_tags[theme],1,FALSE),""),
IFERROR(VLOOKUP($N833,all_tags[theme],1,FALSE),""),
IFERROR(VLOOKUP($O833,all_tags[theme],1,FALSE),"")
)</f>
        <v>data-viz</v>
      </c>
      <c r="AH833" s="5" t="str">
        <f>_xlfn.TEXTJOIN("#",TRUE,
IFERROR(VLOOKUP($F833,all_tags[topic],1,FALSE),""),
IFERROR(VLOOKUP($G833,all_tags[topic],1,FALSE),""),
IFERROR(VLOOKUP($H833,all_tags[topic],1,FALSE),""),
IFERROR(VLOOKUP($I833,all_tags[topic],1,FALSE),""),
IFERROR(VLOOKUP($J833,all_tags[topic],1,FALSE),""),
IFERROR(VLOOKUP($K833,all_tags[topic],1,FALSE),""),
IFERROR(VLOOKUP($L833,all_tags[topic],1,FALSE),""),
IFERROR(VLOOKUP($M833,all_tags[topic],1,FALSE),""),
IFERROR(VLOOKUP($N833,all_tags[topic],1,FALSE),""),
IFERROR(VLOOKUP($O833,all_tags[topic],1,FALSE),"")
)</f>
        <v/>
      </c>
      <c r="AI833" s="5" t="str">
        <f>_xlfn.TEXTJOIN("#",TRUE,
IFERROR(VLOOKUP($F833,all_tags[area],1,FALSE),""),
IFERROR(VLOOKUP($G833,all_tags[area],1,FALSE),""),
IFERROR(VLOOKUP($H833,all_tags[area],1,FALSE),""),
IFERROR(VLOOKUP($I833,all_tags[area],1,FALSE),""),
IFERROR(VLOOKUP($J833,all_tags[area],1,FALSE),""),
IFERROR(VLOOKUP($K833,all_tags[area],1,FALSE),""),
IFERROR(VLOOKUP($L833,all_tags[area],1,FALSE),""),
IFERROR(VLOOKUP($M833,all_tags[area],1,FALSE),""),
IFERROR(VLOOKUP($N833,all_tags[area],1,FALSE),""),
IFERROR(VLOOKUP($O833,all_tags[area],1,FALSE),"")
)</f>
        <v/>
      </c>
      <c r="AJ833" s="5" t="str">
        <f>_xlfn.TEXTJOIN("#",TRUE,
IFERROR(VLOOKUP($F833,all_tags[technology],1,FALSE),""),
IFERROR(VLOOKUP($G833,all_tags[technology],1,FALSE),""),
IFERROR(VLOOKUP($H833,all_tags[technology],1,FALSE),""),
IFERROR(VLOOKUP($I833,all_tags[technology],1,FALSE),""),
IFERROR(VLOOKUP($J833,all_tags[technology],1,FALSE),""),
IFERROR(VLOOKUP($K833,all_tags[technology],1,FALSE),""),
IFERROR(VLOOKUP($L833,all_tags[technology],1,FALSE),""),
IFERROR(VLOOKUP($M833,all_tags[technology],1,FALSE),""),
IFERROR(VLOOKUP($N833,all_tags[technology],1,FALSE),""),
IFERROR(VLOOKUP($O833,all_tags[technology],1,FALSE),"")
)</f>
        <v/>
      </c>
      <c r="AK833" s="5" t="str">
        <f>_xlfn.TEXTJOIN("#",TRUE,
IFERROR(VLOOKUP($F833,all_tags[other],1,FALSE),""),
IFERROR(VLOOKUP($G833,all_tags[other],1,FALSE),""),
IFERROR(VLOOKUP($H833,all_tags[other],1,FALSE),""),
IFERROR(VLOOKUP($I833,all_tags[other],1,FALSE),""),
IFERROR(VLOOKUP($J833,all_tags[other],1,FALSE),""),
IFERROR(VLOOKUP($K833,all_tags[other],1,FALSE),""),
IFERROR(VLOOKUP($L833,all_tags[other],1,FALSE),""),
IFERROR(VLOOKUP($M833,all_tags[other],1,FALSE),""),
IFERROR(VLOOKUP($N833,all_tags[other],1,FALSE),""),
IFERROR(VLOOKUP($O833,all_tags[other],1,FALSE),"")
)</f>
        <v/>
      </c>
      <c r="AL833" t="str">
        <f t="shared" si="12"/>
        <v>visual;data-viz</v>
      </c>
    </row>
    <row r="834" spans="1:38" x14ac:dyDescent="0.25">
      <c r="A834" t="str">
        <f>source_data[[#This Row],[link_id]]</f>
        <v>L01726</v>
      </c>
      <c r="B834" t="str">
        <f>source_data[[#This Row],[link]]</f>
        <v>https://twitter.com/CedScherer/status/1281475431707877377/photo/1</v>
      </c>
      <c r="C834" t="str">
        <f>source_data[[#This Row],[article_title]]</f>
        <v>Not my cup of coffee</v>
      </c>
      <c r="D834" t="str">
        <f>source_data[[#This Row],[concatenate]]</f>
        <v>visual;example;data-viz;inspiration;technology;rstats;tidyverse;ggplot</v>
      </c>
      <c r="E834">
        <f>source_data[[#This Row],[tag_count]]</f>
        <v>5</v>
      </c>
      <c r="F834" t="str" cm="1">
        <f t="array" ref="F834:M834">_xlfn.TEXTSPLIT(Table5[[#This Row],[concatenate]],";")</f>
        <v>visual</v>
      </c>
      <c r="G834" t="str">
        <v>example</v>
      </c>
      <c r="H834" t="str">
        <v>data-viz</v>
      </c>
      <c r="I834" t="str">
        <v>inspiration</v>
      </c>
      <c r="J834" t="str">
        <v>technology</v>
      </c>
      <c r="K834" t="str">
        <v>rstats</v>
      </c>
      <c r="L834" t="str">
        <v>tidyverse</v>
      </c>
      <c r="M834" t="str">
        <v>ggplot</v>
      </c>
      <c r="Q834">
        <f>IF(ISBLANK(F834),-1,COUNTIF(all_tags[],F834)-COUNTIF(all_tags[category],F834))</f>
        <v>1</v>
      </c>
      <c r="R834">
        <f>IF(ISBLANK(G834),-1,COUNTIF(all_tags[],G834)-COUNTIF(all_tags[category],G834))</f>
        <v>1</v>
      </c>
      <c r="S834">
        <f>IF(ISBLANK(H834),-1,COUNTIF(all_tags[],H834)-COUNTIF(all_tags[category],H834))</f>
        <v>1</v>
      </c>
      <c r="T834">
        <f>IF(ISBLANK(I834),-1,COUNTIF(all_tags[],I834)-COUNTIF(all_tags[category],I834))</f>
        <v>1</v>
      </c>
      <c r="U834">
        <f>IF(ISBLANK(J834),-1,COUNTIF(all_tags[],J834)-COUNTIF(all_tags[category],J834))</f>
        <v>1</v>
      </c>
      <c r="V834">
        <f>IF(ISBLANK(K834),-1,COUNTIF(all_tags[],K834)-COUNTIF(all_tags[category],K834))</f>
        <v>1</v>
      </c>
      <c r="W834">
        <f>IF(ISBLANK(L834),-1,COUNTIF(all_tags[],L834)-COUNTIF(all_tags[category],L834))</f>
        <v>1</v>
      </c>
      <c r="X834">
        <f>IF(ISBLANK(M834),-1,COUNTIF(all_tags[],M834)-COUNTIF(all_tags[category],M834))</f>
        <v>0</v>
      </c>
      <c r="Y834">
        <f>IF(ISBLANK(N834),-1,COUNTIF(all_tags[],N834)-COUNTIF(all_tags[category],N834))</f>
        <v>-1</v>
      </c>
      <c r="Z834">
        <f>IF(ISBLANK(O834),-1,COUNTIF(all_tags[],O834)-COUNTIF(all_tags[category],O834))</f>
        <v>-1</v>
      </c>
      <c r="AB834" t="str">
        <f>Table5[[#This Row],[link_id]]</f>
        <v>L01726</v>
      </c>
      <c r="AC834" s="5" t="str">
        <f>_xlfn.TEXTJOIN("#",TRUE,
IFERROR(VLOOKUP($F834,all_tags[format],1,FALSE),""),
IFERROR(VLOOKUP($G834,all_tags[format],1,FALSE),""),
IFERROR(VLOOKUP($H834,all_tags[format],1,FALSE),""),
IFERROR(VLOOKUP($I834,all_tags[format],1,FALSE),""),
IFERROR(VLOOKUP($J834,all_tags[format],1,FALSE),""),
IFERROR(VLOOKUP($K834,all_tags[format],1,FALSE),""),
IFERROR(VLOOKUP($L834,all_tags[format],1,FALSE),""),
IFERROR(VLOOKUP($M834,all_tags[format],1,FALSE),""),
IFERROR(VLOOKUP($N834,all_tags[format],1,FALSE),""),
IFERROR(VLOOKUP($O834,all_tags[format],1,FALSE),"")
)</f>
        <v/>
      </c>
      <c r="AD834" s="5" t="str">
        <f>_xlfn.TEXTJOIN("#",TRUE,
IFERROR(VLOOKUP($F834,all_tags[type],1,FALSE),""),
IFERROR(VLOOKUP($G834,all_tags[type],1,FALSE),""),
IFERROR(VLOOKUP($H834,all_tags[type],1,FALSE),""),
IFERROR(VLOOKUP($I834,all_tags[type],1,FALSE),""),
IFERROR(VLOOKUP($J834,all_tags[type],1,FALSE),""),
IFERROR(VLOOKUP($K834,all_tags[type],1,FALSE),""),
IFERROR(VLOOKUP($L834,all_tags[type],1,FALSE),""),
IFERROR(VLOOKUP($M834,all_tags[type],1,FALSE),""),
IFERROR(VLOOKUP($N834,all_tags[type],1,FALSE),""),
IFERROR(VLOOKUP($O834,all_tags[type],1,FALSE),"")
)</f>
        <v>visual</v>
      </c>
      <c r="AE834" s="5" t="str">
        <f>_xlfn.TEXTJOIN("#",TRUE,
IFERROR(VLOOKUP($F834,all_tags[level],1,FALSE),""),
IFERROR(VLOOKUP($G834,all_tags[level],1,FALSE),""),
IFERROR(VLOOKUP($H834,all_tags[level],1,FALSE),""),
IFERROR(VLOOKUP($I834,all_tags[level],1,FALSE),""),
IFERROR(VLOOKUP($J834,all_tags[level],1,FALSE),""),
IFERROR(VLOOKUP($K834,all_tags[level],1,FALSE),""),
IFERROR(VLOOKUP($L834,all_tags[level],1,FALSE),""),
IFERROR(VLOOKUP($M834,all_tags[level],1,FALSE),""),
IFERROR(VLOOKUP($N834,all_tags[level],1,FALSE),""),
IFERROR(VLOOKUP($O834,all_tags[level],1,FALSE),"")
)</f>
        <v>example</v>
      </c>
      <c r="AF834" s="5" t="str">
        <f>_xlfn.TEXTJOIN("#",TRUE,
IFERROR(VLOOKUP($F834,all_tags[style],1,FALSE),""),
IFERROR(VLOOKUP($G834,all_tags[style],1,FALSE),""),
IFERROR(VLOOKUP($H834,all_tags[style],1,FALSE),""),
IFERROR(VLOOKUP($I834,all_tags[style],1,FALSE),""),
IFERROR(VLOOKUP($J834,all_tags[style],1,FALSE),""),
IFERROR(VLOOKUP($K834,all_tags[style],1,FALSE),""),
IFERROR(VLOOKUP($L834,all_tags[style],1,FALSE),""),
IFERROR(VLOOKUP($M834,all_tags[style],1,FALSE),""),
IFERROR(VLOOKUP($N834,all_tags[style],1,FALSE),""),
IFERROR(VLOOKUP($O834,all_tags[style],1,FALSE),"")
)</f>
        <v/>
      </c>
      <c r="AG834" s="5" t="str">
        <f>_xlfn.TEXTJOIN("#",TRUE,
IFERROR(VLOOKUP($F834,all_tags[theme],1,FALSE),""),
IFERROR(VLOOKUP($G834,all_tags[theme],1,FALSE),""),
IFERROR(VLOOKUP($H834,all_tags[theme],1,FALSE),""),
IFERROR(VLOOKUP($I834,all_tags[theme],1,FALSE),""),
IFERROR(VLOOKUP($J834,all_tags[theme],1,FALSE),""),
IFERROR(VLOOKUP($K834,all_tags[theme],1,FALSE),""),
IFERROR(VLOOKUP($L834,all_tags[theme],1,FALSE),""),
IFERROR(VLOOKUP($M834,all_tags[theme],1,FALSE),""),
IFERROR(VLOOKUP($N834,all_tags[theme],1,FALSE),""),
IFERROR(VLOOKUP($O834,all_tags[theme],1,FALSE),"")
)</f>
        <v>data-viz</v>
      </c>
      <c r="AH834" s="5" t="str">
        <f>_xlfn.TEXTJOIN("#",TRUE,
IFERROR(VLOOKUP($F834,all_tags[topic],1,FALSE),""),
IFERROR(VLOOKUP($G834,all_tags[topic],1,FALSE),""),
IFERROR(VLOOKUP($H834,all_tags[topic],1,FALSE),""),
IFERROR(VLOOKUP($I834,all_tags[topic],1,FALSE),""),
IFERROR(VLOOKUP($J834,all_tags[topic],1,FALSE),""),
IFERROR(VLOOKUP($K834,all_tags[topic],1,FALSE),""),
IFERROR(VLOOKUP($L834,all_tags[topic],1,FALSE),""),
IFERROR(VLOOKUP($M834,all_tags[topic],1,FALSE),""),
IFERROR(VLOOKUP($N834,all_tags[topic],1,FALSE),""),
IFERROR(VLOOKUP($O834,all_tags[topic],1,FALSE),"")
)</f>
        <v>technology</v>
      </c>
      <c r="AI834" s="5" t="str">
        <f>_xlfn.TEXTJOIN("#",TRUE,
IFERROR(VLOOKUP($F834,all_tags[area],1,FALSE),""),
IFERROR(VLOOKUP($G834,all_tags[area],1,FALSE),""),
IFERROR(VLOOKUP($H834,all_tags[area],1,FALSE),""),
IFERROR(VLOOKUP($I834,all_tags[area],1,FALSE),""),
IFERROR(VLOOKUP($J834,all_tags[area],1,FALSE),""),
IFERROR(VLOOKUP($K834,all_tags[area],1,FALSE),""),
IFERROR(VLOOKUP($L834,all_tags[area],1,FALSE),""),
IFERROR(VLOOKUP($M834,all_tags[area],1,FALSE),""),
IFERROR(VLOOKUP($N834,all_tags[area],1,FALSE),""),
IFERROR(VLOOKUP($O834,all_tags[area],1,FALSE),"")
)</f>
        <v/>
      </c>
      <c r="AJ834" s="5" t="str">
        <f>_xlfn.TEXTJOIN("#",TRUE,
IFERROR(VLOOKUP($F834,all_tags[technology],1,FALSE),""),
IFERROR(VLOOKUP($G834,all_tags[technology],1,FALSE),""),
IFERROR(VLOOKUP($H834,all_tags[technology],1,FALSE),""),
IFERROR(VLOOKUP($I834,all_tags[technology],1,FALSE),""),
IFERROR(VLOOKUP($J834,all_tags[technology],1,FALSE),""),
IFERROR(VLOOKUP($K834,all_tags[technology],1,FALSE),""),
IFERROR(VLOOKUP($L834,all_tags[technology],1,FALSE),""),
IFERROR(VLOOKUP($M834,all_tags[technology],1,FALSE),""),
IFERROR(VLOOKUP($N834,all_tags[technology],1,FALSE),""),
IFERROR(VLOOKUP($O834,all_tags[technology],1,FALSE),"")
)</f>
        <v>rstats#tidyverse</v>
      </c>
      <c r="AK834" s="5" t="str">
        <f>_xlfn.TEXTJOIN("#",TRUE,
IFERROR(VLOOKUP($F834,all_tags[other],1,FALSE),""),
IFERROR(VLOOKUP($G834,all_tags[other],1,FALSE),""),
IFERROR(VLOOKUP($H834,all_tags[other],1,FALSE),""),
IFERROR(VLOOKUP($I834,all_tags[other],1,FALSE),""),
IFERROR(VLOOKUP($J834,all_tags[other],1,FALSE),""),
IFERROR(VLOOKUP($K834,all_tags[other],1,FALSE),""),
IFERROR(VLOOKUP($L834,all_tags[other],1,FALSE),""),
IFERROR(VLOOKUP($M834,all_tags[other],1,FALSE),""),
IFERROR(VLOOKUP($N834,all_tags[other],1,FALSE),""),
IFERROR(VLOOKUP($O834,all_tags[other],1,FALSE),"")
)</f>
        <v>inspiration</v>
      </c>
      <c r="AL834" t="str">
        <f t="shared" si="12"/>
        <v>visual;example;data-viz;technology;rstats;tidyverse;inspiration</v>
      </c>
    </row>
    <row r="835" spans="1:38" x14ac:dyDescent="0.25">
      <c r="A835" t="str">
        <f>source_data[[#This Row],[link_id]]</f>
        <v>L01730</v>
      </c>
      <c r="B835" t="str">
        <f>source_data[[#This Row],[link]]</f>
        <v>https://towardsdatascience.com/five-tidyverse-tricks-you-may-not-know-about-c5026d5a19da</v>
      </c>
      <c r="C835" t="str">
        <f>source_data[[#This Row],[article_title]]</f>
        <v>Five Tidyverse Tricks You May Not Know About</v>
      </c>
      <c r="D835" t="str">
        <f>source_data[[#This Row],[concatenate]]</f>
        <v>tip;technology;rstats;tidyverse</v>
      </c>
      <c r="E835">
        <f>source_data[[#This Row],[tag_count]]</f>
        <v>3</v>
      </c>
      <c r="F835" t="str" cm="1">
        <f t="array" ref="F835:I835">_xlfn.TEXTSPLIT(Table5[[#This Row],[concatenate]],";")</f>
        <v>tip</v>
      </c>
      <c r="G835" t="str">
        <v>technology</v>
      </c>
      <c r="H835" t="str">
        <v>rstats</v>
      </c>
      <c r="I835" t="str">
        <v>tidyverse</v>
      </c>
      <c r="Q835">
        <f>IF(ISBLANK(F835),-1,COUNTIF(all_tags[],F835)-COUNTIF(all_tags[category],F835))</f>
        <v>1</v>
      </c>
      <c r="R835">
        <f>IF(ISBLANK(G835),-1,COUNTIF(all_tags[],G835)-COUNTIF(all_tags[category],G835))</f>
        <v>1</v>
      </c>
      <c r="S835">
        <f>IF(ISBLANK(H835),-1,COUNTIF(all_tags[],H835)-COUNTIF(all_tags[category],H835))</f>
        <v>1</v>
      </c>
      <c r="T835">
        <f>IF(ISBLANK(I835),-1,COUNTIF(all_tags[],I835)-COUNTIF(all_tags[category],I835))</f>
        <v>1</v>
      </c>
      <c r="U835">
        <f>IF(ISBLANK(J835),-1,COUNTIF(all_tags[],J835)-COUNTIF(all_tags[category],J835))</f>
        <v>-1</v>
      </c>
      <c r="V835">
        <f>IF(ISBLANK(K835),-1,COUNTIF(all_tags[],K835)-COUNTIF(all_tags[category],K835))</f>
        <v>-1</v>
      </c>
      <c r="W835">
        <f>IF(ISBLANK(L835),-1,COUNTIF(all_tags[],L835)-COUNTIF(all_tags[category],L835))</f>
        <v>-1</v>
      </c>
      <c r="X835">
        <f>IF(ISBLANK(M835),-1,COUNTIF(all_tags[],M835)-COUNTIF(all_tags[category],M835))</f>
        <v>-1</v>
      </c>
      <c r="Y835">
        <f>IF(ISBLANK(N835),-1,COUNTIF(all_tags[],N835)-COUNTIF(all_tags[category],N835))</f>
        <v>-1</v>
      </c>
      <c r="Z835">
        <f>IF(ISBLANK(O835),-1,COUNTIF(all_tags[],O835)-COUNTIF(all_tags[category],O835))</f>
        <v>-1</v>
      </c>
      <c r="AB835" t="str">
        <f>Table5[[#This Row],[link_id]]</f>
        <v>L01730</v>
      </c>
      <c r="AC835" s="5" t="str">
        <f>_xlfn.TEXTJOIN("#",TRUE,
IFERROR(VLOOKUP($F835,all_tags[format],1,FALSE),""),
IFERROR(VLOOKUP($G835,all_tags[format],1,FALSE),""),
IFERROR(VLOOKUP($H835,all_tags[format],1,FALSE),""),
IFERROR(VLOOKUP($I835,all_tags[format],1,FALSE),""),
IFERROR(VLOOKUP($J835,all_tags[format],1,FALSE),""),
IFERROR(VLOOKUP($K835,all_tags[format],1,FALSE),""),
IFERROR(VLOOKUP($L835,all_tags[format],1,FALSE),""),
IFERROR(VLOOKUP($M835,all_tags[format],1,FALSE),""),
IFERROR(VLOOKUP($N835,all_tags[format],1,FALSE),""),
IFERROR(VLOOKUP($O835,all_tags[format],1,FALSE),"")
)</f>
        <v/>
      </c>
      <c r="AD835" s="5" t="str">
        <f>_xlfn.TEXTJOIN("#",TRUE,
IFERROR(VLOOKUP($F835,all_tags[type],1,FALSE),""),
IFERROR(VLOOKUP($G835,all_tags[type],1,FALSE),""),
IFERROR(VLOOKUP($H835,all_tags[type],1,FALSE),""),
IFERROR(VLOOKUP($I835,all_tags[type],1,FALSE),""),
IFERROR(VLOOKUP($J835,all_tags[type],1,FALSE),""),
IFERROR(VLOOKUP($K835,all_tags[type],1,FALSE),""),
IFERROR(VLOOKUP($L835,all_tags[type],1,FALSE),""),
IFERROR(VLOOKUP($M835,all_tags[type],1,FALSE),""),
IFERROR(VLOOKUP($N835,all_tags[type],1,FALSE),""),
IFERROR(VLOOKUP($O835,all_tags[type],1,FALSE),"")
)</f>
        <v>tip</v>
      </c>
      <c r="AE835" s="5" t="str">
        <f>_xlfn.TEXTJOIN("#",TRUE,
IFERROR(VLOOKUP($F835,all_tags[level],1,FALSE),""),
IFERROR(VLOOKUP($G835,all_tags[level],1,FALSE),""),
IFERROR(VLOOKUP($H835,all_tags[level],1,FALSE),""),
IFERROR(VLOOKUP($I835,all_tags[level],1,FALSE),""),
IFERROR(VLOOKUP($J835,all_tags[level],1,FALSE),""),
IFERROR(VLOOKUP($K835,all_tags[level],1,FALSE),""),
IFERROR(VLOOKUP($L835,all_tags[level],1,FALSE),""),
IFERROR(VLOOKUP($M835,all_tags[level],1,FALSE),""),
IFERROR(VLOOKUP($N835,all_tags[level],1,FALSE),""),
IFERROR(VLOOKUP($O835,all_tags[level],1,FALSE),"")
)</f>
        <v/>
      </c>
      <c r="AF835" s="5" t="str">
        <f>_xlfn.TEXTJOIN("#",TRUE,
IFERROR(VLOOKUP($F835,all_tags[style],1,FALSE),""),
IFERROR(VLOOKUP($G835,all_tags[style],1,FALSE),""),
IFERROR(VLOOKUP($H835,all_tags[style],1,FALSE),""),
IFERROR(VLOOKUP($I835,all_tags[style],1,FALSE),""),
IFERROR(VLOOKUP($J835,all_tags[style],1,FALSE),""),
IFERROR(VLOOKUP($K835,all_tags[style],1,FALSE),""),
IFERROR(VLOOKUP($L835,all_tags[style],1,FALSE),""),
IFERROR(VLOOKUP($M835,all_tags[style],1,FALSE),""),
IFERROR(VLOOKUP($N835,all_tags[style],1,FALSE),""),
IFERROR(VLOOKUP($O835,all_tags[style],1,FALSE),"")
)</f>
        <v/>
      </c>
      <c r="AG835" s="5" t="str">
        <f>_xlfn.TEXTJOIN("#",TRUE,
IFERROR(VLOOKUP($F835,all_tags[theme],1,FALSE),""),
IFERROR(VLOOKUP($G835,all_tags[theme],1,FALSE),""),
IFERROR(VLOOKUP($H835,all_tags[theme],1,FALSE),""),
IFERROR(VLOOKUP($I835,all_tags[theme],1,FALSE),""),
IFERROR(VLOOKUP($J835,all_tags[theme],1,FALSE),""),
IFERROR(VLOOKUP($K835,all_tags[theme],1,FALSE),""),
IFERROR(VLOOKUP($L835,all_tags[theme],1,FALSE),""),
IFERROR(VLOOKUP($M835,all_tags[theme],1,FALSE),""),
IFERROR(VLOOKUP($N835,all_tags[theme],1,FALSE),""),
IFERROR(VLOOKUP($O835,all_tags[theme],1,FALSE),"")
)</f>
        <v/>
      </c>
      <c r="AH835" s="5" t="str">
        <f>_xlfn.TEXTJOIN("#",TRUE,
IFERROR(VLOOKUP($F835,all_tags[topic],1,FALSE),""),
IFERROR(VLOOKUP($G835,all_tags[topic],1,FALSE),""),
IFERROR(VLOOKUP($H835,all_tags[topic],1,FALSE),""),
IFERROR(VLOOKUP($I835,all_tags[topic],1,FALSE),""),
IFERROR(VLOOKUP($J835,all_tags[topic],1,FALSE),""),
IFERROR(VLOOKUP($K835,all_tags[topic],1,FALSE),""),
IFERROR(VLOOKUP($L835,all_tags[topic],1,FALSE),""),
IFERROR(VLOOKUP($M835,all_tags[topic],1,FALSE),""),
IFERROR(VLOOKUP($N835,all_tags[topic],1,FALSE),""),
IFERROR(VLOOKUP($O835,all_tags[topic],1,FALSE),"")
)</f>
        <v>technology</v>
      </c>
      <c r="AI835" s="5" t="str">
        <f>_xlfn.TEXTJOIN("#",TRUE,
IFERROR(VLOOKUP($F835,all_tags[area],1,FALSE),""),
IFERROR(VLOOKUP($G835,all_tags[area],1,FALSE),""),
IFERROR(VLOOKUP($H835,all_tags[area],1,FALSE),""),
IFERROR(VLOOKUP($I835,all_tags[area],1,FALSE),""),
IFERROR(VLOOKUP($J835,all_tags[area],1,FALSE),""),
IFERROR(VLOOKUP($K835,all_tags[area],1,FALSE),""),
IFERROR(VLOOKUP($L835,all_tags[area],1,FALSE),""),
IFERROR(VLOOKUP($M835,all_tags[area],1,FALSE),""),
IFERROR(VLOOKUP($N835,all_tags[area],1,FALSE),""),
IFERROR(VLOOKUP($O835,all_tags[area],1,FALSE),"")
)</f>
        <v/>
      </c>
      <c r="AJ835" s="5" t="str">
        <f>_xlfn.TEXTJOIN("#",TRUE,
IFERROR(VLOOKUP($F835,all_tags[technology],1,FALSE),""),
IFERROR(VLOOKUP($G835,all_tags[technology],1,FALSE),""),
IFERROR(VLOOKUP($H835,all_tags[technology],1,FALSE),""),
IFERROR(VLOOKUP($I835,all_tags[technology],1,FALSE),""),
IFERROR(VLOOKUP($J835,all_tags[technology],1,FALSE),""),
IFERROR(VLOOKUP($K835,all_tags[technology],1,FALSE),""),
IFERROR(VLOOKUP($L835,all_tags[technology],1,FALSE),""),
IFERROR(VLOOKUP($M835,all_tags[technology],1,FALSE),""),
IFERROR(VLOOKUP($N835,all_tags[technology],1,FALSE),""),
IFERROR(VLOOKUP($O835,all_tags[technology],1,FALSE),"")
)</f>
        <v>rstats#tidyverse</v>
      </c>
      <c r="AK835" s="5" t="str">
        <f>_xlfn.TEXTJOIN("#",TRUE,
IFERROR(VLOOKUP($F835,all_tags[other],1,FALSE),""),
IFERROR(VLOOKUP($G835,all_tags[other],1,FALSE),""),
IFERROR(VLOOKUP($H835,all_tags[other],1,FALSE),""),
IFERROR(VLOOKUP($I835,all_tags[other],1,FALSE),""),
IFERROR(VLOOKUP($J835,all_tags[other],1,FALSE),""),
IFERROR(VLOOKUP($K835,all_tags[other],1,FALSE),""),
IFERROR(VLOOKUP($L835,all_tags[other],1,FALSE),""),
IFERROR(VLOOKUP($M835,all_tags[other],1,FALSE),""),
IFERROR(VLOOKUP($N835,all_tags[other],1,FALSE),""),
IFERROR(VLOOKUP($O835,all_tags[other],1,FALSE),"")
)</f>
        <v/>
      </c>
      <c r="AL835" t="str">
        <f t="shared" ref="AL835:AL898" si="13">SUBSTITUTE(_xlfn.TEXTJOIN(";",TRUE,AC835:AK835),"#",";")</f>
        <v>tip;technology;rstats;tidyverse</v>
      </c>
    </row>
    <row r="836" spans="1:38" x14ac:dyDescent="0.25">
      <c r="A836" t="str">
        <f>source_data[[#This Row],[link_id]]</f>
        <v>L01731</v>
      </c>
      <c r="B836" t="str">
        <f>source_data[[#This Row],[link]]</f>
        <v>https://tinkersynth.com/</v>
      </c>
      <c r="C836" t="str">
        <f>source_data[[#This Row],[article_title]]</f>
        <v>TinkerSynth</v>
      </c>
      <c r="D836" t="str">
        <f>source_data[[#This Row],[concatenate]]</f>
        <v>site;technology;generative;art</v>
      </c>
      <c r="E836">
        <f>source_data[[#This Row],[tag_count]]</f>
        <v>4</v>
      </c>
      <c r="F836" t="str" cm="1">
        <f t="array" ref="F836:I836">_xlfn.TEXTSPLIT(Table5[[#This Row],[concatenate]],";")</f>
        <v>site</v>
      </c>
      <c r="G836" t="str">
        <v>technology</v>
      </c>
      <c r="H836" t="str">
        <v>generative</v>
      </c>
      <c r="I836" t="str">
        <v>art</v>
      </c>
      <c r="Q836">
        <f>IF(ISBLANK(F836),-1,COUNTIF(all_tags[],F836)-COUNTIF(all_tags[category],F836))</f>
        <v>1</v>
      </c>
      <c r="R836">
        <f>IF(ISBLANK(G836),-1,COUNTIF(all_tags[],G836)-COUNTIF(all_tags[category],G836))</f>
        <v>1</v>
      </c>
      <c r="S836">
        <f>IF(ISBLANK(H836),-1,COUNTIF(all_tags[],H836)-COUNTIF(all_tags[category],H836))</f>
        <v>1</v>
      </c>
      <c r="T836">
        <f>IF(ISBLANK(I836),-1,COUNTIF(all_tags[],I836)-COUNTIF(all_tags[category],I836))</f>
        <v>1</v>
      </c>
      <c r="U836">
        <f>IF(ISBLANK(J836),-1,COUNTIF(all_tags[],J836)-COUNTIF(all_tags[category],J836))</f>
        <v>-1</v>
      </c>
      <c r="V836">
        <f>IF(ISBLANK(K836),-1,COUNTIF(all_tags[],K836)-COUNTIF(all_tags[category],K836))</f>
        <v>-1</v>
      </c>
      <c r="W836">
        <f>IF(ISBLANK(L836),-1,COUNTIF(all_tags[],L836)-COUNTIF(all_tags[category],L836))</f>
        <v>-1</v>
      </c>
      <c r="X836">
        <f>IF(ISBLANK(M836),-1,COUNTIF(all_tags[],M836)-COUNTIF(all_tags[category],M836))</f>
        <v>-1</v>
      </c>
      <c r="Y836">
        <f>IF(ISBLANK(N836),-1,COUNTIF(all_tags[],N836)-COUNTIF(all_tags[category],N836))</f>
        <v>-1</v>
      </c>
      <c r="Z836">
        <f>IF(ISBLANK(O836),-1,COUNTIF(all_tags[],O836)-COUNTIF(all_tags[category],O836))</f>
        <v>-1</v>
      </c>
      <c r="AB836" t="str">
        <f>Table5[[#This Row],[link_id]]</f>
        <v>L01731</v>
      </c>
      <c r="AC836" s="5" t="str">
        <f>_xlfn.TEXTJOIN("#",TRUE,
IFERROR(VLOOKUP($F836,all_tags[format],1,FALSE),""),
IFERROR(VLOOKUP($G836,all_tags[format],1,FALSE),""),
IFERROR(VLOOKUP($H836,all_tags[format],1,FALSE),""),
IFERROR(VLOOKUP($I836,all_tags[format],1,FALSE),""),
IFERROR(VLOOKUP($J836,all_tags[format],1,FALSE),""),
IFERROR(VLOOKUP($K836,all_tags[format],1,FALSE),""),
IFERROR(VLOOKUP($L836,all_tags[format],1,FALSE),""),
IFERROR(VLOOKUP($M836,all_tags[format],1,FALSE),""),
IFERROR(VLOOKUP($N836,all_tags[format],1,FALSE),""),
IFERROR(VLOOKUP($O836,all_tags[format],1,FALSE),"")
)</f>
        <v>site</v>
      </c>
      <c r="AD836" s="5" t="str">
        <f>_xlfn.TEXTJOIN("#",TRUE,
IFERROR(VLOOKUP($F836,all_tags[type],1,FALSE),""),
IFERROR(VLOOKUP($G836,all_tags[type],1,FALSE),""),
IFERROR(VLOOKUP($H836,all_tags[type],1,FALSE),""),
IFERROR(VLOOKUP($I836,all_tags[type],1,FALSE),""),
IFERROR(VLOOKUP($J836,all_tags[type],1,FALSE),""),
IFERROR(VLOOKUP($K836,all_tags[type],1,FALSE),""),
IFERROR(VLOOKUP($L836,all_tags[type],1,FALSE),""),
IFERROR(VLOOKUP($M836,all_tags[type],1,FALSE),""),
IFERROR(VLOOKUP($N836,all_tags[type],1,FALSE),""),
IFERROR(VLOOKUP($O836,all_tags[type],1,FALSE),"")
)</f>
        <v/>
      </c>
      <c r="AE836" s="5" t="str">
        <f>_xlfn.TEXTJOIN("#",TRUE,
IFERROR(VLOOKUP($F836,all_tags[level],1,FALSE),""),
IFERROR(VLOOKUP($G836,all_tags[level],1,FALSE),""),
IFERROR(VLOOKUP($H836,all_tags[level],1,FALSE),""),
IFERROR(VLOOKUP($I836,all_tags[level],1,FALSE),""),
IFERROR(VLOOKUP($J836,all_tags[level],1,FALSE),""),
IFERROR(VLOOKUP($K836,all_tags[level],1,FALSE),""),
IFERROR(VLOOKUP($L836,all_tags[level],1,FALSE),""),
IFERROR(VLOOKUP($M836,all_tags[level],1,FALSE),""),
IFERROR(VLOOKUP($N836,all_tags[level],1,FALSE),""),
IFERROR(VLOOKUP($O836,all_tags[level],1,FALSE),"")
)</f>
        <v/>
      </c>
      <c r="AF836" s="5" t="str">
        <f>_xlfn.TEXTJOIN("#",TRUE,
IFERROR(VLOOKUP($F836,all_tags[style],1,FALSE),""),
IFERROR(VLOOKUP($G836,all_tags[style],1,FALSE),""),
IFERROR(VLOOKUP($H836,all_tags[style],1,FALSE),""),
IFERROR(VLOOKUP($I836,all_tags[style],1,FALSE),""),
IFERROR(VLOOKUP($J836,all_tags[style],1,FALSE),""),
IFERROR(VLOOKUP($K836,all_tags[style],1,FALSE),""),
IFERROR(VLOOKUP($L836,all_tags[style],1,FALSE),""),
IFERROR(VLOOKUP($M836,all_tags[style],1,FALSE),""),
IFERROR(VLOOKUP($N836,all_tags[style],1,FALSE),""),
IFERROR(VLOOKUP($O836,all_tags[style],1,FALSE),"")
)</f>
        <v/>
      </c>
      <c r="AG836" s="5" t="str">
        <f>_xlfn.TEXTJOIN("#",TRUE,
IFERROR(VLOOKUP($F836,all_tags[theme],1,FALSE),""),
IFERROR(VLOOKUP($G836,all_tags[theme],1,FALSE),""),
IFERROR(VLOOKUP($H836,all_tags[theme],1,FALSE),""),
IFERROR(VLOOKUP($I836,all_tags[theme],1,FALSE),""),
IFERROR(VLOOKUP($J836,all_tags[theme],1,FALSE),""),
IFERROR(VLOOKUP($K836,all_tags[theme],1,FALSE),""),
IFERROR(VLOOKUP($L836,all_tags[theme],1,FALSE),""),
IFERROR(VLOOKUP($M836,all_tags[theme],1,FALSE),""),
IFERROR(VLOOKUP($N836,all_tags[theme],1,FALSE),""),
IFERROR(VLOOKUP($O836,all_tags[theme],1,FALSE),"")
)</f>
        <v/>
      </c>
      <c r="AH836" s="5" t="str">
        <f>_xlfn.TEXTJOIN("#",TRUE,
IFERROR(VLOOKUP($F836,all_tags[topic],1,FALSE),""),
IFERROR(VLOOKUP($G836,all_tags[topic],1,FALSE),""),
IFERROR(VLOOKUP($H836,all_tags[topic],1,FALSE),""),
IFERROR(VLOOKUP($I836,all_tags[topic],1,FALSE),""),
IFERROR(VLOOKUP($J836,all_tags[topic],1,FALSE),""),
IFERROR(VLOOKUP($K836,all_tags[topic],1,FALSE),""),
IFERROR(VLOOKUP($L836,all_tags[topic],1,FALSE),""),
IFERROR(VLOOKUP($M836,all_tags[topic],1,FALSE),""),
IFERROR(VLOOKUP($N836,all_tags[topic],1,FALSE),""),
IFERROR(VLOOKUP($O836,all_tags[topic],1,FALSE),"")
)</f>
        <v>technology</v>
      </c>
      <c r="AI836" s="5" t="str">
        <f>_xlfn.TEXTJOIN("#",TRUE,
IFERROR(VLOOKUP($F836,all_tags[area],1,FALSE),""),
IFERROR(VLOOKUP($G836,all_tags[area],1,FALSE),""),
IFERROR(VLOOKUP($H836,all_tags[area],1,FALSE),""),
IFERROR(VLOOKUP($I836,all_tags[area],1,FALSE),""),
IFERROR(VLOOKUP($J836,all_tags[area],1,FALSE),""),
IFERROR(VLOOKUP($K836,all_tags[area],1,FALSE),""),
IFERROR(VLOOKUP($L836,all_tags[area],1,FALSE),""),
IFERROR(VLOOKUP($M836,all_tags[area],1,FALSE),""),
IFERROR(VLOOKUP($N836,all_tags[area],1,FALSE),""),
IFERROR(VLOOKUP($O836,all_tags[area],1,FALSE),"")
)</f>
        <v/>
      </c>
      <c r="AJ836" s="5" t="str">
        <f>_xlfn.TEXTJOIN("#",TRUE,
IFERROR(VLOOKUP($F836,all_tags[technology],1,FALSE),""),
IFERROR(VLOOKUP($G836,all_tags[technology],1,FALSE),""),
IFERROR(VLOOKUP($H836,all_tags[technology],1,FALSE),""),
IFERROR(VLOOKUP($I836,all_tags[technology],1,FALSE),""),
IFERROR(VLOOKUP($J836,all_tags[technology],1,FALSE),""),
IFERROR(VLOOKUP($K836,all_tags[technology],1,FALSE),""),
IFERROR(VLOOKUP($L836,all_tags[technology],1,FALSE),""),
IFERROR(VLOOKUP($M836,all_tags[technology],1,FALSE),""),
IFERROR(VLOOKUP($N836,all_tags[technology],1,FALSE),""),
IFERROR(VLOOKUP($O836,all_tags[technology],1,FALSE),"")
)</f>
        <v>generative</v>
      </c>
      <c r="AK836" s="5" t="str">
        <f>_xlfn.TEXTJOIN("#",TRUE,
IFERROR(VLOOKUP($F836,all_tags[other],1,FALSE),""),
IFERROR(VLOOKUP($G836,all_tags[other],1,FALSE),""),
IFERROR(VLOOKUP($H836,all_tags[other],1,FALSE),""),
IFERROR(VLOOKUP($I836,all_tags[other],1,FALSE),""),
IFERROR(VLOOKUP($J836,all_tags[other],1,FALSE),""),
IFERROR(VLOOKUP($K836,all_tags[other],1,FALSE),""),
IFERROR(VLOOKUP($L836,all_tags[other],1,FALSE),""),
IFERROR(VLOOKUP($M836,all_tags[other],1,FALSE),""),
IFERROR(VLOOKUP($N836,all_tags[other],1,FALSE),""),
IFERROR(VLOOKUP($O836,all_tags[other],1,FALSE),"")
)</f>
        <v>art</v>
      </c>
      <c r="AL836" t="str">
        <f t="shared" si="13"/>
        <v>site;technology;generative;art</v>
      </c>
    </row>
    <row r="837" spans="1:38" x14ac:dyDescent="0.25">
      <c r="A837" t="str">
        <f>source_data[[#This Row],[link_id]]</f>
        <v>L01734</v>
      </c>
      <c r="B837" t="str">
        <f>source_data[[#This Row],[link]]</f>
        <v>https://www.photo-mark.com/notes/color-theory-blender/</v>
      </c>
      <c r="C837" t="str">
        <f>source_data[[#This Row],[article_title]]</f>
        <v>Exploring Color Theory with Blender</v>
      </c>
      <c r="D837" t="str">
        <f>source_data[[#This Row],[concatenate]]</f>
        <v>post;example;concept;colour;3d</v>
      </c>
      <c r="E837">
        <f>source_data[[#This Row],[tag_count]]</f>
        <v>5</v>
      </c>
      <c r="F837" t="str" cm="1">
        <f t="array" ref="F837:J837">_xlfn.TEXTSPLIT(Table5[[#This Row],[concatenate]],";")</f>
        <v>post</v>
      </c>
      <c r="G837" t="str">
        <v>example</v>
      </c>
      <c r="H837" t="str">
        <v>concept</v>
      </c>
      <c r="I837" t="str">
        <v>colour</v>
      </c>
      <c r="J837" t="str">
        <v>3d</v>
      </c>
      <c r="Q837">
        <f>IF(ISBLANK(F837),-1,COUNTIF(all_tags[],F837)-COUNTIF(all_tags[category],F837))</f>
        <v>1</v>
      </c>
      <c r="R837">
        <f>IF(ISBLANK(G837),-1,COUNTIF(all_tags[],G837)-COUNTIF(all_tags[category],G837))</f>
        <v>1</v>
      </c>
      <c r="S837">
        <f>IF(ISBLANK(H837),-1,COUNTIF(all_tags[],H837)-COUNTIF(all_tags[category],H837))</f>
        <v>1</v>
      </c>
      <c r="T837">
        <f>IF(ISBLANK(I837),-1,COUNTIF(all_tags[],I837)-COUNTIF(all_tags[category],I837))</f>
        <v>1</v>
      </c>
      <c r="U837">
        <f>IF(ISBLANK(J837),-1,COUNTIF(all_tags[],J837)-COUNTIF(all_tags[category],J837))</f>
        <v>1</v>
      </c>
      <c r="V837">
        <f>IF(ISBLANK(K837),-1,COUNTIF(all_tags[],K837)-COUNTIF(all_tags[category],K837))</f>
        <v>-1</v>
      </c>
      <c r="W837">
        <f>IF(ISBLANK(L837),-1,COUNTIF(all_tags[],L837)-COUNTIF(all_tags[category],L837))</f>
        <v>-1</v>
      </c>
      <c r="X837">
        <f>IF(ISBLANK(M837),-1,COUNTIF(all_tags[],M837)-COUNTIF(all_tags[category],M837))</f>
        <v>-1</v>
      </c>
      <c r="Y837">
        <f>IF(ISBLANK(N837),-1,COUNTIF(all_tags[],N837)-COUNTIF(all_tags[category],N837))</f>
        <v>-1</v>
      </c>
      <c r="Z837">
        <f>IF(ISBLANK(O837),-1,COUNTIF(all_tags[],O837)-COUNTIF(all_tags[category],O837))</f>
        <v>-1</v>
      </c>
      <c r="AB837" t="str">
        <f>Table5[[#This Row],[link_id]]</f>
        <v>L01734</v>
      </c>
      <c r="AC837" s="5" t="str">
        <f>_xlfn.TEXTJOIN("#",TRUE,
IFERROR(VLOOKUP($F837,all_tags[format],1,FALSE),""),
IFERROR(VLOOKUP($G837,all_tags[format],1,FALSE),""),
IFERROR(VLOOKUP($H837,all_tags[format],1,FALSE),""),
IFERROR(VLOOKUP($I837,all_tags[format],1,FALSE),""),
IFERROR(VLOOKUP($J837,all_tags[format],1,FALSE),""),
IFERROR(VLOOKUP($K837,all_tags[format],1,FALSE),""),
IFERROR(VLOOKUP($L837,all_tags[format],1,FALSE),""),
IFERROR(VLOOKUP($M837,all_tags[format],1,FALSE),""),
IFERROR(VLOOKUP($N837,all_tags[format],1,FALSE),""),
IFERROR(VLOOKUP($O837,all_tags[format],1,FALSE),"")
)</f>
        <v>post</v>
      </c>
      <c r="AD837" s="5" t="str">
        <f>_xlfn.TEXTJOIN("#",TRUE,
IFERROR(VLOOKUP($F837,all_tags[type],1,FALSE),""),
IFERROR(VLOOKUP($G837,all_tags[type],1,FALSE),""),
IFERROR(VLOOKUP($H837,all_tags[type],1,FALSE),""),
IFERROR(VLOOKUP($I837,all_tags[type],1,FALSE),""),
IFERROR(VLOOKUP($J837,all_tags[type],1,FALSE),""),
IFERROR(VLOOKUP($K837,all_tags[type],1,FALSE),""),
IFERROR(VLOOKUP($L837,all_tags[type],1,FALSE),""),
IFERROR(VLOOKUP($M837,all_tags[type],1,FALSE),""),
IFERROR(VLOOKUP($N837,all_tags[type],1,FALSE),""),
IFERROR(VLOOKUP($O837,all_tags[type],1,FALSE),"")
)</f>
        <v/>
      </c>
      <c r="AE837" s="5" t="str">
        <f>_xlfn.TEXTJOIN("#",TRUE,
IFERROR(VLOOKUP($F837,all_tags[level],1,FALSE),""),
IFERROR(VLOOKUP($G837,all_tags[level],1,FALSE),""),
IFERROR(VLOOKUP($H837,all_tags[level],1,FALSE),""),
IFERROR(VLOOKUP($I837,all_tags[level],1,FALSE),""),
IFERROR(VLOOKUP($J837,all_tags[level],1,FALSE),""),
IFERROR(VLOOKUP($K837,all_tags[level],1,FALSE),""),
IFERROR(VLOOKUP($L837,all_tags[level],1,FALSE),""),
IFERROR(VLOOKUP($M837,all_tags[level],1,FALSE),""),
IFERROR(VLOOKUP($N837,all_tags[level],1,FALSE),""),
IFERROR(VLOOKUP($O837,all_tags[level],1,FALSE),"")
)</f>
        <v>example</v>
      </c>
      <c r="AF837" s="5" t="str">
        <f>_xlfn.TEXTJOIN("#",TRUE,
IFERROR(VLOOKUP($F837,all_tags[style],1,FALSE),""),
IFERROR(VLOOKUP($G837,all_tags[style],1,FALSE),""),
IFERROR(VLOOKUP($H837,all_tags[style],1,FALSE),""),
IFERROR(VLOOKUP($I837,all_tags[style],1,FALSE),""),
IFERROR(VLOOKUP($J837,all_tags[style],1,FALSE),""),
IFERROR(VLOOKUP($K837,all_tags[style],1,FALSE),""),
IFERROR(VLOOKUP($L837,all_tags[style],1,FALSE),""),
IFERROR(VLOOKUP($M837,all_tags[style],1,FALSE),""),
IFERROR(VLOOKUP($N837,all_tags[style],1,FALSE),""),
IFERROR(VLOOKUP($O837,all_tags[style],1,FALSE),"")
)</f>
        <v/>
      </c>
      <c r="AG837" s="5" t="str">
        <f>_xlfn.TEXTJOIN("#",TRUE,
IFERROR(VLOOKUP($F837,all_tags[theme],1,FALSE),""),
IFERROR(VLOOKUP($G837,all_tags[theme],1,FALSE),""),
IFERROR(VLOOKUP($H837,all_tags[theme],1,FALSE),""),
IFERROR(VLOOKUP($I837,all_tags[theme],1,FALSE),""),
IFERROR(VLOOKUP($J837,all_tags[theme],1,FALSE),""),
IFERROR(VLOOKUP($K837,all_tags[theme],1,FALSE),""),
IFERROR(VLOOKUP($L837,all_tags[theme],1,FALSE),""),
IFERROR(VLOOKUP($M837,all_tags[theme],1,FALSE),""),
IFERROR(VLOOKUP($N837,all_tags[theme],1,FALSE),""),
IFERROR(VLOOKUP($O837,all_tags[theme],1,FALSE),"")
)</f>
        <v/>
      </c>
      <c r="AH837" s="5" t="str">
        <f>_xlfn.TEXTJOIN("#",TRUE,
IFERROR(VLOOKUP($F837,all_tags[topic],1,FALSE),""),
IFERROR(VLOOKUP($G837,all_tags[topic],1,FALSE),""),
IFERROR(VLOOKUP($H837,all_tags[topic],1,FALSE),""),
IFERROR(VLOOKUP($I837,all_tags[topic],1,FALSE),""),
IFERROR(VLOOKUP($J837,all_tags[topic],1,FALSE),""),
IFERROR(VLOOKUP($K837,all_tags[topic],1,FALSE),""),
IFERROR(VLOOKUP($L837,all_tags[topic],1,FALSE),""),
IFERROR(VLOOKUP($M837,all_tags[topic],1,FALSE),""),
IFERROR(VLOOKUP($N837,all_tags[topic],1,FALSE),""),
IFERROR(VLOOKUP($O837,all_tags[topic],1,FALSE),"")
)</f>
        <v>concept</v>
      </c>
      <c r="AI837" s="5" t="str">
        <f>_xlfn.TEXTJOIN("#",TRUE,
IFERROR(VLOOKUP($F837,all_tags[area],1,FALSE),""),
IFERROR(VLOOKUP($G837,all_tags[area],1,FALSE),""),
IFERROR(VLOOKUP($H837,all_tags[area],1,FALSE),""),
IFERROR(VLOOKUP($I837,all_tags[area],1,FALSE),""),
IFERROR(VLOOKUP($J837,all_tags[area],1,FALSE),""),
IFERROR(VLOOKUP($K837,all_tags[area],1,FALSE),""),
IFERROR(VLOOKUP($L837,all_tags[area],1,FALSE),""),
IFERROR(VLOOKUP($M837,all_tags[area],1,FALSE),""),
IFERROR(VLOOKUP($N837,all_tags[area],1,FALSE),""),
IFERROR(VLOOKUP($O837,all_tags[area],1,FALSE),"")
)</f>
        <v>colour#3d</v>
      </c>
      <c r="AJ837" s="5" t="str">
        <f>_xlfn.TEXTJOIN("#",TRUE,
IFERROR(VLOOKUP($F837,all_tags[technology],1,FALSE),""),
IFERROR(VLOOKUP($G837,all_tags[technology],1,FALSE),""),
IFERROR(VLOOKUP($H837,all_tags[technology],1,FALSE),""),
IFERROR(VLOOKUP($I837,all_tags[technology],1,FALSE),""),
IFERROR(VLOOKUP($J837,all_tags[technology],1,FALSE),""),
IFERROR(VLOOKUP($K837,all_tags[technology],1,FALSE),""),
IFERROR(VLOOKUP($L837,all_tags[technology],1,FALSE),""),
IFERROR(VLOOKUP($M837,all_tags[technology],1,FALSE),""),
IFERROR(VLOOKUP($N837,all_tags[technology],1,FALSE),""),
IFERROR(VLOOKUP($O837,all_tags[technology],1,FALSE),"")
)</f>
        <v/>
      </c>
      <c r="AK837" s="5" t="str">
        <f>_xlfn.TEXTJOIN("#",TRUE,
IFERROR(VLOOKUP($F837,all_tags[other],1,FALSE),""),
IFERROR(VLOOKUP($G837,all_tags[other],1,FALSE),""),
IFERROR(VLOOKUP($H837,all_tags[other],1,FALSE),""),
IFERROR(VLOOKUP($I837,all_tags[other],1,FALSE),""),
IFERROR(VLOOKUP($J837,all_tags[other],1,FALSE),""),
IFERROR(VLOOKUP($K837,all_tags[other],1,FALSE),""),
IFERROR(VLOOKUP($L837,all_tags[other],1,FALSE),""),
IFERROR(VLOOKUP($M837,all_tags[other],1,FALSE),""),
IFERROR(VLOOKUP($N837,all_tags[other],1,FALSE),""),
IFERROR(VLOOKUP($O837,all_tags[other],1,FALSE),"")
)</f>
        <v/>
      </c>
      <c r="AL837" t="str">
        <f t="shared" si="13"/>
        <v>post;example;concept;colour;3d</v>
      </c>
    </row>
    <row r="838" spans="1:38" x14ac:dyDescent="0.25">
      <c r="A838" t="str">
        <f>source_data[[#This Row],[link_id]]</f>
        <v>L01740</v>
      </c>
      <c r="B838" t="str">
        <f>source_data[[#This Row],[link]]</f>
        <v>https://statisticaloddsandends.wordpress.com/2020/07/23/tidyrcomplete-to-show-all-possible-combinations-of-variables/</v>
      </c>
      <c r="C838" t="str">
        <f>source_data[[#This Row],[article_title]]</f>
        <v>tidyr::complete to show all possible combinations of variables</v>
      </c>
      <c r="D838" t="str">
        <f>source_data[[#This Row],[concatenate]]</f>
        <v>post;example;technology;tidyverse;rstats</v>
      </c>
      <c r="E838">
        <f>source_data[[#This Row],[tag_count]]</f>
        <v>4</v>
      </c>
      <c r="F838" t="str" cm="1">
        <f t="array" ref="F838:J838">_xlfn.TEXTSPLIT(Table5[[#This Row],[concatenate]],";")</f>
        <v>post</v>
      </c>
      <c r="G838" t="str">
        <v>example</v>
      </c>
      <c r="H838" t="str">
        <v>technology</v>
      </c>
      <c r="I838" t="str">
        <v>tidyverse</v>
      </c>
      <c r="J838" t="str">
        <v>rstats</v>
      </c>
      <c r="Q838">
        <f>IF(ISBLANK(F838),-1,COUNTIF(all_tags[],F838)-COUNTIF(all_tags[category],F838))</f>
        <v>1</v>
      </c>
      <c r="R838">
        <f>IF(ISBLANK(G838),-1,COUNTIF(all_tags[],G838)-COUNTIF(all_tags[category],G838))</f>
        <v>1</v>
      </c>
      <c r="S838">
        <f>IF(ISBLANK(H838),-1,COUNTIF(all_tags[],H838)-COUNTIF(all_tags[category],H838))</f>
        <v>1</v>
      </c>
      <c r="T838">
        <f>IF(ISBLANK(I838),-1,COUNTIF(all_tags[],I838)-COUNTIF(all_tags[category],I838))</f>
        <v>1</v>
      </c>
      <c r="U838">
        <f>IF(ISBLANK(J838),-1,COUNTIF(all_tags[],J838)-COUNTIF(all_tags[category],J838))</f>
        <v>1</v>
      </c>
      <c r="V838">
        <f>IF(ISBLANK(K838),-1,COUNTIF(all_tags[],K838)-COUNTIF(all_tags[category],K838))</f>
        <v>-1</v>
      </c>
      <c r="W838">
        <f>IF(ISBLANK(L838),-1,COUNTIF(all_tags[],L838)-COUNTIF(all_tags[category],L838))</f>
        <v>-1</v>
      </c>
      <c r="X838">
        <f>IF(ISBLANK(M838),-1,COUNTIF(all_tags[],M838)-COUNTIF(all_tags[category],M838))</f>
        <v>-1</v>
      </c>
      <c r="Y838">
        <f>IF(ISBLANK(N838),-1,COUNTIF(all_tags[],N838)-COUNTIF(all_tags[category],N838))</f>
        <v>-1</v>
      </c>
      <c r="Z838">
        <f>IF(ISBLANK(O838),-1,COUNTIF(all_tags[],O838)-COUNTIF(all_tags[category],O838))</f>
        <v>-1</v>
      </c>
      <c r="AB838" t="str">
        <f>Table5[[#This Row],[link_id]]</f>
        <v>L01740</v>
      </c>
      <c r="AC838" s="5" t="str">
        <f>_xlfn.TEXTJOIN("#",TRUE,
IFERROR(VLOOKUP($F838,all_tags[format],1,FALSE),""),
IFERROR(VLOOKUP($G838,all_tags[format],1,FALSE),""),
IFERROR(VLOOKUP($H838,all_tags[format],1,FALSE),""),
IFERROR(VLOOKUP($I838,all_tags[format],1,FALSE),""),
IFERROR(VLOOKUP($J838,all_tags[format],1,FALSE),""),
IFERROR(VLOOKUP($K838,all_tags[format],1,FALSE),""),
IFERROR(VLOOKUP($L838,all_tags[format],1,FALSE),""),
IFERROR(VLOOKUP($M838,all_tags[format],1,FALSE),""),
IFERROR(VLOOKUP($N838,all_tags[format],1,FALSE),""),
IFERROR(VLOOKUP($O838,all_tags[format],1,FALSE),"")
)</f>
        <v>post</v>
      </c>
      <c r="AD838" s="5" t="str">
        <f>_xlfn.TEXTJOIN("#",TRUE,
IFERROR(VLOOKUP($F838,all_tags[type],1,FALSE),""),
IFERROR(VLOOKUP($G838,all_tags[type],1,FALSE),""),
IFERROR(VLOOKUP($H838,all_tags[type],1,FALSE),""),
IFERROR(VLOOKUP($I838,all_tags[type],1,FALSE),""),
IFERROR(VLOOKUP($J838,all_tags[type],1,FALSE),""),
IFERROR(VLOOKUP($K838,all_tags[type],1,FALSE),""),
IFERROR(VLOOKUP($L838,all_tags[type],1,FALSE),""),
IFERROR(VLOOKUP($M838,all_tags[type],1,FALSE),""),
IFERROR(VLOOKUP($N838,all_tags[type],1,FALSE),""),
IFERROR(VLOOKUP($O838,all_tags[type],1,FALSE),"")
)</f>
        <v/>
      </c>
      <c r="AE838" s="5" t="str">
        <f>_xlfn.TEXTJOIN("#",TRUE,
IFERROR(VLOOKUP($F838,all_tags[level],1,FALSE),""),
IFERROR(VLOOKUP($G838,all_tags[level],1,FALSE),""),
IFERROR(VLOOKUP($H838,all_tags[level],1,FALSE),""),
IFERROR(VLOOKUP($I838,all_tags[level],1,FALSE),""),
IFERROR(VLOOKUP($J838,all_tags[level],1,FALSE),""),
IFERROR(VLOOKUP($K838,all_tags[level],1,FALSE),""),
IFERROR(VLOOKUP($L838,all_tags[level],1,FALSE),""),
IFERROR(VLOOKUP($M838,all_tags[level],1,FALSE),""),
IFERROR(VLOOKUP($N838,all_tags[level],1,FALSE),""),
IFERROR(VLOOKUP($O838,all_tags[level],1,FALSE),"")
)</f>
        <v>example</v>
      </c>
      <c r="AF838" s="5" t="str">
        <f>_xlfn.TEXTJOIN("#",TRUE,
IFERROR(VLOOKUP($F838,all_tags[style],1,FALSE),""),
IFERROR(VLOOKUP($G838,all_tags[style],1,FALSE),""),
IFERROR(VLOOKUP($H838,all_tags[style],1,FALSE),""),
IFERROR(VLOOKUP($I838,all_tags[style],1,FALSE),""),
IFERROR(VLOOKUP($J838,all_tags[style],1,FALSE),""),
IFERROR(VLOOKUP($K838,all_tags[style],1,FALSE),""),
IFERROR(VLOOKUP($L838,all_tags[style],1,FALSE),""),
IFERROR(VLOOKUP($M838,all_tags[style],1,FALSE),""),
IFERROR(VLOOKUP($N838,all_tags[style],1,FALSE),""),
IFERROR(VLOOKUP($O838,all_tags[style],1,FALSE),"")
)</f>
        <v/>
      </c>
      <c r="AG838" s="5" t="str">
        <f>_xlfn.TEXTJOIN("#",TRUE,
IFERROR(VLOOKUP($F838,all_tags[theme],1,FALSE),""),
IFERROR(VLOOKUP($G838,all_tags[theme],1,FALSE),""),
IFERROR(VLOOKUP($H838,all_tags[theme],1,FALSE),""),
IFERROR(VLOOKUP($I838,all_tags[theme],1,FALSE),""),
IFERROR(VLOOKUP($J838,all_tags[theme],1,FALSE),""),
IFERROR(VLOOKUP($K838,all_tags[theme],1,FALSE),""),
IFERROR(VLOOKUP($L838,all_tags[theme],1,FALSE),""),
IFERROR(VLOOKUP($M838,all_tags[theme],1,FALSE),""),
IFERROR(VLOOKUP($N838,all_tags[theme],1,FALSE),""),
IFERROR(VLOOKUP($O838,all_tags[theme],1,FALSE),"")
)</f>
        <v/>
      </c>
      <c r="AH838" s="5" t="str">
        <f>_xlfn.TEXTJOIN("#",TRUE,
IFERROR(VLOOKUP($F838,all_tags[topic],1,FALSE),""),
IFERROR(VLOOKUP($G838,all_tags[topic],1,FALSE),""),
IFERROR(VLOOKUP($H838,all_tags[topic],1,FALSE),""),
IFERROR(VLOOKUP($I838,all_tags[topic],1,FALSE),""),
IFERROR(VLOOKUP($J838,all_tags[topic],1,FALSE),""),
IFERROR(VLOOKUP($K838,all_tags[topic],1,FALSE),""),
IFERROR(VLOOKUP($L838,all_tags[topic],1,FALSE),""),
IFERROR(VLOOKUP($M838,all_tags[topic],1,FALSE),""),
IFERROR(VLOOKUP($N838,all_tags[topic],1,FALSE),""),
IFERROR(VLOOKUP($O838,all_tags[topic],1,FALSE),"")
)</f>
        <v>technology</v>
      </c>
      <c r="AI838" s="5" t="str">
        <f>_xlfn.TEXTJOIN("#",TRUE,
IFERROR(VLOOKUP($F838,all_tags[area],1,FALSE),""),
IFERROR(VLOOKUP($G838,all_tags[area],1,FALSE),""),
IFERROR(VLOOKUP($H838,all_tags[area],1,FALSE),""),
IFERROR(VLOOKUP($I838,all_tags[area],1,FALSE),""),
IFERROR(VLOOKUP($J838,all_tags[area],1,FALSE),""),
IFERROR(VLOOKUP($K838,all_tags[area],1,FALSE),""),
IFERROR(VLOOKUP($L838,all_tags[area],1,FALSE),""),
IFERROR(VLOOKUP($M838,all_tags[area],1,FALSE),""),
IFERROR(VLOOKUP($N838,all_tags[area],1,FALSE),""),
IFERROR(VLOOKUP($O838,all_tags[area],1,FALSE),"")
)</f>
        <v/>
      </c>
      <c r="AJ838" s="5" t="str">
        <f>_xlfn.TEXTJOIN("#",TRUE,
IFERROR(VLOOKUP($F838,all_tags[technology],1,FALSE),""),
IFERROR(VLOOKUP($G838,all_tags[technology],1,FALSE),""),
IFERROR(VLOOKUP($H838,all_tags[technology],1,FALSE),""),
IFERROR(VLOOKUP($I838,all_tags[technology],1,FALSE),""),
IFERROR(VLOOKUP($J838,all_tags[technology],1,FALSE),""),
IFERROR(VLOOKUP($K838,all_tags[technology],1,FALSE),""),
IFERROR(VLOOKUP($L838,all_tags[technology],1,FALSE),""),
IFERROR(VLOOKUP($M838,all_tags[technology],1,FALSE),""),
IFERROR(VLOOKUP($N838,all_tags[technology],1,FALSE),""),
IFERROR(VLOOKUP($O838,all_tags[technology],1,FALSE),"")
)</f>
        <v>tidyverse#rstats</v>
      </c>
      <c r="AK838" s="5" t="str">
        <f>_xlfn.TEXTJOIN("#",TRUE,
IFERROR(VLOOKUP($F838,all_tags[other],1,FALSE),""),
IFERROR(VLOOKUP($G838,all_tags[other],1,FALSE),""),
IFERROR(VLOOKUP($H838,all_tags[other],1,FALSE),""),
IFERROR(VLOOKUP($I838,all_tags[other],1,FALSE),""),
IFERROR(VLOOKUP($J838,all_tags[other],1,FALSE),""),
IFERROR(VLOOKUP($K838,all_tags[other],1,FALSE),""),
IFERROR(VLOOKUP($L838,all_tags[other],1,FALSE),""),
IFERROR(VLOOKUP($M838,all_tags[other],1,FALSE),""),
IFERROR(VLOOKUP($N838,all_tags[other],1,FALSE),""),
IFERROR(VLOOKUP($O838,all_tags[other],1,FALSE),"")
)</f>
        <v/>
      </c>
      <c r="AL838" t="str">
        <f t="shared" si="13"/>
        <v>post;example;technology;tidyverse;rstats</v>
      </c>
    </row>
    <row r="839" spans="1:38" x14ac:dyDescent="0.25">
      <c r="A839" t="str">
        <f>source_data[[#This Row],[link_id]]</f>
        <v>L01741</v>
      </c>
      <c r="B839" t="str">
        <f>source_data[[#This Row],[link]]</f>
        <v>https://tips4devs.com/articles/make-a-webgl-powered-us-counties-map-with-d3-and-three-js.html</v>
      </c>
      <c r="C839" t="str">
        <f>source_data[[#This Row],[article_title]]</f>
        <v>US Counties Map in WebGL using D3 and Three.js</v>
      </c>
      <c r="D839" t="str">
        <f>source_data[[#This Row],[concatenate]]</f>
        <v>tutorial;technology;geospatial;3d;d3js</v>
      </c>
      <c r="E839">
        <f>source_data[[#This Row],[tag_count]]</f>
        <v>4</v>
      </c>
      <c r="F839" t="str" cm="1">
        <f t="array" ref="F839:J839">_xlfn.TEXTSPLIT(Table5[[#This Row],[concatenate]],";")</f>
        <v>tutorial</v>
      </c>
      <c r="G839" t="str">
        <v>technology</v>
      </c>
      <c r="H839" t="str">
        <v>geospatial</v>
      </c>
      <c r="I839" t="str">
        <v>3d</v>
      </c>
      <c r="J839" t="str">
        <v>d3js</v>
      </c>
      <c r="Q839">
        <f>IF(ISBLANK(F839),-1,COUNTIF(all_tags[],F839)-COUNTIF(all_tags[category],F839))</f>
        <v>1</v>
      </c>
      <c r="R839">
        <f>IF(ISBLANK(G839),-1,COUNTIF(all_tags[],G839)-COUNTIF(all_tags[category],G839))</f>
        <v>1</v>
      </c>
      <c r="S839">
        <f>IF(ISBLANK(H839),-1,COUNTIF(all_tags[],H839)-COUNTIF(all_tags[category],H839))</f>
        <v>1</v>
      </c>
      <c r="T839">
        <f>IF(ISBLANK(I839),-1,COUNTIF(all_tags[],I839)-COUNTIF(all_tags[category],I839))</f>
        <v>1</v>
      </c>
      <c r="U839">
        <f>IF(ISBLANK(J839),-1,COUNTIF(all_tags[],J839)-COUNTIF(all_tags[category],J839))</f>
        <v>1</v>
      </c>
      <c r="V839">
        <f>IF(ISBLANK(K839),-1,COUNTIF(all_tags[],K839)-COUNTIF(all_tags[category],K839))</f>
        <v>-1</v>
      </c>
      <c r="W839">
        <f>IF(ISBLANK(L839),-1,COUNTIF(all_tags[],L839)-COUNTIF(all_tags[category],L839))</f>
        <v>-1</v>
      </c>
      <c r="X839">
        <f>IF(ISBLANK(M839),-1,COUNTIF(all_tags[],M839)-COUNTIF(all_tags[category],M839))</f>
        <v>-1</v>
      </c>
      <c r="Y839">
        <f>IF(ISBLANK(N839),-1,COUNTIF(all_tags[],N839)-COUNTIF(all_tags[category],N839))</f>
        <v>-1</v>
      </c>
      <c r="Z839">
        <f>IF(ISBLANK(O839),-1,COUNTIF(all_tags[],O839)-COUNTIF(all_tags[category],O839))</f>
        <v>-1</v>
      </c>
      <c r="AB839" t="str">
        <f>Table5[[#This Row],[link_id]]</f>
        <v>L01741</v>
      </c>
      <c r="AC839" s="5" t="str">
        <f>_xlfn.TEXTJOIN("#",TRUE,
IFERROR(VLOOKUP($F839,all_tags[format],1,FALSE),""),
IFERROR(VLOOKUP($G839,all_tags[format],1,FALSE),""),
IFERROR(VLOOKUP($H839,all_tags[format],1,FALSE),""),
IFERROR(VLOOKUP($I839,all_tags[format],1,FALSE),""),
IFERROR(VLOOKUP($J839,all_tags[format],1,FALSE),""),
IFERROR(VLOOKUP($K839,all_tags[format],1,FALSE),""),
IFERROR(VLOOKUP($L839,all_tags[format],1,FALSE),""),
IFERROR(VLOOKUP($M839,all_tags[format],1,FALSE),""),
IFERROR(VLOOKUP($N839,all_tags[format],1,FALSE),""),
IFERROR(VLOOKUP($O839,all_tags[format],1,FALSE),"")
)</f>
        <v/>
      </c>
      <c r="AD839" s="5" t="str">
        <f>_xlfn.TEXTJOIN("#",TRUE,
IFERROR(VLOOKUP($F839,all_tags[type],1,FALSE),""),
IFERROR(VLOOKUP($G839,all_tags[type],1,FALSE),""),
IFERROR(VLOOKUP($H839,all_tags[type],1,FALSE),""),
IFERROR(VLOOKUP($I839,all_tags[type],1,FALSE),""),
IFERROR(VLOOKUP($J839,all_tags[type],1,FALSE),""),
IFERROR(VLOOKUP($K839,all_tags[type],1,FALSE),""),
IFERROR(VLOOKUP($L839,all_tags[type],1,FALSE),""),
IFERROR(VLOOKUP($M839,all_tags[type],1,FALSE),""),
IFERROR(VLOOKUP($N839,all_tags[type],1,FALSE),""),
IFERROR(VLOOKUP($O839,all_tags[type],1,FALSE),"")
)</f>
        <v>tutorial</v>
      </c>
      <c r="AE839" s="5" t="str">
        <f>_xlfn.TEXTJOIN("#",TRUE,
IFERROR(VLOOKUP($F839,all_tags[level],1,FALSE),""),
IFERROR(VLOOKUP($G839,all_tags[level],1,FALSE),""),
IFERROR(VLOOKUP($H839,all_tags[level],1,FALSE),""),
IFERROR(VLOOKUP($I839,all_tags[level],1,FALSE),""),
IFERROR(VLOOKUP($J839,all_tags[level],1,FALSE),""),
IFERROR(VLOOKUP($K839,all_tags[level],1,FALSE),""),
IFERROR(VLOOKUP($L839,all_tags[level],1,FALSE),""),
IFERROR(VLOOKUP($M839,all_tags[level],1,FALSE),""),
IFERROR(VLOOKUP($N839,all_tags[level],1,FALSE),""),
IFERROR(VLOOKUP($O839,all_tags[level],1,FALSE),"")
)</f>
        <v/>
      </c>
      <c r="AF839" s="5" t="str">
        <f>_xlfn.TEXTJOIN("#",TRUE,
IFERROR(VLOOKUP($F839,all_tags[style],1,FALSE),""),
IFERROR(VLOOKUP($G839,all_tags[style],1,FALSE),""),
IFERROR(VLOOKUP($H839,all_tags[style],1,FALSE),""),
IFERROR(VLOOKUP($I839,all_tags[style],1,FALSE),""),
IFERROR(VLOOKUP($J839,all_tags[style],1,FALSE),""),
IFERROR(VLOOKUP($K839,all_tags[style],1,FALSE),""),
IFERROR(VLOOKUP($L839,all_tags[style],1,FALSE),""),
IFERROR(VLOOKUP($M839,all_tags[style],1,FALSE),""),
IFERROR(VLOOKUP($N839,all_tags[style],1,FALSE),""),
IFERROR(VLOOKUP($O839,all_tags[style],1,FALSE),"")
)</f>
        <v/>
      </c>
      <c r="AG839" s="5" t="str">
        <f>_xlfn.TEXTJOIN("#",TRUE,
IFERROR(VLOOKUP($F839,all_tags[theme],1,FALSE),""),
IFERROR(VLOOKUP($G839,all_tags[theme],1,FALSE),""),
IFERROR(VLOOKUP($H839,all_tags[theme],1,FALSE),""),
IFERROR(VLOOKUP($I839,all_tags[theme],1,FALSE),""),
IFERROR(VLOOKUP($J839,all_tags[theme],1,FALSE),""),
IFERROR(VLOOKUP($K839,all_tags[theme],1,FALSE),""),
IFERROR(VLOOKUP($L839,all_tags[theme],1,FALSE),""),
IFERROR(VLOOKUP($M839,all_tags[theme],1,FALSE),""),
IFERROR(VLOOKUP($N839,all_tags[theme],1,FALSE),""),
IFERROR(VLOOKUP($O839,all_tags[theme],1,FALSE),"")
)</f>
        <v/>
      </c>
      <c r="AH839" s="5" t="str">
        <f>_xlfn.TEXTJOIN("#",TRUE,
IFERROR(VLOOKUP($F839,all_tags[topic],1,FALSE),""),
IFERROR(VLOOKUP($G839,all_tags[topic],1,FALSE),""),
IFERROR(VLOOKUP($H839,all_tags[topic],1,FALSE),""),
IFERROR(VLOOKUP($I839,all_tags[topic],1,FALSE),""),
IFERROR(VLOOKUP($J839,all_tags[topic],1,FALSE),""),
IFERROR(VLOOKUP($K839,all_tags[topic],1,FALSE),""),
IFERROR(VLOOKUP($L839,all_tags[topic],1,FALSE),""),
IFERROR(VLOOKUP($M839,all_tags[topic],1,FALSE),""),
IFERROR(VLOOKUP($N839,all_tags[topic],1,FALSE),""),
IFERROR(VLOOKUP($O839,all_tags[topic],1,FALSE),"")
)</f>
        <v>technology</v>
      </c>
      <c r="AI839" s="5" t="str">
        <f>_xlfn.TEXTJOIN("#",TRUE,
IFERROR(VLOOKUP($F839,all_tags[area],1,FALSE),""),
IFERROR(VLOOKUP($G839,all_tags[area],1,FALSE),""),
IFERROR(VLOOKUP($H839,all_tags[area],1,FALSE),""),
IFERROR(VLOOKUP($I839,all_tags[area],1,FALSE),""),
IFERROR(VLOOKUP($J839,all_tags[area],1,FALSE),""),
IFERROR(VLOOKUP($K839,all_tags[area],1,FALSE),""),
IFERROR(VLOOKUP($L839,all_tags[area],1,FALSE),""),
IFERROR(VLOOKUP($M839,all_tags[area],1,FALSE),""),
IFERROR(VLOOKUP($N839,all_tags[area],1,FALSE),""),
IFERROR(VLOOKUP($O839,all_tags[area],1,FALSE),"")
)</f>
        <v>geospatial#3d</v>
      </c>
      <c r="AJ839" s="5" t="str">
        <f>_xlfn.TEXTJOIN("#",TRUE,
IFERROR(VLOOKUP($F839,all_tags[technology],1,FALSE),""),
IFERROR(VLOOKUP($G839,all_tags[technology],1,FALSE),""),
IFERROR(VLOOKUP($H839,all_tags[technology],1,FALSE),""),
IFERROR(VLOOKUP($I839,all_tags[technology],1,FALSE),""),
IFERROR(VLOOKUP($J839,all_tags[technology],1,FALSE),""),
IFERROR(VLOOKUP($K839,all_tags[technology],1,FALSE),""),
IFERROR(VLOOKUP($L839,all_tags[technology],1,FALSE),""),
IFERROR(VLOOKUP($M839,all_tags[technology],1,FALSE),""),
IFERROR(VLOOKUP($N839,all_tags[technology],1,FALSE),""),
IFERROR(VLOOKUP($O839,all_tags[technology],1,FALSE),"")
)</f>
        <v>d3js</v>
      </c>
      <c r="AK839" s="5" t="str">
        <f>_xlfn.TEXTJOIN("#",TRUE,
IFERROR(VLOOKUP($F839,all_tags[other],1,FALSE),""),
IFERROR(VLOOKUP($G839,all_tags[other],1,FALSE),""),
IFERROR(VLOOKUP($H839,all_tags[other],1,FALSE),""),
IFERROR(VLOOKUP($I839,all_tags[other],1,FALSE),""),
IFERROR(VLOOKUP($J839,all_tags[other],1,FALSE),""),
IFERROR(VLOOKUP($K839,all_tags[other],1,FALSE),""),
IFERROR(VLOOKUP($L839,all_tags[other],1,FALSE),""),
IFERROR(VLOOKUP($M839,all_tags[other],1,FALSE),""),
IFERROR(VLOOKUP($N839,all_tags[other],1,FALSE),""),
IFERROR(VLOOKUP($O839,all_tags[other],1,FALSE),"")
)</f>
        <v/>
      </c>
      <c r="AL839" t="str">
        <f t="shared" si="13"/>
        <v>tutorial;technology;geospatial;3d;d3js</v>
      </c>
    </row>
    <row r="840" spans="1:38" x14ac:dyDescent="0.25">
      <c r="A840" t="str">
        <f>source_data[[#This Row],[link_id]]</f>
        <v>L01743</v>
      </c>
      <c r="B840" t="str">
        <f>source_data[[#This Row],[link]]</f>
        <v>https://lvngd.com/blog/using-ogr2ogr-convert-shapefiles-geojson/</v>
      </c>
      <c r="C840" t="str">
        <f>source_data[[#This Row],[article_title]]</f>
        <v>Using ogr2ogr to convert Shapefiles to GeoJSON</v>
      </c>
      <c r="D840" t="str">
        <f>source_data[[#This Row],[concatenate]]</f>
        <v>tutorial;geospatial</v>
      </c>
      <c r="E840">
        <f>source_data[[#This Row],[tag_count]]</f>
        <v>3</v>
      </c>
      <c r="F840" t="str" cm="1">
        <f t="array" ref="F840:G840">_xlfn.TEXTSPLIT(Table5[[#This Row],[concatenate]],";")</f>
        <v>tutorial</v>
      </c>
      <c r="G840" t="str">
        <v>geospatial</v>
      </c>
      <c r="Q840">
        <f>IF(ISBLANK(F840),-1,COUNTIF(all_tags[],F840)-COUNTIF(all_tags[category],F840))</f>
        <v>1</v>
      </c>
      <c r="R840">
        <f>IF(ISBLANK(G840),-1,COUNTIF(all_tags[],G840)-COUNTIF(all_tags[category],G840))</f>
        <v>1</v>
      </c>
      <c r="S840">
        <f>IF(ISBLANK(H840),-1,COUNTIF(all_tags[],H840)-COUNTIF(all_tags[category],H840))</f>
        <v>-1</v>
      </c>
      <c r="T840">
        <f>IF(ISBLANK(I840),-1,COUNTIF(all_tags[],I840)-COUNTIF(all_tags[category],I840))</f>
        <v>-1</v>
      </c>
      <c r="U840">
        <f>IF(ISBLANK(J840),-1,COUNTIF(all_tags[],J840)-COUNTIF(all_tags[category],J840))</f>
        <v>-1</v>
      </c>
      <c r="V840">
        <f>IF(ISBLANK(K840),-1,COUNTIF(all_tags[],K840)-COUNTIF(all_tags[category],K840))</f>
        <v>-1</v>
      </c>
      <c r="W840">
        <f>IF(ISBLANK(L840),-1,COUNTIF(all_tags[],L840)-COUNTIF(all_tags[category],L840))</f>
        <v>-1</v>
      </c>
      <c r="X840">
        <f>IF(ISBLANK(M840),-1,COUNTIF(all_tags[],M840)-COUNTIF(all_tags[category],M840))</f>
        <v>-1</v>
      </c>
      <c r="Y840">
        <f>IF(ISBLANK(N840),-1,COUNTIF(all_tags[],N840)-COUNTIF(all_tags[category],N840))</f>
        <v>-1</v>
      </c>
      <c r="Z840">
        <f>IF(ISBLANK(O840),-1,COUNTIF(all_tags[],O840)-COUNTIF(all_tags[category],O840))</f>
        <v>-1</v>
      </c>
      <c r="AB840" t="str">
        <f>Table5[[#This Row],[link_id]]</f>
        <v>L01743</v>
      </c>
      <c r="AC840" s="5" t="str">
        <f>_xlfn.TEXTJOIN("#",TRUE,
IFERROR(VLOOKUP($F840,all_tags[format],1,FALSE),""),
IFERROR(VLOOKUP($G840,all_tags[format],1,FALSE),""),
IFERROR(VLOOKUP($H840,all_tags[format],1,FALSE),""),
IFERROR(VLOOKUP($I840,all_tags[format],1,FALSE),""),
IFERROR(VLOOKUP($J840,all_tags[format],1,FALSE),""),
IFERROR(VLOOKUP($K840,all_tags[format],1,FALSE),""),
IFERROR(VLOOKUP($L840,all_tags[format],1,FALSE),""),
IFERROR(VLOOKUP($M840,all_tags[format],1,FALSE),""),
IFERROR(VLOOKUP($N840,all_tags[format],1,FALSE),""),
IFERROR(VLOOKUP($O840,all_tags[format],1,FALSE),"")
)</f>
        <v/>
      </c>
      <c r="AD840" s="5" t="str">
        <f>_xlfn.TEXTJOIN("#",TRUE,
IFERROR(VLOOKUP($F840,all_tags[type],1,FALSE),""),
IFERROR(VLOOKUP($G840,all_tags[type],1,FALSE),""),
IFERROR(VLOOKUP($H840,all_tags[type],1,FALSE),""),
IFERROR(VLOOKUP($I840,all_tags[type],1,FALSE),""),
IFERROR(VLOOKUP($J840,all_tags[type],1,FALSE),""),
IFERROR(VLOOKUP($K840,all_tags[type],1,FALSE),""),
IFERROR(VLOOKUP($L840,all_tags[type],1,FALSE),""),
IFERROR(VLOOKUP($M840,all_tags[type],1,FALSE),""),
IFERROR(VLOOKUP($N840,all_tags[type],1,FALSE),""),
IFERROR(VLOOKUP($O840,all_tags[type],1,FALSE),"")
)</f>
        <v>tutorial</v>
      </c>
      <c r="AE840" s="5" t="str">
        <f>_xlfn.TEXTJOIN("#",TRUE,
IFERROR(VLOOKUP($F840,all_tags[level],1,FALSE),""),
IFERROR(VLOOKUP($G840,all_tags[level],1,FALSE),""),
IFERROR(VLOOKUP($H840,all_tags[level],1,FALSE),""),
IFERROR(VLOOKUP($I840,all_tags[level],1,FALSE),""),
IFERROR(VLOOKUP($J840,all_tags[level],1,FALSE),""),
IFERROR(VLOOKUP($K840,all_tags[level],1,FALSE),""),
IFERROR(VLOOKUP($L840,all_tags[level],1,FALSE),""),
IFERROR(VLOOKUP($M840,all_tags[level],1,FALSE),""),
IFERROR(VLOOKUP($N840,all_tags[level],1,FALSE),""),
IFERROR(VLOOKUP($O840,all_tags[level],1,FALSE),"")
)</f>
        <v/>
      </c>
      <c r="AF840" s="5" t="str">
        <f>_xlfn.TEXTJOIN("#",TRUE,
IFERROR(VLOOKUP($F840,all_tags[style],1,FALSE),""),
IFERROR(VLOOKUP($G840,all_tags[style],1,FALSE),""),
IFERROR(VLOOKUP($H840,all_tags[style],1,FALSE),""),
IFERROR(VLOOKUP($I840,all_tags[style],1,FALSE),""),
IFERROR(VLOOKUP($J840,all_tags[style],1,FALSE),""),
IFERROR(VLOOKUP($K840,all_tags[style],1,FALSE),""),
IFERROR(VLOOKUP($L840,all_tags[style],1,FALSE),""),
IFERROR(VLOOKUP($M840,all_tags[style],1,FALSE),""),
IFERROR(VLOOKUP($N840,all_tags[style],1,FALSE),""),
IFERROR(VLOOKUP($O840,all_tags[style],1,FALSE),"")
)</f>
        <v/>
      </c>
      <c r="AG840" s="5" t="str">
        <f>_xlfn.TEXTJOIN("#",TRUE,
IFERROR(VLOOKUP($F840,all_tags[theme],1,FALSE),""),
IFERROR(VLOOKUP($G840,all_tags[theme],1,FALSE),""),
IFERROR(VLOOKUP($H840,all_tags[theme],1,FALSE),""),
IFERROR(VLOOKUP($I840,all_tags[theme],1,FALSE),""),
IFERROR(VLOOKUP($J840,all_tags[theme],1,FALSE),""),
IFERROR(VLOOKUP($K840,all_tags[theme],1,FALSE),""),
IFERROR(VLOOKUP($L840,all_tags[theme],1,FALSE),""),
IFERROR(VLOOKUP($M840,all_tags[theme],1,FALSE),""),
IFERROR(VLOOKUP($N840,all_tags[theme],1,FALSE),""),
IFERROR(VLOOKUP($O840,all_tags[theme],1,FALSE),"")
)</f>
        <v/>
      </c>
      <c r="AH840" s="5" t="str">
        <f>_xlfn.TEXTJOIN("#",TRUE,
IFERROR(VLOOKUP($F840,all_tags[topic],1,FALSE),""),
IFERROR(VLOOKUP($G840,all_tags[topic],1,FALSE),""),
IFERROR(VLOOKUP($H840,all_tags[topic],1,FALSE),""),
IFERROR(VLOOKUP($I840,all_tags[topic],1,FALSE),""),
IFERROR(VLOOKUP($J840,all_tags[topic],1,FALSE),""),
IFERROR(VLOOKUP($K840,all_tags[topic],1,FALSE),""),
IFERROR(VLOOKUP($L840,all_tags[topic],1,FALSE),""),
IFERROR(VLOOKUP($M840,all_tags[topic],1,FALSE),""),
IFERROR(VLOOKUP($N840,all_tags[topic],1,FALSE),""),
IFERROR(VLOOKUP($O840,all_tags[topic],1,FALSE),"")
)</f>
        <v/>
      </c>
      <c r="AI840" s="5" t="str">
        <f>_xlfn.TEXTJOIN("#",TRUE,
IFERROR(VLOOKUP($F840,all_tags[area],1,FALSE),""),
IFERROR(VLOOKUP($G840,all_tags[area],1,FALSE),""),
IFERROR(VLOOKUP($H840,all_tags[area],1,FALSE),""),
IFERROR(VLOOKUP($I840,all_tags[area],1,FALSE),""),
IFERROR(VLOOKUP($J840,all_tags[area],1,FALSE),""),
IFERROR(VLOOKUP($K840,all_tags[area],1,FALSE),""),
IFERROR(VLOOKUP($L840,all_tags[area],1,FALSE),""),
IFERROR(VLOOKUP($M840,all_tags[area],1,FALSE),""),
IFERROR(VLOOKUP($N840,all_tags[area],1,FALSE),""),
IFERROR(VLOOKUP($O840,all_tags[area],1,FALSE),"")
)</f>
        <v>geospatial</v>
      </c>
      <c r="AJ840" s="5" t="str">
        <f>_xlfn.TEXTJOIN("#",TRUE,
IFERROR(VLOOKUP($F840,all_tags[technology],1,FALSE),""),
IFERROR(VLOOKUP($G840,all_tags[technology],1,FALSE),""),
IFERROR(VLOOKUP($H840,all_tags[technology],1,FALSE),""),
IFERROR(VLOOKUP($I840,all_tags[technology],1,FALSE),""),
IFERROR(VLOOKUP($J840,all_tags[technology],1,FALSE),""),
IFERROR(VLOOKUP($K840,all_tags[technology],1,FALSE),""),
IFERROR(VLOOKUP($L840,all_tags[technology],1,FALSE),""),
IFERROR(VLOOKUP($M840,all_tags[technology],1,FALSE),""),
IFERROR(VLOOKUP($N840,all_tags[technology],1,FALSE),""),
IFERROR(VLOOKUP($O840,all_tags[technology],1,FALSE),"")
)</f>
        <v/>
      </c>
      <c r="AK840" s="5" t="str">
        <f>_xlfn.TEXTJOIN("#",TRUE,
IFERROR(VLOOKUP($F840,all_tags[other],1,FALSE),""),
IFERROR(VLOOKUP($G840,all_tags[other],1,FALSE),""),
IFERROR(VLOOKUP($H840,all_tags[other],1,FALSE),""),
IFERROR(VLOOKUP($I840,all_tags[other],1,FALSE),""),
IFERROR(VLOOKUP($J840,all_tags[other],1,FALSE),""),
IFERROR(VLOOKUP($K840,all_tags[other],1,FALSE),""),
IFERROR(VLOOKUP($L840,all_tags[other],1,FALSE),""),
IFERROR(VLOOKUP($M840,all_tags[other],1,FALSE),""),
IFERROR(VLOOKUP($N840,all_tags[other],1,FALSE),""),
IFERROR(VLOOKUP($O840,all_tags[other],1,FALSE),"")
)</f>
        <v/>
      </c>
      <c r="AL840" t="str">
        <f t="shared" si="13"/>
        <v>tutorial;geospatial</v>
      </c>
    </row>
    <row r="841" spans="1:38" x14ac:dyDescent="0.25">
      <c r="A841" t="str">
        <f>source_data[[#This Row],[link_id]]</f>
        <v>L01747</v>
      </c>
      <c r="B841" t="str">
        <f>source_data[[#This Row],[link]]</f>
        <v>https://lvngd.com/blog/d3-multi-foci-force-layout-bubble-chart/</v>
      </c>
      <c r="C841" t="str">
        <f>source_data[[#This Row],[article_title]]</f>
        <v>Building a Multi-Foci Force Layout Bubble Chart in D3.js</v>
      </c>
      <c r="D841" t="str">
        <f>source_data[[#This Row],[concatenate]]</f>
        <v>tutorial;technology;graph;d3js</v>
      </c>
      <c r="E841">
        <f>source_data[[#This Row],[tag_count]]</f>
        <v>4</v>
      </c>
      <c r="F841" t="str" cm="1">
        <f t="array" ref="F841:I841">_xlfn.TEXTSPLIT(Table5[[#This Row],[concatenate]],";")</f>
        <v>tutorial</v>
      </c>
      <c r="G841" t="str">
        <v>technology</v>
      </c>
      <c r="H841" t="str">
        <v>graph</v>
      </c>
      <c r="I841" t="str">
        <v>d3js</v>
      </c>
      <c r="Q841">
        <f>IF(ISBLANK(F841),-1,COUNTIF(all_tags[],F841)-COUNTIF(all_tags[category],F841))</f>
        <v>1</v>
      </c>
      <c r="R841">
        <f>IF(ISBLANK(G841),-1,COUNTIF(all_tags[],G841)-COUNTIF(all_tags[category],G841))</f>
        <v>1</v>
      </c>
      <c r="S841">
        <f>IF(ISBLANK(H841),-1,COUNTIF(all_tags[],H841)-COUNTIF(all_tags[category],H841))</f>
        <v>1</v>
      </c>
      <c r="T841">
        <f>IF(ISBLANK(I841),-1,COUNTIF(all_tags[],I841)-COUNTIF(all_tags[category],I841))</f>
        <v>1</v>
      </c>
      <c r="U841">
        <f>IF(ISBLANK(J841),-1,COUNTIF(all_tags[],J841)-COUNTIF(all_tags[category],J841))</f>
        <v>-1</v>
      </c>
      <c r="V841">
        <f>IF(ISBLANK(K841),-1,COUNTIF(all_tags[],K841)-COUNTIF(all_tags[category],K841))</f>
        <v>-1</v>
      </c>
      <c r="W841">
        <f>IF(ISBLANK(L841),-1,COUNTIF(all_tags[],L841)-COUNTIF(all_tags[category],L841))</f>
        <v>-1</v>
      </c>
      <c r="X841">
        <f>IF(ISBLANK(M841),-1,COUNTIF(all_tags[],M841)-COUNTIF(all_tags[category],M841))</f>
        <v>-1</v>
      </c>
      <c r="Y841">
        <f>IF(ISBLANK(N841),-1,COUNTIF(all_tags[],N841)-COUNTIF(all_tags[category],N841))</f>
        <v>-1</v>
      </c>
      <c r="Z841">
        <f>IF(ISBLANK(O841),-1,COUNTIF(all_tags[],O841)-COUNTIF(all_tags[category],O841))</f>
        <v>-1</v>
      </c>
      <c r="AB841" t="str">
        <f>Table5[[#This Row],[link_id]]</f>
        <v>L01747</v>
      </c>
      <c r="AC841" s="5" t="str">
        <f>_xlfn.TEXTJOIN("#",TRUE,
IFERROR(VLOOKUP($F841,all_tags[format],1,FALSE),""),
IFERROR(VLOOKUP($G841,all_tags[format],1,FALSE),""),
IFERROR(VLOOKUP($H841,all_tags[format],1,FALSE),""),
IFERROR(VLOOKUP($I841,all_tags[format],1,FALSE),""),
IFERROR(VLOOKUP($J841,all_tags[format],1,FALSE),""),
IFERROR(VLOOKUP($K841,all_tags[format],1,FALSE),""),
IFERROR(VLOOKUP($L841,all_tags[format],1,FALSE),""),
IFERROR(VLOOKUP($M841,all_tags[format],1,FALSE),""),
IFERROR(VLOOKUP($N841,all_tags[format],1,FALSE),""),
IFERROR(VLOOKUP($O841,all_tags[format],1,FALSE),"")
)</f>
        <v/>
      </c>
      <c r="AD841" s="5" t="str">
        <f>_xlfn.TEXTJOIN("#",TRUE,
IFERROR(VLOOKUP($F841,all_tags[type],1,FALSE),""),
IFERROR(VLOOKUP($G841,all_tags[type],1,FALSE),""),
IFERROR(VLOOKUP($H841,all_tags[type],1,FALSE),""),
IFERROR(VLOOKUP($I841,all_tags[type],1,FALSE),""),
IFERROR(VLOOKUP($J841,all_tags[type],1,FALSE),""),
IFERROR(VLOOKUP($K841,all_tags[type],1,FALSE),""),
IFERROR(VLOOKUP($L841,all_tags[type],1,FALSE),""),
IFERROR(VLOOKUP($M841,all_tags[type],1,FALSE),""),
IFERROR(VLOOKUP($N841,all_tags[type],1,FALSE),""),
IFERROR(VLOOKUP($O841,all_tags[type],1,FALSE),"")
)</f>
        <v>tutorial</v>
      </c>
      <c r="AE841" s="5" t="str">
        <f>_xlfn.TEXTJOIN("#",TRUE,
IFERROR(VLOOKUP($F841,all_tags[level],1,FALSE),""),
IFERROR(VLOOKUP($G841,all_tags[level],1,FALSE),""),
IFERROR(VLOOKUP($H841,all_tags[level],1,FALSE),""),
IFERROR(VLOOKUP($I841,all_tags[level],1,FALSE),""),
IFERROR(VLOOKUP($J841,all_tags[level],1,FALSE),""),
IFERROR(VLOOKUP($K841,all_tags[level],1,FALSE),""),
IFERROR(VLOOKUP($L841,all_tags[level],1,FALSE),""),
IFERROR(VLOOKUP($M841,all_tags[level],1,FALSE),""),
IFERROR(VLOOKUP($N841,all_tags[level],1,FALSE),""),
IFERROR(VLOOKUP($O841,all_tags[level],1,FALSE),"")
)</f>
        <v/>
      </c>
      <c r="AF841" s="5" t="str">
        <f>_xlfn.TEXTJOIN("#",TRUE,
IFERROR(VLOOKUP($F841,all_tags[style],1,FALSE),""),
IFERROR(VLOOKUP($G841,all_tags[style],1,FALSE),""),
IFERROR(VLOOKUP($H841,all_tags[style],1,FALSE),""),
IFERROR(VLOOKUP($I841,all_tags[style],1,FALSE),""),
IFERROR(VLOOKUP($J841,all_tags[style],1,FALSE),""),
IFERROR(VLOOKUP($K841,all_tags[style],1,FALSE),""),
IFERROR(VLOOKUP($L841,all_tags[style],1,FALSE),""),
IFERROR(VLOOKUP($M841,all_tags[style],1,FALSE),""),
IFERROR(VLOOKUP($N841,all_tags[style],1,FALSE),""),
IFERROR(VLOOKUP($O841,all_tags[style],1,FALSE),"")
)</f>
        <v/>
      </c>
      <c r="AG841" s="5" t="str">
        <f>_xlfn.TEXTJOIN("#",TRUE,
IFERROR(VLOOKUP($F841,all_tags[theme],1,FALSE),""),
IFERROR(VLOOKUP($G841,all_tags[theme],1,FALSE),""),
IFERROR(VLOOKUP($H841,all_tags[theme],1,FALSE),""),
IFERROR(VLOOKUP($I841,all_tags[theme],1,FALSE),""),
IFERROR(VLOOKUP($J841,all_tags[theme],1,FALSE),""),
IFERROR(VLOOKUP($K841,all_tags[theme],1,FALSE),""),
IFERROR(VLOOKUP($L841,all_tags[theme],1,FALSE),""),
IFERROR(VLOOKUP($M841,all_tags[theme],1,FALSE),""),
IFERROR(VLOOKUP($N841,all_tags[theme],1,FALSE),""),
IFERROR(VLOOKUP($O841,all_tags[theme],1,FALSE),"")
)</f>
        <v/>
      </c>
      <c r="AH841" s="5" t="str">
        <f>_xlfn.TEXTJOIN("#",TRUE,
IFERROR(VLOOKUP($F841,all_tags[topic],1,FALSE),""),
IFERROR(VLOOKUP($G841,all_tags[topic],1,FALSE),""),
IFERROR(VLOOKUP($H841,all_tags[topic],1,FALSE),""),
IFERROR(VLOOKUP($I841,all_tags[topic],1,FALSE),""),
IFERROR(VLOOKUP($J841,all_tags[topic],1,FALSE),""),
IFERROR(VLOOKUP($K841,all_tags[topic],1,FALSE),""),
IFERROR(VLOOKUP($L841,all_tags[topic],1,FALSE),""),
IFERROR(VLOOKUP($M841,all_tags[topic],1,FALSE),""),
IFERROR(VLOOKUP($N841,all_tags[topic],1,FALSE),""),
IFERROR(VLOOKUP($O841,all_tags[topic],1,FALSE),"")
)</f>
        <v>technology</v>
      </c>
      <c r="AI841" s="5" t="str">
        <f>_xlfn.TEXTJOIN("#",TRUE,
IFERROR(VLOOKUP($F841,all_tags[area],1,FALSE),""),
IFERROR(VLOOKUP($G841,all_tags[area],1,FALSE),""),
IFERROR(VLOOKUP($H841,all_tags[area],1,FALSE),""),
IFERROR(VLOOKUP($I841,all_tags[area],1,FALSE),""),
IFERROR(VLOOKUP($J841,all_tags[area],1,FALSE),""),
IFERROR(VLOOKUP($K841,all_tags[area],1,FALSE),""),
IFERROR(VLOOKUP($L841,all_tags[area],1,FALSE),""),
IFERROR(VLOOKUP($M841,all_tags[area],1,FALSE),""),
IFERROR(VLOOKUP($N841,all_tags[area],1,FALSE),""),
IFERROR(VLOOKUP($O841,all_tags[area],1,FALSE),"")
)</f>
        <v>graph</v>
      </c>
      <c r="AJ841" s="5" t="str">
        <f>_xlfn.TEXTJOIN("#",TRUE,
IFERROR(VLOOKUP($F841,all_tags[technology],1,FALSE),""),
IFERROR(VLOOKUP($G841,all_tags[technology],1,FALSE),""),
IFERROR(VLOOKUP($H841,all_tags[technology],1,FALSE),""),
IFERROR(VLOOKUP($I841,all_tags[technology],1,FALSE),""),
IFERROR(VLOOKUP($J841,all_tags[technology],1,FALSE),""),
IFERROR(VLOOKUP($K841,all_tags[technology],1,FALSE),""),
IFERROR(VLOOKUP($L841,all_tags[technology],1,FALSE),""),
IFERROR(VLOOKUP($M841,all_tags[technology],1,FALSE),""),
IFERROR(VLOOKUP($N841,all_tags[technology],1,FALSE),""),
IFERROR(VLOOKUP($O841,all_tags[technology],1,FALSE),"")
)</f>
        <v>d3js</v>
      </c>
      <c r="AK841" s="5" t="str">
        <f>_xlfn.TEXTJOIN("#",TRUE,
IFERROR(VLOOKUP($F841,all_tags[other],1,FALSE),""),
IFERROR(VLOOKUP($G841,all_tags[other],1,FALSE),""),
IFERROR(VLOOKUP($H841,all_tags[other],1,FALSE),""),
IFERROR(VLOOKUP($I841,all_tags[other],1,FALSE),""),
IFERROR(VLOOKUP($J841,all_tags[other],1,FALSE),""),
IFERROR(VLOOKUP($K841,all_tags[other],1,FALSE),""),
IFERROR(VLOOKUP($L841,all_tags[other],1,FALSE),""),
IFERROR(VLOOKUP($M841,all_tags[other],1,FALSE),""),
IFERROR(VLOOKUP($N841,all_tags[other],1,FALSE),""),
IFERROR(VLOOKUP($O841,all_tags[other],1,FALSE),"")
)</f>
        <v/>
      </c>
      <c r="AL841" t="str">
        <f t="shared" si="13"/>
        <v>tutorial;technology;graph;d3js</v>
      </c>
    </row>
    <row r="842" spans="1:38" x14ac:dyDescent="0.25">
      <c r="A842" t="str">
        <f>source_data[[#This Row],[link_id]]</f>
        <v>L01748</v>
      </c>
      <c r="B842" t="str">
        <f>source_data[[#This Row],[link]]</f>
        <v>https://third-bit.com/js4ds/</v>
      </c>
      <c r="C842" t="str">
        <f>source_data[[#This Row],[article_title]]</f>
        <v>JavaScript for Data Science V4.0</v>
      </c>
      <c r="D842" t="str">
        <f>source_data[[#This Row],[concatenate]]</f>
        <v>book;data-science;technology;javascript;free</v>
      </c>
      <c r="E842">
        <f>source_data[[#This Row],[tag_count]]</f>
        <v>5</v>
      </c>
      <c r="F842" t="str" cm="1">
        <f t="array" ref="F842:J842">_xlfn.TEXTSPLIT(Table5[[#This Row],[concatenate]],";")</f>
        <v>book</v>
      </c>
      <c r="G842" t="str">
        <v>data-science</v>
      </c>
      <c r="H842" t="str">
        <v>technology</v>
      </c>
      <c r="I842" t="str">
        <v>javascript</v>
      </c>
      <c r="J842" t="str">
        <v>free</v>
      </c>
      <c r="Q842">
        <f>IF(ISBLANK(F842),-1,COUNTIF(all_tags[],F842)-COUNTIF(all_tags[category],F842))</f>
        <v>1</v>
      </c>
      <c r="R842">
        <f>IF(ISBLANK(G842),-1,COUNTIF(all_tags[],G842)-COUNTIF(all_tags[category],G842))</f>
        <v>1</v>
      </c>
      <c r="S842">
        <f>IF(ISBLANK(H842),-1,COUNTIF(all_tags[],H842)-COUNTIF(all_tags[category],H842))</f>
        <v>1</v>
      </c>
      <c r="T842">
        <f>IF(ISBLANK(I842),-1,COUNTIF(all_tags[],I842)-COUNTIF(all_tags[category],I842))</f>
        <v>1</v>
      </c>
      <c r="U842">
        <f>IF(ISBLANK(J842),-1,COUNTIF(all_tags[],J842)-COUNTIF(all_tags[category],J842))</f>
        <v>1</v>
      </c>
      <c r="V842">
        <f>IF(ISBLANK(K842),-1,COUNTIF(all_tags[],K842)-COUNTIF(all_tags[category],K842))</f>
        <v>-1</v>
      </c>
      <c r="W842">
        <f>IF(ISBLANK(L842),-1,COUNTIF(all_tags[],L842)-COUNTIF(all_tags[category],L842))</f>
        <v>-1</v>
      </c>
      <c r="X842">
        <f>IF(ISBLANK(M842),-1,COUNTIF(all_tags[],M842)-COUNTIF(all_tags[category],M842))</f>
        <v>-1</v>
      </c>
      <c r="Y842">
        <f>IF(ISBLANK(N842),-1,COUNTIF(all_tags[],N842)-COUNTIF(all_tags[category],N842))</f>
        <v>-1</v>
      </c>
      <c r="Z842">
        <f>IF(ISBLANK(O842),-1,COUNTIF(all_tags[],O842)-COUNTIF(all_tags[category],O842))</f>
        <v>-1</v>
      </c>
      <c r="AB842" t="str">
        <f>Table5[[#This Row],[link_id]]</f>
        <v>L01748</v>
      </c>
      <c r="AC842" s="5" t="str">
        <f>_xlfn.TEXTJOIN("#",TRUE,
IFERROR(VLOOKUP($F842,all_tags[format],1,FALSE),""),
IFERROR(VLOOKUP($G842,all_tags[format],1,FALSE),""),
IFERROR(VLOOKUP($H842,all_tags[format],1,FALSE),""),
IFERROR(VLOOKUP($I842,all_tags[format],1,FALSE),""),
IFERROR(VLOOKUP($J842,all_tags[format],1,FALSE),""),
IFERROR(VLOOKUP($K842,all_tags[format],1,FALSE),""),
IFERROR(VLOOKUP($L842,all_tags[format],1,FALSE),""),
IFERROR(VLOOKUP($M842,all_tags[format],1,FALSE),""),
IFERROR(VLOOKUP($N842,all_tags[format],1,FALSE),""),
IFERROR(VLOOKUP($O842,all_tags[format],1,FALSE),"")
)</f>
        <v>book</v>
      </c>
      <c r="AD842" s="5" t="str">
        <f>_xlfn.TEXTJOIN("#",TRUE,
IFERROR(VLOOKUP($F842,all_tags[type],1,FALSE),""),
IFERROR(VLOOKUP($G842,all_tags[type],1,FALSE),""),
IFERROR(VLOOKUP($H842,all_tags[type],1,FALSE),""),
IFERROR(VLOOKUP($I842,all_tags[type],1,FALSE),""),
IFERROR(VLOOKUP($J842,all_tags[type],1,FALSE),""),
IFERROR(VLOOKUP($K842,all_tags[type],1,FALSE),""),
IFERROR(VLOOKUP($L842,all_tags[type],1,FALSE),""),
IFERROR(VLOOKUP($M842,all_tags[type],1,FALSE),""),
IFERROR(VLOOKUP($N842,all_tags[type],1,FALSE),""),
IFERROR(VLOOKUP($O842,all_tags[type],1,FALSE),"")
)</f>
        <v/>
      </c>
      <c r="AE842" s="5" t="str">
        <f>_xlfn.TEXTJOIN("#",TRUE,
IFERROR(VLOOKUP($F842,all_tags[level],1,FALSE),""),
IFERROR(VLOOKUP($G842,all_tags[level],1,FALSE),""),
IFERROR(VLOOKUP($H842,all_tags[level],1,FALSE),""),
IFERROR(VLOOKUP($I842,all_tags[level],1,FALSE),""),
IFERROR(VLOOKUP($J842,all_tags[level],1,FALSE),""),
IFERROR(VLOOKUP($K842,all_tags[level],1,FALSE),""),
IFERROR(VLOOKUP($L842,all_tags[level],1,FALSE),""),
IFERROR(VLOOKUP($M842,all_tags[level],1,FALSE),""),
IFERROR(VLOOKUP($N842,all_tags[level],1,FALSE),""),
IFERROR(VLOOKUP($O842,all_tags[level],1,FALSE),"")
)</f>
        <v/>
      </c>
      <c r="AF842" s="5" t="str">
        <f>_xlfn.TEXTJOIN("#",TRUE,
IFERROR(VLOOKUP($F842,all_tags[style],1,FALSE),""),
IFERROR(VLOOKUP($G842,all_tags[style],1,FALSE),""),
IFERROR(VLOOKUP($H842,all_tags[style],1,FALSE),""),
IFERROR(VLOOKUP($I842,all_tags[style],1,FALSE),""),
IFERROR(VLOOKUP($J842,all_tags[style],1,FALSE),""),
IFERROR(VLOOKUP($K842,all_tags[style],1,FALSE),""),
IFERROR(VLOOKUP($L842,all_tags[style],1,FALSE),""),
IFERROR(VLOOKUP($M842,all_tags[style],1,FALSE),""),
IFERROR(VLOOKUP($N842,all_tags[style],1,FALSE),""),
IFERROR(VLOOKUP($O842,all_tags[style],1,FALSE),"")
)</f>
        <v/>
      </c>
      <c r="AG842" s="5" t="str">
        <f>_xlfn.TEXTJOIN("#",TRUE,
IFERROR(VLOOKUP($F842,all_tags[theme],1,FALSE),""),
IFERROR(VLOOKUP($G842,all_tags[theme],1,FALSE),""),
IFERROR(VLOOKUP($H842,all_tags[theme],1,FALSE),""),
IFERROR(VLOOKUP($I842,all_tags[theme],1,FALSE),""),
IFERROR(VLOOKUP($J842,all_tags[theme],1,FALSE),""),
IFERROR(VLOOKUP($K842,all_tags[theme],1,FALSE),""),
IFERROR(VLOOKUP($L842,all_tags[theme],1,FALSE),""),
IFERROR(VLOOKUP($M842,all_tags[theme],1,FALSE),""),
IFERROR(VLOOKUP($N842,all_tags[theme],1,FALSE),""),
IFERROR(VLOOKUP($O842,all_tags[theme],1,FALSE),"")
)</f>
        <v>data-science</v>
      </c>
      <c r="AH842" s="5" t="str">
        <f>_xlfn.TEXTJOIN("#",TRUE,
IFERROR(VLOOKUP($F842,all_tags[topic],1,FALSE),""),
IFERROR(VLOOKUP($G842,all_tags[topic],1,FALSE),""),
IFERROR(VLOOKUP($H842,all_tags[topic],1,FALSE),""),
IFERROR(VLOOKUP($I842,all_tags[topic],1,FALSE),""),
IFERROR(VLOOKUP($J842,all_tags[topic],1,FALSE),""),
IFERROR(VLOOKUP($K842,all_tags[topic],1,FALSE),""),
IFERROR(VLOOKUP($L842,all_tags[topic],1,FALSE),""),
IFERROR(VLOOKUP($M842,all_tags[topic],1,FALSE),""),
IFERROR(VLOOKUP($N842,all_tags[topic],1,FALSE),""),
IFERROR(VLOOKUP($O842,all_tags[topic],1,FALSE),"")
)</f>
        <v>technology</v>
      </c>
      <c r="AI842" s="5" t="str">
        <f>_xlfn.TEXTJOIN("#",TRUE,
IFERROR(VLOOKUP($F842,all_tags[area],1,FALSE),""),
IFERROR(VLOOKUP($G842,all_tags[area],1,FALSE),""),
IFERROR(VLOOKUP($H842,all_tags[area],1,FALSE),""),
IFERROR(VLOOKUP($I842,all_tags[area],1,FALSE),""),
IFERROR(VLOOKUP($J842,all_tags[area],1,FALSE),""),
IFERROR(VLOOKUP($K842,all_tags[area],1,FALSE),""),
IFERROR(VLOOKUP($L842,all_tags[area],1,FALSE),""),
IFERROR(VLOOKUP($M842,all_tags[area],1,FALSE),""),
IFERROR(VLOOKUP($N842,all_tags[area],1,FALSE),""),
IFERROR(VLOOKUP($O842,all_tags[area],1,FALSE),"")
)</f>
        <v/>
      </c>
      <c r="AJ842" s="5" t="str">
        <f>_xlfn.TEXTJOIN("#",TRUE,
IFERROR(VLOOKUP($F842,all_tags[technology],1,FALSE),""),
IFERROR(VLOOKUP($G842,all_tags[technology],1,FALSE),""),
IFERROR(VLOOKUP($H842,all_tags[technology],1,FALSE),""),
IFERROR(VLOOKUP($I842,all_tags[technology],1,FALSE),""),
IFERROR(VLOOKUP($J842,all_tags[technology],1,FALSE),""),
IFERROR(VLOOKUP($K842,all_tags[technology],1,FALSE),""),
IFERROR(VLOOKUP($L842,all_tags[technology],1,FALSE),""),
IFERROR(VLOOKUP($M842,all_tags[technology],1,FALSE),""),
IFERROR(VLOOKUP($N842,all_tags[technology],1,FALSE),""),
IFERROR(VLOOKUP($O842,all_tags[technology],1,FALSE),"")
)</f>
        <v>javascript</v>
      </c>
      <c r="AK842" s="5" t="str">
        <f>_xlfn.TEXTJOIN("#",TRUE,
IFERROR(VLOOKUP($F842,all_tags[other],1,FALSE),""),
IFERROR(VLOOKUP($G842,all_tags[other],1,FALSE),""),
IFERROR(VLOOKUP($H842,all_tags[other],1,FALSE),""),
IFERROR(VLOOKUP($I842,all_tags[other],1,FALSE),""),
IFERROR(VLOOKUP($J842,all_tags[other],1,FALSE),""),
IFERROR(VLOOKUP($K842,all_tags[other],1,FALSE),""),
IFERROR(VLOOKUP($L842,all_tags[other],1,FALSE),""),
IFERROR(VLOOKUP($M842,all_tags[other],1,FALSE),""),
IFERROR(VLOOKUP($N842,all_tags[other],1,FALSE),""),
IFERROR(VLOOKUP($O842,all_tags[other],1,FALSE),"")
)</f>
        <v>free</v>
      </c>
      <c r="AL842" t="str">
        <f t="shared" si="13"/>
        <v>book;data-science;technology;javascript;free</v>
      </c>
    </row>
    <row r="843" spans="1:38" x14ac:dyDescent="0.25">
      <c r="A843" t="str">
        <f>source_data[[#This Row],[link_id]]</f>
        <v>L01749</v>
      </c>
      <c r="B843" t="str">
        <f>source_data[[#This Row],[link]]</f>
        <v>https://datavis.tech/datavis-2020/</v>
      </c>
      <c r="C843" t="str">
        <f>source_data[[#This Row],[article_title]]</f>
        <v>Datavis 2020</v>
      </c>
      <c r="D843" t="str">
        <f>source_data[[#This Row],[concatenate]]</f>
        <v>course;tutorial;data-viz</v>
      </c>
      <c r="E843">
        <f>source_data[[#This Row],[tag_count]]</f>
        <v>4</v>
      </c>
      <c r="F843" t="str" cm="1">
        <f t="array" ref="F843:H843">_xlfn.TEXTSPLIT(Table5[[#This Row],[concatenate]],";")</f>
        <v>course</v>
      </c>
      <c r="G843" t="str">
        <v>tutorial</v>
      </c>
      <c r="H843" t="str">
        <v>data-viz</v>
      </c>
      <c r="Q843">
        <f>IF(ISBLANK(F843),-1,COUNTIF(all_tags[],F843)-COUNTIF(all_tags[category],F843))</f>
        <v>1</v>
      </c>
      <c r="R843">
        <f>IF(ISBLANK(G843),-1,COUNTIF(all_tags[],G843)-COUNTIF(all_tags[category],G843))</f>
        <v>1</v>
      </c>
      <c r="S843">
        <f>IF(ISBLANK(H843),-1,COUNTIF(all_tags[],H843)-COUNTIF(all_tags[category],H843))</f>
        <v>1</v>
      </c>
      <c r="T843">
        <f>IF(ISBLANK(I843),-1,COUNTIF(all_tags[],I843)-COUNTIF(all_tags[category],I843))</f>
        <v>-1</v>
      </c>
      <c r="U843">
        <f>IF(ISBLANK(J843),-1,COUNTIF(all_tags[],J843)-COUNTIF(all_tags[category],J843))</f>
        <v>-1</v>
      </c>
      <c r="V843">
        <f>IF(ISBLANK(K843),-1,COUNTIF(all_tags[],K843)-COUNTIF(all_tags[category],K843))</f>
        <v>-1</v>
      </c>
      <c r="W843">
        <f>IF(ISBLANK(L843),-1,COUNTIF(all_tags[],L843)-COUNTIF(all_tags[category],L843))</f>
        <v>-1</v>
      </c>
      <c r="X843">
        <f>IF(ISBLANK(M843),-1,COUNTIF(all_tags[],M843)-COUNTIF(all_tags[category],M843))</f>
        <v>-1</v>
      </c>
      <c r="Y843">
        <f>IF(ISBLANK(N843),-1,COUNTIF(all_tags[],N843)-COUNTIF(all_tags[category],N843))</f>
        <v>-1</v>
      </c>
      <c r="Z843">
        <f>IF(ISBLANK(O843),-1,COUNTIF(all_tags[],O843)-COUNTIF(all_tags[category],O843))</f>
        <v>-1</v>
      </c>
      <c r="AB843" t="str">
        <f>Table5[[#This Row],[link_id]]</f>
        <v>L01749</v>
      </c>
      <c r="AC843" s="5" t="str">
        <f>_xlfn.TEXTJOIN("#",TRUE,
IFERROR(VLOOKUP($F843,all_tags[format],1,FALSE),""),
IFERROR(VLOOKUP($G843,all_tags[format],1,FALSE),""),
IFERROR(VLOOKUP($H843,all_tags[format],1,FALSE),""),
IFERROR(VLOOKUP($I843,all_tags[format],1,FALSE),""),
IFERROR(VLOOKUP($J843,all_tags[format],1,FALSE),""),
IFERROR(VLOOKUP($K843,all_tags[format],1,FALSE),""),
IFERROR(VLOOKUP($L843,all_tags[format],1,FALSE),""),
IFERROR(VLOOKUP($M843,all_tags[format],1,FALSE),""),
IFERROR(VLOOKUP($N843,all_tags[format],1,FALSE),""),
IFERROR(VLOOKUP($O843,all_tags[format],1,FALSE),"")
)</f>
        <v>course</v>
      </c>
      <c r="AD843" s="5" t="str">
        <f>_xlfn.TEXTJOIN("#",TRUE,
IFERROR(VLOOKUP($F843,all_tags[type],1,FALSE),""),
IFERROR(VLOOKUP($G843,all_tags[type],1,FALSE),""),
IFERROR(VLOOKUP($H843,all_tags[type],1,FALSE),""),
IFERROR(VLOOKUP($I843,all_tags[type],1,FALSE),""),
IFERROR(VLOOKUP($J843,all_tags[type],1,FALSE),""),
IFERROR(VLOOKUP($K843,all_tags[type],1,FALSE),""),
IFERROR(VLOOKUP($L843,all_tags[type],1,FALSE),""),
IFERROR(VLOOKUP($M843,all_tags[type],1,FALSE),""),
IFERROR(VLOOKUP($N843,all_tags[type],1,FALSE),""),
IFERROR(VLOOKUP($O843,all_tags[type],1,FALSE),"")
)</f>
        <v>tutorial</v>
      </c>
      <c r="AE843" s="5" t="str">
        <f>_xlfn.TEXTJOIN("#",TRUE,
IFERROR(VLOOKUP($F843,all_tags[level],1,FALSE),""),
IFERROR(VLOOKUP($G843,all_tags[level],1,FALSE),""),
IFERROR(VLOOKUP($H843,all_tags[level],1,FALSE),""),
IFERROR(VLOOKUP($I843,all_tags[level],1,FALSE),""),
IFERROR(VLOOKUP($J843,all_tags[level],1,FALSE),""),
IFERROR(VLOOKUP($K843,all_tags[level],1,FALSE),""),
IFERROR(VLOOKUP($L843,all_tags[level],1,FALSE),""),
IFERROR(VLOOKUP($M843,all_tags[level],1,FALSE),""),
IFERROR(VLOOKUP($N843,all_tags[level],1,FALSE),""),
IFERROR(VLOOKUP($O843,all_tags[level],1,FALSE),"")
)</f>
        <v/>
      </c>
      <c r="AF843" s="5" t="str">
        <f>_xlfn.TEXTJOIN("#",TRUE,
IFERROR(VLOOKUP($F843,all_tags[style],1,FALSE),""),
IFERROR(VLOOKUP($G843,all_tags[style],1,FALSE),""),
IFERROR(VLOOKUP($H843,all_tags[style],1,FALSE),""),
IFERROR(VLOOKUP($I843,all_tags[style],1,FALSE),""),
IFERROR(VLOOKUP($J843,all_tags[style],1,FALSE),""),
IFERROR(VLOOKUP($K843,all_tags[style],1,FALSE),""),
IFERROR(VLOOKUP($L843,all_tags[style],1,FALSE),""),
IFERROR(VLOOKUP($M843,all_tags[style],1,FALSE),""),
IFERROR(VLOOKUP($N843,all_tags[style],1,FALSE),""),
IFERROR(VLOOKUP($O843,all_tags[style],1,FALSE),"")
)</f>
        <v/>
      </c>
      <c r="AG843" s="5" t="str">
        <f>_xlfn.TEXTJOIN("#",TRUE,
IFERROR(VLOOKUP($F843,all_tags[theme],1,FALSE),""),
IFERROR(VLOOKUP($G843,all_tags[theme],1,FALSE),""),
IFERROR(VLOOKUP($H843,all_tags[theme],1,FALSE),""),
IFERROR(VLOOKUP($I843,all_tags[theme],1,FALSE),""),
IFERROR(VLOOKUP($J843,all_tags[theme],1,FALSE),""),
IFERROR(VLOOKUP($K843,all_tags[theme],1,FALSE),""),
IFERROR(VLOOKUP($L843,all_tags[theme],1,FALSE),""),
IFERROR(VLOOKUP($M843,all_tags[theme],1,FALSE),""),
IFERROR(VLOOKUP($N843,all_tags[theme],1,FALSE),""),
IFERROR(VLOOKUP($O843,all_tags[theme],1,FALSE),"")
)</f>
        <v>data-viz</v>
      </c>
      <c r="AH843" s="5" t="str">
        <f>_xlfn.TEXTJOIN("#",TRUE,
IFERROR(VLOOKUP($F843,all_tags[topic],1,FALSE),""),
IFERROR(VLOOKUP($G843,all_tags[topic],1,FALSE),""),
IFERROR(VLOOKUP($H843,all_tags[topic],1,FALSE),""),
IFERROR(VLOOKUP($I843,all_tags[topic],1,FALSE),""),
IFERROR(VLOOKUP($J843,all_tags[topic],1,FALSE),""),
IFERROR(VLOOKUP($K843,all_tags[topic],1,FALSE),""),
IFERROR(VLOOKUP($L843,all_tags[topic],1,FALSE),""),
IFERROR(VLOOKUP($M843,all_tags[topic],1,FALSE),""),
IFERROR(VLOOKUP($N843,all_tags[topic],1,FALSE),""),
IFERROR(VLOOKUP($O843,all_tags[topic],1,FALSE),"")
)</f>
        <v/>
      </c>
      <c r="AI843" s="5" t="str">
        <f>_xlfn.TEXTJOIN("#",TRUE,
IFERROR(VLOOKUP($F843,all_tags[area],1,FALSE),""),
IFERROR(VLOOKUP($G843,all_tags[area],1,FALSE),""),
IFERROR(VLOOKUP($H843,all_tags[area],1,FALSE),""),
IFERROR(VLOOKUP($I843,all_tags[area],1,FALSE),""),
IFERROR(VLOOKUP($J843,all_tags[area],1,FALSE),""),
IFERROR(VLOOKUP($K843,all_tags[area],1,FALSE),""),
IFERROR(VLOOKUP($L843,all_tags[area],1,FALSE),""),
IFERROR(VLOOKUP($M843,all_tags[area],1,FALSE),""),
IFERROR(VLOOKUP($N843,all_tags[area],1,FALSE),""),
IFERROR(VLOOKUP($O843,all_tags[area],1,FALSE),"")
)</f>
        <v/>
      </c>
      <c r="AJ843" s="5" t="str">
        <f>_xlfn.TEXTJOIN("#",TRUE,
IFERROR(VLOOKUP($F843,all_tags[technology],1,FALSE),""),
IFERROR(VLOOKUP($G843,all_tags[technology],1,FALSE),""),
IFERROR(VLOOKUP($H843,all_tags[technology],1,FALSE),""),
IFERROR(VLOOKUP($I843,all_tags[technology],1,FALSE),""),
IFERROR(VLOOKUP($J843,all_tags[technology],1,FALSE),""),
IFERROR(VLOOKUP($K843,all_tags[technology],1,FALSE),""),
IFERROR(VLOOKUP($L843,all_tags[technology],1,FALSE),""),
IFERROR(VLOOKUP($M843,all_tags[technology],1,FALSE),""),
IFERROR(VLOOKUP($N843,all_tags[technology],1,FALSE),""),
IFERROR(VLOOKUP($O843,all_tags[technology],1,FALSE),"")
)</f>
        <v/>
      </c>
      <c r="AK843" s="5" t="str">
        <f>_xlfn.TEXTJOIN("#",TRUE,
IFERROR(VLOOKUP($F843,all_tags[other],1,FALSE),""),
IFERROR(VLOOKUP($G843,all_tags[other],1,FALSE),""),
IFERROR(VLOOKUP($H843,all_tags[other],1,FALSE),""),
IFERROR(VLOOKUP($I843,all_tags[other],1,FALSE),""),
IFERROR(VLOOKUP($J843,all_tags[other],1,FALSE),""),
IFERROR(VLOOKUP($K843,all_tags[other],1,FALSE),""),
IFERROR(VLOOKUP($L843,all_tags[other],1,FALSE),""),
IFERROR(VLOOKUP($M843,all_tags[other],1,FALSE),""),
IFERROR(VLOOKUP($N843,all_tags[other],1,FALSE),""),
IFERROR(VLOOKUP($O843,all_tags[other],1,FALSE),"")
)</f>
        <v/>
      </c>
      <c r="AL843" t="str">
        <f t="shared" si="13"/>
        <v>course;tutorial;data-viz</v>
      </c>
    </row>
    <row r="844" spans="1:38" x14ac:dyDescent="0.25">
      <c r="A844" t="str">
        <f>source_data[[#This Row],[link_id]]</f>
        <v>L01752</v>
      </c>
      <c r="B844" t="str">
        <f>source_data[[#This Row],[link]]</f>
        <v>https://www.freecodecamp.org/news/how-to-build-a-quiz-app-using-react-and-typescript/</v>
      </c>
      <c r="C844" t="str">
        <f>source_data[[#This Row],[article_title]]</f>
        <v>How to build a Quiz app using React and TypeScript</v>
      </c>
      <c r="D844" t="str">
        <f>source_data[[#This Row],[concatenate]]</f>
        <v>course;video;development</v>
      </c>
      <c r="E844">
        <f>source_data[[#This Row],[tag_count]]</f>
        <v>3</v>
      </c>
      <c r="F844" t="str" cm="1">
        <f t="array" ref="F844:H844">_xlfn.TEXTSPLIT(Table5[[#This Row],[concatenate]],";")</f>
        <v>course</v>
      </c>
      <c r="G844" t="str">
        <v>video</v>
      </c>
      <c r="H844" t="str">
        <v>development</v>
      </c>
      <c r="Q844">
        <f>IF(ISBLANK(F844),-1,COUNTIF(all_tags[],F844)-COUNTIF(all_tags[category],F844))</f>
        <v>1</v>
      </c>
      <c r="R844">
        <f>IF(ISBLANK(G844),-1,COUNTIF(all_tags[],G844)-COUNTIF(all_tags[category],G844))</f>
        <v>1</v>
      </c>
      <c r="S844">
        <f>IF(ISBLANK(H844),-1,COUNTIF(all_tags[],H844)-COUNTIF(all_tags[category],H844))</f>
        <v>1</v>
      </c>
      <c r="T844">
        <f>IF(ISBLANK(I844),-1,COUNTIF(all_tags[],I844)-COUNTIF(all_tags[category],I844))</f>
        <v>-1</v>
      </c>
      <c r="U844">
        <f>IF(ISBLANK(J844),-1,COUNTIF(all_tags[],J844)-COUNTIF(all_tags[category],J844))</f>
        <v>-1</v>
      </c>
      <c r="V844">
        <f>IF(ISBLANK(K844),-1,COUNTIF(all_tags[],K844)-COUNTIF(all_tags[category],K844))</f>
        <v>-1</v>
      </c>
      <c r="W844">
        <f>IF(ISBLANK(L844),-1,COUNTIF(all_tags[],L844)-COUNTIF(all_tags[category],L844))</f>
        <v>-1</v>
      </c>
      <c r="X844">
        <f>IF(ISBLANK(M844),-1,COUNTIF(all_tags[],M844)-COUNTIF(all_tags[category],M844))</f>
        <v>-1</v>
      </c>
      <c r="Y844">
        <f>IF(ISBLANK(N844),-1,COUNTIF(all_tags[],N844)-COUNTIF(all_tags[category],N844))</f>
        <v>-1</v>
      </c>
      <c r="Z844">
        <f>IF(ISBLANK(O844),-1,COUNTIF(all_tags[],O844)-COUNTIF(all_tags[category],O844))</f>
        <v>-1</v>
      </c>
      <c r="AB844" t="str">
        <f>Table5[[#This Row],[link_id]]</f>
        <v>L01752</v>
      </c>
      <c r="AC844" s="5" t="str">
        <f>_xlfn.TEXTJOIN("#",TRUE,
IFERROR(VLOOKUP($F844,all_tags[format],1,FALSE),""),
IFERROR(VLOOKUP($G844,all_tags[format],1,FALSE),""),
IFERROR(VLOOKUP($H844,all_tags[format],1,FALSE),""),
IFERROR(VLOOKUP($I844,all_tags[format],1,FALSE),""),
IFERROR(VLOOKUP($J844,all_tags[format],1,FALSE),""),
IFERROR(VLOOKUP($K844,all_tags[format],1,FALSE),""),
IFERROR(VLOOKUP($L844,all_tags[format],1,FALSE),""),
IFERROR(VLOOKUP($M844,all_tags[format],1,FALSE),""),
IFERROR(VLOOKUP($N844,all_tags[format],1,FALSE),""),
IFERROR(VLOOKUP($O844,all_tags[format],1,FALSE),"")
)</f>
        <v>course#video</v>
      </c>
      <c r="AD844" s="5" t="str">
        <f>_xlfn.TEXTJOIN("#",TRUE,
IFERROR(VLOOKUP($F844,all_tags[type],1,FALSE),""),
IFERROR(VLOOKUP($G844,all_tags[type],1,FALSE),""),
IFERROR(VLOOKUP($H844,all_tags[type],1,FALSE),""),
IFERROR(VLOOKUP($I844,all_tags[type],1,FALSE),""),
IFERROR(VLOOKUP($J844,all_tags[type],1,FALSE),""),
IFERROR(VLOOKUP($K844,all_tags[type],1,FALSE),""),
IFERROR(VLOOKUP($L844,all_tags[type],1,FALSE),""),
IFERROR(VLOOKUP($M844,all_tags[type],1,FALSE),""),
IFERROR(VLOOKUP($N844,all_tags[type],1,FALSE),""),
IFERROR(VLOOKUP($O844,all_tags[type],1,FALSE),"")
)</f>
        <v/>
      </c>
      <c r="AE844" s="5" t="str">
        <f>_xlfn.TEXTJOIN("#",TRUE,
IFERROR(VLOOKUP($F844,all_tags[level],1,FALSE),""),
IFERROR(VLOOKUP($G844,all_tags[level],1,FALSE),""),
IFERROR(VLOOKUP($H844,all_tags[level],1,FALSE),""),
IFERROR(VLOOKUP($I844,all_tags[level],1,FALSE),""),
IFERROR(VLOOKUP($J844,all_tags[level],1,FALSE),""),
IFERROR(VLOOKUP($K844,all_tags[level],1,FALSE),""),
IFERROR(VLOOKUP($L844,all_tags[level],1,FALSE),""),
IFERROR(VLOOKUP($M844,all_tags[level],1,FALSE),""),
IFERROR(VLOOKUP($N844,all_tags[level],1,FALSE),""),
IFERROR(VLOOKUP($O844,all_tags[level],1,FALSE),"")
)</f>
        <v/>
      </c>
      <c r="AF844" s="5" t="str">
        <f>_xlfn.TEXTJOIN("#",TRUE,
IFERROR(VLOOKUP($F844,all_tags[style],1,FALSE),""),
IFERROR(VLOOKUP($G844,all_tags[style],1,FALSE),""),
IFERROR(VLOOKUP($H844,all_tags[style],1,FALSE),""),
IFERROR(VLOOKUP($I844,all_tags[style],1,FALSE),""),
IFERROR(VLOOKUP($J844,all_tags[style],1,FALSE),""),
IFERROR(VLOOKUP($K844,all_tags[style],1,FALSE),""),
IFERROR(VLOOKUP($L844,all_tags[style],1,FALSE),""),
IFERROR(VLOOKUP($M844,all_tags[style],1,FALSE),""),
IFERROR(VLOOKUP($N844,all_tags[style],1,FALSE),""),
IFERROR(VLOOKUP($O844,all_tags[style],1,FALSE),"")
)</f>
        <v/>
      </c>
      <c r="AG844" s="5" t="str">
        <f>_xlfn.TEXTJOIN("#",TRUE,
IFERROR(VLOOKUP($F844,all_tags[theme],1,FALSE),""),
IFERROR(VLOOKUP($G844,all_tags[theme],1,FALSE),""),
IFERROR(VLOOKUP($H844,all_tags[theme],1,FALSE),""),
IFERROR(VLOOKUP($I844,all_tags[theme],1,FALSE),""),
IFERROR(VLOOKUP($J844,all_tags[theme],1,FALSE),""),
IFERROR(VLOOKUP($K844,all_tags[theme],1,FALSE),""),
IFERROR(VLOOKUP($L844,all_tags[theme],1,FALSE),""),
IFERROR(VLOOKUP($M844,all_tags[theme],1,FALSE),""),
IFERROR(VLOOKUP($N844,all_tags[theme],1,FALSE),""),
IFERROR(VLOOKUP($O844,all_tags[theme],1,FALSE),"")
)</f>
        <v/>
      </c>
      <c r="AH844" s="5" t="str">
        <f>_xlfn.TEXTJOIN("#",TRUE,
IFERROR(VLOOKUP($F844,all_tags[topic],1,FALSE),""),
IFERROR(VLOOKUP($G844,all_tags[topic],1,FALSE),""),
IFERROR(VLOOKUP($H844,all_tags[topic],1,FALSE),""),
IFERROR(VLOOKUP($I844,all_tags[topic],1,FALSE),""),
IFERROR(VLOOKUP($J844,all_tags[topic],1,FALSE),""),
IFERROR(VLOOKUP($K844,all_tags[topic],1,FALSE),""),
IFERROR(VLOOKUP($L844,all_tags[topic],1,FALSE),""),
IFERROR(VLOOKUP($M844,all_tags[topic],1,FALSE),""),
IFERROR(VLOOKUP($N844,all_tags[topic],1,FALSE),""),
IFERROR(VLOOKUP($O844,all_tags[topic],1,FALSE),"")
)</f>
        <v/>
      </c>
      <c r="AI844" s="5" t="str">
        <f>_xlfn.TEXTJOIN("#",TRUE,
IFERROR(VLOOKUP($F844,all_tags[area],1,FALSE),""),
IFERROR(VLOOKUP($G844,all_tags[area],1,FALSE),""),
IFERROR(VLOOKUP($H844,all_tags[area],1,FALSE),""),
IFERROR(VLOOKUP($I844,all_tags[area],1,FALSE),""),
IFERROR(VLOOKUP($J844,all_tags[area],1,FALSE),""),
IFERROR(VLOOKUP($K844,all_tags[area],1,FALSE),""),
IFERROR(VLOOKUP($L844,all_tags[area],1,FALSE),""),
IFERROR(VLOOKUP($M844,all_tags[area],1,FALSE),""),
IFERROR(VLOOKUP($N844,all_tags[area],1,FALSE),""),
IFERROR(VLOOKUP($O844,all_tags[area],1,FALSE),"")
)</f>
        <v>development</v>
      </c>
      <c r="AJ844" s="5" t="str">
        <f>_xlfn.TEXTJOIN("#",TRUE,
IFERROR(VLOOKUP($F844,all_tags[technology],1,FALSE),""),
IFERROR(VLOOKUP($G844,all_tags[technology],1,FALSE),""),
IFERROR(VLOOKUP($H844,all_tags[technology],1,FALSE),""),
IFERROR(VLOOKUP($I844,all_tags[technology],1,FALSE),""),
IFERROR(VLOOKUP($J844,all_tags[technology],1,FALSE),""),
IFERROR(VLOOKUP($K844,all_tags[technology],1,FALSE),""),
IFERROR(VLOOKUP($L844,all_tags[technology],1,FALSE),""),
IFERROR(VLOOKUP($M844,all_tags[technology],1,FALSE),""),
IFERROR(VLOOKUP($N844,all_tags[technology],1,FALSE),""),
IFERROR(VLOOKUP($O844,all_tags[technology],1,FALSE),"")
)</f>
        <v/>
      </c>
      <c r="AK844" s="5" t="str">
        <f>_xlfn.TEXTJOIN("#",TRUE,
IFERROR(VLOOKUP($F844,all_tags[other],1,FALSE),""),
IFERROR(VLOOKUP($G844,all_tags[other],1,FALSE),""),
IFERROR(VLOOKUP($H844,all_tags[other],1,FALSE),""),
IFERROR(VLOOKUP($I844,all_tags[other],1,FALSE),""),
IFERROR(VLOOKUP($J844,all_tags[other],1,FALSE),""),
IFERROR(VLOOKUP($K844,all_tags[other],1,FALSE),""),
IFERROR(VLOOKUP($L844,all_tags[other],1,FALSE),""),
IFERROR(VLOOKUP($M844,all_tags[other],1,FALSE),""),
IFERROR(VLOOKUP($N844,all_tags[other],1,FALSE),""),
IFERROR(VLOOKUP($O844,all_tags[other],1,FALSE),"")
)</f>
        <v/>
      </c>
      <c r="AL844" t="str">
        <f t="shared" si="13"/>
        <v>course;video;development</v>
      </c>
    </row>
    <row r="845" spans="1:38" x14ac:dyDescent="0.25">
      <c r="A845" t="str">
        <f>source_data[[#This Row],[link_id]]</f>
        <v>L01753</v>
      </c>
      <c r="B845" t="str">
        <f>source_data[[#This Row],[link]]</f>
        <v>https://canvas.stanford.edu/courses/114221</v>
      </c>
      <c r="C845" t="str">
        <f>source_data[[#This Row],[article_title]]</f>
        <v>Value of Data and AI</v>
      </c>
      <c r="D845" t="str">
        <f>source_data[[#This Row],[concatenate]]</f>
        <v>course;concept;benefit;ai</v>
      </c>
      <c r="E845">
        <f>source_data[[#This Row],[tag_count]]</f>
        <v>4</v>
      </c>
      <c r="F845" t="str" cm="1">
        <f t="array" ref="F845:I845">_xlfn.TEXTSPLIT(Table5[[#This Row],[concatenate]],";")</f>
        <v>course</v>
      </c>
      <c r="G845" t="str">
        <v>concept</v>
      </c>
      <c r="H845" t="str">
        <v>benefit</v>
      </c>
      <c r="I845" t="str">
        <v>ai</v>
      </c>
      <c r="Q845">
        <f>IF(ISBLANK(F845),-1,COUNTIF(all_tags[],F845)-COUNTIF(all_tags[category],F845))</f>
        <v>1</v>
      </c>
      <c r="R845">
        <f>IF(ISBLANK(G845),-1,COUNTIF(all_tags[],G845)-COUNTIF(all_tags[category],G845))</f>
        <v>1</v>
      </c>
      <c r="S845">
        <f>IF(ISBLANK(H845),-1,COUNTIF(all_tags[],H845)-COUNTIF(all_tags[category],H845))</f>
        <v>1</v>
      </c>
      <c r="T845">
        <f>IF(ISBLANK(I845),-1,COUNTIF(all_tags[],I845)-COUNTIF(all_tags[category],I845))</f>
        <v>1</v>
      </c>
      <c r="U845">
        <f>IF(ISBLANK(J845),-1,COUNTIF(all_tags[],J845)-COUNTIF(all_tags[category],J845))</f>
        <v>-1</v>
      </c>
      <c r="V845">
        <f>IF(ISBLANK(K845),-1,COUNTIF(all_tags[],K845)-COUNTIF(all_tags[category],K845))</f>
        <v>-1</v>
      </c>
      <c r="W845">
        <f>IF(ISBLANK(L845),-1,COUNTIF(all_tags[],L845)-COUNTIF(all_tags[category],L845))</f>
        <v>-1</v>
      </c>
      <c r="X845">
        <f>IF(ISBLANK(M845),-1,COUNTIF(all_tags[],M845)-COUNTIF(all_tags[category],M845))</f>
        <v>-1</v>
      </c>
      <c r="Y845">
        <f>IF(ISBLANK(N845),-1,COUNTIF(all_tags[],N845)-COUNTIF(all_tags[category],N845))</f>
        <v>-1</v>
      </c>
      <c r="Z845">
        <f>IF(ISBLANK(O845),-1,COUNTIF(all_tags[],O845)-COUNTIF(all_tags[category],O845))</f>
        <v>-1</v>
      </c>
      <c r="AB845" t="str">
        <f>Table5[[#This Row],[link_id]]</f>
        <v>L01753</v>
      </c>
      <c r="AC845" s="5" t="str">
        <f>_xlfn.TEXTJOIN("#",TRUE,
IFERROR(VLOOKUP($F845,all_tags[format],1,FALSE),""),
IFERROR(VLOOKUP($G845,all_tags[format],1,FALSE),""),
IFERROR(VLOOKUP($H845,all_tags[format],1,FALSE),""),
IFERROR(VLOOKUP($I845,all_tags[format],1,FALSE),""),
IFERROR(VLOOKUP($J845,all_tags[format],1,FALSE),""),
IFERROR(VLOOKUP($K845,all_tags[format],1,FALSE),""),
IFERROR(VLOOKUP($L845,all_tags[format],1,FALSE),""),
IFERROR(VLOOKUP($M845,all_tags[format],1,FALSE),""),
IFERROR(VLOOKUP($N845,all_tags[format],1,FALSE),""),
IFERROR(VLOOKUP($O845,all_tags[format],1,FALSE),"")
)</f>
        <v>course</v>
      </c>
      <c r="AD845" s="5" t="str">
        <f>_xlfn.TEXTJOIN("#",TRUE,
IFERROR(VLOOKUP($F845,all_tags[type],1,FALSE),""),
IFERROR(VLOOKUP($G845,all_tags[type],1,FALSE),""),
IFERROR(VLOOKUP($H845,all_tags[type],1,FALSE),""),
IFERROR(VLOOKUP($I845,all_tags[type],1,FALSE),""),
IFERROR(VLOOKUP($J845,all_tags[type],1,FALSE),""),
IFERROR(VLOOKUP($K845,all_tags[type],1,FALSE),""),
IFERROR(VLOOKUP($L845,all_tags[type],1,FALSE),""),
IFERROR(VLOOKUP($M845,all_tags[type],1,FALSE),""),
IFERROR(VLOOKUP($N845,all_tags[type],1,FALSE),""),
IFERROR(VLOOKUP($O845,all_tags[type],1,FALSE),"")
)</f>
        <v/>
      </c>
      <c r="AE845" s="5" t="str">
        <f>_xlfn.TEXTJOIN("#",TRUE,
IFERROR(VLOOKUP($F845,all_tags[level],1,FALSE),""),
IFERROR(VLOOKUP($G845,all_tags[level],1,FALSE),""),
IFERROR(VLOOKUP($H845,all_tags[level],1,FALSE),""),
IFERROR(VLOOKUP($I845,all_tags[level],1,FALSE),""),
IFERROR(VLOOKUP($J845,all_tags[level],1,FALSE),""),
IFERROR(VLOOKUP($K845,all_tags[level],1,FALSE),""),
IFERROR(VLOOKUP($L845,all_tags[level],1,FALSE),""),
IFERROR(VLOOKUP($M845,all_tags[level],1,FALSE),""),
IFERROR(VLOOKUP($N845,all_tags[level],1,FALSE),""),
IFERROR(VLOOKUP($O845,all_tags[level],1,FALSE),"")
)</f>
        <v/>
      </c>
      <c r="AF845" s="5" t="str">
        <f>_xlfn.TEXTJOIN("#",TRUE,
IFERROR(VLOOKUP($F845,all_tags[style],1,FALSE),""),
IFERROR(VLOOKUP($G845,all_tags[style],1,FALSE),""),
IFERROR(VLOOKUP($H845,all_tags[style],1,FALSE),""),
IFERROR(VLOOKUP($I845,all_tags[style],1,FALSE),""),
IFERROR(VLOOKUP($J845,all_tags[style],1,FALSE),""),
IFERROR(VLOOKUP($K845,all_tags[style],1,FALSE),""),
IFERROR(VLOOKUP($L845,all_tags[style],1,FALSE),""),
IFERROR(VLOOKUP($M845,all_tags[style],1,FALSE),""),
IFERROR(VLOOKUP($N845,all_tags[style],1,FALSE),""),
IFERROR(VLOOKUP($O845,all_tags[style],1,FALSE),"")
)</f>
        <v/>
      </c>
      <c r="AG845" s="5" t="str">
        <f>_xlfn.TEXTJOIN("#",TRUE,
IFERROR(VLOOKUP($F845,all_tags[theme],1,FALSE),""),
IFERROR(VLOOKUP($G845,all_tags[theme],1,FALSE),""),
IFERROR(VLOOKUP($H845,all_tags[theme],1,FALSE),""),
IFERROR(VLOOKUP($I845,all_tags[theme],1,FALSE),""),
IFERROR(VLOOKUP($J845,all_tags[theme],1,FALSE),""),
IFERROR(VLOOKUP($K845,all_tags[theme],1,FALSE),""),
IFERROR(VLOOKUP($L845,all_tags[theme],1,FALSE),""),
IFERROR(VLOOKUP($M845,all_tags[theme],1,FALSE),""),
IFERROR(VLOOKUP($N845,all_tags[theme],1,FALSE),""),
IFERROR(VLOOKUP($O845,all_tags[theme],1,FALSE),"")
)</f>
        <v/>
      </c>
      <c r="AH845" s="5" t="str">
        <f>_xlfn.TEXTJOIN("#",TRUE,
IFERROR(VLOOKUP($F845,all_tags[topic],1,FALSE),""),
IFERROR(VLOOKUP($G845,all_tags[topic],1,FALSE),""),
IFERROR(VLOOKUP($H845,all_tags[topic],1,FALSE),""),
IFERROR(VLOOKUP($I845,all_tags[topic],1,FALSE),""),
IFERROR(VLOOKUP($J845,all_tags[topic],1,FALSE),""),
IFERROR(VLOOKUP($K845,all_tags[topic],1,FALSE),""),
IFERROR(VLOOKUP($L845,all_tags[topic],1,FALSE),""),
IFERROR(VLOOKUP($M845,all_tags[topic],1,FALSE),""),
IFERROR(VLOOKUP($N845,all_tags[topic],1,FALSE),""),
IFERROR(VLOOKUP($O845,all_tags[topic],1,FALSE),"")
)</f>
        <v>concept#benefit</v>
      </c>
      <c r="AI845" s="5" t="str">
        <f>_xlfn.TEXTJOIN("#",TRUE,
IFERROR(VLOOKUP($F845,all_tags[area],1,FALSE),""),
IFERROR(VLOOKUP($G845,all_tags[area],1,FALSE),""),
IFERROR(VLOOKUP($H845,all_tags[area],1,FALSE),""),
IFERROR(VLOOKUP($I845,all_tags[area],1,FALSE),""),
IFERROR(VLOOKUP($J845,all_tags[area],1,FALSE),""),
IFERROR(VLOOKUP($K845,all_tags[area],1,FALSE),""),
IFERROR(VLOOKUP($L845,all_tags[area],1,FALSE),""),
IFERROR(VLOOKUP($M845,all_tags[area],1,FALSE),""),
IFERROR(VLOOKUP($N845,all_tags[area],1,FALSE),""),
IFERROR(VLOOKUP($O845,all_tags[area],1,FALSE),"")
)</f>
        <v>ai</v>
      </c>
      <c r="AJ845" s="5" t="str">
        <f>_xlfn.TEXTJOIN("#",TRUE,
IFERROR(VLOOKUP($F845,all_tags[technology],1,FALSE),""),
IFERROR(VLOOKUP($G845,all_tags[technology],1,FALSE),""),
IFERROR(VLOOKUP($H845,all_tags[technology],1,FALSE),""),
IFERROR(VLOOKUP($I845,all_tags[technology],1,FALSE),""),
IFERROR(VLOOKUP($J845,all_tags[technology],1,FALSE),""),
IFERROR(VLOOKUP($K845,all_tags[technology],1,FALSE),""),
IFERROR(VLOOKUP($L845,all_tags[technology],1,FALSE),""),
IFERROR(VLOOKUP($M845,all_tags[technology],1,FALSE),""),
IFERROR(VLOOKUP($N845,all_tags[technology],1,FALSE),""),
IFERROR(VLOOKUP($O845,all_tags[technology],1,FALSE),"")
)</f>
        <v/>
      </c>
      <c r="AK845" s="5" t="str">
        <f>_xlfn.TEXTJOIN("#",TRUE,
IFERROR(VLOOKUP($F845,all_tags[other],1,FALSE),""),
IFERROR(VLOOKUP($G845,all_tags[other],1,FALSE),""),
IFERROR(VLOOKUP($H845,all_tags[other],1,FALSE),""),
IFERROR(VLOOKUP($I845,all_tags[other],1,FALSE),""),
IFERROR(VLOOKUP($J845,all_tags[other],1,FALSE),""),
IFERROR(VLOOKUP($K845,all_tags[other],1,FALSE),""),
IFERROR(VLOOKUP($L845,all_tags[other],1,FALSE),""),
IFERROR(VLOOKUP($M845,all_tags[other],1,FALSE),""),
IFERROR(VLOOKUP($N845,all_tags[other],1,FALSE),""),
IFERROR(VLOOKUP($O845,all_tags[other],1,FALSE),"")
)</f>
        <v/>
      </c>
      <c r="AL845" t="str">
        <f t="shared" si="13"/>
        <v>course;concept;benefit;ai</v>
      </c>
    </row>
    <row r="846" spans="1:38" x14ac:dyDescent="0.25">
      <c r="A846" t="str">
        <f>source_data[[#This Row],[link_id]]</f>
        <v>L01754</v>
      </c>
      <c r="B846" t="str">
        <f>source_data[[#This Row],[link]]</f>
        <v>https://towardsdatascience.com/temporal-graph-networks-ab8f327f2efe</v>
      </c>
      <c r="C846" t="str">
        <f>source_data[[#This Row],[article_title]]</f>
        <v>Temporal Graph Networks</v>
      </c>
      <c r="D846" t="str">
        <f>source_data[[#This Row],[concatenate]]</f>
        <v>post;data-viz;technique;graph;network-graph</v>
      </c>
      <c r="E846">
        <f>source_data[[#This Row],[tag_count]]</f>
        <v>5</v>
      </c>
      <c r="F846" t="str" cm="1">
        <f t="array" ref="F846:J846">_xlfn.TEXTSPLIT(Table5[[#This Row],[concatenate]],";")</f>
        <v>post</v>
      </c>
      <c r="G846" t="str">
        <v>data-viz</v>
      </c>
      <c r="H846" t="str">
        <v>technique</v>
      </c>
      <c r="I846" t="str">
        <v>graph</v>
      </c>
      <c r="J846" t="str">
        <v>network-graph</v>
      </c>
      <c r="Q846">
        <f>IF(ISBLANK(F846),-1,COUNTIF(all_tags[],F846)-COUNTIF(all_tags[category],F846))</f>
        <v>1</v>
      </c>
      <c r="R846">
        <f>IF(ISBLANK(G846),-1,COUNTIF(all_tags[],G846)-COUNTIF(all_tags[category],G846))</f>
        <v>1</v>
      </c>
      <c r="S846">
        <f>IF(ISBLANK(H846),-1,COUNTIF(all_tags[],H846)-COUNTIF(all_tags[category],H846))</f>
        <v>1</v>
      </c>
      <c r="T846">
        <f>IF(ISBLANK(I846),-1,COUNTIF(all_tags[],I846)-COUNTIF(all_tags[category],I846))</f>
        <v>1</v>
      </c>
      <c r="U846">
        <f>IF(ISBLANK(J846),-1,COUNTIF(all_tags[],J846)-COUNTIF(all_tags[category],J846))</f>
        <v>1</v>
      </c>
      <c r="V846">
        <f>IF(ISBLANK(K846),-1,COUNTIF(all_tags[],K846)-COUNTIF(all_tags[category],K846))</f>
        <v>-1</v>
      </c>
      <c r="W846">
        <f>IF(ISBLANK(L846),-1,COUNTIF(all_tags[],L846)-COUNTIF(all_tags[category],L846))</f>
        <v>-1</v>
      </c>
      <c r="X846">
        <f>IF(ISBLANK(M846),-1,COUNTIF(all_tags[],M846)-COUNTIF(all_tags[category],M846))</f>
        <v>-1</v>
      </c>
      <c r="Y846">
        <f>IF(ISBLANK(N846),-1,COUNTIF(all_tags[],N846)-COUNTIF(all_tags[category],N846))</f>
        <v>-1</v>
      </c>
      <c r="Z846">
        <f>IF(ISBLANK(O846),-1,COUNTIF(all_tags[],O846)-COUNTIF(all_tags[category],O846))</f>
        <v>-1</v>
      </c>
      <c r="AB846" t="str">
        <f>Table5[[#This Row],[link_id]]</f>
        <v>L01754</v>
      </c>
      <c r="AC846" s="5" t="str">
        <f>_xlfn.TEXTJOIN("#",TRUE,
IFERROR(VLOOKUP($F846,all_tags[format],1,FALSE),""),
IFERROR(VLOOKUP($G846,all_tags[format],1,FALSE),""),
IFERROR(VLOOKUP($H846,all_tags[format],1,FALSE),""),
IFERROR(VLOOKUP($I846,all_tags[format],1,FALSE),""),
IFERROR(VLOOKUP($J846,all_tags[format],1,FALSE),""),
IFERROR(VLOOKUP($K846,all_tags[format],1,FALSE),""),
IFERROR(VLOOKUP($L846,all_tags[format],1,FALSE),""),
IFERROR(VLOOKUP($M846,all_tags[format],1,FALSE),""),
IFERROR(VLOOKUP($N846,all_tags[format],1,FALSE),""),
IFERROR(VLOOKUP($O846,all_tags[format],1,FALSE),"")
)</f>
        <v>post</v>
      </c>
      <c r="AD846" s="5" t="str">
        <f>_xlfn.TEXTJOIN("#",TRUE,
IFERROR(VLOOKUP($F846,all_tags[type],1,FALSE),""),
IFERROR(VLOOKUP($G846,all_tags[type],1,FALSE),""),
IFERROR(VLOOKUP($H846,all_tags[type],1,FALSE),""),
IFERROR(VLOOKUP($I846,all_tags[type],1,FALSE),""),
IFERROR(VLOOKUP($J846,all_tags[type],1,FALSE),""),
IFERROR(VLOOKUP($K846,all_tags[type],1,FALSE),""),
IFERROR(VLOOKUP($L846,all_tags[type],1,FALSE),""),
IFERROR(VLOOKUP($M846,all_tags[type],1,FALSE),""),
IFERROR(VLOOKUP($N846,all_tags[type],1,FALSE),""),
IFERROR(VLOOKUP($O846,all_tags[type],1,FALSE),"")
)</f>
        <v/>
      </c>
      <c r="AE846" s="5" t="str">
        <f>_xlfn.TEXTJOIN("#",TRUE,
IFERROR(VLOOKUP($F846,all_tags[level],1,FALSE),""),
IFERROR(VLOOKUP($G846,all_tags[level],1,FALSE),""),
IFERROR(VLOOKUP($H846,all_tags[level],1,FALSE),""),
IFERROR(VLOOKUP($I846,all_tags[level],1,FALSE),""),
IFERROR(VLOOKUP($J846,all_tags[level],1,FALSE),""),
IFERROR(VLOOKUP($K846,all_tags[level],1,FALSE),""),
IFERROR(VLOOKUP($L846,all_tags[level],1,FALSE),""),
IFERROR(VLOOKUP($M846,all_tags[level],1,FALSE),""),
IFERROR(VLOOKUP($N846,all_tags[level],1,FALSE),""),
IFERROR(VLOOKUP($O846,all_tags[level],1,FALSE),"")
)</f>
        <v/>
      </c>
      <c r="AF846" s="5" t="str">
        <f>_xlfn.TEXTJOIN("#",TRUE,
IFERROR(VLOOKUP($F846,all_tags[style],1,FALSE),""),
IFERROR(VLOOKUP($G846,all_tags[style],1,FALSE),""),
IFERROR(VLOOKUP($H846,all_tags[style],1,FALSE),""),
IFERROR(VLOOKUP($I846,all_tags[style],1,FALSE),""),
IFERROR(VLOOKUP($J846,all_tags[style],1,FALSE),""),
IFERROR(VLOOKUP($K846,all_tags[style],1,FALSE),""),
IFERROR(VLOOKUP($L846,all_tags[style],1,FALSE),""),
IFERROR(VLOOKUP($M846,all_tags[style],1,FALSE),""),
IFERROR(VLOOKUP($N846,all_tags[style],1,FALSE),""),
IFERROR(VLOOKUP($O846,all_tags[style],1,FALSE),"")
)</f>
        <v/>
      </c>
      <c r="AG846" s="5" t="str">
        <f>_xlfn.TEXTJOIN("#",TRUE,
IFERROR(VLOOKUP($F846,all_tags[theme],1,FALSE),""),
IFERROR(VLOOKUP($G846,all_tags[theme],1,FALSE),""),
IFERROR(VLOOKUP($H846,all_tags[theme],1,FALSE),""),
IFERROR(VLOOKUP($I846,all_tags[theme],1,FALSE),""),
IFERROR(VLOOKUP($J846,all_tags[theme],1,FALSE),""),
IFERROR(VLOOKUP($K846,all_tags[theme],1,FALSE),""),
IFERROR(VLOOKUP($L846,all_tags[theme],1,FALSE),""),
IFERROR(VLOOKUP($M846,all_tags[theme],1,FALSE),""),
IFERROR(VLOOKUP($N846,all_tags[theme],1,FALSE),""),
IFERROR(VLOOKUP($O846,all_tags[theme],1,FALSE),"")
)</f>
        <v>data-viz</v>
      </c>
      <c r="AH846" s="5" t="str">
        <f>_xlfn.TEXTJOIN("#",TRUE,
IFERROR(VLOOKUP($F846,all_tags[topic],1,FALSE),""),
IFERROR(VLOOKUP($G846,all_tags[topic],1,FALSE),""),
IFERROR(VLOOKUP($H846,all_tags[topic],1,FALSE),""),
IFERROR(VLOOKUP($I846,all_tags[topic],1,FALSE),""),
IFERROR(VLOOKUP($J846,all_tags[topic],1,FALSE),""),
IFERROR(VLOOKUP($K846,all_tags[topic],1,FALSE),""),
IFERROR(VLOOKUP($L846,all_tags[topic],1,FALSE),""),
IFERROR(VLOOKUP($M846,all_tags[topic],1,FALSE),""),
IFERROR(VLOOKUP($N846,all_tags[topic],1,FALSE),""),
IFERROR(VLOOKUP($O846,all_tags[topic],1,FALSE),"")
)</f>
        <v>technique</v>
      </c>
      <c r="AI846" s="5" t="str">
        <f>_xlfn.TEXTJOIN("#",TRUE,
IFERROR(VLOOKUP($F846,all_tags[area],1,FALSE),""),
IFERROR(VLOOKUP($G846,all_tags[area],1,FALSE),""),
IFERROR(VLOOKUP($H846,all_tags[area],1,FALSE),""),
IFERROR(VLOOKUP($I846,all_tags[area],1,FALSE),""),
IFERROR(VLOOKUP($J846,all_tags[area],1,FALSE),""),
IFERROR(VLOOKUP($K846,all_tags[area],1,FALSE),""),
IFERROR(VLOOKUP($L846,all_tags[area],1,FALSE),""),
IFERROR(VLOOKUP($M846,all_tags[area],1,FALSE),""),
IFERROR(VLOOKUP($N846,all_tags[area],1,FALSE),""),
IFERROR(VLOOKUP($O846,all_tags[area],1,FALSE),"")
)</f>
        <v>graph#network-graph</v>
      </c>
      <c r="AJ846" s="5" t="str">
        <f>_xlfn.TEXTJOIN("#",TRUE,
IFERROR(VLOOKUP($F846,all_tags[technology],1,FALSE),""),
IFERROR(VLOOKUP($G846,all_tags[technology],1,FALSE),""),
IFERROR(VLOOKUP($H846,all_tags[technology],1,FALSE),""),
IFERROR(VLOOKUP($I846,all_tags[technology],1,FALSE),""),
IFERROR(VLOOKUP($J846,all_tags[technology],1,FALSE),""),
IFERROR(VLOOKUP($K846,all_tags[technology],1,FALSE),""),
IFERROR(VLOOKUP($L846,all_tags[technology],1,FALSE),""),
IFERROR(VLOOKUP($M846,all_tags[technology],1,FALSE),""),
IFERROR(VLOOKUP($N846,all_tags[technology],1,FALSE),""),
IFERROR(VLOOKUP($O846,all_tags[technology],1,FALSE),"")
)</f>
        <v/>
      </c>
      <c r="AK846" s="5" t="str">
        <f>_xlfn.TEXTJOIN("#",TRUE,
IFERROR(VLOOKUP($F846,all_tags[other],1,FALSE),""),
IFERROR(VLOOKUP($G846,all_tags[other],1,FALSE),""),
IFERROR(VLOOKUP($H846,all_tags[other],1,FALSE),""),
IFERROR(VLOOKUP($I846,all_tags[other],1,FALSE),""),
IFERROR(VLOOKUP($J846,all_tags[other],1,FALSE),""),
IFERROR(VLOOKUP($K846,all_tags[other],1,FALSE),""),
IFERROR(VLOOKUP($L846,all_tags[other],1,FALSE),""),
IFERROR(VLOOKUP($M846,all_tags[other],1,FALSE),""),
IFERROR(VLOOKUP($N846,all_tags[other],1,FALSE),""),
IFERROR(VLOOKUP($O846,all_tags[other],1,FALSE),"")
)</f>
        <v/>
      </c>
      <c r="AL846" t="str">
        <f t="shared" si="13"/>
        <v>post;data-viz;technique;graph;network-graph</v>
      </c>
    </row>
    <row r="847" spans="1:38" ht="30" x14ac:dyDescent="0.25">
      <c r="A847" t="str">
        <f>source_data[[#This Row],[link_id]]</f>
        <v>L01755</v>
      </c>
      <c r="B847" t="str">
        <f>source_data[[#This Row],[link]]</f>
        <v>https://www.anychart.com/blog/2020/07/22/network-graph-javascript/</v>
      </c>
      <c r="C847" t="str">
        <f>source_data[[#This Row],[article_title]]</f>
        <v>How to Create JavaScript Network Graph</v>
      </c>
      <c r="D847" t="str">
        <f>source_data[[#This Row],[concatenate]]</f>
        <v>post;how-to;data-viz;technique;technology;graph;chart;network-graph;javascript</v>
      </c>
      <c r="E847">
        <f>source_data[[#This Row],[tag_count]]</f>
        <v>7</v>
      </c>
      <c r="F847" t="str" cm="1">
        <f t="array" ref="F847:N847">_xlfn.TEXTSPLIT(Table5[[#This Row],[concatenate]],";")</f>
        <v>post</v>
      </c>
      <c r="G847" t="str">
        <v>how-to</v>
      </c>
      <c r="H847" t="str">
        <v>data-viz</v>
      </c>
      <c r="I847" t="str">
        <v>technique</v>
      </c>
      <c r="J847" t="str">
        <v>technology</v>
      </c>
      <c r="K847" t="str">
        <v>graph</v>
      </c>
      <c r="L847" t="str">
        <v>chart</v>
      </c>
      <c r="M847" t="str">
        <v>network-graph</v>
      </c>
      <c r="N847" t="str">
        <v>javascript</v>
      </c>
      <c r="Q847">
        <f>IF(ISBLANK(F847),-1,COUNTIF(all_tags[],F847)-COUNTIF(all_tags[category],F847))</f>
        <v>1</v>
      </c>
      <c r="R847">
        <f>IF(ISBLANK(G847),-1,COUNTIF(all_tags[],G847)-COUNTIF(all_tags[category],G847))</f>
        <v>1</v>
      </c>
      <c r="S847">
        <f>IF(ISBLANK(H847),-1,COUNTIF(all_tags[],H847)-COUNTIF(all_tags[category],H847))</f>
        <v>1</v>
      </c>
      <c r="T847">
        <f>IF(ISBLANK(I847),-1,COUNTIF(all_tags[],I847)-COUNTIF(all_tags[category],I847))</f>
        <v>1</v>
      </c>
      <c r="U847">
        <f>IF(ISBLANK(J847),-1,COUNTIF(all_tags[],J847)-COUNTIF(all_tags[category],J847))</f>
        <v>1</v>
      </c>
      <c r="V847">
        <f>IF(ISBLANK(K847),-1,COUNTIF(all_tags[],K847)-COUNTIF(all_tags[category],K847))</f>
        <v>1</v>
      </c>
      <c r="W847">
        <f>IF(ISBLANK(L847),-1,COUNTIF(all_tags[],L847)-COUNTIF(all_tags[category],L847))</f>
        <v>1</v>
      </c>
      <c r="X847">
        <f>IF(ISBLANK(M847),-1,COUNTIF(all_tags[],M847)-COUNTIF(all_tags[category],M847))</f>
        <v>1</v>
      </c>
      <c r="Y847">
        <f>IF(ISBLANK(N847),-1,COUNTIF(all_tags[],N847)-COUNTIF(all_tags[category],N847))</f>
        <v>1</v>
      </c>
      <c r="Z847">
        <f>IF(ISBLANK(O847),-1,COUNTIF(all_tags[],O847)-COUNTIF(all_tags[category],O847))</f>
        <v>-1</v>
      </c>
      <c r="AB847" t="str">
        <f>Table5[[#This Row],[link_id]]</f>
        <v>L01755</v>
      </c>
      <c r="AC847" s="5" t="str">
        <f>_xlfn.TEXTJOIN("#",TRUE,
IFERROR(VLOOKUP($F847,all_tags[format],1,FALSE),""),
IFERROR(VLOOKUP($G847,all_tags[format],1,FALSE),""),
IFERROR(VLOOKUP($H847,all_tags[format],1,FALSE),""),
IFERROR(VLOOKUP($I847,all_tags[format],1,FALSE),""),
IFERROR(VLOOKUP($J847,all_tags[format],1,FALSE),""),
IFERROR(VLOOKUP($K847,all_tags[format],1,FALSE),""),
IFERROR(VLOOKUP($L847,all_tags[format],1,FALSE),""),
IFERROR(VLOOKUP($M847,all_tags[format],1,FALSE),""),
IFERROR(VLOOKUP($N847,all_tags[format],1,FALSE),""),
IFERROR(VLOOKUP($O847,all_tags[format],1,FALSE),"")
)</f>
        <v>post</v>
      </c>
      <c r="AD847" s="5" t="str">
        <f>_xlfn.TEXTJOIN("#",TRUE,
IFERROR(VLOOKUP($F847,all_tags[type],1,FALSE),""),
IFERROR(VLOOKUP($G847,all_tags[type],1,FALSE),""),
IFERROR(VLOOKUP($H847,all_tags[type],1,FALSE),""),
IFERROR(VLOOKUP($I847,all_tags[type],1,FALSE),""),
IFERROR(VLOOKUP($J847,all_tags[type],1,FALSE),""),
IFERROR(VLOOKUP($K847,all_tags[type],1,FALSE),""),
IFERROR(VLOOKUP($L847,all_tags[type],1,FALSE),""),
IFERROR(VLOOKUP($M847,all_tags[type],1,FALSE),""),
IFERROR(VLOOKUP($N847,all_tags[type],1,FALSE),""),
IFERROR(VLOOKUP($O847,all_tags[type],1,FALSE),"")
)</f>
        <v>how-to</v>
      </c>
      <c r="AE847" s="5" t="str">
        <f>_xlfn.TEXTJOIN("#",TRUE,
IFERROR(VLOOKUP($F847,all_tags[level],1,FALSE),""),
IFERROR(VLOOKUP($G847,all_tags[level],1,FALSE),""),
IFERROR(VLOOKUP($H847,all_tags[level],1,FALSE),""),
IFERROR(VLOOKUP($I847,all_tags[level],1,FALSE),""),
IFERROR(VLOOKUP($J847,all_tags[level],1,FALSE),""),
IFERROR(VLOOKUP($K847,all_tags[level],1,FALSE),""),
IFERROR(VLOOKUP($L847,all_tags[level],1,FALSE),""),
IFERROR(VLOOKUP($M847,all_tags[level],1,FALSE),""),
IFERROR(VLOOKUP($N847,all_tags[level],1,FALSE),""),
IFERROR(VLOOKUP($O847,all_tags[level],1,FALSE),"")
)</f>
        <v/>
      </c>
      <c r="AF847" s="5" t="str">
        <f>_xlfn.TEXTJOIN("#",TRUE,
IFERROR(VLOOKUP($F847,all_tags[style],1,FALSE),""),
IFERROR(VLOOKUP($G847,all_tags[style],1,FALSE),""),
IFERROR(VLOOKUP($H847,all_tags[style],1,FALSE),""),
IFERROR(VLOOKUP($I847,all_tags[style],1,FALSE),""),
IFERROR(VLOOKUP($J847,all_tags[style],1,FALSE),""),
IFERROR(VLOOKUP($K847,all_tags[style],1,FALSE),""),
IFERROR(VLOOKUP($L847,all_tags[style],1,FALSE),""),
IFERROR(VLOOKUP($M847,all_tags[style],1,FALSE),""),
IFERROR(VLOOKUP($N847,all_tags[style],1,FALSE),""),
IFERROR(VLOOKUP($O847,all_tags[style],1,FALSE),"")
)</f>
        <v/>
      </c>
      <c r="AG847" s="5" t="str">
        <f>_xlfn.TEXTJOIN("#",TRUE,
IFERROR(VLOOKUP($F847,all_tags[theme],1,FALSE),""),
IFERROR(VLOOKUP($G847,all_tags[theme],1,FALSE),""),
IFERROR(VLOOKUP($H847,all_tags[theme],1,FALSE),""),
IFERROR(VLOOKUP($I847,all_tags[theme],1,FALSE),""),
IFERROR(VLOOKUP($J847,all_tags[theme],1,FALSE),""),
IFERROR(VLOOKUP($K847,all_tags[theme],1,FALSE),""),
IFERROR(VLOOKUP($L847,all_tags[theme],1,FALSE),""),
IFERROR(VLOOKUP($M847,all_tags[theme],1,FALSE),""),
IFERROR(VLOOKUP($N847,all_tags[theme],1,FALSE),""),
IFERROR(VLOOKUP($O847,all_tags[theme],1,FALSE),"")
)</f>
        <v>data-viz</v>
      </c>
      <c r="AH847" s="5" t="str">
        <f>_xlfn.TEXTJOIN("#",TRUE,
IFERROR(VLOOKUP($F847,all_tags[topic],1,FALSE),""),
IFERROR(VLOOKUP($G847,all_tags[topic],1,FALSE),""),
IFERROR(VLOOKUP($H847,all_tags[topic],1,FALSE),""),
IFERROR(VLOOKUP($I847,all_tags[topic],1,FALSE),""),
IFERROR(VLOOKUP($J847,all_tags[topic],1,FALSE),""),
IFERROR(VLOOKUP($K847,all_tags[topic],1,FALSE),""),
IFERROR(VLOOKUP($L847,all_tags[topic],1,FALSE),""),
IFERROR(VLOOKUP($M847,all_tags[topic],1,FALSE),""),
IFERROR(VLOOKUP($N847,all_tags[topic],1,FALSE),""),
IFERROR(VLOOKUP($O847,all_tags[topic],1,FALSE),"")
)</f>
        <v>technique#technology</v>
      </c>
      <c r="AI847" s="5" t="str">
        <f>_xlfn.TEXTJOIN("#",TRUE,
IFERROR(VLOOKUP($F847,all_tags[area],1,FALSE),""),
IFERROR(VLOOKUP($G847,all_tags[area],1,FALSE),""),
IFERROR(VLOOKUP($H847,all_tags[area],1,FALSE),""),
IFERROR(VLOOKUP($I847,all_tags[area],1,FALSE),""),
IFERROR(VLOOKUP($J847,all_tags[area],1,FALSE),""),
IFERROR(VLOOKUP($K847,all_tags[area],1,FALSE),""),
IFERROR(VLOOKUP($L847,all_tags[area],1,FALSE),""),
IFERROR(VLOOKUP($M847,all_tags[area],1,FALSE),""),
IFERROR(VLOOKUP($N847,all_tags[area],1,FALSE),""),
IFERROR(VLOOKUP($O847,all_tags[area],1,FALSE),"")
)</f>
        <v>graph#chart#network-graph</v>
      </c>
      <c r="AJ847" s="5" t="str">
        <f>_xlfn.TEXTJOIN("#",TRUE,
IFERROR(VLOOKUP($F847,all_tags[technology],1,FALSE),""),
IFERROR(VLOOKUP($G847,all_tags[technology],1,FALSE),""),
IFERROR(VLOOKUP($H847,all_tags[technology],1,FALSE),""),
IFERROR(VLOOKUP($I847,all_tags[technology],1,FALSE),""),
IFERROR(VLOOKUP($J847,all_tags[technology],1,FALSE),""),
IFERROR(VLOOKUP($K847,all_tags[technology],1,FALSE),""),
IFERROR(VLOOKUP($L847,all_tags[technology],1,FALSE),""),
IFERROR(VLOOKUP($M847,all_tags[technology],1,FALSE),""),
IFERROR(VLOOKUP($N847,all_tags[technology],1,FALSE),""),
IFERROR(VLOOKUP($O847,all_tags[technology],1,FALSE),"")
)</f>
        <v>javascript</v>
      </c>
      <c r="AK847" s="5" t="str">
        <f>_xlfn.TEXTJOIN("#",TRUE,
IFERROR(VLOOKUP($F847,all_tags[other],1,FALSE),""),
IFERROR(VLOOKUP($G847,all_tags[other],1,FALSE),""),
IFERROR(VLOOKUP($H847,all_tags[other],1,FALSE),""),
IFERROR(VLOOKUP($I847,all_tags[other],1,FALSE),""),
IFERROR(VLOOKUP($J847,all_tags[other],1,FALSE),""),
IFERROR(VLOOKUP($K847,all_tags[other],1,FALSE),""),
IFERROR(VLOOKUP($L847,all_tags[other],1,FALSE),""),
IFERROR(VLOOKUP($M847,all_tags[other],1,FALSE),""),
IFERROR(VLOOKUP($N847,all_tags[other],1,FALSE),""),
IFERROR(VLOOKUP($O847,all_tags[other],1,FALSE),"")
)</f>
        <v/>
      </c>
      <c r="AL847" t="str">
        <f t="shared" si="13"/>
        <v>post;how-to;data-viz;technique;technology;graph;chart;network-graph;javascript</v>
      </c>
    </row>
    <row r="848" spans="1:38" x14ac:dyDescent="0.25">
      <c r="A848" t="str">
        <f>source_data[[#This Row],[link_id]]</f>
        <v>L01757</v>
      </c>
      <c r="B848" t="str">
        <f>source_data[[#This Row],[link]]</f>
        <v>https://data-marc.com/2020/07/28/external-tools-document-your-power-bi-model/</v>
      </c>
      <c r="C848" t="str">
        <f>source_data[[#This Row],[article_title]]</f>
        <v>External Tools: Document your Power BI Model</v>
      </c>
      <c r="D848" t="str">
        <f>source_data[[#This Row],[concatenate]]</f>
        <v>post;how-to;tool;analytics;data-processing</v>
      </c>
      <c r="E848">
        <f>source_data[[#This Row],[tag_count]]</f>
        <v>5</v>
      </c>
      <c r="F848" t="str" cm="1">
        <f t="array" ref="F848:J848">_xlfn.TEXTSPLIT(Table5[[#This Row],[concatenate]],";")</f>
        <v>post</v>
      </c>
      <c r="G848" t="str">
        <v>how-to</v>
      </c>
      <c r="H848" t="str">
        <v>tool</v>
      </c>
      <c r="I848" t="str">
        <v>analytics</v>
      </c>
      <c r="J848" t="str">
        <v>data-processing</v>
      </c>
      <c r="Q848">
        <f>IF(ISBLANK(F848),-1,COUNTIF(all_tags[],F848)-COUNTIF(all_tags[category],F848))</f>
        <v>1</v>
      </c>
      <c r="R848">
        <f>IF(ISBLANK(G848),-1,COUNTIF(all_tags[],G848)-COUNTIF(all_tags[category],G848))</f>
        <v>1</v>
      </c>
      <c r="S848">
        <f>IF(ISBLANK(H848),-1,COUNTIF(all_tags[],H848)-COUNTIF(all_tags[category],H848))</f>
        <v>1</v>
      </c>
      <c r="T848">
        <f>IF(ISBLANK(I848),-1,COUNTIF(all_tags[],I848)-COUNTIF(all_tags[category],I848))</f>
        <v>1</v>
      </c>
      <c r="U848">
        <f>IF(ISBLANK(J848),-1,COUNTIF(all_tags[],J848)-COUNTIF(all_tags[category],J848))</f>
        <v>1</v>
      </c>
      <c r="V848">
        <f>IF(ISBLANK(K848),-1,COUNTIF(all_tags[],K848)-COUNTIF(all_tags[category],K848))</f>
        <v>-1</v>
      </c>
      <c r="W848">
        <f>IF(ISBLANK(L848),-1,COUNTIF(all_tags[],L848)-COUNTIF(all_tags[category],L848))</f>
        <v>-1</v>
      </c>
      <c r="X848">
        <f>IF(ISBLANK(M848),-1,COUNTIF(all_tags[],M848)-COUNTIF(all_tags[category],M848))</f>
        <v>-1</v>
      </c>
      <c r="Y848">
        <f>IF(ISBLANK(N848),-1,COUNTIF(all_tags[],N848)-COUNTIF(all_tags[category],N848))</f>
        <v>-1</v>
      </c>
      <c r="Z848">
        <f>IF(ISBLANK(O848),-1,COUNTIF(all_tags[],O848)-COUNTIF(all_tags[category],O848))</f>
        <v>-1</v>
      </c>
      <c r="AB848" t="str">
        <f>Table5[[#This Row],[link_id]]</f>
        <v>L01757</v>
      </c>
      <c r="AC848" s="5" t="str">
        <f>_xlfn.TEXTJOIN("#",TRUE,
IFERROR(VLOOKUP($F848,all_tags[format],1,FALSE),""),
IFERROR(VLOOKUP($G848,all_tags[format],1,FALSE),""),
IFERROR(VLOOKUP($H848,all_tags[format],1,FALSE),""),
IFERROR(VLOOKUP($I848,all_tags[format],1,FALSE),""),
IFERROR(VLOOKUP($J848,all_tags[format],1,FALSE),""),
IFERROR(VLOOKUP($K848,all_tags[format],1,FALSE),""),
IFERROR(VLOOKUP($L848,all_tags[format],1,FALSE),""),
IFERROR(VLOOKUP($M848,all_tags[format],1,FALSE),""),
IFERROR(VLOOKUP($N848,all_tags[format],1,FALSE),""),
IFERROR(VLOOKUP($O848,all_tags[format],1,FALSE),"")
)</f>
        <v>post</v>
      </c>
      <c r="AD848" s="5" t="str">
        <f>_xlfn.TEXTJOIN("#",TRUE,
IFERROR(VLOOKUP($F848,all_tags[type],1,FALSE),""),
IFERROR(VLOOKUP($G848,all_tags[type],1,FALSE),""),
IFERROR(VLOOKUP($H848,all_tags[type],1,FALSE),""),
IFERROR(VLOOKUP($I848,all_tags[type],1,FALSE),""),
IFERROR(VLOOKUP($J848,all_tags[type],1,FALSE),""),
IFERROR(VLOOKUP($K848,all_tags[type],1,FALSE),""),
IFERROR(VLOOKUP($L848,all_tags[type],1,FALSE),""),
IFERROR(VLOOKUP($M848,all_tags[type],1,FALSE),""),
IFERROR(VLOOKUP($N848,all_tags[type],1,FALSE),""),
IFERROR(VLOOKUP($O848,all_tags[type],1,FALSE),"")
)</f>
        <v>how-to</v>
      </c>
      <c r="AE848" s="5" t="str">
        <f>_xlfn.TEXTJOIN("#",TRUE,
IFERROR(VLOOKUP($F848,all_tags[level],1,FALSE),""),
IFERROR(VLOOKUP($G848,all_tags[level],1,FALSE),""),
IFERROR(VLOOKUP($H848,all_tags[level],1,FALSE),""),
IFERROR(VLOOKUP($I848,all_tags[level],1,FALSE),""),
IFERROR(VLOOKUP($J848,all_tags[level],1,FALSE),""),
IFERROR(VLOOKUP($K848,all_tags[level],1,FALSE),""),
IFERROR(VLOOKUP($L848,all_tags[level],1,FALSE),""),
IFERROR(VLOOKUP($M848,all_tags[level],1,FALSE),""),
IFERROR(VLOOKUP($N848,all_tags[level],1,FALSE),""),
IFERROR(VLOOKUP($O848,all_tags[level],1,FALSE),"")
)</f>
        <v/>
      </c>
      <c r="AF848" s="5" t="str">
        <f>_xlfn.TEXTJOIN("#",TRUE,
IFERROR(VLOOKUP($F848,all_tags[style],1,FALSE),""),
IFERROR(VLOOKUP($G848,all_tags[style],1,FALSE),""),
IFERROR(VLOOKUP($H848,all_tags[style],1,FALSE),""),
IFERROR(VLOOKUP($I848,all_tags[style],1,FALSE),""),
IFERROR(VLOOKUP($J848,all_tags[style],1,FALSE),""),
IFERROR(VLOOKUP($K848,all_tags[style],1,FALSE),""),
IFERROR(VLOOKUP($L848,all_tags[style],1,FALSE),""),
IFERROR(VLOOKUP($M848,all_tags[style],1,FALSE),""),
IFERROR(VLOOKUP($N848,all_tags[style],1,FALSE),""),
IFERROR(VLOOKUP($O848,all_tags[style],1,FALSE),"")
)</f>
        <v/>
      </c>
      <c r="AG848" s="5" t="str">
        <f>_xlfn.TEXTJOIN("#",TRUE,
IFERROR(VLOOKUP($F848,all_tags[theme],1,FALSE),""),
IFERROR(VLOOKUP($G848,all_tags[theme],1,FALSE),""),
IFERROR(VLOOKUP($H848,all_tags[theme],1,FALSE),""),
IFERROR(VLOOKUP($I848,all_tags[theme],1,FALSE),""),
IFERROR(VLOOKUP($J848,all_tags[theme],1,FALSE),""),
IFERROR(VLOOKUP($K848,all_tags[theme],1,FALSE),""),
IFERROR(VLOOKUP($L848,all_tags[theme],1,FALSE),""),
IFERROR(VLOOKUP($M848,all_tags[theme],1,FALSE),""),
IFERROR(VLOOKUP($N848,all_tags[theme],1,FALSE),""),
IFERROR(VLOOKUP($O848,all_tags[theme],1,FALSE),"")
)</f>
        <v/>
      </c>
      <c r="AH848" s="5" t="str">
        <f>_xlfn.TEXTJOIN("#",TRUE,
IFERROR(VLOOKUP($F848,all_tags[topic],1,FALSE),""),
IFERROR(VLOOKUP($G848,all_tags[topic],1,FALSE),""),
IFERROR(VLOOKUP($H848,all_tags[topic],1,FALSE),""),
IFERROR(VLOOKUP($I848,all_tags[topic],1,FALSE),""),
IFERROR(VLOOKUP($J848,all_tags[topic],1,FALSE),""),
IFERROR(VLOOKUP($K848,all_tags[topic],1,FALSE),""),
IFERROR(VLOOKUP($L848,all_tags[topic],1,FALSE),""),
IFERROR(VLOOKUP($M848,all_tags[topic],1,FALSE),""),
IFERROR(VLOOKUP($N848,all_tags[topic],1,FALSE),""),
IFERROR(VLOOKUP($O848,all_tags[topic],1,FALSE),"")
)</f>
        <v>tool</v>
      </c>
      <c r="AI848" s="5" t="str">
        <f>_xlfn.TEXTJOIN("#",TRUE,
IFERROR(VLOOKUP($F848,all_tags[area],1,FALSE),""),
IFERROR(VLOOKUP($G848,all_tags[area],1,FALSE),""),
IFERROR(VLOOKUP($H848,all_tags[area],1,FALSE),""),
IFERROR(VLOOKUP($I848,all_tags[area],1,FALSE),""),
IFERROR(VLOOKUP($J848,all_tags[area],1,FALSE),""),
IFERROR(VLOOKUP($K848,all_tags[area],1,FALSE),""),
IFERROR(VLOOKUP($L848,all_tags[area],1,FALSE),""),
IFERROR(VLOOKUP($M848,all_tags[area],1,FALSE),""),
IFERROR(VLOOKUP($N848,all_tags[area],1,FALSE),""),
IFERROR(VLOOKUP($O848,all_tags[area],1,FALSE),"")
)</f>
        <v>analytics#data-processing</v>
      </c>
      <c r="AJ848" s="5" t="str">
        <f>_xlfn.TEXTJOIN("#",TRUE,
IFERROR(VLOOKUP($F848,all_tags[technology],1,FALSE),""),
IFERROR(VLOOKUP($G848,all_tags[technology],1,FALSE),""),
IFERROR(VLOOKUP($H848,all_tags[technology],1,FALSE),""),
IFERROR(VLOOKUP($I848,all_tags[technology],1,FALSE),""),
IFERROR(VLOOKUP($J848,all_tags[technology],1,FALSE),""),
IFERROR(VLOOKUP($K848,all_tags[technology],1,FALSE),""),
IFERROR(VLOOKUP($L848,all_tags[technology],1,FALSE),""),
IFERROR(VLOOKUP($M848,all_tags[technology],1,FALSE),""),
IFERROR(VLOOKUP($N848,all_tags[technology],1,FALSE),""),
IFERROR(VLOOKUP($O848,all_tags[technology],1,FALSE),"")
)</f>
        <v/>
      </c>
      <c r="AK848" s="5" t="str">
        <f>_xlfn.TEXTJOIN("#",TRUE,
IFERROR(VLOOKUP($F848,all_tags[other],1,FALSE),""),
IFERROR(VLOOKUP($G848,all_tags[other],1,FALSE),""),
IFERROR(VLOOKUP($H848,all_tags[other],1,FALSE),""),
IFERROR(VLOOKUP($I848,all_tags[other],1,FALSE),""),
IFERROR(VLOOKUP($J848,all_tags[other],1,FALSE),""),
IFERROR(VLOOKUP($K848,all_tags[other],1,FALSE),""),
IFERROR(VLOOKUP($L848,all_tags[other],1,FALSE),""),
IFERROR(VLOOKUP($M848,all_tags[other],1,FALSE),""),
IFERROR(VLOOKUP($N848,all_tags[other],1,FALSE),""),
IFERROR(VLOOKUP($O848,all_tags[other],1,FALSE),"")
)</f>
        <v/>
      </c>
      <c r="AL848" t="str">
        <f t="shared" si="13"/>
        <v>post;how-to;tool;analytics;data-processing</v>
      </c>
    </row>
    <row r="849" spans="1:38" x14ac:dyDescent="0.25">
      <c r="A849" t="str">
        <f>source_data[[#This Row],[link_id]]</f>
        <v>L01758</v>
      </c>
      <c r="B849" t="str">
        <f>source_data[[#This Row],[link]]</f>
        <v>https://newatlas.com/physics/quantum-time-travel-simulator-butterfly-effect/</v>
      </c>
      <c r="C849" t="str">
        <f>source_data[[#This Row],[article_title]]</f>
        <v>Quantum time travel doesn't follow Back to the Future rules</v>
      </c>
      <c r="D849" t="str">
        <f>source_data[[#This Row],[concatenate]]</f>
        <v>post;general;concept;science</v>
      </c>
      <c r="E849">
        <f>source_data[[#This Row],[tag_count]]</f>
        <v>5</v>
      </c>
      <c r="F849" t="str" cm="1">
        <f t="array" ref="F849:I849">_xlfn.TEXTSPLIT(Table5[[#This Row],[concatenate]],";")</f>
        <v>post</v>
      </c>
      <c r="G849" t="str">
        <v>general</v>
      </c>
      <c r="H849" t="str">
        <v>concept</v>
      </c>
      <c r="I849" t="str">
        <v>science</v>
      </c>
      <c r="Q849">
        <f>IF(ISBLANK(F849),-1,COUNTIF(all_tags[],F849)-COUNTIF(all_tags[category],F849))</f>
        <v>1</v>
      </c>
      <c r="R849">
        <f>IF(ISBLANK(G849),-1,COUNTIF(all_tags[],G849)-COUNTIF(all_tags[category],G849))</f>
        <v>1</v>
      </c>
      <c r="S849">
        <f>IF(ISBLANK(H849),-1,COUNTIF(all_tags[],H849)-COUNTIF(all_tags[category],H849))</f>
        <v>1</v>
      </c>
      <c r="T849">
        <f>IF(ISBLANK(I849),-1,COUNTIF(all_tags[],I849)-COUNTIF(all_tags[category],I849))</f>
        <v>1</v>
      </c>
      <c r="U849">
        <f>IF(ISBLANK(J849),-1,COUNTIF(all_tags[],J849)-COUNTIF(all_tags[category],J849))</f>
        <v>-1</v>
      </c>
      <c r="V849">
        <f>IF(ISBLANK(K849),-1,COUNTIF(all_tags[],K849)-COUNTIF(all_tags[category],K849))</f>
        <v>-1</v>
      </c>
      <c r="W849">
        <f>IF(ISBLANK(L849),-1,COUNTIF(all_tags[],L849)-COUNTIF(all_tags[category],L849))</f>
        <v>-1</v>
      </c>
      <c r="X849">
        <f>IF(ISBLANK(M849),-1,COUNTIF(all_tags[],M849)-COUNTIF(all_tags[category],M849))</f>
        <v>-1</v>
      </c>
      <c r="Y849">
        <f>IF(ISBLANK(N849),-1,COUNTIF(all_tags[],N849)-COUNTIF(all_tags[category],N849))</f>
        <v>-1</v>
      </c>
      <c r="Z849">
        <f>IF(ISBLANK(O849),-1,COUNTIF(all_tags[],O849)-COUNTIF(all_tags[category],O849))</f>
        <v>-1</v>
      </c>
      <c r="AB849" t="str">
        <f>Table5[[#This Row],[link_id]]</f>
        <v>L01758</v>
      </c>
      <c r="AC849" s="5" t="str">
        <f>_xlfn.TEXTJOIN("#",TRUE,
IFERROR(VLOOKUP($F849,all_tags[format],1,FALSE),""),
IFERROR(VLOOKUP($G849,all_tags[format],1,FALSE),""),
IFERROR(VLOOKUP($H849,all_tags[format],1,FALSE),""),
IFERROR(VLOOKUP($I849,all_tags[format],1,FALSE),""),
IFERROR(VLOOKUP($J849,all_tags[format],1,FALSE),""),
IFERROR(VLOOKUP($K849,all_tags[format],1,FALSE),""),
IFERROR(VLOOKUP($L849,all_tags[format],1,FALSE),""),
IFERROR(VLOOKUP($M849,all_tags[format],1,FALSE),""),
IFERROR(VLOOKUP($N849,all_tags[format],1,FALSE),""),
IFERROR(VLOOKUP($O849,all_tags[format],1,FALSE),"")
)</f>
        <v>post</v>
      </c>
      <c r="AD849" s="5" t="str">
        <f>_xlfn.TEXTJOIN("#",TRUE,
IFERROR(VLOOKUP($F849,all_tags[type],1,FALSE),""),
IFERROR(VLOOKUP($G849,all_tags[type],1,FALSE),""),
IFERROR(VLOOKUP($H849,all_tags[type],1,FALSE),""),
IFERROR(VLOOKUP($I849,all_tags[type],1,FALSE),""),
IFERROR(VLOOKUP($J849,all_tags[type],1,FALSE),""),
IFERROR(VLOOKUP($K849,all_tags[type],1,FALSE),""),
IFERROR(VLOOKUP($L849,all_tags[type],1,FALSE),""),
IFERROR(VLOOKUP($M849,all_tags[type],1,FALSE),""),
IFERROR(VLOOKUP($N849,all_tags[type],1,FALSE),""),
IFERROR(VLOOKUP($O849,all_tags[type],1,FALSE),"")
)</f>
        <v>general</v>
      </c>
      <c r="AE849" s="5" t="str">
        <f>_xlfn.TEXTJOIN("#",TRUE,
IFERROR(VLOOKUP($F849,all_tags[level],1,FALSE),""),
IFERROR(VLOOKUP($G849,all_tags[level],1,FALSE),""),
IFERROR(VLOOKUP($H849,all_tags[level],1,FALSE),""),
IFERROR(VLOOKUP($I849,all_tags[level],1,FALSE),""),
IFERROR(VLOOKUP($J849,all_tags[level],1,FALSE),""),
IFERROR(VLOOKUP($K849,all_tags[level],1,FALSE),""),
IFERROR(VLOOKUP($L849,all_tags[level],1,FALSE),""),
IFERROR(VLOOKUP($M849,all_tags[level],1,FALSE),""),
IFERROR(VLOOKUP($N849,all_tags[level],1,FALSE),""),
IFERROR(VLOOKUP($O849,all_tags[level],1,FALSE),"")
)</f>
        <v/>
      </c>
      <c r="AF849" s="5" t="str">
        <f>_xlfn.TEXTJOIN("#",TRUE,
IFERROR(VLOOKUP($F849,all_tags[style],1,FALSE),""),
IFERROR(VLOOKUP($G849,all_tags[style],1,FALSE),""),
IFERROR(VLOOKUP($H849,all_tags[style],1,FALSE),""),
IFERROR(VLOOKUP($I849,all_tags[style],1,FALSE),""),
IFERROR(VLOOKUP($J849,all_tags[style],1,FALSE),""),
IFERROR(VLOOKUP($K849,all_tags[style],1,FALSE),""),
IFERROR(VLOOKUP($L849,all_tags[style],1,FALSE),""),
IFERROR(VLOOKUP($M849,all_tags[style],1,FALSE),""),
IFERROR(VLOOKUP($N849,all_tags[style],1,FALSE),""),
IFERROR(VLOOKUP($O849,all_tags[style],1,FALSE),"")
)</f>
        <v/>
      </c>
      <c r="AG849" s="5" t="str">
        <f>_xlfn.TEXTJOIN("#",TRUE,
IFERROR(VLOOKUP($F849,all_tags[theme],1,FALSE),""),
IFERROR(VLOOKUP($G849,all_tags[theme],1,FALSE),""),
IFERROR(VLOOKUP($H849,all_tags[theme],1,FALSE),""),
IFERROR(VLOOKUP($I849,all_tags[theme],1,FALSE),""),
IFERROR(VLOOKUP($J849,all_tags[theme],1,FALSE),""),
IFERROR(VLOOKUP($K849,all_tags[theme],1,FALSE),""),
IFERROR(VLOOKUP($L849,all_tags[theme],1,FALSE),""),
IFERROR(VLOOKUP($M849,all_tags[theme],1,FALSE),""),
IFERROR(VLOOKUP($N849,all_tags[theme],1,FALSE),""),
IFERROR(VLOOKUP($O849,all_tags[theme],1,FALSE),"")
)</f>
        <v/>
      </c>
      <c r="AH849" s="5" t="str">
        <f>_xlfn.TEXTJOIN("#",TRUE,
IFERROR(VLOOKUP($F849,all_tags[topic],1,FALSE),""),
IFERROR(VLOOKUP($G849,all_tags[topic],1,FALSE),""),
IFERROR(VLOOKUP($H849,all_tags[topic],1,FALSE),""),
IFERROR(VLOOKUP($I849,all_tags[topic],1,FALSE),""),
IFERROR(VLOOKUP($J849,all_tags[topic],1,FALSE),""),
IFERROR(VLOOKUP($K849,all_tags[topic],1,FALSE),""),
IFERROR(VLOOKUP($L849,all_tags[topic],1,FALSE),""),
IFERROR(VLOOKUP($M849,all_tags[topic],1,FALSE),""),
IFERROR(VLOOKUP($N849,all_tags[topic],1,FALSE),""),
IFERROR(VLOOKUP($O849,all_tags[topic],1,FALSE),"")
)</f>
        <v>concept</v>
      </c>
      <c r="AI849" s="5" t="str">
        <f>_xlfn.TEXTJOIN("#",TRUE,
IFERROR(VLOOKUP($F849,all_tags[area],1,FALSE),""),
IFERROR(VLOOKUP($G849,all_tags[area],1,FALSE),""),
IFERROR(VLOOKUP($H849,all_tags[area],1,FALSE),""),
IFERROR(VLOOKUP($I849,all_tags[area],1,FALSE),""),
IFERROR(VLOOKUP($J849,all_tags[area],1,FALSE),""),
IFERROR(VLOOKUP($K849,all_tags[area],1,FALSE),""),
IFERROR(VLOOKUP($L849,all_tags[area],1,FALSE),""),
IFERROR(VLOOKUP($M849,all_tags[area],1,FALSE),""),
IFERROR(VLOOKUP($N849,all_tags[area],1,FALSE),""),
IFERROR(VLOOKUP($O849,all_tags[area],1,FALSE),"")
)</f>
        <v/>
      </c>
      <c r="AJ849" s="5" t="str">
        <f>_xlfn.TEXTJOIN("#",TRUE,
IFERROR(VLOOKUP($F849,all_tags[technology],1,FALSE),""),
IFERROR(VLOOKUP($G849,all_tags[technology],1,FALSE),""),
IFERROR(VLOOKUP($H849,all_tags[technology],1,FALSE),""),
IFERROR(VLOOKUP($I849,all_tags[technology],1,FALSE),""),
IFERROR(VLOOKUP($J849,all_tags[technology],1,FALSE),""),
IFERROR(VLOOKUP($K849,all_tags[technology],1,FALSE),""),
IFERROR(VLOOKUP($L849,all_tags[technology],1,FALSE),""),
IFERROR(VLOOKUP($M849,all_tags[technology],1,FALSE),""),
IFERROR(VLOOKUP($N849,all_tags[technology],1,FALSE),""),
IFERROR(VLOOKUP($O849,all_tags[technology],1,FALSE),"")
)</f>
        <v/>
      </c>
      <c r="AK849" s="5" t="str">
        <f>_xlfn.TEXTJOIN("#",TRUE,
IFERROR(VLOOKUP($F849,all_tags[other],1,FALSE),""),
IFERROR(VLOOKUP($G849,all_tags[other],1,FALSE),""),
IFERROR(VLOOKUP($H849,all_tags[other],1,FALSE),""),
IFERROR(VLOOKUP($I849,all_tags[other],1,FALSE),""),
IFERROR(VLOOKUP($J849,all_tags[other],1,FALSE),""),
IFERROR(VLOOKUP($K849,all_tags[other],1,FALSE),""),
IFERROR(VLOOKUP($L849,all_tags[other],1,FALSE),""),
IFERROR(VLOOKUP($M849,all_tags[other],1,FALSE),""),
IFERROR(VLOOKUP($N849,all_tags[other],1,FALSE),""),
IFERROR(VLOOKUP($O849,all_tags[other],1,FALSE),"")
)</f>
        <v>science</v>
      </c>
      <c r="AL849" t="str">
        <f t="shared" si="13"/>
        <v>post;general;concept;science</v>
      </c>
    </row>
    <row r="850" spans="1:38" x14ac:dyDescent="0.25">
      <c r="A850" t="str">
        <f>source_data[[#This Row],[link_id]]</f>
        <v>L01759</v>
      </c>
      <c r="B850" t="str">
        <f>source_data[[#This Row],[link]]</f>
        <v>https://dennybritz.com/blog/deep-learning-most-important-ideas/</v>
      </c>
      <c r="C850" t="str">
        <f>source_data[[#This Row],[article_title]]</f>
        <v>Deep Learning's Most Important Ideas - A Brief Historical Review</v>
      </c>
      <c r="D850" t="str">
        <f>source_data[[#This Row],[concatenate]]</f>
        <v>post;concept;method;dl</v>
      </c>
      <c r="E850">
        <f>source_data[[#This Row],[tag_count]]</f>
        <v>4</v>
      </c>
      <c r="F850" t="str" cm="1">
        <f t="array" ref="F850:I850">_xlfn.TEXTSPLIT(Table5[[#This Row],[concatenate]],";")</f>
        <v>post</v>
      </c>
      <c r="G850" t="str">
        <v>concept</v>
      </c>
      <c r="H850" t="str">
        <v>method</v>
      </c>
      <c r="I850" t="str">
        <v>dl</v>
      </c>
      <c r="Q850">
        <f>IF(ISBLANK(F850),-1,COUNTIF(all_tags[],F850)-COUNTIF(all_tags[category],F850))</f>
        <v>1</v>
      </c>
      <c r="R850">
        <f>IF(ISBLANK(G850),-1,COUNTIF(all_tags[],G850)-COUNTIF(all_tags[category],G850))</f>
        <v>1</v>
      </c>
      <c r="S850">
        <f>IF(ISBLANK(H850),-1,COUNTIF(all_tags[],H850)-COUNTIF(all_tags[category],H850))</f>
        <v>1</v>
      </c>
      <c r="T850">
        <f>IF(ISBLANK(I850),-1,COUNTIF(all_tags[],I850)-COUNTIF(all_tags[category],I850))</f>
        <v>1</v>
      </c>
      <c r="U850">
        <f>IF(ISBLANK(J850),-1,COUNTIF(all_tags[],J850)-COUNTIF(all_tags[category],J850))</f>
        <v>-1</v>
      </c>
      <c r="V850">
        <f>IF(ISBLANK(K850),-1,COUNTIF(all_tags[],K850)-COUNTIF(all_tags[category],K850))</f>
        <v>-1</v>
      </c>
      <c r="W850">
        <f>IF(ISBLANK(L850),-1,COUNTIF(all_tags[],L850)-COUNTIF(all_tags[category],L850))</f>
        <v>-1</v>
      </c>
      <c r="X850">
        <f>IF(ISBLANK(M850),-1,COUNTIF(all_tags[],M850)-COUNTIF(all_tags[category],M850))</f>
        <v>-1</v>
      </c>
      <c r="Y850">
        <f>IF(ISBLANK(N850),-1,COUNTIF(all_tags[],N850)-COUNTIF(all_tags[category],N850))</f>
        <v>-1</v>
      </c>
      <c r="Z850">
        <f>IF(ISBLANK(O850),-1,COUNTIF(all_tags[],O850)-COUNTIF(all_tags[category],O850))</f>
        <v>-1</v>
      </c>
      <c r="AB850" t="str">
        <f>Table5[[#This Row],[link_id]]</f>
        <v>L01759</v>
      </c>
      <c r="AC850" s="5" t="str">
        <f>_xlfn.TEXTJOIN("#",TRUE,
IFERROR(VLOOKUP($F850,all_tags[format],1,FALSE),""),
IFERROR(VLOOKUP($G850,all_tags[format],1,FALSE),""),
IFERROR(VLOOKUP($H850,all_tags[format],1,FALSE),""),
IFERROR(VLOOKUP($I850,all_tags[format],1,FALSE),""),
IFERROR(VLOOKUP($J850,all_tags[format],1,FALSE),""),
IFERROR(VLOOKUP($K850,all_tags[format],1,FALSE),""),
IFERROR(VLOOKUP($L850,all_tags[format],1,FALSE),""),
IFERROR(VLOOKUP($M850,all_tags[format],1,FALSE),""),
IFERROR(VLOOKUP($N850,all_tags[format],1,FALSE),""),
IFERROR(VLOOKUP($O850,all_tags[format],1,FALSE),"")
)</f>
        <v>post</v>
      </c>
      <c r="AD850" s="5" t="str">
        <f>_xlfn.TEXTJOIN("#",TRUE,
IFERROR(VLOOKUP($F850,all_tags[type],1,FALSE),""),
IFERROR(VLOOKUP($G850,all_tags[type],1,FALSE),""),
IFERROR(VLOOKUP($H850,all_tags[type],1,FALSE),""),
IFERROR(VLOOKUP($I850,all_tags[type],1,FALSE),""),
IFERROR(VLOOKUP($J850,all_tags[type],1,FALSE),""),
IFERROR(VLOOKUP($K850,all_tags[type],1,FALSE),""),
IFERROR(VLOOKUP($L850,all_tags[type],1,FALSE),""),
IFERROR(VLOOKUP($M850,all_tags[type],1,FALSE),""),
IFERROR(VLOOKUP($N850,all_tags[type],1,FALSE),""),
IFERROR(VLOOKUP($O850,all_tags[type],1,FALSE),"")
)</f>
        <v/>
      </c>
      <c r="AE850" s="5" t="str">
        <f>_xlfn.TEXTJOIN("#",TRUE,
IFERROR(VLOOKUP($F850,all_tags[level],1,FALSE),""),
IFERROR(VLOOKUP($G850,all_tags[level],1,FALSE),""),
IFERROR(VLOOKUP($H850,all_tags[level],1,FALSE),""),
IFERROR(VLOOKUP($I850,all_tags[level],1,FALSE),""),
IFERROR(VLOOKUP($J850,all_tags[level],1,FALSE),""),
IFERROR(VLOOKUP($K850,all_tags[level],1,FALSE),""),
IFERROR(VLOOKUP($L850,all_tags[level],1,FALSE),""),
IFERROR(VLOOKUP($M850,all_tags[level],1,FALSE),""),
IFERROR(VLOOKUP($N850,all_tags[level],1,FALSE),""),
IFERROR(VLOOKUP($O850,all_tags[level],1,FALSE),"")
)</f>
        <v/>
      </c>
      <c r="AF850" s="5" t="str">
        <f>_xlfn.TEXTJOIN("#",TRUE,
IFERROR(VLOOKUP($F850,all_tags[style],1,FALSE),""),
IFERROR(VLOOKUP($G850,all_tags[style],1,FALSE),""),
IFERROR(VLOOKUP($H850,all_tags[style],1,FALSE),""),
IFERROR(VLOOKUP($I850,all_tags[style],1,FALSE),""),
IFERROR(VLOOKUP($J850,all_tags[style],1,FALSE),""),
IFERROR(VLOOKUP($K850,all_tags[style],1,FALSE),""),
IFERROR(VLOOKUP($L850,all_tags[style],1,FALSE),""),
IFERROR(VLOOKUP($M850,all_tags[style],1,FALSE),""),
IFERROR(VLOOKUP($N850,all_tags[style],1,FALSE),""),
IFERROR(VLOOKUP($O850,all_tags[style],1,FALSE),"")
)</f>
        <v/>
      </c>
      <c r="AG850" s="5" t="str">
        <f>_xlfn.TEXTJOIN("#",TRUE,
IFERROR(VLOOKUP($F850,all_tags[theme],1,FALSE),""),
IFERROR(VLOOKUP($G850,all_tags[theme],1,FALSE),""),
IFERROR(VLOOKUP($H850,all_tags[theme],1,FALSE),""),
IFERROR(VLOOKUP($I850,all_tags[theme],1,FALSE),""),
IFERROR(VLOOKUP($J850,all_tags[theme],1,FALSE),""),
IFERROR(VLOOKUP($K850,all_tags[theme],1,FALSE),""),
IFERROR(VLOOKUP($L850,all_tags[theme],1,FALSE),""),
IFERROR(VLOOKUP($M850,all_tags[theme],1,FALSE),""),
IFERROR(VLOOKUP($N850,all_tags[theme],1,FALSE),""),
IFERROR(VLOOKUP($O850,all_tags[theme],1,FALSE),"")
)</f>
        <v/>
      </c>
      <c r="AH850" s="5" t="str">
        <f>_xlfn.TEXTJOIN("#",TRUE,
IFERROR(VLOOKUP($F850,all_tags[topic],1,FALSE),""),
IFERROR(VLOOKUP($G850,all_tags[topic],1,FALSE),""),
IFERROR(VLOOKUP($H850,all_tags[topic],1,FALSE),""),
IFERROR(VLOOKUP($I850,all_tags[topic],1,FALSE),""),
IFERROR(VLOOKUP($J850,all_tags[topic],1,FALSE),""),
IFERROR(VLOOKUP($K850,all_tags[topic],1,FALSE),""),
IFERROR(VLOOKUP($L850,all_tags[topic],1,FALSE),""),
IFERROR(VLOOKUP($M850,all_tags[topic],1,FALSE),""),
IFERROR(VLOOKUP($N850,all_tags[topic],1,FALSE),""),
IFERROR(VLOOKUP($O850,all_tags[topic],1,FALSE),"")
)</f>
        <v>concept#method</v>
      </c>
      <c r="AI850" s="5" t="str">
        <f>_xlfn.TEXTJOIN("#",TRUE,
IFERROR(VLOOKUP($F850,all_tags[area],1,FALSE),""),
IFERROR(VLOOKUP($G850,all_tags[area],1,FALSE),""),
IFERROR(VLOOKUP($H850,all_tags[area],1,FALSE),""),
IFERROR(VLOOKUP($I850,all_tags[area],1,FALSE),""),
IFERROR(VLOOKUP($J850,all_tags[area],1,FALSE),""),
IFERROR(VLOOKUP($K850,all_tags[area],1,FALSE),""),
IFERROR(VLOOKUP($L850,all_tags[area],1,FALSE),""),
IFERROR(VLOOKUP($M850,all_tags[area],1,FALSE),""),
IFERROR(VLOOKUP($N850,all_tags[area],1,FALSE),""),
IFERROR(VLOOKUP($O850,all_tags[area],1,FALSE),"")
)</f>
        <v>dl</v>
      </c>
      <c r="AJ850" s="5" t="str">
        <f>_xlfn.TEXTJOIN("#",TRUE,
IFERROR(VLOOKUP($F850,all_tags[technology],1,FALSE),""),
IFERROR(VLOOKUP($G850,all_tags[technology],1,FALSE),""),
IFERROR(VLOOKUP($H850,all_tags[technology],1,FALSE),""),
IFERROR(VLOOKUP($I850,all_tags[technology],1,FALSE),""),
IFERROR(VLOOKUP($J850,all_tags[technology],1,FALSE),""),
IFERROR(VLOOKUP($K850,all_tags[technology],1,FALSE),""),
IFERROR(VLOOKUP($L850,all_tags[technology],1,FALSE),""),
IFERROR(VLOOKUP($M850,all_tags[technology],1,FALSE),""),
IFERROR(VLOOKUP($N850,all_tags[technology],1,FALSE),""),
IFERROR(VLOOKUP($O850,all_tags[technology],1,FALSE),"")
)</f>
        <v/>
      </c>
      <c r="AK850" s="5" t="str">
        <f>_xlfn.TEXTJOIN("#",TRUE,
IFERROR(VLOOKUP($F850,all_tags[other],1,FALSE),""),
IFERROR(VLOOKUP($G850,all_tags[other],1,FALSE),""),
IFERROR(VLOOKUP($H850,all_tags[other],1,FALSE),""),
IFERROR(VLOOKUP($I850,all_tags[other],1,FALSE),""),
IFERROR(VLOOKUP($J850,all_tags[other],1,FALSE),""),
IFERROR(VLOOKUP($K850,all_tags[other],1,FALSE),""),
IFERROR(VLOOKUP($L850,all_tags[other],1,FALSE),""),
IFERROR(VLOOKUP($M850,all_tags[other],1,FALSE),""),
IFERROR(VLOOKUP($N850,all_tags[other],1,FALSE),""),
IFERROR(VLOOKUP($O850,all_tags[other],1,FALSE),"")
)</f>
        <v/>
      </c>
      <c r="AL850" t="str">
        <f t="shared" si="13"/>
        <v>post;concept;method;dl</v>
      </c>
    </row>
    <row r="851" spans="1:38" x14ac:dyDescent="0.25">
      <c r="A851" t="str">
        <f>source_data[[#This Row],[link_id]]</f>
        <v>L01761</v>
      </c>
      <c r="B851" t="str">
        <f>source_data[[#This Row],[link]]</f>
        <v>https://twitter.com/yutannihilat_en/status/1287402204987396096/photo/1</v>
      </c>
      <c r="C851" t="str">
        <f>source_data[[#This Row],[article_title]]</f>
        <v>The latest version of ggplot2 allows you to set the default colour/fill scale functions via global options.</v>
      </c>
      <c r="D851" t="str">
        <f>source_data[[#This Row],[concatenate]]</f>
        <v>post;technique;technology;chart;rstats;tidyverse;ggplot</v>
      </c>
      <c r="E851">
        <f>source_data[[#This Row],[tag_count]]</f>
        <v>5</v>
      </c>
      <c r="F851" t="str" cm="1">
        <f t="array" ref="F851:L851">_xlfn.TEXTSPLIT(Table5[[#This Row],[concatenate]],";")</f>
        <v>post</v>
      </c>
      <c r="G851" t="str">
        <v>technique</v>
      </c>
      <c r="H851" t="str">
        <v>technology</v>
      </c>
      <c r="I851" t="str">
        <v>chart</v>
      </c>
      <c r="J851" t="str">
        <v>rstats</v>
      </c>
      <c r="K851" t="str">
        <v>tidyverse</v>
      </c>
      <c r="L851" t="str">
        <v>ggplot</v>
      </c>
      <c r="Q851">
        <f>IF(ISBLANK(F851),-1,COUNTIF(all_tags[],F851)-COUNTIF(all_tags[category],F851))</f>
        <v>1</v>
      </c>
      <c r="R851">
        <f>IF(ISBLANK(G851),-1,COUNTIF(all_tags[],G851)-COUNTIF(all_tags[category],G851))</f>
        <v>1</v>
      </c>
      <c r="S851">
        <f>IF(ISBLANK(H851),-1,COUNTIF(all_tags[],H851)-COUNTIF(all_tags[category],H851))</f>
        <v>1</v>
      </c>
      <c r="T851">
        <f>IF(ISBLANK(I851),-1,COUNTIF(all_tags[],I851)-COUNTIF(all_tags[category],I851))</f>
        <v>1</v>
      </c>
      <c r="U851">
        <f>IF(ISBLANK(J851),-1,COUNTIF(all_tags[],J851)-COUNTIF(all_tags[category],J851))</f>
        <v>1</v>
      </c>
      <c r="V851">
        <f>IF(ISBLANK(K851),-1,COUNTIF(all_tags[],K851)-COUNTIF(all_tags[category],K851))</f>
        <v>1</v>
      </c>
      <c r="W851">
        <f>IF(ISBLANK(L851),-1,COUNTIF(all_tags[],L851)-COUNTIF(all_tags[category],L851))</f>
        <v>0</v>
      </c>
      <c r="X851">
        <f>IF(ISBLANK(M851),-1,COUNTIF(all_tags[],M851)-COUNTIF(all_tags[category],M851))</f>
        <v>-1</v>
      </c>
      <c r="Y851">
        <f>IF(ISBLANK(N851),-1,COUNTIF(all_tags[],N851)-COUNTIF(all_tags[category],N851))</f>
        <v>-1</v>
      </c>
      <c r="Z851">
        <f>IF(ISBLANK(O851),-1,COUNTIF(all_tags[],O851)-COUNTIF(all_tags[category],O851))</f>
        <v>-1</v>
      </c>
      <c r="AB851" t="str">
        <f>Table5[[#This Row],[link_id]]</f>
        <v>L01761</v>
      </c>
      <c r="AC851" s="5" t="str">
        <f>_xlfn.TEXTJOIN("#",TRUE,
IFERROR(VLOOKUP($F851,all_tags[format],1,FALSE),""),
IFERROR(VLOOKUP($G851,all_tags[format],1,FALSE),""),
IFERROR(VLOOKUP($H851,all_tags[format],1,FALSE),""),
IFERROR(VLOOKUP($I851,all_tags[format],1,FALSE),""),
IFERROR(VLOOKUP($J851,all_tags[format],1,FALSE),""),
IFERROR(VLOOKUP($K851,all_tags[format],1,FALSE),""),
IFERROR(VLOOKUP($L851,all_tags[format],1,FALSE),""),
IFERROR(VLOOKUP($M851,all_tags[format],1,FALSE),""),
IFERROR(VLOOKUP($N851,all_tags[format],1,FALSE),""),
IFERROR(VLOOKUP($O851,all_tags[format],1,FALSE),"")
)</f>
        <v>post</v>
      </c>
      <c r="AD851" s="5" t="str">
        <f>_xlfn.TEXTJOIN("#",TRUE,
IFERROR(VLOOKUP($F851,all_tags[type],1,FALSE),""),
IFERROR(VLOOKUP($G851,all_tags[type],1,FALSE),""),
IFERROR(VLOOKUP($H851,all_tags[type],1,FALSE),""),
IFERROR(VLOOKUP($I851,all_tags[type],1,FALSE),""),
IFERROR(VLOOKUP($J851,all_tags[type],1,FALSE),""),
IFERROR(VLOOKUP($K851,all_tags[type],1,FALSE),""),
IFERROR(VLOOKUP($L851,all_tags[type],1,FALSE),""),
IFERROR(VLOOKUP($M851,all_tags[type],1,FALSE),""),
IFERROR(VLOOKUP($N851,all_tags[type],1,FALSE),""),
IFERROR(VLOOKUP($O851,all_tags[type],1,FALSE),"")
)</f>
        <v/>
      </c>
      <c r="AE851" s="5" t="str">
        <f>_xlfn.TEXTJOIN("#",TRUE,
IFERROR(VLOOKUP($F851,all_tags[level],1,FALSE),""),
IFERROR(VLOOKUP($G851,all_tags[level],1,FALSE),""),
IFERROR(VLOOKUP($H851,all_tags[level],1,FALSE),""),
IFERROR(VLOOKUP($I851,all_tags[level],1,FALSE),""),
IFERROR(VLOOKUP($J851,all_tags[level],1,FALSE),""),
IFERROR(VLOOKUP($K851,all_tags[level],1,FALSE),""),
IFERROR(VLOOKUP($L851,all_tags[level],1,FALSE),""),
IFERROR(VLOOKUP($M851,all_tags[level],1,FALSE),""),
IFERROR(VLOOKUP($N851,all_tags[level],1,FALSE),""),
IFERROR(VLOOKUP($O851,all_tags[level],1,FALSE),"")
)</f>
        <v/>
      </c>
      <c r="AF851" s="5" t="str">
        <f>_xlfn.TEXTJOIN("#",TRUE,
IFERROR(VLOOKUP($F851,all_tags[style],1,FALSE),""),
IFERROR(VLOOKUP($G851,all_tags[style],1,FALSE),""),
IFERROR(VLOOKUP($H851,all_tags[style],1,FALSE),""),
IFERROR(VLOOKUP($I851,all_tags[style],1,FALSE),""),
IFERROR(VLOOKUP($J851,all_tags[style],1,FALSE),""),
IFERROR(VLOOKUP($K851,all_tags[style],1,FALSE),""),
IFERROR(VLOOKUP($L851,all_tags[style],1,FALSE),""),
IFERROR(VLOOKUP($M851,all_tags[style],1,FALSE),""),
IFERROR(VLOOKUP($N851,all_tags[style],1,FALSE),""),
IFERROR(VLOOKUP($O851,all_tags[style],1,FALSE),"")
)</f>
        <v/>
      </c>
      <c r="AG851" s="5" t="str">
        <f>_xlfn.TEXTJOIN("#",TRUE,
IFERROR(VLOOKUP($F851,all_tags[theme],1,FALSE),""),
IFERROR(VLOOKUP($G851,all_tags[theme],1,FALSE),""),
IFERROR(VLOOKUP($H851,all_tags[theme],1,FALSE),""),
IFERROR(VLOOKUP($I851,all_tags[theme],1,FALSE),""),
IFERROR(VLOOKUP($J851,all_tags[theme],1,FALSE),""),
IFERROR(VLOOKUP($K851,all_tags[theme],1,FALSE),""),
IFERROR(VLOOKUP($L851,all_tags[theme],1,FALSE),""),
IFERROR(VLOOKUP($M851,all_tags[theme],1,FALSE),""),
IFERROR(VLOOKUP($N851,all_tags[theme],1,FALSE),""),
IFERROR(VLOOKUP($O851,all_tags[theme],1,FALSE),"")
)</f>
        <v/>
      </c>
      <c r="AH851" s="5" t="str">
        <f>_xlfn.TEXTJOIN("#",TRUE,
IFERROR(VLOOKUP($F851,all_tags[topic],1,FALSE),""),
IFERROR(VLOOKUP($G851,all_tags[topic],1,FALSE),""),
IFERROR(VLOOKUP($H851,all_tags[topic],1,FALSE),""),
IFERROR(VLOOKUP($I851,all_tags[topic],1,FALSE),""),
IFERROR(VLOOKUP($J851,all_tags[topic],1,FALSE),""),
IFERROR(VLOOKUP($K851,all_tags[topic],1,FALSE),""),
IFERROR(VLOOKUP($L851,all_tags[topic],1,FALSE),""),
IFERROR(VLOOKUP($M851,all_tags[topic],1,FALSE),""),
IFERROR(VLOOKUP($N851,all_tags[topic],1,FALSE),""),
IFERROR(VLOOKUP($O851,all_tags[topic],1,FALSE),"")
)</f>
        <v>technique#technology</v>
      </c>
      <c r="AI851" s="5" t="str">
        <f>_xlfn.TEXTJOIN("#",TRUE,
IFERROR(VLOOKUP($F851,all_tags[area],1,FALSE),""),
IFERROR(VLOOKUP($G851,all_tags[area],1,FALSE),""),
IFERROR(VLOOKUP($H851,all_tags[area],1,FALSE),""),
IFERROR(VLOOKUP($I851,all_tags[area],1,FALSE),""),
IFERROR(VLOOKUP($J851,all_tags[area],1,FALSE),""),
IFERROR(VLOOKUP($K851,all_tags[area],1,FALSE),""),
IFERROR(VLOOKUP($L851,all_tags[area],1,FALSE),""),
IFERROR(VLOOKUP($M851,all_tags[area],1,FALSE),""),
IFERROR(VLOOKUP($N851,all_tags[area],1,FALSE),""),
IFERROR(VLOOKUP($O851,all_tags[area],1,FALSE),"")
)</f>
        <v>chart</v>
      </c>
      <c r="AJ851" s="5" t="str">
        <f>_xlfn.TEXTJOIN("#",TRUE,
IFERROR(VLOOKUP($F851,all_tags[technology],1,FALSE),""),
IFERROR(VLOOKUP($G851,all_tags[technology],1,FALSE),""),
IFERROR(VLOOKUP($H851,all_tags[technology],1,FALSE),""),
IFERROR(VLOOKUP($I851,all_tags[technology],1,FALSE),""),
IFERROR(VLOOKUP($J851,all_tags[technology],1,FALSE),""),
IFERROR(VLOOKUP($K851,all_tags[technology],1,FALSE),""),
IFERROR(VLOOKUP($L851,all_tags[technology],1,FALSE),""),
IFERROR(VLOOKUP($M851,all_tags[technology],1,FALSE),""),
IFERROR(VLOOKUP($N851,all_tags[technology],1,FALSE),""),
IFERROR(VLOOKUP($O851,all_tags[technology],1,FALSE),"")
)</f>
        <v>rstats#tidyverse</v>
      </c>
      <c r="AK851" s="5" t="str">
        <f>_xlfn.TEXTJOIN("#",TRUE,
IFERROR(VLOOKUP($F851,all_tags[other],1,FALSE),""),
IFERROR(VLOOKUP($G851,all_tags[other],1,FALSE),""),
IFERROR(VLOOKUP($H851,all_tags[other],1,FALSE),""),
IFERROR(VLOOKUP($I851,all_tags[other],1,FALSE),""),
IFERROR(VLOOKUP($J851,all_tags[other],1,FALSE),""),
IFERROR(VLOOKUP($K851,all_tags[other],1,FALSE),""),
IFERROR(VLOOKUP($L851,all_tags[other],1,FALSE),""),
IFERROR(VLOOKUP($M851,all_tags[other],1,FALSE),""),
IFERROR(VLOOKUP($N851,all_tags[other],1,FALSE),""),
IFERROR(VLOOKUP($O851,all_tags[other],1,FALSE),"")
)</f>
        <v/>
      </c>
      <c r="AL851" t="str">
        <f t="shared" si="13"/>
        <v>post;technique;technology;chart;rstats;tidyverse</v>
      </c>
    </row>
    <row r="852" spans="1:38" x14ac:dyDescent="0.25">
      <c r="A852" t="str">
        <f>source_data[[#This Row],[link_id]]</f>
        <v>L01762</v>
      </c>
      <c r="B852" t="str">
        <f>source_data[[#This Row],[link]]</f>
        <v>https://www.highcharts.com/blog/tutorials/visualize-wikipedia-data-with-nodejs-and-highcharts/</v>
      </c>
      <c r="C852" t="str">
        <f>source_data[[#This Row],[article_title]]</f>
        <v>Visualize Wikipedia Data with NodeJS and Highcharts</v>
      </c>
      <c r="D852" t="str">
        <f>source_data[[#This Row],[concatenate]]</f>
        <v>tutorial;data-viz;tool;technology;javascript</v>
      </c>
      <c r="E852">
        <f>source_data[[#This Row],[tag_count]]</f>
        <v>5</v>
      </c>
      <c r="F852" t="str" cm="1">
        <f t="array" ref="F852:J852">_xlfn.TEXTSPLIT(Table5[[#This Row],[concatenate]],";")</f>
        <v>tutorial</v>
      </c>
      <c r="G852" t="str">
        <v>data-viz</v>
      </c>
      <c r="H852" t="str">
        <v>tool</v>
      </c>
      <c r="I852" t="str">
        <v>technology</v>
      </c>
      <c r="J852" t="str">
        <v>javascript</v>
      </c>
      <c r="Q852">
        <f>IF(ISBLANK(F852),-1,COUNTIF(all_tags[],F852)-COUNTIF(all_tags[category],F852))</f>
        <v>1</v>
      </c>
      <c r="R852">
        <f>IF(ISBLANK(G852),-1,COUNTIF(all_tags[],G852)-COUNTIF(all_tags[category],G852))</f>
        <v>1</v>
      </c>
      <c r="S852">
        <f>IF(ISBLANK(H852),-1,COUNTIF(all_tags[],H852)-COUNTIF(all_tags[category],H852))</f>
        <v>1</v>
      </c>
      <c r="T852">
        <f>IF(ISBLANK(I852),-1,COUNTIF(all_tags[],I852)-COUNTIF(all_tags[category],I852))</f>
        <v>1</v>
      </c>
      <c r="U852">
        <f>IF(ISBLANK(J852),-1,COUNTIF(all_tags[],J852)-COUNTIF(all_tags[category],J852))</f>
        <v>1</v>
      </c>
      <c r="V852">
        <f>IF(ISBLANK(K852),-1,COUNTIF(all_tags[],K852)-COUNTIF(all_tags[category],K852))</f>
        <v>-1</v>
      </c>
      <c r="W852">
        <f>IF(ISBLANK(L852),-1,COUNTIF(all_tags[],L852)-COUNTIF(all_tags[category],L852))</f>
        <v>-1</v>
      </c>
      <c r="X852">
        <f>IF(ISBLANK(M852),-1,COUNTIF(all_tags[],M852)-COUNTIF(all_tags[category],M852))</f>
        <v>-1</v>
      </c>
      <c r="Y852">
        <f>IF(ISBLANK(N852),-1,COUNTIF(all_tags[],N852)-COUNTIF(all_tags[category],N852))</f>
        <v>-1</v>
      </c>
      <c r="Z852">
        <f>IF(ISBLANK(O852),-1,COUNTIF(all_tags[],O852)-COUNTIF(all_tags[category],O852))</f>
        <v>-1</v>
      </c>
      <c r="AB852" t="str">
        <f>Table5[[#This Row],[link_id]]</f>
        <v>L01762</v>
      </c>
      <c r="AC852" s="5" t="str">
        <f>_xlfn.TEXTJOIN("#",TRUE,
IFERROR(VLOOKUP($F852,all_tags[format],1,FALSE),""),
IFERROR(VLOOKUP($G852,all_tags[format],1,FALSE),""),
IFERROR(VLOOKUP($H852,all_tags[format],1,FALSE),""),
IFERROR(VLOOKUP($I852,all_tags[format],1,FALSE),""),
IFERROR(VLOOKUP($J852,all_tags[format],1,FALSE),""),
IFERROR(VLOOKUP($K852,all_tags[format],1,FALSE),""),
IFERROR(VLOOKUP($L852,all_tags[format],1,FALSE),""),
IFERROR(VLOOKUP($M852,all_tags[format],1,FALSE),""),
IFERROR(VLOOKUP($N852,all_tags[format],1,FALSE),""),
IFERROR(VLOOKUP($O852,all_tags[format],1,FALSE),"")
)</f>
        <v/>
      </c>
      <c r="AD852" s="5" t="str">
        <f>_xlfn.TEXTJOIN("#",TRUE,
IFERROR(VLOOKUP($F852,all_tags[type],1,FALSE),""),
IFERROR(VLOOKUP($G852,all_tags[type],1,FALSE),""),
IFERROR(VLOOKUP($H852,all_tags[type],1,FALSE),""),
IFERROR(VLOOKUP($I852,all_tags[type],1,FALSE),""),
IFERROR(VLOOKUP($J852,all_tags[type],1,FALSE),""),
IFERROR(VLOOKUP($K852,all_tags[type],1,FALSE),""),
IFERROR(VLOOKUP($L852,all_tags[type],1,FALSE),""),
IFERROR(VLOOKUP($M852,all_tags[type],1,FALSE),""),
IFERROR(VLOOKUP($N852,all_tags[type],1,FALSE),""),
IFERROR(VLOOKUP($O852,all_tags[type],1,FALSE),"")
)</f>
        <v>tutorial</v>
      </c>
      <c r="AE852" s="5" t="str">
        <f>_xlfn.TEXTJOIN("#",TRUE,
IFERROR(VLOOKUP($F852,all_tags[level],1,FALSE),""),
IFERROR(VLOOKUP($G852,all_tags[level],1,FALSE),""),
IFERROR(VLOOKUP($H852,all_tags[level],1,FALSE),""),
IFERROR(VLOOKUP($I852,all_tags[level],1,FALSE),""),
IFERROR(VLOOKUP($J852,all_tags[level],1,FALSE),""),
IFERROR(VLOOKUP($K852,all_tags[level],1,FALSE),""),
IFERROR(VLOOKUP($L852,all_tags[level],1,FALSE),""),
IFERROR(VLOOKUP($M852,all_tags[level],1,FALSE),""),
IFERROR(VLOOKUP($N852,all_tags[level],1,FALSE),""),
IFERROR(VLOOKUP($O852,all_tags[level],1,FALSE),"")
)</f>
        <v/>
      </c>
      <c r="AF852" s="5" t="str">
        <f>_xlfn.TEXTJOIN("#",TRUE,
IFERROR(VLOOKUP($F852,all_tags[style],1,FALSE),""),
IFERROR(VLOOKUP($G852,all_tags[style],1,FALSE),""),
IFERROR(VLOOKUP($H852,all_tags[style],1,FALSE),""),
IFERROR(VLOOKUP($I852,all_tags[style],1,FALSE),""),
IFERROR(VLOOKUP($J852,all_tags[style],1,FALSE),""),
IFERROR(VLOOKUP($K852,all_tags[style],1,FALSE),""),
IFERROR(VLOOKUP($L852,all_tags[style],1,FALSE),""),
IFERROR(VLOOKUP($M852,all_tags[style],1,FALSE),""),
IFERROR(VLOOKUP($N852,all_tags[style],1,FALSE),""),
IFERROR(VLOOKUP($O852,all_tags[style],1,FALSE),"")
)</f>
        <v/>
      </c>
      <c r="AG852" s="5" t="str">
        <f>_xlfn.TEXTJOIN("#",TRUE,
IFERROR(VLOOKUP($F852,all_tags[theme],1,FALSE),""),
IFERROR(VLOOKUP($G852,all_tags[theme],1,FALSE),""),
IFERROR(VLOOKUP($H852,all_tags[theme],1,FALSE),""),
IFERROR(VLOOKUP($I852,all_tags[theme],1,FALSE),""),
IFERROR(VLOOKUP($J852,all_tags[theme],1,FALSE),""),
IFERROR(VLOOKUP($K852,all_tags[theme],1,FALSE),""),
IFERROR(VLOOKUP($L852,all_tags[theme],1,FALSE),""),
IFERROR(VLOOKUP($M852,all_tags[theme],1,FALSE),""),
IFERROR(VLOOKUP($N852,all_tags[theme],1,FALSE),""),
IFERROR(VLOOKUP($O852,all_tags[theme],1,FALSE),"")
)</f>
        <v>data-viz</v>
      </c>
      <c r="AH852" s="5" t="str">
        <f>_xlfn.TEXTJOIN("#",TRUE,
IFERROR(VLOOKUP($F852,all_tags[topic],1,FALSE),""),
IFERROR(VLOOKUP($G852,all_tags[topic],1,FALSE),""),
IFERROR(VLOOKUP($H852,all_tags[topic],1,FALSE),""),
IFERROR(VLOOKUP($I852,all_tags[topic],1,FALSE),""),
IFERROR(VLOOKUP($J852,all_tags[topic],1,FALSE),""),
IFERROR(VLOOKUP($K852,all_tags[topic],1,FALSE),""),
IFERROR(VLOOKUP($L852,all_tags[topic],1,FALSE),""),
IFERROR(VLOOKUP($M852,all_tags[topic],1,FALSE),""),
IFERROR(VLOOKUP($N852,all_tags[topic],1,FALSE),""),
IFERROR(VLOOKUP($O852,all_tags[topic],1,FALSE),"")
)</f>
        <v>tool#technology</v>
      </c>
      <c r="AI852" s="5" t="str">
        <f>_xlfn.TEXTJOIN("#",TRUE,
IFERROR(VLOOKUP($F852,all_tags[area],1,FALSE),""),
IFERROR(VLOOKUP($G852,all_tags[area],1,FALSE),""),
IFERROR(VLOOKUP($H852,all_tags[area],1,FALSE),""),
IFERROR(VLOOKUP($I852,all_tags[area],1,FALSE),""),
IFERROR(VLOOKUP($J852,all_tags[area],1,FALSE),""),
IFERROR(VLOOKUP($K852,all_tags[area],1,FALSE),""),
IFERROR(VLOOKUP($L852,all_tags[area],1,FALSE),""),
IFERROR(VLOOKUP($M852,all_tags[area],1,FALSE),""),
IFERROR(VLOOKUP($N852,all_tags[area],1,FALSE),""),
IFERROR(VLOOKUP($O852,all_tags[area],1,FALSE),"")
)</f>
        <v/>
      </c>
      <c r="AJ852" s="5" t="str">
        <f>_xlfn.TEXTJOIN("#",TRUE,
IFERROR(VLOOKUP($F852,all_tags[technology],1,FALSE),""),
IFERROR(VLOOKUP($G852,all_tags[technology],1,FALSE),""),
IFERROR(VLOOKUP($H852,all_tags[technology],1,FALSE),""),
IFERROR(VLOOKUP($I852,all_tags[technology],1,FALSE),""),
IFERROR(VLOOKUP($J852,all_tags[technology],1,FALSE),""),
IFERROR(VLOOKUP($K852,all_tags[technology],1,FALSE),""),
IFERROR(VLOOKUP($L852,all_tags[technology],1,FALSE),""),
IFERROR(VLOOKUP($M852,all_tags[technology],1,FALSE),""),
IFERROR(VLOOKUP($N852,all_tags[technology],1,FALSE),""),
IFERROR(VLOOKUP($O852,all_tags[technology],1,FALSE),"")
)</f>
        <v>javascript</v>
      </c>
      <c r="AK852" s="5" t="str">
        <f>_xlfn.TEXTJOIN("#",TRUE,
IFERROR(VLOOKUP($F852,all_tags[other],1,FALSE),""),
IFERROR(VLOOKUP($G852,all_tags[other],1,FALSE),""),
IFERROR(VLOOKUP($H852,all_tags[other],1,FALSE),""),
IFERROR(VLOOKUP($I852,all_tags[other],1,FALSE),""),
IFERROR(VLOOKUP($J852,all_tags[other],1,FALSE),""),
IFERROR(VLOOKUP($K852,all_tags[other],1,FALSE),""),
IFERROR(VLOOKUP($L852,all_tags[other],1,FALSE),""),
IFERROR(VLOOKUP($M852,all_tags[other],1,FALSE),""),
IFERROR(VLOOKUP($N852,all_tags[other],1,FALSE),""),
IFERROR(VLOOKUP($O852,all_tags[other],1,FALSE),"")
)</f>
        <v/>
      </c>
      <c r="AL852" t="str">
        <f t="shared" si="13"/>
        <v>tutorial;data-viz;tool;technology;javascript</v>
      </c>
    </row>
    <row r="853" spans="1:38" x14ac:dyDescent="0.25">
      <c r="A853" t="str">
        <f>source_data[[#This Row],[link_id]]</f>
        <v>L01765</v>
      </c>
      <c r="B853" t="str">
        <f>source_data[[#This Row],[link]]</f>
        <v>https://asankap.wordpress.com/2020/08/02/how-to-create-a-power-bi-dataflow-programmatically-using-net/</v>
      </c>
      <c r="C853" t="str">
        <f>source_data[[#This Row],[article_title]]</f>
        <v>How to create a Power BI Dataflow Programmatically</v>
      </c>
      <c r="D853" t="str">
        <f>source_data[[#This Row],[concatenate]]</f>
        <v>how-to;method;analytics;data-processing</v>
      </c>
      <c r="E853">
        <f>source_data[[#This Row],[tag_count]]</f>
        <v>4</v>
      </c>
      <c r="F853" t="str" cm="1">
        <f t="array" ref="F853:I853">_xlfn.TEXTSPLIT(Table5[[#This Row],[concatenate]],";")</f>
        <v>how-to</v>
      </c>
      <c r="G853" t="str">
        <v>method</v>
      </c>
      <c r="H853" t="str">
        <v>analytics</v>
      </c>
      <c r="I853" t="str">
        <v>data-processing</v>
      </c>
      <c r="Q853">
        <f>IF(ISBLANK(F853),-1,COUNTIF(all_tags[],F853)-COUNTIF(all_tags[category],F853))</f>
        <v>1</v>
      </c>
      <c r="R853">
        <f>IF(ISBLANK(G853),-1,COUNTIF(all_tags[],G853)-COUNTIF(all_tags[category],G853))</f>
        <v>1</v>
      </c>
      <c r="S853">
        <f>IF(ISBLANK(H853),-1,COUNTIF(all_tags[],H853)-COUNTIF(all_tags[category],H853))</f>
        <v>1</v>
      </c>
      <c r="T853">
        <f>IF(ISBLANK(I853),-1,COUNTIF(all_tags[],I853)-COUNTIF(all_tags[category],I853))</f>
        <v>1</v>
      </c>
      <c r="U853">
        <f>IF(ISBLANK(J853),-1,COUNTIF(all_tags[],J853)-COUNTIF(all_tags[category],J853))</f>
        <v>-1</v>
      </c>
      <c r="V853">
        <f>IF(ISBLANK(K853),-1,COUNTIF(all_tags[],K853)-COUNTIF(all_tags[category],K853))</f>
        <v>-1</v>
      </c>
      <c r="W853">
        <f>IF(ISBLANK(L853),-1,COUNTIF(all_tags[],L853)-COUNTIF(all_tags[category],L853))</f>
        <v>-1</v>
      </c>
      <c r="X853">
        <f>IF(ISBLANK(M853),-1,COUNTIF(all_tags[],M853)-COUNTIF(all_tags[category],M853))</f>
        <v>-1</v>
      </c>
      <c r="Y853">
        <f>IF(ISBLANK(N853),-1,COUNTIF(all_tags[],N853)-COUNTIF(all_tags[category],N853))</f>
        <v>-1</v>
      </c>
      <c r="Z853">
        <f>IF(ISBLANK(O853),-1,COUNTIF(all_tags[],O853)-COUNTIF(all_tags[category],O853))</f>
        <v>-1</v>
      </c>
      <c r="AB853" t="str">
        <f>Table5[[#This Row],[link_id]]</f>
        <v>L01765</v>
      </c>
      <c r="AC853" s="5" t="str">
        <f>_xlfn.TEXTJOIN("#",TRUE,
IFERROR(VLOOKUP($F853,all_tags[format],1,FALSE),""),
IFERROR(VLOOKUP($G853,all_tags[format],1,FALSE),""),
IFERROR(VLOOKUP($H853,all_tags[format],1,FALSE),""),
IFERROR(VLOOKUP($I853,all_tags[format],1,FALSE),""),
IFERROR(VLOOKUP($J853,all_tags[format],1,FALSE),""),
IFERROR(VLOOKUP($K853,all_tags[format],1,FALSE),""),
IFERROR(VLOOKUP($L853,all_tags[format],1,FALSE),""),
IFERROR(VLOOKUP($M853,all_tags[format],1,FALSE),""),
IFERROR(VLOOKUP($N853,all_tags[format],1,FALSE),""),
IFERROR(VLOOKUP($O853,all_tags[format],1,FALSE),"")
)</f>
        <v/>
      </c>
      <c r="AD853" s="5" t="str">
        <f>_xlfn.TEXTJOIN("#",TRUE,
IFERROR(VLOOKUP($F853,all_tags[type],1,FALSE),""),
IFERROR(VLOOKUP($G853,all_tags[type],1,FALSE),""),
IFERROR(VLOOKUP($H853,all_tags[type],1,FALSE),""),
IFERROR(VLOOKUP($I853,all_tags[type],1,FALSE),""),
IFERROR(VLOOKUP($J853,all_tags[type],1,FALSE),""),
IFERROR(VLOOKUP($K853,all_tags[type],1,FALSE),""),
IFERROR(VLOOKUP($L853,all_tags[type],1,FALSE),""),
IFERROR(VLOOKUP($M853,all_tags[type],1,FALSE),""),
IFERROR(VLOOKUP($N853,all_tags[type],1,FALSE),""),
IFERROR(VLOOKUP($O853,all_tags[type],1,FALSE),"")
)</f>
        <v>how-to</v>
      </c>
      <c r="AE853" s="5" t="str">
        <f>_xlfn.TEXTJOIN("#",TRUE,
IFERROR(VLOOKUP($F853,all_tags[level],1,FALSE),""),
IFERROR(VLOOKUP($G853,all_tags[level],1,FALSE),""),
IFERROR(VLOOKUP($H853,all_tags[level],1,FALSE),""),
IFERROR(VLOOKUP($I853,all_tags[level],1,FALSE),""),
IFERROR(VLOOKUP($J853,all_tags[level],1,FALSE),""),
IFERROR(VLOOKUP($K853,all_tags[level],1,FALSE),""),
IFERROR(VLOOKUP($L853,all_tags[level],1,FALSE),""),
IFERROR(VLOOKUP($M853,all_tags[level],1,FALSE),""),
IFERROR(VLOOKUP($N853,all_tags[level],1,FALSE),""),
IFERROR(VLOOKUP($O853,all_tags[level],1,FALSE),"")
)</f>
        <v/>
      </c>
      <c r="AF853" s="5" t="str">
        <f>_xlfn.TEXTJOIN("#",TRUE,
IFERROR(VLOOKUP($F853,all_tags[style],1,FALSE),""),
IFERROR(VLOOKUP($G853,all_tags[style],1,FALSE),""),
IFERROR(VLOOKUP($H853,all_tags[style],1,FALSE),""),
IFERROR(VLOOKUP($I853,all_tags[style],1,FALSE),""),
IFERROR(VLOOKUP($J853,all_tags[style],1,FALSE),""),
IFERROR(VLOOKUP($K853,all_tags[style],1,FALSE),""),
IFERROR(VLOOKUP($L853,all_tags[style],1,FALSE),""),
IFERROR(VLOOKUP($M853,all_tags[style],1,FALSE),""),
IFERROR(VLOOKUP($N853,all_tags[style],1,FALSE),""),
IFERROR(VLOOKUP($O853,all_tags[style],1,FALSE),"")
)</f>
        <v/>
      </c>
      <c r="AG853" s="5" t="str">
        <f>_xlfn.TEXTJOIN("#",TRUE,
IFERROR(VLOOKUP($F853,all_tags[theme],1,FALSE),""),
IFERROR(VLOOKUP($G853,all_tags[theme],1,FALSE),""),
IFERROR(VLOOKUP($H853,all_tags[theme],1,FALSE),""),
IFERROR(VLOOKUP($I853,all_tags[theme],1,FALSE),""),
IFERROR(VLOOKUP($J853,all_tags[theme],1,FALSE),""),
IFERROR(VLOOKUP($K853,all_tags[theme],1,FALSE),""),
IFERROR(VLOOKUP($L853,all_tags[theme],1,FALSE),""),
IFERROR(VLOOKUP($M853,all_tags[theme],1,FALSE),""),
IFERROR(VLOOKUP($N853,all_tags[theme],1,FALSE),""),
IFERROR(VLOOKUP($O853,all_tags[theme],1,FALSE),"")
)</f>
        <v/>
      </c>
      <c r="AH853" s="5" t="str">
        <f>_xlfn.TEXTJOIN("#",TRUE,
IFERROR(VLOOKUP($F853,all_tags[topic],1,FALSE),""),
IFERROR(VLOOKUP($G853,all_tags[topic],1,FALSE),""),
IFERROR(VLOOKUP($H853,all_tags[topic],1,FALSE),""),
IFERROR(VLOOKUP($I853,all_tags[topic],1,FALSE),""),
IFERROR(VLOOKUP($J853,all_tags[topic],1,FALSE),""),
IFERROR(VLOOKUP($K853,all_tags[topic],1,FALSE),""),
IFERROR(VLOOKUP($L853,all_tags[topic],1,FALSE),""),
IFERROR(VLOOKUP($M853,all_tags[topic],1,FALSE),""),
IFERROR(VLOOKUP($N853,all_tags[topic],1,FALSE),""),
IFERROR(VLOOKUP($O853,all_tags[topic],1,FALSE),"")
)</f>
        <v>method</v>
      </c>
      <c r="AI853" s="5" t="str">
        <f>_xlfn.TEXTJOIN("#",TRUE,
IFERROR(VLOOKUP($F853,all_tags[area],1,FALSE),""),
IFERROR(VLOOKUP($G853,all_tags[area],1,FALSE),""),
IFERROR(VLOOKUP($H853,all_tags[area],1,FALSE),""),
IFERROR(VLOOKUP($I853,all_tags[area],1,FALSE),""),
IFERROR(VLOOKUP($J853,all_tags[area],1,FALSE),""),
IFERROR(VLOOKUP($K853,all_tags[area],1,FALSE),""),
IFERROR(VLOOKUP($L853,all_tags[area],1,FALSE),""),
IFERROR(VLOOKUP($M853,all_tags[area],1,FALSE),""),
IFERROR(VLOOKUP($N853,all_tags[area],1,FALSE),""),
IFERROR(VLOOKUP($O853,all_tags[area],1,FALSE),"")
)</f>
        <v>analytics#data-processing</v>
      </c>
      <c r="AJ853" s="5" t="str">
        <f>_xlfn.TEXTJOIN("#",TRUE,
IFERROR(VLOOKUP($F853,all_tags[technology],1,FALSE),""),
IFERROR(VLOOKUP($G853,all_tags[technology],1,FALSE),""),
IFERROR(VLOOKUP($H853,all_tags[technology],1,FALSE),""),
IFERROR(VLOOKUP($I853,all_tags[technology],1,FALSE),""),
IFERROR(VLOOKUP($J853,all_tags[technology],1,FALSE),""),
IFERROR(VLOOKUP($K853,all_tags[technology],1,FALSE),""),
IFERROR(VLOOKUP($L853,all_tags[technology],1,FALSE),""),
IFERROR(VLOOKUP($M853,all_tags[technology],1,FALSE),""),
IFERROR(VLOOKUP($N853,all_tags[technology],1,FALSE),""),
IFERROR(VLOOKUP($O853,all_tags[technology],1,FALSE),"")
)</f>
        <v/>
      </c>
      <c r="AK853" s="5" t="str">
        <f>_xlfn.TEXTJOIN("#",TRUE,
IFERROR(VLOOKUP($F853,all_tags[other],1,FALSE),""),
IFERROR(VLOOKUP($G853,all_tags[other],1,FALSE),""),
IFERROR(VLOOKUP($H853,all_tags[other],1,FALSE),""),
IFERROR(VLOOKUP($I853,all_tags[other],1,FALSE),""),
IFERROR(VLOOKUP($J853,all_tags[other],1,FALSE),""),
IFERROR(VLOOKUP($K853,all_tags[other],1,FALSE),""),
IFERROR(VLOOKUP($L853,all_tags[other],1,FALSE),""),
IFERROR(VLOOKUP($M853,all_tags[other],1,FALSE),""),
IFERROR(VLOOKUP($N853,all_tags[other],1,FALSE),""),
IFERROR(VLOOKUP($O853,all_tags[other],1,FALSE),"")
)</f>
        <v/>
      </c>
      <c r="AL853" t="str">
        <f t="shared" si="13"/>
        <v>how-to;method;analytics;data-processing</v>
      </c>
    </row>
    <row r="854" spans="1:38" x14ac:dyDescent="0.25">
      <c r="A854" t="str">
        <f>source_data[[#This Row],[link_id]]</f>
        <v>L01766</v>
      </c>
      <c r="B854" t="str">
        <f>source_data[[#This Row],[link]]</f>
        <v>https://www.dataquest.io/blog/load-clean-data-r-tidyverse/</v>
      </c>
      <c r="C854" t="str">
        <f>source_data[[#This Row],[article_title]]</f>
        <v>Tidyverse Basics: Load and Clean Data with R tidyverse Tools</v>
      </c>
      <c r="D854" t="str">
        <f>source_data[[#This Row],[concatenate]]</f>
        <v>tutorial;fundamentals;data-analysis;technology;data-processing;tidyverse</v>
      </c>
      <c r="E854">
        <f>source_data[[#This Row],[tag_count]]</f>
        <v>6</v>
      </c>
      <c r="F854" t="str" cm="1">
        <f t="array" ref="F854:K854">_xlfn.TEXTSPLIT(Table5[[#This Row],[concatenate]],";")</f>
        <v>tutorial</v>
      </c>
      <c r="G854" t="str">
        <v>fundamentals</v>
      </c>
      <c r="H854" t="str">
        <v>data-analysis</v>
      </c>
      <c r="I854" t="str">
        <v>technology</v>
      </c>
      <c r="J854" t="str">
        <v>data-processing</v>
      </c>
      <c r="K854" t="str">
        <v>tidyverse</v>
      </c>
      <c r="Q854">
        <f>IF(ISBLANK(F854),-1,COUNTIF(all_tags[],F854)-COUNTIF(all_tags[category],F854))</f>
        <v>1</v>
      </c>
      <c r="R854">
        <f>IF(ISBLANK(G854),-1,COUNTIF(all_tags[],G854)-COUNTIF(all_tags[category],G854))</f>
        <v>1</v>
      </c>
      <c r="S854">
        <f>IF(ISBLANK(H854),-1,COUNTIF(all_tags[],H854)-COUNTIF(all_tags[category],H854))</f>
        <v>1</v>
      </c>
      <c r="T854">
        <f>IF(ISBLANK(I854),-1,COUNTIF(all_tags[],I854)-COUNTIF(all_tags[category],I854))</f>
        <v>1</v>
      </c>
      <c r="U854">
        <f>IF(ISBLANK(J854),-1,COUNTIF(all_tags[],J854)-COUNTIF(all_tags[category],J854))</f>
        <v>1</v>
      </c>
      <c r="V854">
        <f>IF(ISBLANK(K854),-1,COUNTIF(all_tags[],K854)-COUNTIF(all_tags[category],K854))</f>
        <v>1</v>
      </c>
      <c r="W854">
        <f>IF(ISBLANK(L854),-1,COUNTIF(all_tags[],L854)-COUNTIF(all_tags[category],L854))</f>
        <v>-1</v>
      </c>
      <c r="X854">
        <f>IF(ISBLANK(M854),-1,COUNTIF(all_tags[],M854)-COUNTIF(all_tags[category],M854))</f>
        <v>-1</v>
      </c>
      <c r="Y854">
        <f>IF(ISBLANK(N854),-1,COUNTIF(all_tags[],N854)-COUNTIF(all_tags[category],N854))</f>
        <v>-1</v>
      </c>
      <c r="Z854">
        <f>IF(ISBLANK(O854),-1,COUNTIF(all_tags[],O854)-COUNTIF(all_tags[category],O854))</f>
        <v>-1</v>
      </c>
      <c r="AB854" t="str">
        <f>Table5[[#This Row],[link_id]]</f>
        <v>L01766</v>
      </c>
      <c r="AC854" s="5" t="str">
        <f>_xlfn.TEXTJOIN("#",TRUE,
IFERROR(VLOOKUP($F854,all_tags[format],1,FALSE),""),
IFERROR(VLOOKUP($G854,all_tags[format],1,FALSE),""),
IFERROR(VLOOKUP($H854,all_tags[format],1,FALSE),""),
IFERROR(VLOOKUP($I854,all_tags[format],1,FALSE),""),
IFERROR(VLOOKUP($J854,all_tags[format],1,FALSE),""),
IFERROR(VLOOKUP($K854,all_tags[format],1,FALSE),""),
IFERROR(VLOOKUP($L854,all_tags[format],1,FALSE),""),
IFERROR(VLOOKUP($M854,all_tags[format],1,FALSE),""),
IFERROR(VLOOKUP($N854,all_tags[format],1,FALSE),""),
IFERROR(VLOOKUP($O854,all_tags[format],1,FALSE),"")
)</f>
        <v/>
      </c>
      <c r="AD854" s="5" t="str">
        <f>_xlfn.TEXTJOIN("#",TRUE,
IFERROR(VLOOKUP($F854,all_tags[type],1,FALSE),""),
IFERROR(VLOOKUP($G854,all_tags[type],1,FALSE),""),
IFERROR(VLOOKUP($H854,all_tags[type],1,FALSE),""),
IFERROR(VLOOKUP($I854,all_tags[type],1,FALSE),""),
IFERROR(VLOOKUP($J854,all_tags[type],1,FALSE),""),
IFERROR(VLOOKUP($K854,all_tags[type],1,FALSE),""),
IFERROR(VLOOKUP($L854,all_tags[type],1,FALSE),""),
IFERROR(VLOOKUP($M854,all_tags[type],1,FALSE),""),
IFERROR(VLOOKUP($N854,all_tags[type],1,FALSE),""),
IFERROR(VLOOKUP($O854,all_tags[type],1,FALSE),"")
)</f>
        <v>tutorial</v>
      </c>
      <c r="AE854" s="5" t="str">
        <f>_xlfn.TEXTJOIN("#",TRUE,
IFERROR(VLOOKUP($F854,all_tags[level],1,FALSE),""),
IFERROR(VLOOKUP($G854,all_tags[level],1,FALSE),""),
IFERROR(VLOOKUP($H854,all_tags[level],1,FALSE),""),
IFERROR(VLOOKUP($I854,all_tags[level],1,FALSE),""),
IFERROR(VLOOKUP($J854,all_tags[level],1,FALSE),""),
IFERROR(VLOOKUP($K854,all_tags[level],1,FALSE),""),
IFERROR(VLOOKUP($L854,all_tags[level],1,FALSE),""),
IFERROR(VLOOKUP($M854,all_tags[level],1,FALSE),""),
IFERROR(VLOOKUP($N854,all_tags[level],1,FALSE),""),
IFERROR(VLOOKUP($O854,all_tags[level],1,FALSE),"")
)</f>
        <v>fundamentals</v>
      </c>
      <c r="AF854" s="5" t="str">
        <f>_xlfn.TEXTJOIN("#",TRUE,
IFERROR(VLOOKUP($F854,all_tags[style],1,FALSE),""),
IFERROR(VLOOKUP($G854,all_tags[style],1,FALSE),""),
IFERROR(VLOOKUP($H854,all_tags[style],1,FALSE),""),
IFERROR(VLOOKUP($I854,all_tags[style],1,FALSE),""),
IFERROR(VLOOKUP($J854,all_tags[style],1,FALSE),""),
IFERROR(VLOOKUP($K854,all_tags[style],1,FALSE),""),
IFERROR(VLOOKUP($L854,all_tags[style],1,FALSE),""),
IFERROR(VLOOKUP($M854,all_tags[style],1,FALSE),""),
IFERROR(VLOOKUP($N854,all_tags[style],1,FALSE),""),
IFERROR(VLOOKUP($O854,all_tags[style],1,FALSE),"")
)</f>
        <v/>
      </c>
      <c r="AG854" s="5" t="str">
        <f>_xlfn.TEXTJOIN("#",TRUE,
IFERROR(VLOOKUP($F854,all_tags[theme],1,FALSE),""),
IFERROR(VLOOKUP($G854,all_tags[theme],1,FALSE),""),
IFERROR(VLOOKUP($H854,all_tags[theme],1,FALSE),""),
IFERROR(VLOOKUP($I854,all_tags[theme],1,FALSE),""),
IFERROR(VLOOKUP($J854,all_tags[theme],1,FALSE),""),
IFERROR(VLOOKUP($K854,all_tags[theme],1,FALSE),""),
IFERROR(VLOOKUP($L854,all_tags[theme],1,FALSE),""),
IFERROR(VLOOKUP($M854,all_tags[theme],1,FALSE),""),
IFERROR(VLOOKUP($N854,all_tags[theme],1,FALSE),""),
IFERROR(VLOOKUP($O854,all_tags[theme],1,FALSE),"")
)</f>
        <v>data-analysis</v>
      </c>
      <c r="AH854" s="5" t="str">
        <f>_xlfn.TEXTJOIN("#",TRUE,
IFERROR(VLOOKUP($F854,all_tags[topic],1,FALSE),""),
IFERROR(VLOOKUP($G854,all_tags[topic],1,FALSE),""),
IFERROR(VLOOKUP($H854,all_tags[topic],1,FALSE),""),
IFERROR(VLOOKUP($I854,all_tags[topic],1,FALSE),""),
IFERROR(VLOOKUP($J854,all_tags[topic],1,FALSE),""),
IFERROR(VLOOKUP($K854,all_tags[topic],1,FALSE),""),
IFERROR(VLOOKUP($L854,all_tags[topic],1,FALSE),""),
IFERROR(VLOOKUP($M854,all_tags[topic],1,FALSE),""),
IFERROR(VLOOKUP($N854,all_tags[topic],1,FALSE),""),
IFERROR(VLOOKUP($O854,all_tags[topic],1,FALSE),"")
)</f>
        <v>technology</v>
      </c>
      <c r="AI854" s="5" t="str">
        <f>_xlfn.TEXTJOIN("#",TRUE,
IFERROR(VLOOKUP($F854,all_tags[area],1,FALSE),""),
IFERROR(VLOOKUP($G854,all_tags[area],1,FALSE),""),
IFERROR(VLOOKUP($H854,all_tags[area],1,FALSE),""),
IFERROR(VLOOKUP($I854,all_tags[area],1,FALSE),""),
IFERROR(VLOOKUP($J854,all_tags[area],1,FALSE),""),
IFERROR(VLOOKUP($K854,all_tags[area],1,FALSE),""),
IFERROR(VLOOKUP($L854,all_tags[area],1,FALSE),""),
IFERROR(VLOOKUP($M854,all_tags[area],1,FALSE),""),
IFERROR(VLOOKUP($N854,all_tags[area],1,FALSE),""),
IFERROR(VLOOKUP($O854,all_tags[area],1,FALSE),"")
)</f>
        <v>data-processing</v>
      </c>
      <c r="AJ854" s="5" t="str">
        <f>_xlfn.TEXTJOIN("#",TRUE,
IFERROR(VLOOKUP($F854,all_tags[technology],1,FALSE),""),
IFERROR(VLOOKUP($G854,all_tags[technology],1,FALSE),""),
IFERROR(VLOOKUP($H854,all_tags[technology],1,FALSE),""),
IFERROR(VLOOKUP($I854,all_tags[technology],1,FALSE),""),
IFERROR(VLOOKUP($J854,all_tags[technology],1,FALSE),""),
IFERROR(VLOOKUP($K854,all_tags[technology],1,FALSE),""),
IFERROR(VLOOKUP($L854,all_tags[technology],1,FALSE),""),
IFERROR(VLOOKUP($M854,all_tags[technology],1,FALSE),""),
IFERROR(VLOOKUP($N854,all_tags[technology],1,FALSE),""),
IFERROR(VLOOKUP($O854,all_tags[technology],1,FALSE),"")
)</f>
        <v>tidyverse</v>
      </c>
      <c r="AK854" s="5" t="str">
        <f>_xlfn.TEXTJOIN("#",TRUE,
IFERROR(VLOOKUP($F854,all_tags[other],1,FALSE),""),
IFERROR(VLOOKUP($G854,all_tags[other],1,FALSE),""),
IFERROR(VLOOKUP($H854,all_tags[other],1,FALSE),""),
IFERROR(VLOOKUP($I854,all_tags[other],1,FALSE),""),
IFERROR(VLOOKUP($J854,all_tags[other],1,FALSE),""),
IFERROR(VLOOKUP($K854,all_tags[other],1,FALSE),""),
IFERROR(VLOOKUP($L854,all_tags[other],1,FALSE),""),
IFERROR(VLOOKUP($M854,all_tags[other],1,FALSE),""),
IFERROR(VLOOKUP($N854,all_tags[other],1,FALSE),""),
IFERROR(VLOOKUP($O854,all_tags[other],1,FALSE),"")
)</f>
        <v/>
      </c>
      <c r="AL854" t="str">
        <f t="shared" si="13"/>
        <v>tutorial;fundamentals;data-analysis;technology;data-processing;tidyverse</v>
      </c>
    </row>
    <row r="855" spans="1:38" x14ac:dyDescent="0.25">
      <c r="A855" t="str">
        <f>source_data[[#This Row],[link_id]]</f>
        <v>L01768</v>
      </c>
      <c r="B855" t="str">
        <f>source_data[[#This Row],[link]]</f>
        <v>https://twitter.com/TheInsaneApp/status/1291396810162880515/photo/1</v>
      </c>
      <c r="C855" t="str">
        <f>source_data[[#This Row],[article_title]]</f>
        <v>🔥 Must Watch Ted Talks on Artificial Intelligence and Machine Learning</v>
      </c>
      <c r="D855" t="str">
        <f>source_data[[#This Row],[concatenate]]</f>
        <v>talk;advice;inspiration;ml</v>
      </c>
      <c r="E855">
        <f>source_data[[#This Row],[tag_count]]</f>
        <v>5</v>
      </c>
      <c r="F855" t="str" cm="1">
        <f t="array" ref="F855:I855">_xlfn.TEXTSPLIT(Table5[[#This Row],[concatenate]],";")</f>
        <v>talk</v>
      </c>
      <c r="G855" t="str">
        <v>advice</v>
      </c>
      <c r="H855" t="str">
        <v>inspiration</v>
      </c>
      <c r="I855" t="str">
        <v>ml</v>
      </c>
      <c r="Q855">
        <f>IF(ISBLANK(F855),-1,COUNTIF(all_tags[],F855)-COUNTIF(all_tags[category],F855))</f>
        <v>1</v>
      </c>
      <c r="R855">
        <f>IF(ISBLANK(G855),-1,COUNTIF(all_tags[],G855)-COUNTIF(all_tags[category],G855))</f>
        <v>1</v>
      </c>
      <c r="S855">
        <f>IF(ISBLANK(H855),-1,COUNTIF(all_tags[],H855)-COUNTIF(all_tags[category],H855))</f>
        <v>1</v>
      </c>
      <c r="T855">
        <f>IF(ISBLANK(I855),-1,COUNTIF(all_tags[],I855)-COUNTIF(all_tags[category],I855))</f>
        <v>1</v>
      </c>
      <c r="U855">
        <f>IF(ISBLANK(J855),-1,COUNTIF(all_tags[],J855)-COUNTIF(all_tags[category],J855))</f>
        <v>-1</v>
      </c>
      <c r="V855">
        <f>IF(ISBLANK(K855),-1,COUNTIF(all_tags[],K855)-COUNTIF(all_tags[category],K855))</f>
        <v>-1</v>
      </c>
      <c r="W855">
        <f>IF(ISBLANK(L855),-1,COUNTIF(all_tags[],L855)-COUNTIF(all_tags[category],L855))</f>
        <v>-1</v>
      </c>
      <c r="X855">
        <f>IF(ISBLANK(M855),-1,COUNTIF(all_tags[],M855)-COUNTIF(all_tags[category],M855))</f>
        <v>-1</v>
      </c>
      <c r="Y855">
        <f>IF(ISBLANK(N855),-1,COUNTIF(all_tags[],N855)-COUNTIF(all_tags[category],N855))</f>
        <v>-1</v>
      </c>
      <c r="Z855">
        <f>IF(ISBLANK(O855),-1,COUNTIF(all_tags[],O855)-COUNTIF(all_tags[category],O855))</f>
        <v>-1</v>
      </c>
      <c r="AB855" t="str">
        <f>Table5[[#This Row],[link_id]]</f>
        <v>L01768</v>
      </c>
      <c r="AC855" s="5" t="str">
        <f>_xlfn.TEXTJOIN("#",TRUE,
IFERROR(VLOOKUP($F855,all_tags[format],1,FALSE),""),
IFERROR(VLOOKUP($G855,all_tags[format],1,FALSE),""),
IFERROR(VLOOKUP($H855,all_tags[format],1,FALSE),""),
IFERROR(VLOOKUP($I855,all_tags[format],1,FALSE),""),
IFERROR(VLOOKUP($J855,all_tags[format],1,FALSE),""),
IFERROR(VLOOKUP($K855,all_tags[format],1,FALSE),""),
IFERROR(VLOOKUP($L855,all_tags[format],1,FALSE),""),
IFERROR(VLOOKUP($M855,all_tags[format],1,FALSE),""),
IFERROR(VLOOKUP($N855,all_tags[format],1,FALSE),""),
IFERROR(VLOOKUP($O855,all_tags[format],1,FALSE),"")
)</f>
        <v>talk</v>
      </c>
      <c r="AD855" s="5" t="str">
        <f>_xlfn.TEXTJOIN("#",TRUE,
IFERROR(VLOOKUP($F855,all_tags[type],1,FALSE),""),
IFERROR(VLOOKUP($G855,all_tags[type],1,FALSE),""),
IFERROR(VLOOKUP($H855,all_tags[type],1,FALSE),""),
IFERROR(VLOOKUP($I855,all_tags[type],1,FALSE),""),
IFERROR(VLOOKUP($J855,all_tags[type],1,FALSE),""),
IFERROR(VLOOKUP($K855,all_tags[type],1,FALSE),""),
IFERROR(VLOOKUP($L855,all_tags[type],1,FALSE),""),
IFERROR(VLOOKUP($M855,all_tags[type],1,FALSE),""),
IFERROR(VLOOKUP($N855,all_tags[type],1,FALSE),""),
IFERROR(VLOOKUP($O855,all_tags[type],1,FALSE),"")
)</f>
        <v>advice</v>
      </c>
      <c r="AE855" s="5" t="str">
        <f>_xlfn.TEXTJOIN("#",TRUE,
IFERROR(VLOOKUP($F855,all_tags[level],1,FALSE),""),
IFERROR(VLOOKUP($G855,all_tags[level],1,FALSE),""),
IFERROR(VLOOKUP($H855,all_tags[level],1,FALSE),""),
IFERROR(VLOOKUP($I855,all_tags[level],1,FALSE),""),
IFERROR(VLOOKUP($J855,all_tags[level],1,FALSE),""),
IFERROR(VLOOKUP($K855,all_tags[level],1,FALSE),""),
IFERROR(VLOOKUP($L855,all_tags[level],1,FALSE),""),
IFERROR(VLOOKUP($M855,all_tags[level],1,FALSE),""),
IFERROR(VLOOKUP($N855,all_tags[level],1,FALSE),""),
IFERROR(VLOOKUP($O855,all_tags[level],1,FALSE),"")
)</f>
        <v/>
      </c>
      <c r="AF855" s="5" t="str">
        <f>_xlfn.TEXTJOIN("#",TRUE,
IFERROR(VLOOKUP($F855,all_tags[style],1,FALSE),""),
IFERROR(VLOOKUP($G855,all_tags[style],1,FALSE),""),
IFERROR(VLOOKUP($H855,all_tags[style],1,FALSE),""),
IFERROR(VLOOKUP($I855,all_tags[style],1,FALSE),""),
IFERROR(VLOOKUP($J855,all_tags[style],1,FALSE),""),
IFERROR(VLOOKUP($K855,all_tags[style],1,FALSE),""),
IFERROR(VLOOKUP($L855,all_tags[style],1,FALSE),""),
IFERROR(VLOOKUP($M855,all_tags[style],1,FALSE),""),
IFERROR(VLOOKUP($N855,all_tags[style],1,FALSE),""),
IFERROR(VLOOKUP($O855,all_tags[style],1,FALSE),"")
)</f>
        <v/>
      </c>
      <c r="AG855" s="5" t="str">
        <f>_xlfn.TEXTJOIN("#",TRUE,
IFERROR(VLOOKUP($F855,all_tags[theme],1,FALSE),""),
IFERROR(VLOOKUP($G855,all_tags[theme],1,FALSE),""),
IFERROR(VLOOKUP($H855,all_tags[theme],1,FALSE),""),
IFERROR(VLOOKUP($I855,all_tags[theme],1,FALSE),""),
IFERROR(VLOOKUP($J855,all_tags[theme],1,FALSE),""),
IFERROR(VLOOKUP($K855,all_tags[theme],1,FALSE),""),
IFERROR(VLOOKUP($L855,all_tags[theme],1,FALSE),""),
IFERROR(VLOOKUP($M855,all_tags[theme],1,FALSE),""),
IFERROR(VLOOKUP($N855,all_tags[theme],1,FALSE),""),
IFERROR(VLOOKUP($O855,all_tags[theme],1,FALSE),"")
)</f>
        <v/>
      </c>
      <c r="AH855" s="5" t="str">
        <f>_xlfn.TEXTJOIN("#",TRUE,
IFERROR(VLOOKUP($F855,all_tags[topic],1,FALSE),""),
IFERROR(VLOOKUP($G855,all_tags[topic],1,FALSE),""),
IFERROR(VLOOKUP($H855,all_tags[topic],1,FALSE),""),
IFERROR(VLOOKUP($I855,all_tags[topic],1,FALSE),""),
IFERROR(VLOOKUP($J855,all_tags[topic],1,FALSE),""),
IFERROR(VLOOKUP($K855,all_tags[topic],1,FALSE),""),
IFERROR(VLOOKUP($L855,all_tags[topic],1,FALSE),""),
IFERROR(VLOOKUP($M855,all_tags[topic],1,FALSE),""),
IFERROR(VLOOKUP($N855,all_tags[topic],1,FALSE),""),
IFERROR(VLOOKUP($O855,all_tags[topic],1,FALSE),"")
)</f>
        <v/>
      </c>
      <c r="AI855" s="5" t="str">
        <f>_xlfn.TEXTJOIN("#",TRUE,
IFERROR(VLOOKUP($F855,all_tags[area],1,FALSE),""),
IFERROR(VLOOKUP($G855,all_tags[area],1,FALSE),""),
IFERROR(VLOOKUP($H855,all_tags[area],1,FALSE),""),
IFERROR(VLOOKUP($I855,all_tags[area],1,FALSE),""),
IFERROR(VLOOKUP($J855,all_tags[area],1,FALSE),""),
IFERROR(VLOOKUP($K855,all_tags[area],1,FALSE),""),
IFERROR(VLOOKUP($L855,all_tags[area],1,FALSE),""),
IFERROR(VLOOKUP($M855,all_tags[area],1,FALSE),""),
IFERROR(VLOOKUP($N855,all_tags[area],1,FALSE),""),
IFERROR(VLOOKUP($O855,all_tags[area],1,FALSE),"")
)</f>
        <v>ml</v>
      </c>
      <c r="AJ855" s="5" t="str">
        <f>_xlfn.TEXTJOIN("#",TRUE,
IFERROR(VLOOKUP($F855,all_tags[technology],1,FALSE),""),
IFERROR(VLOOKUP($G855,all_tags[technology],1,FALSE),""),
IFERROR(VLOOKUP($H855,all_tags[technology],1,FALSE),""),
IFERROR(VLOOKUP($I855,all_tags[technology],1,FALSE),""),
IFERROR(VLOOKUP($J855,all_tags[technology],1,FALSE),""),
IFERROR(VLOOKUP($K855,all_tags[technology],1,FALSE),""),
IFERROR(VLOOKUP($L855,all_tags[technology],1,FALSE),""),
IFERROR(VLOOKUP($M855,all_tags[technology],1,FALSE),""),
IFERROR(VLOOKUP($N855,all_tags[technology],1,FALSE),""),
IFERROR(VLOOKUP($O855,all_tags[technology],1,FALSE),"")
)</f>
        <v/>
      </c>
      <c r="AK855" s="5" t="str">
        <f>_xlfn.TEXTJOIN("#",TRUE,
IFERROR(VLOOKUP($F855,all_tags[other],1,FALSE),""),
IFERROR(VLOOKUP($G855,all_tags[other],1,FALSE),""),
IFERROR(VLOOKUP($H855,all_tags[other],1,FALSE),""),
IFERROR(VLOOKUP($I855,all_tags[other],1,FALSE),""),
IFERROR(VLOOKUP($J855,all_tags[other],1,FALSE),""),
IFERROR(VLOOKUP($K855,all_tags[other],1,FALSE),""),
IFERROR(VLOOKUP($L855,all_tags[other],1,FALSE),""),
IFERROR(VLOOKUP($M855,all_tags[other],1,FALSE),""),
IFERROR(VLOOKUP($N855,all_tags[other],1,FALSE),""),
IFERROR(VLOOKUP($O855,all_tags[other],1,FALSE),"")
)</f>
        <v>inspiration</v>
      </c>
      <c r="AL855" t="str">
        <f t="shared" si="13"/>
        <v>talk;advice;ml;inspiration</v>
      </c>
    </row>
    <row r="856" spans="1:38" x14ac:dyDescent="0.25">
      <c r="A856" t="str">
        <f>source_data[[#This Row],[link_id]]</f>
        <v>L01769</v>
      </c>
      <c r="B856" t="str">
        <f>source_data[[#This Row],[link]]</f>
        <v>https://www.scientificamerican.com/article/atheism-is-inconsistent-with-the-scientific-method-prizewinning-physicist-says/</v>
      </c>
      <c r="C856" t="str">
        <f>source_data[[#This Row],[article_title]]</f>
        <v>Atheism Is Inconsistent with the Scientific Method, Prizewinning Physicist Says</v>
      </c>
      <c r="D856" t="str">
        <f>source_data[[#This Row],[concatenate]]</f>
        <v>interview;post;scientific-method;science</v>
      </c>
      <c r="E856">
        <f>source_data[[#This Row],[tag_count]]</f>
        <v>4</v>
      </c>
      <c r="F856" t="str" cm="1">
        <f t="array" ref="F856:I856">_xlfn.TEXTSPLIT(Table5[[#This Row],[concatenate]],";")</f>
        <v>interview</v>
      </c>
      <c r="G856" t="str">
        <v>post</v>
      </c>
      <c r="H856" t="str">
        <v>scientific-method</v>
      </c>
      <c r="I856" t="str">
        <v>science</v>
      </c>
      <c r="Q856">
        <f>IF(ISBLANK(F856),-1,COUNTIF(all_tags[],F856)-COUNTIF(all_tags[category],F856))</f>
        <v>1</v>
      </c>
      <c r="R856">
        <f>IF(ISBLANK(G856),-1,COUNTIF(all_tags[],G856)-COUNTIF(all_tags[category],G856))</f>
        <v>1</v>
      </c>
      <c r="S856">
        <f>IF(ISBLANK(H856),-1,COUNTIF(all_tags[],H856)-COUNTIF(all_tags[category],H856))</f>
        <v>1</v>
      </c>
      <c r="T856">
        <f>IF(ISBLANK(I856),-1,COUNTIF(all_tags[],I856)-COUNTIF(all_tags[category],I856))</f>
        <v>1</v>
      </c>
      <c r="U856">
        <f>IF(ISBLANK(J856),-1,COUNTIF(all_tags[],J856)-COUNTIF(all_tags[category],J856))</f>
        <v>-1</v>
      </c>
      <c r="V856">
        <f>IF(ISBLANK(K856),-1,COUNTIF(all_tags[],K856)-COUNTIF(all_tags[category],K856))</f>
        <v>-1</v>
      </c>
      <c r="W856">
        <f>IF(ISBLANK(L856),-1,COUNTIF(all_tags[],L856)-COUNTIF(all_tags[category],L856))</f>
        <v>-1</v>
      </c>
      <c r="X856">
        <f>IF(ISBLANK(M856),-1,COUNTIF(all_tags[],M856)-COUNTIF(all_tags[category],M856))</f>
        <v>-1</v>
      </c>
      <c r="Y856">
        <f>IF(ISBLANK(N856),-1,COUNTIF(all_tags[],N856)-COUNTIF(all_tags[category],N856))</f>
        <v>-1</v>
      </c>
      <c r="Z856">
        <f>IF(ISBLANK(O856),-1,COUNTIF(all_tags[],O856)-COUNTIF(all_tags[category],O856))</f>
        <v>-1</v>
      </c>
      <c r="AB856" t="str">
        <f>Table5[[#This Row],[link_id]]</f>
        <v>L01769</v>
      </c>
      <c r="AC856" s="5" t="str">
        <f>_xlfn.TEXTJOIN("#",TRUE,
IFERROR(VLOOKUP($F856,all_tags[format],1,FALSE),""),
IFERROR(VLOOKUP($G856,all_tags[format],1,FALSE),""),
IFERROR(VLOOKUP($H856,all_tags[format],1,FALSE),""),
IFERROR(VLOOKUP($I856,all_tags[format],1,FALSE),""),
IFERROR(VLOOKUP($J856,all_tags[format],1,FALSE),""),
IFERROR(VLOOKUP($K856,all_tags[format],1,FALSE),""),
IFERROR(VLOOKUP($L856,all_tags[format],1,FALSE),""),
IFERROR(VLOOKUP($M856,all_tags[format],1,FALSE),""),
IFERROR(VLOOKUP($N856,all_tags[format],1,FALSE),""),
IFERROR(VLOOKUP($O856,all_tags[format],1,FALSE),"")
)</f>
        <v>interview#post</v>
      </c>
      <c r="AD856" s="5" t="str">
        <f>_xlfn.TEXTJOIN("#",TRUE,
IFERROR(VLOOKUP($F856,all_tags[type],1,FALSE),""),
IFERROR(VLOOKUP($G856,all_tags[type],1,FALSE),""),
IFERROR(VLOOKUP($H856,all_tags[type],1,FALSE),""),
IFERROR(VLOOKUP($I856,all_tags[type],1,FALSE),""),
IFERROR(VLOOKUP($J856,all_tags[type],1,FALSE),""),
IFERROR(VLOOKUP($K856,all_tags[type],1,FALSE),""),
IFERROR(VLOOKUP($L856,all_tags[type],1,FALSE),""),
IFERROR(VLOOKUP($M856,all_tags[type],1,FALSE),""),
IFERROR(VLOOKUP($N856,all_tags[type],1,FALSE),""),
IFERROR(VLOOKUP($O856,all_tags[type],1,FALSE),"")
)</f>
        <v/>
      </c>
      <c r="AE856" s="5" t="str">
        <f>_xlfn.TEXTJOIN("#",TRUE,
IFERROR(VLOOKUP($F856,all_tags[level],1,FALSE),""),
IFERROR(VLOOKUP($G856,all_tags[level],1,FALSE),""),
IFERROR(VLOOKUP($H856,all_tags[level],1,FALSE),""),
IFERROR(VLOOKUP($I856,all_tags[level],1,FALSE),""),
IFERROR(VLOOKUP($J856,all_tags[level],1,FALSE),""),
IFERROR(VLOOKUP($K856,all_tags[level],1,FALSE),""),
IFERROR(VLOOKUP($L856,all_tags[level],1,FALSE),""),
IFERROR(VLOOKUP($M856,all_tags[level],1,FALSE),""),
IFERROR(VLOOKUP($N856,all_tags[level],1,FALSE),""),
IFERROR(VLOOKUP($O856,all_tags[level],1,FALSE),"")
)</f>
        <v/>
      </c>
      <c r="AF856" s="5" t="str">
        <f>_xlfn.TEXTJOIN("#",TRUE,
IFERROR(VLOOKUP($F856,all_tags[style],1,FALSE),""),
IFERROR(VLOOKUP($G856,all_tags[style],1,FALSE),""),
IFERROR(VLOOKUP($H856,all_tags[style],1,FALSE),""),
IFERROR(VLOOKUP($I856,all_tags[style],1,FALSE),""),
IFERROR(VLOOKUP($J856,all_tags[style],1,FALSE),""),
IFERROR(VLOOKUP($K856,all_tags[style],1,FALSE),""),
IFERROR(VLOOKUP($L856,all_tags[style],1,FALSE),""),
IFERROR(VLOOKUP($M856,all_tags[style],1,FALSE),""),
IFERROR(VLOOKUP($N856,all_tags[style],1,FALSE),""),
IFERROR(VLOOKUP($O856,all_tags[style],1,FALSE),"")
)</f>
        <v/>
      </c>
      <c r="AG856" s="5" t="str">
        <f>_xlfn.TEXTJOIN("#",TRUE,
IFERROR(VLOOKUP($F856,all_tags[theme],1,FALSE),""),
IFERROR(VLOOKUP($G856,all_tags[theme],1,FALSE),""),
IFERROR(VLOOKUP($H856,all_tags[theme],1,FALSE),""),
IFERROR(VLOOKUP($I856,all_tags[theme],1,FALSE),""),
IFERROR(VLOOKUP($J856,all_tags[theme],1,FALSE),""),
IFERROR(VLOOKUP($K856,all_tags[theme],1,FALSE),""),
IFERROR(VLOOKUP($L856,all_tags[theme],1,FALSE),""),
IFERROR(VLOOKUP($M856,all_tags[theme],1,FALSE),""),
IFERROR(VLOOKUP($N856,all_tags[theme],1,FALSE),""),
IFERROR(VLOOKUP($O856,all_tags[theme],1,FALSE),"")
)</f>
        <v/>
      </c>
      <c r="AH856" s="5" t="str">
        <f>_xlfn.TEXTJOIN("#",TRUE,
IFERROR(VLOOKUP($F856,all_tags[topic],1,FALSE),""),
IFERROR(VLOOKUP($G856,all_tags[topic],1,FALSE),""),
IFERROR(VLOOKUP($H856,all_tags[topic],1,FALSE),""),
IFERROR(VLOOKUP($I856,all_tags[topic],1,FALSE),""),
IFERROR(VLOOKUP($J856,all_tags[topic],1,FALSE),""),
IFERROR(VLOOKUP($K856,all_tags[topic],1,FALSE),""),
IFERROR(VLOOKUP($L856,all_tags[topic],1,FALSE),""),
IFERROR(VLOOKUP($M856,all_tags[topic],1,FALSE),""),
IFERROR(VLOOKUP($N856,all_tags[topic],1,FALSE),""),
IFERROR(VLOOKUP($O856,all_tags[topic],1,FALSE),"")
)</f>
        <v/>
      </c>
      <c r="AI856" s="5" t="str">
        <f>_xlfn.TEXTJOIN("#",TRUE,
IFERROR(VLOOKUP($F856,all_tags[area],1,FALSE),""),
IFERROR(VLOOKUP($G856,all_tags[area],1,FALSE),""),
IFERROR(VLOOKUP($H856,all_tags[area],1,FALSE),""),
IFERROR(VLOOKUP($I856,all_tags[area],1,FALSE),""),
IFERROR(VLOOKUP($J856,all_tags[area],1,FALSE),""),
IFERROR(VLOOKUP($K856,all_tags[area],1,FALSE),""),
IFERROR(VLOOKUP($L856,all_tags[area],1,FALSE),""),
IFERROR(VLOOKUP($M856,all_tags[area],1,FALSE),""),
IFERROR(VLOOKUP($N856,all_tags[area],1,FALSE),""),
IFERROR(VLOOKUP($O856,all_tags[area],1,FALSE),"")
)</f>
        <v>scientific-method</v>
      </c>
      <c r="AJ856" s="5" t="str">
        <f>_xlfn.TEXTJOIN("#",TRUE,
IFERROR(VLOOKUP($F856,all_tags[technology],1,FALSE),""),
IFERROR(VLOOKUP($G856,all_tags[technology],1,FALSE),""),
IFERROR(VLOOKUP($H856,all_tags[technology],1,FALSE),""),
IFERROR(VLOOKUP($I856,all_tags[technology],1,FALSE),""),
IFERROR(VLOOKUP($J856,all_tags[technology],1,FALSE),""),
IFERROR(VLOOKUP($K856,all_tags[technology],1,FALSE),""),
IFERROR(VLOOKUP($L856,all_tags[technology],1,FALSE),""),
IFERROR(VLOOKUP($M856,all_tags[technology],1,FALSE),""),
IFERROR(VLOOKUP($N856,all_tags[technology],1,FALSE),""),
IFERROR(VLOOKUP($O856,all_tags[technology],1,FALSE),"")
)</f>
        <v/>
      </c>
      <c r="AK856" s="5" t="str">
        <f>_xlfn.TEXTJOIN("#",TRUE,
IFERROR(VLOOKUP($F856,all_tags[other],1,FALSE),""),
IFERROR(VLOOKUP($G856,all_tags[other],1,FALSE),""),
IFERROR(VLOOKUP($H856,all_tags[other],1,FALSE),""),
IFERROR(VLOOKUP($I856,all_tags[other],1,FALSE),""),
IFERROR(VLOOKUP($J856,all_tags[other],1,FALSE),""),
IFERROR(VLOOKUP($K856,all_tags[other],1,FALSE),""),
IFERROR(VLOOKUP($L856,all_tags[other],1,FALSE),""),
IFERROR(VLOOKUP($M856,all_tags[other],1,FALSE),""),
IFERROR(VLOOKUP($N856,all_tags[other],1,FALSE),""),
IFERROR(VLOOKUP($O856,all_tags[other],1,FALSE),"")
)</f>
        <v>science</v>
      </c>
      <c r="AL856" t="str">
        <f t="shared" si="13"/>
        <v>interview;post;scientific-method;science</v>
      </c>
    </row>
    <row r="857" spans="1:38" ht="30" x14ac:dyDescent="0.25">
      <c r="A857" t="str">
        <f>source_data[[#This Row],[link_id]]</f>
        <v>L01770</v>
      </c>
      <c r="B857" t="str">
        <f>source_data[[#This Row],[link]]</f>
        <v>https://twitter.com/jasemurphy/status/1291618755508703235</v>
      </c>
      <c r="C857" t="str">
        <f>source_data[[#This Row],[article_title]]</f>
        <v>A thread of mystifying and hilarious data visualisations from the "Australians" books, published in 1987 by the Australian Government.</v>
      </c>
      <c r="D857" t="str">
        <f>source_data[[#This Row],[concatenate]]</f>
        <v>visual;data-viz;inspiration;humour;viztortion</v>
      </c>
      <c r="E857">
        <f>source_data[[#This Row],[tag_count]]</f>
        <v>4</v>
      </c>
      <c r="F857" t="str" cm="1">
        <f t="array" ref="F857:J857">_xlfn.TEXTSPLIT(Table5[[#This Row],[concatenate]],";")</f>
        <v>visual</v>
      </c>
      <c r="G857" t="str">
        <v>data-viz</v>
      </c>
      <c r="H857" t="str">
        <v>inspiration</v>
      </c>
      <c r="I857" t="str">
        <v>humour</v>
      </c>
      <c r="J857" t="str">
        <v>viztortion</v>
      </c>
      <c r="Q857">
        <f>IF(ISBLANK(F857),-1,COUNTIF(all_tags[],F857)-COUNTIF(all_tags[category],F857))</f>
        <v>1</v>
      </c>
      <c r="R857">
        <f>IF(ISBLANK(G857),-1,COUNTIF(all_tags[],G857)-COUNTIF(all_tags[category],G857))</f>
        <v>1</v>
      </c>
      <c r="S857">
        <f>IF(ISBLANK(H857),-1,COUNTIF(all_tags[],H857)-COUNTIF(all_tags[category],H857))</f>
        <v>1</v>
      </c>
      <c r="T857">
        <f>IF(ISBLANK(I857),-1,COUNTIF(all_tags[],I857)-COUNTIF(all_tags[category],I857))</f>
        <v>1</v>
      </c>
      <c r="U857">
        <f>IF(ISBLANK(J857),-1,COUNTIF(all_tags[],J857)-COUNTIF(all_tags[category],J857))</f>
        <v>1</v>
      </c>
      <c r="V857">
        <f>IF(ISBLANK(K857),-1,COUNTIF(all_tags[],K857)-COUNTIF(all_tags[category],K857))</f>
        <v>-1</v>
      </c>
      <c r="W857">
        <f>IF(ISBLANK(L857),-1,COUNTIF(all_tags[],L857)-COUNTIF(all_tags[category],L857))</f>
        <v>-1</v>
      </c>
      <c r="X857">
        <f>IF(ISBLANK(M857),-1,COUNTIF(all_tags[],M857)-COUNTIF(all_tags[category],M857))</f>
        <v>-1</v>
      </c>
      <c r="Y857">
        <f>IF(ISBLANK(N857),-1,COUNTIF(all_tags[],N857)-COUNTIF(all_tags[category],N857))</f>
        <v>-1</v>
      </c>
      <c r="Z857">
        <f>IF(ISBLANK(O857),-1,COUNTIF(all_tags[],O857)-COUNTIF(all_tags[category],O857))</f>
        <v>-1</v>
      </c>
      <c r="AB857" t="str">
        <f>Table5[[#This Row],[link_id]]</f>
        <v>L01770</v>
      </c>
      <c r="AC857" s="5" t="str">
        <f>_xlfn.TEXTJOIN("#",TRUE,
IFERROR(VLOOKUP($F857,all_tags[format],1,FALSE),""),
IFERROR(VLOOKUP($G857,all_tags[format],1,FALSE),""),
IFERROR(VLOOKUP($H857,all_tags[format],1,FALSE),""),
IFERROR(VLOOKUP($I857,all_tags[format],1,FALSE),""),
IFERROR(VLOOKUP($J857,all_tags[format],1,FALSE),""),
IFERROR(VLOOKUP($K857,all_tags[format],1,FALSE),""),
IFERROR(VLOOKUP($L857,all_tags[format],1,FALSE),""),
IFERROR(VLOOKUP($M857,all_tags[format],1,FALSE),""),
IFERROR(VLOOKUP($N857,all_tags[format],1,FALSE),""),
IFERROR(VLOOKUP($O857,all_tags[format],1,FALSE),"")
)</f>
        <v/>
      </c>
      <c r="AD857" s="5" t="str">
        <f>_xlfn.TEXTJOIN("#",TRUE,
IFERROR(VLOOKUP($F857,all_tags[type],1,FALSE),""),
IFERROR(VLOOKUP($G857,all_tags[type],1,FALSE),""),
IFERROR(VLOOKUP($H857,all_tags[type],1,FALSE),""),
IFERROR(VLOOKUP($I857,all_tags[type],1,FALSE),""),
IFERROR(VLOOKUP($J857,all_tags[type],1,FALSE),""),
IFERROR(VLOOKUP($K857,all_tags[type],1,FALSE),""),
IFERROR(VLOOKUP($L857,all_tags[type],1,FALSE),""),
IFERROR(VLOOKUP($M857,all_tags[type],1,FALSE),""),
IFERROR(VLOOKUP($N857,all_tags[type],1,FALSE),""),
IFERROR(VLOOKUP($O857,all_tags[type],1,FALSE),"")
)</f>
        <v>visual</v>
      </c>
      <c r="AE857" s="5" t="str">
        <f>_xlfn.TEXTJOIN("#",TRUE,
IFERROR(VLOOKUP($F857,all_tags[level],1,FALSE),""),
IFERROR(VLOOKUP($G857,all_tags[level],1,FALSE),""),
IFERROR(VLOOKUP($H857,all_tags[level],1,FALSE),""),
IFERROR(VLOOKUP($I857,all_tags[level],1,FALSE),""),
IFERROR(VLOOKUP($J857,all_tags[level],1,FALSE),""),
IFERROR(VLOOKUP($K857,all_tags[level],1,FALSE),""),
IFERROR(VLOOKUP($L857,all_tags[level],1,FALSE),""),
IFERROR(VLOOKUP($M857,all_tags[level],1,FALSE),""),
IFERROR(VLOOKUP($N857,all_tags[level],1,FALSE),""),
IFERROR(VLOOKUP($O857,all_tags[level],1,FALSE),"")
)</f>
        <v/>
      </c>
      <c r="AF857" s="5" t="str">
        <f>_xlfn.TEXTJOIN("#",TRUE,
IFERROR(VLOOKUP($F857,all_tags[style],1,FALSE),""),
IFERROR(VLOOKUP($G857,all_tags[style],1,FALSE),""),
IFERROR(VLOOKUP($H857,all_tags[style],1,FALSE),""),
IFERROR(VLOOKUP($I857,all_tags[style],1,FALSE),""),
IFERROR(VLOOKUP($J857,all_tags[style],1,FALSE),""),
IFERROR(VLOOKUP($K857,all_tags[style],1,FALSE),""),
IFERROR(VLOOKUP($L857,all_tags[style],1,FALSE),""),
IFERROR(VLOOKUP($M857,all_tags[style],1,FALSE),""),
IFERROR(VLOOKUP($N857,all_tags[style],1,FALSE),""),
IFERROR(VLOOKUP($O857,all_tags[style],1,FALSE),"")
)</f>
        <v/>
      </c>
      <c r="AG857" s="5" t="str">
        <f>_xlfn.TEXTJOIN("#",TRUE,
IFERROR(VLOOKUP($F857,all_tags[theme],1,FALSE),""),
IFERROR(VLOOKUP($G857,all_tags[theme],1,FALSE),""),
IFERROR(VLOOKUP($H857,all_tags[theme],1,FALSE),""),
IFERROR(VLOOKUP($I857,all_tags[theme],1,FALSE),""),
IFERROR(VLOOKUP($J857,all_tags[theme],1,FALSE),""),
IFERROR(VLOOKUP($K857,all_tags[theme],1,FALSE),""),
IFERROR(VLOOKUP($L857,all_tags[theme],1,FALSE),""),
IFERROR(VLOOKUP($M857,all_tags[theme],1,FALSE),""),
IFERROR(VLOOKUP($N857,all_tags[theme],1,FALSE),""),
IFERROR(VLOOKUP($O857,all_tags[theme],1,FALSE),"")
)</f>
        <v>data-viz</v>
      </c>
      <c r="AH857" s="5" t="str">
        <f>_xlfn.TEXTJOIN("#",TRUE,
IFERROR(VLOOKUP($F857,all_tags[topic],1,FALSE),""),
IFERROR(VLOOKUP($G857,all_tags[topic],1,FALSE),""),
IFERROR(VLOOKUP($H857,all_tags[topic],1,FALSE),""),
IFERROR(VLOOKUP($I857,all_tags[topic],1,FALSE),""),
IFERROR(VLOOKUP($J857,all_tags[topic],1,FALSE),""),
IFERROR(VLOOKUP($K857,all_tags[topic],1,FALSE),""),
IFERROR(VLOOKUP($L857,all_tags[topic],1,FALSE),""),
IFERROR(VLOOKUP($M857,all_tags[topic],1,FALSE),""),
IFERROR(VLOOKUP($N857,all_tags[topic],1,FALSE),""),
IFERROR(VLOOKUP($O857,all_tags[topic],1,FALSE),"")
)</f>
        <v/>
      </c>
      <c r="AI857" s="5" t="str">
        <f>_xlfn.TEXTJOIN("#",TRUE,
IFERROR(VLOOKUP($F857,all_tags[area],1,FALSE),""),
IFERROR(VLOOKUP($G857,all_tags[area],1,FALSE),""),
IFERROR(VLOOKUP($H857,all_tags[area],1,FALSE),""),
IFERROR(VLOOKUP($I857,all_tags[area],1,FALSE),""),
IFERROR(VLOOKUP($J857,all_tags[area],1,FALSE),""),
IFERROR(VLOOKUP($K857,all_tags[area],1,FALSE),""),
IFERROR(VLOOKUP($L857,all_tags[area],1,FALSE),""),
IFERROR(VLOOKUP($M857,all_tags[area],1,FALSE),""),
IFERROR(VLOOKUP($N857,all_tags[area],1,FALSE),""),
IFERROR(VLOOKUP($O857,all_tags[area],1,FALSE),"")
)</f>
        <v/>
      </c>
      <c r="AJ857" s="5" t="str">
        <f>_xlfn.TEXTJOIN("#",TRUE,
IFERROR(VLOOKUP($F857,all_tags[technology],1,FALSE),""),
IFERROR(VLOOKUP($G857,all_tags[technology],1,FALSE),""),
IFERROR(VLOOKUP($H857,all_tags[technology],1,FALSE),""),
IFERROR(VLOOKUP($I857,all_tags[technology],1,FALSE),""),
IFERROR(VLOOKUP($J857,all_tags[technology],1,FALSE),""),
IFERROR(VLOOKUP($K857,all_tags[technology],1,FALSE),""),
IFERROR(VLOOKUP($L857,all_tags[technology],1,FALSE),""),
IFERROR(VLOOKUP($M857,all_tags[technology],1,FALSE),""),
IFERROR(VLOOKUP($N857,all_tags[technology],1,FALSE),""),
IFERROR(VLOOKUP($O857,all_tags[technology],1,FALSE),"")
)</f>
        <v/>
      </c>
      <c r="AK857" s="5" t="str">
        <f>_xlfn.TEXTJOIN("#",TRUE,
IFERROR(VLOOKUP($F857,all_tags[other],1,FALSE),""),
IFERROR(VLOOKUP($G857,all_tags[other],1,FALSE),""),
IFERROR(VLOOKUP($H857,all_tags[other],1,FALSE),""),
IFERROR(VLOOKUP($I857,all_tags[other],1,FALSE),""),
IFERROR(VLOOKUP($J857,all_tags[other],1,FALSE),""),
IFERROR(VLOOKUP($K857,all_tags[other],1,FALSE),""),
IFERROR(VLOOKUP($L857,all_tags[other],1,FALSE),""),
IFERROR(VLOOKUP($M857,all_tags[other],1,FALSE),""),
IFERROR(VLOOKUP($N857,all_tags[other],1,FALSE),""),
IFERROR(VLOOKUP($O857,all_tags[other],1,FALSE),"")
)</f>
        <v>inspiration#humour#viztortion</v>
      </c>
      <c r="AL857" t="str">
        <f t="shared" si="13"/>
        <v>visual;data-viz;inspiration;humour;viztortion</v>
      </c>
    </row>
    <row r="858" spans="1:38" x14ac:dyDescent="0.25">
      <c r="A858" t="str">
        <f>source_data[[#This Row],[link_id]]</f>
        <v>L01772</v>
      </c>
      <c r="B858" t="str">
        <f>source_data[[#This Row],[link]]</f>
        <v>https://twitter.com/nick_bunker/status/1293602314285187075</v>
      </c>
      <c r="C858" t="str">
        <f>source_data[[#This Row],[article_title]]</f>
        <v>Percent job lossess in post WWII recessions</v>
      </c>
      <c r="D858" t="str">
        <f>source_data[[#This Row],[concatenate]]</f>
        <v>visual;data-viz;inspiration</v>
      </c>
      <c r="E858">
        <f>source_data[[#This Row],[tag_count]]</f>
        <v>3</v>
      </c>
      <c r="F858" t="str" cm="1">
        <f t="array" ref="F858:H858">_xlfn.TEXTSPLIT(Table5[[#This Row],[concatenate]],";")</f>
        <v>visual</v>
      </c>
      <c r="G858" t="str">
        <v>data-viz</v>
      </c>
      <c r="H858" t="str">
        <v>inspiration</v>
      </c>
      <c r="Q858">
        <f>IF(ISBLANK(F858),-1,COUNTIF(all_tags[],F858)-COUNTIF(all_tags[category],F858))</f>
        <v>1</v>
      </c>
      <c r="R858">
        <f>IF(ISBLANK(G858),-1,COUNTIF(all_tags[],G858)-COUNTIF(all_tags[category],G858))</f>
        <v>1</v>
      </c>
      <c r="S858">
        <f>IF(ISBLANK(H858),-1,COUNTIF(all_tags[],H858)-COUNTIF(all_tags[category],H858))</f>
        <v>1</v>
      </c>
      <c r="T858">
        <f>IF(ISBLANK(I858),-1,COUNTIF(all_tags[],I858)-COUNTIF(all_tags[category],I858))</f>
        <v>-1</v>
      </c>
      <c r="U858">
        <f>IF(ISBLANK(J858),-1,COUNTIF(all_tags[],J858)-COUNTIF(all_tags[category],J858))</f>
        <v>-1</v>
      </c>
      <c r="V858">
        <f>IF(ISBLANK(K858),-1,COUNTIF(all_tags[],K858)-COUNTIF(all_tags[category],K858))</f>
        <v>-1</v>
      </c>
      <c r="W858">
        <f>IF(ISBLANK(L858),-1,COUNTIF(all_tags[],L858)-COUNTIF(all_tags[category],L858))</f>
        <v>-1</v>
      </c>
      <c r="X858">
        <f>IF(ISBLANK(M858),-1,COUNTIF(all_tags[],M858)-COUNTIF(all_tags[category],M858))</f>
        <v>-1</v>
      </c>
      <c r="Y858">
        <f>IF(ISBLANK(N858),-1,COUNTIF(all_tags[],N858)-COUNTIF(all_tags[category],N858))</f>
        <v>-1</v>
      </c>
      <c r="Z858">
        <f>IF(ISBLANK(O858),-1,COUNTIF(all_tags[],O858)-COUNTIF(all_tags[category],O858))</f>
        <v>-1</v>
      </c>
      <c r="AB858" t="str">
        <f>Table5[[#This Row],[link_id]]</f>
        <v>L01772</v>
      </c>
      <c r="AC858" s="5" t="str">
        <f>_xlfn.TEXTJOIN("#",TRUE,
IFERROR(VLOOKUP($F858,all_tags[format],1,FALSE),""),
IFERROR(VLOOKUP($G858,all_tags[format],1,FALSE),""),
IFERROR(VLOOKUP($H858,all_tags[format],1,FALSE),""),
IFERROR(VLOOKUP($I858,all_tags[format],1,FALSE),""),
IFERROR(VLOOKUP($J858,all_tags[format],1,FALSE),""),
IFERROR(VLOOKUP($K858,all_tags[format],1,FALSE),""),
IFERROR(VLOOKUP($L858,all_tags[format],1,FALSE),""),
IFERROR(VLOOKUP($M858,all_tags[format],1,FALSE),""),
IFERROR(VLOOKUP($N858,all_tags[format],1,FALSE),""),
IFERROR(VLOOKUP($O858,all_tags[format],1,FALSE),"")
)</f>
        <v/>
      </c>
      <c r="AD858" s="5" t="str">
        <f>_xlfn.TEXTJOIN("#",TRUE,
IFERROR(VLOOKUP($F858,all_tags[type],1,FALSE),""),
IFERROR(VLOOKUP($G858,all_tags[type],1,FALSE),""),
IFERROR(VLOOKUP($H858,all_tags[type],1,FALSE),""),
IFERROR(VLOOKUP($I858,all_tags[type],1,FALSE),""),
IFERROR(VLOOKUP($J858,all_tags[type],1,FALSE),""),
IFERROR(VLOOKUP($K858,all_tags[type],1,FALSE),""),
IFERROR(VLOOKUP($L858,all_tags[type],1,FALSE),""),
IFERROR(VLOOKUP($M858,all_tags[type],1,FALSE),""),
IFERROR(VLOOKUP($N858,all_tags[type],1,FALSE),""),
IFERROR(VLOOKUP($O858,all_tags[type],1,FALSE),"")
)</f>
        <v>visual</v>
      </c>
      <c r="AE858" s="5" t="str">
        <f>_xlfn.TEXTJOIN("#",TRUE,
IFERROR(VLOOKUP($F858,all_tags[level],1,FALSE),""),
IFERROR(VLOOKUP($G858,all_tags[level],1,FALSE),""),
IFERROR(VLOOKUP($H858,all_tags[level],1,FALSE),""),
IFERROR(VLOOKUP($I858,all_tags[level],1,FALSE),""),
IFERROR(VLOOKUP($J858,all_tags[level],1,FALSE),""),
IFERROR(VLOOKUP($K858,all_tags[level],1,FALSE),""),
IFERROR(VLOOKUP($L858,all_tags[level],1,FALSE),""),
IFERROR(VLOOKUP($M858,all_tags[level],1,FALSE),""),
IFERROR(VLOOKUP($N858,all_tags[level],1,FALSE),""),
IFERROR(VLOOKUP($O858,all_tags[level],1,FALSE),"")
)</f>
        <v/>
      </c>
      <c r="AF858" s="5" t="str">
        <f>_xlfn.TEXTJOIN("#",TRUE,
IFERROR(VLOOKUP($F858,all_tags[style],1,FALSE),""),
IFERROR(VLOOKUP($G858,all_tags[style],1,FALSE),""),
IFERROR(VLOOKUP($H858,all_tags[style],1,FALSE),""),
IFERROR(VLOOKUP($I858,all_tags[style],1,FALSE),""),
IFERROR(VLOOKUP($J858,all_tags[style],1,FALSE),""),
IFERROR(VLOOKUP($K858,all_tags[style],1,FALSE),""),
IFERROR(VLOOKUP($L858,all_tags[style],1,FALSE),""),
IFERROR(VLOOKUP($M858,all_tags[style],1,FALSE),""),
IFERROR(VLOOKUP($N858,all_tags[style],1,FALSE),""),
IFERROR(VLOOKUP($O858,all_tags[style],1,FALSE),"")
)</f>
        <v/>
      </c>
      <c r="AG858" s="5" t="str">
        <f>_xlfn.TEXTJOIN("#",TRUE,
IFERROR(VLOOKUP($F858,all_tags[theme],1,FALSE),""),
IFERROR(VLOOKUP($G858,all_tags[theme],1,FALSE),""),
IFERROR(VLOOKUP($H858,all_tags[theme],1,FALSE),""),
IFERROR(VLOOKUP($I858,all_tags[theme],1,FALSE),""),
IFERROR(VLOOKUP($J858,all_tags[theme],1,FALSE),""),
IFERROR(VLOOKUP($K858,all_tags[theme],1,FALSE),""),
IFERROR(VLOOKUP($L858,all_tags[theme],1,FALSE),""),
IFERROR(VLOOKUP($M858,all_tags[theme],1,FALSE),""),
IFERROR(VLOOKUP($N858,all_tags[theme],1,FALSE),""),
IFERROR(VLOOKUP($O858,all_tags[theme],1,FALSE),"")
)</f>
        <v>data-viz</v>
      </c>
      <c r="AH858" s="5" t="str">
        <f>_xlfn.TEXTJOIN("#",TRUE,
IFERROR(VLOOKUP($F858,all_tags[topic],1,FALSE),""),
IFERROR(VLOOKUP($G858,all_tags[topic],1,FALSE),""),
IFERROR(VLOOKUP($H858,all_tags[topic],1,FALSE),""),
IFERROR(VLOOKUP($I858,all_tags[topic],1,FALSE),""),
IFERROR(VLOOKUP($J858,all_tags[topic],1,FALSE),""),
IFERROR(VLOOKUP($K858,all_tags[topic],1,FALSE),""),
IFERROR(VLOOKUP($L858,all_tags[topic],1,FALSE),""),
IFERROR(VLOOKUP($M858,all_tags[topic],1,FALSE),""),
IFERROR(VLOOKUP($N858,all_tags[topic],1,FALSE),""),
IFERROR(VLOOKUP($O858,all_tags[topic],1,FALSE),"")
)</f>
        <v/>
      </c>
      <c r="AI858" s="5" t="str">
        <f>_xlfn.TEXTJOIN("#",TRUE,
IFERROR(VLOOKUP($F858,all_tags[area],1,FALSE),""),
IFERROR(VLOOKUP($G858,all_tags[area],1,FALSE),""),
IFERROR(VLOOKUP($H858,all_tags[area],1,FALSE),""),
IFERROR(VLOOKUP($I858,all_tags[area],1,FALSE),""),
IFERROR(VLOOKUP($J858,all_tags[area],1,FALSE),""),
IFERROR(VLOOKUP($K858,all_tags[area],1,FALSE),""),
IFERROR(VLOOKUP($L858,all_tags[area],1,FALSE),""),
IFERROR(VLOOKUP($M858,all_tags[area],1,FALSE),""),
IFERROR(VLOOKUP($N858,all_tags[area],1,FALSE),""),
IFERROR(VLOOKUP($O858,all_tags[area],1,FALSE),"")
)</f>
        <v/>
      </c>
      <c r="AJ858" s="5" t="str">
        <f>_xlfn.TEXTJOIN("#",TRUE,
IFERROR(VLOOKUP($F858,all_tags[technology],1,FALSE),""),
IFERROR(VLOOKUP($G858,all_tags[technology],1,FALSE),""),
IFERROR(VLOOKUP($H858,all_tags[technology],1,FALSE),""),
IFERROR(VLOOKUP($I858,all_tags[technology],1,FALSE),""),
IFERROR(VLOOKUP($J858,all_tags[technology],1,FALSE),""),
IFERROR(VLOOKUP($K858,all_tags[technology],1,FALSE),""),
IFERROR(VLOOKUP($L858,all_tags[technology],1,FALSE),""),
IFERROR(VLOOKUP($M858,all_tags[technology],1,FALSE),""),
IFERROR(VLOOKUP($N858,all_tags[technology],1,FALSE),""),
IFERROR(VLOOKUP($O858,all_tags[technology],1,FALSE),"")
)</f>
        <v/>
      </c>
      <c r="AK858" s="5" t="str">
        <f>_xlfn.TEXTJOIN("#",TRUE,
IFERROR(VLOOKUP($F858,all_tags[other],1,FALSE),""),
IFERROR(VLOOKUP($G858,all_tags[other],1,FALSE),""),
IFERROR(VLOOKUP($H858,all_tags[other],1,FALSE),""),
IFERROR(VLOOKUP($I858,all_tags[other],1,FALSE),""),
IFERROR(VLOOKUP($J858,all_tags[other],1,FALSE),""),
IFERROR(VLOOKUP($K858,all_tags[other],1,FALSE),""),
IFERROR(VLOOKUP($L858,all_tags[other],1,FALSE),""),
IFERROR(VLOOKUP($M858,all_tags[other],1,FALSE),""),
IFERROR(VLOOKUP($N858,all_tags[other],1,FALSE),""),
IFERROR(VLOOKUP($O858,all_tags[other],1,FALSE),"")
)</f>
        <v>inspiration</v>
      </c>
      <c r="AL858" t="str">
        <f t="shared" si="13"/>
        <v>visual;data-viz;inspiration</v>
      </c>
    </row>
    <row r="859" spans="1:38" x14ac:dyDescent="0.25">
      <c r="A859" t="str">
        <f>source_data[[#This Row],[link_id]]</f>
        <v>L01774</v>
      </c>
      <c r="B859" t="str">
        <f>source_data[[#This Row],[link]]</f>
        <v>https://www.producthunt.com/posts/danfo-js</v>
      </c>
      <c r="C859" t="str">
        <f>source_data[[#This Row],[article_title]]</f>
        <v>Danfojs: powerful javascript data analysis toolkit</v>
      </c>
      <c r="D859" t="str">
        <f>source_data[[#This Row],[concatenate]]</f>
        <v>list;dubious;data-analysis;toolkit;tool;technology;data-processing;javascript</v>
      </c>
      <c r="E859">
        <f>source_data[[#This Row],[tag_count]]</f>
        <v>7</v>
      </c>
      <c r="F859" t="str" cm="1">
        <f t="array" ref="F859:M859">_xlfn.TEXTSPLIT(Table5[[#This Row],[concatenate]],";")</f>
        <v>list</v>
      </c>
      <c r="G859" t="str">
        <v>dubious</v>
      </c>
      <c r="H859" t="str">
        <v>data-analysis</v>
      </c>
      <c r="I859" t="str">
        <v>toolkit</v>
      </c>
      <c r="J859" t="str">
        <v>tool</v>
      </c>
      <c r="K859" t="str">
        <v>technology</v>
      </c>
      <c r="L859" t="str">
        <v>data-processing</v>
      </c>
      <c r="M859" t="str">
        <v>javascript</v>
      </c>
      <c r="Q859">
        <f>IF(ISBLANK(F859),-1,COUNTIF(all_tags[],F859)-COUNTIF(all_tags[category],F859))</f>
        <v>1</v>
      </c>
      <c r="R859">
        <f>IF(ISBLANK(G859),-1,COUNTIF(all_tags[],G859)-COUNTIF(all_tags[category],G859))</f>
        <v>1</v>
      </c>
      <c r="S859">
        <f>IF(ISBLANK(H859),-1,COUNTIF(all_tags[],H859)-COUNTIF(all_tags[category],H859))</f>
        <v>1</v>
      </c>
      <c r="T859">
        <f>IF(ISBLANK(I859),-1,COUNTIF(all_tags[],I859)-COUNTIF(all_tags[category],I859))</f>
        <v>1</v>
      </c>
      <c r="U859">
        <f>IF(ISBLANK(J859),-1,COUNTIF(all_tags[],J859)-COUNTIF(all_tags[category],J859))</f>
        <v>1</v>
      </c>
      <c r="V859">
        <f>IF(ISBLANK(K859),-1,COUNTIF(all_tags[],K859)-COUNTIF(all_tags[category],K859))</f>
        <v>1</v>
      </c>
      <c r="W859">
        <f>IF(ISBLANK(L859),-1,COUNTIF(all_tags[],L859)-COUNTIF(all_tags[category],L859))</f>
        <v>1</v>
      </c>
      <c r="X859">
        <f>IF(ISBLANK(M859),-1,COUNTIF(all_tags[],M859)-COUNTIF(all_tags[category],M859))</f>
        <v>1</v>
      </c>
      <c r="Y859">
        <f>IF(ISBLANK(N859),-1,COUNTIF(all_tags[],N859)-COUNTIF(all_tags[category],N859))</f>
        <v>-1</v>
      </c>
      <c r="Z859">
        <f>IF(ISBLANK(O859),-1,COUNTIF(all_tags[],O859)-COUNTIF(all_tags[category],O859))</f>
        <v>-1</v>
      </c>
      <c r="AB859" t="str">
        <f>Table5[[#This Row],[link_id]]</f>
        <v>L01774</v>
      </c>
      <c r="AC859" s="5" t="str">
        <f>_xlfn.TEXTJOIN("#",TRUE,
IFERROR(VLOOKUP($F859,all_tags[format],1,FALSE),""),
IFERROR(VLOOKUP($G859,all_tags[format],1,FALSE),""),
IFERROR(VLOOKUP($H859,all_tags[format],1,FALSE),""),
IFERROR(VLOOKUP($I859,all_tags[format],1,FALSE),""),
IFERROR(VLOOKUP($J859,all_tags[format],1,FALSE),""),
IFERROR(VLOOKUP($K859,all_tags[format],1,FALSE),""),
IFERROR(VLOOKUP($L859,all_tags[format],1,FALSE),""),
IFERROR(VLOOKUP($M859,all_tags[format],1,FALSE),""),
IFERROR(VLOOKUP($N859,all_tags[format],1,FALSE),""),
IFERROR(VLOOKUP($O859,all_tags[format],1,FALSE),"")
)</f>
        <v/>
      </c>
      <c r="AD859" s="5" t="str">
        <f>_xlfn.TEXTJOIN("#",TRUE,
IFERROR(VLOOKUP($F859,all_tags[type],1,FALSE),""),
IFERROR(VLOOKUP($G859,all_tags[type],1,FALSE),""),
IFERROR(VLOOKUP($H859,all_tags[type],1,FALSE),""),
IFERROR(VLOOKUP($I859,all_tags[type],1,FALSE),""),
IFERROR(VLOOKUP($J859,all_tags[type],1,FALSE),""),
IFERROR(VLOOKUP($K859,all_tags[type],1,FALSE),""),
IFERROR(VLOOKUP($L859,all_tags[type],1,FALSE),""),
IFERROR(VLOOKUP($M859,all_tags[type],1,FALSE),""),
IFERROR(VLOOKUP($N859,all_tags[type],1,FALSE),""),
IFERROR(VLOOKUP($O859,all_tags[type],1,FALSE),"")
)</f>
        <v>list</v>
      </c>
      <c r="AE859" s="5" t="str">
        <f>_xlfn.TEXTJOIN("#",TRUE,
IFERROR(VLOOKUP($F859,all_tags[level],1,FALSE),""),
IFERROR(VLOOKUP($G859,all_tags[level],1,FALSE),""),
IFERROR(VLOOKUP($H859,all_tags[level],1,FALSE),""),
IFERROR(VLOOKUP($I859,all_tags[level],1,FALSE),""),
IFERROR(VLOOKUP($J859,all_tags[level],1,FALSE),""),
IFERROR(VLOOKUP($K859,all_tags[level],1,FALSE),""),
IFERROR(VLOOKUP($L859,all_tags[level],1,FALSE),""),
IFERROR(VLOOKUP($M859,all_tags[level],1,FALSE),""),
IFERROR(VLOOKUP($N859,all_tags[level],1,FALSE),""),
IFERROR(VLOOKUP($O859,all_tags[level],1,FALSE),"")
)</f>
        <v/>
      </c>
      <c r="AF859" s="5" t="str">
        <f>_xlfn.TEXTJOIN("#",TRUE,
IFERROR(VLOOKUP($F859,all_tags[style],1,FALSE),""),
IFERROR(VLOOKUP($G859,all_tags[style],1,FALSE),""),
IFERROR(VLOOKUP($H859,all_tags[style],1,FALSE),""),
IFERROR(VLOOKUP($I859,all_tags[style],1,FALSE),""),
IFERROR(VLOOKUP($J859,all_tags[style],1,FALSE),""),
IFERROR(VLOOKUP($K859,all_tags[style],1,FALSE),""),
IFERROR(VLOOKUP($L859,all_tags[style],1,FALSE),""),
IFERROR(VLOOKUP($M859,all_tags[style],1,FALSE),""),
IFERROR(VLOOKUP($N859,all_tags[style],1,FALSE),""),
IFERROR(VLOOKUP($O859,all_tags[style],1,FALSE),"")
)</f>
        <v>dubious</v>
      </c>
      <c r="AG859" s="5" t="str">
        <f>_xlfn.TEXTJOIN("#",TRUE,
IFERROR(VLOOKUP($F859,all_tags[theme],1,FALSE),""),
IFERROR(VLOOKUP($G859,all_tags[theme],1,FALSE),""),
IFERROR(VLOOKUP($H859,all_tags[theme],1,FALSE),""),
IFERROR(VLOOKUP($I859,all_tags[theme],1,FALSE),""),
IFERROR(VLOOKUP($J859,all_tags[theme],1,FALSE),""),
IFERROR(VLOOKUP($K859,all_tags[theme],1,FALSE),""),
IFERROR(VLOOKUP($L859,all_tags[theme],1,FALSE),""),
IFERROR(VLOOKUP($M859,all_tags[theme],1,FALSE),""),
IFERROR(VLOOKUP($N859,all_tags[theme],1,FALSE),""),
IFERROR(VLOOKUP($O859,all_tags[theme],1,FALSE),"")
)</f>
        <v>data-analysis</v>
      </c>
      <c r="AH859" s="5" t="str">
        <f>_xlfn.TEXTJOIN("#",TRUE,
IFERROR(VLOOKUP($F859,all_tags[topic],1,FALSE),""),
IFERROR(VLOOKUP($G859,all_tags[topic],1,FALSE),""),
IFERROR(VLOOKUP($H859,all_tags[topic],1,FALSE),""),
IFERROR(VLOOKUP($I859,all_tags[topic],1,FALSE),""),
IFERROR(VLOOKUP($J859,all_tags[topic],1,FALSE),""),
IFERROR(VLOOKUP($K859,all_tags[topic],1,FALSE),""),
IFERROR(VLOOKUP($L859,all_tags[topic],1,FALSE),""),
IFERROR(VLOOKUP($M859,all_tags[topic],1,FALSE),""),
IFERROR(VLOOKUP($N859,all_tags[topic],1,FALSE),""),
IFERROR(VLOOKUP($O859,all_tags[topic],1,FALSE),"")
)</f>
        <v>toolkit#tool#technology</v>
      </c>
      <c r="AI859" s="5" t="str">
        <f>_xlfn.TEXTJOIN("#",TRUE,
IFERROR(VLOOKUP($F859,all_tags[area],1,FALSE),""),
IFERROR(VLOOKUP($G859,all_tags[area],1,FALSE),""),
IFERROR(VLOOKUP($H859,all_tags[area],1,FALSE),""),
IFERROR(VLOOKUP($I859,all_tags[area],1,FALSE),""),
IFERROR(VLOOKUP($J859,all_tags[area],1,FALSE),""),
IFERROR(VLOOKUP($K859,all_tags[area],1,FALSE),""),
IFERROR(VLOOKUP($L859,all_tags[area],1,FALSE),""),
IFERROR(VLOOKUP($M859,all_tags[area],1,FALSE),""),
IFERROR(VLOOKUP($N859,all_tags[area],1,FALSE),""),
IFERROR(VLOOKUP($O859,all_tags[area],1,FALSE),"")
)</f>
        <v>data-processing</v>
      </c>
      <c r="AJ859" s="5" t="str">
        <f>_xlfn.TEXTJOIN("#",TRUE,
IFERROR(VLOOKUP($F859,all_tags[technology],1,FALSE),""),
IFERROR(VLOOKUP($G859,all_tags[technology],1,FALSE),""),
IFERROR(VLOOKUP($H859,all_tags[technology],1,FALSE),""),
IFERROR(VLOOKUP($I859,all_tags[technology],1,FALSE),""),
IFERROR(VLOOKUP($J859,all_tags[technology],1,FALSE),""),
IFERROR(VLOOKUP($K859,all_tags[technology],1,FALSE),""),
IFERROR(VLOOKUP($L859,all_tags[technology],1,FALSE),""),
IFERROR(VLOOKUP($M859,all_tags[technology],1,FALSE),""),
IFERROR(VLOOKUP($N859,all_tags[technology],1,FALSE),""),
IFERROR(VLOOKUP($O859,all_tags[technology],1,FALSE),"")
)</f>
        <v>javascript</v>
      </c>
      <c r="AK859" s="5" t="str">
        <f>_xlfn.TEXTJOIN("#",TRUE,
IFERROR(VLOOKUP($F859,all_tags[other],1,FALSE),""),
IFERROR(VLOOKUP($G859,all_tags[other],1,FALSE),""),
IFERROR(VLOOKUP($H859,all_tags[other],1,FALSE),""),
IFERROR(VLOOKUP($I859,all_tags[other],1,FALSE),""),
IFERROR(VLOOKUP($J859,all_tags[other],1,FALSE),""),
IFERROR(VLOOKUP($K859,all_tags[other],1,FALSE),""),
IFERROR(VLOOKUP($L859,all_tags[other],1,FALSE),""),
IFERROR(VLOOKUP($M859,all_tags[other],1,FALSE),""),
IFERROR(VLOOKUP($N859,all_tags[other],1,FALSE),""),
IFERROR(VLOOKUP($O859,all_tags[other],1,FALSE),"")
)</f>
        <v/>
      </c>
      <c r="AL859" t="str">
        <f t="shared" si="13"/>
        <v>list;dubious;data-analysis;toolkit;tool;technology;data-processing;javascript</v>
      </c>
    </row>
    <row r="860" spans="1:38" x14ac:dyDescent="0.25">
      <c r="A860" t="str">
        <f>source_data[[#This Row],[link_id]]</f>
        <v>L01775</v>
      </c>
      <c r="B860" t="str">
        <f>source_data[[#This Row],[link]]</f>
        <v>https://data-feminism.mitpress.mit.edu/</v>
      </c>
      <c r="C860" t="str">
        <f>source_data[[#This Row],[article_title]]</f>
        <v>Data Feminism</v>
      </c>
      <c r="D860" t="str">
        <f>source_data[[#This Row],[concatenate]]</f>
        <v>book;data-science;concept;free</v>
      </c>
      <c r="E860">
        <f>source_data[[#This Row],[tag_count]]</f>
        <v>5</v>
      </c>
      <c r="F860" t="str" cm="1">
        <f t="array" ref="F860:I860">_xlfn.TEXTSPLIT(Table5[[#This Row],[concatenate]],";")</f>
        <v>book</v>
      </c>
      <c r="G860" t="str">
        <v>data-science</v>
      </c>
      <c r="H860" t="str">
        <v>concept</v>
      </c>
      <c r="I860" t="str">
        <v>free</v>
      </c>
      <c r="Q860">
        <f>IF(ISBLANK(F860),-1,COUNTIF(all_tags[],F860)-COUNTIF(all_tags[category],F860))</f>
        <v>1</v>
      </c>
      <c r="R860">
        <f>IF(ISBLANK(G860),-1,COUNTIF(all_tags[],G860)-COUNTIF(all_tags[category],G860))</f>
        <v>1</v>
      </c>
      <c r="S860">
        <f>IF(ISBLANK(H860),-1,COUNTIF(all_tags[],H860)-COUNTIF(all_tags[category],H860))</f>
        <v>1</v>
      </c>
      <c r="T860">
        <f>IF(ISBLANK(I860),-1,COUNTIF(all_tags[],I860)-COUNTIF(all_tags[category],I860))</f>
        <v>1</v>
      </c>
      <c r="U860">
        <f>IF(ISBLANK(J860),-1,COUNTIF(all_tags[],J860)-COUNTIF(all_tags[category],J860))</f>
        <v>-1</v>
      </c>
      <c r="V860">
        <f>IF(ISBLANK(K860),-1,COUNTIF(all_tags[],K860)-COUNTIF(all_tags[category],K860))</f>
        <v>-1</v>
      </c>
      <c r="W860">
        <f>IF(ISBLANK(L860),-1,COUNTIF(all_tags[],L860)-COUNTIF(all_tags[category],L860))</f>
        <v>-1</v>
      </c>
      <c r="X860">
        <f>IF(ISBLANK(M860),-1,COUNTIF(all_tags[],M860)-COUNTIF(all_tags[category],M860))</f>
        <v>-1</v>
      </c>
      <c r="Y860">
        <f>IF(ISBLANK(N860),-1,COUNTIF(all_tags[],N860)-COUNTIF(all_tags[category],N860))</f>
        <v>-1</v>
      </c>
      <c r="Z860">
        <f>IF(ISBLANK(O860),-1,COUNTIF(all_tags[],O860)-COUNTIF(all_tags[category],O860))</f>
        <v>-1</v>
      </c>
      <c r="AB860" t="str">
        <f>Table5[[#This Row],[link_id]]</f>
        <v>L01775</v>
      </c>
      <c r="AC860" s="5" t="str">
        <f>_xlfn.TEXTJOIN("#",TRUE,
IFERROR(VLOOKUP($F860,all_tags[format],1,FALSE),""),
IFERROR(VLOOKUP($G860,all_tags[format],1,FALSE),""),
IFERROR(VLOOKUP($H860,all_tags[format],1,FALSE),""),
IFERROR(VLOOKUP($I860,all_tags[format],1,FALSE),""),
IFERROR(VLOOKUP($J860,all_tags[format],1,FALSE),""),
IFERROR(VLOOKUP($K860,all_tags[format],1,FALSE),""),
IFERROR(VLOOKUP($L860,all_tags[format],1,FALSE),""),
IFERROR(VLOOKUP($M860,all_tags[format],1,FALSE),""),
IFERROR(VLOOKUP($N860,all_tags[format],1,FALSE),""),
IFERROR(VLOOKUP($O860,all_tags[format],1,FALSE),"")
)</f>
        <v>book</v>
      </c>
      <c r="AD860" s="5" t="str">
        <f>_xlfn.TEXTJOIN("#",TRUE,
IFERROR(VLOOKUP($F860,all_tags[type],1,FALSE),""),
IFERROR(VLOOKUP($G860,all_tags[type],1,FALSE),""),
IFERROR(VLOOKUP($H860,all_tags[type],1,FALSE),""),
IFERROR(VLOOKUP($I860,all_tags[type],1,FALSE),""),
IFERROR(VLOOKUP($J860,all_tags[type],1,FALSE),""),
IFERROR(VLOOKUP($K860,all_tags[type],1,FALSE),""),
IFERROR(VLOOKUP($L860,all_tags[type],1,FALSE),""),
IFERROR(VLOOKUP($M860,all_tags[type],1,FALSE),""),
IFERROR(VLOOKUP($N860,all_tags[type],1,FALSE),""),
IFERROR(VLOOKUP($O860,all_tags[type],1,FALSE),"")
)</f>
        <v/>
      </c>
      <c r="AE860" s="5" t="str">
        <f>_xlfn.TEXTJOIN("#",TRUE,
IFERROR(VLOOKUP($F860,all_tags[level],1,FALSE),""),
IFERROR(VLOOKUP($G860,all_tags[level],1,FALSE),""),
IFERROR(VLOOKUP($H860,all_tags[level],1,FALSE),""),
IFERROR(VLOOKUP($I860,all_tags[level],1,FALSE),""),
IFERROR(VLOOKUP($J860,all_tags[level],1,FALSE),""),
IFERROR(VLOOKUP($K860,all_tags[level],1,FALSE),""),
IFERROR(VLOOKUP($L860,all_tags[level],1,FALSE),""),
IFERROR(VLOOKUP($M860,all_tags[level],1,FALSE),""),
IFERROR(VLOOKUP($N860,all_tags[level],1,FALSE),""),
IFERROR(VLOOKUP($O860,all_tags[level],1,FALSE),"")
)</f>
        <v/>
      </c>
      <c r="AF860" s="5" t="str">
        <f>_xlfn.TEXTJOIN("#",TRUE,
IFERROR(VLOOKUP($F860,all_tags[style],1,FALSE),""),
IFERROR(VLOOKUP($G860,all_tags[style],1,FALSE),""),
IFERROR(VLOOKUP($H860,all_tags[style],1,FALSE),""),
IFERROR(VLOOKUP($I860,all_tags[style],1,FALSE),""),
IFERROR(VLOOKUP($J860,all_tags[style],1,FALSE),""),
IFERROR(VLOOKUP($K860,all_tags[style],1,FALSE),""),
IFERROR(VLOOKUP($L860,all_tags[style],1,FALSE),""),
IFERROR(VLOOKUP($M860,all_tags[style],1,FALSE),""),
IFERROR(VLOOKUP($N860,all_tags[style],1,FALSE),""),
IFERROR(VLOOKUP($O860,all_tags[style],1,FALSE),"")
)</f>
        <v/>
      </c>
      <c r="AG860" s="5" t="str">
        <f>_xlfn.TEXTJOIN("#",TRUE,
IFERROR(VLOOKUP($F860,all_tags[theme],1,FALSE),""),
IFERROR(VLOOKUP($G860,all_tags[theme],1,FALSE),""),
IFERROR(VLOOKUP($H860,all_tags[theme],1,FALSE),""),
IFERROR(VLOOKUP($I860,all_tags[theme],1,FALSE),""),
IFERROR(VLOOKUP($J860,all_tags[theme],1,FALSE),""),
IFERROR(VLOOKUP($K860,all_tags[theme],1,FALSE),""),
IFERROR(VLOOKUP($L860,all_tags[theme],1,FALSE),""),
IFERROR(VLOOKUP($M860,all_tags[theme],1,FALSE),""),
IFERROR(VLOOKUP($N860,all_tags[theme],1,FALSE),""),
IFERROR(VLOOKUP($O860,all_tags[theme],1,FALSE),"")
)</f>
        <v>data-science</v>
      </c>
      <c r="AH860" s="5" t="str">
        <f>_xlfn.TEXTJOIN("#",TRUE,
IFERROR(VLOOKUP($F860,all_tags[topic],1,FALSE),""),
IFERROR(VLOOKUP($G860,all_tags[topic],1,FALSE),""),
IFERROR(VLOOKUP($H860,all_tags[topic],1,FALSE),""),
IFERROR(VLOOKUP($I860,all_tags[topic],1,FALSE),""),
IFERROR(VLOOKUP($J860,all_tags[topic],1,FALSE),""),
IFERROR(VLOOKUP($K860,all_tags[topic],1,FALSE),""),
IFERROR(VLOOKUP($L860,all_tags[topic],1,FALSE),""),
IFERROR(VLOOKUP($M860,all_tags[topic],1,FALSE),""),
IFERROR(VLOOKUP($N860,all_tags[topic],1,FALSE),""),
IFERROR(VLOOKUP($O860,all_tags[topic],1,FALSE),"")
)</f>
        <v>concept</v>
      </c>
      <c r="AI860" s="5" t="str">
        <f>_xlfn.TEXTJOIN("#",TRUE,
IFERROR(VLOOKUP($F860,all_tags[area],1,FALSE),""),
IFERROR(VLOOKUP($G860,all_tags[area],1,FALSE),""),
IFERROR(VLOOKUP($H860,all_tags[area],1,FALSE),""),
IFERROR(VLOOKUP($I860,all_tags[area],1,FALSE),""),
IFERROR(VLOOKUP($J860,all_tags[area],1,FALSE),""),
IFERROR(VLOOKUP($K860,all_tags[area],1,FALSE),""),
IFERROR(VLOOKUP($L860,all_tags[area],1,FALSE),""),
IFERROR(VLOOKUP($M860,all_tags[area],1,FALSE),""),
IFERROR(VLOOKUP($N860,all_tags[area],1,FALSE),""),
IFERROR(VLOOKUP($O860,all_tags[area],1,FALSE),"")
)</f>
        <v/>
      </c>
      <c r="AJ860" s="5" t="str">
        <f>_xlfn.TEXTJOIN("#",TRUE,
IFERROR(VLOOKUP($F860,all_tags[technology],1,FALSE),""),
IFERROR(VLOOKUP($G860,all_tags[technology],1,FALSE),""),
IFERROR(VLOOKUP($H860,all_tags[technology],1,FALSE),""),
IFERROR(VLOOKUP($I860,all_tags[technology],1,FALSE),""),
IFERROR(VLOOKUP($J860,all_tags[technology],1,FALSE),""),
IFERROR(VLOOKUP($K860,all_tags[technology],1,FALSE),""),
IFERROR(VLOOKUP($L860,all_tags[technology],1,FALSE),""),
IFERROR(VLOOKUP($M860,all_tags[technology],1,FALSE),""),
IFERROR(VLOOKUP($N860,all_tags[technology],1,FALSE),""),
IFERROR(VLOOKUP($O860,all_tags[technology],1,FALSE),"")
)</f>
        <v/>
      </c>
      <c r="AK860" s="5" t="str">
        <f>_xlfn.TEXTJOIN("#",TRUE,
IFERROR(VLOOKUP($F860,all_tags[other],1,FALSE),""),
IFERROR(VLOOKUP($G860,all_tags[other],1,FALSE),""),
IFERROR(VLOOKUP($H860,all_tags[other],1,FALSE),""),
IFERROR(VLOOKUP($I860,all_tags[other],1,FALSE),""),
IFERROR(VLOOKUP($J860,all_tags[other],1,FALSE),""),
IFERROR(VLOOKUP($K860,all_tags[other],1,FALSE),""),
IFERROR(VLOOKUP($L860,all_tags[other],1,FALSE),""),
IFERROR(VLOOKUP($M860,all_tags[other],1,FALSE),""),
IFERROR(VLOOKUP($N860,all_tags[other],1,FALSE),""),
IFERROR(VLOOKUP($O860,all_tags[other],1,FALSE),"")
)</f>
        <v>free</v>
      </c>
      <c r="AL860" t="str">
        <f t="shared" si="13"/>
        <v>book;data-science;concept;free</v>
      </c>
    </row>
    <row r="861" spans="1:38" x14ac:dyDescent="0.25">
      <c r="A861" t="str">
        <f>source_data[[#This Row],[link_id]]</f>
        <v>L01776</v>
      </c>
      <c r="B861" t="str">
        <f>source_data[[#This Row],[link]]</f>
        <v>https://stuffandnonsense.co.uk/blog/naming-layout-components</v>
      </c>
      <c r="C861" t="str">
        <f>source_data[[#This Row],[article_title]]</f>
        <v>Naming layout components</v>
      </c>
      <c r="D861" t="str">
        <f>source_data[[#This Row],[concatenate]]</f>
        <v>post;advice;method;development</v>
      </c>
      <c r="E861">
        <f>source_data[[#This Row],[tag_count]]</f>
        <v>5</v>
      </c>
      <c r="F861" t="str" cm="1">
        <f t="array" ref="F861:I861">_xlfn.TEXTSPLIT(Table5[[#This Row],[concatenate]],";")</f>
        <v>post</v>
      </c>
      <c r="G861" t="str">
        <v>advice</v>
      </c>
      <c r="H861" t="str">
        <v>method</v>
      </c>
      <c r="I861" t="str">
        <v>development</v>
      </c>
      <c r="Q861">
        <f>IF(ISBLANK(F861),-1,COUNTIF(all_tags[],F861)-COUNTIF(all_tags[category],F861))</f>
        <v>1</v>
      </c>
      <c r="R861">
        <f>IF(ISBLANK(G861),-1,COUNTIF(all_tags[],G861)-COUNTIF(all_tags[category],G861))</f>
        <v>1</v>
      </c>
      <c r="S861">
        <f>IF(ISBLANK(H861),-1,COUNTIF(all_tags[],H861)-COUNTIF(all_tags[category],H861))</f>
        <v>1</v>
      </c>
      <c r="T861">
        <f>IF(ISBLANK(I861),-1,COUNTIF(all_tags[],I861)-COUNTIF(all_tags[category],I861))</f>
        <v>1</v>
      </c>
      <c r="U861">
        <f>IF(ISBLANK(J861),-1,COUNTIF(all_tags[],J861)-COUNTIF(all_tags[category],J861))</f>
        <v>-1</v>
      </c>
      <c r="V861">
        <f>IF(ISBLANK(K861),-1,COUNTIF(all_tags[],K861)-COUNTIF(all_tags[category],K861))</f>
        <v>-1</v>
      </c>
      <c r="W861">
        <f>IF(ISBLANK(L861),-1,COUNTIF(all_tags[],L861)-COUNTIF(all_tags[category],L861))</f>
        <v>-1</v>
      </c>
      <c r="X861">
        <f>IF(ISBLANK(M861),-1,COUNTIF(all_tags[],M861)-COUNTIF(all_tags[category],M861))</f>
        <v>-1</v>
      </c>
      <c r="Y861">
        <f>IF(ISBLANK(N861),-1,COUNTIF(all_tags[],N861)-COUNTIF(all_tags[category],N861))</f>
        <v>-1</v>
      </c>
      <c r="Z861">
        <f>IF(ISBLANK(O861),-1,COUNTIF(all_tags[],O861)-COUNTIF(all_tags[category],O861))</f>
        <v>-1</v>
      </c>
      <c r="AB861" t="str">
        <f>Table5[[#This Row],[link_id]]</f>
        <v>L01776</v>
      </c>
      <c r="AC861" s="5" t="str">
        <f>_xlfn.TEXTJOIN("#",TRUE,
IFERROR(VLOOKUP($F861,all_tags[format],1,FALSE),""),
IFERROR(VLOOKUP($G861,all_tags[format],1,FALSE),""),
IFERROR(VLOOKUP($H861,all_tags[format],1,FALSE),""),
IFERROR(VLOOKUP($I861,all_tags[format],1,FALSE),""),
IFERROR(VLOOKUP($J861,all_tags[format],1,FALSE),""),
IFERROR(VLOOKUP($K861,all_tags[format],1,FALSE),""),
IFERROR(VLOOKUP($L861,all_tags[format],1,FALSE),""),
IFERROR(VLOOKUP($M861,all_tags[format],1,FALSE),""),
IFERROR(VLOOKUP($N861,all_tags[format],1,FALSE),""),
IFERROR(VLOOKUP($O861,all_tags[format],1,FALSE),"")
)</f>
        <v>post</v>
      </c>
      <c r="AD861" s="5" t="str">
        <f>_xlfn.TEXTJOIN("#",TRUE,
IFERROR(VLOOKUP($F861,all_tags[type],1,FALSE),""),
IFERROR(VLOOKUP($G861,all_tags[type],1,FALSE),""),
IFERROR(VLOOKUP($H861,all_tags[type],1,FALSE),""),
IFERROR(VLOOKUP($I861,all_tags[type],1,FALSE),""),
IFERROR(VLOOKUP($J861,all_tags[type],1,FALSE),""),
IFERROR(VLOOKUP($K861,all_tags[type],1,FALSE),""),
IFERROR(VLOOKUP($L861,all_tags[type],1,FALSE),""),
IFERROR(VLOOKUP($M861,all_tags[type],1,FALSE),""),
IFERROR(VLOOKUP($N861,all_tags[type],1,FALSE),""),
IFERROR(VLOOKUP($O861,all_tags[type],1,FALSE),"")
)</f>
        <v>advice</v>
      </c>
      <c r="AE861" s="5" t="str">
        <f>_xlfn.TEXTJOIN("#",TRUE,
IFERROR(VLOOKUP($F861,all_tags[level],1,FALSE),""),
IFERROR(VLOOKUP($G861,all_tags[level],1,FALSE),""),
IFERROR(VLOOKUP($H861,all_tags[level],1,FALSE),""),
IFERROR(VLOOKUP($I861,all_tags[level],1,FALSE),""),
IFERROR(VLOOKUP($J861,all_tags[level],1,FALSE),""),
IFERROR(VLOOKUP($K861,all_tags[level],1,FALSE),""),
IFERROR(VLOOKUP($L861,all_tags[level],1,FALSE),""),
IFERROR(VLOOKUP($M861,all_tags[level],1,FALSE),""),
IFERROR(VLOOKUP($N861,all_tags[level],1,FALSE),""),
IFERROR(VLOOKUP($O861,all_tags[level],1,FALSE),"")
)</f>
        <v/>
      </c>
      <c r="AF861" s="5" t="str">
        <f>_xlfn.TEXTJOIN("#",TRUE,
IFERROR(VLOOKUP($F861,all_tags[style],1,FALSE),""),
IFERROR(VLOOKUP($G861,all_tags[style],1,FALSE),""),
IFERROR(VLOOKUP($H861,all_tags[style],1,FALSE),""),
IFERROR(VLOOKUP($I861,all_tags[style],1,FALSE),""),
IFERROR(VLOOKUP($J861,all_tags[style],1,FALSE),""),
IFERROR(VLOOKUP($K861,all_tags[style],1,FALSE),""),
IFERROR(VLOOKUP($L861,all_tags[style],1,FALSE),""),
IFERROR(VLOOKUP($M861,all_tags[style],1,FALSE),""),
IFERROR(VLOOKUP($N861,all_tags[style],1,FALSE),""),
IFERROR(VLOOKUP($O861,all_tags[style],1,FALSE),"")
)</f>
        <v/>
      </c>
      <c r="AG861" s="5" t="str">
        <f>_xlfn.TEXTJOIN("#",TRUE,
IFERROR(VLOOKUP($F861,all_tags[theme],1,FALSE),""),
IFERROR(VLOOKUP($G861,all_tags[theme],1,FALSE),""),
IFERROR(VLOOKUP($H861,all_tags[theme],1,FALSE),""),
IFERROR(VLOOKUP($I861,all_tags[theme],1,FALSE),""),
IFERROR(VLOOKUP($J861,all_tags[theme],1,FALSE),""),
IFERROR(VLOOKUP($K861,all_tags[theme],1,FALSE),""),
IFERROR(VLOOKUP($L861,all_tags[theme],1,FALSE),""),
IFERROR(VLOOKUP($M861,all_tags[theme],1,FALSE),""),
IFERROR(VLOOKUP($N861,all_tags[theme],1,FALSE),""),
IFERROR(VLOOKUP($O861,all_tags[theme],1,FALSE),"")
)</f>
        <v/>
      </c>
      <c r="AH861" s="5" t="str">
        <f>_xlfn.TEXTJOIN("#",TRUE,
IFERROR(VLOOKUP($F861,all_tags[topic],1,FALSE),""),
IFERROR(VLOOKUP($G861,all_tags[topic],1,FALSE),""),
IFERROR(VLOOKUP($H861,all_tags[topic],1,FALSE),""),
IFERROR(VLOOKUP($I861,all_tags[topic],1,FALSE),""),
IFERROR(VLOOKUP($J861,all_tags[topic],1,FALSE),""),
IFERROR(VLOOKUP($K861,all_tags[topic],1,FALSE),""),
IFERROR(VLOOKUP($L861,all_tags[topic],1,FALSE),""),
IFERROR(VLOOKUP($M861,all_tags[topic],1,FALSE),""),
IFERROR(VLOOKUP($N861,all_tags[topic],1,FALSE),""),
IFERROR(VLOOKUP($O861,all_tags[topic],1,FALSE),"")
)</f>
        <v>method</v>
      </c>
      <c r="AI861" s="5" t="str">
        <f>_xlfn.TEXTJOIN("#",TRUE,
IFERROR(VLOOKUP($F861,all_tags[area],1,FALSE),""),
IFERROR(VLOOKUP($G861,all_tags[area],1,FALSE),""),
IFERROR(VLOOKUP($H861,all_tags[area],1,FALSE),""),
IFERROR(VLOOKUP($I861,all_tags[area],1,FALSE),""),
IFERROR(VLOOKUP($J861,all_tags[area],1,FALSE),""),
IFERROR(VLOOKUP($K861,all_tags[area],1,FALSE),""),
IFERROR(VLOOKUP($L861,all_tags[area],1,FALSE),""),
IFERROR(VLOOKUP($M861,all_tags[area],1,FALSE),""),
IFERROR(VLOOKUP($N861,all_tags[area],1,FALSE),""),
IFERROR(VLOOKUP($O861,all_tags[area],1,FALSE),"")
)</f>
        <v>development</v>
      </c>
      <c r="AJ861" s="5" t="str">
        <f>_xlfn.TEXTJOIN("#",TRUE,
IFERROR(VLOOKUP($F861,all_tags[technology],1,FALSE),""),
IFERROR(VLOOKUP($G861,all_tags[technology],1,FALSE),""),
IFERROR(VLOOKUP($H861,all_tags[technology],1,FALSE),""),
IFERROR(VLOOKUP($I861,all_tags[technology],1,FALSE),""),
IFERROR(VLOOKUP($J861,all_tags[technology],1,FALSE),""),
IFERROR(VLOOKUP($K861,all_tags[technology],1,FALSE),""),
IFERROR(VLOOKUP($L861,all_tags[technology],1,FALSE),""),
IFERROR(VLOOKUP($M861,all_tags[technology],1,FALSE),""),
IFERROR(VLOOKUP($N861,all_tags[technology],1,FALSE),""),
IFERROR(VLOOKUP($O861,all_tags[technology],1,FALSE),"")
)</f>
        <v/>
      </c>
      <c r="AK861" s="5" t="str">
        <f>_xlfn.TEXTJOIN("#",TRUE,
IFERROR(VLOOKUP($F861,all_tags[other],1,FALSE),""),
IFERROR(VLOOKUP($G861,all_tags[other],1,FALSE),""),
IFERROR(VLOOKUP($H861,all_tags[other],1,FALSE),""),
IFERROR(VLOOKUP($I861,all_tags[other],1,FALSE),""),
IFERROR(VLOOKUP($J861,all_tags[other],1,FALSE),""),
IFERROR(VLOOKUP($K861,all_tags[other],1,FALSE),""),
IFERROR(VLOOKUP($L861,all_tags[other],1,FALSE),""),
IFERROR(VLOOKUP($M861,all_tags[other],1,FALSE),""),
IFERROR(VLOOKUP($N861,all_tags[other],1,FALSE),""),
IFERROR(VLOOKUP($O861,all_tags[other],1,FALSE),"")
)</f>
        <v/>
      </c>
      <c r="AL861" t="str">
        <f t="shared" si="13"/>
        <v>post;advice;method;development</v>
      </c>
    </row>
    <row r="862" spans="1:38" x14ac:dyDescent="0.25">
      <c r="A862" t="str">
        <f>source_data[[#This Row],[link_id]]</f>
        <v>L01777</v>
      </c>
      <c r="B862" t="str">
        <f>source_data[[#This Row],[link]]</f>
        <v>https://towardsdatascience.com/what-makes-a-data-analyst-excellent-17ee4651c6db</v>
      </c>
      <c r="C862" t="str">
        <f>source_data[[#This Row],[article_title]]</f>
        <v>What makes a data analyst excellent?</v>
      </c>
      <c r="D862" t="str">
        <f>source_data[[#This Row],[concatenate]]</f>
        <v>post;opinion;explainer;data-analysis;tool;analytics</v>
      </c>
      <c r="E862">
        <f>source_data[[#This Row],[tag_count]]</f>
        <v>7</v>
      </c>
      <c r="F862" t="str" cm="1">
        <f t="array" ref="F862:K862">_xlfn.TEXTSPLIT(Table5[[#This Row],[concatenate]],";")</f>
        <v>post</v>
      </c>
      <c r="G862" t="str">
        <v>opinion</v>
      </c>
      <c r="H862" t="str">
        <v>explainer</v>
      </c>
      <c r="I862" t="str">
        <v>data-analysis</v>
      </c>
      <c r="J862" t="str">
        <v>tool</v>
      </c>
      <c r="K862" t="str">
        <v>analytics</v>
      </c>
      <c r="Q862">
        <f>IF(ISBLANK(F862),-1,COUNTIF(all_tags[],F862)-COUNTIF(all_tags[category],F862))</f>
        <v>1</v>
      </c>
      <c r="R862">
        <f>IF(ISBLANK(G862),-1,COUNTIF(all_tags[],G862)-COUNTIF(all_tags[category],G862))</f>
        <v>1</v>
      </c>
      <c r="S862">
        <f>IF(ISBLANK(H862),-1,COUNTIF(all_tags[],H862)-COUNTIF(all_tags[category],H862))</f>
        <v>1</v>
      </c>
      <c r="T862">
        <f>IF(ISBLANK(I862),-1,COUNTIF(all_tags[],I862)-COUNTIF(all_tags[category],I862))</f>
        <v>1</v>
      </c>
      <c r="U862">
        <f>IF(ISBLANK(J862),-1,COUNTIF(all_tags[],J862)-COUNTIF(all_tags[category],J862))</f>
        <v>1</v>
      </c>
      <c r="V862">
        <f>IF(ISBLANK(K862),-1,COUNTIF(all_tags[],K862)-COUNTIF(all_tags[category],K862))</f>
        <v>1</v>
      </c>
      <c r="W862">
        <f>IF(ISBLANK(L862),-1,COUNTIF(all_tags[],L862)-COUNTIF(all_tags[category],L862))</f>
        <v>-1</v>
      </c>
      <c r="X862">
        <f>IF(ISBLANK(M862),-1,COUNTIF(all_tags[],M862)-COUNTIF(all_tags[category],M862))</f>
        <v>-1</v>
      </c>
      <c r="Y862">
        <f>IF(ISBLANK(N862),-1,COUNTIF(all_tags[],N862)-COUNTIF(all_tags[category],N862))</f>
        <v>-1</v>
      </c>
      <c r="Z862">
        <f>IF(ISBLANK(O862),-1,COUNTIF(all_tags[],O862)-COUNTIF(all_tags[category],O862))</f>
        <v>-1</v>
      </c>
      <c r="AB862" t="str">
        <f>Table5[[#This Row],[link_id]]</f>
        <v>L01777</v>
      </c>
      <c r="AC862" s="5" t="str">
        <f>_xlfn.TEXTJOIN("#",TRUE,
IFERROR(VLOOKUP($F862,all_tags[format],1,FALSE),""),
IFERROR(VLOOKUP($G862,all_tags[format],1,FALSE),""),
IFERROR(VLOOKUP($H862,all_tags[format],1,FALSE),""),
IFERROR(VLOOKUP($I862,all_tags[format],1,FALSE),""),
IFERROR(VLOOKUP($J862,all_tags[format],1,FALSE),""),
IFERROR(VLOOKUP($K862,all_tags[format],1,FALSE),""),
IFERROR(VLOOKUP($L862,all_tags[format],1,FALSE),""),
IFERROR(VLOOKUP($M862,all_tags[format],1,FALSE),""),
IFERROR(VLOOKUP($N862,all_tags[format],1,FALSE),""),
IFERROR(VLOOKUP($O862,all_tags[format],1,FALSE),"")
)</f>
        <v>post</v>
      </c>
      <c r="AD862" s="5" t="str">
        <f>_xlfn.TEXTJOIN("#",TRUE,
IFERROR(VLOOKUP($F862,all_tags[type],1,FALSE),""),
IFERROR(VLOOKUP($G862,all_tags[type],1,FALSE),""),
IFERROR(VLOOKUP($H862,all_tags[type],1,FALSE),""),
IFERROR(VLOOKUP($I862,all_tags[type],1,FALSE),""),
IFERROR(VLOOKUP($J862,all_tags[type],1,FALSE),""),
IFERROR(VLOOKUP($K862,all_tags[type],1,FALSE),""),
IFERROR(VLOOKUP($L862,all_tags[type],1,FALSE),""),
IFERROR(VLOOKUP($M862,all_tags[type],1,FALSE),""),
IFERROR(VLOOKUP($N862,all_tags[type],1,FALSE),""),
IFERROR(VLOOKUP($O862,all_tags[type],1,FALSE),"")
)</f>
        <v>opinion</v>
      </c>
      <c r="AE862" s="5" t="str">
        <f>_xlfn.TEXTJOIN("#",TRUE,
IFERROR(VLOOKUP($F862,all_tags[level],1,FALSE),""),
IFERROR(VLOOKUP($G862,all_tags[level],1,FALSE),""),
IFERROR(VLOOKUP($H862,all_tags[level],1,FALSE),""),
IFERROR(VLOOKUP($I862,all_tags[level],1,FALSE),""),
IFERROR(VLOOKUP($J862,all_tags[level],1,FALSE),""),
IFERROR(VLOOKUP($K862,all_tags[level],1,FALSE),""),
IFERROR(VLOOKUP($L862,all_tags[level],1,FALSE),""),
IFERROR(VLOOKUP($M862,all_tags[level],1,FALSE),""),
IFERROR(VLOOKUP($N862,all_tags[level],1,FALSE),""),
IFERROR(VLOOKUP($O862,all_tags[level],1,FALSE),"")
)</f>
        <v>explainer</v>
      </c>
      <c r="AF862" s="5" t="str">
        <f>_xlfn.TEXTJOIN("#",TRUE,
IFERROR(VLOOKUP($F862,all_tags[style],1,FALSE),""),
IFERROR(VLOOKUP($G862,all_tags[style],1,FALSE),""),
IFERROR(VLOOKUP($H862,all_tags[style],1,FALSE),""),
IFERROR(VLOOKUP($I862,all_tags[style],1,FALSE),""),
IFERROR(VLOOKUP($J862,all_tags[style],1,FALSE),""),
IFERROR(VLOOKUP($K862,all_tags[style],1,FALSE),""),
IFERROR(VLOOKUP($L862,all_tags[style],1,FALSE),""),
IFERROR(VLOOKUP($M862,all_tags[style],1,FALSE),""),
IFERROR(VLOOKUP($N862,all_tags[style],1,FALSE),""),
IFERROR(VLOOKUP($O862,all_tags[style],1,FALSE),"")
)</f>
        <v/>
      </c>
      <c r="AG862" s="5" t="str">
        <f>_xlfn.TEXTJOIN("#",TRUE,
IFERROR(VLOOKUP($F862,all_tags[theme],1,FALSE),""),
IFERROR(VLOOKUP($G862,all_tags[theme],1,FALSE),""),
IFERROR(VLOOKUP($H862,all_tags[theme],1,FALSE),""),
IFERROR(VLOOKUP($I862,all_tags[theme],1,FALSE),""),
IFERROR(VLOOKUP($J862,all_tags[theme],1,FALSE),""),
IFERROR(VLOOKUP($K862,all_tags[theme],1,FALSE),""),
IFERROR(VLOOKUP($L862,all_tags[theme],1,FALSE),""),
IFERROR(VLOOKUP($M862,all_tags[theme],1,FALSE),""),
IFERROR(VLOOKUP($N862,all_tags[theme],1,FALSE),""),
IFERROR(VLOOKUP($O862,all_tags[theme],1,FALSE),"")
)</f>
        <v>data-analysis</v>
      </c>
      <c r="AH862" s="5" t="str">
        <f>_xlfn.TEXTJOIN("#",TRUE,
IFERROR(VLOOKUP($F862,all_tags[topic],1,FALSE),""),
IFERROR(VLOOKUP($G862,all_tags[topic],1,FALSE),""),
IFERROR(VLOOKUP($H862,all_tags[topic],1,FALSE),""),
IFERROR(VLOOKUP($I862,all_tags[topic],1,FALSE),""),
IFERROR(VLOOKUP($J862,all_tags[topic],1,FALSE),""),
IFERROR(VLOOKUP($K862,all_tags[topic],1,FALSE),""),
IFERROR(VLOOKUP($L862,all_tags[topic],1,FALSE),""),
IFERROR(VLOOKUP($M862,all_tags[topic],1,FALSE),""),
IFERROR(VLOOKUP($N862,all_tags[topic],1,FALSE),""),
IFERROR(VLOOKUP($O862,all_tags[topic],1,FALSE),"")
)</f>
        <v>tool</v>
      </c>
      <c r="AI862" s="5" t="str">
        <f>_xlfn.TEXTJOIN("#",TRUE,
IFERROR(VLOOKUP($F862,all_tags[area],1,FALSE),""),
IFERROR(VLOOKUP($G862,all_tags[area],1,FALSE),""),
IFERROR(VLOOKUP($H862,all_tags[area],1,FALSE),""),
IFERROR(VLOOKUP($I862,all_tags[area],1,FALSE),""),
IFERROR(VLOOKUP($J862,all_tags[area],1,FALSE),""),
IFERROR(VLOOKUP($K862,all_tags[area],1,FALSE),""),
IFERROR(VLOOKUP($L862,all_tags[area],1,FALSE),""),
IFERROR(VLOOKUP($M862,all_tags[area],1,FALSE),""),
IFERROR(VLOOKUP($N862,all_tags[area],1,FALSE),""),
IFERROR(VLOOKUP($O862,all_tags[area],1,FALSE),"")
)</f>
        <v>analytics</v>
      </c>
      <c r="AJ862" s="5" t="str">
        <f>_xlfn.TEXTJOIN("#",TRUE,
IFERROR(VLOOKUP($F862,all_tags[technology],1,FALSE),""),
IFERROR(VLOOKUP($G862,all_tags[technology],1,FALSE),""),
IFERROR(VLOOKUP($H862,all_tags[technology],1,FALSE),""),
IFERROR(VLOOKUP($I862,all_tags[technology],1,FALSE),""),
IFERROR(VLOOKUP($J862,all_tags[technology],1,FALSE),""),
IFERROR(VLOOKUP($K862,all_tags[technology],1,FALSE),""),
IFERROR(VLOOKUP($L862,all_tags[technology],1,FALSE),""),
IFERROR(VLOOKUP($M862,all_tags[technology],1,FALSE),""),
IFERROR(VLOOKUP($N862,all_tags[technology],1,FALSE),""),
IFERROR(VLOOKUP($O862,all_tags[technology],1,FALSE),"")
)</f>
        <v/>
      </c>
      <c r="AK862" s="5" t="str">
        <f>_xlfn.TEXTJOIN("#",TRUE,
IFERROR(VLOOKUP($F862,all_tags[other],1,FALSE),""),
IFERROR(VLOOKUP($G862,all_tags[other],1,FALSE),""),
IFERROR(VLOOKUP($H862,all_tags[other],1,FALSE),""),
IFERROR(VLOOKUP($I862,all_tags[other],1,FALSE),""),
IFERROR(VLOOKUP($J862,all_tags[other],1,FALSE),""),
IFERROR(VLOOKUP($K862,all_tags[other],1,FALSE),""),
IFERROR(VLOOKUP($L862,all_tags[other],1,FALSE),""),
IFERROR(VLOOKUP($M862,all_tags[other],1,FALSE),""),
IFERROR(VLOOKUP($N862,all_tags[other],1,FALSE),""),
IFERROR(VLOOKUP($O862,all_tags[other],1,FALSE),"")
)</f>
        <v/>
      </c>
      <c r="AL862" t="str">
        <f t="shared" si="13"/>
        <v>post;opinion;explainer;data-analysis;tool;analytics</v>
      </c>
    </row>
    <row r="863" spans="1:38" x14ac:dyDescent="0.25">
      <c r="A863" t="str">
        <f>source_data[[#This Row],[link_id]]</f>
        <v>L01778</v>
      </c>
      <c r="B863" t="str">
        <f>source_data[[#This Row],[link]]</f>
        <v>https://towardsdatascience.com/temporal-convolutional-networks-the-next-revolution-for-time-series-8990af826567</v>
      </c>
      <c r="C863" t="str">
        <f>source_data[[#This Row],[article_title]]</f>
        <v>Temporal Convolutional Networks, The Next Revolution for Time-Series?</v>
      </c>
      <c r="D863" t="str">
        <f>source_data[[#This Row],[concatenate]]</f>
        <v>post;technique;method;ml;forecasting</v>
      </c>
      <c r="E863">
        <f>source_data[[#This Row],[tag_count]]</f>
        <v>4</v>
      </c>
      <c r="F863" t="str" cm="1">
        <f t="array" ref="F863:J863">_xlfn.TEXTSPLIT(Table5[[#This Row],[concatenate]],";")</f>
        <v>post</v>
      </c>
      <c r="G863" t="str">
        <v>technique</v>
      </c>
      <c r="H863" t="str">
        <v>method</v>
      </c>
      <c r="I863" t="str">
        <v>ml</v>
      </c>
      <c r="J863" t="str">
        <v>forecasting</v>
      </c>
      <c r="Q863">
        <f>IF(ISBLANK(F863),-1,COUNTIF(all_tags[],F863)-COUNTIF(all_tags[category],F863))</f>
        <v>1</v>
      </c>
      <c r="R863">
        <f>IF(ISBLANK(G863),-1,COUNTIF(all_tags[],G863)-COUNTIF(all_tags[category],G863))</f>
        <v>1</v>
      </c>
      <c r="S863">
        <f>IF(ISBLANK(H863),-1,COUNTIF(all_tags[],H863)-COUNTIF(all_tags[category],H863))</f>
        <v>1</v>
      </c>
      <c r="T863">
        <f>IF(ISBLANK(I863),-1,COUNTIF(all_tags[],I863)-COUNTIF(all_tags[category],I863))</f>
        <v>1</v>
      </c>
      <c r="U863">
        <f>IF(ISBLANK(J863),-1,COUNTIF(all_tags[],J863)-COUNTIF(all_tags[category],J863))</f>
        <v>1</v>
      </c>
      <c r="V863">
        <f>IF(ISBLANK(K863),-1,COUNTIF(all_tags[],K863)-COUNTIF(all_tags[category],K863))</f>
        <v>-1</v>
      </c>
      <c r="W863">
        <f>IF(ISBLANK(L863),-1,COUNTIF(all_tags[],L863)-COUNTIF(all_tags[category],L863))</f>
        <v>-1</v>
      </c>
      <c r="X863">
        <f>IF(ISBLANK(M863),-1,COUNTIF(all_tags[],M863)-COUNTIF(all_tags[category],M863))</f>
        <v>-1</v>
      </c>
      <c r="Y863">
        <f>IF(ISBLANK(N863),-1,COUNTIF(all_tags[],N863)-COUNTIF(all_tags[category],N863))</f>
        <v>-1</v>
      </c>
      <c r="Z863">
        <f>IF(ISBLANK(O863),-1,COUNTIF(all_tags[],O863)-COUNTIF(all_tags[category],O863))</f>
        <v>-1</v>
      </c>
      <c r="AB863" t="str">
        <f>Table5[[#This Row],[link_id]]</f>
        <v>L01778</v>
      </c>
      <c r="AC863" s="5" t="str">
        <f>_xlfn.TEXTJOIN("#",TRUE,
IFERROR(VLOOKUP($F863,all_tags[format],1,FALSE),""),
IFERROR(VLOOKUP($G863,all_tags[format],1,FALSE),""),
IFERROR(VLOOKUP($H863,all_tags[format],1,FALSE),""),
IFERROR(VLOOKUP($I863,all_tags[format],1,FALSE),""),
IFERROR(VLOOKUP($J863,all_tags[format],1,FALSE),""),
IFERROR(VLOOKUP($K863,all_tags[format],1,FALSE),""),
IFERROR(VLOOKUP($L863,all_tags[format],1,FALSE),""),
IFERROR(VLOOKUP($M863,all_tags[format],1,FALSE),""),
IFERROR(VLOOKUP($N863,all_tags[format],1,FALSE),""),
IFERROR(VLOOKUP($O863,all_tags[format],1,FALSE),"")
)</f>
        <v>post</v>
      </c>
      <c r="AD863" s="5" t="str">
        <f>_xlfn.TEXTJOIN("#",TRUE,
IFERROR(VLOOKUP($F863,all_tags[type],1,FALSE),""),
IFERROR(VLOOKUP($G863,all_tags[type],1,FALSE),""),
IFERROR(VLOOKUP($H863,all_tags[type],1,FALSE),""),
IFERROR(VLOOKUP($I863,all_tags[type],1,FALSE),""),
IFERROR(VLOOKUP($J863,all_tags[type],1,FALSE),""),
IFERROR(VLOOKUP($K863,all_tags[type],1,FALSE),""),
IFERROR(VLOOKUP($L863,all_tags[type],1,FALSE),""),
IFERROR(VLOOKUP($M863,all_tags[type],1,FALSE),""),
IFERROR(VLOOKUP($N863,all_tags[type],1,FALSE),""),
IFERROR(VLOOKUP($O863,all_tags[type],1,FALSE),"")
)</f>
        <v/>
      </c>
      <c r="AE863" s="5" t="str">
        <f>_xlfn.TEXTJOIN("#",TRUE,
IFERROR(VLOOKUP($F863,all_tags[level],1,FALSE),""),
IFERROR(VLOOKUP($G863,all_tags[level],1,FALSE),""),
IFERROR(VLOOKUP($H863,all_tags[level],1,FALSE),""),
IFERROR(VLOOKUP($I863,all_tags[level],1,FALSE),""),
IFERROR(VLOOKUP($J863,all_tags[level],1,FALSE),""),
IFERROR(VLOOKUP($K863,all_tags[level],1,FALSE),""),
IFERROR(VLOOKUP($L863,all_tags[level],1,FALSE),""),
IFERROR(VLOOKUP($M863,all_tags[level],1,FALSE),""),
IFERROR(VLOOKUP($N863,all_tags[level],1,FALSE),""),
IFERROR(VLOOKUP($O863,all_tags[level],1,FALSE),"")
)</f>
        <v/>
      </c>
      <c r="AF863" s="5" t="str">
        <f>_xlfn.TEXTJOIN("#",TRUE,
IFERROR(VLOOKUP($F863,all_tags[style],1,FALSE),""),
IFERROR(VLOOKUP($G863,all_tags[style],1,FALSE),""),
IFERROR(VLOOKUP($H863,all_tags[style],1,FALSE),""),
IFERROR(VLOOKUP($I863,all_tags[style],1,FALSE),""),
IFERROR(VLOOKUP($J863,all_tags[style],1,FALSE),""),
IFERROR(VLOOKUP($K863,all_tags[style],1,FALSE),""),
IFERROR(VLOOKUP($L863,all_tags[style],1,FALSE),""),
IFERROR(VLOOKUP($M863,all_tags[style],1,FALSE),""),
IFERROR(VLOOKUP($N863,all_tags[style],1,FALSE),""),
IFERROR(VLOOKUP($O863,all_tags[style],1,FALSE),"")
)</f>
        <v/>
      </c>
      <c r="AG863" s="5" t="str">
        <f>_xlfn.TEXTJOIN("#",TRUE,
IFERROR(VLOOKUP($F863,all_tags[theme],1,FALSE),""),
IFERROR(VLOOKUP($G863,all_tags[theme],1,FALSE),""),
IFERROR(VLOOKUP($H863,all_tags[theme],1,FALSE),""),
IFERROR(VLOOKUP($I863,all_tags[theme],1,FALSE),""),
IFERROR(VLOOKUP($J863,all_tags[theme],1,FALSE),""),
IFERROR(VLOOKUP($K863,all_tags[theme],1,FALSE),""),
IFERROR(VLOOKUP($L863,all_tags[theme],1,FALSE),""),
IFERROR(VLOOKUP($M863,all_tags[theme],1,FALSE),""),
IFERROR(VLOOKUP($N863,all_tags[theme],1,FALSE),""),
IFERROR(VLOOKUP($O863,all_tags[theme],1,FALSE),"")
)</f>
        <v/>
      </c>
      <c r="AH863" s="5" t="str">
        <f>_xlfn.TEXTJOIN("#",TRUE,
IFERROR(VLOOKUP($F863,all_tags[topic],1,FALSE),""),
IFERROR(VLOOKUP($G863,all_tags[topic],1,FALSE),""),
IFERROR(VLOOKUP($H863,all_tags[topic],1,FALSE),""),
IFERROR(VLOOKUP($I863,all_tags[topic],1,FALSE),""),
IFERROR(VLOOKUP($J863,all_tags[topic],1,FALSE),""),
IFERROR(VLOOKUP($K863,all_tags[topic],1,FALSE),""),
IFERROR(VLOOKUP($L863,all_tags[topic],1,FALSE),""),
IFERROR(VLOOKUP($M863,all_tags[topic],1,FALSE),""),
IFERROR(VLOOKUP($N863,all_tags[topic],1,FALSE),""),
IFERROR(VLOOKUP($O863,all_tags[topic],1,FALSE),"")
)</f>
        <v>technique#method</v>
      </c>
      <c r="AI863" s="5" t="str">
        <f>_xlfn.TEXTJOIN("#",TRUE,
IFERROR(VLOOKUP($F863,all_tags[area],1,FALSE),""),
IFERROR(VLOOKUP($G863,all_tags[area],1,FALSE),""),
IFERROR(VLOOKUP($H863,all_tags[area],1,FALSE),""),
IFERROR(VLOOKUP($I863,all_tags[area],1,FALSE),""),
IFERROR(VLOOKUP($J863,all_tags[area],1,FALSE),""),
IFERROR(VLOOKUP($K863,all_tags[area],1,FALSE),""),
IFERROR(VLOOKUP($L863,all_tags[area],1,FALSE),""),
IFERROR(VLOOKUP($M863,all_tags[area],1,FALSE),""),
IFERROR(VLOOKUP($N863,all_tags[area],1,FALSE),""),
IFERROR(VLOOKUP($O863,all_tags[area],1,FALSE),"")
)</f>
        <v>ml#forecasting</v>
      </c>
      <c r="AJ863" s="5" t="str">
        <f>_xlfn.TEXTJOIN("#",TRUE,
IFERROR(VLOOKUP($F863,all_tags[technology],1,FALSE),""),
IFERROR(VLOOKUP($G863,all_tags[technology],1,FALSE),""),
IFERROR(VLOOKUP($H863,all_tags[technology],1,FALSE),""),
IFERROR(VLOOKUP($I863,all_tags[technology],1,FALSE),""),
IFERROR(VLOOKUP($J863,all_tags[technology],1,FALSE),""),
IFERROR(VLOOKUP($K863,all_tags[technology],1,FALSE),""),
IFERROR(VLOOKUP($L863,all_tags[technology],1,FALSE),""),
IFERROR(VLOOKUP($M863,all_tags[technology],1,FALSE),""),
IFERROR(VLOOKUP($N863,all_tags[technology],1,FALSE),""),
IFERROR(VLOOKUP($O863,all_tags[technology],1,FALSE),"")
)</f>
        <v/>
      </c>
      <c r="AK863" s="5" t="str">
        <f>_xlfn.TEXTJOIN("#",TRUE,
IFERROR(VLOOKUP($F863,all_tags[other],1,FALSE),""),
IFERROR(VLOOKUP($G863,all_tags[other],1,FALSE),""),
IFERROR(VLOOKUP($H863,all_tags[other],1,FALSE),""),
IFERROR(VLOOKUP($I863,all_tags[other],1,FALSE),""),
IFERROR(VLOOKUP($J863,all_tags[other],1,FALSE),""),
IFERROR(VLOOKUP($K863,all_tags[other],1,FALSE),""),
IFERROR(VLOOKUP($L863,all_tags[other],1,FALSE),""),
IFERROR(VLOOKUP($M863,all_tags[other],1,FALSE),""),
IFERROR(VLOOKUP($N863,all_tags[other],1,FALSE),""),
IFERROR(VLOOKUP($O863,all_tags[other],1,FALSE),"")
)</f>
        <v/>
      </c>
      <c r="AL863" t="str">
        <f t="shared" si="13"/>
        <v>post;technique;method;ml;forecasting</v>
      </c>
    </row>
    <row r="864" spans="1:38" x14ac:dyDescent="0.25">
      <c r="A864" t="str">
        <f>source_data[[#This Row],[link_id]]</f>
        <v>L01779</v>
      </c>
      <c r="B864" t="str">
        <f>source_data[[#This Row],[link]]</f>
        <v>https://devops.com/how-to-build-a-business-data-map/</v>
      </c>
      <c r="C864" t="str">
        <f>source_data[[#This Row],[article_title]]</f>
        <v>How To Build a Business Data Map</v>
      </c>
      <c r="D864" t="str">
        <f>source_data[[#This Row],[concatenate]]</f>
        <v>post;process;tool</v>
      </c>
      <c r="E864">
        <f>source_data[[#This Row],[tag_count]]</f>
        <v>3</v>
      </c>
      <c r="F864" t="str" cm="1">
        <f t="array" ref="F864:H864">_xlfn.TEXTSPLIT(Table5[[#This Row],[concatenate]],";")</f>
        <v>post</v>
      </c>
      <c r="G864" t="str">
        <v>process</v>
      </c>
      <c r="H864" t="str">
        <v>tool</v>
      </c>
      <c r="Q864">
        <f>IF(ISBLANK(F864),-1,COUNTIF(all_tags[],F864)-COUNTIF(all_tags[category],F864))</f>
        <v>1</v>
      </c>
      <c r="R864">
        <f>IF(ISBLANK(G864),-1,COUNTIF(all_tags[],G864)-COUNTIF(all_tags[category],G864))</f>
        <v>1</v>
      </c>
      <c r="S864">
        <f>IF(ISBLANK(H864),-1,COUNTIF(all_tags[],H864)-COUNTIF(all_tags[category],H864))</f>
        <v>1</v>
      </c>
      <c r="T864">
        <f>IF(ISBLANK(I864),-1,COUNTIF(all_tags[],I864)-COUNTIF(all_tags[category],I864))</f>
        <v>-1</v>
      </c>
      <c r="U864">
        <f>IF(ISBLANK(J864),-1,COUNTIF(all_tags[],J864)-COUNTIF(all_tags[category],J864))</f>
        <v>-1</v>
      </c>
      <c r="V864">
        <f>IF(ISBLANK(K864),-1,COUNTIF(all_tags[],K864)-COUNTIF(all_tags[category],K864))</f>
        <v>-1</v>
      </c>
      <c r="W864">
        <f>IF(ISBLANK(L864),-1,COUNTIF(all_tags[],L864)-COUNTIF(all_tags[category],L864))</f>
        <v>-1</v>
      </c>
      <c r="X864">
        <f>IF(ISBLANK(M864),-1,COUNTIF(all_tags[],M864)-COUNTIF(all_tags[category],M864))</f>
        <v>-1</v>
      </c>
      <c r="Y864">
        <f>IF(ISBLANK(N864),-1,COUNTIF(all_tags[],N864)-COUNTIF(all_tags[category],N864))</f>
        <v>-1</v>
      </c>
      <c r="Z864">
        <f>IF(ISBLANK(O864),-1,COUNTIF(all_tags[],O864)-COUNTIF(all_tags[category],O864))</f>
        <v>-1</v>
      </c>
      <c r="AB864" t="str">
        <f>Table5[[#This Row],[link_id]]</f>
        <v>L01779</v>
      </c>
      <c r="AC864" s="5" t="str">
        <f>_xlfn.TEXTJOIN("#",TRUE,
IFERROR(VLOOKUP($F864,all_tags[format],1,FALSE),""),
IFERROR(VLOOKUP($G864,all_tags[format],1,FALSE),""),
IFERROR(VLOOKUP($H864,all_tags[format],1,FALSE),""),
IFERROR(VLOOKUP($I864,all_tags[format],1,FALSE),""),
IFERROR(VLOOKUP($J864,all_tags[format],1,FALSE),""),
IFERROR(VLOOKUP($K864,all_tags[format],1,FALSE),""),
IFERROR(VLOOKUP($L864,all_tags[format],1,FALSE),""),
IFERROR(VLOOKUP($M864,all_tags[format],1,FALSE),""),
IFERROR(VLOOKUP($N864,all_tags[format],1,FALSE),""),
IFERROR(VLOOKUP($O864,all_tags[format],1,FALSE),"")
)</f>
        <v>post</v>
      </c>
      <c r="AD864" s="5" t="str">
        <f>_xlfn.TEXTJOIN("#",TRUE,
IFERROR(VLOOKUP($F864,all_tags[type],1,FALSE),""),
IFERROR(VLOOKUP($G864,all_tags[type],1,FALSE),""),
IFERROR(VLOOKUP($H864,all_tags[type],1,FALSE),""),
IFERROR(VLOOKUP($I864,all_tags[type],1,FALSE),""),
IFERROR(VLOOKUP($J864,all_tags[type],1,FALSE),""),
IFERROR(VLOOKUP($K864,all_tags[type],1,FALSE),""),
IFERROR(VLOOKUP($L864,all_tags[type],1,FALSE),""),
IFERROR(VLOOKUP($M864,all_tags[type],1,FALSE),""),
IFERROR(VLOOKUP($N864,all_tags[type],1,FALSE),""),
IFERROR(VLOOKUP($O864,all_tags[type],1,FALSE),"")
)</f>
        <v/>
      </c>
      <c r="AE864" s="5" t="str">
        <f>_xlfn.TEXTJOIN("#",TRUE,
IFERROR(VLOOKUP($F864,all_tags[level],1,FALSE),""),
IFERROR(VLOOKUP($G864,all_tags[level],1,FALSE),""),
IFERROR(VLOOKUP($H864,all_tags[level],1,FALSE),""),
IFERROR(VLOOKUP($I864,all_tags[level],1,FALSE),""),
IFERROR(VLOOKUP($J864,all_tags[level],1,FALSE),""),
IFERROR(VLOOKUP($K864,all_tags[level],1,FALSE),""),
IFERROR(VLOOKUP($L864,all_tags[level],1,FALSE),""),
IFERROR(VLOOKUP($M864,all_tags[level],1,FALSE),""),
IFERROR(VLOOKUP($N864,all_tags[level],1,FALSE),""),
IFERROR(VLOOKUP($O864,all_tags[level],1,FALSE),"")
)</f>
        <v/>
      </c>
      <c r="AF864" s="5" t="str">
        <f>_xlfn.TEXTJOIN("#",TRUE,
IFERROR(VLOOKUP($F864,all_tags[style],1,FALSE),""),
IFERROR(VLOOKUP($G864,all_tags[style],1,FALSE),""),
IFERROR(VLOOKUP($H864,all_tags[style],1,FALSE),""),
IFERROR(VLOOKUP($I864,all_tags[style],1,FALSE),""),
IFERROR(VLOOKUP($J864,all_tags[style],1,FALSE),""),
IFERROR(VLOOKUP($K864,all_tags[style],1,FALSE),""),
IFERROR(VLOOKUP($L864,all_tags[style],1,FALSE),""),
IFERROR(VLOOKUP($M864,all_tags[style],1,FALSE),""),
IFERROR(VLOOKUP($N864,all_tags[style],1,FALSE),""),
IFERROR(VLOOKUP($O864,all_tags[style],1,FALSE),"")
)</f>
        <v/>
      </c>
      <c r="AG864" s="5" t="str">
        <f>_xlfn.TEXTJOIN("#",TRUE,
IFERROR(VLOOKUP($F864,all_tags[theme],1,FALSE),""),
IFERROR(VLOOKUP($G864,all_tags[theme],1,FALSE),""),
IFERROR(VLOOKUP($H864,all_tags[theme],1,FALSE),""),
IFERROR(VLOOKUP($I864,all_tags[theme],1,FALSE),""),
IFERROR(VLOOKUP($J864,all_tags[theme],1,FALSE),""),
IFERROR(VLOOKUP($K864,all_tags[theme],1,FALSE),""),
IFERROR(VLOOKUP($L864,all_tags[theme],1,FALSE),""),
IFERROR(VLOOKUP($M864,all_tags[theme],1,FALSE),""),
IFERROR(VLOOKUP($N864,all_tags[theme],1,FALSE),""),
IFERROR(VLOOKUP($O864,all_tags[theme],1,FALSE),"")
)</f>
        <v/>
      </c>
      <c r="AH864" s="5" t="str">
        <f>_xlfn.TEXTJOIN("#",TRUE,
IFERROR(VLOOKUP($F864,all_tags[topic],1,FALSE),""),
IFERROR(VLOOKUP($G864,all_tags[topic],1,FALSE),""),
IFERROR(VLOOKUP($H864,all_tags[topic],1,FALSE),""),
IFERROR(VLOOKUP($I864,all_tags[topic],1,FALSE),""),
IFERROR(VLOOKUP($J864,all_tags[topic],1,FALSE),""),
IFERROR(VLOOKUP($K864,all_tags[topic],1,FALSE),""),
IFERROR(VLOOKUP($L864,all_tags[topic],1,FALSE),""),
IFERROR(VLOOKUP($M864,all_tags[topic],1,FALSE),""),
IFERROR(VLOOKUP($N864,all_tags[topic],1,FALSE),""),
IFERROR(VLOOKUP($O864,all_tags[topic],1,FALSE),"")
)</f>
        <v>process#tool</v>
      </c>
      <c r="AI864" s="5" t="str">
        <f>_xlfn.TEXTJOIN("#",TRUE,
IFERROR(VLOOKUP($F864,all_tags[area],1,FALSE),""),
IFERROR(VLOOKUP($G864,all_tags[area],1,FALSE),""),
IFERROR(VLOOKUP($H864,all_tags[area],1,FALSE),""),
IFERROR(VLOOKUP($I864,all_tags[area],1,FALSE),""),
IFERROR(VLOOKUP($J864,all_tags[area],1,FALSE),""),
IFERROR(VLOOKUP($K864,all_tags[area],1,FALSE),""),
IFERROR(VLOOKUP($L864,all_tags[area],1,FALSE),""),
IFERROR(VLOOKUP($M864,all_tags[area],1,FALSE),""),
IFERROR(VLOOKUP($N864,all_tags[area],1,FALSE),""),
IFERROR(VLOOKUP($O864,all_tags[area],1,FALSE),"")
)</f>
        <v/>
      </c>
      <c r="AJ864" s="5" t="str">
        <f>_xlfn.TEXTJOIN("#",TRUE,
IFERROR(VLOOKUP($F864,all_tags[technology],1,FALSE),""),
IFERROR(VLOOKUP($G864,all_tags[technology],1,FALSE),""),
IFERROR(VLOOKUP($H864,all_tags[technology],1,FALSE),""),
IFERROR(VLOOKUP($I864,all_tags[technology],1,FALSE),""),
IFERROR(VLOOKUP($J864,all_tags[technology],1,FALSE),""),
IFERROR(VLOOKUP($K864,all_tags[technology],1,FALSE),""),
IFERROR(VLOOKUP($L864,all_tags[technology],1,FALSE),""),
IFERROR(VLOOKUP($M864,all_tags[technology],1,FALSE),""),
IFERROR(VLOOKUP($N864,all_tags[technology],1,FALSE),""),
IFERROR(VLOOKUP($O864,all_tags[technology],1,FALSE),"")
)</f>
        <v/>
      </c>
      <c r="AK864" s="5" t="str">
        <f>_xlfn.TEXTJOIN("#",TRUE,
IFERROR(VLOOKUP($F864,all_tags[other],1,FALSE),""),
IFERROR(VLOOKUP($G864,all_tags[other],1,FALSE),""),
IFERROR(VLOOKUP($H864,all_tags[other],1,FALSE),""),
IFERROR(VLOOKUP($I864,all_tags[other],1,FALSE),""),
IFERROR(VLOOKUP($J864,all_tags[other],1,FALSE),""),
IFERROR(VLOOKUP($K864,all_tags[other],1,FALSE),""),
IFERROR(VLOOKUP($L864,all_tags[other],1,FALSE),""),
IFERROR(VLOOKUP($M864,all_tags[other],1,FALSE),""),
IFERROR(VLOOKUP($N864,all_tags[other],1,FALSE),""),
IFERROR(VLOOKUP($O864,all_tags[other],1,FALSE),"")
)</f>
        <v/>
      </c>
      <c r="AL864" t="str">
        <f t="shared" si="13"/>
        <v>post;process;tool</v>
      </c>
    </row>
    <row r="865" spans="1:38" x14ac:dyDescent="0.25">
      <c r="A865" t="str">
        <f>source_data[[#This Row],[link_id]]</f>
        <v>L01782</v>
      </c>
      <c r="B865" t="str">
        <f>source_data[[#This Row],[link]]</f>
        <v>https://twitter.com/moritz_stefaner/status/1295733710403362817/photo/1</v>
      </c>
      <c r="C865" t="str">
        <f>source_data[[#This Row],[article_title]]</f>
        <v xml:space="preserve">✨ New project alert! ✨ We visualized the @sciam archive — 5’107 editions from 175 years containing over 100m words! </v>
      </c>
      <c r="D865" t="str">
        <f>source_data[[#This Row],[concatenate]]</f>
        <v>interactive;example;data-viz;inspiration</v>
      </c>
      <c r="E865">
        <f>source_data[[#This Row],[tag_count]]</f>
        <v>4</v>
      </c>
      <c r="F865" t="str" cm="1">
        <f t="array" ref="F865:I865">_xlfn.TEXTSPLIT(Table5[[#This Row],[concatenate]],";")</f>
        <v>interactive</v>
      </c>
      <c r="G865" t="str">
        <v>example</v>
      </c>
      <c r="H865" t="str">
        <v>data-viz</v>
      </c>
      <c r="I865" t="str">
        <v>inspiration</v>
      </c>
      <c r="Q865">
        <f>IF(ISBLANK(F865),-1,COUNTIF(all_tags[],F865)-COUNTIF(all_tags[category],F865))</f>
        <v>1</v>
      </c>
      <c r="R865">
        <f>IF(ISBLANK(G865),-1,COUNTIF(all_tags[],G865)-COUNTIF(all_tags[category],G865))</f>
        <v>1</v>
      </c>
      <c r="S865">
        <f>IF(ISBLANK(H865),-1,COUNTIF(all_tags[],H865)-COUNTIF(all_tags[category],H865))</f>
        <v>1</v>
      </c>
      <c r="T865">
        <f>IF(ISBLANK(I865),-1,COUNTIF(all_tags[],I865)-COUNTIF(all_tags[category],I865))</f>
        <v>1</v>
      </c>
      <c r="U865">
        <f>IF(ISBLANK(J865),-1,COUNTIF(all_tags[],J865)-COUNTIF(all_tags[category],J865))</f>
        <v>-1</v>
      </c>
      <c r="V865">
        <f>IF(ISBLANK(K865),-1,COUNTIF(all_tags[],K865)-COUNTIF(all_tags[category],K865))</f>
        <v>-1</v>
      </c>
      <c r="W865">
        <f>IF(ISBLANK(L865),-1,COUNTIF(all_tags[],L865)-COUNTIF(all_tags[category],L865))</f>
        <v>-1</v>
      </c>
      <c r="X865">
        <f>IF(ISBLANK(M865),-1,COUNTIF(all_tags[],M865)-COUNTIF(all_tags[category],M865))</f>
        <v>-1</v>
      </c>
      <c r="Y865">
        <f>IF(ISBLANK(N865),-1,COUNTIF(all_tags[],N865)-COUNTIF(all_tags[category],N865))</f>
        <v>-1</v>
      </c>
      <c r="Z865">
        <f>IF(ISBLANK(O865),-1,COUNTIF(all_tags[],O865)-COUNTIF(all_tags[category],O865))</f>
        <v>-1</v>
      </c>
      <c r="AB865" t="str">
        <f>Table5[[#This Row],[link_id]]</f>
        <v>L01782</v>
      </c>
      <c r="AC865" s="5" t="str">
        <f>_xlfn.TEXTJOIN("#",TRUE,
IFERROR(VLOOKUP($F865,all_tags[format],1,FALSE),""),
IFERROR(VLOOKUP($G865,all_tags[format],1,FALSE),""),
IFERROR(VLOOKUP($H865,all_tags[format],1,FALSE),""),
IFERROR(VLOOKUP($I865,all_tags[format],1,FALSE),""),
IFERROR(VLOOKUP($J865,all_tags[format],1,FALSE),""),
IFERROR(VLOOKUP($K865,all_tags[format],1,FALSE),""),
IFERROR(VLOOKUP($L865,all_tags[format],1,FALSE),""),
IFERROR(VLOOKUP($M865,all_tags[format],1,FALSE),""),
IFERROR(VLOOKUP($N865,all_tags[format],1,FALSE),""),
IFERROR(VLOOKUP($O865,all_tags[format],1,FALSE),"")
)</f>
        <v>interactive</v>
      </c>
      <c r="AD865" s="5" t="str">
        <f>_xlfn.TEXTJOIN("#",TRUE,
IFERROR(VLOOKUP($F865,all_tags[type],1,FALSE),""),
IFERROR(VLOOKUP($G865,all_tags[type],1,FALSE),""),
IFERROR(VLOOKUP($H865,all_tags[type],1,FALSE),""),
IFERROR(VLOOKUP($I865,all_tags[type],1,FALSE),""),
IFERROR(VLOOKUP($J865,all_tags[type],1,FALSE),""),
IFERROR(VLOOKUP($K865,all_tags[type],1,FALSE),""),
IFERROR(VLOOKUP($L865,all_tags[type],1,FALSE),""),
IFERROR(VLOOKUP($M865,all_tags[type],1,FALSE),""),
IFERROR(VLOOKUP($N865,all_tags[type],1,FALSE),""),
IFERROR(VLOOKUP($O865,all_tags[type],1,FALSE),"")
)</f>
        <v/>
      </c>
      <c r="AE865" s="5" t="str">
        <f>_xlfn.TEXTJOIN("#",TRUE,
IFERROR(VLOOKUP($F865,all_tags[level],1,FALSE),""),
IFERROR(VLOOKUP($G865,all_tags[level],1,FALSE),""),
IFERROR(VLOOKUP($H865,all_tags[level],1,FALSE),""),
IFERROR(VLOOKUP($I865,all_tags[level],1,FALSE),""),
IFERROR(VLOOKUP($J865,all_tags[level],1,FALSE),""),
IFERROR(VLOOKUP($K865,all_tags[level],1,FALSE),""),
IFERROR(VLOOKUP($L865,all_tags[level],1,FALSE),""),
IFERROR(VLOOKUP($M865,all_tags[level],1,FALSE),""),
IFERROR(VLOOKUP($N865,all_tags[level],1,FALSE),""),
IFERROR(VLOOKUP($O865,all_tags[level],1,FALSE),"")
)</f>
        <v>example</v>
      </c>
      <c r="AF865" s="5" t="str">
        <f>_xlfn.TEXTJOIN("#",TRUE,
IFERROR(VLOOKUP($F865,all_tags[style],1,FALSE),""),
IFERROR(VLOOKUP($G865,all_tags[style],1,FALSE),""),
IFERROR(VLOOKUP($H865,all_tags[style],1,FALSE),""),
IFERROR(VLOOKUP($I865,all_tags[style],1,FALSE),""),
IFERROR(VLOOKUP($J865,all_tags[style],1,FALSE),""),
IFERROR(VLOOKUP($K865,all_tags[style],1,FALSE),""),
IFERROR(VLOOKUP($L865,all_tags[style],1,FALSE),""),
IFERROR(VLOOKUP($M865,all_tags[style],1,FALSE),""),
IFERROR(VLOOKUP($N865,all_tags[style],1,FALSE),""),
IFERROR(VLOOKUP($O865,all_tags[style],1,FALSE),"")
)</f>
        <v/>
      </c>
      <c r="AG865" s="5" t="str">
        <f>_xlfn.TEXTJOIN("#",TRUE,
IFERROR(VLOOKUP($F865,all_tags[theme],1,FALSE),""),
IFERROR(VLOOKUP($G865,all_tags[theme],1,FALSE),""),
IFERROR(VLOOKUP($H865,all_tags[theme],1,FALSE),""),
IFERROR(VLOOKUP($I865,all_tags[theme],1,FALSE),""),
IFERROR(VLOOKUP($J865,all_tags[theme],1,FALSE),""),
IFERROR(VLOOKUP($K865,all_tags[theme],1,FALSE),""),
IFERROR(VLOOKUP($L865,all_tags[theme],1,FALSE),""),
IFERROR(VLOOKUP($M865,all_tags[theme],1,FALSE),""),
IFERROR(VLOOKUP($N865,all_tags[theme],1,FALSE),""),
IFERROR(VLOOKUP($O865,all_tags[theme],1,FALSE),"")
)</f>
        <v>data-viz</v>
      </c>
      <c r="AH865" s="5" t="str">
        <f>_xlfn.TEXTJOIN("#",TRUE,
IFERROR(VLOOKUP($F865,all_tags[topic],1,FALSE),""),
IFERROR(VLOOKUP($G865,all_tags[topic],1,FALSE),""),
IFERROR(VLOOKUP($H865,all_tags[topic],1,FALSE),""),
IFERROR(VLOOKUP($I865,all_tags[topic],1,FALSE),""),
IFERROR(VLOOKUP($J865,all_tags[topic],1,FALSE),""),
IFERROR(VLOOKUP($K865,all_tags[topic],1,FALSE),""),
IFERROR(VLOOKUP($L865,all_tags[topic],1,FALSE),""),
IFERROR(VLOOKUP($M865,all_tags[topic],1,FALSE),""),
IFERROR(VLOOKUP($N865,all_tags[topic],1,FALSE),""),
IFERROR(VLOOKUP($O865,all_tags[topic],1,FALSE),"")
)</f>
        <v/>
      </c>
      <c r="AI865" s="5" t="str">
        <f>_xlfn.TEXTJOIN("#",TRUE,
IFERROR(VLOOKUP($F865,all_tags[area],1,FALSE),""),
IFERROR(VLOOKUP($G865,all_tags[area],1,FALSE),""),
IFERROR(VLOOKUP($H865,all_tags[area],1,FALSE),""),
IFERROR(VLOOKUP($I865,all_tags[area],1,FALSE),""),
IFERROR(VLOOKUP($J865,all_tags[area],1,FALSE),""),
IFERROR(VLOOKUP($K865,all_tags[area],1,FALSE),""),
IFERROR(VLOOKUP($L865,all_tags[area],1,FALSE),""),
IFERROR(VLOOKUP($M865,all_tags[area],1,FALSE),""),
IFERROR(VLOOKUP($N865,all_tags[area],1,FALSE),""),
IFERROR(VLOOKUP($O865,all_tags[area],1,FALSE),"")
)</f>
        <v/>
      </c>
      <c r="AJ865" s="5" t="str">
        <f>_xlfn.TEXTJOIN("#",TRUE,
IFERROR(VLOOKUP($F865,all_tags[technology],1,FALSE),""),
IFERROR(VLOOKUP($G865,all_tags[technology],1,FALSE),""),
IFERROR(VLOOKUP($H865,all_tags[technology],1,FALSE),""),
IFERROR(VLOOKUP($I865,all_tags[technology],1,FALSE),""),
IFERROR(VLOOKUP($J865,all_tags[technology],1,FALSE),""),
IFERROR(VLOOKUP($K865,all_tags[technology],1,FALSE),""),
IFERROR(VLOOKUP($L865,all_tags[technology],1,FALSE),""),
IFERROR(VLOOKUP($M865,all_tags[technology],1,FALSE),""),
IFERROR(VLOOKUP($N865,all_tags[technology],1,FALSE),""),
IFERROR(VLOOKUP($O865,all_tags[technology],1,FALSE),"")
)</f>
        <v/>
      </c>
      <c r="AK865" s="5" t="str">
        <f>_xlfn.TEXTJOIN("#",TRUE,
IFERROR(VLOOKUP($F865,all_tags[other],1,FALSE),""),
IFERROR(VLOOKUP($G865,all_tags[other],1,FALSE),""),
IFERROR(VLOOKUP($H865,all_tags[other],1,FALSE),""),
IFERROR(VLOOKUP($I865,all_tags[other],1,FALSE),""),
IFERROR(VLOOKUP($J865,all_tags[other],1,FALSE),""),
IFERROR(VLOOKUP($K865,all_tags[other],1,FALSE),""),
IFERROR(VLOOKUP($L865,all_tags[other],1,FALSE),""),
IFERROR(VLOOKUP($M865,all_tags[other],1,FALSE),""),
IFERROR(VLOOKUP($N865,all_tags[other],1,FALSE),""),
IFERROR(VLOOKUP($O865,all_tags[other],1,FALSE),"")
)</f>
        <v>inspiration</v>
      </c>
      <c r="AL865" t="str">
        <f t="shared" si="13"/>
        <v>interactive;example;data-viz;inspiration</v>
      </c>
    </row>
    <row r="866" spans="1:38" x14ac:dyDescent="0.25">
      <c r="A866" t="str">
        <f>source_data[[#This Row],[link_id]]</f>
        <v>L01783</v>
      </c>
      <c r="B866" t="str">
        <f>source_data[[#This Row],[link]]</f>
        <v>https://twitter.com/geo_spatialist/status/1295940970601762816/photo/1</v>
      </c>
      <c r="C866" t="str">
        <f>source_data[[#This Row],[article_title]]</f>
        <v>Coming soon.  Still trying some custom depth colors with blender nodes.
I'll put up one without my tinting also.</v>
      </c>
      <c r="D866" t="str">
        <f>source_data[[#This Row],[concatenate]]</f>
        <v>visual;data-viz;3d;geospatial</v>
      </c>
      <c r="E866">
        <f>source_data[[#This Row],[tag_count]]</f>
        <v>4</v>
      </c>
      <c r="F866" t="str" cm="1">
        <f t="array" ref="F866:I866">_xlfn.TEXTSPLIT(Table5[[#This Row],[concatenate]],";")</f>
        <v>visual</v>
      </c>
      <c r="G866" t="str">
        <v>data-viz</v>
      </c>
      <c r="H866" t="str">
        <v>3d</v>
      </c>
      <c r="I866" t="str">
        <v>geospatial</v>
      </c>
      <c r="Q866">
        <f>IF(ISBLANK(F866),-1,COUNTIF(all_tags[],F866)-COUNTIF(all_tags[category],F866))</f>
        <v>1</v>
      </c>
      <c r="R866">
        <f>IF(ISBLANK(G866),-1,COUNTIF(all_tags[],G866)-COUNTIF(all_tags[category],G866))</f>
        <v>1</v>
      </c>
      <c r="S866">
        <f>IF(ISBLANK(H866),-1,COUNTIF(all_tags[],H866)-COUNTIF(all_tags[category],H866))</f>
        <v>1</v>
      </c>
      <c r="T866">
        <f>IF(ISBLANK(I866),-1,COUNTIF(all_tags[],I866)-COUNTIF(all_tags[category],I866))</f>
        <v>1</v>
      </c>
      <c r="U866">
        <f>IF(ISBLANK(J866),-1,COUNTIF(all_tags[],J866)-COUNTIF(all_tags[category],J866))</f>
        <v>-1</v>
      </c>
      <c r="V866">
        <f>IF(ISBLANK(K866),-1,COUNTIF(all_tags[],K866)-COUNTIF(all_tags[category],K866))</f>
        <v>-1</v>
      </c>
      <c r="W866">
        <f>IF(ISBLANK(L866),-1,COUNTIF(all_tags[],L866)-COUNTIF(all_tags[category],L866))</f>
        <v>-1</v>
      </c>
      <c r="X866">
        <f>IF(ISBLANK(M866),-1,COUNTIF(all_tags[],M866)-COUNTIF(all_tags[category],M866))</f>
        <v>-1</v>
      </c>
      <c r="Y866">
        <f>IF(ISBLANK(N866),-1,COUNTIF(all_tags[],N866)-COUNTIF(all_tags[category],N866))</f>
        <v>-1</v>
      </c>
      <c r="Z866">
        <f>IF(ISBLANK(O866),-1,COUNTIF(all_tags[],O866)-COUNTIF(all_tags[category],O866))</f>
        <v>-1</v>
      </c>
      <c r="AB866" t="str">
        <f>Table5[[#This Row],[link_id]]</f>
        <v>L01783</v>
      </c>
      <c r="AC866" s="5" t="str">
        <f>_xlfn.TEXTJOIN("#",TRUE,
IFERROR(VLOOKUP($F866,all_tags[format],1,FALSE),""),
IFERROR(VLOOKUP($G866,all_tags[format],1,FALSE),""),
IFERROR(VLOOKUP($H866,all_tags[format],1,FALSE),""),
IFERROR(VLOOKUP($I866,all_tags[format],1,FALSE),""),
IFERROR(VLOOKUP($J866,all_tags[format],1,FALSE),""),
IFERROR(VLOOKUP($K866,all_tags[format],1,FALSE),""),
IFERROR(VLOOKUP($L866,all_tags[format],1,FALSE),""),
IFERROR(VLOOKUP($M866,all_tags[format],1,FALSE),""),
IFERROR(VLOOKUP($N866,all_tags[format],1,FALSE),""),
IFERROR(VLOOKUP($O866,all_tags[format],1,FALSE),"")
)</f>
        <v/>
      </c>
      <c r="AD866" s="5" t="str">
        <f>_xlfn.TEXTJOIN("#",TRUE,
IFERROR(VLOOKUP($F866,all_tags[type],1,FALSE),""),
IFERROR(VLOOKUP($G866,all_tags[type],1,FALSE),""),
IFERROR(VLOOKUP($H866,all_tags[type],1,FALSE),""),
IFERROR(VLOOKUP($I866,all_tags[type],1,FALSE),""),
IFERROR(VLOOKUP($J866,all_tags[type],1,FALSE),""),
IFERROR(VLOOKUP($K866,all_tags[type],1,FALSE),""),
IFERROR(VLOOKUP($L866,all_tags[type],1,FALSE),""),
IFERROR(VLOOKUP($M866,all_tags[type],1,FALSE),""),
IFERROR(VLOOKUP($N866,all_tags[type],1,FALSE),""),
IFERROR(VLOOKUP($O866,all_tags[type],1,FALSE),"")
)</f>
        <v>visual</v>
      </c>
      <c r="AE866" s="5" t="str">
        <f>_xlfn.TEXTJOIN("#",TRUE,
IFERROR(VLOOKUP($F866,all_tags[level],1,FALSE),""),
IFERROR(VLOOKUP($G866,all_tags[level],1,FALSE),""),
IFERROR(VLOOKUP($H866,all_tags[level],1,FALSE),""),
IFERROR(VLOOKUP($I866,all_tags[level],1,FALSE),""),
IFERROR(VLOOKUP($J866,all_tags[level],1,FALSE),""),
IFERROR(VLOOKUP($K866,all_tags[level],1,FALSE),""),
IFERROR(VLOOKUP($L866,all_tags[level],1,FALSE),""),
IFERROR(VLOOKUP($M866,all_tags[level],1,FALSE),""),
IFERROR(VLOOKUP($N866,all_tags[level],1,FALSE),""),
IFERROR(VLOOKUP($O866,all_tags[level],1,FALSE),"")
)</f>
        <v/>
      </c>
      <c r="AF866" s="5" t="str">
        <f>_xlfn.TEXTJOIN("#",TRUE,
IFERROR(VLOOKUP($F866,all_tags[style],1,FALSE),""),
IFERROR(VLOOKUP($G866,all_tags[style],1,FALSE),""),
IFERROR(VLOOKUP($H866,all_tags[style],1,FALSE),""),
IFERROR(VLOOKUP($I866,all_tags[style],1,FALSE),""),
IFERROR(VLOOKUP($J866,all_tags[style],1,FALSE),""),
IFERROR(VLOOKUP($K866,all_tags[style],1,FALSE),""),
IFERROR(VLOOKUP($L866,all_tags[style],1,FALSE),""),
IFERROR(VLOOKUP($M866,all_tags[style],1,FALSE),""),
IFERROR(VLOOKUP($N866,all_tags[style],1,FALSE),""),
IFERROR(VLOOKUP($O866,all_tags[style],1,FALSE),"")
)</f>
        <v/>
      </c>
      <c r="AG866" s="5" t="str">
        <f>_xlfn.TEXTJOIN("#",TRUE,
IFERROR(VLOOKUP($F866,all_tags[theme],1,FALSE),""),
IFERROR(VLOOKUP($G866,all_tags[theme],1,FALSE),""),
IFERROR(VLOOKUP($H866,all_tags[theme],1,FALSE),""),
IFERROR(VLOOKUP($I866,all_tags[theme],1,FALSE),""),
IFERROR(VLOOKUP($J866,all_tags[theme],1,FALSE),""),
IFERROR(VLOOKUP($K866,all_tags[theme],1,FALSE),""),
IFERROR(VLOOKUP($L866,all_tags[theme],1,FALSE),""),
IFERROR(VLOOKUP($M866,all_tags[theme],1,FALSE),""),
IFERROR(VLOOKUP($N866,all_tags[theme],1,FALSE),""),
IFERROR(VLOOKUP($O866,all_tags[theme],1,FALSE),"")
)</f>
        <v>data-viz</v>
      </c>
      <c r="AH866" s="5" t="str">
        <f>_xlfn.TEXTJOIN("#",TRUE,
IFERROR(VLOOKUP($F866,all_tags[topic],1,FALSE),""),
IFERROR(VLOOKUP($G866,all_tags[topic],1,FALSE),""),
IFERROR(VLOOKUP($H866,all_tags[topic],1,FALSE),""),
IFERROR(VLOOKUP($I866,all_tags[topic],1,FALSE),""),
IFERROR(VLOOKUP($J866,all_tags[topic],1,FALSE),""),
IFERROR(VLOOKUP($K866,all_tags[topic],1,FALSE),""),
IFERROR(VLOOKUP($L866,all_tags[topic],1,FALSE),""),
IFERROR(VLOOKUP($M866,all_tags[topic],1,FALSE),""),
IFERROR(VLOOKUP($N866,all_tags[topic],1,FALSE),""),
IFERROR(VLOOKUP($O866,all_tags[topic],1,FALSE),"")
)</f>
        <v/>
      </c>
      <c r="AI866" s="5" t="str">
        <f>_xlfn.TEXTJOIN("#",TRUE,
IFERROR(VLOOKUP($F866,all_tags[area],1,FALSE),""),
IFERROR(VLOOKUP($G866,all_tags[area],1,FALSE),""),
IFERROR(VLOOKUP($H866,all_tags[area],1,FALSE),""),
IFERROR(VLOOKUP($I866,all_tags[area],1,FALSE),""),
IFERROR(VLOOKUP($J866,all_tags[area],1,FALSE),""),
IFERROR(VLOOKUP($K866,all_tags[area],1,FALSE),""),
IFERROR(VLOOKUP($L866,all_tags[area],1,FALSE),""),
IFERROR(VLOOKUP($M866,all_tags[area],1,FALSE),""),
IFERROR(VLOOKUP($N866,all_tags[area],1,FALSE),""),
IFERROR(VLOOKUP($O866,all_tags[area],1,FALSE),"")
)</f>
        <v>3d#geospatial</v>
      </c>
      <c r="AJ866" s="5" t="str">
        <f>_xlfn.TEXTJOIN("#",TRUE,
IFERROR(VLOOKUP($F866,all_tags[technology],1,FALSE),""),
IFERROR(VLOOKUP($G866,all_tags[technology],1,FALSE),""),
IFERROR(VLOOKUP($H866,all_tags[technology],1,FALSE),""),
IFERROR(VLOOKUP($I866,all_tags[technology],1,FALSE),""),
IFERROR(VLOOKUP($J866,all_tags[technology],1,FALSE),""),
IFERROR(VLOOKUP($K866,all_tags[technology],1,FALSE),""),
IFERROR(VLOOKUP($L866,all_tags[technology],1,FALSE),""),
IFERROR(VLOOKUP($M866,all_tags[technology],1,FALSE),""),
IFERROR(VLOOKUP($N866,all_tags[technology],1,FALSE),""),
IFERROR(VLOOKUP($O866,all_tags[technology],1,FALSE),"")
)</f>
        <v/>
      </c>
      <c r="AK866" s="5" t="str">
        <f>_xlfn.TEXTJOIN("#",TRUE,
IFERROR(VLOOKUP($F866,all_tags[other],1,FALSE),""),
IFERROR(VLOOKUP($G866,all_tags[other],1,FALSE),""),
IFERROR(VLOOKUP($H866,all_tags[other],1,FALSE),""),
IFERROR(VLOOKUP($I866,all_tags[other],1,FALSE),""),
IFERROR(VLOOKUP($J866,all_tags[other],1,FALSE),""),
IFERROR(VLOOKUP($K866,all_tags[other],1,FALSE),""),
IFERROR(VLOOKUP($L866,all_tags[other],1,FALSE),""),
IFERROR(VLOOKUP($M866,all_tags[other],1,FALSE),""),
IFERROR(VLOOKUP($N866,all_tags[other],1,FALSE),""),
IFERROR(VLOOKUP($O866,all_tags[other],1,FALSE),"")
)</f>
        <v/>
      </c>
      <c r="AL866" t="str">
        <f t="shared" si="13"/>
        <v>visual;data-viz;3d;geospatial</v>
      </c>
    </row>
    <row r="867" spans="1:38" x14ac:dyDescent="0.25">
      <c r="A867" t="str">
        <f>source_data[[#This Row],[link_id]]</f>
        <v>L01784</v>
      </c>
      <c r="B867" t="str">
        <f>source_data[[#This Row],[link]]</f>
        <v>https://dplyr.tidyverse.org/reference/case_when.html</v>
      </c>
      <c r="C867" t="str">
        <f>source_data[[#This Row],[article_title]]</f>
        <v>A general vectorised if-else</v>
      </c>
      <c r="D867" t="str">
        <f>source_data[[#This Row],[concatenate]]</f>
        <v>reference;docs;tool;technology;data-processing;rstats;tidyverse</v>
      </c>
      <c r="E867">
        <f>source_data[[#This Row],[tag_count]]</f>
        <v>5</v>
      </c>
      <c r="F867" t="str" cm="1">
        <f t="array" ref="F867:L867">_xlfn.TEXTSPLIT(Table5[[#This Row],[concatenate]],";")</f>
        <v>reference</v>
      </c>
      <c r="G867" t="str">
        <v>docs</v>
      </c>
      <c r="H867" t="str">
        <v>tool</v>
      </c>
      <c r="I867" t="str">
        <v>technology</v>
      </c>
      <c r="J867" t="str">
        <v>data-processing</v>
      </c>
      <c r="K867" t="str">
        <v>rstats</v>
      </c>
      <c r="L867" t="str">
        <v>tidyverse</v>
      </c>
      <c r="Q867">
        <f>IF(ISBLANK(F867),-1,COUNTIF(all_tags[],F867)-COUNTIF(all_tags[category],F867))</f>
        <v>1</v>
      </c>
      <c r="R867">
        <f>IF(ISBLANK(G867),-1,COUNTIF(all_tags[],G867)-COUNTIF(all_tags[category],G867))</f>
        <v>1</v>
      </c>
      <c r="S867">
        <f>IF(ISBLANK(H867),-1,COUNTIF(all_tags[],H867)-COUNTIF(all_tags[category],H867))</f>
        <v>1</v>
      </c>
      <c r="T867">
        <f>IF(ISBLANK(I867),-1,COUNTIF(all_tags[],I867)-COUNTIF(all_tags[category],I867))</f>
        <v>1</v>
      </c>
      <c r="U867">
        <f>IF(ISBLANK(J867),-1,COUNTIF(all_tags[],J867)-COUNTIF(all_tags[category],J867))</f>
        <v>1</v>
      </c>
      <c r="V867">
        <f>IF(ISBLANK(K867),-1,COUNTIF(all_tags[],K867)-COUNTIF(all_tags[category],K867))</f>
        <v>1</v>
      </c>
      <c r="W867">
        <f>IF(ISBLANK(L867),-1,COUNTIF(all_tags[],L867)-COUNTIF(all_tags[category],L867))</f>
        <v>1</v>
      </c>
      <c r="X867">
        <f>IF(ISBLANK(M867),-1,COUNTIF(all_tags[],M867)-COUNTIF(all_tags[category],M867))</f>
        <v>-1</v>
      </c>
      <c r="Y867">
        <f>IF(ISBLANK(N867),-1,COUNTIF(all_tags[],N867)-COUNTIF(all_tags[category],N867))</f>
        <v>-1</v>
      </c>
      <c r="Z867">
        <f>IF(ISBLANK(O867),-1,COUNTIF(all_tags[],O867)-COUNTIF(all_tags[category],O867))</f>
        <v>-1</v>
      </c>
      <c r="AB867" t="str">
        <f>Table5[[#This Row],[link_id]]</f>
        <v>L01784</v>
      </c>
      <c r="AC867" s="5" t="str">
        <f>_xlfn.TEXTJOIN("#",TRUE,
IFERROR(VLOOKUP($F867,all_tags[format],1,FALSE),""),
IFERROR(VLOOKUP($G867,all_tags[format],1,FALSE),""),
IFERROR(VLOOKUP($H867,all_tags[format],1,FALSE),""),
IFERROR(VLOOKUP($I867,all_tags[format],1,FALSE),""),
IFERROR(VLOOKUP($J867,all_tags[format],1,FALSE),""),
IFERROR(VLOOKUP($K867,all_tags[format],1,FALSE),""),
IFERROR(VLOOKUP($L867,all_tags[format],1,FALSE),""),
IFERROR(VLOOKUP($M867,all_tags[format],1,FALSE),""),
IFERROR(VLOOKUP($N867,all_tags[format],1,FALSE),""),
IFERROR(VLOOKUP($O867,all_tags[format],1,FALSE),"")
)</f>
        <v/>
      </c>
      <c r="AD867" s="5" t="str">
        <f>_xlfn.TEXTJOIN("#",TRUE,
IFERROR(VLOOKUP($F867,all_tags[type],1,FALSE),""),
IFERROR(VLOOKUP($G867,all_tags[type],1,FALSE),""),
IFERROR(VLOOKUP($H867,all_tags[type],1,FALSE),""),
IFERROR(VLOOKUP($I867,all_tags[type],1,FALSE),""),
IFERROR(VLOOKUP($J867,all_tags[type],1,FALSE),""),
IFERROR(VLOOKUP($K867,all_tags[type],1,FALSE),""),
IFERROR(VLOOKUP($L867,all_tags[type],1,FALSE),""),
IFERROR(VLOOKUP($M867,all_tags[type],1,FALSE),""),
IFERROR(VLOOKUP($N867,all_tags[type],1,FALSE),""),
IFERROR(VLOOKUP($O867,all_tags[type],1,FALSE),"")
)</f>
        <v>reference#docs</v>
      </c>
      <c r="AE867" s="5" t="str">
        <f>_xlfn.TEXTJOIN("#",TRUE,
IFERROR(VLOOKUP($F867,all_tags[level],1,FALSE),""),
IFERROR(VLOOKUP($G867,all_tags[level],1,FALSE),""),
IFERROR(VLOOKUP($H867,all_tags[level],1,FALSE),""),
IFERROR(VLOOKUP($I867,all_tags[level],1,FALSE),""),
IFERROR(VLOOKUP($J867,all_tags[level],1,FALSE),""),
IFERROR(VLOOKUP($K867,all_tags[level],1,FALSE),""),
IFERROR(VLOOKUP($L867,all_tags[level],1,FALSE),""),
IFERROR(VLOOKUP($M867,all_tags[level],1,FALSE),""),
IFERROR(VLOOKUP($N867,all_tags[level],1,FALSE),""),
IFERROR(VLOOKUP($O867,all_tags[level],1,FALSE),"")
)</f>
        <v/>
      </c>
      <c r="AF867" s="5" t="str">
        <f>_xlfn.TEXTJOIN("#",TRUE,
IFERROR(VLOOKUP($F867,all_tags[style],1,FALSE),""),
IFERROR(VLOOKUP($G867,all_tags[style],1,FALSE),""),
IFERROR(VLOOKUP($H867,all_tags[style],1,FALSE),""),
IFERROR(VLOOKUP($I867,all_tags[style],1,FALSE),""),
IFERROR(VLOOKUP($J867,all_tags[style],1,FALSE),""),
IFERROR(VLOOKUP($K867,all_tags[style],1,FALSE),""),
IFERROR(VLOOKUP($L867,all_tags[style],1,FALSE),""),
IFERROR(VLOOKUP($M867,all_tags[style],1,FALSE),""),
IFERROR(VLOOKUP($N867,all_tags[style],1,FALSE),""),
IFERROR(VLOOKUP($O867,all_tags[style],1,FALSE),"")
)</f>
        <v/>
      </c>
      <c r="AG867" s="5" t="str">
        <f>_xlfn.TEXTJOIN("#",TRUE,
IFERROR(VLOOKUP($F867,all_tags[theme],1,FALSE),""),
IFERROR(VLOOKUP($G867,all_tags[theme],1,FALSE),""),
IFERROR(VLOOKUP($H867,all_tags[theme],1,FALSE),""),
IFERROR(VLOOKUP($I867,all_tags[theme],1,FALSE),""),
IFERROR(VLOOKUP($J867,all_tags[theme],1,FALSE),""),
IFERROR(VLOOKUP($K867,all_tags[theme],1,FALSE),""),
IFERROR(VLOOKUP($L867,all_tags[theme],1,FALSE),""),
IFERROR(VLOOKUP($M867,all_tags[theme],1,FALSE),""),
IFERROR(VLOOKUP($N867,all_tags[theme],1,FALSE),""),
IFERROR(VLOOKUP($O867,all_tags[theme],1,FALSE),"")
)</f>
        <v/>
      </c>
      <c r="AH867" s="5" t="str">
        <f>_xlfn.TEXTJOIN("#",TRUE,
IFERROR(VLOOKUP($F867,all_tags[topic],1,FALSE),""),
IFERROR(VLOOKUP($G867,all_tags[topic],1,FALSE),""),
IFERROR(VLOOKUP($H867,all_tags[topic],1,FALSE),""),
IFERROR(VLOOKUP($I867,all_tags[topic],1,FALSE),""),
IFERROR(VLOOKUP($J867,all_tags[topic],1,FALSE),""),
IFERROR(VLOOKUP($K867,all_tags[topic],1,FALSE),""),
IFERROR(VLOOKUP($L867,all_tags[topic],1,FALSE),""),
IFERROR(VLOOKUP($M867,all_tags[topic],1,FALSE),""),
IFERROR(VLOOKUP($N867,all_tags[topic],1,FALSE),""),
IFERROR(VLOOKUP($O867,all_tags[topic],1,FALSE),"")
)</f>
        <v>tool#technology</v>
      </c>
      <c r="AI867" s="5" t="str">
        <f>_xlfn.TEXTJOIN("#",TRUE,
IFERROR(VLOOKUP($F867,all_tags[area],1,FALSE),""),
IFERROR(VLOOKUP($G867,all_tags[area],1,FALSE),""),
IFERROR(VLOOKUP($H867,all_tags[area],1,FALSE),""),
IFERROR(VLOOKUP($I867,all_tags[area],1,FALSE),""),
IFERROR(VLOOKUP($J867,all_tags[area],1,FALSE),""),
IFERROR(VLOOKUP($K867,all_tags[area],1,FALSE),""),
IFERROR(VLOOKUP($L867,all_tags[area],1,FALSE),""),
IFERROR(VLOOKUP($M867,all_tags[area],1,FALSE),""),
IFERROR(VLOOKUP($N867,all_tags[area],1,FALSE),""),
IFERROR(VLOOKUP($O867,all_tags[area],1,FALSE),"")
)</f>
        <v>data-processing</v>
      </c>
      <c r="AJ867" s="5" t="str">
        <f>_xlfn.TEXTJOIN("#",TRUE,
IFERROR(VLOOKUP($F867,all_tags[technology],1,FALSE),""),
IFERROR(VLOOKUP($G867,all_tags[technology],1,FALSE),""),
IFERROR(VLOOKUP($H867,all_tags[technology],1,FALSE),""),
IFERROR(VLOOKUP($I867,all_tags[technology],1,FALSE),""),
IFERROR(VLOOKUP($J867,all_tags[technology],1,FALSE),""),
IFERROR(VLOOKUP($K867,all_tags[technology],1,FALSE),""),
IFERROR(VLOOKUP($L867,all_tags[technology],1,FALSE),""),
IFERROR(VLOOKUP($M867,all_tags[technology],1,FALSE),""),
IFERROR(VLOOKUP($N867,all_tags[technology],1,FALSE),""),
IFERROR(VLOOKUP($O867,all_tags[technology],1,FALSE),"")
)</f>
        <v>rstats#tidyverse</v>
      </c>
      <c r="AK867" s="5" t="str">
        <f>_xlfn.TEXTJOIN("#",TRUE,
IFERROR(VLOOKUP($F867,all_tags[other],1,FALSE),""),
IFERROR(VLOOKUP($G867,all_tags[other],1,FALSE),""),
IFERROR(VLOOKUP($H867,all_tags[other],1,FALSE),""),
IFERROR(VLOOKUP($I867,all_tags[other],1,FALSE),""),
IFERROR(VLOOKUP($J867,all_tags[other],1,FALSE),""),
IFERROR(VLOOKUP($K867,all_tags[other],1,FALSE),""),
IFERROR(VLOOKUP($L867,all_tags[other],1,FALSE),""),
IFERROR(VLOOKUP($M867,all_tags[other],1,FALSE),""),
IFERROR(VLOOKUP($N867,all_tags[other],1,FALSE),""),
IFERROR(VLOOKUP($O867,all_tags[other],1,FALSE),"")
)</f>
        <v/>
      </c>
      <c r="AL867" t="str">
        <f t="shared" si="13"/>
        <v>reference;docs;tool;technology;data-processing;rstats;tidyverse</v>
      </c>
    </row>
    <row r="868" spans="1:38" x14ac:dyDescent="0.25">
      <c r="A868" t="str">
        <f>source_data[[#This Row],[link_id]]</f>
        <v>L01786</v>
      </c>
      <c r="B868" t="str">
        <f>source_data[[#This Row],[link]]</f>
        <v>https://www.w3.org/2020/06/machine-learning-workshop/talks/exploring_unsupervised_image_segmentation_results.html</v>
      </c>
      <c r="C868" t="str">
        <f>source_data[[#This Row],[article_title]]</f>
        <v>Exploring unsupervised image segmentation results</v>
      </c>
      <c r="D868" t="str">
        <f>source_data[[#This Row],[concatenate]]</f>
        <v>slides;methodology;technique;dl;ml</v>
      </c>
      <c r="E868">
        <f>source_data[[#This Row],[tag_count]]</f>
        <v>4</v>
      </c>
      <c r="F868" t="str" cm="1">
        <f t="array" ref="F868:J868">_xlfn.TEXTSPLIT(Table5[[#This Row],[concatenate]],";")</f>
        <v>slides</v>
      </c>
      <c r="G868" t="str">
        <v>methodology</v>
      </c>
      <c r="H868" t="str">
        <v>technique</v>
      </c>
      <c r="I868" t="str">
        <v>dl</v>
      </c>
      <c r="J868" t="str">
        <v>ml</v>
      </c>
      <c r="Q868">
        <f>IF(ISBLANK(F868),-1,COUNTIF(all_tags[],F868)-COUNTIF(all_tags[category],F868))</f>
        <v>1</v>
      </c>
      <c r="R868">
        <f>IF(ISBLANK(G868),-1,COUNTIF(all_tags[],G868)-COUNTIF(all_tags[category],G868))</f>
        <v>1</v>
      </c>
      <c r="S868">
        <f>IF(ISBLANK(H868),-1,COUNTIF(all_tags[],H868)-COUNTIF(all_tags[category],H868))</f>
        <v>1</v>
      </c>
      <c r="T868">
        <f>IF(ISBLANK(I868),-1,COUNTIF(all_tags[],I868)-COUNTIF(all_tags[category],I868))</f>
        <v>1</v>
      </c>
      <c r="U868">
        <f>IF(ISBLANK(J868),-1,COUNTIF(all_tags[],J868)-COUNTIF(all_tags[category],J868))</f>
        <v>1</v>
      </c>
      <c r="V868">
        <f>IF(ISBLANK(K868),-1,COUNTIF(all_tags[],K868)-COUNTIF(all_tags[category],K868))</f>
        <v>-1</v>
      </c>
      <c r="W868">
        <f>IF(ISBLANK(L868),-1,COUNTIF(all_tags[],L868)-COUNTIF(all_tags[category],L868))</f>
        <v>-1</v>
      </c>
      <c r="X868">
        <f>IF(ISBLANK(M868),-1,COUNTIF(all_tags[],M868)-COUNTIF(all_tags[category],M868))</f>
        <v>-1</v>
      </c>
      <c r="Y868">
        <f>IF(ISBLANK(N868),-1,COUNTIF(all_tags[],N868)-COUNTIF(all_tags[category],N868))</f>
        <v>-1</v>
      </c>
      <c r="Z868">
        <f>IF(ISBLANK(O868),-1,COUNTIF(all_tags[],O868)-COUNTIF(all_tags[category],O868))</f>
        <v>-1</v>
      </c>
      <c r="AB868" t="str">
        <f>Table5[[#This Row],[link_id]]</f>
        <v>L01786</v>
      </c>
      <c r="AC868" s="5" t="str">
        <f>_xlfn.TEXTJOIN("#",TRUE,
IFERROR(VLOOKUP($F868,all_tags[format],1,FALSE),""),
IFERROR(VLOOKUP($G868,all_tags[format],1,FALSE),""),
IFERROR(VLOOKUP($H868,all_tags[format],1,FALSE),""),
IFERROR(VLOOKUP($I868,all_tags[format],1,FALSE),""),
IFERROR(VLOOKUP($J868,all_tags[format],1,FALSE),""),
IFERROR(VLOOKUP($K868,all_tags[format],1,FALSE),""),
IFERROR(VLOOKUP($L868,all_tags[format],1,FALSE),""),
IFERROR(VLOOKUP($M868,all_tags[format],1,FALSE),""),
IFERROR(VLOOKUP($N868,all_tags[format],1,FALSE),""),
IFERROR(VLOOKUP($O868,all_tags[format],1,FALSE),"")
)</f>
        <v>slides</v>
      </c>
      <c r="AD868" s="5" t="str">
        <f>_xlfn.TEXTJOIN("#",TRUE,
IFERROR(VLOOKUP($F868,all_tags[type],1,FALSE),""),
IFERROR(VLOOKUP($G868,all_tags[type],1,FALSE),""),
IFERROR(VLOOKUP($H868,all_tags[type],1,FALSE),""),
IFERROR(VLOOKUP($I868,all_tags[type],1,FALSE),""),
IFERROR(VLOOKUP($J868,all_tags[type],1,FALSE),""),
IFERROR(VLOOKUP($K868,all_tags[type],1,FALSE),""),
IFERROR(VLOOKUP($L868,all_tags[type],1,FALSE),""),
IFERROR(VLOOKUP($M868,all_tags[type],1,FALSE),""),
IFERROR(VLOOKUP($N868,all_tags[type],1,FALSE),""),
IFERROR(VLOOKUP($O868,all_tags[type],1,FALSE),"")
)</f>
        <v/>
      </c>
      <c r="AE868" s="5" t="str">
        <f>_xlfn.TEXTJOIN("#",TRUE,
IFERROR(VLOOKUP($F868,all_tags[level],1,FALSE),""),
IFERROR(VLOOKUP($G868,all_tags[level],1,FALSE),""),
IFERROR(VLOOKUP($H868,all_tags[level],1,FALSE),""),
IFERROR(VLOOKUP($I868,all_tags[level],1,FALSE),""),
IFERROR(VLOOKUP($J868,all_tags[level],1,FALSE),""),
IFERROR(VLOOKUP($K868,all_tags[level],1,FALSE),""),
IFERROR(VLOOKUP($L868,all_tags[level],1,FALSE),""),
IFERROR(VLOOKUP($M868,all_tags[level],1,FALSE),""),
IFERROR(VLOOKUP($N868,all_tags[level],1,FALSE),""),
IFERROR(VLOOKUP($O868,all_tags[level],1,FALSE),"")
)</f>
        <v/>
      </c>
      <c r="AF868" s="5" t="str">
        <f>_xlfn.TEXTJOIN("#",TRUE,
IFERROR(VLOOKUP($F868,all_tags[style],1,FALSE),""),
IFERROR(VLOOKUP($G868,all_tags[style],1,FALSE),""),
IFERROR(VLOOKUP($H868,all_tags[style],1,FALSE),""),
IFERROR(VLOOKUP($I868,all_tags[style],1,FALSE),""),
IFERROR(VLOOKUP($J868,all_tags[style],1,FALSE),""),
IFERROR(VLOOKUP($K868,all_tags[style],1,FALSE),""),
IFERROR(VLOOKUP($L868,all_tags[style],1,FALSE),""),
IFERROR(VLOOKUP($M868,all_tags[style],1,FALSE),""),
IFERROR(VLOOKUP($N868,all_tags[style],1,FALSE),""),
IFERROR(VLOOKUP($O868,all_tags[style],1,FALSE),"")
)</f>
        <v/>
      </c>
      <c r="AG868" s="5" t="str">
        <f>_xlfn.TEXTJOIN("#",TRUE,
IFERROR(VLOOKUP($F868,all_tags[theme],1,FALSE),""),
IFERROR(VLOOKUP($G868,all_tags[theme],1,FALSE),""),
IFERROR(VLOOKUP($H868,all_tags[theme],1,FALSE),""),
IFERROR(VLOOKUP($I868,all_tags[theme],1,FALSE),""),
IFERROR(VLOOKUP($J868,all_tags[theme],1,FALSE),""),
IFERROR(VLOOKUP($K868,all_tags[theme],1,FALSE),""),
IFERROR(VLOOKUP($L868,all_tags[theme],1,FALSE),""),
IFERROR(VLOOKUP($M868,all_tags[theme],1,FALSE),""),
IFERROR(VLOOKUP($N868,all_tags[theme],1,FALSE),""),
IFERROR(VLOOKUP($O868,all_tags[theme],1,FALSE),"")
)</f>
        <v/>
      </c>
      <c r="AH868" s="5" t="str">
        <f>_xlfn.TEXTJOIN("#",TRUE,
IFERROR(VLOOKUP($F868,all_tags[topic],1,FALSE),""),
IFERROR(VLOOKUP($G868,all_tags[topic],1,FALSE),""),
IFERROR(VLOOKUP($H868,all_tags[topic],1,FALSE),""),
IFERROR(VLOOKUP($I868,all_tags[topic],1,FALSE),""),
IFERROR(VLOOKUP($J868,all_tags[topic],1,FALSE),""),
IFERROR(VLOOKUP($K868,all_tags[topic],1,FALSE),""),
IFERROR(VLOOKUP($L868,all_tags[topic],1,FALSE),""),
IFERROR(VLOOKUP($M868,all_tags[topic],1,FALSE),""),
IFERROR(VLOOKUP($N868,all_tags[topic],1,FALSE),""),
IFERROR(VLOOKUP($O868,all_tags[topic],1,FALSE),"")
)</f>
        <v>methodology#technique</v>
      </c>
      <c r="AI868" s="5" t="str">
        <f>_xlfn.TEXTJOIN("#",TRUE,
IFERROR(VLOOKUP($F868,all_tags[area],1,FALSE),""),
IFERROR(VLOOKUP($G868,all_tags[area],1,FALSE),""),
IFERROR(VLOOKUP($H868,all_tags[area],1,FALSE),""),
IFERROR(VLOOKUP($I868,all_tags[area],1,FALSE),""),
IFERROR(VLOOKUP($J868,all_tags[area],1,FALSE),""),
IFERROR(VLOOKUP($K868,all_tags[area],1,FALSE),""),
IFERROR(VLOOKUP($L868,all_tags[area],1,FALSE),""),
IFERROR(VLOOKUP($M868,all_tags[area],1,FALSE),""),
IFERROR(VLOOKUP($N868,all_tags[area],1,FALSE),""),
IFERROR(VLOOKUP($O868,all_tags[area],1,FALSE),"")
)</f>
        <v>dl#ml</v>
      </c>
      <c r="AJ868" s="5" t="str">
        <f>_xlfn.TEXTJOIN("#",TRUE,
IFERROR(VLOOKUP($F868,all_tags[technology],1,FALSE),""),
IFERROR(VLOOKUP($G868,all_tags[technology],1,FALSE),""),
IFERROR(VLOOKUP($H868,all_tags[technology],1,FALSE),""),
IFERROR(VLOOKUP($I868,all_tags[technology],1,FALSE),""),
IFERROR(VLOOKUP($J868,all_tags[technology],1,FALSE),""),
IFERROR(VLOOKUP($K868,all_tags[technology],1,FALSE),""),
IFERROR(VLOOKUP($L868,all_tags[technology],1,FALSE),""),
IFERROR(VLOOKUP($M868,all_tags[technology],1,FALSE),""),
IFERROR(VLOOKUP($N868,all_tags[technology],1,FALSE),""),
IFERROR(VLOOKUP($O868,all_tags[technology],1,FALSE),"")
)</f>
        <v/>
      </c>
      <c r="AK868" s="5" t="str">
        <f>_xlfn.TEXTJOIN("#",TRUE,
IFERROR(VLOOKUP($F868,all_tags[other],1,FALSE),""),
IFERROR(VLOOKUP($G868,all_tags[other],1,FALSE),""),
IFERROR(VLOOKUP($H868,all_tags[other],1,FALSE),""),
IFERROR(VLOOKUP($I868,all_tags[other],1,FALSE),""),
IFERROR(VLOOKUP($J868,all_tags[other],1,FALSE),""),
IFERROR(VLOOKUP($K868,all_tags[other],1,FALSE),""),
IFERROR(VLOOKUP($L868,all_tags[other],1,FALSE),""),
IFERROR(VLOOKUP($M868,all_tags[other],1,FALSE),""),
IFERROR(VLOOKUP($N868,all_tags[other],1,FALSE),""),
IFERROR(VLOOKUP($O868,all_tags[other],1,FALSE),"")
)</f>
        <v/>
      </c>
      <c r="AL868" t="str">
        <f t="shared" si="13"/>
        <v>slides;methodology;technique;dl;ml</v>
      </c>
    </row>
    <row r="869" spans="1:38" x14ac:dyDescent="0.25">
      <c r="A869" t="str">
        <f>source_data[[#This Row],[link_id]]</f>
        <v>L01788</v>
      </c>
      <c r="B869" t="str">
        <f>source_data[[#This Row],[link]]</f>
        <v>https://www.fast.ai/2020/08/21/fastai2-launch/</v>
      </c>
      <c r="C869" t="str">
        <f>source_data[[#This Row],[article_title]]</f>
        <v>fast.ai releases new deep learning course, four libraries, and 600-page book</v>
      </c>
      <c r="D869" t="str">
        <f>source_data[[#This Row],[concatenate]]</f>
        <v>course;ml;free</v>
      </c>
      <c r="E869">
        <f>source_data[[#This Row],[tag_count]]</f>
        <v>4</v>
      </c>
      <c r="F869" t="str" cm="1">
        <f t="array" ref="F869:H869">_xlfn.TEXTSPLIT(Table5[[#This Row],[concatenate]],";")</f>
        <v>course</v>
      </c>
      <c r="G869" t="str">
        <v>ml</v>
      </c>
      <c r="H869" t="str">
        <v>free</v>
      </c>
      <c r="Q869">
        <f>IF(ISBLANK(F869),-1,COUNTIF(all_tags[],F869)-COUNTIF(all_tags[category],F869))</f>
        <v>1</v>
      </c>
      <c r="R869">
        <f>IF(ISBLANK(G869),-1,COUNTIF(all_tags[],G869)-COUNTIF(all_tags[category],G869))</f>
        <v>1</v>
      </c>
      <c r="S869">
        <f>IF(ISBLANK(H869),-1,COUNTIF(all_tags[],H869)-COUNTIF(all_tags[category],H869))</f>
        <v>1</v>
      </c>
      <c r="T869">
        <f>IF(ISBLANK(I869),-1,COUNTIF(all_tags[],I869)-COUNTIF(all_tags[category],I869))</f>
        <v>-1</v>
      </c>
      <c r="U869">
        <f>IF(ISBLANK(J869),-1,COUNTIF(all_tags[],J869)-COUNTIF(all_tags[category],J869))</f>
        <v>-1</v>
      </c>
      <c r="V869">
        <f>IF(ISBLANK(K869),-1,COUNTIF(all_tags[],K869)-COUNTIF(all_tags[category],K869))</f>
        <v>-1</v>
      </c>
      <c r="W869">
        <f>IF(ISBLANK(L869),-1,COUNTIF(all_tags[],L869)-COUNTIF(all_tags[category],L869))</f>
        <v>-1</v>
      </c>
      <c r="X869">
        <f>IF(ISBLANK(M869),-1,COUNTIF(all_tags[],M869)-COUNTIF(all_tags[category],M869))</f>
        <v>-1</v>
      </c>
      <c r="Y869">
        <f>IF(ISBLANK(N869),-1,COUNTIF(all_tags[],N869)-COUNTIF(all_tags[category],N869))</f>
        <v>-1</v>
      </c>
      <c r="Z869">
        <f>IF(ISBLANK(O869),-1,COUNTIF(all_tags[],O869)-COUNTIF(all_tags[category],O869))</f>
        <v>-1</v>
      </c>
      <c r="AB869" t="str">
        <f>Table5[[#This Row],[link_id]]</f>
        <v>L01788</v>
      </c>
      <c r="AC869" s="5" t="str">
        <f>_xlfn.TEXTJOIN("#",TRUE,
IFERROR(VLOOKUP($F869,all_tags[format],1,FALSE),""),
IFERROR(VLOOKUP($G869,all_tags[format],1,FALSE),""),
IFERROR(VLOOKUP($H869,all_tags[format],1,FALSE),""),
IFERROR(VLOOKUP($I869,all_tags[format],1,FALSE),""),
IFERROR(VLOOKUP($J869,all_tags[format],1,FALSE),""),
IFERROR(VLOOKUP($K869,all_tags[format],1,FALSE),""),
IFERROR(VLOOKUP($L869,all_tags[format],1,FALSE),""),
IFERROR(VLOOKUP($M869,all_tags[format],1,FALSE),""),
IFERROR(VLOOKUP($N869,all_tags[format],1,FALSE),""),
IFERROR(VLOOKUP($O869,all_tags[format],1,FALSE),"")
)</f>
        <v>course</v>
      </c>
      <c r="AD869" s="5" t="str">
        <f>_xlfn.TEXTJOIN("#",TRUE,
IFERROR(VLOOKUP($F869,all_tags[type],1,FALSE),""),
IFERROR(VLOOKUP($G869,all_tags[type],1,FALSE),""),
IFERROR(VLOOKUP($H869,all_tags[type],1,FALSE),""),
IFERROR(VLOOKUP($I869,all_tags[type],1,FALSE),""),
IFERROR(VLOOKUP($J869,all_tags[type],1,FALSE),""),
IFERROR(VLOOKUP($K869,all_tags[type],1,FALSE),""),
IFERROR(VLOOKUP($L869,all_tags[type],1,FALSE),""),
IFERROR(VLOOKUP($M869,all_tags[type],1,FALSE),""),
IFERROR(VLOOKUP($N869,all_tags[type],1,FALSE),""),
IFERROR(VLOOKUP($O869,all_tags[type],1,FALSE),"")
)</f>
        <v/>
      </c>
      <c r="AE869" s="5" t="str">
        <f>_xlfn.TEXTJOIN("#",TRUE,
IFERROR(VLOOKUP($F869,all_tags[level],1,FALSE),""),
IFERROR(VLOOKUP($G869,all_tags[level],1,FALSE),""),
IFERROR(VLOOKUP($H869,all_tags[level],1,FALSE),""),
IFERROR(VLOOKUP($I869,all_tags[level],1,FALSE),""),
IFERROR(VLOOKUP($J869,all_tags[level],1,FALSE),""),
IFERROR(VLOOKUP($K869,all_tags[level],1,FALSE),""),
IFERROR(VLOOKUP($L869,all_tags[level],1,FALSE),""),
IFERROR(VLOOKUP($M869,all_tags[level],1,FALSE),""),
IFERROR(VLOOKUP($N869,all_tags[level],1,FALSE),""),
IFERROR(VLOOKUP($O869,all_tags[level],1,FALSE),"")
)</f>
        <v/>
      </c>
      <c r="AF869" s="5" t="str">
        <f>_xlfn.TEXTJOIN("#",TRUE,
IFERROR(VLOOKUP($F869,all_tags[style],1,FALSE),""),
IFERROR(VLOOKUP($G869,all_tags[style],1,FALSE),""),
IFERROR(VLOOKUP($H869,all_tags[style],1,FALSE),""),
IFERROR(VLOOKUP($I869,all_tags[style],1,FALSE),""),
IFERROR(VLOOKUP($J869,all_tags[style],1,FALSE),""),
IFERROR(VLOOKUP($K869,all_tags[style],1,FALSE),""),
IFERROR(VLOOKUP($L869,all_tags[style],1,FALSE),""),
IFERROR(VLOOKUP($M869,all_tags[style],1,FALSE),""),
IFERROR(VLOOKUP($N869,all_tags[style],1,FALSE),""),
IFERROR(VLOOKUP($O869,all_tags[style],1,FALSE),"")
)</f>
        <v/>
      </c>
      <c r="AG869" s="5" t="str">
        <f>_xlfn.TEXTJOIN("#",TRUE,
IFERROR(VLOOKUP($F869,all_tags[theme],1,FALSE),""),
IFERROR(VLOOKUP($G869,all_tags[theme],1,FALSE),""),
IFERROR(VLOOKUP($H869,all_tags[theme],1,FALSE),""),
IFERROR(VLOOKUP($I869,all_tags[theme],1,FALSE),""),
IFERROR(VLOOKUP($J869,all_tags[theme],1,FALSE),""),
IFERROR(VLOOKUP($K869,all_tags[theme],1,FALSE),""),
IFERROR(VLOOKUP($L869,all_tags[theme],1,FALSE),""),
IFERROR(VLOOKUP($M869,all_tags[theme],1,FALSE),""),
IFERROR(VLOOKUP($N869,all_tags[theme],1,FALSE),""),
IFERROR(VLOOKUP($O869,all_tags[theme],1,FALSE),"")
)</f>
        <v/>
      </c>
      <c r="AH869" s="5" t="str">
        <f>_xlfn.TEXTJOIN("#",TRUE,
IFERROR(VLOOKUP($F869,all_tags[topic],1,FALSE),""),
IFERROR(VLOOKUP($G869,all_tags[topic],1,FALSE),""),
IFERROR(VLOOKUP($H869,all_tags[topic],1,FALSE),""),
IFERROR(VLOOKUP($I869,all_tags[topic],1,FALSE),""),
IFERROR(VLOOKUP($J869,all_tags[topic],1,FALSE),""),
IFERROR(VLOOKUP($K869,all_tags[topic],1,FALSE),""),
IFERROR(VLOOKUP($L869,all_tags[topic],1,FALSE),""),
IFERROR(VLOOKUP($M869,all_tags[topic],1,FALSE),""),
IFERROR(VLOOKUP($N869,all_tags[topic],1,FALSE),""),
IFERROR(VLOOKUP($O869,all_tags[topic],1,FALSE),"")
)</f>
        <v/>
      </c>
      <c r="AI869" s="5" t="str">
        <f>_xlfn.TEXTJOIN("#",TRUE,
IFERROR(VLOOKUP($F869,all_tags[area],1,FALSE),""),
IFERROR(VLOOKUP($G869,all_tags[area],1,FALSE),""),
IFERROR(VLOOKUP($H869,all_tags[area],1,FALSE),""),
IFERROR(VLOOKUP($I869,all_tags[area],1,FALSE),""),
IFERROR(VLOOKUP($J869,all_tags[area],1,FALSE),""),
IFERROR(VLOOKUP($K869,all_tags[area],1,FALSE),""),
IFERROR(VLOOKUP($L869,all_tags[area],1,FALSE),""),
IFERROR(VLOOKUP($M869,all_tags[area],1,FALSE),""),
IFERROR(VLOOKUP($N869,all_tags[area],1,FALSE),""),
IFERROR(VLOOKUP($O869,all_tags[area],1,FALSE),"")
)</f>
        <v>ml</v>
      </c>
      <c r="AJ869" s="5" t="str">
        <f>_xlfn.TEXTJOIN("#",TRUE,
IFERROR(VLOOKUP($F869,all_tags[technology],1,FALSE),""),
IFERROR(VLOOKUP($G869,all_tags[technology],1,FALSE),""),
IFERROR(VLOOKUP($H869,all_tags[technology],1,FALSE),""),
IFERROR(VLOOKUP($I869,all_tags[technology],1,FALSE),""),
IFERROR(VLOOKUP($J869,all_tags[technology],1,FALSE),""),
IFERROR(VLOOKUP($K869,all_tags[technology],1,FALSE),""),
IFERROR(VLOOKUP($L869,all_tags[technology],1,FALSE),""),
IFERROR(VLOOKUP($M869,all_tags[technology],1,FALSE),""),
IFERROR(VLOOKUP($N869,all_tags[technology],1,FALSE),""),
IFERROR(VLOOKUP($O869,all_tags[technology],1,FALSE),"")
)</f>
        <v/>
      </c>
      <c r="AK869" s="5" t="str">
        <f>_xlfn.TEXTJOIN("#",TRUE,
IFERROR(VLOOKUP($F869,all_tags[other],1,FALSE),""),
IFERROR(VLOOKUP($G869,all_tags[other],1,FALSE),""),
IFERROR(VLOOKUP($H869,all_tags[other],1,FALSE),""),
IFERROR(VLOOKUP($I869,all_tags[other],1,FALSE),""),
IFERROR(VLOOKUP($J869,all_tags[other],1,FALSE),""),
IFERROR(VLOOKUP($K869,all_tags[other],1,FALSE),""),
IFERROR(VLOOKUP($L869,all_tags[other],1,FALSE),""),
IFERROR(VLOOKUP($M869,all_tags[other],1,FALSE),""),
IFERROR(VLOOKUP($N869,all_tags[other],1,FALSE),""),
IFERROR(VLOOKUP($O869,all_tags[other],1,FALSE),"")
)</f>
        <v>free</v>
      </c>
      <c r="AL869" t="str">
        <f t="shared" si="13"/>
        <v>course;ml;free</v>
      </c>
    </row>
    <row r="870" spans="1:38" x14ac:dyDescent="0.25">
      <c r="A870" t="str">
        <f>source_data[[#This Row],[link_id]]</f>
        <v>L01792</v>
      </c>
      <c r="B870" t="str">
        <f>source_data[[#This Row],[link]]</f>
        <v>https://www.amazon.com/dp/1492035645%3Ftag%3Dzippylab-20%26linkCode%3Dosi%26th%3D1%26psc%3D1</v>
      </c>
      <c r="C870" t="str">
        <f>source_data[[#This Row],[article_title]]</f>
        <v>Hands-On Unsupervised Learning Using Python: How to Build Applied Machine Learning Solutions from Unlabeled Data    1st Edition</v>
      </c>
      <c r="D870" t="str">
        <f>source_data[[#This Row],[concatenate]]</f>
        <v>book;technique;ml;paid</v>
      </c>
      <c r="E870">
        <f>source_data[[#This Row],[tag_count]]</f>
        <v>5</v>
      </c>
      <c r="F870" t="str" cm="1">
        <f t="array" ref="F870:I870">_xlfn.TEXTSPLIT(Table5[[#This Row],[concatenate]],";")</f>
        <v>book</v>
      </c>
      <c r="G870" t="str">
        <v>technique</v>
      </c>
      <c r="H870" t="str">
        <v>ml</v>
      </c>
      <c r="I870" t="str">
        <v>paid</v>
      </c>
      <c r="Q870">
        <f>IF(ISBLANK(F870),-1,COUNTIF(all_tags[],F870)-COUNTIF(all_tags[category],F870))</f>
        <v>1</v>
      </c>
      <c r="R870">
        <f>IF(ISBLANK(G870),-1,COUNTIF(all_tags[],G870)-COUNTIF(all_tags[category],G870))</f>
        <v>1</v>
      </c>
      <c r="S870">
        <f>IF(ISBLANK(H870),-1,COUNTIF(all_tags[],H870)-COUNTIF(all_tags[category],H870))</f>
        <v>1</v>
      </c>
      <c r="T870">
        <f>IF(ISBLANK(I870),-1,COUNTIF(all_tags[],I870)-COUNTIF(all_tags[category],I870))</f>
        <v>1</v>
      </c>
      <c r="U870">
        <f>IF(ISBLANK(J870),-1,COUNTIF(all_tags[],J870)-COUNTIF(all_tags[category],J870))</f>
        <v>-1</v>
      </c>
      <c r="V870">
        <f>IF(ISBLANK(K870),-1,COUNTIF(all_tags[],K870)-COUNTIF(all_tags[category],K870))</f>
        <v>-1</v>
      </c>
      <c r="W870">
        <f>IF(ISBLANK(L870),-1,COUNTIF(all_tags[],L870)-COUNTIF(all_tags[category],L870))</f>
        <v>-1</v>
      </c>
      <c r="X870">
        <f>IF(ISBLANK(M870),-1,COUNTIF(all_tags[],M870)-COUNTIF(all_tags[category],M870))</f>
        <v>-1</v>
      </c>
      <c r="Y870">
        <f>IF(ISBLANK(N870),-1,COUNTIF(all_tags[],N870)-COUNTIF(all_tags[category],N870))</f>
        <v>-1</v>
      </c>
      <c r="Z870">
        <f>IF(ISBLANK(O870),-1,COUNTIF(all_tags[],O870)-COUNTIF(all_tags[category],O870))</f>
        <v>-1</v>
      </c>
      <c r="AB870" t="str">
        <f>Table5[[#This Row],[link_id]]</f>
        <v>L01792</v>
      </c>
      <c r="AC870" s="5" t="str">
        <f>_xlfn.TEXTJOIN("#",TRUE,
IFERROR(VLOOKUP($F870,all_tags[format],1,FALSE),""),
IFERROR(VLOOKUP($G870,all_tags[format],1,FALSE),""),
IFERROR(VLOOKUP($H870,all_tags[format],1,FALSE),""),
IFERROR(VLOOKUP($I870,all_tags[format],1,FALSE),""),
IFERROR(VLOOKUP($J870,all_tags[format],1,FALSE),""),
IFERROR(VLOOKUP($K870,all_tags[format],1,FALSE),""),
IFERROR(VLOOKUP($L870,all_tags[format],1,FALSE),""),
IFERROR(VLOOKUP($M870,all_tags[format],1,FALSE),""),
IFERROR(VLOOKUP($N870,all_tags[format],1,FALSE),""),
IFERROR(VLOOKUP($O870,all_tags[format],1,FALSE),"")
)</f>
        <v>book</v>
      </c>
      <c r="AD870" s="5" t="str">
        <f>_xlfn.TEXTJOIN("#",TRUE,
IFERROR(VLOOKUP($F870,all_tags[type],1,FALSE),""),
IFERROR(VLOOKUP($G870,all_tags[type],1,FALSE),""),
IFERROR(VLOOKUP($H870,all_tags[type],1,FALSE),""),
IFERROR(VLOOKUP($I870,all_tags[type],1,FALSE),""),
IFERROR(VLOOKUP($J870,all_tags[type],1,FALSE),""),
IFERROR(VLOOKUP($K870,all_tags[type],1,FALSE),""),
IFERROR(VLOOKUP($L870,all_tags[type],1,FALSE),""),
IFERROR(VLOOKUP($M870,all_tags[type],1,FALSE),""),
IFERROR(VLOOKUP($N870,all_tags[type],1,FALSE),""),
IFERROR(VLOOKUP($O870,all_tags[type],1,FALSE),"")
)</f>
        <v/>
      </c>
      <c r="AE870" s="5" t="str">
        <f>_xlfn.TEXTJOIN("#",TRUE,
IFERROR(VLOOKUP($F870,all_tags[level],1,FALSE),""),
IFERROR(VLOOKUP($G870,all_tags[level],1,FALSE),""),
IFERROR(VLOOKUP($H870,all_tags[level],1,FALSE),""),
IFERROR(VLOOKUP($I870,all_tags[level],1,FALSE),""),
IFERROR(VLOOKUP($J870,all_tags[level],1,FALSE),""),
IFERROR(VLOOKUP($K870,all_tags[level],1,FALSE),""),
IFERROR(VLOOKUP($L870,all_tags[level],1,FALSE),""),
IFERROR(VLOOKUP($M870,all_tags[level],1,FALSE),""),
IFERROR(VLOOKUP($N870,all_tags[level],1,FALSE),""),
IFERROR(VLOOKUP($O870,all_tags[level],1,FALSE),"")
)</f>
        <v/>
      </c>
      <c r="AF870" s="5" t="str">
        <f>_xlfn.TEXTJOIN("#",TRUE,
IFERROR(VLOOKUP($F870,all_tags[style],1,FALSE),""),
IFERROR(VLOOKUP($G870,all_tags[style],1,FALSE),""),
IFERROR(VLOOKUP($H870,all_tags[style],1,FALSE),""),
IFERROR(VLOOKUP($I870,all_tags[style],1,FALSE),""),
IFERROR(VLOOKUP($J870,all_tags[style],1,FALSE),""),
IFERROR(VLOOKUP($K870,all_tags[style],1,FALSE),""),
IFERROR(VLOOKUP($L870,all_tags[style],1,FALSE),""),
IFERROR(VLOOKUP($M870,all_tags[style],1,FALSE),""),
IFERROR(VLOOKUP($N870,all_tags[style],1,FALSE),""),
IFERROR(VLOOKUP($O870,all_tags[style],1,FALSE),"")
)</f>
        <v/>
      </c>
      <c r="AG870" s="5" t="str">
        <f>_xlfn.TEXTJOIN("#",TRUE,
IFERROR(VLOOKUP($F870,all_tags[theme],1,FALSE),""),
IFERROR(VLOOKUP($G870,all_tags[theme],1,FALSE),""),
IFERROR(VLOOKUP($H870,all_tags[theme],1,FALSE),""),
IFERROR(VLOOKUP($I870,all_tags[theme],1,FALSE),""),
IFERROR(VLOOKUP($J870,all_tags[theme],1,FALSE),""),
IFERROR(VLOOKUP($K870,all_tags[theme],1,FALSE),""),
IFERROR(VLOOKUP($L870,all_tags[theme],1,FALSE),""),
IFERROR(VLOOKUP($M870,all_tags[theme],1,FALSE),""),
IFERROR(VLOOKUP($N870,all_tags[theme],1,FALSE),""),
IFERROR(VLOOKUP($O870,all_tags[theme],1,FALSE),"")
)</f>
        <v/>
      </c>
      <c r="AH870" s="5" t="str">
        <f>_xlfn.TEXTJOIN("#",TRUE,
IFERROR(VLOOKUP($F870,all_tags[topic],1,FALSE),""),
IFERROR(VLOOKUP($G870,all_tags[topic],1,FALSE),""),
IFERROR(VLOOKUP($H870,all_tags[topic],1,FALSE),""),
IFERROR(VLOOKUP($I870,all_tags[topic],1,FALSE),""),
IFERROR(VLOOKUP($J870,all_tags[topic],1,FALSE),""),
IFERROR(VLOOKUP($K870,all_tags[topic],1,FALSE),""),
IFERROR(VLOOKUP($L870,all_tags[topic],1,FALSE),""),
IFERROR(VLOOKUP($M870,all_tags[topic],1,FALSE),""),
IFERROR(VLOOKUP($N870,all_tags[topic],1,FALSE),""),
IFERROR(VLOOKUP($O870,all_tags[topic],1,FALSE),"")
)</f>
        <v>technique</v>
      </c>
      <c r="AI870" s="5" t="str">
        <f>_xlfn.TEXTJOIN("#",TRUE,
IFERROR(VLOOKUP($F870,all_tags[area],1,FALSE),""),
IFERROR(VLOOKUP($G870,all_tags[area],1,FALSE),""),
IFERROR(VLOOKUP($H870,all_tags[area],1,FALSE),""),
IFERROR(VLOOKUP($I870,all_tags[area],1,FALSE),""),
IFERROR(VLOOKUP($J870,all_tags[area],1,FALSE),""),
IFERROR(VLOOKUP($K870,all_tags[area],1,FALSE),""),
IFERROR(VLOOKUP($L870,all_tags[area],1,FALSE),""),
IFERROR(VLOOKUP($M870,all_tags[area],1,FALSE),""),
IFERROR(VLOOKUP($N870,all_tags[area],1,FALSE),""),
IFERROR(VLOOKUP($O870,all_tags[area],1,FALSE),"")
)</f>
        <v>ml</v>
      </c>
      <c r="AJ870" s="5" t="str">
        <f>_xlfn.TEXTJOIN("#",TRUE,
IFERROR(VLOOKUP($F870,all_tags[technology],1,FALSE),""),
IFERROR(VLOOKUP($G870,all_tags[technology],1,FALSE),""),
IFERROR(VLOOKUP($H870,all_tags[technology],1,FALSE),""),
IFERROR(VLOOKUP($I870,all_tags[technology],1,FALSE),""),
IFERROR(VLOOKUP($J870,all_tags[technology],1,FALSE),""),
IFERROR(VLOOKUP($K870,all_tags[technology],1,FALSE),""),
IFERROR(VLOOKUP($L870,all_tags[technology],1,FALSE),""),
IFERROR(VLOOKUP($M870,all_tags[technology],1,FALSE),""),
IFERROR(VLOOKUP($N870,all_tags[technology],1,FALSE),""),
IFERROR(VLOOKUP($O870,all_tags[technology],1,FALSE),"")
)</f>
        <v/>
      </c>
      <c r="AK870" s="5" t="str">
        <f>_xlfn.TEXTJOIN("#",TRUE,
IFERROR(VLOOKUP($F870,all_tags[other],1,FALSE),""),
IFERROR(VLOOKUP($G870,all_tags[other],1,FALSE),""),
IFERROR(VLOOKUP($H870,all_tags[other],1,FALSE),""),
IFERROR(VLOOKUP($I870,all_tags[other],1,FALSE),""),
IFERROR(VLOOKUP($J870,all_tags[other],1,FALSE),""),
IFERROR(VLOOKUP($K870,all_tags[other],1,FALSE),""),
IFERROR(VLOOKUP($L870,all_tags[other],1,FALSE),""),
IFERROR(VLOOKUP($M870,all_tags[other],1,FALSE),""),
IFERROR(VLOOKUP($N870,all_tags[other],1,FALSE),""),
IFERROR(VLOOKUP($O870,all_tags[other],1,FALSE),"")
)</f>
        <v>paid</v>
      </c>
      <c r="AL870" t="str">
        <f t="shared" si="13"/>
        <v>book;technique;ml;paid</v>
      </c>
    </row>
    <row r="871" spans="1:38" x14ac:dyDescent="0.25">
      <c r="A871" t="str">
        <f>source_data[[#This Row],[link_id]]</f>
        <v>L01793</v>
      </c>
      <c r="B871" t="str">
        <f>source_data[[#This Row],[link]]</f>
        <v>https://twitter.com/SourabhSKatoch/status/1297363178469437440/photo/1</v>
      </c>
      <c r="C871" t="str">
        <f>source_data[[#This Row],[article_title]]</f>
        <v>Python Debugging Cheat Sheet.</v>
      </c>
      <c r="D871" t="str">
        <f>source_data[[#This Row],[concatenate]]</f>
        <v>cheatsheet;technology;development;python</v>
      </c>
      <c r="E871">
        <f>source_data[[#This Row],[tag_count]]</f>
        <v>4</v>
      </c>
      <c r="F871" t="str" cm="1">
        <f t="array" ref="F871:I871">_xlfn.TEXTSPLIT(Table5[[#This Row],[concatenate]],";")</f>
        <v>cheatsheet</v>
      </c>
      <c r="G871" t="str">
        <v>technology</v>
      </c>
      <c r="H871" t="str">
        <v>development</v>
      </c>
      <c r="I871" t="str">
        <v>python</v>
      </c>
      <c r="Q871">
        <f>IF(ISBLANK(F871),-1,COUNTIF(all_tags[],F871)-COUNTIF(all_tags[category],F871))</f>
        <v>1</v>
      </c>
      <c r="R871">
        <f>IF(ISBLANK(G871),-1,COUNTIF(all_tags[],G871)-COUNTIF(all_tags[category],G871))</f>
        <v>1</v>
      </c>
      <c r="S871">
        <f>IF(ISBLANK(H871),-1,COUNTIF(all_tags[],H871)-COUNTIF(all_tags[category],H871))</f>
        <v>1</v>
      </c>
      <c r="T871">
        <f>IF(ISBLANK(I871),-1,COUNTIF(all_tags[],I871)-COUNTIF(all_tags[category],I871))</f>
        <v>1</v>
      </c>
      <c r="U871">
        <f>IF(ISBLANK(J871),-1,COUNTIF(all_tags[],J871)-COUNTIF(all_tags[category],J871))</f>
        <v>-1</v>
      </c>
      <c r="V871">
        <f>IF(ISBLANK(K871),-1,COUNTIF(all_tags[],K871)-COUNTIF(all_tags[category],K871))</f>
        <v>-1</v>
      </c>
      <c r="W871">
        <f>IF(ISBLANK(L871),-1,COUNTIF(all_tags[],L871)-COUNTIF(all_tags[category],L871))</f>
        <v>-1</v>
      </c>
      <c r="X871">
        <f>IF(ISBLANK(M871),-1,COUNTIF(all_tags[],M871)-COUNTIF(all_tags[category],M871))</f>
        <v>-1</v>
      </c>
      <c r="Y871">
        <f>IF(ISBLANK(N871),-1,COUNTIF(all_tags[],N871)-COUNTIF(all_tags[category],N871))</f>
        <v>-1</v>
      </c>
      <c r="Z871">
        <f>IF(ISBLANK(O871),-1,COUNTIF(all_tags[],O871)-COUNTIF(all_tags[category],O871))</f>
        <v>-1</v>
      </c>
      <c r="AB871" t="str">
        <f>Table5[[#This Row],[link_id]]</f>
        <v>L01793</v>
      </c>
      <c r="AC871" s="5" t="str">
        <f>_xlfn.TEXTJOIN("#",TRUE,
IFERROR(VLOOKUP($F871,all_tags[format],1,FALSE),""),
IFERROR(VLOOKUP($G871,all_tags[format],1,FALSE),""),
IFERROR(VLOOKUP($H871,all_tags[format],1,FALSE),""),
IFERROR(VLOOKUP($I871,all_tags[format],1,FALSE),""),
IFERROR(VLOOKUP($J871,all_tags[format],1,FALSE),""),
IFERROR(VLOOKUP($K871,all_tags[format],1,FALSE),""),
IFERROR(VLOOKUP($L871,all_tags[format],1,FALSE),""),
IFERROR(VLOOKUP($M871,all_tags[format],1,FALSE),""),
IFERROR(VLOOKUP($N871,all_tags[format],1,FALSE),""),
IFERROR(VLOOKUP($O871,all_tags[format],1,FALSE),"")
)</f>
        <v/>
      </c>
      <c r="AD871" s="5" t="str">
        <f>_xlfn.TEXTJOIN("#",TRUE,
IFERROR(VLOOKUP($F871,all_tags[type],1,FALSE),""),
IFERROR(VLOOKUP($G871,all_tags[type],1,FALSE),""),
IFERROR(VLOOKUP($H871,all_tags[type],1,FALSE),""),
IFERROR(VLOOKUP($I871,all_tags[type],1,FALSE),""),
IFERROR(VLOOKUP($J871,all_tags[type],1,FALSE),""),
IFERROR(VLOOKUP($K871,all_tags[type],1,FALSE),""),
IFERROR(VLOOKUP($L871,all_tags[type],1,FALSE),""),
IFERROR(VLOOKUP($M871,all_tags[type],1,FALSE),""),
IFERROR(VLOOKUP($N871,all_tags[type],1,FALSE),""),
IFERROR(VLOOKUP($O871,all_tags[type],1,FALSE),"")
)</f>
        <v>cheatsheet</v>
      </c>
      <c r="AE871" s="5" t="str">
        <f>_xlfn.TEXTJOIN("#",TRUE,
IFERROR(VLOOKUP($F871,all_tags[level],1,FALSE),""),
IFERROR(VLOOKUP($G871,all_tags[level],1,FALSE),""),
IFERROR(VLOOKUP($H871,all_tags[level],1,FALSE),""),
IFERROR(VLOOKUP($I871,all_tags[level],1,FALSE),""),
IFERROR(VLOOKUP($J871,all_tags[level],1,FALSE),""),
IFERROR(VLOOKUP($K871,all_tags[level],1,FALSE),""),
IFERROR(VLOOKUP($L871,all_tags[level],1,FALSE),""),
IFERROR(VLOOKUP($M871,all_tags[level],1,FALSE),""),
IFERROR(VLOOKUP($N871,all_tags[level],1,FALSE),""),
IFERROR(VLOOKUP($O871,all_tags[level],1,FALSE),"")
)</f>
        <v/>
      </c>
      <c r="AF871" s="5" t="str">
        <f>_xlfn.TEXTJOIN("#",TRUE,
IFERROR(VLOOKUP($F871,all_tags[style],1,FALSE),""),
IFERROR(VLOOKUP($G871,all_tags[style],1,FALSE),""),
IFERROR(VLOOKUP($H871,all_tags[style],1,FALSE),""),
IFERROR(VLOOKUP($I871,all_tags[style],1,FALSE),""),
IFERROR(VLOOKUP($J871,all_tags[style],1,FALSE),""),
IFERROR(VLOOKUP($K871,all_tags[style],1,FALSE),""),
IFERROR(VLOOKUP($L871,all_tags[style],1,FALSE),""),
IFERROR(VLOOKUP($M871,all_tags[style],1,FALSE),""),
IFERROR(VLOOKUP($N871,all_tags[style],1,FALSE),""),
IFERROR(VLOOKUP($O871,all_tags[style],1,FALSE),"")
)</f>
        <v/>
      </c>
      <c r="AG871" s="5" t="str">
        <f>_xlfn.TEXTJOIN("#",TRUE,
IFERROR(VLOOKUP($F871,all_tags[theme],1,FALSE),""),
IFERROR(VLOOKUP($G871,all_tags[theme],1,FALSE),""),
IFERROR(VLOOKUP($H871,all_tags[theme],1,FALSE),""),
IFERROR(VLOOKUP($I871,all_tags[theme],1,FALSE),""),
IFERROR(VLOOKUP($J871,all_tags[theme],1,FALSE),""),
IFERROR(VLOOKUP($K871,all_tags[theme],1,FALSE),""),
IFERROR(VLOOKUP($L871,all_tags[theme],1,FALSE),""),
IFERROR(VLOOKUP($M871,all_tags[theme],1,FALSE),""),
IFERROR(VLOOKUP($N871,all_tags[theme],1,FALSE),""),
IFERROR(VLOOKUP($O871,all_tags[theme],1,FALSE),"")
)</f>
        <v/>
      </c>
      <c r="AH871" s="5" t="str">
        <f>_xlfn.TEXTJOIN("#",TRUE,
IFERROR(VLOOKUP($F871,all_tags[topic],1,FALSE),""),
IFERROR(VLOOKUP($G871,all_tags[topic],1,FALSE),""),
IFERROR(VLOOKUP($H871,all_tags[topic],1,FALSE),""),
IFERROR(VLOOKUP($I871,all_tags[topic],1,FALSE),""),
IFERROR(VLOOKUP($J871,all_tags[topic],1,FALSE),""),
IFERROR(VLOOKUP($K871,all_tags[topic],1,FALSE),""),
IFERROR(VLOOKUP($L871,all_tags[topic],1,FALSE),""),
IFERROR(VLOOKUP($M871,all_tags[topic],1,FALSE),""),
IFERROR(VLOOKUP($N871,all_tags[topic],1,FALSE),""),
IFERROR(VLOOKUP($O871,all_tags[topic],1,FALSE),"")
)</f>
        <v>technology</v>
      </c>
      <c r="AI871" s="5" t="str">
        <f>_xlfn.TEXTJOIN("#",TRUE,
IFERROR(VLOOKUP($F871,all_tags[area],1,FALSE),""),
IFERROR(VLOOKUP($G871,all_tags[area],1,FALSE),""),
IFERROR(VLOOKUP($H871,all_tags[area],1,FALSE),""),
IFERROR(VLOOKUP($I871,all_tags[area],1,FALSE),""),
IFERROR(VLOOKUP($J871,all_tags[area],1,FALSE),""),
IFERROR(VLOOKUP($K871,all_tags[area],1,FALSE),""),
IFERROR(VLOOKUP($L871,all_tags[area],1,FALSE),""),
IFERROR(VLOOKUP($M871,all_tags[area],1,FALSE),""),
IFERROR(VLOOKUP($N871,all_tags[area],1,FALSE),""),
IFERROR(VLOOKUP($O871,all_tags[area],1,FALSE),"")
)</f>
        <v>development</v>
      </c>
      <c r="AJ871" s="5" t="str">
        <f>_xlfn.TEXTJOIN("#",TRUE,
IFERROR(VLOOKUP($F871,all_tags[technology],1,FALSE),""),
IFERROR(VLOOKUP($G871,all_tags[technology],1,FALSE),""),
IFERROR(VLOOKUP($H871,all_tags[technology],1,FALSE),""),
IFERROR(VLOOKUP($I871,all_tags[technology],1,FALSE),""),
IFERROR(VLOOKUP($J871,all_tags[technology],1,FALSE),""),
IFERROR(VLOOKUP($K871,all_tags[technology],1,FALSE),""),
IFERROR(VLOOKUP($L871,all_tags[technology],1,FALSE),""),
IFERROR(VLOOKUP($M871,all_tags[technology],1,FALSE),""),
IFERROR(VLOOKUP($N871,all_tags[technology],1,FALSE),""),
IFERROR(VLOOKUP($O871,all_tags[technology],1,FALSE),"")
)</f>
        <v>python</v>
      </c>
      <c r="AK871" s="5" t="str">
        <f>_xlfn.TEXTJOIN("#",TRUE,
IFERROR(VLOOKUP($F871,all_tags[other],1,FALSE),""),
IFERROR(VLOOKUP($G871,all_tags[other],1,FALSE),""),
IFERROR(VLOOKUP($H871,all_tags[other],1,FALSE),""),
IFERROR(VLOOKUP($I871,all_tags[other],1,FALSE),""),
IFERROR(VLOOKUP($J871,all_tags[other],1,FALSE),""),
IFERROR(VLOOKUP($K871,all_tags[other],1,FALSE),""),
IFERROR(VLOOKUP($L871,all_tags[other],1,FALSE),""),
IFERROR(VLOOKUP($M871,all_tags[other],1,FALSE),""),
IFERROR(VLOOKUP($N871,all_tags[other],1,FALSE),""),
IFERROR(VLOOKUP($O871,all_tags[other],1,FALSE),"")
)</f>
        <v/>
      </c>
      <c r="AL871" t="str">
        <f t="shared" si="13"/>
        <v>cheatsheet;technology;development;python</v>
      </c>
    </row>
    <row r="872" spans="1:38" x14ac:dyDescent="0.25">
      <c r="A872" t="str">
        <f>source_data[[#This Row],[link_id]]</f>
        <v>L01794</v>
      </c>
      <c r="B872" t="str">
        <f>source_data[[#This Row],[link]]</f>
        <v>https://twitter.com/PinakiLaskar/status/1298998657119707142/photo/1</v>
      </c>
      <c r="C872" t="str">
        <f>source_data[[#This Row],[article_title]]</f>
        <v>#ML Workflow</v>
      </c>
      <c r="D872" t="str">
        <f>source_data[[#This Row],[concatenate]]</f>
        <v>visual;workflow;process;ml</v>
      </c>
      <c r="E872">
        <f>source_data[[#This Row],[tag_count]]</f>
        <v>4</v>
      </c>
      <c r="F872" t="str" cm="1">
        <f t="array" ref="F872:I872">_xlfn.TEXTSPLIT(Table5[[#This Row],[concatenate]],";")</f>
        <v>visual</v>
      </c>
      <c r="G872" t="str">
        <v>workflow</v>
      </c>
      <c r="H872" t="str">
        <v>process</v>
      </c>
      <c r="I872" t="str">
        <v>ml</v>
      </c>
      <c r="Q872">
        <f>IF(ISBLANK(F872),-1,COUNTIF(all_tags[],F872)-COUNTIF(all_tags[category],F872))</f>
        <v>1</v>
      </c>
      <c r="R872">
        <f>IF(ISBLANK(G872),-1,COUNTIF(all_tags[],G872)-COUNTIF(all_tags[category],G872))</f>
        <v>1</v>
      </c>
      <c r="S872">
        <f>IF(ISBLANK(H872),-1,COUNTIF(all_tags[],H872)-COUNTIF(all_tags[category],H872))</f>
        <v>1</v>
      </c>
      <c r="T872">
        <f>IF(ISBLANK(I872),-1,COUNTIF(all_tags[],I872)-COUNTIF(all_tags[category],I872))</f>
        <v>1</v>
      </c>
      <c r="U872">
        <f>IF(ISBLANK(J872),-1,COUNTIF(all_tags[],J872)-COUNTIF(all_tags[category],J872))</f>
        <v>-1</v>
      </c>
      <c r="V872">
        <f>IF(ISBLANK(K872),-1,COUNTIF(all_tags[],K872)-COUNTIF(all_tags[category],K872))</f>
        <v>-1</v>
      </c>
      <c r="W872">
        <f>IF(ISBLANK(L872),-1,COUNTIF(all_tags[],L872)-COUNTIF(all_tags[category],L872))</f>
        <v>-1</v>
      </c>
      <c r="X872">
        <f>IF(ISBLANK(M872),-1,COUNTIF(all_tags[],M872)-COUNTIF(all_tags[category],M872))</f>
        <v>-1</v>
      </c>
      <c r="Y872">
        <f>IF(ISBLANK(N872),-1,COUNTIF(all_tags[],N872)-COUNTIF(all_tags[category],N872))</f>
        <v>-1</v>
      </c>
      <c r="Z872">
        <f>IF(ISBLANK(O872),-1,COUNTIF(all_tags[],O872)-COUNTIF(all_tags[category],O872))</f>
        <v>-1</v>
      </c>
      <c r="AB872" t="str">
        <f>Table5[[#This Row],[link_id]]</f>
        <v>L01794</v>
      </c>
      <c r="AC872" s="5" t="str">
        <f>_xlfn.TEXTJOIN("#",TRUE,
IFERROR(VLOOKUP($F872,all_tags[format],1,FALSE),""),
IFERROR(VLOOKUP($G872,all_tags[format],1,FALSE),""),
IFERROR(VLOOKUP($H872,all_tags[format],1,FALSE),""),
IFERROR(VLOOKUP($I872,all_tags[format],1,FALSE),""),
IFERROR(VLOOKUP($J872,all_tags[format],1,FALSE),""),
IFERROR(VLOOKUP($K872,all_tags[format],1,FALSE),""),
IFERROR(VLOOKUP($L872,all_tags[format],1,FALSE),""),
IFERROR(VLOOKUP($M872,all_tags[format],1,FALSE),""),
IFERROR(VLOOKUP($N872,all_tags[format],1,FALSE),""),
IFERROR(VLOOKUP($O872,all_tags[format],1,FALSE),"")
)</f>
        <v/>
      </c>
      <c r="AD872" s="5" t="str">
        <f>_xlfn.TEXTJOIN("#",TRUE,
IFERROR(VLOOKUP($F872,all_tags[type],1,FALSE),""),
IFERROR(VLOOKUP($G872,all_tags[type],1,FALSE),""),
IFERROR(VLOOKUP($H872,all_tags[type],1,FALSE),""),
IFERROR(VLOOKUP($I872,all_tags[type],1,FALSE),""),
IFERROR(VLOOKUP($J872,all_tags[type],1,FALSE),""),
IFERROR(VLOOKUP($K872,all_tags[type],1,FALSE),""),
IFERROR(VLOOKUP($L872,all_tags[type],1,FALSE),""),
IFERROR(VLOOKUP($M872,all_tags[type],1,FALSE),""),
IFERROR(VLOOKUP($N872,all_tags[type],1,FALSE),""),
IFERROR(VLOOKUP($O872,all_tags[type],1,FALSE),"")
)</f>
        <v>visual</v>
      </c>
      <c r="AE872" s="5" t="str">
        <f>_xlfn.TEXTJOIN("#",TRUE,
IFERROR(VLOOKUP($F872,all_tags[level],1,FALSE),""),
IFERROR(VLOOKUP($G872,all_tags[level],1,FALSE),""),
IFERROR(VLOOKUP($H872,all_tags[level],1,FALSE),""),
IFERROR(VLOOKUP($I872,all_tags[level],1,FALSE),""),
IFERROR(VLOOKUP($J872,all_tags[level],1,FALSE),""),
IFERROR(VLOOKUP($K872,all_tags[level],1,FALSE),""),
IFERROR(VLOOKUP($L872,all_tags[level],1,FALSE),""),
IFERROR(VLOOKUP($M872,all_tags[level],1,FALSE),""),
IFERROR(VLOOKUP($N872,all_tags[level],1,FALSE),""),
IFERROR(VLOOKUP($O872,all_tags[level],1,FALSE),"")
)</f>
        <v/>
      </c>
      <c r="AF872" s="5" t="str">
        <f>_xlfn.TEXTJOIN("#",TRUE,
IFERROR(VLOOKUP($F872,all_tags[style],1,FALSE),""),
IFERROR(VLOOKUP($G872,all_tags[style],1,FALSE),""),
IFERROR(VLOOKUP($H872,all_tags[style],1,FALSE),""),
IFERROR(VLOOKUP($I872,all_tags[style],1,FALSE),""),
IFERROR(VLOOKUP($J872,all_tags[style],1,FALSE),""),
IFERROR(VLOOKUP($K872,all_tags[style],1,FALSE),""),
IFERROR(VLOOKUP($L872,all_tags[style],1,FALSE),""),
IFERROR(VLOOKUP($M872,all_tags[style],1,FALSE),""),
IFERROR(VLOOKUP($N872,all_tags[style],1,FALSE),""),
IFERROR(VLOOKUP($O872,all_tags[style],1,FALSE),"")
)</f>
        <v/>
      </c>
      <c r="AG872" s="5" t="str">
        <f>_xlfn.TEXTJOIN("#",TRUE,
IFERROR(VLOOKUP($F872,all_tags[theme],1,FALSE),""),
IFERROR(VLOOKUP($G872,all_tags[theme],1,FALSE),""),
IFERROR(VLOOKUP($H872,all_tags[theme],1,FALSE),""),
IFERROR(VLOOKUP($I872,all_tags[theme],1,FALSE),""),
IFERROR(VLOOKUP($J872,all_tags[theme],1,FALSE),""),
IFERROR(VLOOKUP($K872,all_tags[theme],1,FALSE),""),
IFERROR(VLOOKUP($L872,all_tags[theme],1,FALSE),""),
IFERROR(VLOOKUP($M872,all_tags[theme],1,FALSE),""),
IFERROR(VLOOKUP($N872,all_tags[theme],1,FALSE),""),
IFERROR(VLOOKUP($O872,all_tags[theme],1,FALSE),"")
)</f>
        <v/>
      </c>
      <c r="AH872" s="5" t="str">
        <f>_xlfn.TEXTJOIN("#",TRUE,
IFERROR(VLOOKUP($F872,all_tags[topic],1,FALSE),""),
IFERROR(VLOOKUP($G872,all_tags[topic],1,FALSE),""),
IFERROR(VLOOKUP($H872,all_tags[topic],1,FALSE),""),
IFERROR(VLOOKUP($I872,all_tags[topic],1,FALSE),""),
IFERROR(VLOOKUP($J872,all_tags[topic],1,FALSE),""),
IFERROR(VLOOKUP($K872,all_tags[topic],1,FALSE),""),
IFERROR(VLOOKUP($L872,all_tags[topic],1,FALSE),""),
IFERROR(VLOOKUP($M872,all_tags[topic],1,FALSE),""),
IFERROR(VLOOKUP($N872,all_tags[topic],1,FALSE),""),
IFERROR(VLOOKUP($O872,all_tags[topic],1,FALSE),"")
)</f>
        <v>workflow#process</v>
      </c>
      <c r="AI872" s="5" t="str">
        <f>_xlfn.TEXTJOIN("#",TRUE,
IFERROR(VLOOKUP($F872,all_tags[area],1,FALSE),""),
IFERROR(VLOOKUP($G872,all_tags[area],1,FALSE),""),
IFERROR(VLOOKUP($H872,all_tags[area],1,FALSE),""),
IFERROR(VLOOKUP($I872,all_tags[area],1,FALSE),""),
IFERROR(VLOOKUP($J872,all_tags[area],1,FALSE),""),
IFERROR(VLOOKUP($K872,all_tags[area],1,FALSE),""),
IFERROR(VLOOKUP($L872,all_tags[area],1,FALSE),""),
IFERROR(VLOOKUP($M872,all_tags[area],1,FALSE),""),
IFERROR(VLOOKUP($N872,all_tags[area],1,FALSE),""),
IFERROR(VLOOKUP($O872,all_tags[area],1,FALSE),"")
)</f>
        <v>ml</v>
      </c>
      <c r="AJ872" s="5" t="str">
        <f>_xlfn.TEXTJOIN("#",TRUE,
IFERROR(VLOOKUP($F872,all_tags[technology],1,FALSE),""),
IFERROR(VLOOKUP($G872,all_tags[technology],1,FALSE),""),
IFERROR(VLOOKUP($H872,all_tags[technology],1,FALSE),""),
IFERROR(VLOOKUP($I872,all_tags[technology],1,FALSE),""),
IFERROR(VLOOKUP($J872,all_tags[technology],1,FALSE),""),
IFERROR(VLOOKUP($K872,all_tags[technology],1,FALSE),""),
IFERROR(VLOOKUP($L872,all_tags[technology],1,FALSE),""),
IFERROR(VLOOKUP($M872,all_tags[technology],1,FALSE),""),
IFERROR(VLOOKUP($N872,all_tags[technology],1,FALSE),""),
IFERROR(VLOOKUP($O872,all_tags[technology],1,FALSE),"")
)</f>
        <v/>
      </c>
      <c r="AK872" s="5" t="str">
        <f>_xlfn.TEXTJOIN("#",TRUE,
IFERROR(VLOOKUP($F872,all_tags[other],1,FALSE),""),
IFERROR(VLOOKUP($G872,all_tags[other],1,FALSE),""),
IFERROR(VLOOKUP($H872,all_tags[other],1,FALSE),""),
IFERROR(VLOOKUP($I872,all_tags[other],1,FALSE),""),
IFERROR(VLOOKUP($J872,all_tags[other],1,FALSE),""),
IFERROR(VLOOKUP($K872,all_tags[other],1,FALSE),""),
IFERROR(VLOOKUP($L872,all_tags[other],1,FALSE),""),
IFERROR(VLOOKUP($M872,all_tags[other],1,FALSE),""),
IFERROR(VLOOKUP($N872,all_tags[other],1,FALSE),""),
IFERROR(VLOOKUP($O872,all_tags[other],1,FALSE),"")
)</f>
        <v/>
      </c>
      <c r="AL872" t="str">
        <f t="shared" si="13"/>
        <v>visual;workflow;process;ml</v>
      </c>
    </row>
    <row r="873" spans="1:38" x14ac:dyDescent="0.25">
      <c r="A873" t="str">
        <f>source_data[[#This Row],[link_id]]</f>
        <v>L01795</v>
      </c>
      <c r="B873" t="str">
        <f>source_data[[#This Row],[link]]</f>
        <v>https://developers.google.com/machine-learning/recommendation</v>
      </c>
      <c r="C873" t="str">
        <f>source_data[[#This Row],[article_title]]</f>
        <v>Recommendation Systems - Advanced Course</v>
      </c>
      <c r="D873" t="str">
        <f>source_data[[#This Row],[concatenate]]</f>
        <v>course;ml</v>
      </c>
      <c r="E873">
        <f>source_data[[#This Row],[tag_count]]</f>
        <v>3</v>
      </c>
      <c r="F873" t="str" cm="1">
        <f t="array" ref="F873:G873">_xlfn.TEXTSPLIT(Table5[[#This Row],[concatenate]],";")</f>
        <v>course</v>
      </c>
      <c r="G873" t="str">
        <v>ml</v>
      </c>
      <c r="Q873">
        <f>IF(ISBLANK(F873),-1,COUNTIF(all_tags[],F873)-COUNTIF(all_tags[category],F873))</f>
        <v>1</v>
      </c>
      <c r="R873">
        <f>IF(ISBLANK(G873),-1,COUNTIF(all_tags[],G873)-COUNTIF(all_tags[category],G873))</f>
        <v>1</v>
      </c>
      <c r="S873">
        <f>IF(ISBLANK(H873),-1,COUNTIF(all_tags[],H873)-COUNTIF(all_tags[category],H873))</f>
        <v>-1</v>
      </c>
      <c r="T873">
        <f>IF(ISBLANK(I873),-1,COUNTIF(all_tags[],I873)-COUNTIF(all_tags[category],I873))</f>
        <v>-1</v>
      </c>
      <c r="U873">
        <f>IF(ISBLANK(J873),-1,COUNTIF(all_tags[],J873)-COUNTIF(all_tags[category],J873))</f>
        <v>-1</v>
      </c>
      <c r="V873">
        <f>IF(ISBLANK(K873),-1,COUNTIF(all_tags[],K873)-COUNTIF(all_tags[category],K873))</f>
        <v>-1</v>
      </c>
      <c r="W873">
        <f>IF(ISBLANK(L873),-1,COUNTIF(all_tags[],L873)-COUNTIF(all_tags[category],L873))</f>
        <v>-1</v>
      </c>
      <c r="X873">
        <f>IF(ISBLANK(M873),-1,COUNTIF(all_tags[],M873)-COUNTIF(all_tags[category],M873))</f>
        <v>-1</v>
      </c>
      <c r="Y873">
        <f>IF(ISBLANK(N873),-1,COUNTIF(all_tags[],N873)-COUNTIF(all_tags[category],N873))</f>
        <v>-1</v>
      </c>
      <c r="Z873">
        <f>IF(ISBLANK(O873),-1,COUNTIF(all_tags[],O873)-COUNTIF(all_tags[category],O873))</f>
        <v>-1</v>
      </c>
      <c r="AB873" t="str">
        <f>Table5[[#This Row],[link_id]]</f>
        <v>L01795</v>
      </c>
      <c r="AC873" s="5" t="str">
        <f>_xlfn.TEXTJOIN("#",TRUE,
IFERROR(VLOOKUP($F873,all_tags[format],1,FALSE),""),
IFERROR(VLOOKUP($G873,all_tags[format],1,FALSE),""),
IFERROR(VLOOKUP($H873,all_tags[format],1,FALSE),""),
IFERROR(VLOOKUP($I873,all_tags[format],1,FALSE),""),
IFERROR(VLOOKUP($J873,all_tags[format],1,FALSE),""),
IFERROR(VLOOKUP($K873,all_tags[format],1,FALSE),""),
IFERROR(VLOOKUP($L873,all_tags[format],1,FALSE),""),
IFERROR(VLOOKUP($M873,all_tags[format],1,FALSE),""),
IFERROR(VLOOKUP($N873,all_tags[format],1,FALSE),""),
IFERROR(VLOOKUP($O873,all_tags[format],1,FALSE),"")
)</f>
        <v>course</v>
      </c>
      <c r="AD873" s="5" t="str">
        <f>_xlfn.TEXTJOIN("#",TRUE,
IFERROR(VLOOKUP($F873,all_tags[type],1,FALSE),""),
IFERROR(VLOOKUP($G873,all_tags[type],1,FALSE),""),
IFERROR(VLOOKUP($H873,all_tags[type],1,FALSE),""),
IFERROR(VLOOKUP($I873,all_tags[type],1,FALSE),""),
IFERROR(VLOOKUP($J873,all_tags[type],1,FALSE),""),
IFERROR(VLOOKUP($K873,all_tags[type],1,FALSE),""),
IFERROR(VLOOKUP($L873,all_tags[type],1,FALSE),""),
IFERROR(VLOOKUP($M873,all_tags[type],1,FALSE),""),
IFERROR(VLOOKUP($N873,all_tags[type],1,FALSE),""),
IFERROR(VLOOKUP($O873,all_tags[type],1,FALSE),"")
)</f>
        <v/>
      </c>
      <c r="AE873" s="5" t="str">
        <f>_xlfn.TEXTJOIN("#",TRUE,
IFERROR(VLOOKUP($F873,all_tags[level],1,FALSE),""),
IFERROR(VLOOKUP($G873,all_tags[level],1,FALSE),""),
IFERROR(VLOOKUP($H873,all_tags[level],1,FALSE),""),
IFERROR(VLOOKUP($I873,all_tags[level],1,FALSE),""),
IFERROR(VLOOKUP($J873,all_tags[level],1,FALSE),""),
IFERROR(VLOOKUP($K873,all_tags[level],1,FALSE),""),
IFERROR(VLOOKUP($L873,all_tags[level],1,FALSE),""),
IFERROR(VLOOKUP($M873,all_tags[level],1,FALSE),""),
IFERROR(VLOOKUP($N873,all_tags[level],1,FALSE),""),
IFERROR(VLOOKUP($O873,all_tags[level],1,FALSE),"")
)</f>
        <v/>
      </c>
      <c r="AF873" s="5" t="str">
        <f>_xlfn.TEXTJOIN("#",TRUE,
IFERROR(VLOOKUP($F873,all_tags[style],1,FALSE),""),
IFERROR(VLOOKUP($G873,all_tags[style],1,FALSE),""),
IFERROR(VLOOKUP($H873,all_tags[style],1,FALSE),""),
IFERROR(VLOOKUP($I873,all_tags[style],1,FALSE),""),
IFERROR(VLOOKUP($J873,all_tags[style],1,FALSE),""),
IFERROR(VLOOKUP($K873,all_tags[style],1,FALSE),""),
IFERROR(VLOOKUP($L873,all_tags[style],1,FALSE),""),
IFERROR(VLOOKUP($M873,all_tags[style],1,FALSE),""),
IFERROR(VLOOKUP($N873,all_tags[style],1,FALSE),""),
IFERROR(VLOOKUP($O873,all_tags[style],1,FALSE),"")
)</f>
        <v/>
      </c>
      <c r="AG873" s="5" t="str">
        <f>_xlfn.TEXTJOIN("#",TRUE,
IFERROR(VLOOKUP($F873,all_tags[theme],1,FALSE),""),
IFERROR(VLOOKUP($G873,all_tags[theme],1,FALSE),""),
IFERROR(VLOOKUP($H873,all_tags[theme],1,FALSE),""),
IFERROR(VLOOKUP($I873,all_tags[theme],1,FALSE),""),
IFERROR(VLOOKUP($J873,all_tags[theme],1,FALSE),""),
IFERROR(VLOOKUP($K873,all_tags[theme],1,FALSE),""),
IFERROR(VLOOKUP($L873,all_tags[theme],1,FALSE),""),
IFERROR(VLOOKUP($M873,all_tags[theme],1,FALSE),""),
IFERROR(VLOOKUP($N873,all_tags[theme],1,FALSE),""),
IFERROR(VLOOKUP($O873,all_tags[theme],1,FALSE),"")
)</f>
        <v/>
      </c>
      <c r="AH873" s="5" t="str">
        <f>_xlfn.TEXTJOIN("#",TRUE,
IFERROR(VLOOKUP($F873,all_tags[topic],1,FALSE),""),
IFERROR(VLOOKUP($G873,all_tags[topic],1,FALSE),""),
IFERROR(VLOOKUP($H873,all_tags[topic],1,FALSE),""),
IFERROR(VLOOKUP($I873,all_tags[topic],1,FALSE),""),
IFERROR(VLOOKUP($J873,all_tags[topic],1,FALSE),""),
IFERROR(VLOOKUP($K873,all_tags[topic],1,FALSE),""),
IFERROR(VLOOKUP($L873,all_tags[topic],1,FALSE),""),
IFERROR(VLOOKUP($M873,all_tags[topic],1,FALSE),""),
IFERROR(VLOOKUP($N873,all_tags[topic],1,FALSE),""),
IFERROR(VLOOKUP($O873,all_tags[topic],1,FALSE),"")
)</f>
        <v/>
      </c>
      <c r="AI873" s="5" t="str">
        <f>_xlfn.TEXTJOIN("#",TRUE,
IFERROR(VLOOKUP($F873,all_tags[area],1,FALSE),""),
IFERROR(VLOOKUP($G873,all_tags[area],1,FALSE),""),
IFERROR(VLOOKUP($H873,all_tags[area],1,FALSE),""),
IFERROR(VLOOKUP($I873,all_tags[area],1,FALSE),""),
IFERROR(VLOOKUP($J873,all_tags[area],1,FALSE),""),
IFERROR(VLOOKUP($K873,all_tags[area],1,FALSE),""),
IFERROR(VLOOKUP($L873,all_tags[area],1,FALSE),""),
IFERROR(VLOOKUP($M873,all_tags[area],1,FALSE),""),
IFERROR(VLOOKUP($N873,all_tags[area],1,FALSE),""),
IFERROR(VLOOKUP($O873,all_tags[area],1,FALSE),"")
)</f>
        <v>ml</v>
      </c>
      <c r="AJ873" s="5" t="str">
        <f>_xlfn.TEXTJOIN("#",TRUE,
IFERROR(VLOOKUP($F873,all_tags[technology],1,FALSE),""),
IFERROR(VLOOKUP($G873,all_tags[technology],1,FALSE),""),
IFERROR(VLOOKUP($H873,all_tags[technology],1,FALSE),""),
IFERROR(VLOOKUP($I873,all_tags[technology],1,FALSE),""),
IFERROR(VLOOKUP($J873,all_tags[technology],1,FALSE),""),
IFERROR(VLOOKUP($K873,all_tags[technology],1,FALSE),""),
IFERROR(VLOOKUP($L873,all_tags[technology],1,FALSE),""),
IFERROR(VLOOKUP($M873,all_tags[technology],1,FALSE),""),
IFERROR(VLOOKUP($N873,all_tags[technology],1,FALSE),""),
IFERROR(VLOOKUP($O873,all_tags[technology],1,FALSE),"")
)</f>
        <v/>
      </c>
      <c r="AK873" s="5" t="str">
        <f>_xlfn.TEXTJOIN("#",TRUE,
IFERROR(VLOOKUP($F873,all_tags[other],1,FALSE),""),
IFERROR(VLOOKUP($G873,all_tags[other],1,FALSE),""),
IFERROR(VLOOKUP($H873,all_tags[other],1,FALSE),""),
IFERROR(VLOOKUP($I873,all_tags[other],1,FALSE),""),
IFERROR(VLOOKUP($J873,all_tags[other],1,FALSE),""),
IFERROR(VLOOKUP($K873,all_tags[other],1,FALSE),""),
IFERROR(VLOOKUP($L873,all_tags[other],1,FALSE),""),
IFERROR(VLOOKUP($M873,all_tags[other],1,FALSE),""),
IFERROR(VLOOKUP($N873,all_tags[other],1,FALSE),""),
IFERROR(VLOOKUP($O873,all_tags[other],1,FALSE),"")
)</f>
        <v/>
      </c>
      <c r="AL873" t="str">
        <f t="shared" si="13"/>
        <v>course;ml</v>
      </c>
    </row>
    <row r="874" spans="1:38" x14ac:dyDescent="0.25">
      <c r="A874" t="str">
        <f>source_data[[#This Row],[link_id]]</f>
        <v>L01797</v>
      </c>
      <c r="B874" t="str">
        <f>source_data[[#This Row],[link]]</f>
        <v>https://paperswithcode.com/task/unsupervised-anomaly-detection</v>
      </c>
      <c r="C874" t="str">
        <f>source_data[[#This Row],[article_title]]</f>
        <v>Unsupervised Anomaly Detection</v>
      </c>
      <c r="D874" t="str">
        <f>source_data[[#This Row],[concatenate]]</f>
        <v>paper;list;methodology;ml;unsupervised</v>
      </c>
      <c r="E874">
        <f>source_data[[#This Row],[tag_count]]</f>
        <v>5</v>
      </c>
      <c r="F874" t="str" cm="1">
        <f t="array" ref="F874:J874">_xlfn.TEXTSPLIT(Table5[[#This Row],[concatenate]],";")</f>
        <v>paper</v>
      </c>
      <c r="G874" t="str">
        <v>list</v>
      </c>
      <c r="H874" t="str">
        <v>methodology</v>
      </c>
      <c r="I874" t="str">
        <v>ml</v>
      </c>
      <c r="J874" t="str">
        <v>unsupervised</v>
      </c>
      <c r="Q874">
        <f>IF(ISBLANK(F874),-1,COUNTIF(all_tags[],F874)-COUNTIF(all_tags[category],F874))</f>
        <v>1</v>
      </c>
      <c r="R874">
        <f>IF(ISBLANK(G874),-1,COUNTIF(all_tags[],G874)-COUNTIF(all_tags[category],G874))</f>
        <v>1</v>
      </c>
      <c r="S874">
        <f>IF(ISBLANK(H874),-1,COUNTIF(all_tags[],H874)-COUNTIF(all_tags[category],H874))</f>
        <v>1</v>
      </c>
      <c r="T874">
        <f>IF(ISBLANK(I874),-1,COUNTIF(all_tags[],I874)-COUNTIF(all_tags[category],I874))</f>
        <v>1</v>
      </c>
      <c r="U874">
        <f>IF(ISBLANK(J874),-1,COUNTIF(all_tags[],J874)-COUNTIF(all_tags[category],J874))</f>
        <v>1</v>
      </c>
      <c r="V874">
        <f>IF(ISBLANK(K874),-1,COUNTIF(all_tags[],K874)-COUNTIF(all_tags[category],K874))</f>
        <v>-1</v>
      </c>
      <c r="W874">
        <f>IF(ISBLANK(L874),-1,COUNTIF(all_tags[],L874)-COUNTIF(all_tags[category],L874))</f>
        <v>-1</v>
      </c>
      <c r="X874">
        <f>IF(ISBLANK(M874),-1,COUNTIF(all_tags[],M874)-COUNTIF(all_tags[category],M874))</f>
        <v>-1</v>
      </c>
      <c r="Y874">
        <f>IF(ISBLANK(N874),-1,COUNTIF(all_tags[],N874)-COUNTIF(all_tags[category],N874))</f>
        <v>-1</v>
      </c>
      <c r="Z874">
        <f>IF(ISBLANK(O874),-1,COUNTIF(all_tags[],O874)-COUNTIF(all_tags[category],O874))</f>
        <v>-1</v>
      </c>
      <c r="AB874" t="str">
        <f>Table5[[#This Row],[link_id]]</f>
        <v>L01797</v>
      </c>
      <c r="AC874" s="5" t="str">
        <f>_xlfn.TEXTJOIN("#",TRUE,
IFERROR(VLOOKUP($F874,all_tags[format],1,FALSE),""),
IFERROR(VLOOKUP($G874,all_tags[format],1,FALSE),""),
IFERROR(VLOOKUP($H874,all_tags[format],1,FALSE),""),
IFERROR(VLOOKUP($I874,all_tags[format],1,FALSE),""),
IFERROR(VLOOKUP($J874,all_tags[format],1,FALSE),""),
IFERROR(VLOOKUP($K874,all_tags[format],1,FALSE),""),
IFERROR(VLOOKUP($L874,all_tags[format],1,FALSE),""),
IFERROR(VLOOKUP($M874,all_tags[format],1,FALSE),""),
IFERROR(VLOOKUP($N874,all_tags[format],1,FALSE),""),
IFERROR(VLOOKUP($O874,all_tags[format],1,FALSE),"")
)</f>
        <v>paper</v>
      </c>
      <c r="AD874" s="5" t="str">
        <f>_xlfn.TEXTJOIN("#",TRUE,
IFERROR(VLOOKUP($F874,all_tags[type],1,FALSE),""),
IFERROR(VLOOKUP($G874,all_tags[type],1,FALSE),""),
IFERROR(VLOOKUP($H874,all_tags[type],1,FALSE),""),
IFERROR(VLOOKUP($I874,all_tags[type],1,FALSE),""),
IFERROR(VLOOKUP($J874,all_tags[type],1,FALSE),""),
IFERROR(VLOOKUP($K874,all_tags[type],1,FALSE),""),
IFERROR(VLOOKUP($L874,all_tags[type],1,FALSE),""),
IFERROR(VLOOKUP($M874,all_tags[type],1,FALSE),""),
IFERROR(VLOOKUP($N874,all_tags[type],1,FALSE),""),
IFERROR(VLOOKUP($O874,all_tags[type],1,FALSE),"")
)</f>
        <v>list</v>
      </c>
      <c r="AE874" s="5" t="str">
        <f>_xlfn.TEXTJOIN("#",TRUE,
IFERROR(VLOOKUP($F874,all_tags[level],1,FALSE),""),
IFERROR(VLOOKUP($G874,all_tags[level],1,FALSE),""),
IFERROR(VLOOKUP($H874,all_tags[level],1,FALSE),""),
IFERROR(VLOOKUP($I874,all_tags[level],1,FALSE),""),
IFERROR(VLOOKUP($J874,all_tags[level],1,FALSE),""),
IFERROR(VLOOKUP($K874,all_tags[level],1,FALSE),""),
IFERROR(VLOOKUP($L874,all_tags[level],1,FALSE),""),
IFERROR(VLOOKUP($M874,all_tags[level],1,FALSE),""),
IFERROR(VLOOKUP($N874,all_tags[level],1,FALSE),""),
IFERROR(VLOOKUP($O874,all_tags[level],1,FALSE),"")
)</f>
        <v/>
      </c>
      <c r="AF874" s="5" t="str">
        <f>_xlfn.TEXTJOIN("#",TRUE,
IFERROR(VLOOKUP($F874,all_tags[style],1,FALSE),""),
IFERROR(VLOOKUP($G874,all_tags[style],1,FALSE),""),
IFERROR(VLOOKUP($H874,all_tags[style],1,FALSE),""),
IFERROR(VLOOKUP($I874,all_tags[style],1,FALSE),""),
IFERROR(VLOOKUP($J874,all_tags[style],1,FALSE),""),
IFERROR(VLOOKUP($K874,all_tags[style],1,FALSE),""),
IFERROR(VLOOKUP($L874,all_tags[style],1,FALSE),""),
IFERROR(VLOOKUP($M874,all_tags[style],1,FALSE),""),
IFERROR(VLOOKUP($N874,all_tags[style],1,FALSE),""),
IFERROR(VLOOKUP($O874,all_tags[style],1,FALSE),"")
)</f>
        <v/>
      </c>
      <c r="AG874" s="5" t="str">
        <f>_xlfn.TEXTJOIN("#",TRUE,
IFERROR(VLOOKUP($F874,all_tags[theme],1,FALSE),""),
IFERROR(VLOOKUP($G874,all_tags[theme],1,FALSE),""),
IFERROR(VLOOKUP($H874,all_tags[theme],1,FALSE),""),
IFERROR(VLOOKUP($I874,all_tags[theme],1,FALSE),""),
IFERROR(VLOOKUP($J874,all_tags[theme],1,FALSE),""),
IFERROR(VLOOKUP($K874,all_tags[theme],1,FALSE),""),
IFERROR(VLOOKUP($L874,all_tags[theme],1,FALSE),""),
IFERROR(VLOOKUP($M874,all_tags[theme],1,FALSE),""),
IFERROR(VLOOKUP($N874,all_tags[theme],1,FALSE),""),
IFERROR(VLOOKUP($O874,all_tags[theme],1,FALSE),"")
)</f>
        <v/>
      </c>
      <c r="AH874" s="5" t="str">
        <f>_xlfn.TEXTJOIN("#",TRUE,
IFERROR(VLOOKUP($F874,all_tags[topic],1,FALSE),""),
IFERROR(VLOOKUP($G874,all_tags[topic],1,FALSE),""),
IFERROR(VLOOKUP($H874,all_tags[topic],1,FALSE),""),
IFERROR(VLOOKUP($I874,all_tags[topic],1,FALSE),""),
IFERROR(VLOOKUP($J874,all_tags[topic],1,FALSE),""),
IFERROR(VLOOKUP($K874,all_tags[topic],1,FALSE),""),
IFERROR(VLOOKUP($L874,all_tags[topic],1,FALSE),""),
IFERROR(VLOOKUP($M874,all_tags[topic],1,FALSE),""),
IFERROR(VLOOKUP($N874,all_tags[topic],1,FALSE),""),
IFERROR(VLOOKUP($O874,all_tags[topic],1,FALSE),"")
)</f>
        <v>methodology</v>
      </c>
      <c r="AI874" s="5" t="str">
        <f>_xlfn.TEXTJOIN("#",TRUE,
IFERROR(VLOOKUP($F874,all_tags[area],1,FALSE),""),
IFERROR(VLOOKUP($G874,all_tags[area],1,FALSE),""),
IFERROR(VLOOKUP($H874,all_tags[area],1,FALSE),""),
IFERROR(VLOOKUP($I874,all_tags[area],1,FALSE),""),
IFERROR(VLOOKUP($J874,all_tags[area],1,FALSE),""),
IFERROR(VLOOKUP($K874,all_tags[area],1,FALSE),""),
IFERROR(VLOOKUP($L874,all_tags[area],1,FALSE),""),
IFERROR(VLOOKUP($M874,all_tags[area],1,FALSE),""),
IFERROR(VLOOKUP($N874,all_tags[area],1,FALSE),""),
IFERROR(VLOOKUP($O874,all_tags[area],1,FALSE),"")
)</f>
        <v>ml#unsupervised</v>
      </c>
      <c r="AJ874" s="5" t="str">
        <f>_xlfn.TEXTJOIN("#",TRUE,
IFERROR(VLOOKUP($F874,all_tags[technology],1,FALSE),""),
IFERROR(VLOOKUP($G874,all_tags[technology],1,FALSE),""),
IFERROR(VLOOKUP($H874,all_tags[technology],1,FALSE),""),
IFERROR(VLOOKUP($I874,all_tags[technology],1,FALSE),""),
IFERROR(VLOOKUP($J874,all_tags[technology],1,FALSE),""),
IFERROR(VLOOKUP($K874,all_tags[technology],1,FALSE),""),
IFERROR(VLOOKUP($L874,all_tags[technology],1,FALSE),""),
IFERROR(VLOOKUP($M874,all_tags[technology],1,FALSE),""),
IFERROR(VLOOKUP($N874,all_tags[technology],1,FALSE),""),
IFERROR(VLOOKUP($O874,all_tags[technology],1,FALSE),"")
)</f>
        <v/>
      </c>
      <c r="AK874" s="5" t="str">
        <f>_xlfn.TEXTJOIN("#",TRUE,
IFERROR(VLOOKUP($F874,all_tags[other],1,FALSE),""),
IFERROR(VLOOKUP($G874,all_tags[other],1,FALSE),""),
IFERROR(VLOOKUP($H874,all_tags[other],1,FALSE),""),
IFERROR(VLOOKUP($I874,all_tags[other],1,FALSE),""),
IFERROR(VLOOKUP($J874,all_tags[other],1,FALSE),""),
IFERROR(VLOOKUP($K874,all_tags[other],1,FALSE),""),
IFERROR(VLOOKUP($L874,all_tags[other],1,FALSE),""),
IFERROR(VLOOKUP($M874,all_tags[other],1,FALSE),""),
IFERROR(VLOOKUP($N874,all_tags[other],1,FALSE),""),
IFERROR(VLOOKUP($O874,all_tags[other],1,FALSE),"")
)</f>
        <v/>
      </c>
      <c r="AL874" t="str">
        <f t="shared" si="13"/>
        <v>paper;list;methodology;ml;unsupervised</v>
      </c>
    </row>
    <row r="875" spans="1:38" x14ac:dyDescent="0.25">
      <c r="A875" t="str">
        <f>source_data[[#This Row],[link_id]]</f>
        <v>L01798</v>
      </c>
      <c r="B875" t="str">
        <f>source_data[[#This Row],[link]]</f>
        <v>https://petapixel.com/2020/08/29/heres-a-free-1-hour-lesson-on-color-grading-your-photos/</v>
      </c>
      <c r="C875" t="str">
        <f>source_data[[#This Row],[article_title]]</f>
        <v>Want to learn the secrets of color grading in photography?</v>
      </c>
      <c r="D875" t="str">
        <f>source_data[[#This Row],[concatenate]]</f>
        <v>visual;data-viz;theory;colour</v>
      </c>
      <c r="E875">
        <f>source_data[[#This Row],[tag_count]]</f>
        <v>5</v>
      </c>
      <c r="F875" t="str" cm="1">
        <f t="array" ref="F875:I875">_xlfn.TEXTSPLIT(Table5[[#This Row],[concatenate]],";")</f>
        <v>visual</v>
      </c>
      <c r="G875" t="str">
        <v>data-viz</v>
      </c>
      <c r="H875" t="str">
        <v>theory</v>
      </c>
      <c r="I875" t="str">
        <v>colour</v>
      </c>
      <c r="Q875">
        <f>IF(ISBLANK(F875),-1,COUNTIF(all_tags[],F875)-COUNTIF(all_tags[category],F875))</f>
        <v>1</v>
      </c>
      <c r="R875">
        <f>IF(ISBLANK(G875),-1,COUNTIF(all_tags[],G875)-COUNTIF(all_tags[category],G875))</f>
        <v>1</v>
      </c>
      <c r="S875">
        <f>IF(ISBLANK(H875),-1,COUNTIF(all_tags[],H875)-COUNTIF(all_tags[category],H875))</f>
        <v>1</v>
      </c>
      <c r="T875">
        <f>IF(ISBLANK(I875),-1,COUNTIF(all_tags[],I875)-COUNTIF(all_tags[category],I875))</f>
        <v>1</v>
      </c>
      <c r="U875">
        <f>IF(ISBLANK(J875),-1,COUNTIF(all_tags[],J875)-COUNTIF(all_tags[category],J875))</f>
        <v>-1</v>
      </c>
      <c r="V875">
        <f>IF(ISBLANK(K875),-1,COUNTIF(all_tags[],K875)-COUNTIF(all_tags[category],K875))</f>
        <v>-1</v>
      </c>
      <c r="W875">
        <f>IF(ISBLANK(L875),-1,COUNTIF(all_tags[],L875)-COUNTIF(all_tags[category],L875))</f>
        <v>-1</v>
      </c>
      <c r="X875">
        <f>IF(ISBLANK(M875),-1,COUNTIF(all_tags[],M875)-COUNTIF(all_tags[category],M875))</f>
        <v>-1</v>
      </c>
      <c r="Y875">
        <f>IF(ISBLANK(N875),-1,COUNTIF(all_tags[],N875)-COUNTIF(all_tags[category],N875))</f>
        <v>-1</v>
      </c>
      <c r="Z875">
        <f>IF(ISBLANK(O875),-1,COUNTIF(all_tags[],O875)-COUNTIF(all_tags[category],O875))</f>
        <v>-1</v>
      </c>
      <c r="AB875" t="str">
        <f>Table5[[#This Row],[link_id]]</f>
        <v>L01798</v>
      </c>
      <c r="AC875" s="5" t="str">
        <f>_xlfn.TEXTJOIN("#",TRUE,
IFERROR(VLOOKUP($F875,all_tags[format],1,FALSE),""),
IFERROR(VLOOKUP($G875,all_tags[format],1,FALSE),""),
IFERROR(VLOOKUP($H875,all_tags[format],1,FALSE),""),
IFERROR(VLOOKUP($I875,all_tags[format],1,FALSE),""),
IFERROR(VLOOKUP($J875,all_tags[format],1,FALSE),""),
IFERROR(VLOOKUP($K875,all_tags[format],1,FALSE),""),
IFERROR(VLOOKUP($L875,all_tags[format],1,FALSE),""),
IFERROR(VLOOKUP($M875,all_tags[format],1,FALSE),""),
IFERROR(VLOOKUP($N875,all_tags[format],1,FALSE),""),
IFERROR(VLOOKUP($O875,all_tags[format],1,FALSE),"")
)</f>
        <v/>
      </c>
      <c r="AD875" s="5" t="str">
        <f>_xlfn.TEXTJOIN("#",TRUE,
IFERROR(VLOOKUP($F875,all_tags[type],1,FALSE),""),
IFERROR(VLOOKUP($G875,all_tags[type],1,FALSE),""),
IFERROR(VLOOKUP($H875,all_tags[type],1,FALSE),""),
IFERROR(VLOOKUP($I875,all_tags[type],1,FALSE),""),
IFERROR(VLOOKUP($J875,all_tags[type],1,FALSE),""),
IFERROR(VLOOKUP($K875,all_tags[type],1,FALSE),""),
IFERROR(VLOOKUP($L875,all_tags[type],1,FALSE),""),
IFERROR(VLOOKUP($M875,all_tags[type],1,FALSE),""),
IFERROR(VLOOKUP($N875,all_tags[type],1,FALSE),""),
IFERROR(VLOOKUP($O875,all_tags[type],1,FALSE),"")
)</f>
        <v>visual</v>
      </c>
      <c r="AE875" s="5" t="str">
        <f>_xlfn.TEXTJOIN("#",TRUE,
IFERROR(VLOOKUP($F875,all_tags[level],1,FALSE),""),
IFERROR(VLOOKUP($G875,all_tags[level],1,FALSE),""),
IFERROR(VLOOKUP($H875,all_tags[level],1,FALSE),""),
IFERROR(VLOOKUP($I875,all_tags[level],1,FALSE),""),
IFERROR(VLOOKUP($J875,all_tags[level],1,FALSE),""),
IFERROR(VLOOKUP($K875,all_tags[level],1,FALSE),""),
IFERROR(VLOOKUP($L875,all_tags[level],1,FALSE),""),
IFERROR(VLOOKUP($M875,all_tags[level],1,FALSE),""),
IFERROR(VLOOKUP($N875,all_tags[level],1,FALSE),""),
IFERROR(VLOOKUP($O875,all_tags[level],1,FALSE),"")
)</f>
        <v/>
      </c>
      <c r="AF875" s="5" t="str">
        <f>_xlfn.TEXTJOIN("#",TRUE,
IFERROR(VLOOKUP($F875,all_tags[style],1,FALSE),""),
IFERROR(VLOOKUP($G875,all_tags[style],1,FALSE),""),
IFERROR(VLOOKUP($H875,all_tags[style],1,FALSE),""),
IFERROR(VLOOKUP($I875,all_tags[style],1,FALSE),""),
IFERROR(VLOOKUP($J875,all_tags[style],1,FALSE),""),
IFERROR(VLOOKUP($K875,all_tags[style],1,FALSE),""),
IFERROR(VLOOKUP($L875,all_tags[style],1,FALSE),""),
IFERROR(VLOOKUP($M875,all_tags[style],1,FALSE),""),
IFERROR(VLOOKUP($N875,all_tags[style],1,FALSE),""),
IFERROR(VLOOKUP($O875,all_tags[style],1,FALSE),"")
)</f>
        <v/>
      </c>
      <c r="AG875" s="5" t="str">
        <f>_xlfn.TEXTJOIN("#",TRUE,
IFERROR(VLOOKUP($F875,all_tags[theme],1,FALSE),""),
IFERROR(VLOOKUP($G875,all_tags[theme],1,FALSE),""),
IFERROR(VLOOKUP($H875,all_tags[theme],1,FALSE),""),
IFERROR(VLOOKUP($I875,all_tags[theme],1,FALSE),""),
IFERROR(VLOOKUP($J875,all_tags[theme],1,FALSE),""),
IFERROR(VLOOKUP($K875,all_tags[theme],1,FALSE),""),
IFERROR(VLOOKUP($L875,all_tags[theme],1,FALSE),""),
IFERROR(VLOOKUP($M875,all_tags[theme],1,FALSE),""),
IFERROR(VLOOKUP($N875,all_tags[theme],1,FALSE),""),
IFERROR(VLOOKUP($O875,all_tags[theme],1,FALSE),"")
)</f>
        <v>data-viz</v>
      </c>
      <c r="AH875" s="5" t="str">
        <f>_xlfn.TEXTJOIN("#",TRUE,
IFERROR(VLOOKUP($F875,all_tags[topic],1,FALSE),""),
IFERROR(VLOOKUP($G875,all_tags[topic],1,FALSE),""),
IFERROR(VLOOKUP($H875,all_tags[topic],1,FALSE),""),
IFERROR(VLOOKUP($I875,all_tags[topic],1,FALSE),""),
IFERROR(VLOOKUP($J875,all_tags[topic],1,FALSE),""),
IFERROR(VLOOKUP($K875,all_tags[topic],1,FALSE),""),
IFERROR(VLOOKUP($L875,all_tags[topic],1,FALSE),""),
IFERROR(VLOOKUP($M875,all_tags[topic],1,FALSE),""),
IFERROR(VLOOKUP($N875,all_tags[topic],1,FALSE),""),
IFERROR(VLOOKUP($O875,all_tags[topic],1,FALSE),"")
)</f>
        <v>theory</v>
      </c>
      <c r="AI875" s="5" t="str">
        <f>_xlfn.TEXTJOIN("#",TRUE,
IFERROR(VLOOKUP($F875,all_tags[area],1,FALSE),""),
IFERROR(VLOOKUP($G875,all_tags[area],1,FALSE),""),
IFERROR(VLOOKUP($H875,all_tags[area],1,FALSE),""),
IFERROR(VLOOKUP($I875,all_tags[area],1,FALSE),""),
IFERROR(VLOOKUP($J875,all_tags[area],1,FALSE),""),
IFERROR(VLOOKUP($K875,all_tags[area],1,FALSE),""),
IFERROR(VLOOKUP($L875,all_tags[area],1,FALSE),""),
IFERROR(VLOOKUP($M875,all_tags[area],1,FALSE),""),
IFERROR(VLOOKUP($N875,all_tags[area],1,FALSE),""),
IFERROR(VLOOKUP($O875,all_tags[area],1,FALSE),"")
)</f>
        <v>colour</v>
      </c>
      <c r="AJ875" s="5" t="str">
        <f>_xlfn.TEXTJOIN("#",TRUE,
IFERROR(VLOOKUP($F875,all_tags[technology],1,FALSE),""),
IFERROR(VLOOKUP($G875,all_tags[technology],1,FALSE),""),
IFERROR(VLOOKUP($H875,all_tags[technology],1,FALSE),""),
IFERROR(VLOOKUP($I875,all_tags[technology],1,FALSE),""),
IFERROR(VLOOKUP($J875,all_tags[technology],1,FALSE),""),
IFERROR(VLOOKUP($K875,all_tags[technology],1,FALSE),""),
IFERROR(VLOOKUP($L875,all_tags[technology],1,FALSE),""),
IFERROR(VLOOKUP($M875,all_tags[technology],1,FALSE),""),
IFERROR(VLOOKUP($N875,all_tags[technology],1,FALSE),""),
IFERROR(VLOOKUP($O875,all_tags[technology],1,FALSE),"")
)</f>
        <v/>
      </c>
      <c r="AK875" s="5" t="str">
        <f>_xlfn.TEXTJOIN("#",TRUE,
IFERROR(VLOOKUP($F875,all_tags[other],1,FALSE),""),
IFERROR(VLOOKUP($G875,all_tags[other],1,FALSE),""),
IFERROR(VLOOKUP($H875,all_tags[other],1,FALSE),""),
IFERROR(VLOOKUP($I875,all_tags[other],1,FALSE),""),
IFERROR(VLOOKUP($J875,all_tags[other],1,FALSE),""),
IFERROR(VLOOKUP($K875,all_tags[other],1,FALSE),""),
IFERROR(VLOOKUP($L875,all_tags[other],1,FALSE),""),
IFERROR(VLOOKUP($M875,all_tags[other],1,FALSE),""),
IFERROR(VLOOKUP($N875,all_tags[other],1,FALSE),""),
IFERROR(VLOOKUP($O875,all_tags[other],1,FALSE),"")
)</f>
        <v/>
      </c>
      <c r="AL875" t="str">
        <f t="shared" si="13"/>
        <v>visual;data-viz;theory;colour</v>
      </c>
    </row>
    <row r="876" spans="1:38" x14ac:dyDescent="0.25">
      <c r="A876" t="str">
        <f>source_data[[#This Row],[link_id]]</f>
        <v>L01800</v>
      </c>
      <c r="B876" t="str">
        <f>source_data[[#This Row],[link]]</f>
        <v>https://www.dataversity.net/going-beyond-data-driven-the-three-pillars-of-data-analytics/</v>
      </c>
      <c r="C876" t="str">
        <f>source_data[[#This Row],[article_title]]</f>
        <v>Going Beyond Data-Driven: The Three Pillars of Data Analytics</v>
      </c>
      <c r="D876" t="str">
        <f>source_data[[#This Row],[concatenate]]</f>
        <v>post;dubious;data-science;data-driven</v>
      </c>
      <c r="E876">
        <f>source_data[[#This Row],[tag_count]]</f>
        <v>5</v>
      </c>
      <c r="F876" t="str" cm="1">
        <f t="array" ref="F876:I876">_xlfn.TEXTSPLIT(Table5[[#This Row],[concatenate]],";")</f>
        <v>post</v>
      </c>
      <c r="G876" t="str">
        <v>dubious</v>
      </c>
      <c r="H876" t="str">
        <v>data-science</v>
      </c>
      <c r="I876" t="str">
        <v>data-driven</v>
      </c>
      <c r="Q876">
        <f>IF(ISBLANK(F876),-1,COUNTIF(all_tags[],F876)-COUNTIF(all_tags[category],F876))</f>
        <v>1</v>
      </c>
      <c r="R876">
        <f>IF(ISBLANK(G876),-1,COUNTIF(all_tags[],G876)-COUNTIF(all_tags[category],G876))</f>
        <v>1</v>
      </c>
      <c r="S876">
        <f>IF(ISBLANK(H876),-1,COUNTIF(all_tags[],H876)-COUNTIF(all_tags[category],H876))</f>
        <v>1</v>
      </c>
      <c r="T876">
        <f>IF(ISBLANK(I876),-1,COUNTIF(all_tags[],I876)-COUNTIF(all_tags[category],I876))</f>
        <v>1</v>
      </c>
      <c r="U876">
        <f>IF(ISBLANK(J876),-1,COUNTIF(all_tags[],J876)-COUNTIF(all_tags[category],J876))</f>
        <v>-1</v>
      </c>
      <c r="V876">
        <f>IF(ISBLANK(K876),-1,COUNTIF(all_tags[],K876)-COUNTIF(all_tags[category],K876))</f>
        <v>-1</v>
      </c>
      <c r="W876">
        <f>IF(ISBLANK(L876),-1,COUNTIF(all_tags[],L876)-COUNTIF(all_tags[category],L876))</f>
        <v>-1</v>
      </c>
      <c r="X876">
        <f>IF(ISBLANK(M876),-1,COUNTIF(all_tags[],M876)-COUNTIF(all_tags[category],M876))</f>
        <v>-1</v>
      </c>
      <c r="Y876">
        <f>IF(ISBLANK(N876),-1,COUNTIF(all_tags[],N876)-COUNTIF(all_tags[category],N876))</f>
        <v>-1</v>
      </c>
      <c r="Z876">
        <f>IF(ISBLANK(O876),-1,COUNTIF(all_tags[],O876)-COUNTIF(all_tags[category],O876))</f>
        <v>-1</v>
      </c>
      <c r="AB876" t="str">
        <f>Table5[[#This Row],[link_id]]</f>
        <v>L01800</v>
      </c>
      <c r="AC876" s="5" t="str">
        <f>_xlfn.TEXTJOIN("#",TRUE,
IFERROR(VLOOKUP($F876,all_tags[format],1,FALSE),""),
IFERROR(VLOOKUP($G876,all_tags[format],1,FALSE),""),
IFERROR(VLOOKUP($H876,all_tags[format],1,FALSE),""),
IFERROR(VLOOKUP($I876,all_tags[format],1,FALSE),""),
IFERROR(VLOOKUP($J876,all_tags[format],1,FALSE),""),
IFERROR(VLOOKUP($K876,all_tags[format],1,FALSE),""),
IFERROR(VLOOKUP($L876,all_tags[format],1,FALSE),""),
IFERROR(VLOOKUP($M876,all_tags[format],1,FALSE),""),
IFERROR(VLOOKUP($N876,all_tags[format],1,FALSE),""),
IFERROR(VLOOKUP($O876,all_tags[format],1,FALSE),"")
)</f>
        <v>post</v>
      </c>
      <c r="AD876" s="5" t="str">
        <f>_xlfn.TEXTJOIN("#",TRUE,
IFERROR(VLOOKUP($F876,all_tags[type],1,FALSE),""),
IFERROR(VLOOKUP($G876,all_tags[type],1,FALSE),""),
IFERROR(VLOOKUP($H876,all_tags[type],1,FALSE),""),
IFERROR(VLOOKUP($I876,all_tags[type],1,FALSE),""),
IFERROR(VLOOKUP($J876,all_tags[type],1,FALSE),""),
IFERROR(VLOOKUP($K876,all_tags[type],1,FALSE),""),
IFERROR(VLOOKUP($L876,all_tags[type],1,FALSE),""),
IFERROR(VLOOKUP($M876,all_tags[type],1,FALSE),""),
IFERROR(VLOOKUP($N876,all_tags[type],1,FALSE),""),
IFERROR(VLOOKUP($O876,all_tags[type],1,FALSE),"")
)</f>
        <v/>
      </c>
      <c r="AE876" s="5" t="str">
        <f>_xlfn.TEXTJOIN("#",TRUE,
IFERROR(VLOOKUP($F876,all_tags[level],1,FALSE),""),
IFERROR(VLOOKUP($G876,all_tags[level],1,FALSE),""),
IFERROR(VLOOKUP($H876,all_tags[level],1,FALSE),""),
IFERROR(VLOOKUP($I876,all_tags[level],1,FALSE),""),
IFERROR(VLOOKUP($J876,all_tags[level],1,FALSE),""),
IFERROR(VLOOKUP($K876,all_tags[level],1,FALSE),""),
IFERROR(VLOOKUP($L876,all_tags[level],1,FALSE),""),
IFERROR(VLOOKUP($M876,all_tags[level],1,FALSE),""),
IFERROR(VLOOKUP($N876,all_tags[level],1,FALSE),""),
IFERROR(VLOOKUP($O876,all_tags[level],1,FALSE),"")
)</f>
        <v/>
      </c>
      <c r="AF876" s="5" t="str">
        <f>_xlfn.TEXTJOIN("#",TRUE,
IFERROR(VLOOKUP($F876,all_tags[style],1,FALSE),""),
IFERROR(VLOOKUP($G876,all_tags[style],1,FALSE),""),
IFERROR(VLOOKUP($H876,all_tags[style],1,FALSE),""),
IFERROR(VLOOKUP($I876,all_tags[style],1,FALSE),""),
IFERROR(VLOOKUP($J876,all_tags[style],1,FALSE),""),
IFERROR(VLOOKUP($K876,all_tags[style],1,FALSE),""),
IFERROR(VLOOKUP($L876,all_tags[style],1,FALSE),""),
IFERROR(VLOOKUP($M876,all_tags[style],1,FALSE),""),
IFERROR(VLOOKUP($N876,all_tags[style],1,FALSE),""),
IFERROR(VLOOKUP($O876,all_tags[style],1,FALSE),"")
)</f>
        <v>dubious</v>
      </c>
      <c r="AG876" s="5" t="str">
        <f>_xlfn.TEXTJOIN("#",TRUE,
IFERROR(VLOOKUP($F876,all_tags[theme],1,FALSE),""),
IFERROR(VLOOKUP($G876,all_tags[theme],1,FALSE),""),
IFERROR(VLOOKUP($H876,all_tags[theme],1,FALSE),""),
IFERROR(VLOOKUP($I876,all_tags[theme],1,FALSE),""),
IFERROR(VLOOKUP($J876,all_tags[theme],1,FALSE),""),
IFERROR(VLOOKUP($K876,all_tags[theme],1,FALSE),""),
IFERROR(VLOOKUP($L876,all_tags[theme],1,FALSE),""),
IFERROR(VLOOKUP($M876,all_tags[theme],1,FALSE),""),
IFERROR(VLOOKUP($N876,all_tags[theme],1,FALSE),""),
IFERROR(VLOOKUP($O876,all_tags[theme],1,FALSE),"")
)</f>
        <v>data-science</v>
      </c>
      <c r="AH876" s="5" t="str">
        <f>_xlfn.TEXTJOIN("#",TRUE,
IFERROR(VLOOKUP($F876,all_tags[topic],1,FALSE),""),
IFERROR(VLOOKUP($G876,all_tags[topic],1,FALSE),""),
IFERROR(VLOOKUP($H876,all_tags[topic],1,FALSE),""),
IFERROR(VLOOKUP($I876,all_tags[topic],1,FALSE),""),
IFERROR(VLOOKUP($J876,all_tags[topic],1,FALSE),""),
IFERROR(VLOOKUP($K876,all_tags[topic],1,FALSE),""),
IFERROR(VLOOKUP($L876,all_tags[topic],1,FALSE),""),
IFERROR(VLOOKUP($M876,all_tags[topic],1,FALSE),""),
IFERROR(VLOOKUP($N876,all_tags[topic],1,FALSE),""),
IFERROR(VLOOKUP($O876,all_tags[topic],1,FALSE),"")
)</f>
        <v/>
      </c>
      <c r="AI876" s="5" t="str">
        <f>_xlfn.TEXTJOIN("#",TRUE,
IFERROR(VLOOKUP($F876,all_tags[area],1,FALSE),""),
IFERROR(VLOOKUP($G876,all_tags[area],1,FALSE),""),
IFERROR(VLOOKUP($H876,all_tags[area],1,FALSE),""),
IFERROR(VLOOKUP($I876,all_tags[area],1,FALSE),""),
IFERROR(VLOOKUP($J876,all_tags[area],1,FALSE),""),
IFERROR(VLOOKUP($K876,all_tags[area],1,FALSE),""),
IFERROR(VLOOKUP($L876,all_tags[area],1,FALSE),""),
IFERROR(VLOOKUP($M876,all_tags[area],1,FALSE),""),
IFERROR(VLOOKUP($N876,all_tags[area],1,FALSE),""),
IFERROR(VLOOKUP($O876,all_tags[area],1,FALSE),"")
)</f>
        <v>data-driven</v>
      </c>
      <c r="AJ876" s="5" t="str">
        <f>_xlfn.TEXTJOIN("#",TRUE,
IFERROR(VLOOKUP($F876,all_tags[technology],1,FALSE),""),
IFERROR(VLOOKUP($G876,all_tags[technology],1,FALSE),""),
IFERROR(VLOOKUP($H876,all_tags[technology],1,FALSE),""),
IFERROR(VLOOKUP($I876,all_tags[technology],1,FALSE),""),
IFERROR(VLOOKUP($J876,all_tags[technology],1,FALSE),""),
IFERROR(VLOOKUP($K876,all_tags[technology],1,FALSE),""),
IFERROR(VLOOKUP($L876,all_tags[technology],1,FALSE),""),
IFERROR(VLOOKUP($M876,all_tags[technology],1,FALSE),""),
IFERROR(VLOOKUP($N876,all_tags[technology],1,FALSE),""),
IFERROR(VLOOKUP($O876,all_tags[technology],1,FALSE),"")
)</f>
        <v/>
      </c>
      <c r="AK876" s="5" t="str">
        <f>_xlfn.TEXTJOIN("#",TRUE,
IFERROR(VLOOKUP($F876,all_tags[other],1,FALSE),""),
IFERROR(VLOOKUP($G876,all_tags[other],1,FALSE),""),
IFERROR(VLOOKUP($H876,all_tags[other],1,FALSE),""),
IFERROR(VLOOKUP($I876,all_tags[other],1,FALSE),""),
IFERROR(VLOOKUP($J876,all_tags[other],1,FALSE),""),
IFERROR(VLOOKUP($K876,all_tags[other],1,FALSE),""),
IFERROR(VLOOKUP($L876,all_tags[other],1,FALSE),""),
IFERROR(VLOOKUP($M876,all_tags[other],1,FALSE),""),
IFERROR(VLOOKUP($N876,all_tags[other],1,FALSE),""),
IFERROR(VLOOKUP($O876,all_tags[other],1,FALSE),"")
)</f>
        <v/>
      </c>
      <c r="AL876" t="str">
        <f t="shared" si="13"/>
        <v>post;dubious;data-science;data-driven</v>
      </c>
    </row>
    <row r="877" spans="1:38" x14ac:dyDescent="0.25">
      <c r="A877" t="str">
        <f>source_data[[#This Row],[link_id]]</f>
        <v>L01801</v>
      </c>
      <c r="B877" t="str">
        <f>source_data[[#This Row],[link]]</f>
        <v>https://theprint.in/science/white-rice-linked-to-diabetes-especially-in-south-asia-says-21-nation-study-done-over-10-yrs/496879/</v>
      </c>
      <c r="C877" t="str">
        <f>source_data[[#This Row],[article_title]]</f>
        <v>White rice linked to diabetes, especially in South Asia, says 21-nation study done over 10 yrs</v>
      </c>
      <c r="D877" t="str">
        <f>source_data[[#This Row],[concatenate]]</f>
        <v>research;statistics;press</v>
      </c>
      <c r="E877">
        <f>source_data[[#This Row],[tag_count]]</f>
        <v>4</v>
      </c>
      <c r="F877" t="str" cm="1">
        <f t="array" ref="F877:H877">_xlfn.TEXTSPLIT(Table5[[#This Row],[concatenate]],";")</f>
        <v>research</v>
      </c>
      <c r="G877" t="str">
        <v>statistics</v>
      </c>
      <c r="H877" t="str">
        <v>press</v>
      </c>
      <c r="Q877">
        <f>IF(ISBLANK(F877),-1,COUNTIF(all_tags[],F877)-COUNTIF(all_tags[category],F877))</f>
        <v>1</v>
      </c>
      <c r="R877">
        <f>IF(ISBLANK(G877),-1,COUNTIF(all_tags[],G877)-COUNTIF(all_tags[category],G877))</f>
        <v>1</v>
      </c>
      <c r="S877">
        <f>IF(ISBLANK(H877),-1,COUNTIF(all_tags[],H877)-COUNTIF(all_tags[category],H877))</f>
        <v>1</v>
      </c>
      <c r="T877">
        <f>IF(ISBLANK(I877),-1,COUNTIF(all_tags[],I877)-COUNTIF(all_tags[category],I877))</f>
        <v>-1</v>
      </c>
      <c r="U877">
        <f>IF(ISBLANK(J877),-1,COUNTIF(all_tags[],J877)-COUNTIF(all_tags[category],J877))</f>
        <v>-1</v>
      </c>
      <c r="V877">
        <f>IF(ISBLANK(K877),-1,COUNTIF(all_tags[],K877)-COUNTIF(all_tags[category],K877))</f>
        <v>-1</v>
      </c>
      <c r="W877">
        <f>IF(ISBLANK(L877),-1,COUNTIF(all_tags[],L877)-COUNTIF(all_tags[category],L877))</f>
        <v>-1</v>
      </c>
      <c r="X877">
        <f>IF(ISBLANK(M877),-1,COUNTIF(all_tags[],M877)-COUNTIF(all_tags[category],M877))</f>
        <v>-1</v>
      </c>
      <c r="Y877">
        <f>IF(ISBLANK(N877),-1,COUNTIF(all_tags[],N877)-COUNTIF(all_tags[category],N877))</f>
        <v>-1</v>
      </c>
      <c r="Z877">
        <f>IF(ISBLANK(O877),-1,COUNTIF(all_tags[],O877)-COUNTIF(all_tags[category],O877))</f>
        <v>-1</v>
      </c>
      <c r="AB877" t="str">
        <f>Table5[[#This Row],[link_id]]</f>
        <v>L01801</v>
      </c>
      <c r="AC877" s="5" t="str">
        <f>_xlfn.TEXTJOIN("#",TRUE,
IFERROR(VLOOKUP($F877,all_tags[format],1,FALSE),""),
IFERROR(VLOOKUP($G877,all_tags[format],1,FALSE),""),
IFERROR(VLOOKUP($H877,all_tags[format],1,FALSE),""),
IFERROR(VLOOKUP($I877,all_tags[format],1,FALSE),""),
IFERROR(VLOOKUP($J877,all_tags[format],1,FALSE),""),
IFERROR(VLOOKUP($K877,all_tags[format],1,FALSE),""),
IFERROR(VLOOKUP($L877,all_tags[format],1,FALSE),""),
IFERROR(VLOOKUP($M877,all_tags[format],1,FALSE),""),
IFERROR(VLOOKUP($N877,all_tags[format],1,FALSE),""),
IFERROR(VLOOKUP($O877,all_tags[format],1,FALSE),"")
)</f>
        <v/>
      </c>
      <c r="AD877" s="5" t="str">
        <f>_xlfn.TEXTJOIN("#",TRUE,
IFERROR(VLOOKUP($F877,all_tags[type],1,FALSE),""),
IFERROR(VLOOKUP($G877,all_tags[type],1,FALSE),""),
IFERROR(VLOOKUP($H877,all_tags[type],1,FALSE),""),
IFERROR(VLOOKUP($I877,all_tags[type],1,FALSE),""),
IFERROR(VLOOKUP($J877,all_tags[type],1,FALSE),""),
IFERROR(VLOOKUP($K877,all_tags[type],1,FALSE),""),
IFERROR(VLOOKUP($L877,all_tags[type],1,FALSE),""),
IFERROR(VLOOKUP($M877,all_tags[type],1,FALSE),""),
IFERROR(VLOOKUP($N877,all_tags[type],1,FALSE),""),
IFERROR(VLOOKUP($O877,all_tags[type],1,FALSE),"")
)</f>
        <v>research</v>
      </c>
      <c r="AE877" s="5" t="str">
        <f>_xlfn.TEXTJOIN("#",TRUE,
IFERROR(VLOOKUP($F877,all_tags[level],1,FALSE),""),
IFERROR(VLOOKUP($G877,all_tags[level],1,FALSE),""),
IFERROR(VLOOKUP($H877,all_tags[level],1,FALSE),""),
IFERROR(VLOOKUP($I877,all_tags[level],1,FALSE),""),
IFERROR(VLOOKUP($J877,all_tags[level],1,FALSE),""),
IFERROR(VLOOKUP($K877,all_tags[level],1,FALSE),""),
IFERROR(VLOOKUP($L877,all_tags[level],1,FALSE),""),
IFERROR(VLOOKUP($M877,all_tags[level],1,FALSE),""),
IFERROR(VLOOKUP($N877,all_tags[level],1,FALSE),""),
IFERROR(VLOOKUP($O877,all_tags[level],1,FALSE),"")
)</f>
        <v/>
      </c>
      <c r="AF877" s="5" t="str">
        <f>_xlfn.TEXTJOIN("#",TRUE,
IFERROR(VLOOKUP($F877,all_tags[style],1,FALSE),""),
IFERROR(VLOOKUP($G877,all_tags[style],1,FALSE),""),
IFERROR(VLOOKUP($H877,all_tags[style],1,FALSE),""),
IFERROR(VLOOKUP($I877,all_tags[style],1,FALSE),""),
IFERROR(VLOOKUP($J877,all_tags[style],1,FALSE),""),
IFERROR(VLOOKUP($K877,all_tags[style],1,FALSE),""),
IFERROR(VLOOKUP($L877,all_tags[style],1,FALSE),""),
IFERROR(VLOOKUP($M877,all_tags[style],1,FALSE),""),
IFERROR(VLOOKUP($N877,all_tags[style],1,FALSE),""),
IFERROR(VLOOKUP($O877,all_tags[style],1,FALSE),"")
)</f>
        <v/>
      </c>
      <c r="AG877" s="5" t="str">
        <f>_xlfn.TEXTJOIN("#",TRUE,
IFERROR(VLOOKUP($F877,all_tags[theme],1,FALSE),""),
IFERROR(VLOOKUP($G877,all_tags[theme],1,FALSE),""),
IFERROR(VLOOKUP($H877,all_tags[theme],1,FALSE),""),
IFERROR(VLOOKUP($I877,all_tags[theme],1,FALSE),""),
IFERROR(VLOOKUP($J877,all_tags[theme],1,FALSE),""),
IFERROR(VLOOKUP($K877,all_tags[theme],1,FALSE),""),
IFERROR(VLOOKUP($L877,all_tags[theme],1,FALSE),""),
IFERROR(VLOOKUP($M877,all_tags[theme],1,FALSE),""),
IFERROR(VLOOKUP($N877,all_tags[theme],1,FALSE),""),
IFERROR(VLOOKUP($O877,all_tags[theme],1,FALSE),"")
)</f>
        <v/>
      </c>
      <c r="AH877" s="5" t="str">
        <f>_xlfn.TEXTJOIN("#",TRUE,
IFERROR(VLOOKUP($F877,all_tags[topic],1,FALSE),""),
IFERROR(VLOOKUP($G877,all_tags[topic],1,FALSE),""),
IFERROR(VLOOKUP($H877,all_tags[topic],1,FALSE),""),
IFERROR(VLOOKUP($I877,all_tags[topic],1,FALSE),""),
IFERROR(VLOOKUP($J877,all_tags[topic],1,FALSE),""),
IFERROR(VLOOKUP($K877,all_tags[topic],1,FALSE),""),
IFERROR(VLOOKUP($L877,all_tags[topic],1,FALSE),""),
IFERROR(VLOOKUP($M877,all_tags[topic],1,FALSE),""),
IFERROR(VLOOKUP($N877,all_tags[topic],1,FALSE),""),
IFERROR(VLOOKUP($O877,all_tags[topic],1,FALSE),"")
)</f>
        <v/>
      </c>
      <c r="AI877" s="5" t="str">
        <f>_xlfn.TEXTJOIN("#",TRUE,
IFERROR(VLOOKUP($F877,all_tags[area],1,FALSE),""),
IFERROR(VLOOKUP($G877,all_tags[area],1,FALSE),""),
IFERROR(VLOOKUP($H877,all_tags[area],1,FALSE),""),
IFERROR(VLOOKUP($I877,all_tags[area],1,FALSE),""),
IFERROR(VLOOKUP($J877,all_tags[area],1,FALSE),""),
IFERROR(VLOOKUP($K877,all_tags[area],1,FALSE),""),
IFERROR(VLOOKUP($L877,all_tags[area],1,FALSE),""),
IFERROR(VLOOKUP($M877,all_tags[area],1,FALSE),""),
IFERROR(VLOOKUP($N877,all_tags[area],1,FALSE),""),
IFERROR(VLOOKUP($O877,all_tags[area],1,FALSE),"")
)</f>
        <v>statistics</v>
      </c>
      <c r="AJ877" s="5" t="str">
        <f>_xlfn.TEXTJOIN("#",TRUE,
IFERROR(VLOOKUP($F877,all_tags[technology],1,FALSE),""),
IFERROR(VLOOKUP($G877,all_tags[technology],1,FALSE),""),
IFERROR(VLOOKUP($H877,all_tags[technology],1,FALSE),""),
IFERROR(VLOOKUP($I877,all_tags[technology],1,FALSE),""),
IFERROR(VLOOKUP($J877,all_tags[technology],1,FALSE),""),
IFERROR(VLOOKUP($K877,all_tags[technology],1,FALSE),""),
IFERROR(VLOOKUP($L877,all_tags[technology],1,FALSE),""),
IFERROR(VLOOKUP($M877,all_tags[technology],1,FALSE),""),
IFERROR(VLOOKUP($N877,all_tags[technology],1,FALSE),""),
IFERROR(VLOOKUP($O877,all_tags[technology],1,FALSE),"")
)</f>
        <v/>
      </c>
      <c r="AK877" s="5" t="str">
        <f>_xlfn.TEXTJOIN("#",TRUE,
IFERROR(VLOOKUP($F877,all_tags[other],1,FALSE),""),
IFERROR(VLOOKUP($G877,all_tags[other],1,FALSE),""),
IFERROR(VLOOKUP($H877,all_tags[other],1,FALSE),""),
IFERROR(VLOOKUP($I877,all_tags[other],1,FALSE),""),
IFERROR(VLOOKUP($J877,all_tags[other],1,FALSE),""),
IFERROR(VLOOKUP($K877,all_tags[other],1,FALSE),""),
IFERROR(VLOOKUP($L877,all_tags[other],1,FALSE),""),
IFERROR(VLOOKUP($M877,all_tags[other],1,FALSE),""),
IFERROR(VLOOKUP($N877,all_tags[other],1,FALSE),""),
IFERROR(VLOOKUP($O877,all_tags[other],1,FALSE),"")
)</f>
        <v>press</v>
      </c>
      <c r="AL877" t="str">
        <f t="shared" si="13"/>
        <v>research;statistics;press</v>
      </c>
    </row>
    <row r="878" spans="1:38" x14ac:dyDescent="0.25">
      <c r="A878" t="str">
        <f>source_data[[#This Row],[link_id]]</f>
        <v>L01802</v>
      </c>
      <c r="B878" t="str">
        <f>source_data[[#This Row],[link]]</f>
        <v>https://www.scientificamerican.com/article/the-idea-that-a-scientific-theory-can-be-falsified-is-a-myth/</v>
      </c>
      <c r="C878" t="str">
        <f>source_data[[#This Row],[article_title]]</f>
        <v>The Idea That a Scientific Theory Can Be ‘Falsified’ Is a Myth</v>
      </c>
      <c r="D878" t="str">
        <f>source_data[[#This Row],[concatenate]]</f>
        <v>advice;methodology;science</v>
      </c>
      <c r="E878">
        <f>source_data[[#This Row],[tag_count]]</f>
        <v>4</v>
      </c>
      <c r="F878" t="str" cm="1">
        <f t="array" ref="F878:H878">_xlfn.TEXTSPLIT(Table5[[#This Row],[concatenate]],";")</f>
        <v>advice</v>
      </c>
      <c r="G878" t="str">
        <v>methodology</v>
      </c>
      <c r="H878" t="str">
        <v>science</v>
      </c>
      <c r="Q878">
        <f>IF(ISBLANK(F878),-1,COUNTIF(all_tags[],F878)-COUNTIF(all_tags[category],F878))</f>
        <v>1</v>
      </c>
      <c r="R878">
        <f>IF(ISBLANK(G878),-1,COUNTIF(all_tags[],G878)-COUNTIF(all_tags[category],G878))</f>
        <v>1</v>
      </c>
      <c r="S878">
        <f>IF(ISBLANK(H878),-1,COUNTIF(all_tags[],H878)-COUNTIF(all_tags[category],H878))</f>
        <v>1</v>
      </c>
      <c r="T878">
        <f>IF(ISBLANK(I878),-1,COUNTIF(all_tags[],I878)-COUNTIF(all_tags[category],I878))</f>
        <v>-1</v>
      </c>
      <c r="U878">
        <f>IF(ISBLANK(J878),-1,COUNTIF(all_tags[],J878)-COUNTIF(all_tags[category],J878))</f>
        <v>-1</v>
      </c>
      <c r="V878">
        <f>IF(ISBLANK(K878),-1,COUNTIF(all_tags[],K878)-COUNTIF(all_tags[category],K878))</f>
        <v>-1</v>
      </c>
      <c r="W878">
        <f>IF(ISBLANK(L878),-1,COUNTIF(all_tags[],L878)-COUNTIF(all_tags[category],L878))</f>
        <v>-1</v>
      </c>
      <c r="X878">
        <f>IF(ISBLANK(M878),-1,COUNTIF(all_tags[],M878)-COUNTIF(all_tags[category],M878))</f>
        <v>-1</v>
      </c>
      <c r="Y878">
        <f>IF(ISBLANK(N878),-1,COUNTIF(all_tags[],N878)-COUNTIF(all_tags[category],N878))</f>
        <v>-1</v>
      </c>
      <c r="Z878">
        <f>IF(ISBLANK(O878),-1,COUNTIF(all_tags[],O878)-COUNTIF(all_tags[category],O878))</f>
        <v>-1</v>
      </c>
      <c r="AB878" t="str">
        <f>Table5[[#This Row],[link_id]]</f>
        <v>L01802</v>
      </c>
      <c r="AC878" s="5" t="str">
        <f>_xlfn.TEXTJOIN("#",TRUE,
IFERROR(VLOOKUP($F878,all_tags[format],1,FALSE),""),
IFERROR(VLOOKUP($G878,all_tags[format],1,FALSE),""),
IFERROR(VLOOKUP($H878,all_tags[format],1,FALSE),""),
IFERROR(VLOOKUP($I878,all_tags[format],1,FALSE),""),
IFERROR(VLOOKUP($J878,all_tags[format],1,FALSE),""),
IFERROR(VLOOKUP($K878,all_tags[format],1,FALSE),""),
IFERROR(VLOOKUP($L878,all_tags[format],1,FALSE),""),
IFERROR(VLOOKUP($M878,all_tags[format],1,FALSE),""),
IFERROR(VLOOKUP($N878,all_tags[format],1,FALSE),""),
IFERROR(VLOOKUP($O878,all_tags[format],1,FALSE),"")
)</f>
        <v/>
      </c>
      <c r="AD878" s="5" t="str">
        <f>_xlfn.TEXTJOIN("#",TRUE,
IFERROR(VLOOKUP($F878,all_tags[type],1,FALSE),""),
IFERROR(VLOOKUP($G878,all_tags[type],1,FALSE),""),
IFERROR(VLOOKUP($H878,all_tags[type],1,FALSE),""),
IFERROR(VLOOKUP($I878,all_tags[type],1,FALSE),""),
IFERROR(VLOOKUP($J878,all_tags[type],1,FALSE),""),
IFERROR(VLOOKUP($K878,all_tags[type],1,FALSE),""),
IFERROR(VLOOKUP($L878,all_tags[type],1,FALSE),""),
IFERROR(VLOOKUP($M878,all_tags[type],1,FALSE),""),
IFERROR(VLOOKUP($N878,all_tags[type],1,FALSE),""),
IFERROR(VLOOKUP($O878,all_tags[type],1,FALSE),"")
)</f>
        <v>advice</v>
      </c>
      <c r="AE878" s="5" t="str">
        <f>_xlfn.TEXTJOIN("#",TRUE,
IFERROR(VLOOKUP($F878,all_tags[level],1,FALSE),""),
IFERROR(VLOOKUP($G878,all_tags[level],1,FALSE),""),
IFERROR(VLOOKUP($H878,all_tags[level],1,FALSE),""),
IFERROR(VLOOKUP($I878,all_tags[level],1,FALSE),""),
IFERROR(VLOOKUP($J878,all_tags[level],1,FALSE),""),
IFERROR(VLOOKUP($K878,all_tags[level],1,FALSE),""),
IFERROR(VLOOKUP($L878,all_tags[level],1,FALSE),""),
IFERROR(VLOOKUP($M878,all_tags[level],1,FALSE),""),
IFERROR(VLOOKUP($N878,all_tags[level],1,FALSE),""),
IFERROR(VLOOKUP($O878,all_tags[level],1,FALSE),"")
)</f>
        <v/>
      </c>
      <c r="AF878" s="5" t="str">
        <f>_xlfn.TEXTJOIN("#",TRUE,
IFERROR(VLOOKUP($F878,all_tags[style],1,FALSE),""),
IFERROR(VLOOKUP($G878,all_tags[style],1,FALSE),""),
IFERROR(VLOOKUP($H878,all_tags[style],1,FALSE),""),
IFERROR(VLOOKUP($I878,all_tags[style],1,FALSE),""),
IFERROR(VLOOKUP($J878,all_tags[style],1,FALSE),""),
IFERROR(VLOOKUP($K878,all_tags[style],1,FALSE),""),
IFERROR(VLOOKUP($L878,all_tags[style],1,FALSE),""),
IFERROR(VLOOKUP($M878,all_tags[style],1,FALSE),""),
IFERROR(VLOOKUP($N878,all_tags[style],1,FALSE),""),
IFERROR(VLOOKUP($O878,all_tags[style],1,FALSE),"")
)</f>
        <v/>
      </c>
      <c r="AG878" s="5" t="str">
        <f>_xlfn.TEXTJOIN("#",TRUE,
IFERROR(VLOOKUP($F878,all_tags[theme],1,FALSE),""),
IFERROR(VLOOKUP($G878,all_tags[theme],1,FALSE),""),
IFERROR(VLOOKUP($H878,all_tags[theme],1,FALSE),""),
IFERROR(VLOOKUP($I878,all_tags[theme],1,FALSE),""),
IFERROR(VLOOKUP($J878,all_tags[theme],1,FALSE),""),
IFERROR(VLOOKUP($K878,all_tags[theme],1,FALSE),""),
IFERROR(VLOOKUP($L878,all_tags[theme],1,FALSE),""),
IFERROR(VLOOKUP($M878,all_tags[theme],1,FALSE),""),
IFERROR(VLOOKUP($N878,all_tags[theme],1,FALSE),""),
IFERROR(VLOOKUP($O878,all_tags[theme],1,FALSE),"")
)</f>
        <v/>
      </c>
      <c r="AH878" s="5" t="str">
        <f>_xlfn.TEXTJOIN("#",TRUE,
IFERROR(VLOOKUP($F878,all_tags[topic],1,FALSE),""),
IFERROR(VLOOKUP($G878,all_tags[topic],1,FALSE),""),
IFERROR(VLOOKUP($H878,all_tags[topic],1,FALSE),""),
IFERROR(VLOOKUP($I878,all_tags[topic],1,FALSE),""),
IFERROR(VLOOKUP($J878,all_tags[topic],1,FALSE),""),
IFERROR(VLOOKUP($K878,all_tags[topic],1,FALSE),""),
IFERROR(VLOOKUP($L878,all_tags[topic],1,FALSE),""),
IFERROR(VLOOKUP($M878,all_tags[topic],1,FALSE),""),
IFERROR(VLOOKUP($N878,all_tags[topic],1,FALSE),""),
IFERROR(VLOOKUP($O878,all_tags[topic],1,FALSE),"")
)</f>
        <v>methodology</v>
      </c>
      <c r="AI878" s="5" t="str">
        <f>_xlfn.TEXTJOIN("#",TRUE,
IFERROR(VLOOKUP($F878,all_tags[area],1,FALSE),""),
IFERROR(VLOOKUP($G878,all_tags[area],1,FALSE),""),
IFERROR(VLOOKUP($H878,all_tags[area],1,FALSE),""),
IFERROR(VLOOKUP($I878,all_tags[area],1,FALSE),""),
IFERROR(VLOOKUP($J878,all_tags[area],1,FALSE),""),
IFERROR(VLOOKUP($K878,all_tags[area],1,FALSE),""),
IFERROR(VLOOKUP($L878,all_tags[area],1,FALSE),""),
IFERROR(VLOOKUP($M878,all_tags[area],1,FALSE),""),
IFERROR(VLOOKUP($N878,all_tags[area],1,FALSE),""),
IFERROR(VLOOKUP($O878,all_tags[area],1,FALSE),"")
)</f>
        <v/>
      </c>
      <c r="AJ878" s="5" t="str">
        <f>_xlfn.TEXTJOIN("#",TRUE,
IFERROR(VLOOKUP($F878,all_tags[technology],1,FALSE),""),
IFERROR(VLOOKUP($G878,all_tags[technology],1,FALSE),""),
IFERROR(VLOOKUP($H878,all_tags[technology],1,FALSE),""),
IFERROR(VLOOKUP($I878,all_tags[technology],1,FALSE),""),
IFERROR(VLOOKUP($J878,all_tags[technology],1,FALSE),""),
IFERROR(VLOOKUP($K878,all_tags[technology],1,FALSE),""),
IFERROR(VLOOKUP($L878,all_tags[technology],1,FALSE),""),
IFERROR(VLOOKUP($M878,all_tags[technology],1,FALSE),""),
IFERROR(VLOOKUP($N878,all_tags[technology],1,FALSE),""),
IFERROR(VLOOKUP($O878,all_tags[technology],1,FALSE),"")
)</f>
        <v/>
      </c>
      <c r="AK878" s="5" t="str">
        <f>_xlfn.TEXTJOIN("#",TRUE,
IFERROR(VLOOKUP($F878,all_tags[other],1,FALSE),""),
IFERROR(VLOOKUP($G878,all_tags[other],1,FALSE),""),
IFERROR(VLOOKUP($H878,all_tags[other],1,FALSE),""),
IFERROR(VLOOKUP($I878,all_tags[other],1,FALSE),""),
IFERROR(VLOOKUP($J878,all_tags[other],1,FALSE),""),
IFERROR(VLOOKUP($K878,all_tags[other],1,FALSE),""),
IFERROR(VLOOKUP($L878,all_tags[other],1,FALSE),""),
IFERROR(VLOOKUP($M878,all_tags[other],1,FALSE),""),
IFERROR(VLOOKUP($N878,all_tags[other],1,FALSE),""),
IFERROR(VLOOKUP($O878,all_tags[other],1,FALSE),"")
)</f>
        <v>science</v>
      </c>
      <c r="AL878" t="str">
        <f t="shared" si="13"/>
        <v>advice;methodology;science</v>
      </c>
    </row>
    <row r="879" spans="1:38" x14ac:dyDescent="0.25">
      <c r="A879" t="str">
        <f>source_data[[#This Row],[link_id]]</f>
        <v>L01803</v>
      </c>
      <c r="B879" t="str">
        <f>source_data[[#This Row],[link]]</f>
        <v>https://www.inferentialthinking.com/chapters/intro.html</v>
      </c>
      <c r="C879" t="str">
        <f>source_data[[#This Row],[article_title]]</f>
        <v>Computational and Inferential Thinking: The Foundations of Data Science, 2nd Edition</v>
      </c>
      <c r="D879" t="str">
        <f>source_data[[#This Row],[concatenate]]</f>
        <v>book;data-science;theory;practice;statistics;free</v>
      </c>
      <c r="E879">
        <f>source_data[[#This Row],[tag_count]]</f>
        <v>6</v>
      </c>
      <c r="F879" t="str" cm="1">
        <f t="array" ref="F879:K879">_xlfn.TEXTSPLIT(Table5[[#This Row],[concatenate]],";")</f>
        <v>book</v>
      </c>
      <c r="G879" t="str">
        <v>data-science</v>
      </c>
      <c r="H879" t="str">
        <v>theory</v>
      </c>
      <c r="I879" t="str">
        <v>practice</v>
      </c>
      <c r="J879" t="str">
        <v>statistics</v>
      </c>
      <c r="K879" t="str">
        <v>free</v>
      </c>
      <c r="Q879">
        <f>IF(ISBLANK(F879),-1,COUNTIF(all_tags[],F879)-COUNTIF(all_tags[category],F879))</f>
        <v>1</v>
      </c>
      <c r="R879">
        <f>IF(ISBLANK(G879),-1,COUNTIF(all_tags[],G879)-COUNTIF(all_tags[category],G879))</f>
        <v>1</v>
      </c>
      <c r="S879">
        <f>IF(ISBLANK(H879),-1,COUNTIF(all_tags[],H879)-COUNTIF(all_tags[category],H879))</f>
        <v>1</v>
      </c>
      <c r="T879">
        <f>IF(ISBLANK(I879),-1,COUNTIF(all_tags[],I879)-COUNTIF(all_tags[category],I879))</f>
        <v>1</v>
      </c>
      <c r="U879">
        <f>IF(ISBLANK(J879),-1,COUNTIF(all_tags[],J879)-COUNTIF(all_tags[category],J879))</f>
        <v>1</v>
      </c>
      <c r="V879">
        <f>IF(ISBLANK(K879),-1,COUNTIF(all_tags[],K879)-COUNTIF(all_tags[category],K879))</f>
        <v>1</v>
      </c>
      <c r="W879">
        <f>IF(ISBLANK(L879),-1,COUNTIF(all_tags[],L879)-COUNTIF(all_tags[category],L879))</f>
        <v>-1</v>
      </c>
      <c r="X879">
        <f>IF(ISBLANK(M879),-1,COUNTIF(all_tags[],M879)-COUNTIF(all_tags[category],M879))</f>
        <v>-1</v>
      </c>
      <c r="Y879">
        <f>IF(ISBLANK(N879),-1,COUNTIF(all_tags[],N879)-COUNTIF(all_tags[category],N879))</f>
        <v>-1</v>
      </c>
      <c r="Z879">
        <f>IF(ISBLANK(O879),-1,COUNTIF(all_tags[],O879)-COUNTIF(all_tags[category],O879))</f>
        <v>-1</v>
      </c>
      <c r="AB879" t="str">
        <f>Table5[[#This Row],[link_id]]</f>
        <v>L01803</v>
      </c>
      <c r="AC879" s="5" t="str">
        <f>_xlfn.TEXTJOIN("#",TRUE,
IFERROR(VLOOKUP($F879,all_tags[format],1,FALSE),""),
IFERROR(VLOOKUP($G879,all_tags[format],1,FALSE),""),
IFERROR(VLOOKUP($H879,all_tags[format],1,FALSE),""),
IFERROR(VLOOKUP($I879,all_tags[format],1,FALSE),""),
IFERROR(VLOOKUP($J879,all_tags[format],1,FALSE),""),
IFERROR(VLOOKUP($K879,all_tags[format],1,FALSE),""),
IFERROR(VLOOKUP($L879,all_tags[format],1,FALSE),""),
IFERROR(VLOOKUP($M879,all_tags[format],1,FALSE),""),
IFERROR(VLOOKUP($N879,all_tags[format],1,FALSE),""),
IFERROR(VLOOKUP($O879,all_tags[format],1,FALSE),"")
)</f>
        <v>book</v>
      </c>
      <c r="AD879" s="5" t="str">
        <f>_xlfn.TEXTJOIN("#",TRUE,
IFERROR(VLOOKUP($F879,all_tags[type],1,FALSE),""),
IFERROR(VLOOKUP($G879,all_tags[type],1,FALSE),""),
IFERROR(VLOOKUP($H879,all_tags[type],1,FALSE),""),
IFERROR(VLOOKUP($I879,all_tags[type],1,FALSE),""),
IFERROR(VLOOKUP($J879,all_tags[type],1,FALSE),""),
IFERROR(VLOOKUP($K879,all_tags[type],1,FALSE),""),
IFERROR(VLOOKUP($L879,all_tags[type],1,FALSE),""),
IFERROR(VLOOKUP($M879,all_tags[type],1,FALSE),""),
IFERROR(VLOOKUP($N879,all_tags[type],1,FALSE),""),
IFERROR(VLOOKUP($O879,all_tags[type],1,FALSE),"")
)</f>
        <v/>
      </c>
      <c r="AE879" s="5" t="str">
        <f>_xlfn.TEXTJOIN("#",TRUE,
IFERROR(VLOOKUP($F879,all_tags[level],1,FALSE),""),
IFERROR(VLOOKUP($G879,all_tags[level],1,FALSE),""),
IFERROR(VLOOKUP($H879,all_tags[level],1,FALSE),""),
IFERROR(VLOOKUP($I879,all_tags[level],1,FALSE),""),
IFERROR(VLOOKUP($J879,all_tags[level],1,FALSE),""),
IFERROR(VLOOKUP($K879,all_tags[level],1,FALSE),""),
IFERROR(VLOOKUP($L879,all_tags[level],1,FALSE),""),
IFERROR(VLOOKUP($M879,all_tags[level],1,FALSE),""),
IFERROR(VLOOKUP($N879,all_tags[level],1,FALSE),""),
IFERROR(VLOOKUP($O879,all_tags[level],1,FALSE),"")
)</f>
        <v/>
      </c>
      <c r="AF879" s="5" t="str">
        <f>_xlfn.TEXTJOIN("#",TRUE,
IFERROR(VLOOKUP($F879,all_tags[style],1,FALSE),""),
IFERROR(VLOOKUP($G879,all_tags[style],1,FALSE),""),
IFERROR(VLOOKUP($H879,all_tags[style],1,FALSE),""),
IFERROR(VLOOKUP($I879,all_tags[style],1,FALSE),""),
IFERROR(VLOOKUP($J879,all_tags[style],1,FALSE),""),
IFERROR(VLOOKUP($K879,all_tags[style],1,FALSE),""),
IFERROR(VLOOKUP($L879,all_tags[style],1,FALSE),""),
IFERROR(VLOOKUP($M879,all_tags[style],1,FALSE),""),
IFERROR(VLOOKUP($N879,all_tags[style],1,FALSE),""),
IFERROR(VLOOKUP($O879,all_tags[style],1,FALSE),"")
)</f>
        <v/>
      </c>
      <c r="AG879" s="5" t="str">
        <f>_xlfn.TEXTJOIN("#",TRUE,
IFERROR(VLOOKUP($F879,all_tags[theme],1,FALSE),""),
IFERROR(VLOOKUP($G879,all_tags[theme],1,FALSE),""),
IFERROR(VLOOKUP($H879,all_tags[theme],1,FALSE),""),
IFERROR(VLOOKUP($I879,all_tags[theme],1,FALSE),""),
IFERROR(VLOOKUP($J879,all_tags[theme],1,FALSE),""),
IFERROR(VLOOKUP($K879,all_tags[theme],1,FALSE),""),
IFERROR(VLOOKUP($L879,all_tags[theme],1,FALSE),""),
IFERROR(VLOOKUP($M879,all_tags[theme],1,FALSE),""),
IFERROR(VLOOKUP($N879,all_tags[theme],1,FALSE),""),
IFERROR(VLOOKUP($O879,all_tags[theme],1,FALSE),"")
)</f>
        <v>data-science</v>
      </c>
      <c r="AH879" s="5" t="str">
        <f>_xlfn.TEXTJOIN("#",TRUE,
IFERROR(VLOOKUP($F879,all_tags[topic],1,FALSE),""),
IFERROR(VLOOKUP($G879,all_tags[topic],1,FALSE),""),
IFERROR(VLOOKUP($H879,all_tags[topic],1,FALSE),""),
IFERROR(VLOOKUP($I879,all_tags[topic],1,FALSE),""),
IFERROR(VLOOKUP($J879,all_tags[topic],1,FALSE),""),
IFERROR(VLOOKUP($K879,all_tags[topic],1,FALSE),""),
IFERROR(VLOOKUP($L879,all_tags[topic],1,FALSE),""),
IFERROR(VLOOKUP($M879,all_tags[topic],1,FALSE),""),
IFERROR(VLOOKUP($N879,all_tags[topic],1,FALSE),""),
IFERROR(VLOOKUP($O879,all_tags[topic],1,FALSE),"")
)</f>
        <v>theory#practice</v>
      </c>
      <c r="AI879" s="5" t="str">
        <f>_xlfn.TEXTJOIN("#",TRUE,
IFERROR(VLOOKUP($F879,all_tags[area],1,FALSE),""),
IFERROR(VLOOKUP($G879,all_tags[area],1,FALSE),""),
IFERROR(VLOOKUP($H879,all_tags[area],1,FALSE),""),
IFERROR(VLOOKUP($I879,all_tags[area],1,FALSE),""),
IFERROR(VLOOKUP($J879,all_tags[area],1,FALSE),""),
IFERROR(VLOOKUP($K879,all_tags[area],1,FALSE),""),
IFERROR(VLOOKUP($L879,all_tags[area],1,FALSE),""),
IFERROR(VLOOKUP($M879,all_tags[area],1,FALSE),""),
IFERROR(VLOOKUP($N879,all_tags[area],1,FALSE),""),
IFERROR(VLOOKUP($O879,all_tags[area],1,FALSE),"")
)</f>
        <v>statistics</v>
      </c>
      <c r="AJ879" s="5" t="str">
        <f>_xlfn.TEXTJOIN("#",TRUE,
IFERROR(VLOOKUP($F879,all_tags[technology],1,FALSE),""),
IFERROR(VLOOKUP($G879,all_tags[technology],1,FALSE),""),
IFERROR(VLOOKUP($H879,all_tags[technology],1,FALSE),""),
IFERROR(VLOOKUP($I879,all_tags[technology],1,FALSE),""),
IFERROR(VLOOKUP($J879,all_tags[technology],1,FALSE),""),
IFERROR(VLOOKUP($K879,all_tags[technology],1,FALSE),""),
IFERROR(VLOOKUP($L879,all_tags[technology],1,FALSE),""),
IFERROR(VLOOKUP($M879,all_tags[technology],1,FALSE),""),
IFERROR(VLOOKUP($N879,all_tags[technology],1,FALSE),""),
IFERROR(VLOOKUP($O879,all_tags[technology],1,FALSE),"")
)</f>
        <v/>
      </c>
      <c r="AK879" s="5" t="str">
        <f>_xlfn.TEXTJOIN("#",TRUE,
IFERROR(VLOOKUP($F879,all_tags[other],1,FALSE),""),
IFERROR(VLOOKUP($G879,all_tags[other],1,FALSE),""),
IFERROR(VLOOKUP($H879,all_tags[other],1,FALSE),""),
IFERROR(VLOOKUP($I879,all_tags[other],1,FALSE),""),
IFERROR(VLOOKUP($J879,all_tags[other],1,FALSE),""),
IFERROR(VLOOKUP($K879,all_tags[other],1,FALSE),""),
IFERROR(VLOOKUP($L879,all_tags[other],1,FALSE),""),
IFERROR(VLOOKUP($M879,all_tags[other],1,FALSE),""),
IFERROR(VLOOKUP($N879,all_tags[other],1,FALSE),""),
IFERROR(VLOOKUP($O879,all_tags[other],1,FALSE),"")
)</f>
        <v>free</v>
      </c>
      <c r="AL879" t="str">
        <f t="shared" si="13"/>
        <v>book;data-science;theory;practice;statistics;free</v>
      </c>
    </row>
    <row r="880" spans="1:38" x14ac:dyDescent="0.25">
      <c r="A880" t="str">
        <f>source_data[[#This Row],[link_id]]</f>
        <v>L01805</v>
      </c>
      <c r="B880" t="str">
        <f>source_data[[#This Row],[link]]</f>
        <v>https://www.cambridge.org/core/services/aop-cambridge-core/content/view/74C6FD9FEB12038A52A95B9FBCA05A12/S2194588820000111a.pdf/ten_guidelines_for_better_tables.pdf</v>
      </c>
      <c r="C880" t="str">
        <f>source_data[[#This Row],[article_title]]</f>
        <v>Ten Guidelines for Better Tables</v>
      </c>
      <c r="D880" t="str">
        <f>source_data[[#This Row],[concatenate]]</f>
        <v>paper;data-analysis;method;technique;data-processing</v>
      </c>
      <c r="E880">
        <f>source_data[[#This Row],[tag_count]]</f>
        <v>5</v>
      </c>
      <c r="F880" t="str" cm="1">
        <f t="array" ref="F880:J880">_xlfn.TEXTSPLIT(Table5[[#This Row],[concatenate]],";")</f>
        <v>paper</v>
      </c>
      <c r="G880" t="str">
        <v>data-analysis</v>
      </c>
      <c r="H880" t="str">
        <v>method</v>
      </c>
      <c r="I880" t="str">
        <v>technique</v>
      </c>
      <c r="J880" t="str">
        <v>data-processing</v>
      </c>
      <c r="Q880">
        <f>IF(ISBLANK(F880),-1,COUNTIF(all_tags[],F880)-COUNTIF(all_tags[category],F880))</f>
        <v>1</v>
      </c>
      <c r="R880">
        <f>IF(ISBLANK(G880),-1,COUNTIF(all_tags[],G880)-COUNTIF(all_tags[category],G880))</f>
        <v>1</v>
      </c>
      <c r="S880">
        <f>IF(ISBLANK(H880),-1,COUNTIF(all_tags[],H880)-COUNTIF(all_tags[category],H880))</f>
        <v>1</v>
      </c>
      <c r="T880">
        <f>IF(ISBLANK(I880),-1,COUNTIF(all_tags[],I880)-COUNTIF(all_tags[category],I880))</f>
        <v>1</v>
      </c>
      <c r="U880">
        <f>IF(ISBLANK(J880),-1,COUNTIF(all_tags[],J880)-COUNTIF(all_tags[category],J880))</f>
        <v>1</v>
      </c>
      <c r="V880">
        <f>IF(ISBLANK(K880),-1,COUNTIF(all_tags[],K880)-COUNTIF(all_tags[category],K880))</f>
        <v>-1</v>
      </c>
      <c r="W880">
        <f>IF(ISBLANK(L880),-1,COUNTIF(all_tags[],L880)-COUNTIF(all_tags[category],L880))</f>
        <v>-1</v>
      </c>
      <c r="X880">
        <f>IF(ISBLANK(M880),-1,COUNTIF(all_tags[],M880)-COUNTIF(all_tags[category],M880))</f>
        <v>-1</v>
      </c>
      <c r="Y880">
        <f>IF(ISBLANK(N880),-1,COUNTIF(all_tags[],N880)-COUNTIF(all_tags[category],N880))</f>
        <v>-1</v>
      </c>
      <c r="Z880">
        <f>IF(ISBLANK(O880),-1,COUNTIF(all_tags[],O880)-COUNTIF(all_tags[category],O880))</f>
        <v>-1</v>
      </c>
      <c r="AB880" t="str">
        <f>Table5[[#This Row],[link_id]]</f>
        <v>L01805</v>
      </c>
      <c r="AC880" s="5" t="str">
        <f>_xlfn.TEXTJOIN("#",TRUE,
IFERROR(VLOOKUP($F880,all_tags[format],1,FALSE),""),
IFERROR(VLOOKUP($G880,all_tags[format],1,FALSE),""),
IFERROR(VLOOKUP($H880,all_tags[format],1,FALSE),""),
IFERROR(VLOOKUP($I880,all_tags[format],1,FALSE),""),
IFERROR(VLOOKUP($J880,all_tags[format],1,FALSE),""),
IFERROR(VLOOKUP($K880,all_tags[format],1,FALSE),""),
IFERROR(VLOOKUP($L880,all_tags[format],1,FALSE),""),
IFERROR(VLOOKUP($M880,all_tags[format],1,FALSE),""),
IFERROR(VLOOKUP($N880,all_tags[format],1,FALSE),""),
IFERROR(VLOOKUP($O880,all_tags[format],1,FALSE),"")
)</f>
        <v>paper</v>
      </c>
      <c r="AD880" s="5" t="str">
        <f>_xlfn.TEXTJOIN("#",TRUE,
IFERROR(VLOOKUP($F880,all_tags[type],1,FALSE),""),
IFERROR(VLOOKUP($G880,all_tags[type],1,FALSE),""),
IFERROR(VLOOKUP($H880,all_tags[type],1,FALSE),""),
IFERROR(VLOOKUP($I880,all_tags[type],1,FALSE),""),
IFERROR(VLOOKUP($J880,all_tags[type],1,FALSE),""),
IFERROR(VLOOKUP($K880,all_tags[type],1,FALSE),""),
IFERROR(VLOOKUP($L880,all_tags[type],1,FALSE),""),
IFERROR(VLOOKUP($M880,all_tags[type],1,FALSE),""),
IFERROR(VLOOKUP($N880,all_tags[type],1,FALSE),""),
IFERROR(VLOOKUP($O880,all_tags[type],1,FALSE),"")
)</f>
        <v/>
      </c>
      <c r="AE880" s="5" t="str">
        <f>_xlfn.TEXTJOIN("#",TRUE,
IFERROR(VLOOKUP($F880,all_tags[level],1,FALSE),""),
IFERROR(VLOOKUP($G880,all_tags[level],1,FALSE),""),
IFERROR(VLOOKUP($H880,all_tags[level],1,FALSE),""),
IFERROR(VLOOKUP($I880,all_tags[level],1,FALSE),""),
IFERROR(VLOOKUP($J880,all_tags[level],1,FALSE),""),
IFERROR(VLOOKUP($K880,all_tags[level],1,FALSE),""),
IFERROR(VLOOKUP($L880,all_tags[level],1,FALSE),""),
IFERROR(VLOOKUP($M880,all_tags[level],1,FALSE),""),
IFERROR(VLOOKUP($N880,all_tags[level],1,FALSE),""),
IFERROR(VLOOKUP($O880,all_tags[level],1,FALSE),"")
)</f>
        <v/>
      </c>
      <c r="AF880" s="5" t="str">
        <f>_xlfn.TEXTJOIN("#",TRUE,
IFERROR(VLOOKUP($F880,all_tags[style],1,FALSE),""),
IFERROR(VLOOKUP($G880,all_tags[style],1,FALSE),""),
IFERROR(VLOOKUP($H880,all_tags[style],1,FALSE),""),
IFERROR(VLOOKUP($I880,all_tags[style],1,FALSE),""),
IFERROR(VLOOKUP($J880,all_tags[style],1,FALSE),""),
IFERROR(VLOOKUP($K880,all_tags[style],1,FALSE),""),
IFERROR(VLOOKUP($L880,all_tags[style],1,FALSE),""),
IFERROR(VLOOKUP($M880,all_tags[style],1,FALSE),""),
IFERROR(VLOOKUP($N880,all_tags[style],1,FALSE),""),
IFERROR(VLOOKUP($O880,all_tags[style],1,FALSE),"")
)</f>
        <v/>
      </c>
      <c r="AG880" s="5" t="str">
        <f>_xlfn.TEXTJOIN("#",TRUE,
IFERROR(VLOOKUP($F880,all_tags[theme],1,FALSE),""),
IFERROR(VLOOKUP($G880,all_tags[theme],1,FALSE),""),
IFERROR(VLOOKUP($H880,all_tags[theme],1,FALSE),""),
IFERROR(VLOOKUP($I880,all_tags[theme],1,FALSE),""),
IFERROR(VLOOKUP($J880,all_tags[theme],1,FALSE),""),
IFERROR(VLOOKUP($K880,all_tags[theme],1,FALSE),""),
IFERROR(VLOOKUP($L880,all_tags[theme],1,FALSE),""),
IFERROR(VLOOKUP($M880,all_tags[theme],1,FALSE),""),
IFERROR(VLOOKUP($N880,all_tags[theme],1,FALSE),""),
IFERROR(VLOOKUP($O880,all_tags[theme],1,FALSE),"")
)</f>
        <v>data-analysis</v>
      </c>
      <c r="AH880" s="5" t="str">
        <f>_xlfn.TEXTJOIN("#",TRUE,
IFERROR(VLOOKUP($F880,all_tags[topic],1,FALSE),""),
IFERROR(VLOOKUP($G880,all_tags[topic],1,FALSE),""),
IFERROR(VLOOKUP($H880,all_tags[topic],1,FALSE),""),
IFERROR(VLOOKUP($I880,all_tags[topic],1,FALSE),""),
IFERROR(VLOOKUP($J880,all_tags[topic],1,FALSE),""),
IFERROR(VLOOKUP($K880,all_tags[topic],1,FALSE),""),
IFERROR(VLOOKUP($L880,all_tags[topic],1,FALSE),""),
IFERROR(VLOOKUP($M880,all_tags[topic],1,FALSE),""),
IFERROR(VLOOKUP($N880,all_tags[topic],1,FALSE),""),
IFERROR(VLOOKUP($O880,all_tags[topic],1,FALSE),"")
)</f>
        <v>method#technique</v>
      </c>
      <c r="AI880" s="5" t="str">
        <f>_xlfn.TEXTJOIN("#",TRUE,
IFERROR(VLOOKUP($F880,all_tags[area],1,FALSE),""),
IFERROR(VLOOKUP($G880,all_tags[area],1,FALSE),""),
IFERROR(VLOOKUP($H880,all_tags[area],1,FALSE),""),
IFERROR(VLOOKUP($I880,all_tags[area],1,FALSE),""),
IFERROR(VLOOKUP($J880,all_tags[area],1,FALSE),""),
IFERROR(VLOOKUP($K880,all_tags[area],1,FALSE),""),
IFERROR(VLOOKUP($L880,all_tags[area],1,FALSE),""),
IFERROR(VLOOKUP($M880,all_tags[area],1,FALSE),""),
IFERROR(VLOOKUP($N880,all_tags[area],1,FALSE),""),
IFERROR(VLOOKUP($O880,all_tags[area],1,FALSE),"")
)</f>
        <v>data-processing</v>
      </c>
      <c r="AJ880" s="5" t="str">
        <f>_xlfn.TEXTJOIN("#",TRUE,
IFERROR(VLOOKUP($F880,all_tags[technology],1,FALSE),""),
IFERROR(VLOOKUP($G880,all_tags[technology],1,FALSE),""),
IFERROR(VLOOKUP($H880,all_tags[technology],1,FALSE),""),
IFERROR(VLOOKUP($I880,all_tags[technology],1,FALSE),""),
IFERROR(VLOOKUP($J880,all_tags[technology],1,FALSE),""),
IFERROR(VLOOKUP($K880,all_tags[technology],1,FALSE),""),
IFERROR(VLOOKUP($L880,all_tags[technology],1,FALSE),""),
IFERROR(VLOOKUP($M880,all_tags[technology],1,FALSE),""),
IFERROR(VLOOKUP($N880,all_tags[technology],1,FALSE),""),
IFERROR(VLOOKUP($O880,all_tags[technology],1,FALSE),"")
)</f>
        <v/>
      </c>
      <c r="AK880" s="5" t="str">
        <f>_xlfn.TEXTJOIN("#",TRUE,
IFERROR(VLOOKUP($F880,all_tags[other],1,FALSE),""),
IFERROR(VLOOKUP($G880,all_tags[other],1,FALSE),""),
IFERROR(VLOOKUP($H880,all_tags[other],1,FALSE),""),
IFERROR(VLOOKUP($I880,all_tags[other],1,FALSE),""),
IFERROR(VLOOKUP($J880,all_tags[other],1,FALSE),""),
IFERROR(VLOOKUP($K880,all_tags[other],1,FALSE),""),
IFERROR(VLOOKUP($L880,all_tags[other],1,FALSE),""),
IFERROR(VLOOKUP($M880,all_tags[other],1,FALSE),""),
IFERROR(VLOOKUP($N880,all_tags[other],1,FALSE),""),
IFERROR(VLOOKUP($O880,all_tags[other],1,FALSE),"")
)</f>
        <v/>
      </c>
      <c r="AL880" t="str">
        <f t="shared" si="13"/>
        <v>paper;data-analysis;method;technique;data-processing</v>
      </c>
    </row>
    <row r="881" spans="1:38" x14ac:dyDescent="0.25">
      <c r="A881" t="str">
        <f>source_data[[#This Row],[link_id]]</f>
        <v>L01806</v>
      </c>
      <c r="B881" t="str">
        <f>source_data[[#This Row],[link]]</f>
        <v>https://arxiv.org/abs/2009.03051</v>
      </c>
      <c r="C881" t="str">
        <f>source_data[[#This Row],[article_title]]</f>
        <v>Visual Sentiment Analysis from Disaster Images in Social Media</v>
      </c>
      <c r="D881" t="str">
        <f>source_data[[#This Row],[concatenate]]</f>
        <v>research;data-science;technique;ml</v>
      </c>
      <c r="E881">
        <f>source_data[[#This Row],[tag_count]]</f>
        <v>5</v>
      </c>
      <c r="F881" t="str" cm="1">
        <f t="array" ref="F881:I881">_xlfn.TEXTSPLIT(Table5[[#This Row],[concatenate]],";")</f>
        <v>research</v>
      </c>
      <c r="G881" t="str">
        <v>data-science</v>
      </c>
      <c r="H881" t="str">
        <v>technique</v>
      </c>
      <c r="I881" t="str">
        <v>ml</v>
      </c>
      <c r="Q881">
        <f>IF(ISBLANK(F881),-1,COUNTIF(all_tags[],F881)-COUNTIF(all_tags[category],F881))</f>
        <v>1</v>
      </c>
      <c r="R881">
        <f>IF(ISBLANK(G881),-1,COUNTIF(all_tags[],G881)-COUNTIF(all_tags[category],G881))</f>
        <v>1</v>
      </c>
      <c r="S881">
        <f>IF(ISBLANK(H881),-1,COUNTIF(all_tags[],H881)-COUNTIF(all_tags[category],H881))</f>
        <v>1</v>
      </c>
      <c r="T881">
        <f>IF(ISBLANK(I881),-1,COUNTIF(all_tags[],I881)-COUNTIF(all_tags[category],I881))</f>
        <v>1</v>
      </c>
      <c r="U881">
        <f>IF(ISBLANK(J881),-1,COUNTIF(all_tags[],J881)-COUNTIF(all_tags[category],J881))</f>
        <v>-1</v>
      </c>
      <c r="V881">
        <f>IF(ISBLANK(K881),-1,COUNTIF(all_tags[],K881)-COUNTIF(all_tags[category],K881))</f>
        <v>-1</v>
      </c>
      <c r="W881">
        <f>IF(ISBLANK(L881),-1,COUNTIF(all_tags[],L881)-COUNTIF(all_tags[category],L881))</f>
        <v>-1</v>
      </c>
      <c r="X881">
        <f>IF(ISBLANK(M881),-1,COUNTIF(all_tags[],M881)-COUNTIF(all_tags[category],M881))</f>
        <v>-1</v>
      </c>
      <c r="Y881">
        <f>IF(ISBLANK(N881),-1,COUNTIF(all_tags[],N881)-COUNTIF(all_tags[category],N881))</f>
        <v>-1</v>
      </c>
      <c r="Z881">
        <f>IF(ISBLANK(O881),-1,COUNTIF(all_tags[],O881)-COUNTIF(all_tags[category],O881))</f>
        <v>-1</v>
      </c>
      <c r="AB881" t="str">
        <f>Table5[[#This Row],[link_id]]</f>
        <v>L01806</v>
      </c>
      <c r="AC881" s="5" t="str">
        <f>_xlfn.TEXTJOIN("#",TRUE,
IFERROR(VLOOKUP($F881,all_tags[format],1,FALSE),""),
IFERROR(VLOOKUP($G881,all_tags[format],1,FALSE),""),
IFERROR(VLOOKUP($H881,all_tags[format],1,FALSE),""),
IFERROR(VLOOKUP($I881,all_tags[format],1,FALSE),""),
IFERROR(VLOOKUP($J881,all_tags[format],1,FALSE),""),
IFERROR(VLOOKUP($K881,all_tags[format],1,FALSE),""),
IFERROR(VLOOKUP($L881,all_tags[format],1,FALSE),""),
IFERROR(VLOOKUP($M881,all_tags[format],1,FALSE),""),
IFERROR(VLOOKUP($N881,all_tags[format],1,FALSE),""),
IFERROR(VLOOKUP($O881,all_tags[format],1,FALSE),"")
)</f>
        <v/>
      </c>
      <c r="AD881" s="5" t="str">
        <f>_xlfn.TEXTJOIN("#",TRUE,
IFERROR(VLOOKUP($F881,all_tags[type],1,FALSE),""),
IFERROR(VLOOKUP($G881,all_tags[type],1,FALSE),""),
IFERROR(VLOOKUP($H881,all_tags[type],1,FALSE),""),
IFERROR(VLOOKUP($I881,all_tags[type],1,FALSE),""),
IFERROR(VLOOKUP($J881,all_tags[type],1,FALSE),""),
IFERROR(VLOOKUP($K881,all_tags[type],1,FALSE),""),
IFERROR(VLOOKUP($L881,all_tags[type],1,FALSE),""),
IFERROR(VLOOKUP($M881,all_tags[type],1,FALSE),""),
IFERROR(VLOOKUP($N881,all_tags[type],1,FALSE),""),
IFERROR(VLOOKUP($O881,all_tags[type],1,FALSE),"")
)</f>
        <v>research</v>
      </c>
      <c r="AE881" s="5" t="str">
        <f>_xlfn.TEXTJOIN("#",TRUE,
IFERROR(VLOOKUP($F881,all_tags[level],1,FALSE),""),
IFERROR(VLOOKUP($G881,all_tags[level],1,FALSE),""),
IFERROR(VLOOKUP($H881,all_tags[level],1,FALSE),""),
IFERROR(VLOOKUP($I881,all_tags[level],1,FALSE),""),
IFERROR(VLOOKUP($J881,all_tags[level],1,FALSE),""),
IFERROR(VLOOKUP($K881,all_tags[level],1,FALSE),""),
IFERROR(VLOOKUP($L881,all_tags[level],1,FALSE),""),
IFERROR(VLOOKUP($M881,all_tags[level],1,FALSE),""),
IFERROR(VLOOKUP($N881,all_tags[level],1,FALSE),""),
IFERROR(VLOOKUP($O881,all_tags[level],1,FALSE),"")
)</f>
        <v/>
      </c>
      <c r="AF881" s="5" t="str">
        <f>_xlfn.TEXTJOIN("#",TRUE,
IFERROR(VLOOKUP($F881,all_tags[style],1,FALSE),""),
IFERROR(VLOOKUP($G881,all_tags[style],1,FALSE),""),
IFERROR(VLOOKUP($H881,all_tags[style],1,FALSE),""),
IFERROR(VLOOKUP($I881,all_tags[style],1,FALSE),""),
IFERROR(VLOOKUP($J881,all_tags[style],1,FALSE),""),
IFERROR(VLOOKUP($K881,all_tags[style],1,FALSE),""),
IFERROR(VLOOKUP($L881,all_tags[style],1,FALSE),""),
IFERROR(VLOOKUP($M881,all_tags[style],1,FALSE),""),
IFERROR(VLOOKUP($N881,all_tags[style],1,FALSE),""),
IFERROR(VLOOKUP($O881,all_tags[style],1,FALSE),"")
)</f>
        <v/>
      </c>
      <c r="AG881" s="5" t="str">
        <f>_xlfn.TEXTJOIN("#",TRUE,
IFERROR(VLOOKUP($F881,all_tags[theme],1,FALSE),""),
IFERROR(VLOOKUP($G881,all_tags[theme],1,FALSE),""),
IFERROR(VLOOKUP($H881,all_tags[theme],1,FALSE),""),
IFERROR(VLOOKUP($I881,all_tags[theme],1,FALSE),""),
IFERROR(VLOOKUP($J881,all_tags[theme],1,FALSE),""),
IFERROR(VLOOKUP($K881,all_tags[theme],1,FALSE),""),
IFERROR(VLOOKUP($L881,all_tags[theme],1,FALSE),""),
IFERROR(VLOOKUP($M881,all_tags[theme],1,FALSE),""),
IFERROR(VLOOKUP($N881,all_tags[theme],1,FALSE),""),
IFERROR(VLOOKUP($O881,all_tags[theme],1,FALSE),"")
)</f>
        <v>data-science</v>
      </c>
      <c r="AH881" s="5" t="str">
        <f>_xlfn.TEXTJOIN("#",TRUE,
IFERROR(VLOOKUP($F881,all_tags[topic],1,FALSE),""),
IFERROR(VLOOKUP($G881,all_tags[topic],1,FALSE),""),
IFERROR(VLOOKUP($H881,all_tags[topic],1,FALSE),""),
IFERROR(VLOOKUP($I881,all_tags[topic],1,FALSE),""),
IFERROR(VLOOKUP($J881,all_tags[topic],1,FALSE),""),
IFERROR(VLOOKUP($K881,all_tags[topic],1,FALSE),""),
IFERROR(VLOOKUP($L881,all_tags[topic],1,FALSE),""),
IFERROR(VLOOKUP($M881,all_tags[topic],1,FALSE),""),
IFERROR(VLOOKUP($N881,all_tags[topic],1,FALSE),""),
IFERROR(VLOOKUP($O881,all_tags[topic],1,FALSE),"")
)</f>
        <v>technique</v>
      </c>
      <c r="AI881" s="5" t="str">
        <f>_xlfn.TEXTJOIN("#",TRUE,
IFERROR(VLOOKUP($F881,all_tags[area],1,FALSE),""),
IFERROR(VLOOKUP($G881,all_tags[area],1,FALSE),""),
IFERROR(VLOOKUP($H881,all_tags[area],1,FALSE),""),
IFERROR(VLOOKUP($I881,all_tags[area],1,FALSE),""),
IFERROR(VLOOKUP($J881,all_tags[area],1,FALSE),""),
IFERROR(VLOOKUP($K881,all_tags[area],1,FALSE),""),
IFERROR(VLOOKUP($L881,all_tags[area],1,FALSE),""),
IFERROR(VLOOKUP($M881,all_tags[area],1,FALSE),""),
IFERROR(VLOOKUP($N881,all_tags[area],1,FALSE),""),
IFERROR(VLOOKUP($O881,all_tags[area],1,FALSE),"")
)</f>
        <v>ml</v>
      </c>
      <c r="AJ881" s="5" t="str">
        <f>_xlfn.TEXTJOIN("#",TRUE,
IFERROR(VLOOKUP($F881,all_tags[technology],1,FALSE),""),
IFERROR(VLOOKUP($G881,all_tags[technology],1,FALSE),""),
IFERROR(VLOOKUP($H881,all_tags[technology],1,FALSE),""),
IFERROR(VLOOKUP($I881,all_tags[technology],1,FALSE),""),
IFERROR(VLOOKUP($J881,all_tags[technology],1,FALSE),""),
IFERROR(VLOOKUP($K881,all_tags[technology],1,FALSE),""),
IFERROR(VLOOKUP($L881,all_tags[technology],1,FALSE),""),
IFERROR(VLOOKUP($M881,all_tags[technology],1,FALSE),""),
IFERROR(VLOOKUP($N881,all_tags[technology],1,FALSE),""),
IFERROR(VLOOKUP($O881,all_tags[technology],1,FALSE),"")
)</f>
        <v/>
      </c>
      <c r="AK881" s="5" t="str">
        <f>_xlfn.TEXTJOIN("#",TRUE,
IFERROR(VLOOKUP($F881,all_tags[other],1,FALSE),""),
IFERROR(VLOOKUP($G881,all_tags[other],1,FALSE),""),
IFERROR(VLOOKUP($H881,all_tags[other],1,FALSE),""),
IFERROR(VLOOKUP($I881,all_tags[other],1,FALSE),""),
IFERROR(VLOOKUP($J881,all_tags[other],1,FALSE),""),
IFERROR(VLOOKUP($K881,all_tags[other],1,FALSE),""),
IFERROR(VLOOKUP($L881,all_tags[other],1,FALSE),""),
IFERROR(VLOOKUP($M881,all_tags[other],1,FALSE),""),
IFERROR(VLOOKUP($N881,all_tags[other],1,FALSE),""),
IFERROR(VLOOKUP($O881,all_tags[other],1,FALSE),"")
)</f>
        <v/>
      </c>
      <c r="AL881" t="str">
        <f t="shared" si="13"/>
        <v>research;data-science;technique;ml</v>
      </c>
    </row>
    <row r="882" spans="1:38" x14ac:dyDescent="0.25">
      <c r="A882" t="str">
        <f>source_data[[#This Row],[link_id]]</f>
        <v>L01807</v>
      </c>
      <c r="B882" t="str">
        <f>source_data[[#This Row],[link]]</f>
        <v>https://machinelearningmastery.com/tpot-for-automated-machine-learning-in-python/</v>
      </c>
      <c r="C882" t="str">
        <f>source_data[[#This Row],[article_title]]</f>
        <v>TPOT for Automated Machine Learning in Python</v>
      </c>
      <c r="D882" t="str">
        <f>source_data[[#This Row],[concatenate]]</f>
        <v>post;how-to;tool;technology;ml;python</v>
      </c>
      <c r="E882">
        <f>source_data[[#This Row],[tag_count]]</f>
        <v>6</v>
      </c>
      <c r="F882" t="str" cm="1">
        <f t="array" ref="F882:K882">_xlfn.TEXTSPLIT(Table5[[#This Row],[concatenate]],";")</f>
        <v>post</v>
      </c>
      <c r="G882" t="str">
        <v>how-to</v>
      </c>
      <c r="H882" t="str">
        <v>tool</v>
      </c>
      <c r="I882" t="str">
        <v>technology</v>
      </c>
      <c r="J882" t="str">
        <v>ml</v>
      </c>
      <c r="K882" t="str">
        <v>python</v>
      </c>
      <c r="Q882">
        <f>IF(ISBLANK(F882),-1,COUNTIF(all_tags[],F882)-COUNTIF(all_tags[category],F882))</f>
        <v>1</v>
      </c>
      <c r="R882">
        <f>IF(ISBLANK(G882),-1,COUNTIF(all_tags[],G882)-COUNTIF(all_tags[category],G882))</f>
        <v>1</v>
      </c>
      <c r="S882">
        <f>IF(ISBLANK(H882),-1,COUNTIF(all_tags[],H882)-COUNTIF(all_tags[category],H882))</f>
        <v>1</v>
      </c>
      <c r="T882">
        <f>IF(ISBLANK(I882),-1,COUNTIF(all_tags[],I882)-COUNTIF(all_tags[category],I882))</f>
        <v>1</v>
      </c>
      <c r="U882">
        <f>IF(ISBLANK(J882),-1,COUNTIF(all_tags[],J882)-COUNTIF(all_tags[category],J882))</f>
        <v>1</v>
      </c>
      <c r="V882">
        <f>IF(ISBLANK(K882),-1,COUNTIF(all_tags[],K882)-COUNTIF(all_tags[category],K882))</f>
        <v>1</v>
      </c>
      <c r="W882">
        <f>IF(ISBLANK(L882),-1,COUNTIF(all_tags[],L882)-COUNTIF(all_tags[category],L882))</f>
        <v>-1</v>
      </c>
      <c r="X882">
        <f>IF(ISBLANK(M882),-1,COUNTIF(all_tags[],M882)-COUNTIF(all_tags[category],M882))</f>
        <v>-1</v>
      </c>
      <c r="Y882">
        <f>IF(ISBLANK(N882),-1,COUNTIF(all_tags[],N882)-COUNTIF(all_tags[category],N882))</f>
        <v>-1</v>
      </c>
      <c r="Z882">
        <f>IF(ISBLANK(O882),-1,COUNTIF(all_tags[],O882)-COUNTIF(all_tags[category],O882))</f>
        <v>-1</v>
      </c>
      <c r="AB882" t="str">
        <f>Table5[[#This Row],[link_id]]</f>
        <v>L01807</v>
      </c>
      <c r="AC882" s="5" t="str">
        <f>_xlfn.TEXTJOIN("#",TRUE,
IFERROR(VLOOKUP($F882,all_tags[format],1,FALSE),""),
IFERROR(VLOOKUP($G882,all_tags[format],1,FALSE),""),
IFERROR(VLOOKUP($H882,all_tags[format],1,FALSE),""),
IFERROR(VLOOKUP($I882,all_tags[format],1,FALSE),""),
IFERROR(VLOOKUP($J882,all_tags[format],1,FALSE),""),
IFERROR(VLOOKUP($K882,all_tags[format],1,FALSE),""),
IFERROR(VLOOKUP($L882,all_tags[format],1,FALSE),""),
IFERROR(VLOOKUP($M882,all_tags[format],1,FALSE),""),
IFERROR(VLOOKUP($N882,all_tags[format],1,FALSE),""),
IFERROR(VLOOKUP($O882,all_tags[format],1,FALSE),"")
)</f>
        <v>post</v>
      </c>
      <c r="AD882" s="5" t="str">
        <f>_xlfn.TEXTJOIN("#",TRUE,
IFERROR(VLOOKUP($F882,all_tags[type],1,FALSE),""),
IFERROR(VLOOKUP($G882,all_tags[type],1,FALSE),""),
IFERROR(VLOOKUP($H882,all_tags[type],1,FALSE),""),
IFERROR(VLOOKUP($I882,all_tags[type],1,FALSE),""),
IFERROR(VLOOKUP($J882,all_tags[type],1,FALSE),""),
IFERROR(VLOOKUP($K882,all_tags[type],1,FALSE),""),
IFERROR(VLOOKUP($L882,all_tags[type],1,FALSE),""),
IFERROR(VLOOKUP($M882,all_tags[type],1,FALSE),""),
IFERROR(VLOOKUP($N882,all_tags[type],1,FALSE),""),
IFERROR(VLOOKUP($O882,all_tags[type],1,FALSE),"")
)</f>
        <v>how-to</v>
      </c>
      <c r="AE882" s="5" t="str">
        <f>_xlfn.TEXTJOIN("#",TRUE,
IFERROR(VLOOKUP($F882,all_tags[level],1,FALSE),""),
IFERROR(VLOOKUP($G882,all_tags[level],1,FALSE),""),
IFERROR(VLOOKUP($H882,all_tags[level],1,FALSE),""),
IFERROR(VLOOKUP($I882,all_tags[level],1,FALSE),""),
IFERROR(VLOOKUP($J882,all_tags[level],1,FALSE),""),
IFERROR(VLOOKUP($K882,all_tags[level],1,FALSE),""),
IFERROR(VLOOKUP($L882,all_tags[level],1,FALSE),""),
IFERROR(VLOOKUP($M882,all_tags[level],1,FALSE),""),
IFERROR(VLOOKUP($N882,all_tags[level],1,FALSE),""),
IFERROR(VLOOKUP($O882,all_tags[level],1,FALSE),"")
)</f>
        <v/>
      </c>
      <c r="AF882" s="5" t="str">
        <f>_xlfn.TEXTJOIN("#",TRUE,
IFERROR(VLOOKUP($F882,all_tags[style],1,FALSE),""),
IFERROR(VLOOKUP($G882,all_tags[style],1,FALSE),""),
IFERROR(VLOOKUP($H882,all_tags[style],1,FALSE),""),
IFERROR(VLOOKUP($I882,all_tags[style],1,FALSE),""),
IFERROR(VLOOKUP($J882,all_tags[style],1,FALSE),""),
IFERROR(VLOOKUP($K882,all_tags[style],1,FALSE),""),
IFERROR(VLOOKUP($L882,all_tags[style],1,FALSE),""),
IFERROR(VLOOKUP($M882,all_tags[style],1,FALSE),""),
IFERROR(VLOOKUP($N882,all_tags[style],1,FALSE),""),
IFERROR(VLOOKUP($O882,all_tags[style],1,FALSE),"")
)</f>
        <v/>
      </c>
      <c r="AG882" s="5" t="str">
        <f>_xlfn.TEXTJOIN("#",TRUE,
IFERROR(VLOOKUP($F882,all_tags[theme],1,FALSE),""),
IFERROR(VLOOKUP($G882,all_tags[theme],1,FALSE),""),
IFERROR(VLOOKUP($H882,all_tags[theme],1,FALSE),""),
IFERROR(VLOOKUP($I882,all_tags[theme],1,FALSE),""),
IFERROR(VLOOKUP($J882,all_tags[theme],1,FALSE),""),
IFERROR(VLOOKUP($K882,all_tags[theme],1,FALSE),""),
IFERROR(VLOOKUP($L882,all_tags[theme],1,FALSE),""),
IFERROR(VLOOKUP($M882,all_tags[theme],1,FALSE),""),
IFERROR(VLOOKUP($N882,all_tags[theme],1,FALSE),""),
IFERROR(VLOOKUP($O882,all_tags[theme],1,FALSE),"")
)</f>
        <v/>
      </c>
      <c r="AH882" s="5" t="str">
        <f>_xlfn.TEXTJOIN("#",TRUE,
IFERROR(VLOOKUP($F882,all_tags[topic],1,FALSE),""),
IFERROR(VLOOKUP($G882,all_tags[topic],1,FALSE),""),
IFERROR(VLOOKUP($H882,all_tags[topic],1,FALSE),""),
IFERROR(VLOOKUP($I882,all_tags[topic],1,FALSE),""),
IFERROR(VLOOKUP($J882,all_tags[topic],1,FALSE),""),
IFERROR(VLOOKUP($K882,all_tags[topic],1,FALSE),""),
IFERROR(VLOOKUP($L882,all_tags[topic],1,FALSE),""),
IFERROR(VLOOKUP($M882,all_tags[topic],1,FALSE),""),
IFERROR(VLOOKUP($N882,all_tags[topic],1,FALSE),""),
IFERROR(VLOOKUP($O882,all_tags[topic],1,FALSE),"")
)</f>
        <v>tool#technology</v>
      </c>
      <c r="AI882" s="5" t="str">
        <f>_xlfn.TEXTJOIN("#",TRUE,
IFERROR(VLOOKUP($F882,all_tags[area],1,FALSE),""),
IFERROR(VLOOKUP($G882,all_tags[area],1,FALSE),""),
IFERROR(VLOOKUP($H882,all_tags[area],1,FALSE),""),
IFERROR(VLOOKUP($I882,all_tags[area],1,FALSE),""),
IFERROR(VLOOKUP($J882,all_tags[area],1,FALSE),""),
IFERROR(VLOOKUP($K882,all_tags[area],1,FALSE),""),
IFERROR(VLOOKUP($L882,all_tags[area],1,FALSE),""),
IFERROR(VLOOKUP($M882,all_tags[area],1,FALSE),""),
IFERROR(VLOOKUP($N882,all_tags[area],1,FALSE),""),
IFERROR(VLOOKUP($O882,all_tags[area],1,FALSE),"")
)</f>
        <v>ml</v>
      </c>
      <c r="AJ882" s="5" t="str">
        <f>_xlfn.TEXTJOIN("#",TRUE,
IFERROR(VLOOKUP($F882,all_tags[technology],1,FALSE),""),
IFERROR(VLOOKUP($G882,all_tags[technology],1,FALSE),""),
IFERROR(VLOOKUP($H882,all_tags[technology],1,FALSE),""),
IFERROR(VLOOKUP($I882,all_tags[technology],1,FALSE),""),
IFERROR(VLOOKUP($J882,all_tags[technology],1,FALSE),""),
IFERROR(VLOOKUP($K882,all_tags[technology],1,FALSE),""),
IFERROR(VLOOKUP($L882,all_tags[technology],1,FALSE),""),
IFERROR(VLOOKUP($M882,all_tags[technology],1,FALSE),""),
IFERROR(VLOOKUP($N882,all_tags[technology],1,FALSE),""),
IFERROR(VLOOKUP($O882,all_tags[technology],1,FALSE),"")
)</f>
        <v>python</v>
      </c>
      <c r="AK882" s="5" t="str">
        <f>_xlfn.TEXTJOIN("#",TRUE,
IFERROR(VLOOKUP($F882,all_tags[other],1,FALSE),""),
IFERROR(VLOOKUP($G882,all_tags[other],1,FALSE),""),
IFERROR(VLOOKUP($H882,all_tags[other],1,FALSE),""),
IFERROR(VLOOKUP($I882,all_tags[other],1,FALSE),""),
IFERROR(VLOOKUP($J882,all_tags[other],1,FALSE),""),
IFERROR(VLOOKUP($K882,all_tags[other],1,FALSE),""),
IFERROR(VLOOKUP($L882,all_tags[other],1,FALSE),""),
IFERROR(VLOOKUP($M882,all_tags[other],1,FALSE),""),
IFERROR(VLOOKUP($N882,all_tags[other],1,FALSE),""),
IFERROR(VLOOKUP($O882,all_tags[other],1,FALSE),"")
)</f>
        <v/>
      </c>
      <c r="AL882" t="str">
        <f t="shared" si="13"/>
        <v>post;how-to;tool;technology;ml;python</v>
      </c>
    </row>
    <row r="883" spans="1:38" x14ac:dyDescent="0.25">
      <c r="A883" t="str">
        <f>source_data[[#This Row],[link_id]]</f>
        <v>L01808</v>
      </c>
      <c r="B883" t="str">
        <f>source_data[[#This Row],[link]]</f>
        <v>https://bdtechtalks.com/2020/08/24/ai-blog-gpt-3-fake-news/</v>
      </c>
      <c r="C883" t="str">
        <f>source_data[[#This Row],[article_title]]</f>
        <v>An AI-written blog highlights bad human judgment on GPT-3</v>
      </c>
      <c r="D883" t="str">
        <f>source_data[[#This Row],[concatenate]]</f>
        <v>advice;news;ai;nlp</v>
      </c>
      <c r="E883">
        <f>source_data[[#This Row],[tag_count]]</f>
        <v>3</v>
      </c>
      <c r="F883" t="str" cm="1">
        <f t="array" ref="F883:I883">_xlfn.TEXTSPLIT(Table5[[#This Row],[concatenate]],";")</f>
        <v>advice</v>
      </c>
      <c r="G883" t="str">
        <v>news</v>
      </c>
      <c r="H883" t="str">
        <v>ai</v>
      </c>
      <c r="I883" t="str">
        <v>nlp</v>
      </c>
      <c r="Q883">
        <f>IF(ISBLANK(F883),-1,COUNTIF(all_tags[],F883)-COUNTIF(all_tags[category],F883))</f>
        <v>1</v>
      </c>
      <c r="R883">
        <f>IF(ISBLANK(G883),-1,COUNTIF(all_tags[],G883)-COUNTIF(all_tags[category],G883))</f>
        <v>1</v>
      </c>
      <c r="S883">
        <f>IF(ISBLANK(H883),-1,COUNTIF(all_tags[],H883)-COUNTIF(all_tags[category],H883))</f>
        <v>1</v>
      </c>
      <c r="T883">
        <f>IF(ISBLANK(I883),-1,COUNTIF(all_tags[],I883)-COUNTIF(all_tags[category],I883))</f>
        <v>1</v>
      </c>
      <c r="U883">
        <f>IF(ISBLANK(J883),-1,COUNTIF(all_tags[],J883)-COUNTIF(all_tags[category],J883))</f>
        <v>-1</v>
      </c>
      <c r="V883">
        <f>IF(ISBLANK(K883),-1,COUNTIF(all_tags[],K883)-COUNTIF(all_tags[category],K883))</f>
        <v>-1</v>
      </c>
      <c r="W883">
        <f>IF(ISBLANK(L883),-1,COUNTIF(all_tags[],L883)-COUNTIF(all_tags[category],L883))</f>
        <v>-1</v>
      </c>
      <c r="X883">
        <f>IF(ISBLANK(M883),-1,COUNTIF(all_tags[],M883)-COUNTIF(all_tags[category],M883))</f>
        <v>-1</v>
      </c>
      <c r="Y883">
        <f>IF(ISBLANK(N883),-1,COUNTIF(all_tags[],N883)-COUNTIF(all_tags[category],N883))</f>
        <v>-1</v>
      </c>
      <c r="Z883">
        <f>IF(ISBLANK(O883),-1,COUNTIF(all_tags[],O883)-COUNTIF(all_tags[category],O883))</f>
        <v>-1</v>
      </c>
      <c r="AB883" t="str">
        <f>Table5[[#This Row],[link_id]]</f>
        <v>L01808</v>
      </c>
      <c r="AC883" s="5" t="str">
        <f>_xlfn.TEXTJOIN("#",TRUE,
IFERROR(VLOOKUP($F883,all_tags[format],1,FALSE),""),
IFERROR(VLOOKUP($G883,all_tags[format],1,FALSE),""),
IFERROR(VLOOKUP($H883,all_tags[format],1,FALSE),""),
IFERROR(VLOOKUP($I883,all_tags[format],1,FALSE),""),
IFERROR(VLOOKUP($J883,all_tags[format],1,FALSE),""),
IFERROR(VLOOKUP($K883,all_tags[format],1,FALSE),""),
IFERROR(VLOOKUP($L883,all_tags[format],1,FALSE),""),
IFERROR(VLOOKUP($M883,all_tags[format],1,FALSE),""),
IFERROR(VLOOKUP($N883,all_tags[format],1,FALSE),""),
IFERROR(VLOOKUP($O883,all_tags[format],1,FALSE),"")
)</f>
        <v/>
      </c>
      <c r="AD883" s="5" t="str">
        <f>_xlfn.TEXTJOIN("#",TRUE,
IFERROR(VLOOKUP($F883,all_tags[type],1,FALSE),""),
IFERROR(VLOOKUP($G883,all_tags[type],1,FALSE),""),
IFERROR(VLOOKUP($H883,all_tags[type],1,FALSE),""),
IFERROR(VLOOKUP($I883,all_tags[type],1,FALSE),""),
IFERROR(VLOOKUP($J883,all_tags[type],1,FALSE),""),
IFERROR(VLOOKUP($K883,all_tags[type],1,FALSE),""),
IFERROR(VLOOKUP($L883,all_tags[type],1,FALSE),""),
IFERROR(VLOOKUP($M883,all_tags[type],1,FALSE),""),
IFERROR(VLOOKUP($N883,all_tags[type],1,FALSE),""),
IFERROR(VLOOKUP($O883,all_tags[type],1,FALSE),"")
)</f>
        <v>advice#news</v>
      </c>
      <c r="AE883" s="5" t="str">
        <f>_xlfn.TEXTJOIN("#",TRUE,
IFERROR(VLOOKUP($F883,all_tags[level],1,FALSE),""),
IFERROR(VLOOKUP($G883,all_tags[level],1,FALSE),""),
IFERROR(VLOOKUP($H883,all_tags[level],1,FALSE),""),
IFERROR(VLOOKUP($I883,all_tags[level],1,FALSE),""),
IFERROR(VLOOKUP($J883,all_tags[level],1,FALSE),""),
IFERROR(VLOOKUP($K883,all_tags[level],1,FALSE),""),
IFERROR(VLOOKUP($L883,all_tags[level],1,FALSE),""),
IFERROR(VLOOKUP($M883,all_tags[level],1,FALSE),""),
IFERROR(VLOOKUP($N883,all_tags[level],1,FALSE),""),
IFERROR(VLOOKUP($O883,all_tags[level],1,FALSE),"")
)</f>
        <v/>
      </c>
      <c r="AF883" s="5" t="str">
        <f>_xlfn.TEXTJOIN("#",TRUE,
IFERROR(VLOOKUP($F883,all_tags[style],1,FALSE),""),
IFERROR(VLOOKUP($G883,all_tags[style],1,FALSE),""),
IFERROR(VLOOKUP($H883,all_tags[style],1,FALSE),""),
IFERROR(VLOOKUP($I883,all_tags[style],1,FALSE),""),
IFERROR(VLOOKUP($J883,all_tags[style],1,FALSE),""),
IFERROR(VLOOKUP($K883,all_tags[style],1,FALSE),""),
IFERROR(VLOOKUP($L883,all_tags[style],1,FALSE),""),
IFERROR(VLOOKUP($M883,all_tags[style],1,FALSE),""),
IFERROR(VLOOKUP($N883,all_tags[style],1,FALSE),""),
IFERROR(VLOOKUP($O883,all_tags[style],1,FALSE),"")
)</f>
        <v/>
      </c>
      <c r="AG883" s="5" t="str">
        <f>_xlfn.TEXTJOIN("#",TRUE,
IFERROR(VLOOKUP($F883,all_tags[theme],1,FALSE),""),
IFERROR(VLOOKUP($G883,all_tags[theme],1,FALSE),""),
IFERROR(VLOOKUP($H883,all_tags[theme],1,FALSE),""),
IFERROR(VLOOKUP($I883,all_tags[theme],1,FALSE),""),
IFERROR(VLOOKUP($J883,all_tags[theme],1,FALSE),""),
IFERROR(VLOOKUP($K883,all_tags[theme],1,FALSE),""),
IFERROR(VLOOKUP($L883,all_tags[theme],1,FALSE),""),
IFERROR(VLOOKUP($M883,all_tags[theme],1,FALSE),""),
IFERROR(VLOOKUP($N883,all_tags[theme],1,FALSE),""),
IFERROR(VLOOKUP($O883,all_tags[theme],1,FALSE),"")
)</f>
        <v/>
      </c>
      <c r="AH883" s="5" t="str">
        <f>_xlfn.TEXTJOIN("#",TRUE,
IFERROR(VLOOKUP($F883,all_tags[topic],1,FALSE),""),
IFERROR(VLOOKUP($G883,all_tags[topic],1,FALSE),""),
IFERROR(VLOOKUP($H883,all_tags[topic],1,FALSE),""),
IFERROR(VLOOKUP($I883,all_tags[topic],1,FALSE),""),
IFERROR(VLOOKUP($J883,all_tags[topic],1,FALSE),""),
IFERROR(VLOOKUP($K883,all_tags[topic],1,FALSE),""),
IFERROR(VLOOKUP($L883,all_tags[topic],1,FALSE),""),
IFERROR(VLOOKUP($M883,all_tags[topic],1,FALSE),""),
IFERROR(VLOOKUP($N883,all_tags[topic],1,FALSE),""),
IFERROR(VLOOKUP($O883,all_tags[topic],1,FALSE),"")
)</f>
        <v/>
      </c>
      <c r="AI883" s="5" t="str">
        <f>_xlfn.TEXTJOIN("#",TRUE,
IFERROR(VLOOKUP($F883,all_tags[area],1,FALSE),""),
IFERROR(VLOOKUP($G883,all_tags[area],1,FALSE),""),
IFERROR(VLOOKUP($H883,all_tags[area],1,FALSE),""),
IFERROR(VLOOKUP($I883,all_tags[area],1,FALSE),""),
IFERROR(VLOOKUP($J883,all_tags[area],1,FALSE),""),
IFERROR(VLOOKUP($K883,all_tags[area],1,FALSE),""),
IFERROR(VLOOKUP($L883,all_tags[area],1,FALSE),""),
IFERROR(VLOOKUP($M883,all_tags[area],1,FALSE),""),
IFERROR(VLOOKUP($N883,all_tags[area],1,FALSE),""),
IFERROR(VLOOKUP($O883,all_tags[area],1,FALSE),"")
)</f>
        <v>ai#nlp</v>
      </c>
      <c r="AJ883" s="5" t="str">
        <f>_xlfn.TEXTJOIN("#",TRUE,
IFERROR(VLOOKUP($F883,all_tags[technology],1,FALSE),""),
IFERROR(VLOOKUP($G883,all_tags[technology],1,FALSE),""),
IFERROR(VLOOKUP($H883,all_tags[technology],1,FALSE),""),
IFERROR(VLOOKUP($I883,all_tags[technology],1,FALSE),""),
IFERROR(VLOOKUP($J883,all_tags[technology],1,FALSE),""),
IFERROR(VLOOKUP($K883,all_tags[technology],1,FALSE),""),
IFERROR(VLOOKUP($L883,all_tags[technology],1,FALSE),""),
IFERROR(VLOOKUP($M883,all_tags[technology],1,FALSE),""),
IFERROR(VLOOKUP($N883,all_tags[technology],1,FALSE),""),
IFERROR(VLOOKUP($O883,all_tags[technology],1,FALSE),"")
)</f>
        <v/>
      </c>
      <c r="AK883" s="5" t="str">
        <f>_xlfn.TEXTJOIN("#",TRUE,
IFERROR(VLOOKUP($F883,all_tags[other],1,FALSE),""),
IFERROR(VLOOKUP($G883,all_tags[other],1,FALSE),""),
IFERROR(VLOOKUP($H883,all_tags[other],1,FALSE),""),
IFERROR(VLOOKUP($I883,all_tags[other],1,FALSE),""),
IFERROR(VLOOKUP($J883,all_tags[other],1,FALSE),""),
IFERROR(VLOOKUP($K883,all_tags[other],1,FALSE),""),
IFERROR(VLOOKUP($L883,all_tags[other],1,FALSE),""),
IFERROR(VLOOKUP($M883,all_tags[other],1,FALSE),""),
IFERROR(VLOOKUP($N883,all_tags[other],1,FALSE),""),
IFERROR(VLOOKUP($O883,all_tags[other],1,FALSE),"")
)</f>
        <v/>
      </c>
      <c r="AL883" t="str">
        <f t="shared" si="13"/>
        <v>advice;news;ai;nlp</v>
      </c>
    </row>
    <row r="884" spans="1:38" x14ac:dyDescent="0.25">
      <c r="A884" t="str">
        <f>source_data[[#This Row],[link_id]]</f>
        <v>L01809</v>
      </c>
      <c r="B884" t="str">
        <f>source_data[[#This Row],[link]]</f>
        <v>https://python-data-science.readthedocs.io/en/latest/engineering.html</v>
      </c>
      <c r="C884" t="str">
        <f>source_data[[#This Row],[article_title]]</f>
        <v>6. Feature Engineering</v>
      </c>
      <c r="D884" t="str">
        <f>source_data[[#This Row],[concatenate]]</f>
        <v>article;data-science;technology;ml;python</v>
      </c>
      <c r="E884">
        <f>source_data[[#This Row],[tag_count]]</f>
        <v>5</v>
      </c>
      <c r="F884" t="str" cm="1">
        <f t="array" ref="F884:J884">_xlfn.TEXTSPLIT(Table5[[#This Row],[concatenate]],";")</f>
        <v>article</v>
      </c>
      <c r="G884" t="str">
        <v>data-science</v>
      </c>
      <c r="H884" t="str">
        <v>technology</v>
      </c>
      <c r="I884" t="str">
        <v>ml</v>
      </c>
      <c r="J884" t="str">
        <v>python</v>
      </c>
      <c r="Q884">
        <f>IF(ISBLANK(F884),-1,COUNTIF(all_tags[],F884)-COUNTIF(all_tags[category],F884))</f>
        <v>1</v>
      </c>
      <c r="R884">
        <f>IF(ISBLANK(G884),-1,COUNTIF(all_tags[],G884)-COUNTIF(all_tags[category],G884))</f>
        <v>1</v>
      </c>
      <c r="S884">
        <f>IF(ISBLANK(H884),-1,COUNTIF(all_tags[],H884)-COUNTIF(all_tags[category],H884))</f>
        <v>1</v>
      </c>
      <c r="T884">
        <f>IF(ISBLANK(I884),-1,COUNTIF(all_tags[],I884)-COUNTIF(all_tags[category],I884))</f>
        <v>1</v>
      </c>
      <c r="U884">
        <f>IF(ISBLANK(J884),-1,COUNTIF(all_tags[],J884)-COUNTIF(all_tags[category],J884))</f>
        <v>1</v>
      </c>
      <c r="V884">
        <f>IF(ISBLANK(K884),-1,COUNTIF(all_tags[],K884)-COUNTIF(all_tags[category],K884))</f>
        <v>-1</v>
      </c>
      <c r="W884">
        <f>IF(ISBLANK(L884),-1,COUNTIF(all_tags[],L884)-COUNTIF(all_tags[category],L884))</f>
        <v>-1</v>
      </c>
      <c r="X884">
        <f>IF(ISBLANK(M884),-1,COUNTIF(all_tags[],M884)-COUNTIF(all_tags[category],M884))</f>
        <v>-1</v>
      </c>
      <c r="Y884">
        <f>IF(ISBLANK(N884),-1,COUNTIF(all_tags[],N884)-COUNTIF(all_tags[category],N884))</f>
        <v>-1</v>
      </c>
      <c r="Z884">
        <f>IF(ISBLANK(O884),-1,COUNTIF(all_tags[],O884)-COUNTIF(all_tags[category],O884))</f>
        <v>-1</v>
      </c>
      <c r="AB884" t="str">
        <f>Table5[[#This Row],[link_id]]</f>
        <v>L01809</v>
      </c>
      <c r="AC884" s="5" t="str">
        <f>_xlfn.TEXTJOIN("#",TRUE,
IFERROR(VLOOKUP($F884,all_tags[format],1,FALSE),""),
IFERROR(VLOOKUP($G884,all_tags[format],1,FALSE),""),
IFERROR(VLOOKUP($H884,all_tags[format],1,FALSE),""),
IFERROR(VLOOKUP($I884,all_tags[format],1,FALSE),""),
IFERROR(VLOOKUP($J884,all_tags[format],1,FALSE),""),
IFERROR(VLOOKUP($K884,all_tags[format],1,FALSE),""),
IFERROR(VLOOKUP($L884,all_tags[format],1,FALSE),""),
IFERROR(VLOOKUP($M884,all_tags[format],1,FALSE),""),
IFERROR(VLOOKUP($N884,all_tags[format],1,FALSE),""),
IFERROR(VLOOKUP($O884,all_tags[format],1,FALSE),"")
)</f>
        <v>article</v>
      </c>
      <c r="AD884" s="5" t="str">
        <f>_xlfn.TEXTJOIN("#",TRUE,
IFERROR(VLOOKUP($F884,all_tags[type],1,FALSE),""),
IFERROR(VLOOKUP($G884,all_tags[type],1,FALSE),""),
IFERROR(VLOOKUP($H884,all_tags[type],1,FALSE),""),
IFERROR(VLOOKUP($I884,all_tags[type],1,FALSE),""),
IFERROR(VLOOKUP($J884,all_tags[type],1,FALSE),""),
IFERROR(VLOOKUP($K884,all_tags[type],1,FALSE),""),
IFERROR(VLOOKUP($L884,all_tags[type],1,FALSE),""),
IFERROR(VLOOKUP($M884,all_tags[type],1,FALSE),""),
IFERROR(VLOOKUP($N884,all_tags[type],1,FALSE),""),
IFERROR(VLOOKUP($O884,all_tags[type],1,FALSE),"")
)</f>
        <v/>
      </c>
      <c r="AE884" s="5" t="str">
        <f>_xlfn.TEXTJOIN("#",TRUE,
IFERROR(VLOOKUP($F884,all_tags[level],1,FALSE),""),
IFERROR(VLOOKUP($G884,all_tags[level],1,FALSE),""),
IFERROR(VLOOKUP($H884,all_tags[level],1,FALSE),""),
IFERROR(VLOOKUP($I884,all_tags[level],1,FALSE),""),
IFERROR(VLOOKUP($J884,all_tags[level],1,FALSE),""),
IFERROR(VLOOKUP($K884,all_tags[level],1,FALSE),""),
IFERROR(VLOOKUP($L884,all_tags[level],1,FALSE),""),
IFERROR(VLOOKUP($M884,all_tags[level],1,FALSE),""),
IFERROR(VLOOKUP($N884,all_tags[level],1,FALSE),""),
IFERROR(VLOOKUP($O884,all_tags[level],1,FALSE),"")
)</f>
        <v/>
      </c>
      <c r="AF884" s="5" t="str">
        <f>_xlfn.TEXTJOIN("#",TRUE,
IFERROR(VLOOKUP($F884,all_tags[style],1,FALSE),""),
IFERROR(VLOOKUP($G884,all_tags[style],1,FALSE),""),
IFERROR(VLOOKUP($H884,all_tags[style],1,FALSE),""),
IFERROR(VLOOKUP($I884,all_tags[style],1,FALSE),""),
IFERROR(VLOOKUP($J884,all_tags[style],1,FALSE),""),
IFERROR(VLOOKUP($K884,all_tags[style],1,FALSE),""),
IFERROR(VLOOKUP($L884,all_tags[style],1,FALSE),""),
IFERROR(VLOOKUP($M884,all_tags[style],1,FALSE),""),
IFERROR(VLOOKUP($N884,all_tags[style],1,FALSE),""),
IFERROR(VLOOKUP($O884,all_tags[style],1,FALSE),"")
)</f>
        <v/>
      </c>
      <c r="AG884" s="5" t="str">
        <f>_xlfn.TEXTJOIN("#",TRUE,
IFERROR(VLOOKUP($F884,all_tags[theme],1,FALSE),""),
IFERROR(VLOOKUP($G884,all_tags[theme],1,FALSE),""),
IFERROR(VLOOKUP($H884,all_tags[theme],1,FALSE),""),
IFERROR(VLOOKUP($I884,all_tags[theme],1,FALSE),""),
IFERROR(VLOOKUP($J884,all_tags[theme],1,FALSE),""),
IFERROR(VLOOKUP($K884,all_tags[theme],1,FALSE),""),
IFERROR(VLOOKUP($L884,all_tags[theme],1,FALSE),""),
IFERROR(VLOOKUP($M884,all_tags[theme],1,FALSE),""),
IFERROR(VLOOKUP($N884,all_tags[theme],1,FALSE),""),
IFERROR(VLOOKUP($O884,all_tags[theme],1,FALSE),"")
)</f>
        <v>data-science</v>
      </c>
      <c r="AH884" s="5" t="str">
        <f>_xlfn.TEXTJOIN("#",TRUE,
IFERROR(VLOOKUP($F884,all_tags[topic],1,FALSE),""),
IFERROR(VLOOKUP($G884,all_tags[topic],1,FALSE),""),
IFERROR(VLOOKUP($H884,all_tags[topic],1,FALSE),""),
IFERROR(VLOOKUP($I884,all_tags[topic],1,FALSE),""),
IFERROR(VLOOKUP($J884,all_tags[topic],1,FALSE),""),
IFERROR(VLOOKUP($K884,all_tags[topic],1,FALSE),""),
IFERROR(VLOOKUP($L884,all_tags[topic],1,FALSE),""),
IFERROR(VLOOKUP($M884,all_tags[topic],1,FALSE),""),
IFERROR(VLOOKUP($N884,all_tags[topic],1,FALSE),""),
IFERROR(VLOOKUP($O884,all_tags[topic],1,FALSE),"")
)</f>
        <v>technology</v>
      </c>
      <c r="AI884" s="5" t="str">
        <f>_xlfn.TEXTJOIN("#",TRUE,
IFERROR(VLOOKUP($F884,all_tags[area],1,FALSE),""),
IFERROR(VLOOKUP($G884,all_tags[area],1,FALSE),""),
IFERROR(VLOOKUP($H884,all_tags[area],1,FALSE),""),
IFERROR(VLOOKUP($I884,all_tags[area],1,FALSE),""),
IFERROR(VLOOKUP($J884,all_tags[area],1,FALSE),""),
IFERROR(VLOOKUP($K884,all_tags[area],1,FALSE),""),
IFERROR(VLOOKUP($L884,all_tags[area],1,FALSE),""),
IFERROR(VLOOKUP($M884,all_tags[area],1,FALSE),""),
IFERROR(VLOOKUP($N884,all_tags[area],1,FALSE),""),
IFERROR(VLOOKUP($O884,all_tags[area],1,FALSE),"")
)</f>
        <v>ml</v>
      </c>
      <c r="AJ884" s="5" t="str">
        <f>_xlfn.TEXTJOIN("#",TRUE,
IFERROR(VLOOKUP($F884,all_tags[technology],1,FALSE),""),
IFERROR(VLOOKUP($G884,all_tags[technology],1,FALSE),""),
IFERROR(VLOOKUP($H884,all_tags[technology],1,FALSE),""),
IFERROR(VLOOKUP($I884,all_tags[technology],1,FALSE),""),
IFERROR(VLOOKUP($J884,all_tags[technology],1,FALSE),""),
IFERROR(VLOOKUP($K884,all_tags[technology],1,FALSE),""),
IFERROR(VLOOKUP($L884,all_tags[technology],1,FALSE),""),
IFERROR(VLOOKUP($M884,all_tags[technology],1,FALSE),""),
IFERROR(VLOOKUP($N884,all_tags[technology],1,FALSE),""),
IFERROR(VLOOKUP($O884,all_tags[technology],1,FALSE),"")
)</f>
        <v>python</v>
      </c>
      <c r="AK884" s="5" t="str">
        <f>_xlfn.TEXTJOIN("#",TRUE,
IFERROR(VLOOKUP($F884,all_tags[other],1,FALSE),""),
IFERROR(VLOOKUP($G884,all_tags[other],1,FALSE),""),
IFERROR(VLOOKUP($H884,all_tags[other],1,FALSE),""),
IFERROR(VLOOKUP($I884,all_tags[other],1,FALSE),""),
IFERROR(VLOOKUP($J884,all_tags[other],1,FALSE),""),
IFERROR(VLOOKUP($K884,all_tags[other],1,FALSE),""),
IFERROR(VLOOKUP($L884,all_tags[other],1,FALSE),""),
IFERROR(VLOOKUP($M884,all_tags[other],1,FALSE),""),
IFERROR(VLOOKUP($N884,all_tags[other],1,FALSE),""),
IFERROR(VLOOKUP($O884,all_tags[other],1,FALSE),"")
)</f>
        <v/>
      </c>
      <c r="AL884" t="str">
        <f t="shared" si="13"/>
        <v>article;data-science;technology;ml;python</v>
      </c>
    </row>
    <row r="885" spans="1:38" x14ac:dyDescent="0.25">
      <c r="A885" t="str">
        <f>source_data[[#This Row],[link_id]]</f>
        <v>L01810</v>
      </c>
      <c r="B885" t="str">
        <f>source_data[[#This Row],[link]]</f>
        <v>https://otexts.com/fpp3/</v>
      </c>
      <c r="C885" t="str">
        <f>source_data[[#This Row],[article_title]]</f>
        <v>Forecasting: Principles and Practice (3rd ed)</v>
      </c>
      <c r="D885" t="str">
        <f>source_data[[#This Row],[concatenate]]</f>
        <v>book;data-science;technique;theory;practice;technology;forecasting;rstats;free</v>
      </c>
      <c r="E885">
        <f>source_data[[#This Row],[tag_count]]</f>
        <v>7</v>
      </c>
      <c r="F885" t="str" cm="1">
        <f t="array" ref="F885:N885">_xlfn.TEXTSPLIT(Table5[[#This Row],[concatenate]],";")</f>
        <v>book</v>
      </c>
      <c r="G885" t="str">
        <v>data-science</v>
      </c>
      <c r="H885" t="str">
        <v>technique</v>
      </c>
      <c r="I885" t="str">
        <v>theory</v>
      </c>
      <c r="J885" t="str">
        <v>practice</v>
      </c>
      <c r="K885" t="str">
        <v>technology</v>
      </c>
      <c r="L885" t="str">
        <v>forecasting</v>
      </c>
      <c r="M885" t="str">
        <v>rstats</v>
      </c>
      <c r="N885" t="str">
        <v>free</v>
      </c>
      <c r="Q885">
        <f>IF(ISBLANK(F885),-1,COUNTIF(all_tags[],F885)-COUNTIF(all_tags[category],F885))</f>
        <v>1</v>
      </c>
      <c r="R885">
        <f>IF(ISBLANK(G885),-1,COUNTIF(all_tags[],G885)-COUNTIF(all_tags[category],G885))</f>
        <v>1</v>
      </c>
      <c r="S885">
        <f>IF(ISBLANK(H885),-1,COUNTIF(all_tags[],H885)-COUNTIF(all_tags[category],H885))</f>
        <v>1</v>
      </c>
      <c r="T885">
        <f>IF(ISBLANK(I885),-1,COUNTIF(all_tags[],I885)-COUNTIF(all_tags[category],I885))</f>
        <v>1</v>
      </c>
      <c r="U885">
        <f>IF(ISBLANK(J885),-1,COUNTIF(all_tags[],J885)-COUNTIF(all_tags[category],J885))</f>
        <v>1</v>
      </c>
      <c r="V885">
        <f>IF(ISBLANK(K885),-1,COUNTIF(all_tags[],K885)-COUNTIF(all_tags[category],K885))</f>
        <v>1</v>
      </c>
      <c r="W885">
        <f>IF(ISBLANK(L885),-1,COUNTIF(all_tags[],L885)-COUNTIF(all_tags[category],L885))</f>
        <v>1</v>
      </c>
      <c r="X885">
        <f>IF(ISBLANK(M885),-1,COUNTIF(all_tags[],M885)-COUNTIF(all_tags[category],M885))</f>
        <v>1</v>
      </c>
      <c r="Y885">
        <f>IF(ISBLANK(N885),-1,COUNTIF(all_tags[],N885)-COUNTIF(all_tags[category],N885))</f>
        <v>1</v>
      </c>
      <c r="Z885">
        <f>IF(ISBLANK(O885),-1,COUNTIF(all_tags[],O885)-COUNTIF(all_tags[category],O885))</f>
        <v>-1</v>
      </c>
      <c r="AB885" t="str">
        <f>Table5[[#This Row],[link_id]]</f>
        <v>L01810</v>
      </c>
      <c r="AC885" s="5" t="str">
        <f>_xlfn.TEXTJOIN("#",TRUE,
IFERROR(VLOOKUP($F885,all_tags[format],1,FALSE),""),
IFERROR(VLOOKUP($G885,all_tags[format],1,FALSE),""),
IFERROR(VLOOKUP($H885,all_tags[format],1,FALSE),""),
IFERROR(VLOOKUP($I885,all_tags[format],1,FALSE),""),
IFERROR(VLOOKUP($J885,all_tags[format],1,FALSE),""),
IFERROR(VLOOKUP($K885,all_tags[format],1,FALSE),""),
IFERROR(VLOOKUP($L885,all_tags[format],1,FALSE),""),
IFERROR(VLOOKUP($M885,all_tags[format],1,FALSE),""),
IFERROR(VLOOKUP($N885,all_tags[format],1,FALSE),""),
IFERROR(VLOOKUP($O885,all_tags[format],1,FALSE),"")
)</f>
        <v>book</v>
      </c>
      <c r="AD885" s="5" t="str">
        <f>_xlfn.TEXTJOIN("#",TRUE,
IFERROR(VLOOKUP($F885,all_tags[type],1,FALSE),""),
IFERROR(VLOOKUP($G885,all_tags[type],1,FALSE),""),
IFERROR(VLOOKUP($H885,all_tags[type],1,FALSE),""),
IFERROR(VLOOKUP($I885,all_tags[type],1,FALSE),""),
IFERROR(VLOOKUP($J885,all_tags[type],1,FALSE),""),
IFERROR(VLOOKUP($K885,all_tags[type],1,FALSE),""),
IFERROR(VLOOKUP($L885,all_tags[type],1,FALSE),""),
IFERROR(VLOOKUP($M885,all_tags[type],1,FALSE),""),
IFERROR(VLOOKUP($N885,all_tags[type],1,FALSE),""),
IFERROR(VLOOKUP($O885,all_tags[type],1,FALSE),"")
)</f>
        <v/>
      </c>
      <c r="AE885" s="5" t="str">
        <f>_xlfn.TEXTJOIN("#",TRUE,
IFERROR(VLOOKUP($F885,all_tags[level],1,FALSE),""),
IFERROR(VLOOKUP($G885,all_tags[level],1,FALSE),""),
IFERROR(VLOOKUP($H885,all_tags[level],1,FALSE),""),
IFERROR(VLOOKUP($I885,all_tags[level],1,FALSE),""),
IFERROR(VLOOKUP($J885,all_tags[level],1,FALSE),""),
IFERROR(VLOOKUP($K885,all_tags[level],1,FALSE),""),
IFERROR(VLOOKUP($L885,all_tags[level],1,FALSE),""),
IFERROR(VLOOKUP($M885,all_tags[level],1,FALSE),""),
IFERROR(VLOOKUP($N885,all_tags[level],1,FALSE),""),
IFERROR(VLOOKUP($O885,all_tags[level],1,FALSE),"")
)</f>
        <v/>
      </c>
      <c r="AF885" s="5" t="str">
        <f>_xlfn.TEXTJOIN("#",TRUE,
IFERROR(VLOOKUP($F885,all_tags[style],1,FALSE),""),
IFERROR(VLOOKUP($G885,all_tags[style],1,FALSE),""),
IFERROR(VLOOKUP($H885,all_tags[style],1,FALSE),""),
IFERROR(VLOOKUP($I885,all_tags[style],1,FALSE),""),
IFERROR(VLOOKUP($J885,all_tags[style],1,FALSE),""),
IFERROR(VLOOKUP($K885,all_tags[style],1,FALSE),""),
IFERROR(VLOOKUP($L885,all_tags[style],1,FALSE),""),
IFERROR(VLOOKUP($M885,all_tags[style],1,FALSE),""),
IFERROR(VLOOKUP($N885,all_tags[style],1,FALSE),""),
IFERROR(VLOOKUP($O885,all_tags[style],1,FALSE),"")
)</f>
        <v/>
      </c>
      <c r="AG885" s="5" t="str">
        <f>_xlfn.TEXTJOIN("#",TRUE,
IFERROR(VLOOKUP($F885,all_tags[theme],1,FALSE),""),
IFERROR(VLOOKUP($G885,all_tags[theme],1,FALSE),""),
IFERROR(VLOOKUP($H885,all_tags[theme],1,FALSE),""),
IFERROR(VLOOKUP($I885,all_tags[theme],1,FALSE),""),
IFERROR(VLOOKUP($J885,all_tags[theme],1,FALSE),""),
IFERROR(VLOOKUP($K885,all_tags[theme],1,FALSE),""),
IFERROR(VLOOKUP($L885,all_tags[theme],1,FALSE),""),
IFERROR(VLOOKUP($M885,all_tags[theme],1,FALSE),""),
IFERROR(VLOOKUP($N885,all_tags[theme],1,FALSE),""),
IFERROR(VLOOKUP($O885,all_tags[theme],1,FALSE),"")
)</f>
        <v>data-science</v>
      </c>
      <c r="AH885" s="5" t="str">
        <f>_xlfn.TEXTJOIN("#",TRUE,
IFERROR(VLOOKUP($F885,all_tags[topic],1,FALSE),""),
IFERROR(VLOOKUP($G885,all_tags[topic],1,FALSE),""),
IFERROR(VLOOKUP($H885,all_tags[topic],1,FALSE),""),
IFERROR(VLOOKUP($I885,all_tags[topic],1,FALSE),""),
IFERROR(VLOOKUP($J885,all_tags[topic],1,FALSE),""),
IFERROR(VLOOKUP($K885,all_tags[topic],1,FALSE),""),
IFERROR(VLOOKUP($L885,all_tags[topic],1,FALSE),""),
IFERROR(VLOOKUP($M885,all_tags[topic],1,FALSE),""),
IFERROR(VLOOKUP($N885,all_tags[topic],1,FALSE),""),
IFERROR(VLOOKUP($O885,all_tags[topic],1,FALSE),"")
)</f>
        <v>technique#theory#practice#technology</v>
      </c>
      <c r="AI885" s="5" t="str">
        <f>_xlfn.TEXTJOIN("#",TRUE,
IFERROR(VLOOKUP($F885,all_tags[area],1,FALSE),""),
IFERROR(VLOOKUP($G885,all_tags[area],1,FALSE),""),
IFERROR(VLOOKUP($H885,all_tags[area],1,FALSE),""),
IFERROR(VLOOKUP($I885,all_tags[area],1,FALSE),""),
IFERROR(VLOOKUP($J885,all_tags[area],1,FALSE),""),
IFERROR(VLOOKUP($K885,all_tags[area],1,FALSE),""),
IFERROR(VLOOKUP($L885,all_tags[area],1,FALSE),""),
IFERROR(VLOOKUP($M885,all_tags[area],1,FALSE),""),
IFERROR(VLOOKUP($N885,all_tags[area],1,FALSE),""),
IFERROR(VLOOKUP($O885,all_tags[area],1,FALSE),"")
)</f>
        <v>forecasting</v>
      </c>
      <c r="AJ885" s="5" t="str">
        <f>_xlfn.TEXTJOIN("#",TRUE,
IFERROR(VLOOKUP($F885,all_tags[technology],1,FALSE),""),
IFERROR(VLOOKUP($G885,all_tags[technology],1,FALSE),""),
IFERROR(VLOOKUP($H885,all_tags[technology],1,FALSE),""),
IFERROR(VLOOKUP($I885,all_tags[technology],1,FALSE),""),
IFERROR(VLOOKUP($J885,all_tags[technology],1,FALSE),""),
IFERROR(VLOOKUP($K885,all_tags[technology],1,FALSE),""),
IFERROR(VLOOKUP($L885,all_tags[technology],1,FALSE),""),
IFERROR(VLOOKUP($M885,all_tags[technology],1,FALSE),""),
IFERROR(VLOOKUP($N885,all_tags[technology],1,FALSE),""),
IFERROR(VLOOKUP($O885,all_tags[technology],1,FALSE),"")
)</f>
        <v>rstats</v>
      </c>
      <c r="AK885" s="5" t="str">
        <f>_xlfn.TEXTJOIN("#",TRUE,
IFERROR(VLOOKUP($F885,all_tags[other],1,FALSE),""),
IFERROR(VLOOKUP($G885,all_tags[other],1,FALSE),""),
IFERROR(VLOOKUP($H885,all_tags[other],1,FALSE),""),
IFERROR(VLOOKUP($I885,all_tags[other],1,FALSE),""),
IFERROR(VLOOKUP($J885,all_tags[other],1,FALSE),""),
IFERROR(VLOOKUP($K885,all_tags[other],1,FALSE),""),
IFERROR(VLOOKUP($L885,all_tags[other],1,FALSE),""),
IFERROR(VLOOKUP($M885,all_tags[other],1,FALSE),""),
IFERROR(VLOOKUP($N885,all_tags[other],1,FALSE),""),
IFERROR(VLOOKUP($O885,all_tags[other],1,FALSE),"")
)</f>
        <v>free</v>
      </c>
      <c r="AL885" t="str">
        <f t="shared" si="13"/>
        <v>book;data-science;technique;theory;practice;technology;forecasting;rstats;free</v>
      </c>
    </row>
    <row r="886" spans="1:38" x14ac:dyDescent="0.25">
      <c r="A886" t="str">
        <f>source_data[[#This Row],[link_id]]</f>
        <v>L01811</v>
      </c>
      <c r="B886" t="str">
        <f>source_data[[#This Row],[link]]</f>
        <v>https://distill.pub/2020/communicating-with-interactive-articles/</v>
      </c>
      <c r="C886" t="str">
        <f>source_data[[#This Row],[article_title]]</f>
        <v>Communicating with Interactive Articles</v>
      </c>
      <c r="D886" t="str">
        <f>source_data[[#This Row],[concatenate]]</f>
        <v>interactive;data-viz;design;theory;practice</v>
      </c>
      <c r="E886">
        <f>source_data[[#This Row],[tag_count]]</f>
        <v>4</v>
      </c>
      <c r="F886" t="str" cm="1">
        <f t="array" ref="F886:J886">_xlfn.TEXTSPLIT(Table5[[#This Row],[concatenate]],";")</f>
        <v>interactive</v>
      </c>
      <c r="G886" t="str">
        <v>data-viz</v>
      </c>
      <c r="H886" t="str">
        <v>design</v>
      </c>
      <c r="I886" t="str">
        <v>theory</v>
      </c>
      <c r="J886" t="str">
        <v>practice</v>
      </c>
      <c r="Q886">
        <f>IF(ISBLANK(F886),-1,COUNTIF(all_tags[],F886)-COUNTIF(all_tags[category],F886))</f>
        <v>1</v>
      </c>
      <c r="R886">
        <f>IF(ISBLANK(G886),-1,COUNTIF(all_tags[],G886)-COUNTIF(all_tags[category],G886))</f>
        <v>1</v>
      </c>
      <c r="S886">
        <f>IF(ISBLANK(H886),-1,COUNTIF(all_tags[],H886)-COUNTIF(all_tags[category],H886))</f>
        <v>1</v>
      </c>
      <c r="T886">
        <f>IF(ISBLANK(I886),-1,COUNTIF(all_tags[],I886)-COUNTIF(all_tags[category],I886))</f>
        <v>1</v>
      </c>
      <c r="U886">
        <f>IF(ISBLANK(J886),-1,COUNTIF(all_tags[],J886)-COUNTIF(all_tags[category],J886))</f>
        <v>1</v>
      </c>
      <c r="V886">
        <f>IF(ISBLANK(K886),-1,COUNTIF(all_tags[],K886)-COUNTIF(all_tags[category],K886))</f>
        <v>-1</v>
      </c>
      <c r="W886">
        <f>IF(ISBLANK(L886),-1,COUNTIF(all_tags[],L886)-COUNTIF(all_tags[category],L886))</f>
        <v>-1</v>
      </c>
      <c r="X886">
        <f>IF(ISBLANK(M886),-1,COUNTIF(all_tags[],M886)-COUNTIF(all_tags[category],M886))</f>
        <v>-1</v>
      </c>
      <c r="Y886">
        <f>IF(ISBLANK(N886),-1,COUNTIF(all_tags[],N886)-COUNTIF(all_tags[category],N886))</f>
        <v>-1</v>
      </c>
      <c r="Z886">
        <f>IF(ISBLANK(O886),-1,COUNTIF(all_tags[],O886)-COUNTIF(all_tags[category],O886))</f>
        <v>-1</v>
      </c>
      <c r="AB886" t="str">
        <f>Table5[[#This Row],[link_id]]</f>
        <v>L01811</v>
      </c>
      <c r="AC886" s="5" t="str">
        <f>_xlfn.TEXTJOIN("#",TRUE,
IFERROR(VLOOKUP($F886,all_tags[format],1,FALSE),""),
IFERROR(VLOOKUP($G886,all_tags[format],1,FALSE),""),
IFERROR(VLOOKUP($H886,all_tags[format],1,FALSE),""),
IFERROR(VLOOKUP($I886,all_tags[format],1,FALSE),""),
IFERROR(VLOOKUP($J886,all_tags[format],1,FALSE),""),
IFERROR(VLOOKUP($K886,all_tags[format],1,FALSE),""),
IFERROR(VLOOKUP($L886,all_tags[format],1,FALSE),""),
IFERROR(VLOOKUP($M886,all_tags[format],1,FALSE),""),
IFERROR(VLOOKUP($N886,all_tags[format],1,FALSE),""),
IFERROR(VLOOKUP($O886,all_tags[format],1,FALSE),"")
)</f>
        <v>interactive</v>
      </c>
      <c r="AD886" s="5" t="str">
        <f>_xlfn.TEXTJOIN("#",TRUE,
IFERROR(VLOOKUP($F886,all_tags[type],1,FALSE),""),
IFERROR(VLOOKUP($G886,all_tags[type],1,FALSE),""),
IFERROR(VLOOKUP($H886,all_tags[type],1,FALSE),""),
IFERROR(VLOOKUP($I886,all_tags[type],1,FALSE),""),
IFERROR(VLOOKUP($J886,all_tags[type],1,FALSE),""),
IFERROR(VLOOKUP($K886,all_tags[type],1,FALSE),""),
IFERROR(VLOOKUP($L886,all_tags[type],1,FALSE),""),
IFERROR(VLOOKUP($M886,all_tags[type],1,FALSE),""),
IFERROR(VLOOKUP($N886,all_tags[type],1,FALSE),""),
IFERROR(VLOOKUP($O886,all_tags[type],1,FALSE),"")
)</f>
        <v/>
      </c>
      <c r="AE886" s="5" t="str">
        <f>_xlfn.TEXTJOIN("#",TRUE,
IFERROR(VLOOKUP($F886,all_tags[level],1,FALSE),""),
IFERROR(VLOOKUP($G886,all_tags[level],1,FALSE),""),
IFERROR(VLOOKUP($H886,all_tags[level],1,FALSE),""),
IFERROR(VLOOKUP($I886,all_tags[level],1,FALSE),""),
IFERROR(VLOOKUP($J886,all_tags[level],1,FALSE),""),
IFERROR(VLOOKUP($K886,all_tags[level],1,FALSE),""),
IFERROR(VLOOKUP($L886,all_tags[level],1,FALSE),""),
IFERROR(VLOOKUP($M886,all_tags[level],1,FALSE),""),
IFERROR(VLOOKUP($N886,all_tags[level],1,FALSE),""),
IFERROR(VLOOKUP($O886,all_tags[level],1,FALSE),"")
)</f>
        <v/>
      </c>
      <c r="AF886" s="5" t="str">
        <f>_xlfn.TEXTJOIN("#",TRUE,
IFERROR(VLOOKUP($F886,all_tags[style],1,FALSE),""),
IFERROR(VLOOKUP($G886,all_tags[style],1,FALSE),""),
IFERROR(VLOOKUP($H886,all_tags[style],1,FALSE),""),
IFERROR(VLOOKUP($I886,all_tags[style],1,FALSE),""),
IFERROR(VLOOKUP($J886,all_tags[style],1,FALSE),""),
IFERROR(VLOOKUP($K886,all_tags[style],1,FALSE),""),
IFERROR(VLOOKUP($L886,all_tags[style],1,FALSE),""),
IFERROR(VLOOKUP($M886,all_tags[style],1,FALSE),""),
IFERROR(VLOOKUP($N886,all_tags[style],1,FALSE),""),
IFERROR(VLOOKUP($O886,all_tags[style],1,FALSE),"")
)</f>
        <v/>
      </c>
      <c r="AG886" s="5" t="str">
        <f>_xlfn.TEXTJOIN("#",TRUE,
IFERROR(VLOOKUP($F886,all_tags[theme],1,FALSE),""),
IFERROR(VLOOKUP($G886,all_tags[theme],1,FALSE),""),
IFERROR(VLOOKUP($H886,all_tags[theme],1,FALSE),""),
IFERROR(VLOOKUP($I886,all_tags[theme],1,FALSE),""),
IFERROR(VLOOKUP($J886,all_tags[theme],1,FALSE),""),
IFERROR(VLOOKUP($K886,all_tags[theme],1,FALSE),""),
IFERROR(VLOOKUP($L886,all_tags[theme],1,FALSE),""),
IFERROR(VLOOKUP($M886,all_tags[theme],1,FALSE),""),
IFERROR(VLOOKUP($N886,all_tags[theme],1,FALSE),""),
IFERROR(VLOOKUP($O886,all_tags[theme],1,FALSE),"")
)</f>
        <v>data-viz</v>
      </c>
      <c r="AH886" s="5" t="str">
        <f>_xlfn.TEXTJOIN("#",TRUE,
IFERROR(VLOOKUP($F886,all_tags[topic],1,FALSE),""),
IFERROR(VLOOKUP($G886,all_tags[topic],1,FALSE),""),
IFERROR(VLOOKUP($H886,all_tags[topic],1,FALSE),""),
IFERROR(VLOOKUP($I886,all_tags[topic],1,FALSE),""),
IFERROR(VLOOKUP($J886,all_tags[topic],1,FALSE),""),
IFERROR(VLOOKUP($K886,all_tags[topic],1,FALSE),""),
IFERROR(VLOOKUP($L886,all_tags[topic],1,FALSE),""),
IFERROR(VLOOKUP($M886,all_tags[topic],1,FALSE),""),
IFERROR(VLOOKUP($N886,all_tags[topic],1,FALSE),""),
IFERROR(VLOOKUP($O886,all_tags[topic],1,FALSE),"")
)</f>
        <v>design#theory#practice</v>
      </c>
      <c r="AI886" s="5" t="str">
        <f>_xlfn.TEXTJOIN("#",TRUE,
IFERROR(VLOOKUP($F886,all_tags[area],1,FALSE),""),
IFERROR(VLOOKUP($G886,all_tags[area],1,FALSE),""),
IFERROR(VLOOKUP($H886,all_tags[area],1,FALSE),""),
IFERROR(VLOOKUP($I886,all_tags[area],1,FALSE),""),
IFERROR(VLOOKUP($J886,all_tags[area],1,FALSE),""),
IFERROR(VLOOKUP($K886,all_tags[area],1,FALSE),""),
IFERROR(VLOOKUP($L886,all_tags[area],1,FALSE),""),
IFERROR(VLOOKUP($M886,all_tags[area],1,FALSE),""),
IFERROR(VLOOKUP($N886,all_tags[area],1,FALSE),""),
IFERROR(VLOOKUP($O886,all_tags[area],1,FALSE),"")
)</f>
        <v/>
      </c>
      <c r="AJ886" s="5" t="str">
        <f>_xlfn.TEXTJOIN("#",TRUE,
IFERROR(VLOOKUP($F886,all_tags[technology],1,FALSE),""),
IFERROR(VLOOKUP($G886,all_tags[technology],1,FALSE),""),
IFERROR(VLOOKUP($H886,all_tags[technology],1,FALSE),""),
IFERROR(VLOOKUP($I886,all_tags[technology],1,FALSE),""),
IFERROR(VLOOKUP($J886,all_tags[technology],1,FALSE),""),
IFERROR(VLOOKUP($K886,all_tags[technology],1,FALSE),""),
IFERROR(VLOOKUP($L886,all_tags[technology],1,FALSE),""),
IFERROR(VLOOKUP($M886,all_tags[technology],1,FALSE),""),
IFERROR(VLOOKUP($N886,all_tags[technology],1,FALSE),""),
IFERROR(VLOOKUP($O886,all_tags[technology],1,FALSE),"")
)</f>
        <v/>
      </c>
      <c r="AK886" s="5" t="str">
        <f>_xlfn.TEXTJOIN("#",TRUE,
IFERROR(VLOOKUP($F886,all_tags[other],1,FALSE),""),
IFERROR(VLOOKUP($G886,all_tags[other],1,FALSE),""),
IFERROR(VLOOKUP($H886,all_tags[other],1,FALSE),""),
IFERROR(VLOOKUP($I886,all_tags[other],1,FALSE),""),
IFERROR(VLOOKUP($J886,all_tags[other],1,FALSE),""),
IFERROR(VLOOKUP($K886,all_tags[other],1,FALSE),""),
IFERROR(VLOOKUP($L886,all_tags[other],1,FALSE),""),
IFERROR(VLOOKUP($M886,all_tags[other],1,FALSE),""),
IFERROR(VLOOKUP($N886,all_tags[other],1,FALSE),""),
IFERROR(VLOOKUP($O886,all_tags[other],1,FALSE),"")
)</f>
        <v/>
      </c>
      <c r="AL886" t="str">
        <f t="shared" si="13"/>
        <v>interactive;data-viz;design;theory;practice</v>
      </c>
    </row>
    <row r="887" spans="1:38" ht="30" x14ac:dyDescent="0.25">
      <c r="A887" t="str">
        <f>source_data[[#This Row],[link_id]]</f>
        <v>L01812</v>
      </c>
      <c r="B887" t="str">
        <f>source_data[[#This Row],[link]]</f>
        <v>http://multiverseaccordingtoben.blogspot.com/2020/09/gpt-f-one-more-funky-experiment-in.html</v>
      </c>
      <c r="C887" t="str">
        <f>source_data[[#This Row],[article_title]]</f>
        <v xml:space="preserve">GPT-f -- One More Funky Experiment in Guiding Theorem-Proving without Understanding </v>
      </c>
      <c r="D887" t="str">
        <f>source_data[[#This Row],[concatenate]]</f>
        <v>post;cautionary-tale;dubious;ai</v>
      </c>
      <c r="E887">
        <f>source_data[[#This Row],[tag_count]]</f>
        <v>4</v>
      </c>
      <c r="F887" t="str" cm="1">
        <f t="array" ref="F887:I887">_xlfn.TEXTSPLIT(Table5[[#This Row],[concatenate]],";")</f>
        <v>post</v>
      </c>
      <c r="G887" t="str">
        <v>cautionary-tale</v>
      </c>
      <c r="H887" t="str">
        <v>dubious</v>
      </c>
      <c r="I887" t="str">
        <v>ai</v>
      </c>
      <c r="Q887">
        <f>IF(ISBLANK(F887),-1,COUNTIF(all_tags[],F887)-COUNTIF(all_tags[category],F887))</f>
        <v>1</v>
      </c>
      <c r="R887">
        <f>IF(ISBLANK(G887),-1,COUNTIF(all_tags[],G887)-COUNTIF(all_tags[category],G887))</f>
        <v>1</v>
      </c>
      <c r="S887">
        <f>IF(ISBLANK(H887),-1,COUNTIF(all_tags[],H887)-COUNTIF(all_tags[category],H887))</f>
        <v>1</v>
      </c>
      <c r="T887">
        <f>IF(ISBLANK(I887),-1,COUNTIF(all_tags[],I887)-COUNTIF(all_tags[category],I887))</f>
        <v>1</v>
      </c>
      <c r="U887">
        <f>IF(ISBLANK(J887),-1,COUNTIF(all_tags[],J887)-COUNTIF(all_tags[category],J887))</f>
        <v>-1</v>
      </c>
      <c r="V887">
        <f>IF(ISBLANK(K887),-1,COUNTIF(all_tags[],K887)-COUNTIF(all_tags[category],K887))</f>
        <v>-1</v>
      </c>
      <c r="W887">
        <f>IF(ISBLANK(L887),-1,COUNTIF(all_tags[],L887)-COUNTIF(all_tags[category],L887))</f>
        <v>-1</v>
      </c>
      <c r="X887">
        <f>IF(ISBLANK(M887),-1,COUNTIF(all_tags[],M887)-COUNTIF(all_tags[category],M887))</f>
        <v>-1</v>
      </c>
      <c r="Y887">
        <f>IF(ISBLANK(N887),-1,COUNTIF(all_tags[],N887)-COUNTIF(all_tags[category],N887))</f>
        <v>-1</v>
      </c>
      <c r="Z887">
        <f>IF(ISBLANK(O887),-1,COUNTIF(all_tags[],O887)-COUNTIF(all_tags[category],O887))</f>
        <v>-1</v>
      </c>
      <c r="AB887" t="str">
        <f>Table5[[#This Row],[link_id]]</f>
        <v>L01812</v>
      </c>
      <c r="AC887" s="5" t="str">
        <f>_xlfn.TEXTJOIN("#",TRUE,
IFERROR(VLOOKUP($F887,all_tags[format],1,FALSE),""),
IFERROR(VLOOKUP($G887,all_tags[format],1,FALSE),""),
IFERROR(VLOOKUP($H887,all_tags[format],1,FALSE),""),
IFERROR(VLOOKUP($I887,all_tags[format],1,FALSE),""),
IFERROR(VLOOKUP($J887,all_tags[format],1,FALSE),""),
IFERROR(VLOOKUP($K887,all_tags[format],1,FALSE),""),
IFERROR(VLOOKUP($L887,all_tags[format],1,FALSE),""),
IFERROR(VLOOKUP($M887,all_tags[format],1,FALSE),""),
IFERROR(VLOOKUP($N887,all_tags[format],1,FALSE),""),
IFERROR(VLOOKUP($O887,all_tags[format],1,FALSE),"")
)</f>
        <v>post</v>
      </c>
      <c r="AD887" s="5" t="str">
        <f>_xlfn.TEXTJOIN("#",TRUE,
IFERROR(VLOOKUP($F887,all_tags[type],1,FALSE),""),
IFERROR(VLOOKUP($G887,all_tags[type],1,FALSE),""),
IFERROR(VLOOKUP($H887,all_tags[type],1,FALSE),""),
IFERROR(VLOOKUP($I887,all_tags[type],1,FALSE),""),
IFERROR(VLOOKUP($J887,all_tags[type],1,FALSE),""),
IFERROR(VLOOKUP($K887,all_tags[type],1,FALSE),""),
IFERROR(VLOOKUP($L887,all_tags[type],1,FALSE),""),
IFERROR(VLOOKUP($M887,all_tags[type],1,FALSE),""),
IFERROR(VLOOKUP($N887,all_tags[type],1,FALSE),""),
IFERROR(VLOOKUP($O887,all_tags[type],1,FALSE),"")
)</f>
        <v/>
      </c>
      <c r="AE887" s="5" t="str">
        <f>_xlfn.TEXTJOIN("#",TRUE,
IFERROR(VLOOKUP($F887,all_tags[level],1,FALSE),""),
IFERROR(VLOOKUP($G887,all_tags[level],1,FALSE),""),
IFERROR(VLOOKUP($H887,all_tags[level],1,FALSE),""),
IFERROR(VLOOKUP($I887,all_tags[level],1,FALSE),""),
IFERROR(VLOOKUP($J887,all_tags[level],1,FALSE),""),
IFERROR(VLOOKUP($K887,all_tags[level],1,FALSE),""),
IFERROR(VLOOKUP($L887,all_tags[level],1,FALSE),""),
IFERROR(VLOOKUP($M887,all_tags[level],1,FALSE),""),
IFERROR(VLOOKUP($N887,all_tags[level],1,FALSE),""),
IFERROR(VLOOKUP($O887,all_tags[level],1,FALSE),"")
)</f>
        <v/>
      </c>
      <c r="AF887" s="5" t="str">
        <f>_xlfn.TEXTJOIN("#",TRUE,
IFERROR(VLOOKUP($F887,all_tags[style],1,FALSE),""),
IFERROR(VLOOKUP($G887,all_tags[style],1,FALSE),""),
IFERROR(VLOOKUP($H887,all_tags[style],1,FALSE),""),
IFERROR(VLOOKUP($I887,all_tags[style],1,FALSE),""),
IFERROR(VLOOKUP($J887,all_tags[style],1,FALSE),""),
IFERROR(VLOOKUP($K887,all_tags[style],1,FALSE),""),
IFERROR(VLOOKUP($L887,all_tags[style],1,FALSE),""),
IFERROR(VLOOKUP($M887,all_tags[style],1,FALSE),""),
IFERROR(VLOOKUP($N887,all_tags[style],1,FALSE),""),
IFERROR(VLOOKUP($O887,all_tags[style],1,FALSE),"")
)</f>
        <v>cautionary-tale#dubious</v>
      </c>
      <c r="AG887" s="5" t="str">
        <f>_xlfn.TEXTJOIN("#",TRUE,
IFERROR(VLOOKUP($F887,all_tags[theme],1,FALSE),""),
IFERROR(VLOOKUP($G887,all_tags[theme],1,FALSE),""),
IFERROR(VLOOKUP($H887,all_tags[theme],1,FALSE),""),
IFERROR(VLOOKUP($I887,all_tags[theme],1,FALSE),""),
IFERROR(VLOOKUP($J887,all_tags[theme],1,FALSE),""),
IFERROR(VLOOKUP($K887,all_tags[theme],1,FALSE),""),
IFERROR(VLOOKUP($L887,all_tags[theme],1,FALSE),""),
IFERROR(VLOOKUP($M887,all_tags[theme],1,FALSE),""),
IFERROR(VLOOKUP($N887,all_tags[theme],1,FALSE),""),
IFERROR(VLOOKUP($O887,all_tags[theme],1,FALSE),"")
)</f>
        <v/>
      </c>
      <c r="AH887" s="5" t="str">
        <f>_xlfn.TEXTJOIN("#",TRUE,
IFERROR(VLOOKUP($F887,all_tags[topic],1,FALSE),""),
IFERROR(VLOOKUP($G887,all_tags[topic],1,FALSE),""),
IFERROR(VLOOKUP($H887,all_tags[topic],1,FALSE),""),
IFERROR(VLOOKUP($I887,all_tags[topic],1,FALSE),""),
IFERROR(VLOOKUP($J887,all_tags[topic],1,FALSE),""),
IFERROR(VLOOKUP($K887,all_tags[topic],1,FALSE),""),
IFERROR(VLOOKUP($L887,all_tags[topic],1,FALSE),""),
IFERROR(VLOOKUP($M887,all_tags[topic],1,FALSE),""),
IFERROR(VLOOKUP($N887,all_tags[topic],1,FALSE),""),
IFERROR(VLOOKUP($O887,all_tags[topic],1,FALSE),"")
)</f>
        <v/>
      </c>
      <c r="AI887" s="5" t="str">
        <f>_xlfn.TEXTJOIN("#",TRUE,
IFERROR(VLOOKUP($F887,all_tags[area],1,FALSE),""),
IFERROR(VLOOKUP($G887,all_tags[area],1,FALSE),""),
IFERROR(VLOOKUP($H887,all_tags[area],1,FALSE),""),
IFERROR(VLOOKUP($I887,all_tags[area],1,FALSE),""),
IFERROR(VLOOKUP($J887,all_tags[area],1,FALSE),""),
IFERROR(VLOOKUP($K887,all_tags[area],1,FALSE),""),
IFERROR(VLOOKUP($L887,all_tags[area],1,FALSE),""),
IFERROR(VLOOKUP($M887,all_tags[area],1,FALSE),""),
IFERROR(VLOOKUP($N887,all_tags[area],1,FALSE),""),
IFERROR(VLOOKUP($O887,all_tags[area],1,FALSE),"")
)</f>
        <v>ai</v>
      </c>
      <c r="AJ887" s="5" t="str">
        <f>_xlfn.TEXTJOIN("#",TRUE,
IFERROR(VLOOKUP($F887,all_tags[technology],1,FALSE),""),
IFERROR(VLOOKUP($G887,all_tags[technology],1,FALSE),""),
IFERROR(VLOOKUP($H887,all_tags[technology],1,FALSE),""),
IFERROR(VLOOKUP($I887,all_tags[technology],1,FALSE),""),
IFERROR(VLOOKUP($J887,all_tags[technology],1,FALSE),""),
IFERROR(VLOOKUP($K887,all_tags[technology],1,FALSE),""),
IFERROR(VLOOKUP($L887,all_tags[technology],1,FALSE),""),
IFERROR(VLOOKUP($M887,all_tags[technology],1,FALSE),""),
IFERROR(VLOOKUP($N887,all_tags[technology],1,FALSE),""),
IFERROR(VLOOKUP($O887,all_tags[technology],1,FALSE),"")
)</f>
        <v/>
      </c>
      <c r="AK887" s="5" t="str">
        <f>_xlfn.TEXTJOIN("#",TRUE,
IFERROR(VLOOKUP($F887,all_tags[other],1,FALSE),""),
IFERROR(VLOOKUP($G887,all_tags[other],1,FALSE),""),
IFERROR(VLOOKUP($H887,all_tags[other],1,FALSE),""),
IFERROR(VLOOKUP($I887,all_tags[other],1,FALSE),""),
IFERROR(VLOOKUP($J887,all_tags[other],1,FALSE),""),
IFERROR(VLOOKUP($K887,all_tags[other],1,FALSE),""),
IFERROR(VLOOKUP($L887,all_tags[other],1,FALSE),""),
IFERROR(VLOOKUP($M887,all_tags[other],1,FALSE),""),
IFERROR(VLOOKUP($N887,all_tags[other],1,FALSE),""),
IFERROR(VLOOKUP($O887,all_tags[other],1,FALSE),"")
)</f>
        <v/>
      </c>
      <c r="AL887" t="str">
        <f t="shared" si="13"/>
        <v>post;cautionary-tale;dubious;ai</v>
      </c>
    </row>
    <row r="888" spans="1:38" x14ac:dyDescent="0.25">
      <c r="A888" t="str">
        <f>source_data[[#This Row],[link_id]]</f>
        <v>L01813</v>
      </c>
      <c r="B888" t="str">
        <f>source_data[[#This Row],[link]]</f>
        <v>https://engineering.shopify.com/blogs/engineering/solving-data-discovery-challenges-shopify</v>
      </c>
      <c r="C888" t="str">
        <f>source_data[[#This Row],[article_title]]</f>
        <v>How We’re Solving Data Discovery Challenges at Shopify</v>
      </c>
      <c r="D888" t="str">
        <f>source_data[[#This Row],[concatenate]]</f>
        <v>post;how-to;tool;data-discovery</v>
      </c>
      <c r="E888">
        <f>source_data[[#This Row],[tag_count]]</f>
        <v>5</v>
      </c>
      <c r="F888" t="str" cm="1">
        <f t="array" ref="F888:I888">_xlfn.TEXTSPLIT(Table5[[#This Row],[concatenate]],";")</f>
        <v>post</v>
      </c>
      <c r="G888" t="str">
        <v>how-to</v>
      </c>
      <c r="H888" t="str">
        <v>tool</v>
      </c>
      <c r="I888" t="str">
        <v>data-discovery</v>
      </c>
      <c r="Q888">
        <f>IF(ISBLANK(F888),-1,COUNTIF(all_tags[],F888)-COUNTIF(all_tags[category],F888))</f>
        <v>1</v>
      </c>
      <c r="R888">
        <f>IF(ISBLANK(G888),-1,COUNTIF(all_tags[],G888)-COUNTIF(all_tags[category],G888))</f>
        <v>1</v>
      </c>
      <c r="S888">
        <f>IF(ISBLANK(H888),-1,COUNTIF(all_tags[],H888)-COUNTIF(all_tags[category],H888))</f>
        <v>1</v>
      </c>
      <c r="T888">
        <f>IF(ISBLANK(I888),-1,COUNTIF(all_tags[],I888)-COUNTIF(all_tags[category],I888))</f>
        <v>1</v>
      </c>
      <c r="U888">
        <f>IF(ISBLANK(J888),-1,COUNTIF(all_tags[],J888)-COUNTIF(all_tags[category],J888))</f>
        <v>-1</v>
      </c>
      <c r="V888">
        <f>IF(ISBLANK(K888),-1,COUNTIF(all_tags[],K888)-COUNTIF(all_tags[category],K888))</f>
        <v>-1</v>
      </c>
      <c r="W888">
        <f>IF(ISBLANK(L888),-1,COUNTIF(all_tags[],L888)-COUNTIF(all_tags[category],L888))</f>
        <v>-1</v>
      </c>
      <c r="X888">
        <f>IF(ISBLANK(M888),-1,COUNTIF(all_tags[],M888)-COUNTIF(all_tags[category],M888))</f>
        <v>-1</v>
      </c>
      <c r="Y888">
        <f>IF(ISBLANK(N888),-1,COUNTIF(all_tags[],N888)-COUNTIF(all_tags[category],N888))</f>
        <v>-1</v>
      </c>
      <c r="Z888">
        <f>IF(ISBLANK(O888),-1,COUNTIF(all_tags[],O888)-COUNTIF(all_tags[category],O888))</f>
        <v>-1</v>
      </c>
      <c r="AB888" t="str">
        <f>Table5[[#This Row],[link_id]]</f>
        <v>L01813</v>
      </c>
      <c r="AC888" s="5" t="str">
        <f>_xlfn.TEXTJOIN("#",TRUE,
IFERROR(VLOOKUP($F888,all_tags[format],1,FALSE),""),
IFERROR(VLOOKUP($G888,all_tags[format],1,FALSE),""),
IFERROR(VLOOKUP($H888,all_tags[format],1,FALSE),""),
IFERROR(VLOOKUP($I888,all_tags[format],1,FALSE),""),
IFERROR(VLOOKUP($J888,all_tags[format],1,FALSE),""),
IFERROR(VLOOKUP($K888,all_tags[format],1,FALSE),""),
IFERROR(VLOOKUP($L888,all_tags[format],1,FALSE),""),
IFERROR(VLOOKUP($M888,all_tags[format],1,FALSE),""),
IFERROR(VLOOKUP($N888,all_tags[format],1,FALSE),""),
IFERROR(VLOOKUP($O888,all_tags[format],1,FALSE),"")
)</f>
        <v>post</v>
      </c>
      <c r="AD888" s="5" t="str">
        <f>_xlfn.TEXTJOIN("#",TRUE,
IFERROR(VLOOKUP($F888,all_tags[type],1,FALSE),""),
IFERROR(VLOOKUP($G888,all_tags[type],1,FALSE),""),
IFERROR(VLOOKUP($H888,all_tags[type],1,FALSE),""),
IFERROR(VLOOKUP($I888,all_tags[type],1,FALSE),""),
IFERROR(VLOOKUP($J888,all_tags[type],1,FALSE),""),
IFERROR(VLOOKUP($K888,all_tags[type],1,FALSE),""),
IFERROR(VLOOKUP($L888,all_tags[type],1,FALSE),""),
IFERROR(VLOOKUP($M888,all_tags[type],1,FALSE),""),
IFERROR(VLOOKUP($N888,all_tags[type],1,FALSE),""),
IFERROR(VLOOKUP($O888,all_tags[type],1,FALSE),"")
)</f>
        <v>how-to</v>
      </c>
      <c r="AE888" s="5" t="str">
        <f>_xlfn.TEXTJOIN("#",TRUE,
IFERROR(VLOOKUP($F888,all_tags[level],1,FALSE),""),
IFERROR(VLOOKUP($G888,all_tags[level],1,FALSE),""),
IFERROR(VLOOKUP($H888,all_tags[level],1,FALSE),""),
IFERROR(VLOOKUP($I888,all_tags[level],1,FALSE),""),
IFERROR(VLOOKUP($J888,all_tags[level],1,FALSE),""),
IFERROR(VLOOKUP($K888,all_tags[level],1,FALSE),""),
IFERROR(VLOOKUP($L888,all_tags[level],1,FALSE),""),
IFERROR(VLOOKUP($M888,all_tags[level],1,FALSE),""),
IFERROR(VLOOKUP($N888,all_tags[level],1,FALSE),""),
IFERROR(VLOOKUP($O888,all_tags[level],1,FALSE),"")
)</f>
        <v/>
      </c>
      <c r="AF888" s="5" t="str">
        <f>_xlfn.TEXTJOIN("#",TRUE,
IFERROR(VLOOKUP($F888,all_tags[style],1,FALSE),""),
IFERROR(VLOOKUP($G888,all_tags[style],1,FALSE),""),
IFERROR(VLOOKUP($H888,all_tags[style],1,FALSE),""),
IFERROR(VLOOKUP($I888,all_tags[style],1,FALSE),""),
IFERROR(VLOOKUP($J888,all_tags[style],1,FALSE),""),
IFERROR(VLOOKUP($K888,all_tags[style],1,FALSE),""),
IFERROR(VLOOKUP($L888,all_tags[style],1,FALSE),""),
IFERROR(VLOOKUP($M888,all_tags[style],1,FALSE),""),
IFERROR(VLOOKUP($N888,all_tags[style],1,FALSE),""),
IFERROR(VLOOKUP($O888,all_tags[style],1,FALSE),"")
)</f>
        <v/>
      </c>
      <c r="AG888" s="5" t="str">
        <f>_xlfn.TEXTJOIN("#",TRUE,
IFERROR(VLOOKUP($F888,all_tags[theme],1,FALSE),""),
IFERROR(VLOOKUP($G888,all_tags[theme],1,FALSE),""),
IFERROR(VLOOKUP($H888,all_tags[theme],1,FALSE),""),
IFERROR(VLOOKUP($I888,all_tags[theme],1,FALSE),""),
IFERROR(VLOOKUP($J888,all_tags[theme],1,FALSE),""),
IFERROR(VLOOKUP($K888,all_tags[theme],1,FALSE),""),
IFERROR(VLOOKUP($L888,all_tags[theme],1,FALSE),""),
IFERROR(VLOOKUP($M888,all_tags[theme],1,FALSE),""),
IFERROR(VLOOKUP($N888,all_tags[theme],1,FALSE),""),
IFERROR(VLOOKUP($O888,all_tags[theme],1,FALSE),"")
)</f>
        <v/>
      </c>
      <c r="AH888" s="5" t="str">
        <f>_xlfn.TEXTJOIN("#",TRUE,
IFERROR(VLOOKUP($F888,all_tags[topic],1,FALSE),""),
IFERROR(VLOOKUP($G888,all_tags[topic],1,FALSE),""),
IFERROR(VLOOKUP($H888,all_tags[topic],1,FALSE),""),
IFERROR(VLOOKUP($I888,all_tags[topic],1,FALSE),""),
IFERROR(VLOOKUP($J888,all_tags[topic],1,FALSE),""),
IFERROR(VLOOKUP($K888,all_tags[topic],1,FALSE),""),
IFERROR(VLOOKUP($L888,all_tags[topic],1,FALSE),""),
IFERROR(VLOOKUP($M888,all_tags[topic],1,FALSE),""),
IFERROR(VLOOKUP($N888,all_tags[topic],1,FALSE),""),
IFERROR(VLOOKUP($O888,all_tags[topic],1,FALSE),"")
)</f>
        <v>tool</v>
      </c>
      <c r="AI888" s="5" t="str">
        <f>_xlfn.TEXTJOIN("#",TRUE,
IFERROR(VLOOKUP($F888,all_tags[area],1,FALSE),""),
IFERROR(VLOOKUP($G888,all_tags[area],1,FALSE),""),
IFERROR(VLOOKUP($H888,all_tags[area],1,FALSE),""),
IFERROR(VLOOKUP($I888,all_tags[area],1,FALSE),""),
IFERROR(VLOOKUP($J888,all_tags[area],1,FALSE),""),
IFERROR(VLOOKUP($K888,all_tags[area],1,FALSE),""),
IFERROR(VLOOKUP($L888,all_tags[area],1,FALSE),""),
IFERROR(VLOOKUP($M888,all_tags[area],1,FALSE),""),
IFERROR(VLOOKUP($N888,all_tags[area],1,FALSE),""),
IFERROR(VLOOKUP($O888,all_tags[area],1,FALSE),"")
)</f>
        <v/>
      </c>
      <c r="AJ888" s="5" t="str">
        <f>_xlfn.TEXTJOIN("#",TRUE,
IFERROR(VLOOKUP($F888,all_tags[technology],1,FALSE),""),
IFERROR(VLOOKUP($G888,all_tags[technology],1,FALSE),""),
IFERROR(VLOOKUP($H888,all_tags[technology],1,FALSE),""),
IFERROR(VLOOKUP($I888,all_tags[technology],1,FALSE),""),
IFERROR(VLOOKUP($J888,all_tags[technology],1,FALSE),""),
IFERROR(VLOOKUP($K888,all_tags[technology],1,FALSE),""),
IFERROR(VLOOKUP($L888,all_tags[technology],1,FALSE),""),
IFERROR(VLOOKUP($M888,all_tags[technology],1,FALSE),""),
IFERROR(VLOOKUP($N888,all_tags[technology],1,FALSE),""),
IFERROR(VLOOKUP($O888,all_tags[technology],1,FALSE),"")
)</f>
        <v/>
      </c>
      <c r="AK888" s="5" t="str">
        <f>_xlfn.TEXTJOIN("#",TRUE,
IFERROR(VLOOKUP($F888,all_tags[other],1,FALSE),""),
IFERROR(VLOOKUP($G888,all_tags[other],1,FALSE),""),
IFERROR(VLOOKUP($H888,all_tags[other],1,FALSE),""),
IFERROR(VLOOKUP($I888,all_tags[other],1,FALSE),""),
IFERROR(VLOOKUP($J888,all_tags[other],1,FALSE),""),
IFERROR(VLOOKUP($K888,all_tags[other],1,FALSE),""),
IFERROR(VLOOKUP($L888,all_tags[other],1,FALSE),""),
IFERROR(VLOOKUP($M888,all_tags[other],1,FALSE),""),
IFERROR(VLOOKUP($N888,all_tags[other],1,FALSE),""),
IFERROR(VLOOKUP($O888,all_tags[other],1,FALSE),"")
)</f>
        <v>data-discovery</v>
      </c>
      <c r="AL888" t="str">
        <f t="shared" si="13"/>
        <v>post;how-to;tool;data-discovery</v>
      </c>
    </row>
    <row r="889" spans="1:38" x14ac:dyDescent="0.25">
      <c r="A889" t="str">
        <f>source_data[[#This Row],[link_id]]</f>
        <v>L01816</v>
      </c>
      <c r="B889" t="str">
        <f>source_data[[#This Row],[link]]</f>
        <v>https://www.exploringdata.org/post/how-to-explore-data-dataexplorer-package/</v>
      </c>
      <c r="C889" t="str">
        <f>source_data[[#This Row],[article_title]]</f>
        <v>How to Explore Data: {DataExplorer} Package</v>
      </c>
      <c r="D889" t="str">
        <f>source_data[[#This Row],[concatenate]]</f>
        <v>package;how-to;tool;technique;technology;analysis;rstats</v>
      </c>
      <c r="E889">
        <f>source_data[[#This Row],[tag_count]]</f>
        <v>6</v>
      </c>
      <c r="F889" t="str" cm="1">
        <f t="array" ref="F889:L889">_xlfn.TEXTSPLIT(Table5[[#This Row],[concatenate]],";")</f>
        <v>package</v>
      </c>
      <c r="G889" t="str">
        <v>how-to</v>
      </c>
      <c r="H889" t="str">
        <v>tool</v>
      </c>
      <c r="I889" t="str">
        <v>technique</v>
      </c>
      <c r="J889" t="str">
        <v>technology</v>
      </c>
      <c r="K889" t="str">
        <v>analysis</v>
      </c>
      <c r="L889" t="str">
        <v>rstats</v>
      </c>
      <c r="Q889">
        <f>IF(ISBLANK(F889),-1,COUNTIF(all_tags[],F889)-COUNTIF(all_tags[category],F889))</f>
        <v>1</v>
      </c>
      <c r="R889">
        <f>IF(ISBLANK(G889),-1,COUNTIF(all_tags[],G889)-COUNTIF(all_tags[category],G889))</f>
        <v>1</v>
      </c>
      <c r="S889">
        <f>IF(ISBLANK(H889),-1,COUNTIF(all_tags[],H889)-COUNTIF(all_tags[category],H889))</f>
        <v>1</v>
      </c>
      <c r="T889">
        <f>IF(ISBLANK(I889),-1,COUNTIF(all_tags[],I889)-COUNTIF(all_tags[category],I889))</f>
        <v>1</v>
      </c>
      <c r="U889">
        <f>IF(ISBLANK(J889),-1,COUNTIF(all_tags[],J889)-COUNTIF(all_tags[category],J889))</f>
        <v>1</v>
      </c>
      <c r="V889">
        <f>IF(ISBLANK(K889),-1,COUNTIF(all_tags[],K889)-COUNTIF(all_tags[category],K889))</f>
        <v>1</v>
      </c>
      <c r="W889">
        <f>IF(ISBLANK(L889),-1,COUNTIF(all_tags[],L889)-COUNTIF(all_tags[category],L889))</f>
        <v>1</v>
      </c>
      <c r="X889">
        <f>IF(ISBLANK(M889),-1,COUNTIF(all_tags[],M889)-COUNTIF(all_tags[category],M889))</f>
        <v>-1</v>
      </c>
      <c r="Y889">
        <f>IF(ISBLANK(N889),-1,COUNTIF(all_tags[],N889)-COUNTIF(all_tags[category],N889))</f>
        <v>-1</v>
      </c>
      <c r="Z889">
        <f>IF(ISBLANK(O889),-1,COUNTIF(all_tags[],O889)-COUNTIF(all_tags[category],O889))</f>
        <v>-1</v>
      </c>
      <c r="AB889" t="str">
        <f>Table5[[#This Row],[link_id]]</f>
        <v>L01816</v>
      </c>
      <c r="AC889" s="5" t="str">
        <f>_xlfn.TEXTJOIN("#",TRUE,
IFERROR(VLOOKUP($F889,all_tags[format],1,FALSE),""),
IFERROR(VLOOKUP($G889,all_tags[format],1,FALSE),""),
IFERROR(VLOOKUP($H889,all_tags[format],1,FALSE),""),
IFERROR(VLOOKUP($I889,all_tags[format],1,FALSE),""),
IFERROR(VLOOKUP($J889,all_tags[format],1,FALSE),""),
IFERROR(VLOOKUP($K889,all_tags[format],1,FALSE),""),
IFERROR(VLOOKUP($L889,all_tags[format],1,FALSE),""),
IFERROR(VLOOKUP($M889,all_tags[format],1,FALSE),""),
IFERROR(VLOOKUP($N889,all_tags[format],1,FALSE),""),
IFERROR(VLOOKUP($O889,all_tags[format],1,FALSE),"")
)</f>
        <v>package</v>
      </c>
      <c r="AD889" s="5" t="str">
        <f>_xlfn.TEXTJOIN("#",TRUE,
IFERROR(VLOOKUP($F889,all_tags[type],1,FALSE),""),
IFERROR(VLOOKUP($G889,all_tags[type],1,FALSE),""),
IFERROR(VLOOKUP($H889,all_tags[type],1,FALSE),""),
IFERROR(VLOOKUP($I889,all_tags[type],1,FALSE),""),
IFERROR(VLOOKUP($J889,all_tags[type],1,FALSE),""),
IFERROR(VLOOKUP($K889,all_tags[type],1,FALSE),""),
IFERROR(VLOOKUP($L889,all_tags[type],1,FALSE),""),
IFERROR(VLOOKUP($M889,all_tags[type],1,FALSE),""),
IFERROR(VLOOKUP($N889,all_tags[type],1,FALSE),""),
IFERROR(VLOOKUP($O889,all_tags[type],1,FALSE),"")
)</f>
        <v>how-to</v>
      </c>
      <c r="AE889" s="5" t="str">
        <f>_xlfn.TEXTJOIN("#",TRUE,
IFERROR(VLOOKUP($F889,all_tags[level],1,FALSE),""),
IFERROR(VLOOKUP($G889,all_tags[level],1,FALSE),""),
IFERROR(VLOOKUP($H889,all_tags[level],1,FALSE),""),
IFERROR(VLOOKUP($I889,all_tags[level],1,FALSE),""),
IFERROR(VLOOKUP($J889,all_tags[level],1,FALSE),""),
IFERROR(VLOOKUP($K889,all_tags[level],1,FALSE),""),
IFERROR(VLOOKUP($L889,all_tags[level],1,FALSE),""),
IFERROR(VLOOKUP($M889,all_tags[level],1,FALSE),""),
IFERROR(VLOOKUP($N889,all_tags[level],1,FALSE),""),
IFERROR(VLOOKUP($O889,all_tags[level],1,FALSE),"")
)</f>
        <v/>
      </c>
      <c r="AF889" s="5" t="str">
        <f>_xlfn.TEXTJOIN("#",TRUE,
IFERROR(VLOOKUP($F889,all_tags[style],1,FALSE),""),
IFERROR(VLOOKUP($G889,all_tags[style],1,FALSE),""),
IFERROR(VLOOKUP($H889,all_tags[style],1,FALSE),""),
IFERROR(VLOOKUP($I889,all_tags[style],1,FALSE),""),
IFERROR(VLOOKUP($J889,all_tags[style],1,FALSE),""),
IFERROR(VLOOKUP($K889,all_tags[style],1,FALSE),""),
IFERROR(VLOOKUP($L889,all_tags[style],1,FALSE),""),
IFERROR(VLOOKUP($M889,all_tags[style],1,FALSE),""),
IFERROR(VLOOKUP($N889,all_tags[style],1,FALSE),""),
IFERROR(VLOOKUP($O889,all_tags[style],1,FALSE),"")
)</f>
        <v/>
      </c>
      <c r="AG889" s="5" t="str">
        <f>_xlfn.TEXTJOIN("#",TRUE,
IFERROR(VLOOKUP($F889,all_tags[theme],1,FALSE),""),
IFERROR(VLOOKUP($G889,all_tags[theme],1,FALSE),""),
IFERROR(VLOOKUP($H889,all_tags[theme],1,FALSE),""),
IFERROR(VLOOKUP($I889,all_tags[theme],1,FALSE),""),
IFERROR(VLOOKUP($J889,all_tags[theme],1,FALSE),""),
IFERROR(VLOOKUP($K889,all_tags[theme],1,FALSE),""),
IFERROR(VLOOKUP($L889,all_tags[theme],1,FALSE),""),
IFERROR(VLOOKUP($M889,all_tags[theme],1,FALSE),""),
IFERROR(VLOOKUP($N889,all_tags[theme],1,FALSE),""),
IFERROR(VLOOKUP($O889,all_tags[theme],1,FALSE),"")
)</f>
        <v/>
      </c>
      <c r="AH889" s="5" t="str">
        <f>_xlfn.TEXTJOIN("#",TRUE,
IFERROR(VLOOKUP($F889,all_tags[topic],1,FALSE),""),
IFERROR(VLOOKUP($G889,all_tags[topic],1,FALSE),""),
IFERROR(VLOOKUP($H889,all_tags[topic],1,FALSE),""),
IFERROR(VLOOKUP($I889,all_tags[topic],1,FALSE),""),
IFERROR(VLOOKUP($J889,all_tags[topic],1,FALSE),""),
IFERROR(VLOOKUP($K889,all_tags[topic],1,FALSE),""),
IFERROR(VLOOKUP($L889,all_tags[topic],1,FALSE),""),
IFERROR(VLOOKUP($M889,all_tags[topic],1,FALSE),""),
IFERROR(VLOOKUP($N889,all_tags[topic],1,FALSE),""),
IFERROR(VLOOKUP($O889,all_tags[topic],1,FALSE),"")
)</f>
        <v>tool#technique#technology</v>
      </c>
      <c r="AI889" s="5" t="str">
        <f>_xlfn.TEXTJOIN("#",TRUE,
IFERROR(VLOOKUP($F889,all_tags[area],1,FALSE),""),
IFERROR(VLOOKUP($G889,all_tags[area],1,FALSE),""),
IFERROR(VLOOKUP($H889,all_tags[area],1,FALSE),""),
IFERROR(VLOOKUP($I889,all_tags[area],1,FALSE),""),
IFERROR(VLOOKUP($J889,all_tags[area],1,FALSE),""),
IFERROR(VLOOKUP($K889,all_tags[area],1,FALSE),""),
IFERROR(VLOOKUP($L889,all_tags[area],1,FALSE),""),
IFERROR(VLOOKUP($M889,all_tags[area],1,FALSE),""),
IFERROR(VLOOKUP($N889,all_tags[area],1,FALSE),""),
IFERROR(VLOOKUP($O889,all_tags[area],1,FALSE),"")
)</f>
        <v>analysis</v>
      </c>
      <c r="AJ889" s="5" t="str">
        <f>_xlfn.TEXTJOIN("#",TRUE,
IFERROR(VLOOKUP($F889,all_tags[technology],1,FALSE),""),
IFERROR(VLOOKUP($G889,all_tags[technology],1,FALSE),""),
IFERROR(VLOOKUP($H889,all_tags[technology],1,FALSE),""),
IFERROR(VLOOKUP($I889,all_tags[technology],1,FALSE),""),
IFERROR(VLOOKUP($J889,all_tags[technology],1,FALSE),""),
IFERROR(VLOOKUP($K889,all_tags[technology],1,FALSE),""),
IFERROR(VLOOKUP($L889,all_tags[technology],1,FALSE),""),
IFERROR(VLOOKUP($M889,all_tags[technology],1,FALSE),""),
IFERROR(VLOOKUP($N889,all_tags[technology],1,FALSE),""),
IFERROR(VLOOKUP($O889,all_tags[technology],1,FALSE),"")
)</f>
        <v>rstats</v>
      </c>
      <c r="AK889" s="5" t="str">
        <f>_xlfn.TEXTJOIN("#",TRUE,
IFERROR(VLOOKUP($F889,all_tags[other],1,FALSE),""),
IFERROR(VLOOKUP($G889,all_tags[other],1,FALSE),""),
IFERROR(VLOOKUP($H889,all_tags[other],1,FALSE),""),
IFERROR(VLOOKUP($I889,all_tags[other],1,FALSE),""),
IFERROR(VLOOKUP($J889,all_tags[other],1,FALSE),""),
IFERROR(VLOOKUP($K889,all_tags[other],1,FALSE),""),
IFERROR(VLOOKUP($L889,all_tags[other],1,FALSE),""),
IFERROR(VLOOKUP($M889,all_tags[other],1,FALSE),""),
IFERROR(VLOOKUP($N889,all_tags[other],1,FALSE),""),
IFERROR(VLOOKUP($O889,all_tags[other],1,FALSE),"")
)</f>
        <v/>
      </c>
      <c r="AL889" t="str">
        <f t="shared" si="13"/>
        <v>package;how-to;tool;technique;technology;analysis;rstats</v>
      </c>
    </row>
    <row r="890" spans="1:38" x14ac:dyDescent="0.25">
      <c r="A890" t="str">
        <f>source_data[[#This Row],[link_id]]</f>
        <v>L01818</v>
      </c>
      <c r="B890" t="str">
        <f>source_data[[#This Row],[link]]</f>
        <v>https://twitter.com/Niaa89/status/1307091835505053697</v>
      </c>
      <c r="C890" t="str">
        <f>source_data[[#This Row],[article_title]]</f>
        <v>"Which industry grew up during the pandemic?"* Issue September 2020 for Grupo Expansion.</v>
      </c>
      <c r="D890" t="str">
        <f>source_data[[#This Row],[concatenate]]</f>
        <v>visual;data-viz;inspiration</v>
      </c>
      <c r="E890">
        <f>source_data[[#This Row],[tag_count]]</f>
        <v>3</v>
      </c>
      <c r="F890" t="str" cm="1">
        <f t="array" ref="F890:H890">_xlfn.TEXTSPLIT(Table5[[#This Row],[concatenate]],";")</f>
        <v>visual</v>
      </c>
      <c r="G890" t="str">
        <v>data-viz</v>
      </c>
      <c r="H890" t="str">
        <v>inspiration</v>
      </c>
      <c r="Q890">
        <f>IF(ISBLANK(F890),-1,COUNTIF(all_tags[],F890)-COUNTIF(all_tags[category],F890))</f>
        <v>1</v>
      </c>
      <c r="R890">
        <f>IF(ISBLANK(G890),-1,COUNTIF(all_tags[],G890)-COUNTIF(all_tags[category],G890))</f>
        <v>1</v>
      </c>
      <c r="S890">
        <f>IF(ISBLANK(H890),-1,COUNTIF(all_tags[],H890)-COUNTIF(all_tags[category],H890))</f>
        <v>1</v>
      </c>
      <c r="T890">
        <f>IF(ISBLANK(I890),-1,COUNTIF(all_tags[],I890)-COUNTIF(all_tags[category],I890))</f>
        <v>-1</v>
      </c>
      <c r="U890">
        <f>IF(ISBLANK(J890),-1,COUNTIF(all_tags[],J890)-COUNTIF(all_tags[category],J890))</f>
        <v>-1</v>
      </c>
      <c r="V890">
        <f>IF(ISBLANK(K890),-1,COUNTIF(all_tags[],K890)-COUNTIF(all_tags[category],K890))</f>
        <v>-1</v>
      </c>
      <c r="W890">
        <f>IF(ISBLANK(L890),-1,COUNTIF(all_tags[],L890)-COUNTIF(all_tags[category],L890))</f>
        <v>-1</v>
      </c>
      <c r="X890">
        <f>IF(ISBLANK(M890),-1,COUNTIF(all_tags[],M890)-COUNTIF(all_tags[category],M890))</f>
        <v>-1</v>
      </c>
      <c r="Y890">
        <f>IF(ISBLANK(N890),-1,COUNTIF(all_tags[],N890)-COUNTIF(all_tags[category],N890))</f>
        <v>-1</v>
      </c>
      <c r="Z890">
        <f>IF(ISBLANK(O890),-1,COUNTIF(all_tags[],O890)-COUNTIF(all_tags[category],O890))</f>
        <v>-1</v>
      </c>
      <c r="AB890" t="str">
        <f>Table5[[#This Row],[link_id]]</f>
        <v>L01818</v>
      </c>
      <c r="AC890" s="5" t="str">
        <f>_xlfn.TEXTJOIN("#",TRUE,
IFERROR(VLOOKUP($F890,all_tags[format],1,FALSE),""),
IFERROR(VLOOKUP($G890,all_tags[format],1,FALSE),""),
IFERROR(VLOOKUP($H890,all_tags[format],1,FALSE),""),
IFERROR(VLOOKUP($I890,all_tags[format],1,FALSE),""),
IFERROR(VLOOKUP($J890,all_tags[format],1,FALSE),""),
IFERROR(VLOOKUP($K890,all_tags[format],1,FALSE),""),
IFERROR(VLOOKUP($L890,all_tags[format],1,FALSE),""),
IFERROR(VLOOKUP($M890,all_tags[format],1,FALSE),""),
IFERROR(VLOOKUP($N890,all_tags[format],1,FALSE),""),
IFERROR(VLOOKUP($O890,all_tags[format],1,FALSE),"")
)</f>
        <v/>
      </c>
      <c r="AD890" s="5" t="str">
        <f>_xlfn.TEXTJOIN("#",TRUE,
IFERROR(VLOOKUP($F890,all_tags[type],1,FALSE),""),
IFERROR(VLOOKUP($G890,all_tags[type],1,FALSE),""),
IFERROR(VLOOKUP($H890,all_tags[type],1,FALSE),""),
IFERROR(VLOOKUP($I890,all_tags[type],1,FALSE),""),
IFERROR(VLOOKUP($J890,all_tags[type],1,FALSE),""),
IFERROR(VLOOKUP($K890,all_tags[type],1,FALSE),""),
IFERROR(VLOOKUP($L890,all_tags[type],1,FALSE),""),
IFERROR(VLOOKUP($M890,all_tags[type],1,FALSE),""),
IFERROR(VLOOKUP($N890,all_tags[type],1,FALSE),""),
IFERROR(VLOOKUP($O890,all_tags[type],1,FALSE),"")
)</f>
        <v>visual</v>
      </c>
      <c r="AE890" s="5" t="str">
        <f>_xlfn.TEXTJOIN("#",TRUE,
IFERROR(VLOOKUP($F890,all_tags[level],1,FALSE),""),
IFERROR(VLOOKUP($G890,all_tags[level],1,FALSE),""),
IFERROR(VLOOKUP($H890,all_tags[level],1,FALSE),""),
IFERROR(VLOOKUP($I890,all_tags[level],1,FALSE),""),
IFERROR(VLOOKUP($J890,all_tags[level],1,FALSE),""),
IFERROR(VLOOKUP($K890,all_tags[level],1,FALSE),""),
IFERROR(VLOOKUP($L890,all_tags[level],1,FALSE),""),
IFERROR(VLOOKUP($M890,all_tags[level],1,FALSE),""),
IFERROR(VLOOKUP($N890,all_tags[level],1,FALSE),""),
IFERROR(VLOOKUP($O890,all_tags[level],1,FALSE),"")
)</f>
        <v/>
      </c>
      <c r="AF890" s="5" t="str">
        <f>_xlfn.TEXTJOIN("#",TRUE,
IFERROR(VLOOKUP($F890,all_tags[style],1,FALSE),""),
IFERROR(VLOOKUP($G890,all_tags[style],1,FALSE),""),
IFERROR(VLOOKUP($H890,all_tags[style],1,FALSE),""),
IFERROR(VLOOKUP($I890,all_tags[style],1,FALSE),""),
IFERROR(VLOOKUP($J890,all_tags[style],1,FALSE),""),
IFERROR(VLOOKUP($K890,all_tags[style],1,FALSE),""),
IFERROR(VLOOKUP($L890,all_tags[style],1,FALSE),""),
IFERROR(VLOOKUP($M890,all_tags[style],1,FALSE),""),
IFERROR(VLOOKUP($N890,all_tags[style],1,FALSE),""),
IFERROR(VLOOKUP($O890,all_tags[style],1,FALSE),"")
)</f>
        <v/>
      </c>
      <c r="AG890" s="5" t="str">
        <f>_xlfn.TEXTJOIN("#",TRUE,
IFERROR(VLOOKUP($F890,all_tags[theme],1,FALSE),""),
IFERROR(VLOOKUP($G890,all_tags[theme],1,FALSE),""),
IFERROR(VLOOKUP($H890,all_tags[theme],1,FALSE),""),
IFERROR(VLOOKUP($I890,all_tags[theme],1,FALSE),""),
IFERROR(VLOOKUP($J890,all_tags[theme],1,FALSE),""),
IFERROR(VLOOKUP($K890,all_tags[theme],1,FALSE),""),
IFERROR(VLOOKUP($L890,all_tags[theme],1,FALSE),""),
IFERROR(VLOOKUP($M890,all_tags[theme],1,FALSE),""),
IFERROR(VLOOKUP($N890,all_tags[theme],1,FALSE),""),
IFERROR(VLOOKUP($O890,all_tags[theme],1,FALSE),"")
)</f>
        <v>data-viz</v>
      </c>
      <c r="AH890" s="5" t="str">
        <f>_xlfn.TEXTJOIN("#",TRUE,
IFERROR(VLOOKUP($F890,all_tags[topic],1,FALSE),""),
IFERROR(VLOOKUP($G890,all_tags[topic],1,FALSE),""),
IFERROR(VLOOKUP($H890,all_tags[topic],1,FALSE),""),
IFERROR(VLOOKUP($I890,all_tags[topic],1,FALSE),""),
IFERROR(VLOOKUP($J890,all_tags[topic],1,FALSE),""),
IFERROR(VLOOKUP($K890,all_tags[topic],1,FALSE),""),
IFERROR(VLOOKUP($L890,all_tags[topic],1,FALSE),""),
IFERROR(VLOOKUP($M890,all_tags[topic],1,FALSE),""),
IFERROR(VLOOKUP($N890,all_tags[topic],1,FALSE),""),
IFERROR(VLOOKUP($O890,all_tags[topic],1,FALSE),"")
)</f>
        <v/>
      </c>
      <c r="AI890" s="5" t="str">
        <f>_xlfn.TEXTJOIN("#",TRUE,
IFERROR(VLOOKUP($F890,all_tags[area],1,FALSE),""),
IFERROR(VLOOKUP($G890,all_tags[area],1,FALSE),""),
IFERROR(VLOOKUP($H890,all_tags[area],1,FALSE),""),
IFERROR(VLOOKUP($I890,all_tags[area],1,FALSE),""),
IFERROR(VLOOKUP($J890,all_tags[area],1,FALSE),""),
IFERROR(VLOOKUP($K890,all_tags[area],1,FALSE),""),
IFERROR(VLOOKUP($L890,all_tags[area],1,FALSE),""),
IFERROR(VLOOKUP($M890,all_tags[area],1,FALSE),""),
IFERROR(VLOOKUP($N890,all_tags[area],1,FALSE),""),
IFERROR(VLOOKUP($O890,all_tags[area],1,FALSE),"")
)</f>
        <v/>
      </c>
      <c r="AJ890" s="5" t="str">
        <f>_xlfn.TEXTJOIN("#",TRUE,
IFERROR(VLOOKUP($F890,all_tags[technology],1,FALSE),""),
IFERROR(VLOOKUP($G890,all_tags[technology],1,FALSE),""),
IFERROR(VLOOKUP($H890,all_tags[technology],1,FALSE),""),
IFERROR(VLOOKUP($I890,all_tags[technology],1,FALSE),""),
IFERROR(VLOOKUP($J890,all_tags[technology],1,FALSE),""),
IFERROR(VLOOKUP($K890,all_tags[technology],1,FALSE),""),
IFERROR(VLOOKUP($L890,all_tags[technology],1,FALSE),""),
IFERROR(VLOOKUP($M890,all_tags[technology],1,FALSE),""),
IFERROR(VLOOKUP($N890,all_tags[technology],1,FALSE),""),
IFERROR(VLOOKUP($O890,all_tags[technology],1,FALSE),"")
)</f>
        <v/>
      </c>
      <c r="AK890" s="5" t="str">
        <f>_xlfn.TEXTJOIN("#",TRUE,
IFERROR(VLOOKUP($F890,all_tags[other],1,FALSE),""),
IFERROR(VLOOKUP($G890,all_tags[other],1,FALSE),""),
IFERROR(VLOOKUP($H890,all_tags[other],1,FALSE),""),
IFERROR(VLOOKUP($I890,all_tags[other],1,FALSE),""),
IFERROR(VLOOKUP($J890,all_tags[other],1,FALSE),""),
IFERROR(VLOOKUP($K890,all_tags[other],1,FALSE),""),
IFERROR(VLOOKUP($L890,all_tags[other],1,FALSE),""),
IFERROR(VLOOKUP($M890,all_tags[other],1,FALSE),""),
IFERROR(VLOOKUP($N890,all_tags[other],1,FALSE),""),
IFERROR(VLOOKUP($O890,all_tags[other],1,FALSE),"")
)</f>
        <v>inspiration</v>
      </c>
      <c r="AL890" t="str">
        <f t="shared" si="13"/>
        <v>visual;data-viz;inspiration</v>
      </c>
    </row>
    <row r="891" spans="1:38" x14ac:dyDescent="0.25">
      <c r="A891" t="str">
        <f>source_data[[#This Row],[link_id]]</f>
        <v>L01819</v>
      </c>
      <c r="B891" t="str">
        <f>source_data[[#This Row],[link]]</f>
        <v>https://datacrayon.com/shop/product/visualisation-with-d3/</v>
      </c>
      <c r="C891" t="str">
        <f>source_data[[#This Row],[article_title]]</f>
        <v>Visualisation with D3.js v7</v>
      </c>
      <c r="D891" t="str">
        <f>source_data[[#This Row],[concatenate]]</f>
        <v>book;data-viz;tool;technology;d3js;paid</v>
      </c>
      <c r="E891">
        <f>source_data[[#This Row],[tag_count]]</f>
        <v>6</v>
      </c>
      <c r="F891" t="str" cm="1">
        <f t="array" ref="F891:K891">_xlfn.TEXTSPLIT(Table5[[#This Row],[concatenate]],";")</f>
        <v>book</v>
      </c>
      <c r="G891" t="str">
        <v>data-viz</v>
      </c>
      <c r="H891" t="str">
        <v>tool</v>
      </c>
      <c r="I891" t="str">
        <v>technology</v>
      </c>
      <c r="J891" t="str">
        <v>d3js</v>
      </c>
      <c r="K891" t="str">
        <v>paid</v>
      </c>
      <c r="Q891">
        <f>IF(ISBLANK(F891),-1,COUNTIF(all_tags[],F891)-COUNTIF(all_tags[category],F891))</f>
        <v>1</v>
      </c>
      <c r="R891">
        <f>IF(ISBLANK(G891),-1,COUNTIF(all_tags[],G891)-COUNTIF(all_tags[category],G891))</f>
        <v>1</v>
      </c>
      <c r="S891">
        <f>IF(ISBLANK(H891),-1,COUNTIF(all_tags[],H891)-COUNTIF(all_tags[category],H891))</f>
        <v>1</v>
      </c>
      <c r="T891">
        <f>IF(ISBLANK(I891),-1,COUNTIF(all_tags[],I891)-COUNTIF(all_tags[category],I891))</f>
        <v>1</v>
      </c>
      <c r="U891">
        <f>IF(ISBLANK(J891),-1,COUNTIF(all_tags[],J891)-COUNTIF(all_tags[category],J891))</f>
        <v>1</v>
      </c>
      <c r="V891">
        <f>IF(ISBLANK(K891),-1,COUNTIF(all_tags[],K891)-COUNTIF(all_tags[category],K891))</f>
        <v>1</v>
      </c>
      <c r="W891">
        <f>IF(ISBLANK(L891),-1,COUNTIF(all_tags[],L891)-COUNTIF(all_tags[category],L891))</f>
        <v>-1</v>
      </c>
      <c r="X891">
        <f>IF(ISBLANK(M891),-1,COUNTIF(all_tags[],M891)-COUNTIF(all_tags[category],M891))</f>
        <v>-1</v>
      </c>
      <c r="Y891">
        <f>IF(ISBLANK(N891),-1,COUNTIF(all_tags[],N891)-COUNTIF(all_tags[category],N891))</f>
        <v>-1</v>
      </c>
      <c r="Z891">
        <f>IF(ISBLANK(O891),-1,COUNTIF(all_tags[],O891)-COUNTIF(all_tags[category],O891))</f>
        <v>-1</v>
      </c>
      <c r="AB891" t="str">
        <f>Table5[[#This Row],[link_id]]</f>
        <v>L01819</v>
      </c>
      <c r="AC891" s="5" t="str">
        <f>_xlfn.TEXTJOIN("#",TRUE,
IFERROR(VLOOKUP($F891,all_tags[format],1,FALSE),""),
IFERROR(VLOOKUP($G891,all_tags[format],1,FALSE),""),
IFERROR(VLOOKUP($H891,all_tags[format],1,FALSE),""),
IFERROR(VLOOKUP($I891,all_tags[format],1,FALSE),""),
IFERROR(VLOOKUP($J891,all_tags[format],1,FALSE),""),
IFERROR(VLOOKUP($K891,all_tags[format],1,FALSE),""),
IFERROR(VLOOKUP($L891,all_tags[format],1,FALSE),""),
IFERROR(VLOOKUP($M891,all_tags[format],1,FALSE),""),
IFERROR(VLOOKUP($N891,all_tags[format],1,FALSE),""),
IFERROR(VLOOKUP($O891,all_tags[format],1,FALSE),"")
)</f>
        <v>book</v>
      </c>
      <c r="AD891" s="5" t="str">
        <f>_xlfn.TEXTJOIN("#",TRUE,
IFERROR(VLOOKUP($F891,all_tags[type],1,FALSE),""),
IFERROR(VLOOKUP($G891,all_tags[type],1,FALSE),""),
IFERROR(VLOOKUP($H891,all_tags[type],1,FALSE),""),
IFERROR(VLOOKUP($I891,all_tags[type],1,FALSE),""),
IFERROR(VLOOKUP($J891,all_tags[type],1,FALSE),""),
IFERROR(VLOOKUP($K891,all_tags[type],1,FALSE),""),
IFERROR(VLOOKUP($L891,all_tags[type],1,FALSE),""),
IFERROR(VLOOKUP($M891,all_tags[type],1,FALSE),""),
IFERROR(VLOOKUP($N891,all_tags[type],1,FALSE),""),
IFERROR(VLOOKUP($O891,all_tags[type],1,FALSE),"")
)</f>
        <v/>
      </c>
      <c r="AE891" s="5" t="str">
        <f>_xlfn.TEXTJOIN("#",TRUE,
IFERROR(VLOOKUP($F891,all_tags[level],1,FALSE),""),
IFERROR(VLOOKUP($G891,all_tags[level],1,FALSE),""),
IFERROR(VLOOKUP($H891,all_tags[level],1,FALSE),""),
IFERROR(VLOOKUP($I891,all_tags[level],1,FALSE),""),
IFERROR(VLOOKUP($J891,all_tags[level],1,FALSE),""),
IFERROR(VLOOKUP($K891,all_tags[level],1,FALSE),""),
IFERROR(VLOOKUP($L891,all_tags[level],1,FALSE),""),
IFERROR(VLOOKUP($M891,all_tags[level],1,FALSE),""),
IFERROR(VLOOKUP($N891,all_tags[level],1,FALSE),""),
IFERROR(VLOOKUP($O891,all_tags[level],1,FALSE),"")
)</f>
        <v/>
      </c>
      <c r="AF891" s="5" t="str">
        <f>_xlfn.TEXTJOIN("#",TRUE,
IFERROR(VLOOKUP($F891,all_tags[style],1,FALSE),""),
IFERROR(VLOOKUP($G891,all_tags[style],1,FALSE),""),
IFERROR(VLOOKUP($H891,all_tags[style],1,FALSE),""),
IFERROR(VLOOKUP($I891,all_tags[style],1,FALSE),""),
IFERROR(VLOOKUP($J891,all_tags[style],1,FALSE),""),
IFERROR(VLOOKUP($K891,all_tags[style],1,FALSE),""),
IFERROR(VLOOKUP($L891,all_tags[style],1,FALSE),""),
IFERROR(VLOOKUP($M891,all_tags[style],1,FALSE),""),
IFERROR(VLOOKUP($N891,all_tags[style],1,FALSE),""),
IFERROR(VLOOKUP($O891,all_tags[style],1,FALSE),"")
)</f>
        <v/>
      </c>
      <c r="AG891" s="5" t="str">
        <f>_xlfn.TEXTJOIN("#",TRUE,
IFERROR(VLOOKUP($F891,all_tags[theme],1,FALSE),""),
IFERROR(VLOOKUP($G891,all_tags[theme],1,FALSE),""),
IFERROR(VLOOKUP($H891,all_tags[theme],1,FALSE),""),
IFERROR(VLOOKUP($I891,all_tags[theme],1,FALSE),""),
IFERROR(VLOOKUP($J891,all_tags[theme],1,FALSE),""),
IFERROR(VLOOKUP($K891,all_tags[theme],1,FALSE),""),
IFERROR(VLOOKUP($L891,all_tags[theme],1,FALSE),""),
IFERROR(VLOOKUP($M891,all_tags[theme],1,FALSE),""),
IFERROR(VLOOKUP($N891,all_tags[theme],1,FALSE),""),
IFERROR(VLOOKUP($O891,all_tags[theme],1,FALSE),"")
)</f>
        <v>data-viz</v>
      </c>
      <c r="AH891" s="5" t="str">
        <f>_xlfn.TEXTJOIN("#",TRUE,
IFERROR(VLOOKUP($F891,all_tags[topic],1,FALSE),""),
IFERROR(VLOOKUP($G891,all_tags[topic],1,FALSE),""),
IFERROR(VLOOKUP($H891,all_tags[topic],1,FALSE),""),
IFERROR(VLOOKUP($I891,all_tags[topic],1,FALSE),""),
IFERROR(VLOOKUP($J891,all_tags[topic],1,FALSE),""),
IFERROR(VLOOKUP($K891,all_tags[topic],1,FALSE),""),
IFERROR(VLOOKUP($L891,all_tags[topic],1,FALSE),""),
IFERROR(VLOOKUP($M891,all_tags[topic],1,FALSE),""),
IFERROR(VLOOKUP($N891,all_tags[topic],1,FALSE),""),
IFERROR(VLOOKUP($O891,all_tags[topic],1,FALSE),"")
)</f>
        <v>tool#technology</v>
      </c>
      <c r="AI891" s="5" t="str">
        <f>_xlfn.TEXTJOIN("#",TRUE,
IFERROR(VLOOKUP($F891,all_tags[area],1,FALSE),""),
IFERROR(VLOOKUP($G891,all_tags[area],1,FALSE),""),
IFERROR(VLOOKUP($H891,all_tags[area],1,FALSE),""),
IFERROR(VLOOKUP($I891,all_tags[area],1,FALSE),""),
IFERROR(VLOOKUP($J891,all_tags[area],1,FALSE),""),
IFERROR(VLOOKUP($K891,all_tags[area],1,FALSE),""),
IFERROR(VLOOKUP($L891,all_tags[area],1,FALSE),""),
IFERROR(VLOOKUP($M891,all_tags[area],1,FALSE),""),
IFERROR(VLOOKUP($N891,all_tags[area],1,FALSE),""),
IFERROR(VLOOKUP($O891,all_tags[area],1,FALSE),"")
)</f>
        <v/>
      </c>
      <c r="AJ891" s="5" t="str">
        <f>_xlfn.TEXTJOIN("#",TRUE,
IFERROR(VLOOKUP($F891,all_tags[technology],1,FALSE),""),
IFERROR(VLOOKUP($G891,all_tags[technology],1,FALSE),""),
IFERROR(VLOOKUP($H891,all_tags[technology],1,FALSE),""),
IFERROR(VLOOKUP($I891,all_tags[technology],1,FALSE),""),
IFERROR(VLOOKUP($J891,all_tags[technology],1,FALSE),""),
IFERROR(VLOOKUP($K891,all_tags[technology],1,FALSE),""),
IFERROR(VLOOKUP($L891,all_tags[technology],1,FALSE),""),
IFERROR(VLOOKUP($M891,all_tags[technology],1,FALSE),""),
IFERROR(VLOOKUP($N891,all_tags[technology],1,FALSE),""),
IFERROR(VLOOKUP($O891,all_tags[technology],1,FALSE),"")
)</f>
        <v>d3js</v>
      </c>
      <c r="AK891" s="5" t="str">
        <f>_xlfn.TEXTJOIN("#",TRUE,
IFERROR(VLOOKUP($F891,all_tags[other],1,FALSE),""),
IFERROR(VLOOKUP($G891,all_tags[other],1,FALSE),""),
IFERROR(VLOOKUP($H891,all_tags[other],1,FALSE),""),
IFERROR(VLOOKUP($I891,all_tags[other],1,FALSE),""),
IFERROR(VLOOKUP($J891,all_tags[other],1,FALSE),""),
IFERROR(VLOOKUP($K891,all_tags[other],1,FALSE),""),
IFERROR(VLOOKUP($L891,all_tags[other],1,FALSE),""),
IFERROR(VLOOKUP($M891,all_tags[other],1,FALSE),""),
IFERROR(VLOOKUP($N891,all_tags[other],1,FALSE),""),
IFERROR(VLOOKUP($O891,all_tags[other],1,FALSE),"")
)</f>
        <v>paid</v>
      </c>
      <c r="AL891" t="str">
        <f t="shared" si="13"/>
        <v>book;data-viz;tool;technology;d3js;paid</v>
      </c>
    </row>
    <row r="892" spans="1:38" x14ac:dyDescent="0.25">
      <c r="A892" t="str">
        <f>source_data[[#This Row],[link_id]]</f>
        <v>L01821</v>
      </c>
      <c r="B892" t="str">
        <f>source_data[[#This Row],[link]]</f>
        <v>https://www.buzzfeednews.com/article/tomwarren/deutsche-bank-money-laundering-mirror-trades</v>
      </c>
      <c r="C892" t="str">
        <f>source_data[[#This Row],[article_title]]</f>
        <v>Documents Show Deutsche Bank’s Top Executives Were Warned It Had A Dirty Money Problem. Then A $10 Billion Scandal Broke.</v>
      </c>
      <c r="D892" t="str">
        <f>source_data[[#This Row],[concatenate]]</f>
        <v>article;general;peril;storytelling</v>
      </c>
      <c r="E892">
        <f>source_data[[#This Row],[tag_count]]</f>
        <v>5</v>
      </c>
      <c r="F892" t="str" cm="1">
        <f t="array" ref="F892:I892">_xlfn.TEXTSPLIT(Table5[[#This Row],[concatenate]],";")</f>
        <v>article</v>
      </c>
      <c r="G892" t="str">
        <v>general</v>
      </c>
      <c r="H892" t="str">
        <v>peril</v>
      </c>
      <c r="I892" t="str">
        <v>storytelling</v>
      </c>
      <c r="Q892">
        <f>IF(ISBLANK(F892),-1,COUNTIF(all_tags[],F892)-COUNTIF(all_tags[category],F892))</f>
        <v>1</v>
      </c>
      <c r="R892">
        <f>IF(ISBLANK(G892),-1,COUNTIF(all_tags[],G892)-COUNTIF(all_tags[category],G892))</f>
        <v>1</v>
      </c>
      <c r="S892">
        <f>IF(ISBLANK(H892),-1,COUNTIF(all_tags[],H892)-COUNTIF(all_tags[category],H892))</f>
        <v>1</v>
      </c>
      <c r="T892">
        <f>IF(ISBLANK(I892),-1,COUNTIF(all_tags[],I892)-COUNTIF(all_tags[category],I892))</f>
        <v>1</v>
      </c>
      <c r="U892">
        <f>IF(ISBLANK(J892),-1,COUNTIF(all_tags[],J892)-COUNTIF(all_tags[category],J892))</f>
        <v>-1</v>
      </c>
      <c r="V892">
        <f>IF(ISBLANK(K892),-1,COUNTIF(all_tags[],K892)-COUNTIF(all_tags[category],K892))</f>
        <v>-1</v>
      </c>
      <c r="W892">
        <f>IF(ISBLANK(L892),-1,COUNTIF(all_tags[],L892)-COUNTIF(all_tags[category],L892))</f>
        <v>-1</v>
      </c>
      <c r="X892">
        <f>IF(ISBLANK(M892),-1,COUNTIF(all_tags[],M892)-COUNTIF(all_tags[category],M892))</f>
        <v>-1</v>
      </c>
      <c r="Y892">
        <f>IF(ISBLANK(N892),-1,COUNTIF(all_tags[],N892)-COUNTIF(all_tags[category],N892))</f>
        <v>-1</v>
      </c>
      <c r="Z892">
        <f>IF(ISBLANK(O892),-1,COUNTIF(all_tags[],O892)-COUNTIF(all_tags[category],O892))</f>
        <v>-1</v>
      </c>
      <c r="AB892" t="str">
        <f>Table5[[#This Row],[link_id]]</f>
        <v>L01821</v>
      </c>
      <c r="AC892" s="5" t="str">
        <f>_xlfn.TEXTJOIN("#",TRUE,
IFERROR(VLOOKUP($F892,all_tags[format],1,FALSE),""),
IFERROR(VLOOKUP($G892,all_tags[format],1,FALSE),""),
IFERROR(VLOOKUP($H892,all_tags[format],1,FALSE),""),
IFERROR(VLOOKUP($I892,all_tags[format],1,FALSE),""),
IFERROR(VLOOKUP($J892,all_tags[format],1,FALSE),""),
IFERROR(VLOOKUP($K892,all_tags[format],1,FALSE),""),
IFERROR(VLOOKUP($L892,all_tags[format],1,FALSE),""),
IFERROR(VLOOKUP($M892,all_tags[format],1,FALSE),""),
IFERROR(VLOOKUP($N892,all_tags[format],1,FALSE),""),
IFERROR(VLOOKUP($O892,all_tags[format],1,FALSE),"")
)</f>
        <v>article</v>
      </c>
      <c r="AD892" s="5" t="str">
        <f>_xlfn.TEXTJOIN("#",TRUE,
IFERROR(VLOOKUP($F892,all_tags[type],1,FALSE),""),
IFERROR(VLOOKUP($G892,all_tags[type],1,FALSE),""),
IFERROR(VLOOKUP($H892,all_tags[type],1,FALSE),""),
IFERROR(VLOOKUP($I892,all_tags[type],1,FALSE),""),
IFERROR(VLOOKUP($J892,all_tags[type],1,FALSE),""),
IFERROR(VLOOKUP($K892,all_tags[type],1,FALSE),""),
IFERROR(VLOOKUP($L892,all_tags[type],1,FALSE),""),
IFERROR(VLOOKUP($M892,all_tags[type],1,FALSE),""),
IFERROR(VLOOKUP($N892,all_tags[type],1,FALSE),""),
IFERROR(VLOOKUP($O892,all_tags[type],1,FALSE),"")
)</f>
        <v>general</v>
      </c>
      <c r="AE892" s="5" t="str">
        <f>_xlfn.TEXTJOIN("#",TRUE,
IFERROR(VLOOKUP($F892,all_tags[level],1,FALSE),""),
IFERROR(VLOOKUP($G892,all_tags[level],1,FALSE),""),
IFERROR(VLOOKUP($H892,all_tags[level],1,FALSE),""),
IFERROR(VLOOKUP($I892,all_tags[level],1,FALSE),""),
IFERROR(VLOOKUP($J892,all_tags[level],1,FALSE),""),
IFERROR(VLOOKUP($K892,all_tags[level],1,FALSE),""),
IFERROR(VLOOKUP($L892,all_tags[level],1,FALSE),""),
IFERROR(VLOOKUP($M892,all_tags[level],1,FALSE),""),
IFERROR(VLOOKUP($N892,all_tags[level],1,FALSE),""),
IFERROR(VLOOKUP($O892,all_tags[level],1,FALSE),"")
)</f>
        <v/>
      </c>
      <c r="AF892" s="5" t="str">
        <f>_xlfn.TEXTJOIN("#",TRUE,
IFERROR(VLOOKUP($F892,all_tags[style],1,FALSE),""),
IFERROR(VLOOKUP($G892,all_tags[style],1,FALSE),""),
IFERROR(VLOOKUP($H892,all_tags[style],1,FALSE),""),
IFERROR(VLOOKUP($I892,all_tags[style],1,FALSE),""),
IFERROR(VLOOKUP($J892,all_tags[style],1,FALSE),""),
IFERROR(VLOOKUP($K892,all_tags[style],1,FALSE),""),
IFERROR(VLOOKUP($L892,all_tags[style],1,FALSE),""),
IFERROR(VLOOKUP($M892,all_tags[style],1,FALSE),""),
IFERROR(VLOOKUP($N892,all_tags[style],1,FALSE),""),
IFERROR(VLOOKUP($O892,all_tags[style],1,FALSE),"")
)</f>
        <v>peril</v>
      </c>
      <c r="AG892" s="5" t="str">
        <f>_xlfn.TEXTJOIN("#",TRUE,
IFERROR(VLOOKUP($F892,all_tags[theme],1,FALSE),""),
IFERROR(VLOOKUP($G892,all_tags[theme],1,FALSE),""),
IFERROR(VLOOKUP($H892,all_tags[theme],1,FALSE),""),
IFERROR(VLOOKUP($I892,all_tags[theme],1,FALSE),""),
IFERROR(VLOOKUP($J892,all_tags[theme],1,FALSE),""),
IFERROR(VLOOKUP($K892,all_tags[theme],1,FALSE),""),
IFERROR(VLOOKUP($L892,all_tags[theme],1,FALSE),""),
IFERROR(VLOOKUP($M892,all_tags[theme],1,FALSE),""),
IFERROR(VLOOKUP($N892,all_tags[theme],1,FALSE),""),
IFERROR(VLOOKUP($O892,all_tags[theme],1,FALSE),"")
)</f>
        <v/>
      </c>
      <c r="AH892" s="5" t="str">
        <f>_xlfn.TEXTJOIN("#",TRUE,
IFERROR(VLOOKUP($F892,all_tags[topic],1,FALSE),""),
IFERROR(VLOOKUP($G892,all_tags[topic],1,FALSE),""),
IFERROR(VLOOKUP($H892,all_tags[topic],1,FALSE),""),
IFERROR(VLOOKUP($I892,all_tags[topic],1,FALSE),""),
IFERROR(VLOOKUP($J892,all_tags[topic],1,FALSE),""),
IFERROR(VLOOKUP($K892,all_tags[topic],1,FALSE),""),
IFERROR(VLOOKUP($L892,all_tags[topic],1,FALSE),""),
IFERROR(VLOOKUP($M892,all_tags[topic],1,FALSE),""),
IFERROR(VLOOKUP($N892,all_tags[topic],1,FALSE),""),
IFERROR(VLOOKUP($O892,all_tags[topic],1,FALSE),"")
)</f>
        <v/>
      </c>
      <c r="AI892" s="5" t="str">
        <f>_xlfn.TEXTJOIN("#",TRUE,
IFERROR(VLOOKUP($F892,all_tags[area],1,FALSE),""),
IFERROR(VLOOKUP($G892,all_tags[area],1,FALSE),""),
IFERROR(VLOOKUP($H892,all_tags[area],1,FALSE),""),
IFERROR(VLOOKUP($I892,all_tags[area],1,FALSE),""),
IFERROR(VLOOKUP($J892,all_tags[area],1,FALSE),""),
IFERROR(VLOOKUP($K892,all_tags[area],1,FALSE),""),
IFERROR(VLOOKUP($L892,all_tags[area],1,FALSE),""),
IFERROR(VLOOKUP($M892,all_tags[area],1,FALSE),""),
IFERROR(VLOOKUP($N892,all_tags[area],1,FALSE),""),
IFERROR(VLOOKUP($O892,all_tags[area],1,FALSE),"")
)</f>
        <v/>
      </c>
      <c r="AJ892" s="5" t="str">
        <f>_xlfn.TEXTJOIN("#",TRUE,
IFERROR(VLOOKUP($F892,all_tags[technology],1,FALSE),""),
IFERROR(VLOOKUP($G892,all_tags[technology],1,FALSE),""),
IFERROR(VLOOKUP($H892,all_tags[technology],1,FALSE),""),
IFERROR(VLOOKUP($I892,all_tags[technology],1,FALSE),""),
IFERROR(VLOOKUP($J892,all_tags[technology],1,FALSE),""),
IFERROR(VLOOKUP($K892,all_tags[technology],1,FALSE),""),
IFERROR(VLOOKUP($L892,all_tags[technology],1,FALSE),""),
IFERROR(VLOOKUP($M892,all_tags[technology],1,FALSE),""),
IFERROR(VLOOKUP($N892,all_tags[technology],1,FALSE),""),
IFERROR(VLOOKUP($O892,all_tags[technology],1,FALSE),"")
)</f>
        <v/>
      </c>
      <c r="AK892" s="5" t="str">
        <f>_xlfn.TEXTJOIN("#",TRUE,
IFERROR(VLOOKUP($F892,all_tags[other],1,FALSE),""),
IFERROR(VLOOKUP($G892,all_tags[other],1,FALSE),""),
IFERROR(VLOOKUP($H892,all_tags[other],1,FALSE),""),
IFERROR(VLOOKUP($I892,all_tags[other],1,FALSE),""),
IFERROR(VLOOKUP($J892,all_tags[other],1,FALSE),""),
IFERROR(VLOOKUP($K892,all_tags[other],1,FALSE),""),
IFERROR(VLOOKUP($L892,all_tags[other],1,FALSE),""),
IFERROR(VLOOKUP($M892,all_tags[other],1,FALSE),""),
IFERROR(VLOOKUP($N892,all_tags[other],1,FALSE),""),
IFERROR(VLOOKUP($O892,all_tags[other],1,FALSE),"")
)</f>
        <v>storytelling</v>
      </c>
      <c r="AL892" t="str">
        <f t="shared" si="13"/>
        <v>article;general;peril;storytelling</v>
      </c>
    </row>
    <row r="893" spans="1:38" x14ac:dyDescent="0.25">
      <c r="A893" t="str">
        <f>source_data[[#This Row],[link_id]]</f>
        <v>L01822</v>
      </c>
      <c r="B893" t="str">
        <f>source_data[[#This Row],[link]]</f>
        <v>https://www.visualcinnamon.com/</v>
      </c>
      <c r="C893" t="str">
        <f>source_data[[#This Row],[article_title]]</f>
        <v>A place for unique &amp; beautiful data visualizations and data art</v>
      </c>
      <c r="D893" t="str">
        <f>source_data[[#This Row],[concatenate]]</f>
        <v>site;blog;data-viz;inspiration;technique;method;art</v>
      </c>
      <c r="E893">
        <f>source_data[[#This Row],[tag_count]]</f>
        <v>5</v>
      </c>
      <c r="F893" t="str" cm="1">
        <f t="array" ref="F893:L893">_xlfn.TEXTSPLIT(Table5[[#This Row],[concatenate]],";")</f>
        <v>site</v>
      </c>
      <c r="G893" t="str">
        <v>blog</v>
      </c>
      <c r="H893" t="str">
        <v>data-viz</v>
      </c>
      <c r="I893" t="str">
        <v>inspiration</v>
      </c>
      <c r="J893" t="str">
        <v>technique</v>
      </c>
      <c r="K893" t="str">
        <v>method</v>
      </c>
      <c r="L893" t="str">
        <v>art</v>
      </c>
      <c r="Q893">
        <f>IF(ISBLANK(F893),-1,COUNTIF(all_tags[],F893)-COUNTIF(all_tags[category],F893))</f>
        <v>1</v>
      </c>
      <c r="R893">
        <f>IF(ISBLANK(G893),-1,COUNTIF(all_tags[],G893)-COUNTIF(all_tags[category],G893))</f>
        <v>1</v>
      </c>
      <c r="S893">
        <f>IF(ISBLANK(H893),-1,COUNTIF(all_tags[],H893)-COUNTIF(all_tags[category],H893))</f>
        <v>1</v>
      </c>
      <c r="T893">
        <f>IF(ISBLANK(I893),-1,COUNTIF(all_tags[],I893)-COUNTIF(all_tags[category],I893))</f>
        <v>1</v>
      </c>
      <c r="U893">
        <f>IF(ISBLANK(J893),-1,COUNTIF(all_tags[],J893)-COUNTIF(all_tags[category],J893))</f>
        <v>1</v>
      </c>
      <c r="V893">
        <f>IF(ISBLANK(K893),-1,COUNTIF(all_tags[],K893)-COUNTIF(all_tags[category],K893))</f>
        <v>1</v>
      </c>
      <c r="W893">
        <f>IF(ISBLANK(L893),-1,COUNTIF(all_tags[],L893)-COUNTIF(all_tags[category],L893))</f>
        <v>1</v>
      </c>
      <c r="X893">
        <f>IF(ISBLANK(M893),-1,COUNTIF(all_tags[],M893)-COUNTIF(all_tags[category],M893))</f>
        <v>-1</v>
      </c>
      <c r="Y893">
        <f>IF(ISBLANK(N893),-1,COUNTIF(all_tags[],N893)-COUNTIF(all_tags[category],N893))</f>
        <v>-1</v>
      </c>
      <c r="Z893">
        <f>IF(ISBLANK(O893),-1,COUNTIF(all_tags[],O893)-COUNTIF(all_tags[category],O893))</f>
        <v>-1</v>
      </c>
      <c r="AB893" t="str">
        <f>Table5[[#This Row],[link_id]]</f>
        <v>L01822</v>
      </c>
      <c r="AC893" s="5" t="str">
        <f>_xlfn.TEXTJOIN("#",TRUE,
IFERROR(VLOOKUP($F893,all_tags[format],1,FALSE),""),
IFERROR(VLOOKUP($G893,all_tags[format],1,FALSE),""),
IFERROR(VLOOKUP($H893,all_tags[format],1,FALSE),""),
IFERROR(VLOOKUP($I893,all_tags[format],1,FALSE),""),
IFERROR(VLOOKUP($J893,all_tags[format],1,FALSE),""),
IFERROR(VLOOKUP($K893,all_tags[format],1,FALSE),""),
IFERROR(VLOOKUP($L893,all_tags[format],1,FALSE),""),
IFERROR(VLOOKUP($M893,all_tags[format],1,FALSE),""),
IFERROR(VLOOKUP($N893,all_tags[format],1,FALSE),""),
IFERROR(VLOOKUP($O893,all_tags[format],1,FALSE),"")
)</f>
        <v>site#blog</v>
      </c>
      <c r="AD893" s="5" t="str">
        <f>_xlfn.TEXTJOIN("#",TRUE,
IFERROR(VLOOKUP($F893,all_tags[type],1,FALSE),""),
IFERROR(VLOOKUP($G893,all_tags[type],1,FALSE),""),
IFERROR(VLOOKUP($H893,all_tags[type],1,FALSE),""),
IFERROR(VLOOKUP($I893,all_tags[type],1,FALSE),""),
IFERROR(VLOOKUP($J893,all_tags[type],1,FALSE),""),
IFERROR(VLOOKUP($K893,all_tags[type],1,FALSE),""),
IFERROR(VLOOKUP($L893,all_tags[type],1,FALSE),""),
IFERROR(VLOOKUP($M893,all_tags[type],1,FALSE),""),
IFERROR(VLOOKUP($N893,all_tags[type],1,FALSE),""),
IFERROR(VLOOKUP($O893,all_tags[type],1,FALSE),"")
)</f>
        <v/>
      </c>
      <c r="AE893" s="5" t="str">
        <f>_xlfn.TEXTJOIN("#",TRUE,
IFERROR(VLOOKUP($F893,all_tags[level],1,FALSE),""),
IFERROR(VLOOKUP($G893,all_tags[level],1,FALSE),""),
IFERROR(VLOOKUP($H893,all_tags[level],1,FALSE),""),
IFERROR(VLOOKUP($I893,all_tags[level],1,FALSE),""),
IFERROR(VLOOKUP($J893,all_tags[level],1,FALSE),""),
IFERROR(VLOOKUP($K893,all_tags[level],1,FALSE),""),
IFERROR(VLOOKUP($L893,all_tags[level],1,FALSE),""),
IFERROR(VLOOKUP($M893,all_tags[level],1,FALSE),""),
IFERROR(VLOOKUP($N893,all_tags[level],1,FALSE),""),
IFERROR(VLOOKUP($O893,all_tags[level],1,FALSE),"")
)</f>
        <v/>
      </c>
      <c r="AF893" s="5" t="str">
        <f>_xlfn.TEXTJOIN("#",TRUE,
IFERROR(VLOOKUP($F893,all_tags[style],1,FALSE),""),
IFERROR(VLOOKUP($G893,all_tags[style],1,FALSE),""),
IFERROR(VLOOKUP($H893,all_tags[style],1,FALSE),""),
IFERROR(VLOOKUP($I893,all_tags[style],1,FALSE),""),
IFERROR(VLOOKUP($J893,all_tags[style],1,FALSE),""),
IFERROR(VLOOKUP($K893,all_tags[style],1,FALSE),""),
IFERROR(VLOOKUP($L893,all_tags[style],1,FALSE),""),
IFERROR(VLOOKUP($M893,all_tags[style],1,FALSE),""),
IFERROR(VLOOKUP($N893,all_tags[style],1,FALSE),""),
IFERROR(VLOOKUP($O893,all_tags[style],1,FALSE),"")
)</f>
        <v/>
      </c>
      <c r="AG893" s="5" t="str">
        <f>_xlfn.TEXTJOIN("#",TRUE,
IFERROR(VLOOKUP($F893,all_tags[theme],1,FALSE),""),
IFERROR(VLOOKUP($G893,all_tags[theme],1,FALSE),""),
IFERROR(VLOOKUP($H893,all_tags[theme],1,FALSE),""),
IFERROR(VLOOKUP($I893,all_tags[theme],1,FALSE),""),
IFERROR(VLOOKUP($J893,all_tags[theme],1,FALSE),""),
IFERROR(VLOOKUP($K893,all_tags[theme],1,FALSE),""),
IFERROR(VLOOKUP($L893,all_tags[theme],1,FALSE),""),
IFERROR(VLOOKUP($M893,all_tags[theme],1,FALSE),""),
IFERROR(VLOOKUP($N893,all_tags[theme],1,FALSE),""),
IFERROR(VLOOKUP($O893,all_tags[theme],1,FALSE),"")
)</f>
        <v>data-viz</v>
      </c>
      <c r="AH893" s="5" t="str">
        <f>_xlfn.TEXTJOIN("#",TRUE,
IFERROR(VLOOKUP($F893,all_tags[topic],1,FALSE),""),
IFERROR(VLOOKUP($G893,all_tags[topic],1,FALSE),""),
IFERROR(VLOOKUP($H893,all_tags[topic],1,FALSE),""),
IFERROR(VLOOKUP($I893,all_tags[topic],1,FALSE),""),
IFERROR(VLOOKUP($J893,all_tags[topic],1,FALSE),""),
IFERROR(VLOOKUP($K893,all_tags[topic],1,FALSE),""),
IFERROR(VLOOKUP($L893,all_tags[topic],1,FALSE),""),
IFERROR(VLOOKUP($M893,all_tags[topic],1,FALSE),""),
IFERROR(VLOOKUP($N893,all_tags[topic],1,FALSE),""),
IFERROR(VLOOKUP($O893,all_tags[topic],1,FALSE),"")
)</f>
        <v>technique#method</v>
      </c>
      <c r="AI893" s="5" t="str">
        <f>_xlfn.TEXTJOIN("#",TRUE,
IFERROR(VLOOKUP($F893,all_tags[area],1,FALSE),""),
IFERROR(VLOOKUP($G893,all_tags[area],1,FALSE),""),
IFERROR(VLOOKUP($H893,all_tags[area],1,FALSE),""),
IFERROR(VLOOKUP($I893,all_tags[area],1,FALSE),""),
IFERROR(VLOOKUP($J893,all_tags[area],1,FALSE),""),
IFERROR(VLOOKUP($K893,all_tags[area],1,FALSE),""),
IFERROR(VLOOKUP($L893,all_tags[area],1,FALSE),""),
IFERROR(VLOOKUP($M893,all_tags[area],1,FALSE),""),
IFERROR(VLOOKUP($N893,all_tags[area],1,FALSE),""),
IFERROR(VLOOKUP($O893,all_tags[area],1,FALSE),"")
)</f>
        <v/>
      </c>
      <c r="AJ893" s="5" t="str">
        <f>_xlfn.TEXTJOIN("#",TRUE,
IFERROR(VLOOKUP($F893,all_tags[technology],1,FALSE),""),
IFERROR(VLOOKUP($G893,all_tags[technology],1,FALSE),""),
IFERROR(VLOOKUP($H893,all_tags[technology],1,FALSE),""),
IFERROR(VLOOKUP($I893,all_tags[technology],1,FALSE),""),
IFERROR(VLOOKUP($J893,all_tags[technology],1,FALSE),""),
IFERROR(VLOOKUP($K893,all_tags[technology],1,FALSE),""),
IFERROR(VLOOKUP($L893,all_tags[technology],1,FALSE),""),
IFERROR(VLOOKUP($M893,all_tags[technology],1,FALSE),""),
IFERROR(VLOOKUP($N893,all_tags[technology],1,FALSE),""),
IFERROR(VLOOKUP($O893,all_tags[technology],1,FALSE),"")
)</f>
        <v/>
      </c>
      <c r="AK893" s="5" t="str">
        <f>_xlfn.TEXTJOIN("#",TRUE,
IFERROR(VLOOKUP($F893,all_tags[other],1,FALSE),""),
IFERROR(VLOOKUP($G893,all_tags[other],1,FALSE),""),
IFERROR(VLOOKUP($H893,all_tags[other],1,FALSE),""),
IFERROR(VLOOKUP($I893,all_tags[other],1,FALSE),""),
IFERROR(VLOOKUP($J893,all_tags[other],1,FALSE),""),
IFERROR(VLOOKUP($K893,all_tags[other],1,FALSE),""),
IFERROR(VLOOKUP($L893,all_tags[other],1,FALSE),""),
IFERROR(VLOOKUP($M893,all_tags[other],1,FALSE),""),
IFERROR(VLOOKUP($N893,all_tags[other],1,FALSE),""),
IFERROR(VLOOKUP($O893,all_tags[other],1,FALSE),"")
)</f>
        <v>inspiration#art</v>
      </c>
      <c r="AL893" t="str">
        <f t="shared" si="13"/>
        <v>site;blog;data-viz;technique;method;inspiration;art</v>
      </c>
    </row>
    <row r="894" spans="1:38" x14ac:dyDescent="0.25">
      <c r="A894" t="str">
        <f>source_data[[#This Row],[link_id]]</f>
        <v>L01824</v>
      </c>
      <c r="B894" t="str">
        <f>source_data[[#This Row],[link]]</f>
        <v>http://clrs.cc/</v>
      </c>
      <c r="C894" t="str">
        <f>source_data[[#This Row],[article_title]]</f>
        <v>COLORS</v>
      </c>
      <c r="D894" t="str">
        <f>source_data[[#This Row],[concatenate]]</f>
        <v>site;app;data-viz;tool;colour</v>
      </c>
      <c r="E894">
        <f>source_data[[#This Row],[tag_count]]</f>
        <v>5</v>
      </c>
      <c r="F894" t="str" cm="1">
        <f t="array" ref="F894:J894">_xlfn.TEXTSPLIT(Table5[[#This Row],[concatenate]],";")</f>
        <v>site</v>
      </c>
      <c r="G894" t="str">
        <v>app</v>
      </c>
      <c r="H894" t="str">
        <v>data-viz</v>
      </c>
      <c r="I894" t="str">
        <v>tool</v>
      </c>
      <c r="J894" t="str">
        <v>colour</v>
      </c>
      <c r="Q894">
        <f>IF(ISBLANK(F894),-1,COUNTIF(all_tags[],F894)-COUNTIF(all_tags[category],F894))</f>
        <v>1</v>
      </c>
      <c r="R894">
        <f>IF(ISBLANK(G894),-1,COUNTIF(all_tags[],G894)-COUNTIF(all_tags[category],G894))</f>
        <v>1</v>
      </c>
      <c r="S894">
        <f>IF(ISBLANK(H894),-1,COUNTIF(all_tags[],H894)-COUNTIF(all_tags[category],H894))</f>
        <v>1</v>
      </c>
      <c r="T894">
        <f>IF(ISBLANK(I894),-1,COUNTIF(all_tags[],I894)-COUNTIF(all_tags[category],I894))</f>
        <v>1</v>
      </c>
      <c r="U894">
        <f>IF(ISBLANK(J894),-1,COUNTIF(all_tags[],J894)-COUNTIF(all_tags[category],J894))</f>
        <v>1</v>
      </c>
      <c r="V894">
        <f>IF(ISBLANK(K894),-1,COUNTIF(all_tags[],K894)-COUNTIF(all_tags[category],K894))</f>
        <v>-1</v>
      </c>
      <c r="W894">
        <f>IF(ISBLANK(L894),-1,COUNTIF(all_tags[],L894)-COUNTIF(all_tags[category],L894))</f>
        <v>-1</v>
      </c>
      <c r="X894">
        <f>IF(ISBLANK(M894),-1,COUNTIF(all_tags[],M894)-COUNTIF(all_tags[category],M894))</f>
        <v>-1</v>
      </c>
      <c r="Y894">
        <f>IF(ISBLANK(N894),-1,COUNTIF(all_tags[],N894)-COUNTIF(all_tags[category],N894))</f>
        <v>-1</v>
      </c>
      <c r="Z894">
        <f>IF(ISBLANK(O894),-1,COUNTIF(all_tags[],O894)-COUNTIF(all_tags[category],O894))</f>
        <v>-1</v>
      </c>
      <c r="AB894" t="str">
        <f>Table5[[#This Row],[link_id]]</f>
        <v>L01824</v>
      </c>
      <c r="AC894" s="5" t="str">
        <f>_xlfn.TEXTJOIN("#",TRUE,
IFERROR(VLOOKUP($F894,all_tags[format],1,FALSE),""),
IFERROR(VLOOKUP($G894,all_tags[format],1,FALSE),""),
IFERROR(VLOOKUP($H894,all_tags[format],1,FALSE),""),
IFERROR(VLOOKUP($I894,all_tags[format],1,FALSE),""),
IFERROR(VLOOKUP($J894,all_tags[format],1,FALSE),""),
IFERROR(VLOOKUP($K894,all_tags[format],1,FALSE),""),
IFERROR(VLOOKUP($L894,all_tags[format],1,FALSE),""),
IFERROR(VLOOKUP($M894,all_tags[format],1,FALSE),""),
IFERROR(VLOOKUP($N894,all_tags[format],1,FALSE),""),
IFERROR(VLOOKUP($O894,all_tags[format],1,FALSE),"")
)</f>
        <v>site#app</v>
      </c>
      <c r="AD894" s="5" t="str">
        <f>_xlfn.TEXTJOIN("#",TRUE,
IFERROR(VLOOKUP($F894,all_tags[type],1,FALSE),""),
IFERROR(VLOOKUP($G894,all_tags[type],1,FALSE),""),
IFERROR(VLOOKUP($H894,all_tags[type],1,FALSE),""),
IFERROR(VLOOKUP($I894,all_tags[type],1,FALSE),""),
IFERROR(VLOOKUP($J894,all_tags[type],1,FALSE),""),
IFERROR(VLOOKUP($K894,all_tags[type],1,FALSE),""),
IFERROR(VLOOKUP($L894,all_tags[type],1,FALSE),""),
IFERROR(VLOOKUP($M894,all_tags[type],1,FALSE),""),
IFERROR(VLOOKUP($N894,all_tags[type],1,FALSE),""),
IFERROR(VLOOKUP($O894,all_tags[type],1,FALSE),"")
)</f>
        <v/>
      </c>
      <c r="AE894" s="5" t="str">
        <f>_xlfn.TEXTJOIN("#",TRUE,
IFERROR(VLOOKUP($F894,all_tags[level],1,FALSE),""),
IFERROR(VLOOKUP($G894,all_tags[level],1,FALSE),""),
IFERROR(VLOOKUP($H894,all_tags[level],1,FALSE),""),
IFERROR(VLOOKUP($I894,all_tags[level],1,FALSE),""),
IFERROR(VLOOKUP($J894,all_tags[level],1,FALSE),""),
IFERROR(VLOOKUP($K894,all_tags[level],1,FALSE),""),
IFERROR(VLOOKUP($L894,all_tags[level],1,FALSE),""),
IFERROR(VLOOKUP($M894,all_tags[level],1,FALSE),""),
IFERROR(VLOOKUP($N894,all_tags[level],1,FALSE),""),
IFERROR(VLOOKUP($O894,all_tags[level],1,FALSE),"")
)</f>
        <v/>
      </c>
      <c r="AF894" s="5" t="str">
        <f>_xlfn.TEXTJOIN("#",TRUE,
IFERROR(VLOOKUP($F894,all_tags[style],1,FALSE),""),
IFERROR(VLOOKUP($G894,all_tags[style],1,FALSE),""),
IFERROR(VLOOKUP($H894,all_tags[style],1,FALSE),""),
IFERROR(VLOOKUP($I894,all_tags[style],1,FALSE),""),
IFERROR(VLOOKUP($J894,all_tags[style],1,FALSE),""),
IFERROR(VLOOKUP($K894,all_tags[style],1,FALSE),""),
IFERROR(VLOOKUP($L894,all_tags[style],1,FALSE),""),
IFERROR(VLOOKUP($M894,all_tags[style],1,FALSE),""),
IFERROR(VLOOKUP($N894,all_tags[style],1,FALSE),""),
IFERROR(VLOOKUP($O894,all_tags[style],1,FALSE),"")
)</f>
        <v/>
      </c>
      <c r="AG894" s="5" t="str">
        <f>_xlfn.TEXTJOIN("#",TRUE,
IFERROR(VLOOKUP($F894,all_tags[theme],1,FALSE),""),
IFERROR(VLOOKUP($G894,all_tags[theme],1,FALSE),""),
IFERROR(VLOOKUP($H894,all_tags[theme],1,FALSE),""),
IFERROR(VLOOKUP($I894,all_tags[theme],1,FALSE),""),
IFERROR(VLOOKUP($J894,all_tags[theme],1,FALSE),""),
IFERROR(VLOOKUP($K894,all_tags[theme],1,FALSE),""),
IFERROR(VLOOKUP($L894,all_tags[theme],1,FALSE),""),
IFERROR(VLOOKUP($M894,all_tags[theme],1,FALSE),""),
IFERROR(VLOOKUP($N894,all_tags[theme],1,FALSE),""),
IFERROR(VLOOKUP($O894,all_tags[theme],1,FALSE),"")
)</f>
        <v>data-viz</v>
      </c>
      <c r="AH894" s="5" t="str">
        <f>_xlfn.TEXTJOIN("#",TRUE,
IFERROR(VLOOKUP($F894,all_tags[topic],1,FALSE),""),
IFERROR(VLOOKUP($G894,all_tags[topic],1,FALSE),""),
IFERROR(VLOOKUP($H894,all_tags[topic],1,FALSE),""),
IFERROR(VLOOKUP($I894,all_tags[topic],1,FALSE),""),
IFERROR(VLOOKUP($J894,all_tags[topic],1,FALSE),""),
IFERROR(VLOOKUP($K894,all_tags[topic],1,FALSE),""),
IFERROR(VLOOKUP($L894,all_tags[topic],1,FALSE),""),
IFERROR(VLOOKUP($M894,all_tags[topic],1,FALSE),""),
IFERROR(VLOOKUP($N894,all_tags[topic],1,FALSE),""),
IFERROR(VLOOKUP($O894,all_tags[topic],1,FALSE),"")
)</f>
        <v>tool</v>
      </c>
      <c r="AI894" s="5" t="str">
        <f>_xlfn.TEXTJOIN("#",TRUE,
IFERROR(VLOOKUP($F894,all_tags[area],1,FALSE),""),
IFERROR(VLOOKUP($G894,all_tags[area],1,FALSE),""),
IFERROR(VLOOKUP($H894,all_tags[area],1,FALSE),""),
IFERROR(VLOOKUP($I894,all_tags[area],1,FALSE),""),
IFERROR(VLOOKUP($J894,all_tags[area],1,FALSE),""),
IFERROR(VLOOKUP($K894,all_tags[area],1,FALSE),""),
IFERROR(VLOOKUP($L894,all_tags[area],1,FALSE),""),
IFERROR(VLOOKUP($M894,all_tags[area],1,FALSE),""),
IFERROR(VLOOKUP($N894,all_tags[area],1,FALSE),""),
IFERROR(VLOOKUP($O894,all_tags[area],1,FALSE),"")
)</f>
        <v>colour</v>
      </c>
      <c r="AJ894" s="5" t="str">
        <f>_xlfn.TEXTJOIN("#",TRUE,
IFERROR(VLOOKUP($F894,all_tags[technology],1,FALSE),""),
IFERROR(VLOOKUP($G894,all_tags[technology],1,FALSE),""),
IFERROR(VLOOKUP($H894,all_tags[technology],1,FALSE),""),
IFERROR(VLOOKUP($I894,all_tags[technology],1,FALSE),""),
IFERROR(VLOOKUP($J894,all_tags[technology],1,FALSE),""),
IFERROR(VLOOKUP($K894,all_tags[technology],1,FALSE),""),
IFERROR(VLOOKUP($L894,all_tags[technology],1,FALSE),""),
IFERROR(VLOOKUP($M894,all_tags[technology],1,FALSE),""),
IFERROR(VLOOKUP($N894,all_tags[technology],1,FALSE),""),
IFERROR(VLOOKUP($O894,all_tags[technology],1,FALSE),"")
)</f>
        <v/>
      </c>
      <c r="AK894" s="5" t="str">
        <f>_xlfn.TEXTJOIN("#",TRUE,
IFERROR(VLOOKUP($F894,all_tags[other],1,FALSE),""),
IFERROR(VLOOKUP($G894,all_tags[other],1,FALSE),""),
IFERROR(VLOOKUP($H894,all_tags[other],1,FALSE),""),
IFERROR(VLOOKUP($I894,all_tags[other],1,FALSE),""),
IFERROR(VLOOKUP($J894,all_tags[other],1,FALSE),""),
IFERROR(VLOOKUP($K894,all_tags[other],1,FALSE),""),
IFERROR(VLOOKUP($L894,all_tags[other],1,FALSE),""),
IFERROR(VLOOKUP($M894,all_tags[other],1,FALSE),""),
IFERROR(VLOOKUP($N894,all_tags[other],1,FALSE),""),
IFERROR(VLOOKUP($O894,all_tags[other],1,FALSE),"")
)</f>
        <v/>
      </c>
      <c r="AL894" t="str">
        <f t="shared" si="13"/>
        <v>site;app;data-viz;tool;colour</v>
      </c>
    </row>
    <row r="895" spans="1:38" x14ac:dyDescent="0.25">
      <c r="A895" t="str">
        <f>source_data[[#This Row],[link_id]]</f>
        <v>L01825</v>
      </c>
      <c r="B895" t="str">
        <f>source_data[[#This Row],[link]]</f>
        <v>https://petapixel.com/2020/09/23/how-to-make-an-auto-35mm-film-scanner-with-arduino-nano-and-python/</v>
      </c>
      <c r="C895" t="str">
        <f>source_data[[#This Row],[article_title]]</f>
        <v>How to Make an Auto 35mm Film Scanner with Arduino Nano and Python</v>
      </c>
      <c r="D895" t="str">
        <f>source_data[[#This Row],[concatenate]]</f>
        <v>post;how-to;technology;hardware;python</v>
      </c>
      <c r="E895">
        <f>source_data[[#This Row],[tag_count]]</f>
        <v>5</v>
      </c>
      <c r="F895" t="str" cm="1">
        <f t="array" ref="F895:J895">_xlfn.TEXTSPLIT(Table5[[#This Row],[concatenate]],";")</f>
        <v>post</v>
      </c>
      <c r="G895" t="str">
        <v>how-to</v>
      </c>
      <c r="H895" t="str">
        <v>technology</v>
      </c>
      <c r="I895" t="str">
        <v>hardware</v>
      </c>
      <c r="J895" t="str">
        <v>python</v>
      </c>
      <c r="Q895">
        <f>IF(ISBLANK(F895),-1,COUNTIF(all_tags[],F895)-COUNTIF(all_tags[category],F895))</f>
        <v>1</v>
      </c>
      <c r="R895">
        <f>IF(ISBLANK(G895),-1,COUNTIF(all_tags[],G895)-COUNTIF(all_tags[category],G895))</f>
        <v>1</v>
      </c>
      <c r="S895">
        <f>IF(ISBLANK(H895),-1,COUNTIF(all_tags[],H895)-COUNTIF(all_tags[category],H895))</f>
        <v>1</v>
      </c>
      <c r="T895">
        <f>IF(ISBLANK(I895),-1,COUNTIF(all_tags[],I895)-COUNTIF(all_tags[category],I895))</f>
        <v>1</v>
      </c>
      <c r="U895">
        <f>IF(ISBLANK(J895),-1,COUNTIF(all_tags[],J895)-COUNTIF(all_tags[category],J895))</f>
        <v>1</v>
      </c>
      <c r="V895">
        <f>IF(ISBLANK(K895),-1,COUNTIF(all_tags[],K895)-COUNTIF(all_tags[category],K895))</f>
        <v>-1</v>
      </c>
      <c r="W895">
        <f>IF(ISBLANK(L895),-1,COUNTIF(all_tags[],L895)-COUNTIF(all_tags[category],L895))</f>
        <v>-1</v>
      </c>
      <c r="X895">
        <f>IF(ISBLANK(M895),-1,COUNTIF(all_tags[],M895)-COUNTIF(all_tags[category],M895))</f>
        <v>-1</v>
      </c>
      <c r="Y895">
        <f>IF(ISBLANK(N895),-1,COUNTIF(all_tags[],N895)-COUNTIF(all_tags[category],N895))</f>
        <v>-1</v>
      </c>
      <c r="Z895">
        <f>IF(ISBLANK(O895),-1,COUNTIF(all_tags[],O895)-COUNTIF(all_tags[category],O895))</f>
        <v>-1</v>
      </c>
      <c r="AB895" t="str">
        <f>Table5[[#This Row],[link_id]]</f>
        <v>L01825</v>
      </c>
      <c r="AC895" s="5" t="str">
        <f>_xlfn.TEXTJOIN("#",TRUE,
IFERROR(VLOOKUP($F895,all_tags[format],1,FALSE),""),
IFERROR(VLOOKUP($G895,all_tags[format],1,FALSE),""),
IFERROR(VLOOKUP($H895,all_tags[format],1,FALSE),""),
IFERROR(VLOOKUP($I895,all_tags[format],1,FALSE),""),
IFERROR(VLOOKUP($J895,all_tags[format],1,FALSE),""),
IFERROR(VLOOKUP($K895,all_tags[format],1,FALSE),""),
IFERROR(VLOOKUP($L895,all_tags[format],1,FALSE),""),
IFERROR(VLOOKUP($M895,all_tags[format],1,FALSE),""),
IFERROR(VLOOKUP($N895,all_tags[format],1,FALSE),""),
IFERROR(VLOOKUP($O895,all_tags[format],1,FALSE),"")
)</f>
        <v>post</v>
      </c>
      <c r="AD895" s="5" t="str">
        <f>_xlfn.TEXTJOIN("#",TRUE,
IFERROR(VLOOKUP($F895,all_tags[type],1,FALSE),""),
IFERROR(VLOOKUP($G895,all_tags[type],1,FALSE),""),
IFERROR(VLOOKUP($H895,all_tags[type],1,FALSE),""),
IFERROR(VLOOKUP($I895,all_tags[type],1,FALSE),""),
IFERROR(VLOOKUP($J895,all_tags[type],1,FALSE),""),
IFERROR(VLOOKUP($K895,all_tags[type],1,FALSE),""),
IFERROR(VLOOKUP($L895,all_tags[type],1,FALSE),""),
IFERROR(VLOOKUP($M895,all_tags[type],1,FALSE),""),
IFERROR(VLOOKUP($N895,all_tags[type],1,FALSE),""),
IFERROR(VLOOKUP($O895,all_tags[type],1,FALSE),"")
)</f>
        <v>how-to</v>
      </c>
      <c r="AE895" s="5" t="str">
        <f>_xlfn.TEXTJOIN("#",TRUE,
IFERROR(VLOOKUP($F895,all_tags[level],1,FALSE),""),
IFERROR(VLOOKUP($G895,all_tags[level],1,FALSE),""),
IFERROR(VLOOKUP($H895,all_tags[level],1,FALSE),""),
IFERROR(VLOOKUP($I895,all_tags[level],1,FALSE),""),
IFERROR(VLOOKUP($J895,all_tags[level],1,FALSE),""),
IFERROR(VLOOKUP($K895,all_tags[level],1,FALSE),""),
IFERROR(VLOOKUP($L895,all_tags[level],1,FALSE),""),
IFERROR(VLOOKUP($M895,all_tags[level],1,FALSE),""),
IFERROR(VLOOKUP($N895,all_tags[level],1,FALSE),""),
IFERROR(VLOOKUP($O895,all_tags[level],1,FALSE),"")
)</f>
        <v/>
      </c>
      <c r="AF895" s="5" t="str">
        <f>_xlfn.TEXTJOIN("#",TRUE,
IFERROR(VLOOKUP($F895,all_tags[style],1,FALSE),""),
IFERROR(VLOOKUP($G895,all_tags[style],1,FALSE),""),
IFERROR(VLOOKUP($H895,all_tags[style],1,FALSE),""),
IFERROR(VLOOKUP($I895,all_tags[style],1,FALSE),""),
IFERROR(VLOOKUP($J895,all_tags[style],1,FALSE),""),
IFERROR(VLOOKUP($K895,all_tags[style],1,FALSE),""),
IFERROR(VLOOKUP($L895,all_tags[style],1,FALSE),""),
IFERROR(VLOOKUP($M895,all_tags[style],1,FALSE),""),
IFERROR(VLOOKUP($N895,all_tags[style],1,FALSE),""),
IFERROR(VLOOKUP($O895,all_tags[style],1,FALSE),"")
)</f>
        <v/>
      </c>
      <c r="AG895" s="5" t="str">
        <f>_xlfn.TEXTJOIN("#",TRUE,
IFERROR(VLOOKUP($F895,all_tags[theme],1,FALSE),""),
IFERROR(VLOOKUP($G895,all_tags[theme],1,FALSE),""),
IFERROR(VLOOKUP($H895,all_tags[theme],1,FALSE),""),
IFERROR(VLOOKUP($I895,all_tags[theme],1,FALSE),""),
IFERROR(VLOOKUP($J895,all_tags[theme],1,FALSE),""),
IFERROR(VLOOKUP($K895,all_tags[theme],1,FALSE),""),
IFERROR(VLOOKUP($L895,all_tags[theme],1,FALSE),""),
IFERROR(VLOOKUP($M895,all_tags[theme],1,FALSE),""),
IFERROR(VLOOKUP($N895,all_tags[theme],1,FALSE),""),
IFERROR(VLOOKUP($O895,all_tags[theme],1,FALSE),"")
)</f>
        <v/>
      </c>
      <c r="AH895" s="5" t="str">
        <f>_xlfn.TEXTJOIN("#",TRUE,
IFERROR(VLOOKUP($F895,all_tags[topic],1,FALSE),""),
IFERROR(VLOOKUP($G895,all_tags[topic],1,FALSE),""),
IFERROR(VLOOKUP($H895,all_tags[topic],1,FALSE),""),
IFERROR(VLOOKUP($I895,all_tags[topic],1,FALSE),""),
IFERROR(VLOOKUP($J895,all_tags[topic],1,FALSE),""),
IFERROR(VLOOKUP($K895,all_tags[topic],1,FALSE),""),
IFERROR(VLOOKUP($L895,all_tags[topic],1,FALSE),""),
IFERROR(VLOOKUP($M895,all_tags[topic],1,FALSE),""),
IFERROR(VLOOKUP($N895,all_tags[topic],1,FALSE),""),
IFERROR(VLOOKUP($O895,all_tags[topic],1,FALSE),"")
)</f>
        <v>technology</v>
      </c>
      <c r="AI895" s="5" t="str">
        <f>_xlfn.TEXTJOIN("#",TRUE,
IFERROR(VLOOKUP($F895,all_tags[area],1,FALSE),""),
IFERROR(VLOOKUP($G895,all_tags[area],1,FALSE),""),
IFERROR(VLOOKUP($H895,all_tags[area],1,FALSE),""),
IFERROR(VLOOKUP($I895,all_tags[area],1,FALSE),""),
IFERROR(VLOOKUP($J895,all_tags[area],1,FALSE),""),
IFERROR(VLOOKUP($K895,all_tags[area],1,FALSE),""),
IFERROR(VLOOKUP($L895,all_tags[area],1,FALSE),""),
IFERROR(VLOOKUP($M895,all_tags[area],1,FALSE),""),
IFERROR(VLOOKUP($N895,all_tags[area],1,FALSE),""),
IFERROR(VLOOKUP($O895,all_tags[area],1,FALSE),"")
)</f>
        <v>hardware</v>
      </c>
      <c r="AJ895" s="5" t="str">
        <f>_xlfn.TEXTJOIN("#",TRUE,
IFERROR(VLOOKUP($F895,all_tags[technology],1,FALSE),""),
IFERROR(VLOOKUP($G895,all_tags[technology],1,FALSE),""),
IFERROR(VLOOKUP($H895,all_tags[technology],1,FALSE),""),
IFERROR(VLOOKUP($I895,all_tags[technology],1,FALSE),""),
IFERROR(VLOOKUP($J895,all_tags[technology],1,FALSE),""),
IFERROR(VLOOKUP($K895,all_tags[technology],1,FALSE),""),
IFERROR(VLOOKUP($L895,all_tags[technology],1,FALSE),""),
IFERROR(VLOOKUP($M895,all_tags[technology],1,FALSE),""),
IFERROR(VLOOKUP($N895,all_tags[technology],1,FALSE),""),
IFERROR(VLOOKUP($O895,all_tags[technology],1,FALSE),"")
)</f>
        <v>python</v>
      </c>
      <c r="AK895" s="5" t="str">
        <f>_xlfn.TEXTJOIN("#",TRUE,
IFERROR(VLOOKUP($F895,all_tags[other],1,FALSE),""),
IFERROR(VLOOKUP($G895,all_tags[other],1,FALSE),""),
IFERROR(VLOOKUP($H895,all_tags[other],1,FALSE),""),
IFERROR(VLOOKUP($I895,all_tags[other],1,FALSE),""),
IFERROR(VLOOKUP($J895,all_tags[other],1,FALSE),""),
IFERROR(VLOOKUP($K895,all_tags[other],1,FALSE),""),
IFERROR(VLOOKUP($L895,all_tags[other],1,FALSE),""),
IFERROR(VLOOKUP($M895,all_tags[other],1,FALSE),""),
IFERROR(VLOOKUP($N895,all_tags[other],1,FALSE),""),
IFERROR(VLOOKUP($O895,all_tags[other],1,FALSE),"")
)</f>
        <v/>
      </c>
      <c r="AL895" t="str">
        <f t="shared" si="13"/>
        <v>post;how-to;technology;hardware;python</v>
      </c>
    </row>
    <row r="896" spans="1:38" x14ac:dyDescent="0.25">
      <c r="A896" t="str">
        <f>source_data[[#This Row],[link_id]]</f>
        <v>L01826</v>
      </c>
      <c r="B896" t="str">
        <f>source_data[[#This Row],[link]]</f>
        <v>https://1stwebdesigner.com/css-text-effects/</v>
      </c>
      <c r="C896" t="str">
        <f>source_data[[#This Row],[article_title]]</f>
        <v>25+ Interesting CSS Text Effects</v>
      </c>
      <c r="D896" t="str">
        <f>source_data[[#This Row],[concatenate]]</f>
        <v>post;example;design;development</v>
      </c>
      <c r="E896">
        <f>source_data[[#This Row],[tag_count]]</f>
        <v>5</v>
      </c>
      <c r="F896" t="str" cm="1">
        <f t="array" ref="F896:I896">_xlfn.TEXTSPLIT(Table5[[#This Row],[concatenate]],";")</f>
        <v>post</v>
      </c>
      <c r="G896" t="str">
        <v>example</v>
      </c>
      <c r="H896" t="str">
        <v>design</v>
      </c>
      <c r="I896" t="str">
        <v>development</v>
      </c>
      <c r="Q896">
        <f>IF(ISBLANK(F896),-1,COUNTIF(all_tags[],F896)-COUNTIF(all_tags[category],F896))</f>
        <v>1</v>
      </c>
      <c r="R896">
        <f>IF(ISBLANK(G896),-1,COUNTIF(all_tags[],G896)-COUNTIF(all_tags[category],G896))</f>
        <v>1</v>
      </c>
      <c r="S896">
        <f>IF(ISBLANK(H896),-1,COUNTIF(all_tags[],H896)-COUNTIF(all_tags[category],H896))</f>
        <v>1</v>
      </c>
      <c r="T896">
        <f>IF(ISBLANK(I896),-1,COUNTIF(all_tags[],I896)-COUNTIF(all_tags[category],I896))</f>
        <v>1</v>
      </c>
      <c r="U896">
        <f>IF(ISBLANK(J896),-1,COUNTIF(all_tags[],J896)-COUNTIF(all_tags[category],J896))</f>
        <v>-1</v>
      </c>
      <c r="V896">
        <f>IF(ISBLANK(K896),-1,COUNTIF(all_tags[],K896)-COUNTIF(all_tags[category],K896))</f>
        <v>-1</v>
      </c>
      <c r="W896">
        <f>IF(ISBLANK(L896),-1,COUNTIF(all_tags[],L896)-COUNTIF(all_tags[category],L896))</f>
        <v>-1</v>
      </c>
      <c r="X896">
        <f>IF(ISBLANK(M896),-1,COUNTIF(all_tags[],M896)-COUNTIF(all_tags[category],M896))</f>
        <v>-1</v>
      </c>
      <c r="Y896">
        <f>IF(ISBLANK(N896),-1,COUNTIF(all_tags[],N896)-COUNTIF(all_tags[category],N896))</f>
        <v>-1</v>
      </c>
      <c r="Z896">
        <f>IF(ISBLANK(O896),-1,COUNTIF(all_tags[],O896)-COUNTIF(all_tags[category],O896))</f>
        <v>-1</v>
      </c>
      <c r="AB896" t="str">
        <f>Table5[[#This Row],[link_id]]</f>
        <v>L01826</v>
      </c>
      <c r="AC896" s="5" t="str">
        <f>_xlfn.TEXTJOIN("#",TRUE,
IFERROR(VLOOKUP($F896,all_tags[format],1,FALSE),""),
IFERROR(VLOOKUP($G896,all_tags[format],1,FALSE),""),
IFERROR(VLOOKUP($H896,all_tags[format],1,FALSE),""),
IFERROR(VLOOKUP($I896,all_tags[format],1,FALSE),""),
IFERROR(VLOOKUP($J896,all_tags[format],1,FALSE),""),
IFERROR(VLOOKUP($K896,all_tags[format],1,FALSE),""),
IFERROR(VLOOKUP($L896,all_tags[format],1,FALSE),""),
IFERROR(VLOOKUP($M896,all_tags[format],1,FALSE),""),
IFERROR(VLOOKUP($N896,all_tags[format],1,FALSE),""),
IFERROR(VLOOKUP($O896,all_tags[format],1,FALSE),"")
)</f>
        <v>post</v>
      </c>
      <c r="AD896" s="5" t="str">
        <f>_xlfn.TEXTJOIN("#",TRUE,
IFERROR(VLOOKUP($F896,all_tags[type],1,FALSE),""),
IFERROR(VLOOKUP($G896,all_tags[type],1,FALSE),""),
IFERROR(VLOOKUP($H896,all_tags[type],1,FALSE),""),
IFERROR(VLOOKUP($I896,all_tags[type],1,FALSE),""),
IFERROR(VLOOKUP($J896,all_tags[type],1,FALSE),""),
IFERROR(VLOOKUP($K896,all_tags[type],1,FALSE),""),
IFERROR(VLOOKUP($L896,all_tags[type],1,FALSE),""),
IFERROR(VLOOKUP($M896,all_tags[type],1,FALSE),""),
IFERROR(VLOOKUP($N896,all_tags[type],1,FALSE),""),
IFERROR(VLOOKUP($O896,all_tags[type],1,FALSE),"")
)</f>
        <v/>
      </c>
      <c r="AE896" s="5" t="str">
        <f>_xlfn.TEXTJOIN("#",TRUE,
IFERROR(VLOOKUP($F896,all_tags[level],1,FALSE),""),
IFERROR(VLOOKUP($G896,all_tags[level],1,FALSE),""),
IFERROR(VLOOKUP($H896,all_tags[level],1,FALSE),""),
IFERROR(VLOOKUP($I896,all_tags[level],1,FALSE),""),
IFERROR(VLOOKUP($J896,all_tags[level],1,FALSE),""),
IFERROR(VLOOKUP($K896,all_tags[level],1,FALSE),""),
IFERROR(VLOOKUP($L896,all_tags[level],1,FALSE),""),
IFERROR(VLOOKUP($M896,all_tags[level],1,FALSE),""),
IFERROR(VLOOKUP($N896,all_tags[level],1,FALSE),""),
IFERROR(VLOOKUP($O896,all_tags[level],1,FALSE),"")
)</f>
        <v>example</v>
      </c>
      <c r="AF896" s="5" t="str">
        <f>_xlfn.TEXTJOIN("#",TRUE,
IFERROR(VLOOKUP($F896,all_tags[style],1,FALSE),""),
IFERROR(VLOOKUP($G896,all_tags[style],1,FALSE),""),
IFERROR(VLOOKUP($H896,all_tags[style],1,FALSE),""),
IFERROR(VLOOKUP($I896,all_tags[style],1,FALSE),""),
IFERROR(VLOOKUP($J896,all_tags[style],1,FALSE),""),
IFERROR(VLOOKUP($K896,all_tags[style],1,FALSE),""),
IFERROR(VLOOKUP($L896,all_tags[style],1,FALSE),""),
IFERROR(VLOOKUP($M896,all_tags[style],1,FALSE),""),
IFERROR(VLOOKUP($N896,all_tags[style],1,FALSE),""),
IFERROR(VLOOKUP($O896,all_tags[style],1,FALSE),"")
)</f>
        <v/>
      </c>
      <c r="AG896" s="5" t="str">
        <f>_xlfn.TEXTJOIN("#",TRUE,
IFERROR(VLOOKUP($F896,all_tags[theme],1,FALSE),""),
IFERROR(VLOOKUP($G896,all_tags[theme],1,FALSE),""),
IFERROR(VLOOKUP($H896,all_tags[theme],1,FALSE),""),
IFERROR(VLOOKUP($I896,all_tags[theme],1,FALSE),""),
IFERROR(VLOOKUP($J896,all_tags[theme],1,FALSE),""),
IFERROR(VLOOKUP($K896,all_tags[theme],1,FALSE),""),
IFERROR(VLOOKUP($L896,all_tags[theme],1,FALSE),""),
IFERROR(VLOOKUP($M896,all_tags[theme],1,FALSE),""),
IFERROR(VLOOKUP($N896,all_tags[theme],1,FALSE),""),
IFERROR(VLOOKUP($O896,all_tags[theme],1,FALSE),"")
)</f>
        <v/>
      </c>
      <c r="AH896" s="5" t="str">
        <f>_xlfn.TEXTJOIN("#",TRUE,
IFERROR(VLOOKUP($F896,all_tags[topic],1,FALSE),""),
IFERROR(VLOOKUP($G896,all_tags[topic],1,FALSE),""),
IFERROR(VLOOKUP($H896,all_tags[topic],1,FALSE),""),
IFERROR(VLOOKUP($I896,all_tags[topic],1,FALSE),""),
IFERROR(VLOOKUP($J896,all_tags[topic],1,FALSE),""),
IFERROR(VLOOKUP($K896,all_tags[topic],1,FALSE),""),
IFERROR(VLOOKUP($L896,all_tags[topic],1,FALSE),""),
IFERROR(VLOOKUP($M896,all_tags[topic],1,FALSE),""),
IFERROR(VLOOKUP($N896,all_tags[topic],1,FALSE),""),
IFERROR(VLOOKUP($O896,all_tags[topic],1,FALSE),"")
)</f>
        <v>design</v>
      </c>
      <c r="AI896" s="5" t="str">
        <f>_xlfn.TEXTJOIN("#",TRUE,
IFERROR(VLOOKUP($F896,all_tags[area],1,FALSE),""),
IFERROR(VLOOKUP($G896,all_tags[area],1,FALSE),""),
IFERROR(VLOOKUP($H896,all_tags[area],1,FALSE),""),
IFERROR(VLOOKUP($I896,all_tags[area],1,FALSE),""),
IFERROR(VLOOKUP($J896,all_tags[area],1,FALSE),""),
IFERROR(VLOOKUP($K896,all_tags[area],1,FALSE),""),
IFERROR(VLOOKUP($L896,all_tags[area],1,FALSE),""),
IFERROR(VLOOKUP($M896,all_tags[area],1,FALSE),""),
IFERROR(VLOOKUP($N896,all_tags[area],1,FALSE),""),
IFERROR(VLOOKUP($O896,all_tags[area],1,FALSE),"")
)</f>
        <v>development</v>
      </c>
      <c r="AJ896" s="5" t="str">
        <f>_xlfn.TEXTJOIN("#",TRUE,
IFERROR(VLOOKUP($F896,all_tags[technology],1,FALSE),""),
IFERROR(VLOOKUP($G896,all_tags[technology],1,FALSE),""),
IFERROR(VLOOKUP($H896,all_tags[technology],1,FALSE),""),
IFERROR(VLOOKUP($I896,all_tags[technology],1,FALSE),""),
IFERROR(VLOOKUP($J896,all_tags[technology],1,FALSE),""),
IFERROR(VLOOKUP($K896,all_tags[technology],1,FALSE),""),
IFERROR(VLOOKUP($L896,all_tags[technology],1,FALSE),""),
IFERROR(VLOOKUP($M896,all_tags[technology],1,FALSE),""),
IFERROR(VLOOKUP($N896,all_tags[technology],1,FALSE),""),
IFERROR(VLOOKUP($O896,all_tags[technology],1,FALSE),"")
)</f>
        <v/>
      </c>
      <c r="AK896" s="5" t="str">
        <f>_xlfn.TEXTJOIN("#",TRUE,
IFERROR(VLOOKUP($F896,all_tags[other],1,FALSE),""),
IFERROR(VLOOKUP($G896,all_tags[other],1,FALSE),""),
IFERROR(VLOOKUP($H896,all_tags[other],1,FALSE),""),
IFERROR(VLOOKUP($I896,all_tags[other],1,FALSE),""),
IFERROR(VLOOKUP($J896,all_tags[other],1,FALSE),""),
IFERROR(VLOOKUP($K896,all_tags[other],1,FALSE),""),
IFERROR(VLOOKUP($L896,all_tags[other],1,FALSE),""),
IFERROR(VLOOKUP($M896,all_tags[other],1,FALSE),""),
IFERROR(VLOOKUP($N896,all_tags[other],1,FALSE),""),
IFERROR(VLOOKUP($O896,all_tags[other],1,FALSE),"")
)</f>
        <v/>
      </c>
      <c r="AL896" t="str">
        <f t="shared" si="13"/>
        <v>post;example;design;development</v>
      </c>
    </row>
    <row r="897" spans="1:38" x14ac:dyDescent="0.25">
      <c r="A897" t="str">
        <f>source_data[[#This Row],[link_id]]</f>
        <v>L01827</v>
      </c>
      <c r="B897" t="str">
        <f>source_data[[#This Row],[link]]</f>
        <v>https://dev.to/dr_sam_walpole/getting-started-with-docker-3k63</v>
      </c>
      <c r="C897" t="str">
        <f>source_data[[#This Row],[article_title]]</f>
        <v>Getting started with Docker</v>
      </c>
      <c r="D897" t="str">
        <f>source_data[[#This Row],[concatenate]]</f>
        <v>post;how-to;fundamentals;development</v>
      </c>
      <c r="E897">
        <f>source_data[[#This Row],[tag_count]]</f>
        <v>5</v>
      </c>
      <c r="F897" t="str" cm="1">
        <f t="array" ref="F897:I897">_xlfn.TEXTSPLIT(Table5[[#This Row],[concatenate]],";")</f>
        <v>post</v>
      </c>
      <c r="G897" t="str">
        <v>how-to</v>
      </c>
      <c r="H897" t="str">
        <v>fundamentals</v>
      </c>
      <c r="I897" t="str">
        <v>development</v>
      </c>
      <c r="Q897">
        <f>IF(ISBLANK(F897),-1,COUNTIF(all_tags[],F897)-COUNTIF(all_tags[category],F897))</f>
        <v>1</v>
      </c>
      <c r="R897">
        <f>IF(ISBLANK(G897),-1,COUNTIF(all_tags[],G897)-COUNTIF(all_tags[category],G897))</f>
        <v>1</v>
      </c>
      <c r="S897">
        <f>IF(ISBLANK(H897),-1,COUNTIF(all_tags[],H897)-COUNTIF(all_tags[category],H897))</f>
        <v>1</v>
      </c>
      <c r="T897">
        <f>IF(ISBLANK(I897),-1,COUNTIF(all_tags[],I897)-COUNTIF(all_tags[category],I897))</f>
        <v>1</v>
      </c>
      <c r="U897">
        <f>IF(ISBLANK(J897),-1,COUNTIF(all_tags[],J897)-COUNTIF(all_tags[category],J897))</f>
        <v>-1</v>
      </c>
      <c r="V897">
        <f>IF(ISBLANK(K897),-1,COUNTIF(all_tags[],K897)-COUNTIF(all_tags[category],K897))</f>
        <v>-1</v>
      </c>
      <c r="W897">
        <f>IF(ISBLANK(L897),-1,COUNTIF(all_tags[],L897)-COUNTIF(all_tags[category],L897))</f>
        <v>-1</v>
      </c>
      <c r="X897">
        <f>IF(ISBLANK(M897),-1,COUNTIF(all_tags[],M897)-COUNTIF(all_tags[category],M897))</f>
        <v>-1</v>
      </c>
      <c r="Y897">
        <f>IF(ISBLANK(N897),-1,COUNTIF(all_tags[],N897)-COUNTIF(all_tags[category],N897))</f>
        <v>-1</v>
      </c>
      <c r="Z897">
        <f>IF(ISBLANK(O897),-1,COUNTIF(all_tags[],O897)-COUNTIF(all_tags[category],O897))</f>
        <v>-1</v>
      </c>
      <c r="AB897" t="str">
        <f>Table5[[#This Row],[link_id]]</f>
        <v>L01827</v>
      </c>
      <c r="AC897" s="5" t="str">
        <f>_xlfn.TEXTJOIN("#",TRUE,
IFERROR(VLOOKUP($F897,all_tags[format],1,FALSE),""),
IFERROR(VLOOKUP($G897,all_tags[format],1,FALSE),""),
IFERROR(VLOOKUP($H897,all_tags[format],1,FALSE),""),
IFERROR(VLOOKUP($I897,all_tags[format],1,FALSE),""),
IFERROR(VLOOKUP($J897,all_tags[format],1,FALSE),""),
IFERROR(VLOOKUP($K897,all_tags[format],1,FALSE),""),
IFERROR(VLOOKUP($L897,all_tags[format],1,FALSE),""),
IFERROR(VLOOKUP($M897,all_tags[format],1,FALSE),""),
IFERROR(VLOOKUP($N897,all_tags[format],1,FALSE),""),
IFERROR(VLOOKUP($O897,all_tags[format],1,FALSE),"")
)</f>
        <v>post</v>
      </c>
      <c r="AD897" s="5" t="str">
        <f>_xlfn.TEXTJOIN("#",TRUE,
IFERROR(VLOOKUP($F897,all_tags[type],1,FALSE),""),
IFERROR(VLOOKUP($G897,all_tags[type],1,FALSE),""),
IFERROR(VLOOKUP($H897,all_tags[type],1,FALSE),""),
IFERROR(VLOOKUP($I897,all_tags[type],1,FALSE),""),
IFERROR(VLOOKUP($J897,all_tags[type],1,FALSE),""),
IFERROR(VLOOKUP($K897,all_tags[type],1,FALSE),""),
IFERROR(VLOOKUP($L897,all_tags[type],1,FALSE),""),
IFERROR(VLOOKUP($M897,all_tags[type],1,FALSE),""),
IFERROR(VLOOKUP($N897,all_tags[type],1,FALSE),""),
IFERROR(VLOOKUP($O897,all_tags[type],1,FALSE),"")
)</f>
        <v>how-to</v>
      </c>
      <c r="AE897" s="5" t="str">
        <f>_xlfn.TEXTJOIN("#",TRUE,
IFERROR(VLOOKUP($F897,all_tags[level],1,FALSE),""),
IFERROR(VLOOKUP($G897,all_tags[level],1,FALSE),""),
IFERROR(VLOOKUP($H897,all_tags[level],1,FALSE),""),
IFERROR(VLOOKUP($I897,all_tags[level],1,FALSE),""),
IFERROR(VLOOKUP($J897,all_tags[level],1,FALSE),""),
IFERROR(VLOOKUP($K897,all_tags[level],1,FALSE),""),
IFERROR(VLOOKUP($L897,all_tags[level],1,FALSE),""),
IFERROR(VLOOKUP($M897,all_tags[level],1,FALSE),""),
IFERROR(VLOOKUP($N897,all_tags[level],1,FALSE),""),
IFERROR(VLOOKUP($O897,all_tags[level],1,FALSE),"")
)</f>
        <v>fundamentals</v>
      </c>
      <c r="AF897" s="5" t="str">
        <f>_xlfn.TEXTJOIN("#",TRUE,
IFERROR(VLOOKUP($F897,all_tags[style],1,FALSE),""),
IFERROR(VLOOKUP($G897,all_tags[style],1,FALSE),""),
IFERROR(VLOOKUP($H897,all_tags[style],1,FALSE),""),
IFERROR(VLOOKUP($I897,all_tags[style],1,FALSE),""),
IFERROR(VLOOKUP($J897,all_tags[style],1,FALSE),""),
IFERROR(VLOOKUP($K897,all_tags[style],1,FALSE),""),
IFERROR(VLOOKUP($L897,all_tags[style],1,FALSE),""),
IFERROR(VLOOKUP($M897,all_tags[style],1,FALSE),""),
IFERROR(VLOOKUP($N897,all_tags[style],1,FALSE),""),
IFERROR(VLOOKUP($O897,all_tags[style],1,FALSE),"")
)</f>
        <v/>
      </c>
      <c r="AG897" s="5" t="str">
        <f>_xlfn.TEXTJOIN("#",TRUE,
IFERROR(VLOOKUP($F897,all_tags[theme],1,FALSE),""),
IFERROR(VLOOKUP($G897,all_tags[theme],1,FALSE),""),
IFERROR(VLOOKUP($H897,all_tags[theme],1,FALSE),""),
IFERROR(VLOOKUP($I897,all_tags[theme],1,FALSE),""),
IFERROR(VLOOKUP($J897,all_tags[theme],1,FALSE),""),
IFERROR(VLOOKUP($K897,all_tags[theme],1,FALSE),""),
IFERROR(VLOOKUP($L897,all_tags[theme],1,FALSE),""),
IFERROR(VLOOKUP($M897,all_tags[theme],1,FALSE),""),
IFERROR(VLOOKUP($N897,all_tags[theme],1,FALSE),""),
IFERROR(VLOOKUP($O897,all_tags[theme],1,FALSE),"")
)</f>
        <v/>
      </c>
      <c r="AH897" s="5" t="str">
        <f>_xlfn.TEXTJOIN("#",TRUE,
IFERROR(VLOOKUP($F897,all_tags[topic],1,FALSE),""),
IFERROR(VLOOKUP($G897,all_tags[topic],1,FALSE),""),
IFERROR(VLOOKUP($H897,all_tags[topic],1,FALSE),""),
IFERROR(VLOOKUP($I897,all_tags[topic],1,FALSE),""),
IFERROR(VLOOKUP($J897,all_tags[topic],1,FALSE),""),
IFERROR(VLOOKUP($K897,all_tags[topic],1,FALSE),""),
IFERROR(VLOOKUP($L897,all_tags[topic],1,FALSE),""),
IFERROR(VLOOKUP($M897,all_tags[topic],1,FALSE),""),
IFERROR(VLOOKUP($N897,all_tags[topic],1,FALSE),""),
IFERROR(VLOOKUP($O897,all_tags[topic],1,FALSE),"")
)</f>
        <v/>
      </c>
      <c r="AI897" s="5" t="str">
        <f>_xlfn.TEXTJOIN("#",TRUE,
IFERROR(VLOOKUP($F897,all_tags[area],1,FALSE),""),
IFERROR(VLOOKUP($G897,all_tags[area],1,FALSE),""),
IFERROR(VLOOKUP($H897,all_tags[area],1,FALSE),""),
IFERROR(VLOOKUP($I897,all_tags[area],1,FALSE),""),
IFERROR(VLOOKUP($J897,all_tags[area],1,FALSE),""),
IFERROR(VLOOKUP($K897,all_tags[area],1,FALSE),""),
IFERROR(VLOOKUP($L897,all_tags[area],1,FALSE),""),
IFERROR(VLOOKUP($M897,all_tags[area],1,FALSE),""),
IFERROR(VLOOKUP($N897,all_tags[area],1,FALSE),""),
IFERROR(VLOOKUP($O897,all_tags[area],1,FALSE),"")
)</f>
        <v>development</v>
      </c>
      <c r="AJ897" s="5" t="str">
        <f>_xlfn.TEXTJOIN("#",TRUE,
IFERROR(VLOOKUP($F897,all_tags[technology],1,FALSE),""),
IFERROR(VLOOKUP($G897,all_tags[technology],1,FALSE),""),
IFERROR(VLOOKUP($H897,all_tags[technology],1,FALSE),""),
IFERROR(VLOOKUP($I897,all_tags[technology],1,FALSE),""),
IFERROR(VLOOKUP($J897,all_tags[technology],1,FALSE),""),
IFERROR(VLOOKUP($K897,all_tags[technology],1,FALSE),""),
IFERROR(VLOOKUP($L897,all_tags[technology],1,FALSE),""),
IFERROR(VLOOKUP($M897,all_tags[technology],1,FALSE),""),
IFERROR(VLOOKUP($N897,all_tags[technology],1,FALSE),""),
IFERROR(VLOOKUP($O897,all_tags[technology],1,FALSE),"")
)</f>
        <v/>
      </c>
      <c r="AK897" s="5" t="str">
        <f>_xlfn.TEXTJOIN("#",TRUE,
IFERROR(VLOOKUP($F897,all_tags[other],1,FALSE),""),
IFERROR(VLOOKUP($G897,all_tags[other],1,FALSE),""),
IFERROR(VLOOKUP($H897,all_tags[other],1,FALSE),""),
IFERROR(VLOOKUP($I897,all_tags[other],1,FALSE),""),
IFERROR(VLOOKUP($J897,all_tags[other],1,FALSE),""),
IFERROR(VLOOKUP($K897,all_tags[other],1,FALSE),""),
IFERROR(VLOOKUP($L897,all_tags[other],1,FALSE),""),
IFERROR(VLOOKUP($M897,all_tags[other],1,FALSE),""),
IFERROR(VLOOKUP($N897,all_tags[other],1,FALSE),""),
IFERROR(VLOOKUP($O897,all_tags[other],1,FALSE),"")
)</f>
        <v/>
      </c>
      <c r="AL897" t="str">
        <f t="shared" si="13"/>
        <v>post;how-to;fundamentals;development</v>
      </c>
    </row>
    <row r="898" spans="1:38" ht="30" x14ac:dyDescent="0.25">
      <c r="A898" t="str">
        <f>source_data[[#This Row],[link_id]]</f>
        <v>L01828</v>
      </c>
      <c r="B898" t="str">
        <f>source_data[[#This Row],[link]]</f>
        <v>https://www.taniarascia.com/asynchronous-javascript-event-loop-callbacks-promises-async-await/</v>
      </c>
      <c r="C898" t="str">
        <f>source_data[[#This Row],[article_title]]</f>
        <v>Understanding the Event Loop, Callbacks, Promises, and Async/Await in JavaScript</v>
      </c>
      <c r="D898" t="str">
        <f>source_data[[#This Row],[concatenate]]</f>
        <v>post;fundamentals;explainer;concept;method;technology;development;javascript</v>
      </c>
      <c r="E898">
        <f>source_data[[#This Row],[tag_count]]</f>
        <v>6</v>
      </c>
      <c r="F898" t="str" cm="1">
        <f t="array" ref="F898:M898">_xlfn.TEXTSPLIT(Table5[[#This Row],[concatenate]],";")</f>
        <v>post</v>
      </c>
      <c r="G898" t="str">
        <v>fundamentals</v>
      </c>
      <c r="H898" t="str">
        <v>explainer</v>
      </c>
      <c r="I898" t="str">
        <v>concept</v>
      </c>
      <c r="J898" t="str">
        <v>method</v>
      </c>
      <c r="K898" t="str">
        <v>technology</v>
      </c>
      <c r="L898" t="str">
        <v>development</v>
      </c>
      <c r="M898" t="str">
        <v>javascript</v>
      </c>
      <c r="Q898">
        <f>IF(ISBLANK(F898),-1,COUNTIF(all_tags[],F898)-COUNTIF(all_tags[category],F898))</f>
        <v>1</v>
      </c>
      <c r="R898">
        <f>IF(ISBLANK(G898),-1,COUNTIF(all_tags[],G898)-COUNTIF(all_tags[category],G898))</f>
        <v>1</v>
      </c>
      <c r="S898">
        <f>IF(ISBLANK(H898),-1,COUNTIF(all_tags[],H898)-COUNTIF(all_tags[category],H898))</f>
        <v>1</v>
      </c>
      <c r="T898">
        <f>IF(ISBLANK(I898),-1,COUNTIF(all_tags[],I898)-COUNTIF(all_tags[category],I898))</f>
        <v>1</v>
      </c>
      <c r="U898">
        <f>IF(ISBLANK(J898),-1,COUNTIF(all_tags[],J898)-COUNTIF(all_tags[category],J898))</f>
        <v>1</v>
      </c>
      <c r="V898">
        <f>IF(ISBLANK(K898),-1,COUNTIF(all_tags[],K898)-COUNTIF(all_tags[category],K898))</f>
        <v>1</v>
      </c>
      <c r="W898">
        <f>IF(ISBLANK(L898),-1,COUNTIF(all_tags[],L898)-COUNTIF(all_tags[category],L898))</f>
        <v>1</v>
      </c>
      <c r="X898">
        <f>IF(ISBLANK(M898),-1,COUNTIF(all_tags[],M898)-COUNTIF(all_tags[category],M898))</f>
        <v>1</v>
      </c>
      <c r="Y898">
        <f>IF(ISBLANK(N898),-1,COUNTIF(all_tags[],N898)-COUNTIF(all_tags[category],N898))</f>
        <v>-1</v>
      </c>
      <c r="Z898">
        <f>IF(ISBLANK(O898),-1,COUNTIF(all_tags[],O898)-COUNTIF(all_tags[category],O898))</f>
        <v>-1</v>
      </c>
      <c r="AB898" t="str">
        <f>Table5[[#This Row],[link_id]]</f>
        <v>L01828</v>
      </c>
      <c r="AC898" s="5" t="str">
        <f>_xlfn.TEXTJOIN("#",TRUE,
IFERROR(VLOOKUP($F898,all_tags[format],1,FALSE),""),
IFERROR(VLOOKUP($G898,all_tags[format],1,FALSE),""),
IFERROR(VLOOKUP($H898,all_tags[format],1,FALSE),""),
IFERROR(VLOOKUP($I898,all_tags[format],1,FALSE),""),
IFERROR(VLOOKUP($J898,all_tags[format],1,FALSE),""),
IFERROR(VLOOKUP($K898,all_tags[format],1,FALSE),""),
IFERROR(VLOOKUP($L898,all_tags[format],1,FALSE),""),
IFERROR(VLOOKUP($M898,all_tags[format],1,FALSE),""),
IFERROR(VLOOKUP($N898,all_tags[format],1,FALSE),""),
IFERROR(VLOOKUP($O898,all_tags[format],1,FALSE),"")
)</f>
        <v>post</v>
      </c>
      <c r="AD898" s="5" t="str">
        <f>_xlfn.TEXTJOIN("#",TRUE,
IFERROR(VLOOKUP($F898,all_tags[type],1,FALSE),""),
IFERROR(VLOOKUP($G898,all_tags[type],1,FALSE),""),
IFERROR(VLOOKUP($H898,all_tags[type],1,FALSE),""),
IFERROR(VLOOKUP($I898,all_tags[type],1,FALSE),""),
IFERROR(VLOOKUP($J898,all_tags[type],1,FALSE),""),
IFERROR(VLOOKUP($K898,all_tags[type],1,FALSE),""),
IFERROR(VLOOKUP($L898,all_tags[type],1,FALSE),""),
IFERROR(VLOOKUP($M898,all_tags[type],1,FALSE),""),
IFERROR(VLOOKUP($N898,all_tags[type],1,FALSE),""),
IFERROR(VLOOKUP($O898,all_tags[type],1,FALSE),"")
)</f>
        <v/>
      </c>
      <c r="AE898" s="5" t="str">
        <f>_xlfn.TEXTJOIN("#",TRUE,
IFERROR(VLOOKUP($F898,all_tags[level],1,FALSE),""),
IFERROR(VLOOKUP($G898,all_tags[level],1,FALSE),""),
IFERROR(VLOOKUP($H898,all_tags[level],1,FALSE),""),
IFERROR(VLOOKUP($I898,all_tags[level],1,FALSE),""),
IFERROR(VLOOKUP($J898,all_tags[level],1,FALSE),""),
IFERROR(VLOOKUP($K898,all_tags[level],1,FALSE),""),
IFERROR(VLOOKUP($L898,all_tags[level],1,FALSE),""),
IFERROR(VLOOKUP($M898,all_tags[level],1,FALSE),""),
IFERROR(VLOOKUP($N898,all_tags[level],1,FALSE),""),
IFERROR(VLOOKUP($O898,all_tags[level],1,FALSE),"")
)</f>
        <v>fundamentals#explainer</v>
      </c>
      <c r="AF898" s="5" t="str">
        <f>_xlfn.TEXTJOIN("#",TRUE,
IFERROR(VLOOKUP($F898,all_tags[style],1,FALSE),""),
IFERROR(VLOOKUP($G898,all_tags[style],1,FALSE),""),
IFERROR(VLOOKUP($H898,all_tags[style],1,FALSE),""),
IFERROR(VLOOKUP($I898,all_tags[style],1,FALSE),""),
IFERROR(VLOOKUP($J898,all_tags[style],1,FALSE),""),
IFERROR(VLOOKUP($K898,all_tags[style],1,FALSE),""),
IFERROR(VLOOKUP($L898,all_tags[style],1,FALSE),""),
IFERROR(VLOOKUP($M898,all_tags[style],1,FALSE),""),
IFERROR(VLOOKUP($N898,all_tags[style],1,FALSE),""),
IFERROR(VLOOKUP($O898,all_tags[style],1,FALSE),"")
)</f>
        <v/>
      </c>
      <c r="AG898" s="5" t="str">
        <f>_xlfn.TEXTJOIN("#",TRUE,
IFERROR(VLOOKUP($F898,all_tags[theme],1,FALSE),""),
IFERROR(VLOOKUP($G898,all_tags[theme],1,FALSE),""),
IFERROR(VLOOKUP($H898,all_tags[theme],1,FALSE),""),
IFERROR(VLOOKUP($I898,all_tags[theme],1,FALSE),""),
IFERROR(VLOOKUP($J898,all_tags[theme],1,FALSE),""),
IFERROR(VLOOKUP($K898,all_tags[theme],1,FALSE),""),
IFERROR(VLOOKUP($L898,all_tags[theme],1,FALSE),""),
IFERROR(VLOOKUP($M898,all_tags[theme],1,FALSE),""),
IFERROR(VLOOKUP($N898,all_tags[theme],1,FALSE),""),
IFERROR(VLOOKUP($O898,all_tags[theme],1,FALSE),"")
)</f>
        <v/>
      </c>
      <c r="AH898" s="5" t="str">
        <f>_xlfn.TEXTJOIN("#",TRUE,
IFERROR(VLOOKUP($F898,all_tags[topic],1,FALSE),""),
IFERROR(VLOOKUP($G898,all_tags[topic],1,FALSE),""),
IFERROR(VLOOKUP($H898,all_tags[topic],1,FALSE),""),
IFERROR(VLOOKUP($I898,all_tags[topic],1,FALSE),""),
IFERROR(VLOOKUP($J898,all_tags[topic],1,FALSE),""),
IFERROR(VLOOKUP($K898,all_tags[topic],1,FALSE),""),
IFERROR(VLOOKUP($L898,all_tags[topic],1,FALSE),""),
IFERROR(VLOOKUP($M898,all_tags[topic],1,FALSE),""),
IFERROR(VLOOKUP($N898,all_tags[topic],1,FALSE),""),
IFERROR(VLOOKUP($O898,all_tags[topic],1,FALSE),"")
)</f>
        <v>concept#method#technology</v>
      </c>
      <c r="AI898" s="5" t="str">
        <f>_xlfn.TEXTJOIN("#",TRUE,
IFERROR(VLOOKUP($F898,all_tags[area],1,FALSE),""),
IFERROR(VLOOKUP($G898,all_tags[area],1,FALSE),""),
IFERROR(VLOOKUP($H898,all_tags[area],1,FALSE),""),
IFERROR(VLOOKUP($I898,all_tags[area],1,FALSE),""),
IFERROR(VLOOKUP($J898,all_tags[area],1,FALSE),""),
IFERROR(VLOOKUP($K898,all_tags[area],1,FALSE),""),
IFERROR(VLOOKUP($L898,all_tags[area],1,FALSE),""),
IFERROR(VLOOKUP($M898,all_tags[area],1,FALSE),""),
IFERROR(VLOOKUP($N898,all_tags[area],1,FALSE),""),
IFERROR(VLOOKUP($O898,all_tags[area],1,FALSE),"")
)</f>
        <v>development</v>
      </c>
      <c r="AJ898" s="5" t="str">
        <f>_xlfn.TEXTJOIN("#",TRUE,
IFERROR(VLOOKUP($F898,all_tags[technology],1,FALSE),""),
IFERROR(VLOOKUP($G898,all_tags[technology],1,FALSE),""),
IFERROR(VLOOKUP($H898,all_tags[technology],1,FALSE),""),
IFERROR(VLOOKUP($I898,all_tags[technology],1,FALSE),""),
IFERROR(VLOOKUP($J898,all_tags[technology],1,FALSE),""),
IFERROR(VLOOKUP($K898,all_tags[technology],1,FALSE),""),
IFERROR(VLOOKUP($L898,all_tags[technology],1,FALSE),""),
IFERROR(VLOOKUP($M898,all_tags[technology],1,FALSE),""),
IFERROR(VLOOKUP($N898,all_tags[technology],1,FALSE),""),
IFERROR(VLOOKUP($O898,all_tags[technology],1,FALSE),"")
)</f>
        <v>javascript</v>
      </c>
      <c r="AK898" s="5" t="str">
        <f>_xlfn.TEXTJOIN("#",TRUE,
IFERROR(VLOOKUP($F898,all_tags[other],1,FALSE),""),
IFERROR(VLOOKUP($G898,all_tags[other],1,FALSE),""),
IFERROR(VLOOKUP($H898,all_tags[other],1,FALSE),""),
IFERROR(VLOOKUP($I898,all_tags[other],1,FALSE),""),
IFERROR(VLOOKUP($J898,all_tags[other],1,FALSE),""),
IFERROR(VLOOKUP($K898,all_tags[other],1,FALSE),""),
IFERROR(VLOOKUP($L898,all_tags[other],1,FALSE),""),
IFERROR(VLOOKUP($M898,all_tags[other],1,FALSE),""),
IFERROR(VLOOKUP($N898,all_tags[other],1,FALSE),""),
IFERROR(VLOOKUP($O898,all_tags[other],1,FALSE),"")
)</f>
        <v/>
      </c>
      <c r="AL898" t="str">
        <f t="shared" si="13"/>
        <v>post;fundamentals;explainer;concept;method;technology;development;javascript</v>
      </c>
    </row>
    <row r="899" spans="1:38" x14ac:dyDescent="0.25">
      <c r="A899" t="str">
        <f>source_data[[#This Row],[link_id]]</f>
        <v>L01831</v>
      </c>
      <c r="B899" t="str">
        <f>source_data[[#This Row],[link]]</f>
        <v>https://www.tandfonline.com/doi/full/10.1080/00031305.2017.1375989</v>
      </c>
      <c r="C899" t="str">
        <f>source_data[[#This Row],[article_title]]</f>
        <v>Data Organization in Spreadsheets</v>
      </c>
      <c r="D899" t="str">
        <f>source_data[[#This Row],[concatenate]]</f>
        <v>paper;data-analysis;methodology;data-processing</v>
      </c>
      <c r="E899">
        <f>source_data[[#This Row],[tag_count]]</f>
        <v>5</v>
      </c>
      <c r="F899" t="str" cm="1">
        <f t="array" ref="F899:I899">_xlfn.TEXTSPLIT(Table5[[#This Row],[concatenate]],";")</f>
        <v>paper</v>
      </c>
      <c r="G899" t="str">
        <v>data-analysis</v>
      </c>
      <c r="H899" t="str">
        <v>methodology</v>
      </c>
      <c r="I899" t="str">
        <v>data-processing</v>
      </c>
      <c r="Q899">
        <f>IF(ISBLANK(F899),-1,COUNTIF(all_tags[],F899)-COUNTIF(all_tags[category],F899))</f>
        <v>1</v>
      </c>
      <c r="R899">
        <f>IF(ISBLANK(G899),-1,COUNTIF(all_tags[],G899)-COUNTIF(all_tags[category],G899))</f>
        <v>1</v>
      </c>
      <c r="S899">
        <f>IF(ISBLANK(H899),-1,COUNTIF(all_tags[],H899)-COUNTIF(all_tags[category],H899))</f>
        <v>1</v>
      </c>
      <c r="T899">
        <f>IF(ISBLANK(I899),-1,COUNTIF(all_tags[],I899)-COUNTIF(all_tags[category],I899))</f>
        <v>1</v>
      </c>
      <c r="U899">
        <f>IF(ISBLANK(J899),-1,COUNTIF(all_tags[],J899)-COUNTIF(all_tags[category],J899))</f>
        <v>-1</v>
      </c>
      <c r="V899">
        <f>IF(ISBLANK(K899),-1,COUNTIF(all_tags[],K899)-COUNTIF(all_tags[category],K899))</f>
        <v>-1</v>
      </c>
      <c r="W899">
        <f>IF(ISBLANK(L899),-1,COUNTIF(all_tags[],L899)-COUNTIF(all_tags[category],L899))</f>
        <v>-1</v>
      </c>
      <c r="X899">
        <f>IF(ISBLANK(M899),-1,COUNTIF(all_tags[],M899)-COUNTIF(all_tags[category],M899))</f>
        <v>-1</v>
      </c>
      <c r="Y899">
        <f>IF(ISBLANK(N899),-1,COUNTIF(all_tags[],N899)-COUNTIF(all_tags[category],N899))</f>
        <v>-1</v>
      </c>
      <c r="Z899">
        <f>IF(ISBLANK(O899),-1,COUNTIF(all_tags[],O899)-COUNTIF(all_tags[category],O899))</f>
        <v>-1</v>
      </c>
      <c r="AB899" t="str">
        <f>Table5[[#This Row],[link_id]]</f>
        <v>L01831</v>
      </c>
      <c r="AC899" s="5" t="str">
        <f>_xlfn.TEXTJOIN("#",TRUE,
IFERROR(VLOOKUP($F899,all_tags[format],1,FALSE),""),
IFERROR(VLOOKUP($G899,all_tags[format],1,FALSE),""),
IFERROR(VLOOKUP($H899,all_tags[format],1,FALSE),""),
IFERROR(VLOOKUP($I899,all_tags[format],1,FALSE),""),
IFERROR(VLOOKUP($J899,all_tags[format],1,FALSE),""),
IFERROR(VLOOKUP($K899,all_tags[format],1,FALSE),""),
IFERROR(VLOOKUP($L899,all_tags[format],1,FALSE),""),
IFERROR(VLOOKUP($M899,all_tags[format],1,FALSE),""),
IFERROR(VLOOKUP($N899,all_tags[format],1,FALSE),""),
IFERROR(VLOOKUP($O899,all_tags[format],1,FALSE),"")
)</f>
        <v>paper</v>
      </c>
      <c r="AD899" s="5" t="str">
        <f>_xlfn.TEXTJOIN("#",TRUE,
IFERROR(VLOOKUP($F899,all_tags[type],1,FALSE),""),
IFERROR(VLOOKUP($G899,all_tags[type],1,FALSE),""),
IFERROR(VLOOKUP($H899,all_tags[type],1,FALSE),""),
IFERROR(VLOOKUP($I899,all_tags[type],1,FALSE),""),
IFERROR(VLOOKUP($J899,all_tags[type],1,FALSE),""),
IFERROR(VLOOKUP($K899,all_tags[type],1,FALSE),""),
IFERROR(VLOOKUP($L899,all_tags[type],1,FALSE),""),
IFERROR(VLOOKUP($M899,all_tags[type],1,FALSE),""),
IFERROR(VLOOKUP($N899,all_tags[type],1,FALSE),""),
IFERROR(VLOOKUP($O899,all_tags[type],1,FALSE),"")
)</f>
        <v/>
      </c>
      <c r="AE899" s="5" t="str">
        <f>_xlfn.TEXTJOIN("#",TRUE,
IFERROR(VLOOKUP($F899,all_tags[level],1,FALSE),""),
IFERROR(VLOOKUP($G899,all_tags[level],1,FALSE),""),
IFERROR(VLOOKUP($H899,all_tags[level],1,FALSE),""),
IFERROR(VLOOKUP($I899,all_tags[level],1,FALSE),""),
IFERROR(VLOOKUP($J899,all_tags[level],1,FALSE),""),
IFERROR(VLOOKUP($K899,all_tags[level],1,FALSE),""),
IFERROR(VLOOKUP($L899,all_tags[level],1,FALSE),""),
IFERROR(VLOOKUP($M899,all_tags[level],1,FALSE),""),
IFERROR(VLOOKUP($N899,all_tags[level],1,FALSE),""),
IFERROR(VLOOKUP($O899,all_tags[level],1,FALSE),"")
)</f>
        <v/>
      </c>
      <c r="AF899" s="5" t="str">
        <f>_xlfn.TEXTJOIN("#",TRUE,
IFERROR(VLOOKUP($F899,all_tags[style],1,FALSE),""),
IFERROR(VLOOKUP($G899,all_tags[style],1,FALSE),""),
IFERROR(VLOOKUP($H899,all_tags[style],1,FALSE),""),
IFERROR(VLOOKUP($I899,all_tags[style],1,FALSE),""),
IFERROR(VLOOKUP($J899,all_tags[style],1,FALSE),""),
IFERROR(VLOOKUP($K899,all_tags[style],1,FALSE),""),
IFERROR(VLOOKUP($L899,all_tags[style],1,FALSE),""),
IFERROR(VLOOKUP($M899,all_tags[style],1,FALSE),""),
IFERROR(VLOOKUP($N899,all_tags[style],1,FALSE),""),
IFERROR(VLOOKUP($O899,all_tags[style],1,FALSE),"")
)</f>
        <v/>
      </c>
      <c r="AG899" s="5" t="str">
        <f>_xlfn.TEXTJOIN("#",TRUE,
IFERROR(VLOOKUP($F899,all_tags[theme],1,FALSE),""),
IFERROR(VLOOKUP($G899,all_tags[theme],1,FALSE),""),
IFERROR(VLOOKUP($H899,all_tags[theme],1,FALSE),""),
IFERROR(VLOOKUP($I899,all_tags[theme],1,FALSE),""),
IFERROR(VLOOKUP($J899,all_tags[theme],1,FALSE),""),
IFERROR(VLOOKUP($K899,all_tags[theme],1,FALSE),""),
IFERROR(VLOOKUP($L899,all_tags[theme],1,FALSE),""),
IFERROR(VLOOKUP($M899,all_tags[theme],1,FALSE),""),
IFERROR(VLOOKUP($N899,all_tags[theme],1,FALSE),""),
IFERROR(VLOOKUP($O899,all_tags[theme],1,FALSE),"")
)</f>
        <v>data-analysis</v>
      </c>
      <c r="AH899" s="5" t="str">
        <f>_xlfn.TEXTJOIN("#",TRUE,
IFERROR(VLOOKUP($F899,all_tags[topic],1,FALSE),""),
IFERROR(VLOOKUP($G899,all_tags[topic],1,FALSE),""),
IFERROR(VLOOKUP($H899,all_tags[topic],1,FALSE),""),
IFERROR(VLOOKUP($I899,all_tags[topic],1,FALSE),""),
IFERROR(VLOOKUP($J899,all_tags[topic],1,FALSE),""),
IFERROR(VLOOKUP($K899,all_tags[topic],1,FALSE),""),
IFERROR(VLOOKUP($L899,all_tags[topic],1,FALSE),""),
IFERROR(VLOOKUP($M899,all_tags[topic],1,FALSE),""),
IFERROR(VLOOKUP($N899,all_tags[topic],1,FALSE),""),
IFERROR(VLOOKUP($O899,all_tags[topic],1,FALSE),"")
)</f>
        <v>methodology</v>
      </c>
      <c r="AI899" s="5" t="str">
        <f>_xlfn.TEXTJOIN("#",TRUE,
IFERROR(VLOOKUP($F899,all_tags[area],1,FALSE),""),
IFERROR(VLOOKUP($G899,all_tags[area],1,FALSE),""),
IFERROR(VLOOKUP($H899,all_tags[area],1,FALSE),""),
IFERROR(VLOOKUP($I899,all_tags[area],1,FALSE),""),
IFERROR(VLOOKUP($J899,all_tags[area],1,FALSE),""),
IFERROR(VLOOKUP($K899,all_tags[area],1,FALSE),""),
IFERROR(VLOOKUP($L899,all_tags[area],1,FALSE),""),
IFERROR(VLOOKUP($M899,all_tags[area],1,FALSE),""),
IFERROR(VLOOKUP($N899,all_tags[area],1,FALSE),""),
IFERROR(VLOOKUP($O899,all_tags[area],1,FALSE),"")
)</f>
        <v>data-processing</v>
      </c>
      <c r="AJ899" s="5" t="str">
        <f>_xlfn.TEXTJOIN("#",TRUE,
IFERROR(VLOOKUP($F899,all_tags[technology],1,FALSE),""),
IFERROR(VLOOKUP($G899,all_tags[technology],1,FALSE),""),
IFERROR(VLOOKUP($H899,all_tags[technology],1,FALSE),""),
IFERROR(VLOOKUP($I899,all_tags[technology],1,FALSE),""),
IFERROR(VLOOKUP($J899,all_tags[technology],1,FALSE),""),
IFERROR(VLOOKUP($K899,all_tags[technology],1,FALSE),""),
IFERROR(VLOOKUP($L899,all_tags[technology],1,FALSE),""),
IFERROR(VLOOKUP($M899,all_tags[technology],1,FALSE),""),
IFERROR(VLOOKUP($N899,all_tags[technology],1,FALSE),""),
IFERROR(VLOOKUP($O899,all_tags[technology],1,FALSE),"")
)</f>
        <v/>
      </c>
      <c r="AK899" s="5" t="str">
        <f>_xlfn.TEXTJOIN("#",TRUE,
IFERROR(VLOOKUP($F899,all_tags[other],1,FALSE),""),
IFERROR(VLOOKUP($G899,all_tags[other],1,FALSE),""),
IFERROR(VLOOKUP($H899,all_tags[other],1,FALSE),""),
IFERROR(VLOOKUP($I899,all_tags[other],1,FALSE),""),
IFERROR(VLOOKUP($J899,all_tags[other],1,FALSE),""),
IFERROR(VLOOKUP($K899,all_tags[other],1,FALSE),""),
IFERROR(VLOOKUP($L899,all_tags[other],1,FALSE),""),
IFERROR(VLOOKUP($M899,all_tags[other],1,FALSE),""),
IFERROR(VLOOKUP($N899,all_tags[other],1,FALSE),""),
IFERROR(VLOOKUP($O899,all_tags[other],1,FALSE),"")
)</f>
        <v/>
      </c>
      <c r="AL899" t="str">
        <f t="shared" ref="AL899:AL962" si="14">SUBSTITUTE(_xlfn.TEXTJOIN(";",TRUE,AC899:AK899),"#",";")</f>
        <v>paper;data-analysis;methodology;data-processing</v>
      </c>
    </row>
    <row r="900" spans="1:38" x14ac:dyDescent="0.25">
      <c r="A900" t="str">
        <f>source_data[[#This Row],[link_id]]</f>
        <v>L01832</v>
      </c>
      <c r="B900" t="str">
        <f>source_data[[#This Row],[link]]</f>
        <v>https://www.cesargamboasanabria.com/en/post/2019-06-23-exploraci%C3%B3n-de-datos-categ%C3%B3ricos-con-el-paquete-inspectdf/</v>
      </c>
      <c r="C900" t="str">
        <f>source_data[[#This Row],[article_title]]</f>
        <v>Exploratory data analysis with categorical data</v>
      </c>
      <c r="D900" t="str">
        <f>source_data[[#This Row],[concatenate]]</f>
        <v>package;how-to;data-analysis;tool;technology;rstats</v>
      </c>
      <c r="E900">
        <f>source_data[[#This Row],[tag_count]]</f>
        <v>6</v>
      </c>
      <c r="F900" t="str" cm="1">
        <f t="array" ref="F900:K900">_xlfn.TEXTSPLIT(Table5[[#This Row],[concatenate]],";")</f>
        <v>package</v>
      </c>
      <c r="G900" t="str">
        <v>how-to</v>
      </c>
      <c r="H900" t="str">
        <v>data-analysis</v>
      </c>
      <c r="I900" t="str">
        <v>tool</v>
      </c>
      <c r="J900" t="str">
        <v>technology</v>
      </c>
      <c r="K900" t="str">
        <v>rstats</v>
      </c>
      <c r="Q900">
        <f>IF(ISBLANK(F900),-1,COUNTIF(all_tags[],F900)-COUNTIF(all_tags[category],F900))</f>
        <v>1</v>
      </c>
      <c r="R900">
        <f>IF(ISBLANK(G900),-1,COUNTIF(all_tags[],G900)-COUNTIF(all_tags[category],G900))</f>
        <v>1</v>
      </c>
      <c r="S900">
        <f>IF(ISBLANK(H900),-1,COUNTIF(all_tags[],H900)-COUNTIF(all_tags[category],H900))</f>
        <v>1</v>
      </c>
      <c r="T900">
        <f>IF(ISBLANK(I900),-1,COUNTIF(all_tags[],I900)-COUNTIF(all_tags[category],I900))</f>
        <v>1</v>
      </c>
      <c r="U900">
        <f>IF(ISBLANK(J900),-1,COUNTIF(all_tags[],J900)-COUNTIF(all_tags[category],J900))</f>
        <v>1</v>
      </c>
      <c r="V900">
        <f>IF(ISBLANK(K900),-1,COUNTIF(all_tags[],K900)-COUNTIF(all_tags[category],K900))</f>
        <v>1</v>
      </c>
      <c r="W900">
        <f>IF(ISBLANK(L900),-1,COUNTIF(all_tags[],L900)-COUNTIF(all_tags[category],L900))</f>
        <v>-1</v>
      </c>
      <c r="X900">
        <f>IF(ISBLANK(M900),-1,COUNTIF(all_tags[],M900)-COUNTIF(all_tags[category],M900))</f>
        <v>-1</v>
      </c>
      <c r="Y900">
        <f>IF(ISBLANK(N900),-1,COUNTIF(all_tags[],N900)-COUNTIF(all_tags[category],N900))</f>
        <v>-1</v>
      </c>
      <c r="Z900">
        <f>IF(ISBLANK(O900),-1,COUNTIF(all_tags[],O900)-COUNTIF(all_tags[category],O900))</f>
        <v>-1</v>
      </c>
      <c r="AB900" t="str">
        <f>Table5[[#This Row],[link_id]]</f>
        <v>L01832</v>
      </c>
      <c r="AC900" s="5" t="str">
        <f>_xlfn.TEXTJOIN("#",TRUE,
IFERROR(VLOOKUP($F900,all_tags[format],1,FALSE),""),
IFERROR(VLOOKUP($G900,all_tags[format],1,FALSE),""),
IFERROR(VLOOKUP($H900,all_tags[format],1,FALSE),""),
IFERROR(VLOOKUP($I900,all_tags[format],1,FALSE),""),
IFERROR(VLOOKUP($J900,all_tags[format],1,FALSE),""),
IFERROR(VLOOKUP($K900,all_tags[format],1,FALSE),""),
IFERROR(VLOOKUP($L900,all_tags[format],1,FALSE),""),
IFERROR(VLOOKUP($M900,all_tags[format],1,FALSE),""),
IFERROR(VLOOKUP($N900,all_tags[format],1,FALSE),""),
IFERROR(VLOOKUP($O900,all_tags[format],1,FALSE),"")
)</f>
        <v>package</v>
      </c>
      <c r="AD900" s="5" t="str">
        <f>_xlfn.TEXTJOIN("#",TRUE,
IFERROR(VLOOKUP($F900,all_tags[type],1,FALSE),""),
IFERROR(VLOOKUP($G900,all_tags[type],1,FALSE),""),
IFERROR(VLOOKUP($H900,all_tags[type],1,FALSE),""),
IFERROR(VLOOKUP($I900,all_tags[type],1,FALSE),""),
IFERROR(VLOOKUP($J900,all_tags[type],1,FALSE),""),
IFERROR(VLOOKUP($K900,all_tags[type],1,FALSE),""),
IFERROR(VLOOKUP($L900,all_tags[type],1,FALSE),""),
IFERROR(VLOOKUP($M900,all_tags[type],1,FALSE),""),
IFERROR(VLOOKUP($N900,all_tags[type],1,FALSE),""),
IFERROR(VLOOKUP($O900,all_tags[type],1,FALSE),"")
)</f>
        <v>how-to</v>
      </c>
      <c r="AE900" s="5" t="str">
        <f>_xlfn.TEXTJOIN("#",TRUE,
IFERROR(VLOOKUP($F900,all_tags[level],1,FALSE),""),
IFERROR(VLOOKUP($G900,all_tags[level],1,FALSE),""),
IFERROR(VLOOKUP($H900,all_tags[level],1,FALSE),""),
IFERROR(VLOOKUP($I900,all_tags[level],1,FALSE),""),
IFERROR(VLOOKUP($J900,all_tags[level],1,FALSE),""),
IFERROR(VLOOKUP($K900,all_tags[level],1,FALSE),""),
IFERROR(VLOOKUP($L900,all_tags[level],1,FALSE),""),
IFERROR(VLOOKUP($M900,all_tags[level],1,FALSE),""),
IFERROR(VLOOKUP($N900,all_tags[level],1,FALSE),""),
IFERROR(VLOOKUP($O900,all_tags[level],1,FALSE),"")
)</f>
        <v/>
      </c>
      <c r="AF900" s="5" t="str">
        <f>_xlfn.TEXTJOIN("#",TRUE,
IFERROR(VLOOKUP($F900,all_tags[style],1,FALSE),""),
IFERROR(VLOOKUP($G900,all_tags[style],1,FALSE),""),
IFERROR(VLOOKUP($H900,all_tags[style],1,FALSE),""),
IFERROR(VLOOKUP($I900,all_tags[style],1,FALSE),""),
IFERROR(VLOOKUP($J900,all_tags[style],1,FALSE),""),
IFERROR(VLOOKUP($K900,all_tags[style],1,FALSE),""),
IFERROR(VLOOKUP($L900,all_tags[style],1,FALSE),""),
IFERROR(VLOOKUP($M900,all_tags[style],1,FALSE),""),
IFERROR(VLOOKUP($N900,all_tags[style],1,FALSE),""),
IFERROR(VLOOKUP($O900,all_tags[style],1,FALSE),"")
)</f>
        <v/>
      </c>
      <c r="AG900" s="5" t="str">
        <f>_xlfn.TEXTJOIN("#",TRUE,
IFERROR(VLOOKUP($F900,all_tags[theme],1,FALSE),""),
IFERROR(VLOOKUP($G900,all_tags[theme],1,FALSE),""),
IFERROR(VLOOKUP($H900,all_tags[theme],1,FALSE),""),
IFERROR(VLOOKUP($I900,all_tags[theme],1,FALSE),""),
IFERROR(VLOOKUP($J900,all_tags[theme],1,FALSE),""),
IFERROR(VLOOKUP($K900,all_tags[theme],1,FALSE),""),
IFERROR(VLOOKUP($L900,all_tags[theme],1,FALSE),""),
IFERROR(VLOOKUP($M900,all_tags[theme],1,FALSE),""),
IFERROR(VLOOKUP($N900,all_tags[theme],1,FALSE),""),
IFERROR(VLOOKUP($O900,all_tags[theme],1,FALSE),"")
)</f>
        <v>data-analysis</v>
      </c>
      <c r="AH900" s="5" t="str">
        <f>_xlfn.TEXTJOIN("#",TRUE,
IFERROR(VLOOKUP($F900,all_tags[topic],1,FALSE),""),
IFERROR(VLOOKUP($G900,all_tags[topic],1,FALSE),""),
IFERROR(VLOOKUP($H900,all_tags[topic],1,FALSE),""),
IFERROR(VLOOKUP($I900,all_tags[topic],1,FALSE),""),
IFERROR(VLOOKUP($J900,all_tags[topic],1,FALSE),""),
IFERROR(VLOOKUP($K900,all_tags[topic],1,FALSE),""),
IFERROR(VLOOKUP($L900,all_tags[topic],1,FALSE),""),
IFERROR(VLOOKUP($M900,all_tags[topic],1,FALSE),""),
IFERROR(VLOOKUP($N900,all_tags[topic],1,FALSE),""),
IFERROR(VLOOKUP($O900,all_tags[topic],1,FALSE),"")
)</f>
        <v>tool#technology</v>
      </c>
      <c r="AI900" s="5" t="str">
        <f>_xlfn.TEXTJOIN("#",TRUE,
IFERROR(VLOOKUP($F900,all_tags[area],1,FALSE),""),
IFERROR(VLOOKUP($G900,all_tags[area],1,FALSE),""),
IFERROR(VLOOKUP($H900,all_tags[area],1,FALSE),""),
IFERROR(VLOOKUP($I900,all_tags[area],1,FALSE),""),
IFERROR(VLOOKUP($J900,all_tags[area],1,FALSE),""),
IFERROR(VLOOKUP($K900,all_tags[area],1,FALSE),""),
IFERROR(VLOOKUP($L900,all_tags[area],1,FALSE),""),
IFERROR(VLOOKUP($M900,all_tags[area],1,FALSE),""),
IFERROR(VLOOKUP($N900,all_tags[area],1,FALSE),""),
IFERROR(VLOOKUP($O900,all_tags[area],1,FALSE),"")
)</f>
        <v/>
      </c>
      <c r="AJ900" s="5" t="str">
        <f>_xlfn.TEXTJOIN("#",TRUE,
IFERROR(VLOOKUP($F900,all_tags[technology],1,FALSE),""),
IFERROR(VLOOKUP($G900,all_tags[technology],1,FALSE),""),
IFERROR(VLOOKUP($H900,all_tags[technology],1,FALSE),""),
IFERROR(VLOOKUP($I900,all_tags[technology],1,FALSE),""),
IFERROR(VLOOKUP($J900,all_tags[technology],1,FALSE),""),
IFERROR(VLOOKUP($K900,all_tags[technology],1,FALSE),""),
IFERROR(VLOOKUP($L900,all_tags[technology],1,FALSE),""),
IFERROR(VLOOKUP($M900,all_tags[technology],1,FALSE),""),
IFERROR(VLOOKUP($N900,all_tags[technology],1,FALSE),""),
IFERROR(VLOOKUP($O900,all_tags[technology],1,FALSE),"")
)</f>
        <v>rstats</v>
      </c>
      <c r="AK900" s="5" t="str">
        <f>_xlfn.TEXTJOIN("#",TRUE,
IFERROR(VLOOKUP($F900,all_tags[other],1,FALSE),""),
IFERROR(VLOOKUP($G900,all_tags[other],1,FALSE),""),
IFERROR(VLOOKUP($H900,all_tags[other],1,FALSE),""),
IFERROR(VLOOKUP($I900,all_tags[other],1,FALSE),""),
IFERROR(VLOOKUP($J900,all_tags[other],1,FALSE),""),
IFERROR(VLOOKUP($K900,all_tags[other],1,FALSE),""),
IFERROR(VLOOKUP($L900,all_tags[other],1,FALSE),""),
IFERROR(VLOOKUP($M900,all_tags[other],1,FALSE),""),
IFERROR(VLOOKUP($N900,all_tags[other],1,FALSE),""),
IFERROR(VLOOKUP($O900,all_tags[other],1,FALSE),"")
)</f>
        <v/>
      </c>
      <c r="AL900" t="str">
        <f t="shared" si="14"/>
        <v>package;how-to;data-analysis;tool;technology;rstats</v>
      </c>
    </row>
    <row r="901" spans="1:38" x14ac:dyDescent="0.25">
      <c r="A901" t="str">
        <f>source_data[[#This Row],[link_id]]</f>
        <v>L01833</v>
      </c>
      <c r="B901" t="str">
        <f>source_data[[#This Row],[link]]</f>
        <v>https://www.tylermw.com/3d-ggplots-with-rayshader/</v>
      </c>
      <c r="C901" t="str">
        <f>source_data[[#This Row],[article_title]]</f>
        <v>Introducing 3D ggplots with rayshader</v>
      </c>
      <c r="D901" t="str">
        <f>source_data[[#This Row],[concatenate]]</f>
        <v>post;package;how-to;technology;3d;geospatial;rstats;ggplot</v>
      </c>
      <c r="E901">
        <f>source_data[[#This Row],[tag_count]]</f>
        <v>5</v>
      </c>
      <c r="F901" t="str" cm="1">
        <f t="array" ref="F901:M901">_xlfn.TEXTSPLIT(Table5[[#This Row],[concatenate]],";")</f>
        <v>post</v>
      </c>
      <c r="G901" t="str">
        <v>package</v>
      </c>
      <c r="H901" t="str">
        <v>how-to</v>
      </c>
      <c r="I901" t="str">
        <v>technology</v>
      </c>
      <c r="J901" t="str">
        <v>3d</v>
      </c>
      <c r="K901" t="str">
        <v>geospatial</v>
      </c>
      <c r="L901" t="str">
        <v>rstats</v>
      </c>
      <c r="M901" t="str">
        <v>ggplot</v>
      </c>
      <c r="Q901">
        <f>IF(ISBLANK(F901),-1,COUNTIF(all_tags[],F901)-COUNTIF(all_tags[category],F901))</f>
        <v>1</v>
      </c>
      <c r="R901">
        <f>IF(ISBLANK(G901),-1,COUNTIF(all_tags[],G901)-COUNTIF(all_tags[category],G901))</f>
        <v>1</v>
      </c>
      <c r="S901">
        <f>IF(ISBLANK(H901),-1,COUNTIF(all_tags[],H901)-COUNTIF(all_tags[category],H901))</f>
        <v>1</v>
      </c>
      <c r="T901">
        <f>IF(ISBLANK(I901),-1,COUNTIF(all_tags[],I901)-COUNTIF(all_tags[category],I901))</f>
        <v>1</v>
      </c>
      <c r="U901">
        <f>IF(ISBLANK(J901),-1,COUNTIF(all_tags[],J901)-COUNTIF(all_tags[category],J901))</f>
        <v>1</v>
      </c>
      <c r="V901">
        <f>IF(ISBLANK(K901),-1,COUNTIF(all_tags[],K901)-COUNTIF(all_tags[category],K901))</f>
        <v>1</v>
      </c>
      <c r="W901">
        <f>IF(ISBLANK(L901),-1,COUNTIF(all_tags[],L901)-COUNTIF(all_tags[category],L901))</f>
        <v>1</v>
      </c>
      <c r="X901">
        <f>IF(ISBLANK(M901),-1,COUNTIF(all_tags[],M901)-COUNTIF(all_tags[category],M901))</f>
        <v>0</v>
      </c>
      <c r="Y901">
        <f>IF(ISBLANK(N901),-1,COUNTIF(all_tags[],N901)-COUNTIF(all_tags[category],N901))</f>
        <v>-1</v>
      </c>
      <c r="Z901">
        <f>IF(ISBLANK(O901),-1,COUNTIF(all_tags[],O901)-COUNTIF(all_tags[category],O901))</f>
        <v>-1</v>
      </c>
      <c r="AB901" t="str">
        <f>Table5[[#This Row],[link_id]]</f>
        <v>L01833</v>
      </c>
      <c r="AC901" s="5" t="str">
        <f>_xlfn.TEXTJOIN("#",TRUE,
IFERROR(VLOOKUP($F901,all_tags[format],1,FALSE),""),
IFERROR(VLOOKUP($G901,all_tags[format],1,FALSE),""),
IFERROR(VLOOKUP($H901,all_tags[format],1,FALSE),""),
IFERROR(VLOOKUP($I901,all_tags[format],1,FALSE),""),
IFERROR(VLOOKUP($J901,all_tags[format],1,FALSE),""),
IFERROR(VLOOKUP($K901,all_tags[format],1,FALSE),""),
IFERROR(VLOOKUP($L901,all_tags[format],1,FALSE),""),
IFERROR(VLOOKUP($M901,all_tags[format],1,FALSE),""),
IFERROR(VLOOKUP($N901,all_tags[format],1,FALSE),""),
IFERROR(VLOOKUP($O901,all_tags[format],1,FALSE),"")
)</f>
        <v>post#package</v>
      </c>
      <c r="AD901" s="5" t="str">
        <f>_xlfn.TEXTJOIN("#",TRUE,
IFERROR(VLOOKUP($F901,all_tags[type],1,FALSE),""),
IFERROR(VLOOKUP($G901,all_tags[type],1,FALSE),""),
IFERROR(VLOOKUP($H901,all_tags[type],1,FALSE),""),
IFERROR(VLOOKUP($I901,all_tags[type],1,FALSE),""),
IFERROR(VLOOKUP($J901,all_tags[type],1,FALSE),""),
IFERROR(VLOOKUP($K901,all_tags[type],1,FALSE),""),
IFERROR(VLOOKUP($L901,all_tags[type],1,FALSE),""),
IFERROR(VLOOKUP($M901,all_tags[type],1,FALSE),""),
IFERROR(VLOOKUP($N901,all_tags[type],1,FALSE),""),
IFERROR(VLOOKUP($O901,all_tags[type],1,FALSE),"")
)</f>
        <v>how-to</v>
      </c>
      <c r="AE901" s="5" t="str">
        <f>_xlfn.TEXTJOIN("#",TRUE,
IFERROR(VLOOKUP($F901,all_tags[level],1,FALSE),""),
IFERROR(VLOOKUP($G901,all_tags[level],1,FALSE),""),
IFERROR(VLOOKUP($H901,all_tags[level],1,FALSE),""),
IFERROR(VLOOKUP($I901,all_tags[level],1,FALSE),""),
IFERROR(VLOOKUP($J901,all_tags[level],1,FALSE),""),
IFERROR(VLOOKUP($K901,all_tags[level],1,FALSE),""),
IFERROR(VLOOKUP($L901,all_tags[level],1,FALSE),""),
IFERROR(VLOOKUP($M901,all_tags[level],1,FALSE),""),
IFERROR(VLOOKUP($N901,all_tags[level],1,FALSE),""),
IFERROR(VLOOKUP($O901,all_tags[level],1,FALSE),"")
)</f>
        <v/>
      </c>
      <c r="AF901" s="5" t="str">
        <f>_xlfn.TEXTJOIN("#",TRUE,
IFERROR(VLOOKUP($F901,all_tags[style],1,FALSE),""),
IFERROR(VLOOKUP($G901,all_tags[style],1,FALSE),""),
IFERROR(VLOOKUP($H901,all_tags[style],1,FALSE),""),
IFERROR(VLOOKUP($I901,all_tags[style],1,FALSE),""),
IFERROR(VLOOKUP($J901,all_tags[style],1,FALSE),""),
IFERROR(VLOOKUP($K901,all_tags[style],1,FALSE),""),
IFERROR(VLOOKUP($L901,all_tags[style],1,FALSE),""),
IFERROR(VLOOKUP($M901,all_tags[style],1,FALSE),""),
IFERROR(VLOOKUP($N901,all_tags[style],1,FALSE),""),
IFERROR(VLOOKUP($O901,all_tags[style],1,FALSE),"")
)</f>
        <v/>
      </c>
      <c r="AG901" s="5" t="str">
        <f>_xlfn.TEXTJOIN("#",TRUE,
IFERROR(VLOOKUP($F901,all_tags[theme],1,FALSE),""),
IFERROR(VLOOKUP($G901,all_tags[theme],1,FALSE),""),
IFERROR(VLOOKUP($H901,all_tags[theme],1,FALSE),""),
IFERROR(VLOOKUP($I901,all_tags[theme],1,FALSE),""),
IFERROR(VLOOKUP($J901,all_tags[theme],1,FALSE),""),
IFERROR(VLOOKUP($K901,all_tags[theme],1,FALSE),""),
IFERROR(VLOOKUP($L901,all_tags[theme],1,FALSE),""),
IFERROR(VLOOKUP($M901,all_tags[theme],1,FALSE),""),
IFERROR(VLOOKUP($N901,all_tags[theme],1,FALSE),""),
IFERROR(VLOOKUP($O901,all_tags[theme],1,FALSE),"")
)</f>
        <v/>
      </c>
      <c r="AH901" s="5" t="str">
        <f>_xlfn.TEXTJOIN("#",TRUE,
IFERROR(VLOOKUP($F901,all_tags[topic],1,FALSE),""),
IFERROR(VLOOKUP($G901,all_tags[topic],1,FALSE),""),
IFERROR(VLOOKUP($H901,all_tags[topic],1,FALSE),""),
IFERROR(VLOOKUP($I901,all_tags[topic],1,FALSE),""),
IFERROR(VLOOKUP($J901,all_tags[topic],1,FALSE),""),
IFERROR(VLOOKUP($K901,all_tags[topic],1,FALSE),""),
IFERROR(VLOOKUP($L901,all_tags[topic],1,FALSE),""),
IFERROR(VLOOKUP($M901,all_tags[topic],1,FALSE),""),
IFERROR(VLOOKUP($N901,all_tags[topic],1,FALSE),""),
IFERROR(VLOOKUP($O901,all_tags[topic],1,FALSE),"")
)</f>
        <v>technology</v>
      </c>
      <c r="AI901" s="5" t="str">
        <f>_xlfn.TEXTJOIN("#",TRUE,
IFERROR(VLOOKUP($F901,all_tags[area],1,FALSE),""),
IFERROR(VLOOKUP($G901,all_tags[area],1,FALSE),""),
IFERROR(VLOOKUP($H901,all_tags[area],1,FALSE),""),
IFERROR(VLOOKUP($I901,all_tags[area],1,FALSE),""),
IFERROR(VLOOKUP($J901,all_tags[area],1,FALSE),""),
IFERROR(VLOOKUP($K901,all_tags[area],1,FALSE),""),
IFERROR(VLOOKUP($L901,all_tags[area],1,FALSE),""),
IFERROR(VLOOKUP($M901,all_tags[area],1,FALSE),""),
IFERROR(VLOOKUP($N901,all_tags[area],1,FALSE),""),
IFERROR(VLOOKUP($O901,all_tags[area],1,FALSE),"")
)</f>
        <v>3d#geospatial</v>
      </c>
      <c r="AJ901" s="5" t="str">
        <f>_xlfn.TEXTJOIN("#",TRUE,
IFERROR(VLOOKUP($F901,all_tags[technology],1,FALSE),""),
IFERROR(VLOOKUP($G901,all_tags[technology],1,FALSE),""),
IFERROR(VLOOKUP($H901,all_tags[technology],1,FALSE),""),
IFERROR(VLOOKUP($I901,all_tags[technology],1,FALSE),""),
IFERROR(VLOOKUP($J901,all_tags[technology],1,FALSE),""),
IFERROR(VLOOKUP($K901,all_tags[technology],1,FALSE),""),
IFERROR(VLOOKUP($L901,all_tags[technology],1,FALSE),""),
IFERROR(VLOOKUP($M901,all_tags[technology],1,FALSE),""),
IFERROR(VLOOKUP($N901,all_tags[technology],1,FALSE),""),
IFERROR(VLOOKUP($O901,all_tags[technology],1,FALSE),"")
)</f>
        <v>rstats</v>
      </c>
      <c r="AK901" s="5" t="str">
        <f>_xlfn.TEXTJOIN("#",TRUE,
IFERROR(VLOOKUP($F901,all_tags[other],1,FALSE),""),
IFERROR(VLOOKUP($G901,all_tags[other],1,FALSE),""),
IFERROR(VLOOKUP($H901,all_tags[other],1,FALSE),""),
IFERROR(VLOOKUP($I901,all_tags[other],1,FALSE),""),
IFERROR(VLOOKUP($J901,all_tags[other],1,FALSE),""),
IFERROR(VLOOKUP($K901,all_tags[other],1,FALSE),""),
IFERROR(VLOOKUP($L901,all_tags[other],1,FALSE),""),
IFERROR(VLOOKUP($M901,all_tags[other],1,FALSE),""),
IFERROR(VLOOKUP($N901,all_tags[other],1,FALSE),""),
IFERROR(VLOOKUP($O901,all_tags[other],1,FALSE),"")
)</f>
        <v/>
      </c>
      <c r="AL901" t="str">
        <f t="shared" si="14"/>
        <v>post;package;how-to;technology;3d;geospatial;rstats</v>
      </c>
    </row>
    <row r="902" spans="1:38" x14ac:dyDescent="0.25">
      <c r="A902" t="str">
        <f>source_data[[#This Row],[link_id]]</f>
        <v>L01834</v>
      </c>
      <c r="B902" t="str">
        <f>source_data[[#This Row],[link]]</f>
        <v>https://arxiv.org/abs/2009.11698</v>
      </c>
      <c r="C902" t="str">
        <f>source_data[[#This Row],[article_title]]</f>
        <v>Principles and Practice of Explainable Machine Learning</v>
      </c>
      <c r="D902" t="str">
        <f>source_data[[#This Row],[concatenate]]</f>
        <v>paper;research;fundamentals;ml</v>
      </c>
      <c r="E902">
        <f>source_data[[#This Row],[tag_count]]</f>
        <v>5</v>
      </c>
      <c r="F902" t="str" cm="1">
        <f t="array" ref="F902:I902">_xlfn.TEXTSPLIT(Table5[[#This Row],[concatenate]],";")</f>
        <v>paper</v>
      </c>
      <c r="G902" t="str">
        <v>research</v>
      </c>
      <c r="H902" t="str">
        <v>fundamentals</v>
      </c>
      <c r="I902" t="str">
        <v>ml</v>
      </c>
      <c r="Q902">
        <f>IF(ISBLANK(F902),-1,COUNTIF(all_tags[],F902)-COUNTIF(all_tags[category],F902))</f>
        <v>1</v>
      </c>
      <c r="R902">
        <f>IF(ISBLANK(G902),-1,COUNTIF(all_tags[],G902)-COUNTIF(all_tags[category],G902))</f>
        <v>1</v>
      </c>
      <c r="S902">
        <f>IF(ISBLANK(H902),-1,COUNTIF(all_tags[],H902)-COUNTIF(all_tags[category],H902))</f>
        <v>1</v>
      </c>
      <c r="T902">
        <f>IF(ISBLANK(I902),-1,COUNTIF(all_tags[],I902)-COUNTIF(all_tags[category],I902))</f>
        <v>1</v>
      </c>
      <c r="U902">
        <f>IF(ISBLANK(J902),-1,COUNTIF(all_tags[],J902)-COUNTIF(all_tags[category],J902))</f>
        <v>-1</v>
      </c>
      <c r="V902">
        <f>IF(ISBLANK(K902),-1,COUNTIF(all_tags[],K902)-COUNTIF(all_tags[category],K902))</f>
        <v>-1</v>
      </c>
      <c r="W902">
        <f>IF(ISBLANK(L902),-1,COUNTIF(all_tags[],L902)-COUNTIF(all_tags[category],L902))</f>
        <v>-1</v>
      </c>
      <c r="X902">
        <f>IF(ISBLANK(M902),-1,COUNTIF(all_tags[],M902)-COUNTIF(all_tags[category],M902))</f>
        <v>-1</v>
      </c>
      <c r="Y902">
        <f>IF(ISBLANK(N902),-1,COUNTIF(all_tags[],N902)-COUNTIF(all_tags[category],N902))</f>
        <v>-1</v>
      </c>
      <c r="Z902">
        <f>IF(ISBLANK(O902),-1,COUNTIF(all_tags[],O902)-COUNTIF(all_tags[category],O902))</f>
        <v>-1</v>
      </c>
      <c r="AB902" t="str">
        <f>Table5[[#This Row],[link_id]]</f>
        <v>L01834</v>
      </c>
      <c r="AC902" s="5" t="str">
        <f>_xlfn.TEXTJOIN("#",TRUE,
IFERROR(VLOOKUP($F902,all_tags[format],1,FALSE),""),
IFERROR(VLOOKUP($G902,all_tags[format],1,FALSE),""),
IFERROR(VLOOKUP($H902,all_tags[format],1,FALSE),""),
IFERROR(VLOOKUP($I902,all_tags[format],1,FALSE),""),
IFERROR(VLOOKUP($J902,all_tags[format],1,FALSE),""),
IFERROR(VLOOKUP($K902,all_tags[format],1,FALSE),""),
IFERROR(VLOOKUP($L902,all_tags[format],1,FALSE),""),
IFERROR(VLOOKUP($M902,all_tags[format],1,FALSE),""),
IFERROR(VLOOKUP($N902,all_tags[format],1,FALSE),""),
IFERROR(VLOOKUP($O902,all_tags[format],1,FALSE),"")
)</f>
        <v>paper</v>
      </c>
      <c r="AD902" s="5" t="str">
        <f>_xlfn.TEXTJOIN("#",TRUE,
IFERROR(VLOOKUP($F902,all_tags[type],1,FALSE),""),
IFERROR(VLOOKUP($G902,all_tags[type],1,FALSE),""),
IFERROR(VLOOKUP($H902,all_tags[type],1,FALSE),""),
IFERROR(VLOOKUP($I902,all_tags[type],1,FALSE),""),
IFERROR(VLOOKUP($J902,all_tags[type],1,FALSE),""),
IFERROR(VLOOKUP($K902,all_tags[type],1,FALSE),""),
IFERROR(VLOOKUP($L902,all_tags[type],1,FALSE),""),
IFERROR(VLOOKUP($M902,all_tags[type],1,FALSE),""),
IFERROR(VLOOKUP($N902,all_tags[type],1,FALSE),""),
IFERROR(VLOOKUP($O902,all_tags[type],1,FALSE),"")
)</f>
        <v>research</v>
      </c>
      <c r="AE902" s="5" t="str">
        <f>_xlfn.TEXTJOIN("#",TRUE,
IFERROR(VLOOKUP($F902,all_tags[level],1,FALSE),""),
IFERROR(VLOOKUP($G902,all_tags[level],1,FALSE),""),
IFERROR(VLOOKUP($H902,all_tags[level],1,FALSE),""),
IFERROR(VLOOKUP($I902,all_tags[level],1,FALSE),""),
IFERROR(VLOOKUP($J902,all_tags[level],1,FALSE),""),
IFERROR(VLOOKUP($K902,all_tags[level],1,FALSE),""),
IFERROR(VLOOKUP($L902,all_tags[level],1,FALSE),""),
IFERROR(VLOOKUP($M902,all_tags[level],1,FALSE),""),
IFERROR(VLOOKUP($N902,all_tags[level],1,FALSE),""),
IFERROR(VLOOKUP($O902,all_tags[level],1,FALSE),"")
)</f>
        <v>fundamentals</v>
      </c>
      <c r="AF902" s="5" t="str">
        <f>_xlfn.TEXTJOIN("#",TRUE,
IFERROR(VLOOKUP($F902,all_tags[style],1,FALSE),""),
IFERROR(VLOOKUP($G902,all_tags[style],1,FALSE),""),
IFERROR(VLOOKUP($H902,all_tags[style],1,FALSE),""),
IFERROR(VLOOKUP($I902,all_tags[style],1,FALSE),""),
IFERROR(VLOOKUP($J902,all_tags[style],1,FALSE),""),
IFERROR(VLOOKUP($K902,all_tags[style],1,FALSE),""),
IFERROR(VLOOKUP($L902,all_tags[style],1,FALSE),""),
IFERROR(VLOOKUP($M902,all_tags[style],1,FALSE),""),
IFERROR(VLOOKUP($N902,all_tags[style],1,FALSE),""),
IFERROR(VLOOKUP($O902,all_tags[style],1,FALSE),"")
)</f>
        <v/>
      </c>
      <c r="AG902" s="5" t="str">
        <f>_xlfn.TEXTJOIN("#",TRUE,
IFERROR(VLOOKUP($F902,all_tags[theme],1,FALSE),""),
IFERROR(VLOOKUP($G902,all_tags[theme],1,FALSE),""),
IFERROR(VLOOKUP($H902,all_tags[theme],1,FALSE),""),
IFERROR(VLOOKUP($I902,all_tags[theme],1,FALSE),""),
IFERROR(VLOOKUP($J902,all_tags[theme],1,FALSE),""),
IFERROR(VLOOKUP($K902,all_tags[theme],1,FALSE),""),
IFERROR(VLOOKUP($L902,all_tags[theme],1,FALSE),""),
IFERROR(VLOOKUP($M902,all_tags[theme],1,FALSE),""),
IFERROR(VLOOKUP($N902,all_tags[theme],1,FALSE),""),
IFERROR(VLOOKUP($O902,all_tags[theme],1,FALSE),"")
)</f>
        <v/>
      </c>
      <c r="AH902" s="5" t="str">
        <f>_xlfn.TEXTJOIN("#",TRUE,
IFERROR(VLOOKUP($F902,all_tags[topic],1,FALSE),""),
IFERROR(VLOOKUP($G902,all_tags[topic],1,FALSE),""),
IFERROR(VLOOKUP($H902,all_tags[topic],1,FALSE),""),
IFERROR(VLOOKUP($I902,all_tags[topic],1,FALSE),""),
IFERROR(VLOOKUP($J902,all_tags[topic],1,FALSE),""),
IFERROR(VLOOKUP($K902,all_tags[topic],1,FALSE),""),
IFERROR(VLOOKUP($L902,all_tags[topic],1,FALSE),""),
IFERROR(VLOOKUP($M902,all_tags[topic],1,FALSE),""),
IFERROR(VLOOKUP($N902,all_tags[topic],1,FALSE),""),
IFERROR(VLOOKUP($O902,all_tags[topic],1,FALSE),"")
)</f>
        <v/>
      </c>
      <c r="AI902" s="5" t="str">
        <f>_xlfn.TEXTJOIN("#",TRUE,
IFERROR(VLOOKUP($F902,all_tags[area],1,FALSE),""),
IFERROR(VLOOKUP($G902,all_tags[area],1,FALSE),""),
IFERROR(VLOOKUP($H902,all_tags[area],1,FALSE),""),
IFERROR(VLOOKUP($I902,all_tags[area],1,FALSE),""),
IFERROR(VLOOKUP($J902,all_tags[area],1,FALSE),""),
IFERROR(VLOOKUP($K902,all_tags[area],1,FALSE),""),
IFERROR(VLOOKUP($L902,all_tags[area],1,FALSE),""),
IFERROR(VLOOKUP($M902,all_tags[area],1,FALSE),""),
IFERROR(VLOOKUP($N902,all_tags[area],1,FALSE),""),
IFERROR(VLOOKUP($O902,all_tags[area],1,FALSE),"")
)</f>
        <v>ml</v>
      </c>
      <c r="AJ902" s="5" t="str">
        <f>_xlfn.TEXTJOIN("#",TRUE,
IFERROR(VLOOKUP($F902,all_tags[technology],1,FALSE),""),
IFERROR(VLOOKUP($G902,all_tags[technology],1,FALSE),""),
IFERROR(VLOOKUP($H902,all_tags[technology],1,FALSE),""),
IFERROR(VLOOKUP($I902,all_tags[technology],1,FALSE),""),
IFERROR(VLOOKUP($J902,all_tags[technology],1,FALSE),""),
IFERROR(VLOOKUP($K902,all_tags[technology],1,FALSE),""),
IFERROR(VLOOKUP($L902,all_tags[technology],1,FALSE),""),
IFERROR(VLOOKUP($M902,all_tags[technology],1,FALSE),""),
IFERROR(VLOOKUP($N902,all_tags[technology],1,FALSE),""),
IFERROR(VLOOKUP($O902,all_tags[technology],1,FALSE),"")
)</f>
        <v/>
      </c>
      <c r="AK902" s="5" t="str">
        <f>_xlfn.TEXTJOIN("#",TRUE,
IFERROR(VLOOKUP($F902,all_tags[other],1,FALSE),""),
IFERROR(VLOOKUP($G902,all_tags[other],1,FALSE),""),
IFERROR(VLOOKUP($H902,all_tags[other],1,FALSE),""),
IFERROR(VLOOKUP($I902,all_tags[other],1,FALSE),""),
IFERROR(VLOOKUP($J902,all_tags[other],1,FALSE),""),
IFERROR(VLOOKUP($K902,all_tags[other],1,FALSE),""),
IFERROR(VLOOKUP($L902,all_tags[other],1,FALSE),""),
IFERROR(VLOOKUP($M902,all_tags[other],1,FALSE),""),
IFERROR(VLOOKUP($N902,all_tags[other],1,FALSE),""),
IFERROR(VLOOKUP($O902,all_tags[other],1,FALSE),"")
)</f>
        <v/>
      </c>
      <c r="AL902" t="str">
        <f t="shared" si="14"/>
        <v>paper;research;fundamentals;ml</v>
      </c>
    </row>
    <row r="903" spans="1:38" x14ac:dyDescent="0.25">
      <c r="A903" t="str">
        <f>source_data[[#This Row],[link_id]]</f>
        <v>L01835</v>
      </c>
      <c r="B903" t="str">
        <f>source_data[[#This Row],[link]]</f>
        <v>https://datageeek.com/2020/09/29/time-series-forecasting-knn-vs-arima/</v>
      </c>
      <c r="C903" t="str">
        <f>source_data[[#This Row],[article_title]]</f>
        <v>Time Series Forecasting: KNN vs. ARIMA</v>
      </c>
      <c r="D903" t="str">
        <f>source_data[[#This Row],[concatenate]]</f>
        <v>tutorial;data-science;technique;technology;forecasting;rstats</v>
      </c>
      <c r="E903">
        <f>source_data[[#This Row],[tag_count]]</f>
        <v>6</v>
      </c>
      <c r="F903" t="str" cm="1">
        <f t="array" ref="F903:K903">_xlfn.TEXTSPLIT(Table5[[#This Row],[concatenate]],";")</f>
        <v>tutorial</v>
      </c>
      <c r="G903" t="str">
        <v>data-science</v>
      </c>
      <c r="H903" t="str">
        <v>technique</v>
      </c>
      <c r="I903" t="str">
        <v>technology</v>
      </c>
      <c r="J903" t="str">
        <v>forecasting</v>
      </c>
      <c r="K903" t="str">
        <v>rstats</v>
      </c>
      <c r="Q903">
        <f>IF(ISBLANK(F903),-1,COUNTIF(all_tags[],F903)-COUNTIF(all_tags[category],F903))</f>
        <v>1</v>
      </c>
      <c r="R903">
        <f>IF(ISBLANK(G903),-1,COUNTIF(all_tags[],G903)-COUNTIF(all_tags[category],G903))</f>
        <v>1</v>
      </c>
      <c r="S903">
        <f>IF(ISBLANK(H903),-1,COUNTIF(all_tags[],H903)-COUNTIF(all_tags[category],H903))</f>
        <v>1</v>
      </c>
      <c r="T903">
        <f>IF(ISBLANK(I903),-1,COUNTIF(all_tags[],I903)-COUNTIF(all_tags[category],I903))</f>
        <v>1</v>
      </c>
      <c r="U903">
        <f>IF(ISBLANK(J903),-1,COUNTIF(all_tags[],J903)-COUNTIF(all_tags[category],J903))</f>
        <v>1</v>
      </c>
      <c r="V903">
        <f>IF(ISBLANK(K903),-1,COUNTIF(all_tags[],K903)-COUNTIF(all_tags[category],K903))</f>
        <v>1</v>
      </c>
      <c r="W903">
        <f>IF(ISBLANK(L903),-1,COUNTIF(all_tags[],L903)-COUNTIF(all_tags[category],L903))</f>
        <v>-1</v>
      </c>
      <c r="X903">
        <f>IF(ISBLANK(M903),-1,COUNTIF(all_tags[],M903)-COUNTIF(all_tags[category],M903))</f>
        <v>-1</v>
      </c>
      <c r="Y903">
        <f>IF(ISBLANK(N903),-1,COUNTIF(all_tags[],N903)-COUNTIF(all_tags[category],N903))</f>
        <v>-1</v>
      </c>
      <c r="Z903">
        <f>IF(ISBLANK(O903),-1,COUNTIF(all_tags[],O903)-COUNTIF(all_tags[category],O903))</f>
        <v>-1</v>
      </c>
      <c r="AB903" t="str">
        <f>Table5[[#This Row],[link_id]]</f>
        <v>L01835</v>
      </c>
      <c r="AC903" s="5" t="str">
        <f>_xlfn.TEXTJOIN("#",TRUE,
IFERROR(VLOOKUP($F903,all_tags[format],1,FALSE),""),
IFERROR(VLOOKUP($G903,all_tags[format],1,FALSE),""),
IFERROR(VLOOKUP($H903,all_tags[format],1,FALSE),""),
IFERROR(VLOOKUP($I903,all_tags[format],1,FALSE),""),
IFERROR(VLOOKUP($J903,all_tags[format],1,FALSE),""),
IFERROR(VLOOKUP($K903,all_tags[format],1,FALSE),""),
IFERROR(VLOOKUP($L903,all_tags[format],1,FALSE),""),
IFERROR(VLOOKUP($M903,all_tags[format],1,FALSE),""),
IFERROR(VLOOKUP($N903,all_tags[format],1,FALSE),""),
IFERROR(VLOOKUP($O903,all_tags[format],1,FALSE),"")
)</f>
        <v/>
      </c>
      <c r="AD903" s="5" t="str">
        <f>_xlfn.TEXTJOIN("#",TRUE,
IFERROR(VLOOKUP($F903,all_tags[type],1,FALSE),""),
IFERROR(VLOOKUP($G903,all_tags[type],1,FALSE),""),
IFERROR(VLOOKUP($H903,all_tags[type],1,FALSE),""),
IFERROR(VLOOKUP($I903,all_tags[type],1,FALSE),""),
IFERROR(VLOOKUP($J903,all_tags[type],1,FALSE),""),
IFERROR(VLOOKUP($K903,all_tags[type],1,FALSE),""),
IFERROR(VLOOKUP($L903,all_tags[type],1,FALSE),""),
IFERROR(VLOOKUP($M903,all_tags[type],1,FALSE),""),
IFERROR(VLOOKUP($N903,all_tags[type],1,FALSE),""),
IFERROR(VLOOKUP($O903,all_tags[type],1,FALSE),"")
)</f>
        <v>tutorial</v>
      </c>
      <c r="AE903" s="5" t="str">
        <f>_xlfn.TEXTJOIN("#",TRUE,
IFERROR(VLOOKUP($F903,all_tags[level],1,FALSE),""),
IFERROR(VLOOKUP($G903,all_tags[level],1,FALSE),""),
IFERROR(VLOOKUP($H903,all_tags[level],1,FALSE),""),
IFERROR(VLOOKUP($I903,all_tags[level],1,FALSE),""),
IFERROR(VLOOKUP($J903,all_tags[level],1,FALSE),""),
IFERROR(VLOOKUP($K903,all_tags[level],1,FALSE),""),
IFERROR(VLOOKUP($L903,all_tags[level],1,FALSE),""),
IFERROR(VLOOKUP($M903,all_tags[level],1,FALSE),""),
IFERROR(VLOOKUP($N903,all_tags[level],1,FALSE),""),
IFERROR(VLOOKUP($O903,all_tags[level],1,FALSE),"")
)</f>
        <v/>
      </c>
      <c r="AF903" s="5" t="str">
        <f>_xlfn.TEXTJOIN("#",TRUE,
IFERROR(VLOOKUP($F903,all_tags[style],1,FALSE),""),
IFERROR(VLOOKUP($G903,all_tags[style],1,FALSE),""),
IFERROR(VLOOKUP($H903,all_tags[style],1,FALSE),""),
IFERROR(VLOOKUP($I903,all_tags[style],1,FALSE),""),
IFERROR(VLOOKUP($J903,all_tags[style],1,FALSE),""),
IFERROR(VLOOKUP($K903,all_tags[style],1,FALSE),""),
IFERROR(VLOOKUP($L903,all_tags[style],1,FALSE),""),
IFERROR(VLOOKUP($M903,all_tags[style],1,FALSE),""),
IFERROR(VLOOKUP($N903,all_tags[style],1,FALSE),""),
IFERROR(VLOOKUP($O903,all_tags[style],1,FALSE),"")
)</f>
        <v/>
      </c>
      <c r="AG903" s="5" t="str">
        <f>_xlfn.TEXTJOIN("#",TRUE,
IFERROR(VLOOKUP($F903,all_tags[theme],1,FALSE),""),
IFERROR(VLOOKUP($G903,all_tags[theme],1,FALSE),""),
IFERROR(VLOOKUP($H903,all_tags[theme],1,FALSE),""),
IFERROR(VLOOKUP($I903,all_tags[theme],1,FALSE),""),
IFERROR(VLOOKUP($J903,all_tags[theme],1,FALSE),""),
IFERROR(VLOOKUP($K903,all_tags[theme],1,FALSE),""),
IFERROR(VLOOKUP($L903,all_tags[theme],1,FALSE),""),
IFERROR(VLOOKUP($M903,all_tags[theme],1,FALSE),""),
IFERROR(VLOOKUP($N903,all_tags[theme],1,FALSE),""),
IFERROR(VLOOKUP($O903,all_tags[theme],1,FALSE),"")
)</f>
        <v>data-science</v>
      </c>
      <c r="AH903" s="5" t="str">
        <f>_xlfn.TEXTJOIN("#",TRUE,
IFERROR(VLOOKUP($F903,all_tags[topic],1,FALSE),""),
IFERROR(VLOOKUP($G903,all_tags[topic],1,FALSE),""),
IFERROR(VLOOKUP($H903,all_tags[topic],1,FALSE),""),
IFERROR(VLOOKUP($I903,all_tags[topic],1,FALSE),""),
IFERROR(VLOOKUP($J903,all_tags[topic],1,FALSE),""),
IFERROR(VLOOKUP($K903,all_tags[topic],1,FALSE),""),
IFERROR(VLOOKUP($L903,all_tags[topic],1,FALSE),""),
IFERROR(VLOOKUP($M903,all_tags[topic],1,FALSE),""),
IFERROR(VLOOKUP($N903,all_tags[topic],1,FALSE),""),
IFERROR(VLOOKUP($O903,all_tags[topic],1,FALSE),"")
)</f>
        <v>technique#technology</v>
      </c>
      <c r="AI903" s="5" t="str">
        <f>_xlfn.TEXTJOIN("#",TRUE,
IFERROR(VLOOKUP($F903,all_tags[area],1,FALSE),""),
IFERROR(VLOOKUP($G903,all_tags[area],1,FALSE),""),
IFERROR(VLOOKUP($H903,all_tags[area],1,FALSE),""),
IFERROR(VLOOKUP($I903,all_tags[area],1,FALSE),""),
IFERROR(VLOOKUP($J903,all_tags[area],1,FALSE),""),
IFERROR(VLOOKUP($K903,all_tags[area],1,FALSE),""),
IFERROR(VLOOKUP($L903,all_tags[area],1,FALSE),""),
IFERROR(VLOOKUP($M903,all_tags[area],1,FALSE),""),
IFERROR(VLOOKUP($N903,all_tags[area],1,FALSE),""),
IFERROR(VLOOKUP($O903,all_tags[area],1,FALSE),"")
)</f>
        <v>forecasting</v>
      </c>
      <c r="AJ903" s="5" t="str">
        <f>_xlfn.TEXTJOIN("#",TRUE,
IFERROR(VLOOKUP($F903,all_tags[technology],1,FALSE),""),
IFERROR(VLOOKUP($G903,all_tags[technology],1,FALSE),""),
IFERROR(VLOOKUP($H903,all_tags[technology],1,FALSE),""),
IFERROR(VLOOKUP($I903,all_tags[technology],1,FALSE),""),
IFERROR(VLOOKUP($J903,all_tags[technology],1,FALSE),""),
IFERROR(VLOOKUP($K903,all_tags[technology],1,FALSE),""),
IFERROR(VLOOKUP($L903,all_tags[technology],1,FALSE),""),
IFERROR(VLOOKUP($M903,all_tags[technology],1,FALSE),""),
IFERROR(VLOOKUP($N903,all_tags[technology],1,FALSE),""),
IFERROR(VLOOKUP($O903,all_tags[technology],1,FALSE),"")
)</f>
        <v>rstats</v>
      </c>
      <c r="AK903" s="5" t="str">
        <f>_xlfn.TEXTJOIN("#",TRUE,
IFERROR(VLOOKUP($F903,all_tags[other],1,FALSE),""),
IFERROR(VLOOKUP($G903,all_tags[other],1,FALSE),""),
IFERROR(VLOOKUP($H903,all_tags[other],1,FALSE),""),
IFERROR(VLOOKUP($I903,all_tags[other],1,FALSE),""),
IFERROR(VLOOKUP($J903,all_tags[other],1,FALSE),""),
IFERROR(VLOOKUP($K903,all_tags[other],1,FALSE),""),
IFERROR(VLOOKUP($L903,all_tags[other],1,FALSE),""),
IFERROR(VLOOKUP($M903,all_tags[other],1,FALSE),""),
IFERROR(VLOOKUP($N903,all_tags[other],1,FALSE),""),
IFERROR(VLOOKUP($O903,all_tags[other],1,FALSE),"")
)</f>
        <v/>
      </c>
      <c r="AL903" t="str">
        <f t="shared" si="14"/>
        <v>tutorial;data-science;technique;technology;forecasting;rstats</v>
      </c>
    </row>
    <row r="904" spans="1:38" x14ac:dyDescent="0.25">
      <c r="A904" t="str">
        <f>source_data[[#This Row],[link_id]]</f>
        <v>L01836</v>
      </c>
      <c r="B904" t="str">
        <f>source_data[[#This Row],[link]]</f>
        <v>https://twitter.com/NatlParkService/status/1306234769437532160</v>
      </c>
      <c r="C904" t="str">
        <f>source_data[[#This Row],[article_title]]</f>
        <v>National parks are sporting hues of the season. What are some of your favorite park palettes?</v>
      </c>
      <c r="D904" t="str">
        <f>source_data[[#This Row],[concatenate]]</f>
        <v>visual;data-viz;colour</v>
      </c>
      <c r="E904">
        <f>source_data[[#This Row],[tag_count]]</f>
        <v>4</v>
      </c>
      <c r="F904" t="str" cm="1">
        <f t="array" ref="F904:H904">_xlfn.TEXTSPLIT(Table5[[#This Row],[concatenate]],";")</f>
        <v>visual</v>
      </c>
      <c r="G904" t="str">
        <v>data-viz</v>
      </c>
      <c r="H904" t="str">
        <v>colour</v>
      </c>
      <c r="Q904">
        <f>IF(ISBLANK(F904),-1,COUNTIF(all_tags[],F904)-COUNTIF(all_tags[category],F904))</f>
        <v>1</v>
      </c>
      <c r="R904">
        <f>IF(ISBLANK(G904),-1,COUNTIF(all_tags[],G904)-COUNTIF(all_tags[category],G904))</f>
        <v>1</v>
      </c>
      <c r="S904">
        <f>IF(ISBLANK(H904),-1,COUNTIF(all_tags[],H904)-COUNTIF(all_tags[category],H904))</f>
        <v>1</v>
      </c>
      <c r="T904">
        <f>IF(ISBLANK(I904),-1,COUNTIF(all_tags[],I904)-COUNTIF(all_tags[category],I904))</f>
        <v>-1</v>
      </c>
      <c r="U904">
        <f>IF(ISBLANK(J904),-1,COUNTIF(all_tags[],J904)-COUNTIF(all_tags[category],J904))</f>
        <v>-1</v>
      </c>
      <c r="V904">
        <f>IF(ISBLANK(K904),-1,COUNTIF(all_tags[],K904)-COUNTIF(all_tags[category],K904))</f>
        <v>-1</v>
      </c>
      <c r="W904">
        <f>IF(ISBLANK(L904),-1,COUNTIF(all_tags[],L904)-COUNTIF(all_tags[category],L904))</f>
        <v>-1</v>
      </c>
      <c r="X904">
        <f>IF(ISBLANK(M904),-1,COUNTIF(all_tags[],M904)-COUNTIF(all_tags[category],M904))</f>
        <v>-1</v>
      </c>
      <c r="Y904">
        <f>IF(ISBLANK(N904),-1,COUNTIF(all_tags[],N904)-COUNTIF(all_tags[category],N904))</f>
        <v>-1</v>
      </c>
      <c r="Z904">
        <f>IF(ISBLANK(O904),-1,COUNTIF(all_tags[],O904)-COUNTIF(all_tags[category],O904))</f>
        <v>-1</v>
      </c>
      <c r="AB904" t="str">
        <f>Table5[[#This Row],[link_id]]</f>
        <v>L01836</v>
      </c>
      <c r="AC904" s="5" t="str">
        <f>_xlfn.TEXTJOIN("#",TRUE,
IFERROR(VLOOKUP($F904,all_tags[format],1,FALSE),""),
IFERROR(VLOOKUP($G904,all_tags[format],1,FALSE),""),
IFERROR(VLOOKUP($H904,all_tags[format],1,FALSE),""),
IFERROR(VLOOKUP($I904,all_tags[format],1,FALSE),""),
IFERROR(VLOOKUP($J904,all_tags[format],1,FALSE),""),
IFERROR(VLOOKUP($K904,all_tags[format],1,FALSE),""),
IFERROR(VLOOKUP($L904,all_tags[format],1,FALSE),""),
IFERROR(VLOOKUP($M904,all_tags[format],1,FALSE),""),
IFERROR(VLOOKUP($N904,all_tags[format],1,FALSE),""),
IFERROR(VLOOKUP($O904,all_tags[format],1,FALSE),"")
)</f>
        <v/>
      </c>
      <c r="AD904" s="5" t="str">
        <f>_xlfn.TEXTJOIN("#",TRUE,
IFERROR(VLOOKUP($F904,all_tags[type],1,FALSE),""),
IFERROR(VLOOKUP($G904,all_tags[type],1,FALSE),""),
IFERROR(VLOOKUP($H904,all_tags[type],1,FALSE),""),
IFERROR(VLOOKUP($I904,all_tags[type],1,FALSE),""),
IFERROR(VLOOKUP($J904,all_tags[type],1,FALSE),""),
IFERROR(VLOOKUP($K904,all_tags[type],1,FALSE),""),
IFERROR(VLOOKUP($L904,all_tags[type],1,FALSE),""),
IFERROR(VLOOKUP($M904,all_tags[type],1,FALSE),""),
IFERROR(VLOOKUP($N904,all_tags[type],1,FALSE),""),
IFERROR(VLOOKUP($O904,all_tags[type],1,FALSE),"")
)</f>
        <v>visual</v>
      </c>
      <c r="AE904" s="5" t="str">
        <f>_xlfn.TEXTJOIN("#",TRUE,
IFERROR(VLOOKUP($F904,all_tags[level],1,FALSE),""),
IFERROR(VLOOKUP($G904,all_tags[level],1,FALSE),""),
IFERROR(VLOOKUP($H904,all_tags[level],1,FALSE),""),
IFERROR(VLOOKUP($I904,all_tags[level],1,FALSE),""),
IFERROR(VLOOKUP($J904,all_tags[level],1,FALSE),""),
IFERROR(VLOOKUP($K904,all_tags[level],1,FALSE),""),
IFERROR(VLOOKUP($L904,all_tags[level],1,FALSE),""),
IFERROR(VLOOKUP($M904,all_tags[level],1,FALSE),""),
IFERROR(VLOOKUP($N904,all_tags[level],1,FALSE),""),
IFERROR(VLOOKUP($O904,all_tags[level],1,FALSE),"")
)</f>
        <v/>
      </c>
      <c r="AF904" s="5" t="str">
        <f>_xlfn.TEXTJOIN("#",TRUE,
IFERROR(VLOOKUP($F904,all_tags[style],1,FALSE),""),
IFERROR(VLOOKUP($G904,all_tags[style],1,FALSE),""),
IFERROR(VLOOKUP($H904,all_tags[style],1,FALSE),""),
IFERROR(VLOOKUP($I904,all_tags[style],1,FALSE),""),
IFERROR(VLOOKUP($J904,all_tags[style],1,FALSE),""),
IFERROR(VLOOKUP($K904,all_tags[style],1,FALSE),""),
IFERROR(VLOOKUP($L904,all_tags[style],1,FALSE),""),
IFERROR(VLOOKUP($M904,all_tags[style],1,FALSE),""),
IFERROR(VLOOKUP($N904,all_tags[style],1,FALSE),""),
IFERROR(VLOOKUP($O904,all_tags[style],1,FALSE),"")
)</f>
        <v/>
      </c>
      <c r="AG904" s="5" t="str">
        <f>_xlfn.TEXTJOIN("#",TRUE,
IFERROR(VLOOKUP($F904,all_tags[theme],1,FALSE),""),
IFERROR(VLOOKUP($G904,all_tags[theme],1,FALSE),""),
IFERROR(VLOOKUP($H904,all_tags[theme],1,FALSE),""),
IFERROR(VLOOKUP($I904,all_tags[theme],1,FALSE),""),
IFERROR(VLOOKUP($J904,all_tags[theme],1,FALSE),""),
IFERROR(VLOOKUP($K904,all_tags[theme],1,FALSE),""),
IFERROR(VLOOKUP($L904,all_tags[theme],1,FALSE),""),
IFERROR(VLOOKUP($M904,all_tags[theme],1,FALSE),""),
IFERROR(VLOOKUP($N904,all_tags[theme],1,FALSE),""),
IFERROR(VLOOKUP($O904,all_tags[theme],1,FALSE),"")
)</f>
        <v>data-viz</v>
      </c>
      <c r="AH904" s="5" t="str">
        <f>_xlfn.TEXTJOIN("#",TRUE,
IFERROR(VLOOKUP($F904,all_tags[topic],1,FALSE),""),
IFERROR(VLOOKUP($G904,all_tags[topic],1,FALSE),""),
IFERROR(VLOOKUP($H904,all_tags[topic],1,FALSE),""),
IFERROR(VLOOKUP($I904,all_tags[topic],1,FALSE),""),
IFERROR(VLOOKUP($J904,all_tags[topic],1,FALSE),""),
IFERROR(VLOOKUP($K904,all_tags[topic],1,FALSE),""),
IFERROR(VLOOKUP($L904,all_tags[topic],1,FALSE),""),
IFERROR(VLOOKUP($M904,all_tags[topic],1,FALSE),""),
IFERROR(VLOOKUP($N904,all_tags[topic],1,FALSE),""),
IFERROR(VLOOKUP($O904,all_tags[topic],1,FALSE),"")
)</f>
        <v/>
      </c>
      <c r="AI904" s="5" t="str">
        <f>_xlfn.TEXTJOIN("#",TRUE,
IFERROR(VLOOKUP($F904,all_tags[area],1,FALSE),""),
IFERROR(VLOOKUP($G904,all_tags[area],1,FALSE),""),
IFERROR(VLOOKUP($H904,all_tags[area],1,FALSE),""),
IFERROR(VLOOKUP($I904,all_tags[area],1,FALSE),""),
IFERROR(VLOOKUP($J904,all_tags[area],1,FALSE),""),
IFERROR(VLOOKUP($K904,all_tags[area],1,FALSE),""),
IFERROR(VLOOKUP($L904,all_tags[area],1,FALSE),""),
IFERROR(VLOOKUP($M904,all_tags[area],1,FALSE),""),
IFERROR(VLOOKUP($N904,all_tags[area],1,FALSE),""),
IFERROR(VLOOKUP($O904,all_tags[area],1,FALSE),"")
)</f>
        <v>colour</v>
      </c>
      <c r="AJ904" s="5" t="str">
        <f>_xlfn.TEXTJOIN("#",TRUE,
IFERROR(VLOOKUP($F904,all_tags[technology],1,FALSE),""),
IFERROR(VLOOKUP($G904,all_tags[technology],1,FALSE),""),
IFERROR(VLOOKUP($H904,all_tags[technology],1,FALSE),""),
IFERROR(VLOOKUP($I904,all_tags[technology],1,FALSE),""),
IFERROR(VLOOKUP($J904,all_tags[technology],1,FALSE),""),
IFERROR(VLOOKUP($K904,all_tags[technology],1,FALSE),""),
IFERROR(VLOOKUP($L904,all_tags[technology],1,FALSE),""),
IFERROR(VLOOKUP($M904,all_tags[technology],1,FALSE),""),
IFERROR(VLOOKUP($N904,all_tags[technology],1,FALSE),""),
IFERROR(VLOOKUP($O904,all_tags[technology],1,FALSE),"")
)</f>
        <v/>
      </c>
      <c r="AK904" s="5" t="str">
        <f>_xlfn.TEXTJOIN("#",TRUE,
IFERROR(VLOOKUP($F904,all_tags[other],1,FALSE),""),
IFERROR(VLOOKUP($G904,all_tags[other],1,FALSE),""),
IFERROR(VLOOKUP($H904,all_tags[other],1,FALSE),""),
IFERROR(VLOOKUP($I904,all_tags[other],1,FALSE),""),
IFERROR(VLOOKUP($J904,all_tags[other],1,FALSE),""),
IFERROR(VLOOKUP($K904,all_tags[other],1,FALSE),""),
IFERROR(VLOOKUP($L904,all_tags[other],1,FALSE),""),
IFERROR(VLOOKUP($M904,all_tags[other],1,FALSE),""),
IFERROR(VLOOKUP($N904,all_tags[other],1,FALSE),""),
IFERROR(VLOOKUP($O904,all_tags[other],1,FALSE),"")
)</f>
        <v/>
      </c>
      <c r="AL904" t="str">
        <f t="shared" si="14"/>
        <v>visual;data-viz;colour</v>
      </c>
    </row>
    <row r="905" spans="1:38" x14ac:dyDescent="0.25">
      <c r="A905" t="str">
        <f>source_data[[#This Row],[link_id]]</f>
        <v>L01837</v>
      </c>
      <c r="B905" t="str">
        <f>source_data[[#This Row],[link]]</f>
        <v>https://twitter.com/ref_sys/status/1310032684886884354</v>
      </c>
      <c r="C905" t="str">
        <f>source_data[[#This Row],[article_title]]</f>
        <v>Some folks might ya find themselves tangled in python so here is a Comprehensive Python Cheatsheet for Beginners.</v>
      </c>
      <c r="D905" t="str">
        <f>source_data[[#This Row],[concatenate]]</f>
        <v>cheatsheet;technology;python</v>
      </c>
      <c r="E905">
        <f>source_data[[#This Row],[tag_count]]</f>
        <v>3</v>
      </c>
      <c r="F905" t="str" cm="1">
        <f t="array" ref="F905:H905">_xlfn.TEXTSPLIT(Table5[[#This Row],[concatenate]],";")</f>
        <v>cheatsheet</v>
      </c>
      <c r="G905" t="str">
        <v>technology</v>
      </c>
      <c r="H905" t="str">
        <v>python</v>
      </c>
      <c r="Q905">
        <f>IF(ISBLANK(F905),-1,COUNTIF(all_tags[],F905)-COUNTIF(all_tags[category],F905))</f>
        <v>1</v>
      </c>
      <c r="R905">
        <f>IF(ISBLANK(G905),-1,COUNTIF(all_tags[],G905)-COUNTIF(all_tags[category],G905))</f>
        <v>1</v>
      </c>
      <c r="S905">
        <f>IF(ISBLANK(H905),-1,COUNTIF(all_tags[],H905)-COUNTIF(all_tags[category],H905))</f>
        <v>1</v>
      </c>
      <c r="T905">
        <f>IF(ISBLANK(I905),-1,COUNTIF(all_tags[],I905)-COUNTIF(all_tags[category],I905))</f>
        <v>-1</v>
      </c>
      <c r="U905">
        <f>IF(ISBLANK(J905),-1,COUNTIF(all_tags[],J905)-COUNTIF(all_tags[category],J905))</f>
        <v>-1</v>
      </c>
      <c r="V905">
        <f>IF(ISBLANK(K905),-1,COUNTIF(all_tags[],K905)-COUNTIF(all_tags[category],K905))</f>
        <v>-1</v>
      </c>
      <c r="W905">
        <f>IF(ISBLANK(L905),-1,COUNTIF(all_tags[],L905)-COUNTIF(all_tags[category],L905))</f>
        <v>-1</v>
      </c>
      <c r="X905">
        <f>IF(ISBLANK(M905),-1,COUNTIF(all_tags[],M905)-COUNTIF(all_tags[category],M905))</f>
        <v>-1</v>
      </c>
      <c r="Y905">
        <f>IF(ISBLANK(N905),-1,COUNTIF(all_tags[],N905)-COUNTIF(all_tags[category],N905))</f>
        <v>-1</v>
      </c>
      <c r="Z905">
        <f>IF(ISBLANK(O905),-1,COUNTIF(all_tags[],O905)-COUNTIF(all_tags[category],O905))</f>
        <v>-1</v>
      </c>
      <c r="AB905" t="str">
        <f>Table5[[#This Row],[link_id]]</f>
        <v>L01837</v>
      </c>
      <c r="AC905" s="5" t="str">
        <f>_xlfn.TEXTJOIN("#",TRUE,
IFERROR(VLOOKUP($F905,all_tags[format],1,FALSE),""),
IFERROR(VLOOKUP($G905,all_tags[format],1,FALSE),""),
IFERROR(VLOOKUP($H905,all_tags[format],1,FALSE),""),
IFERROR(VLOOKUP($I905,all_tags[format],1,FALSE),""),
IFERROR(VLOOKUP($J905,all_tags[format],1,FALSE),""),
IFERROR(VLOOKUP($K905,all_tags[format],1,FALSE),""),
IFERROR(VLOOKUP($L905,all_tags[format],1,FALSE),""),
IFERROR(VLOOKUP($M905,all_tags[format],1,FALSE),""),
IFERROR(VLOOKUP($N905,all_tags[format],1,FALSE),""),
IFERROR(VLOOKUP($O905,all_tags[format],1,FALSE),"")
)</f>
        <v/>
      </c>
      <c r="AD905" s="5" t="str">
        <f>_xlfn.TEXTJOIN("#",TRUE,
IFERROR(VLOOKUP($F905,all_tags[type],1,FALSE),""),
IFERROR(VLOOKUP($G905,all_tags[type],1,FALSE),""),
IFERROR(VLOOKUP($H905,all_tags[type],1,FALSE),""),
IFERROR(VLOOKUP($I905,all_tags[type],1,FALSE),""),
IFERROR(VLOOKUP($J905,all_tags[type],1,FALSE),""),
IFERROR(VLOOKUP($K905,all_tags[type],1,FALSE),""),
IFERROR(VLOOKUP($L905,all_tags[type],1,FALSE),""),
IFERROR(VLOOKUP($M905,all_tags[type],1,FALSE),""),
IFERROR(VLOOKUP($N905,all_tags[type],1,FALSE),""),
IFERROR(VLOOKUP($O905,all_tags[type],1,FALSE),"")
)</f>
        <v>cheatsheet</v>
      </c>
      <c r="AE905" s="5" t="str">
        <f>_xlfn.TEXTJOIN("#",TRUE,
IFERROR(VLOOKUP($F905,all_tags[level],1,FALSE),""),
IFERROR(VLOOKUP($G905,all_tags[level],1,FALSE),""),
IFERROR(VLOOKUP($H905,all_tags[level],1,FALSE),""),
IFERROR(VLOOKUP($I905,all_tags[level],1,FALSE),""),
IFERROR(VLOOKUP($J905,all_tags[level],1,FALSE),""),
IFERROR(VLOOKUP($K905,all_tags[level],1,FALSE),""),
IFERROR(VLOOKUP($L905,all_tags[level],1,FALSE),""),
IFERROR(VLOOKUP($M905,all_tags[level],1,FALSE),""),
IFERROR(VLOOKUP($N905,all_tags[level],1,FALSE),""),
IFERROR(VLOOKUP($O905,all_tags[level],1,FALSE),"")
)</f>
        <v/>
      </c>
      <c r="AF905" s="5" t="str">
        <f>_xlfn.TEXTJOIN("#",TRUE,
IFERROR(VLOOKUP($F905,all_tags[style],1,FALSE),""),
IFERROR(VLOOKUP($G905,all_tags[style],1,FALSE),""),
IFERROR(VLOOKUP($H905,all_tags[style],1,FALSE),""),
IFERROR(VLOOKUP($I905,all_tags[style],1,FALSE),""),
IFERROR(VLOOKUP($J905,all_tags[style],1,FALSE),""),
IFERROR(VLOOKUP($K905,all_tags[style],1,FALSE),""),
IFERROR(VLOOKUP($L905,all_tags[style],1,FALSE),""),
IFERROR(VLOOKUP($M905,all_tags[style],1,FALSE),""),
IFERROR(VLOOKUP($N905,all_tags[style],1,FALSE),""),
IFERROR(VLOOKUP($O905,all_tags[style],1,FALSE),"")
)</f>
        <v/>
      </c>
      <c r="AG905" s="5" t="str">
        <f>_xlfn.TEXTJOIN("#",TRUE,
IFERROR(VLOOKUP($F905,all_tags[theme],1,FALSE),""),
IFERROR(VLOOKUP($G905,all_tags[theme],1,FALSE),""),
IFERROR(VLOOKUP($H905,all_tags[theme],1,FALSE),""),
IFERROR(VLOOKUP($I905,all_tags[theme],1,FALSE),""),
IFERROR(VLOOKUP($J905,all_tags[theme],1,FALSE),""),
IFERROR(VLOOKUP($K905,all_tags[theme],1,FALSE),""),
IFERROR(VLOOKUP($L905,all_tags[theme],1,FALSE),""),
IFERROR(VLOOKUP($M905,all_tags[theme],1,FALSE),""),
IFERROR(VLOOKUP($N905,all_tags[theme],1,FALSE),""),
IFERROR(VLOOKUP($O905,all_tags[theme],1,FALSE),"")
)</f>
        <v/>
      </c>
      <c r="AH905" s="5" t="str">
        <f>_xlfn.TEXTJOIN("#",TRUE,
IFERROR(VLOOKUP($F905,all_tags[topic],1,FALSE),""),
IFERROR(VLOOKUP($G905,all_tags[topic],1,FALSE),""),
IFERROR(VLOOKUP($H905,all_tags[topic],1,FALSE),""),
IFERROR(VLOOKUP($I905,all_tags[topic],1,FALSE),""),
IFERROR(VLOOKUP($J905,all_tags[topic],1,FALSE),""),
IFERROR(VLOOKUP($K905,all_tags[topic],1,FALSE),""),
IFERROR(VLOOKUP($L905,all_tags[topic],1,FALSE),""),
IFERROR(VLOOKUP($M905,all_tags[topic],1,FALSE),""),
IFERROR(VLOOKUP($N905,all_tags[topic],1,FALSE),""),
IFERROR(VLOOKUP($O905,all_tags[topic],1,FALSE),"")
)</f>
        <v>technology</v>
      </c>
      <c r="AI905" s="5" t="str">
        <f>_xlfn.TEXTJOIN("#",TRUE,
IFERROR(VLOOKUP($F905,all_tags[area],1,FALSE),""),
IFERROR(VLOOKUP($G905,all_tags[area],1,FALSE),""),
IFERROR(VLOOKUP($H905,all_tags[area],1,FALSE),""),
IFERROR(VLOOKUP($I905,all_tags[area],1,FALSE),""),
IFERROR(VLOOKUP($J905,all_tags[area],1,FALSE),""),
IFERROR(VLOOKUP($K905,all_tags[area],1,FALSE),""),
IFERROR(VLOOKUP($L905,all_tags[area],1,FALSE),""),
IFERROR(VLOOKUP($M905,all_tags[area],1,FALSE),""),
IFERROR(VLOOKUP($N905,all_tags[area],1,FALSE),""),
IFERROR(VLOOKUP($O905,all_tags[area],1,FALSE),"")
)</f>
        <v/>
      </c>
      <c r="AJ905" s="5" t="str">
        <f>_xlfn.TEXTJOIN("#",TRUE,
IFERROR(VLOOKUP($F905,all_tags[technology],1,FALSE),""),
IFERROR(VLOOKUP($G905,all_tags[technology],1,FALSE),""),
IFERROR(VLOOKUP($H905,all_tags[technology],1,FALSE),""),
IFERROR(VLOOKUP($I905,all_tags[technology],1,FALSE),""),
IFERROR(VLOOKUP($J905,all_tags[technology],1,FALSE),""),
IFERROR(VLOOKUP($K905,all_tags[technology],1,FALSE),""),
IFERROR(VLOOKUP($L905,all_tags[technology],1,FALSE),""),
IFERROR(VLOOKUP($M905,all_tags[technology],1,FALSE),""),
IFERROR(VLOOKUP($N905,all_tags[technology],1,FALSE),""),
IFERROR(VLOOKUP($O905,all_tags[technology],1,FALSE),"")
)</f>
        <v>python</v>
      </c>
      <c r="AK905" s="5" t="str">
        <f>_xlfn.TEXTJOIN("#",TRUE,
IFERROR(VLOOKUP($F905,all_tags[other],1,FALSE),""),
IFERROR(VLOOKUP($G905,all_tags[other],1,FALSE),""),
IFERROR(VLOOKUP($H905,all_tags[other],1,FALSE),""),
IFERROR(VLOOKUP($I905,all_tags[other],1,FALSE),""),
IFERROR(VLOOKUP($J905,all_tags[other],1,FALSE),""),
IFERROR(VLOOKUP($K905,all_tags[other],1,FALSE),""),
IFERROR(VLOOKUP($L905,all_tags[other],1,FALSE),""),
IFERROR(VLOOKUP($M905,all_tags[other],1,FALSE),""),
IFERROR(VLOOKUP($N905,all_tags[other],1,FALSE),""),
IFERROR(VLOOKUP($O905,all_tags[other],1,FALSE),"")
)</f>
        <v/>
      </c>
      <c r="AL905" t="str">
        <f t="shared" si="14"/>
        <v>cheatsheet;technology;python</v>
      </c>
    </row>
    <row r="906" spans="1:38" x14ac:dyDescent="0.25">
      <c r="A906" t="str">
        <f>source_data[[#This Row],[link_id]]</f>
        <v>L01838</v>
      </c>
      <c r="B906" t="str">
        <f>source_data[[#This Row],[link]]</f>
        <v>https://magenta.tensorflow.org/ddsp</v>
      </c>
      <c r="C906" t="str">
        <f>source_data[[#This Row],[article_title]]</f>
        <v>DDSP: Differentiable Digital Signal Processing</v>
      </c>
      <c r="D906" t="str">
        <f>source_data[[#This Row],[concatenate]]</f>
        <v>article;explainer;toolkit;dl;ml</v>
      </c>
      <c r="E906">
        <f>source_data[[#This Row],[tag_count]]</f>
        <v>5</v>
      </c>
      <c r="F906" t="str" cm="1">
        <f t="array" ref="F906:J906">_xlfn.TEXTSPLIT(Table5[[#This Row],[concatenate]],";")</f>
        <v>article</v>
      </c>
      <c r="G906" t="str">
        <v>explainer</v>
      </c>
      <c r="H906" t="str">
        <v>toolkit</v>
      </c>
      <c r="I906" t="str">
        <v>dl</v>
      </c>
      <c r="J906" t="str">
        <v>ml</v>
      </c>
      <c r="Q906">
        <f>IF(ISBLANK(F906),-1,COUNTIF(all_tags[],F906)-COUNTIF(all_tags[category],F906))</f>
        <v>1</v>
      </c>
      <c r="R906">
        <f>IF(ISBLANK(G906),-1,COUNTIF(all_tags[],G906)-COUNTIF(all_tags[category],G906))</f>
        <v>1</v>
      </c>
      <c r="S906">
        <f>IF(ISBLANK(H906),-1,COUNTIF(all_tags[],H906)-COUNTIF(all_tags[category],H906))</f>
        <v>1</v>
      </c>
      <c r="T906">
        <f>IF(ISBLANK(I906),-1,COUNTIF(all_tags[],I906)-COUNTIF(all_tags[category],I906))</f>
        <v>1</v>
      </c>
      <c r="U906">
        <f>IF(ISBLANK(J906),-1,COUNTIF(all_tags[],J906)-COUNTIF(all_tags[category],J906))</f>
        <v>1</v>
      </c>
      <c r="V906">
        <f>IF(ISBLANK(K906),-1,COUNTIF(all_tags[],K906)-COUNTIF(all_tags[category],K906))</f>
        <v>-1</v>
      </c>
      <c r="W906">
        <f>IF(ISBLANK(L906),-1,COUNTIF(all_tags[],L906)-COUNTIF(all_tags[category],L906))</f>
        <v>-1</v>
      </c>
      <c r="X906">
        <f>IF(ISBLANK(M906),-1,COUNTIF(all_tags[],M906)-COUNTIF(all_tags[category],M906))</f>
        <v>-1</v>
      </c>
      <c r="Y906">
        <f>IF(ISBLANK(N906),-1,COUNTIF(all_tags[],N906)-COUNTIF(all_tags[category],N906))</f>
        <v>-1</v>
      </c>
      <c r="Z906">
        <f>IF(ISBLANK(O906),-1,COUNTIF(all_tags[],O906)-COUNTIF(all_tags[category],O906))</f>
        <v>-1</v>
      </c>
      <c r="AB906" t="str">
        <f>Table5[[#This Row],[link_id]]</f>
        <v>L01838</v>
      </c>
      <c r="AC906" s="5" t="str">
        <f>_xlfn.TEXTJOIN("#",TRUE,
IFERROR(VLOOKUP($F906,all_tags[format],1,FALSE),""),
IFERROR(VLOOKUP($G906,all_tags[format],1,FALSE),""),
IFERROR(VLOOKUP($H906,all_tags[format],1,FALSE),""),
IFERROR(VLOOKUP($I906,all_tags[format],1,FALSE),""),
IFERROR(VLOOKUP($J906,all_tags[format],1,FALSE),""),
IFERROR(VLOOKUP($K906,all_tags[format],1,FALSE),""),
IFERROR(VLOOKUP($L906,all_tags[format],1,FALSE),""),
IFERROR(VLOOKUP($M906,all_tags[format],1,FALSE),""),
IFERROR(VLOOKUP($N906,all_tags[format],1,FALSE),""),
IFERROR(VLOOKUP($O906,all_tags[format],1,FALSE),"")
)</f>
        <v>article</v>
      </c>
      <c r="AD906" s="5" t="str">
        <f>_xlfn.TEXTJOIN("#",TRUE,
IFERROR(VLOOKUP($F906,all_tags[type],1,FALSE),""),
IFERROR(VLOOKUP($G906,all_tags[type],1,FALSE),""),
IFERROR(VLOOKUP($H906,all_tags[type],1,FALSE),""),
IFERROR(VLOOKUP($I906,all_tags[type],1,FALSE),""),
IFERROR(VLOOKUP($J906,all_tags[type],1,FALSE),""),
IFERROR(VLOOKUP($K906,all_tags[type],1,FALSE),""),
IFERROR(VLOOKUP($L906,all_tags[type],1,FALSE),""),
IFERROR(VLOOKUP($M906,all_tags[type],1,FALSE),""),
IFERROR(VLOOKUP($N906,all_tags[type],1,FALSE),""),
IFERROR(VLOOKUP($O906,all_tags[type],1,FALSE),"")
)</f>
        <v/>
      </c>
      <c r="AE906" s="5" t="str">
        <f>_xlfn.TEXTJOIN("#",TRUE,
IFERROR(VLOOKUP($F906,all_tags[level],1,FALSE),""),
IFERROR(VLOOKUP($G906,all_tags[level],1,FALSE),""),
IFERROR(VLOOKUP($H906,all_tags[level],1,FALSE),""),
IFERROR(VLOOKUP($I906,all_tags[level],1,FALSE),""),
IFERROR(VLOOKUP($J906,all_tags[level],1,FALSE),""),
IFERROR(VLOOKUP($K906,all_tags[level],1,FALSE),""),
IFERROR(VLOOKUP($L906,all_tags[level],1,FALSE),""),
IFERROR(VLOOKUP($M906,all_tags[level],1,FALSE),""),
IFERROR(VLOOKUP($N906,all_tags[level],1,FALSE),""),
IFERROR(VLOOKUP($O906,all_tags[level],1,FALSE),"")
)</f>
        <v>explainer</v>
      </c>
      <c r="AF906" s="5" t="str">
        <f>_xlfn.TEXTJOIN("#",TRUE,
IFERROR(VLOOKUP($F906,all_tags[style],1,FALSE),""),
IFERROR(VLOOKUP($G906,all_tags[style],1,FALSE),""),
IFERROR(VLOOKUP($H906,all_tags[style],1,FALSE),""),
IFERROR(VLOOKUP($I906,all_tags[style],1,FALSE),""),
IFERROR(VLOOKUP($J906,all_tags[style],1,FALSE),""),
IFERROR(VLOOKUP($K906,all_tags[style],1,FALSE),""),
IFERROR(VLOOKUP($L906,all_tags[style],1,FALSE),""),
IFERROR(VLOOKUP($M906,all_tags[style],1,FALSE),""),
IFERROR(VLOOKUP($N906,all_tags[style],1,FALSE),""),
IFERROR(VLOOKUP($O906,all_tags[style],1,FALSE),"")
)</f>
        <v/>
      </c>
      <c r="AG906" s="5" t="str">
        <f>_xlfn.TEXTJOIN("#",TRUE,
IFERROR(VLOOKUP($F906,all_tags[theme],1,FALSE),""),
IFERROR(VLOOKUP($G906,all_tags[theme],1,FALSE),""),
IFERROR(VLOOKUP($H906,all_tags[theme],1,FALSE),""),
IFERROR(VLOOKUP($I906,all_tags[theme],1,FALSE),""),
IFERROR(VLOOKUP($J906,all_tags[theme],1,FALSE),""),
IFERROR(VLOOKUP($K906,all_tags[theme],1,FALSE),""),
IFERROR(VLOOKUP($L906,all_tags[theme],1,FALSE),""),
IFERROR(VLOOKUP($M906,all_tags[theme],1,FALSE),""),
IFERROR(VLOOKUP($N906,all_tags[theme],1,FALSE),""),
IFERROR(VLOOKUP($O906,all_tags[theme],1,FALSE),"")
)</f>
        <v/>
      </c>
      <c r="AH906" s="5" t="str">
        <f>_xlfn.TEXTJOIN("#",TRUE,
IFERROR(VLOOKUP($F906,all_tags[topic],1,FALSE),""),
IFERROR(VLOOKUP($G906,all_tags[topic],1,FALSE),""),
IFERROR(VLOOKUP($H906,all_tags[topic],1,FALSE),""),
IFERROR(VLOOKUP($I906,all_tags[topic],1,FALSE),""),
IFERROR(VLOOKUP($J906,all_tags[topic],1,FALSE),""),
IFERROR(VLOOKUP($K906,all_tags[topic],1,FALSE),""),
IFERROR(VLOOKUP($L906,all_tags[topic],1,FALSE),""),
IFERROR(VLOOKUP($M906,all_tags[topic],1,FALSE),""),
IFERROR(VLOOKUP($N906,all_tags[topic],1,FALSE),""),
IFERROR(VLOOKUP($O906,all_tags[topic],1,FALSE),"")
)</f>
        <v>toolkit</v>
      </c>
      <c r="AI906" s="5" t="str">
        <f>_xlfn.TEXTJOIN("#",TRUE,
IFERROR(VLOOKUP($F906,all_tags[area],1,FALSE),""),
IFERROR(VLOOKUP($G906,all_tags[area],1,FALSE),""),
IFERROR(VLOOKUP($H906,all_tags[area],1,FALSE),""),
IFERROR(VLOOKUP($I906,all_tags[area],1,FALSE),""),
IFERROR(VLOOKUP($J906,all_tags[area],1,FALSE),""),
IFERROR(VLOOKUP($K906,all_tags[area],1,FALSE),""),
IFERROR(VLOOKUP($L906,all_tags[area],1,FALSE),""),
IFERROR(VLOOKUP($M906,all_tags[area],1,FALSE),""),
IFERROR(VLOOKUP($N906,all_tags[area],1,FALSE),""),
IFERROR(VLOOKUP($O906,all_tags[area],1,FALSE),"")
)</f>
        <v>dl#ml</v>
      </c>
      <c r="AJ906" s="5" t="str">
        <f>_xlfn.TEXTJOIN("#",TRUE,
IFERROR(VLOOKUP($F906,all_tags[technology],1,FALSE),""),
IFERROR(VLOOKUP($G906,all_tags[technology],1,FALSE),""),
IFERROR(VLOOKUP($H906,all_tags[technology],1,FALSE),""),
IFERROR(VLOOKUP($I906,all_tags[technology],1,FALSE),""),
IFERROR(VLOOKUP($J906,all_tags[technology],1,FALSE),""),
IFERROR(VLOOKUP($K906,all_tags[technology],1,FALSE),""),
IFERROR(VLOOKUP($L906,all_tags[technology],1,FALSE),""),
IFERROR(VLOOKUP($M906,all_tags[technology],1,FALSE),""),
IFERROR(VLOOKUP($N906,all_tags[technology],1,FALSE),""),
IFERROR(VLOOKUP($O906,all_tags[technology],1,FALSE),"")
)</f>
        <v/>
      </c>
      <c r="AK906" s="5" t="str">
        <f>_xlfn.TEXTJOIN("#",TRUE,
IFERROR(VLOOKUP($F906,all_tags[other],1,FALSE),""),
IFERROR(VLOOKUP($G906,all_tags[other],1,FALSE),""),
IFERROR(VLOOKUP($H906,all_tags[other],1,FALSE),""),
IFERROR(VLOOKUP($I906,all_tags[other],1,FALSE),""),
IFERROR(VLOOKUP($J906,all_tags[other],1,FALSE),""),
IFERROR(VLOOKUP($K906,all_tags[other],1,FALSE),""),
IFERROR(VLOOKUP($L906,all_tags[other],1,FALSE),""),
IFERROR(VLOOKUP($M906,all_tags[other],1,FALSE),""),
IFERROR(VLOOKUP($N906,all_tags[other],1,FALSE),""),
IFERROR(VLOOKUP($O906,all_tags[other],1,FALSE),"")
)</f>
        <v/>
      </c>
      <c r="AL906" t="str">
        <f t="shared" si="14"/>
        <v>article;explainer;toolkit;dl;ml</v>
      </c>
    </row>
    <row r="907" spans="1:38" x14ac:dyDescent="0.25">
      <c r="A907" t="str">
        <f>source_data[[#This Row],[link_id]]</f>
        <v>L01840</v>
      </c>
      <c r="B907" t="str">
        <f>source_data[[#This Row],[link]]</f>
        <v>https://prototypr.io/post/how-to-pick-more-beautiful-colors-for-your-data-visualizations/</v>
      </c>
      <c r="C907" t="str">
        <f>source_data[[#This Row],[article_title]]</f>
        <v>How to Pick More Beautiful Colors for your Data Visualizations</v>
      </c>
      <c r="D907" t="str">
        <f>source_data[[#This Row],[concatenate]]</f>
        <v>post;advice;data-viz;colour;chart</v>
      </c>
      <c r="E907">
        <f>source_data[[#This Row],[tag_count]]</f>
        <v>5</v>
      </c>
      <c r="F907" t="str" cm="1">
        <f t="array" ref="F907:J907">_xlfn.TEXTSPLIT(Table5[[#This Row],[concatenate]],";")</f>
        <v>post</v>
      </c>
      <c r="G907" t="str">
        <v>advice</v>
      </c>
      <c r="H907" t="str">
        <v>data-viz</v>
      </c>
      <c r="I907" t="str">
        <v>colour</v>
      </c>
      <c r="J907" t="str">
        <v>chart</v>
      </c>
      <c r="Q907">
        <f>IF(ISBLANK(F907),-1,COUNTIF(all_tags[],F907)-COUNTIF(all_tags[category],F907))</f>
        <v>1</v>
      </c>
      <c r="R907">
        <f>IF(ISBLANK(G907),-1,COUNTIF(all_tags[],G907)-COUNTIF(all_tags[category],G907))</f>
        <v>1</v>
      </c>
      <c r="S907">
        <f>IF(ISBLANK(H907),-1,COUNTIF(all_tags[],H907)-COUNTIF(all_tags[category],H907))</f>
        <v>1</v>
      </c>
      <c r="T907">
        <f>IF(ISBLANK(I907),-1,COUNTIF(all_tags[],I907)-COUNTIF(all_tags[category],I907))</f>
        <v>1</v>
      </c>
      <c r="U907">
        <f>IF(ISBLANK(J907),-1,COUNTIF(all_tags[],J907)-COUNTIF(all_tags[category],J907))</f>
        <v>1</v>
      </c>
      <c r="V907">
        <f>IF(ISBLANK(K907),-1,COUNTIF(all_tags[],K907)-COUNTIF(all_tags[category],K907))</f>
        <v>-1</v>
      </c>
      <c r="W907">
        <f>IF(ISBLANK(L907),-1,COUNTIF(all_tags[],L907)-COUNTIF(all_tags[category],L907))</f>
        <v>-1</v>
      </c>
      <c r="X907">
        <f>IF(ISBLANK(M907),-1,COUNTIF(all_tags[],M907)-COUNTIF(all_tags[category],M907))</f>
        <v>-1</v>
      </c>
      <c r="Y907">
        <f>IF(ISBLANK(N907),-1,COUNTIF(all_tags[],N907)-COUNTIF(all_tags[category],N907))</f>
        <v>-1</v>
      </c>
      <c r="Z907">
        <f>IF(ISBLANK(O907),-1,COUNTIF(all_tags[],O907)-COUNTIF(all_tags[category],O907))</f>
        <v>-1</v>
      </c>
      <c r="AB907" t="str">
        <f>Table5[[#This Row],[link_id]]</f>
        <v>L01840</v>
      </c>
      <c r="AC907" s="5" t="str">
        <f>_xlfn.TEXTJOIN("#",TRUE,
IFERROR(VLOOKUP($F907,all_tags[format],1,FALSE),""),
IFERROR(VLOOKUP($G907,all_tags[format],1,FALSE),""),
IFERROR(VLOOKUP($H907,all_tags[format],1,FALSE),""),
IFERROR(VLOOKUP($I907,all_tags[format],1,FALSE),""),
IFERROR(VLOOKUP($J907,all_tags[format],1,FALSE),""),
IFERROR(VLOOKUP($K907,all_tags[format],1,FALSE),""),
IFERROR(VLOOKUP($L907,all_tags[format],1,FALSE),""),
IFERROR(VLOOKUP($M907,all_tags[format],1,FALSE),""),
IFERROR(VLOOKUP($N907,all_tags[format],1,FALSE),""),
IFERROR(VLOOKUP($O907,all_tags[format],1,FALSE),"")
)</f>
        <v>post</v>
      </c>
      <c r="AD907" s="5" t="str">
        <f>_xlfn.TEXTJOIN("#",TRUE,
IFERROR(VLOOKUP($F907,all_tags[type],1,FALSE),""),
IFERROR(VLOOKUP($G907,all_tags[type],1,FALSE),""),
IFERROR(VLOOKUP($H907,all_tags[type],1,FALSE),""),
IFERROR(VLOOKUP($I907,all_tags[type],1,FALSE),""),
IFERROR(VLOOKUP($J907,all_tags[type],1,FALSE),""),
IFERROR(VLOOKUP($K907,all_tags[type],1,FALSE),""),
IFERROR(VLOOKUP($L907,all_tags[type],1,FALSE),""),
IFERROR(VLOOKUP($M907,all_tags[type],1,FALSE),""),
IFERROR(VLOOKUP($N907,all_tags[type],1,FALSE),""),
IFERROR(VLOOKUP($O907,all_tags[type],1,FALSE),"")
)</f>
        <v>advice</v>
      </c>
      <c r="AE907" s="5" t="str">
        <f>_xlfn.TEXTJOIN("#",TRUE,
IFERROR(VLOOKUP($F907,all_tags[level],1,FALSE),""),
IFERROR(VLOOKUP($G907,all_tags[level],1,FALSE),""),
IFERROR(VLOOKUP($H907,all_tags[level],1,FALSE),""),
IFERROR(VLOOKUP($I907,all_tags[level],1,FALSE),""),
IFERROR(VLOOKUP($J907,all_tags[level],1,FALSE),""),
IFERROR(VLOOKUP($K907,all_tags[level],1,FALSE),""),
IFERROR(VLOOKUP($L907,all_tags[level],1,FALSE),""),
IFERROR(VLOOKUP($M907,all_tags[level],1,FALSE),""),
IFERROR(VLOOKUP($N907,all_tags[level],1,FALSE),""),
IFERROR(VLOOKUP($O907,all_tags[level],1,FALSE),"")
)</f>
        <v/>
      </c>
      <c r="AF907" s="5" t="str">
        <f>_xlfn.TEXTJOIN("#",TRUE,
IFERROR(VLOOKUP($F907,all_tags[style],1,FALSE),""),
IFERROR(VLOOKUP($G907,all_tags[style],1,FALSE),""),
IFERROR(VLOOKUP($H907,all_tags[style],1,FALSE),""),
IFERROR(VLOOKUP($I907,all_tags[style],1,FALSE),""),
IFERROR(VLOOKUP($J907,all_tags[style],1,FALSE),""),
IFERROR(VLOOKUP($K907,all_tags[style],1,FALSE),""),
IFERROR(VLOOKUP($L907,all_tags[style],1,FALSE),""),
IFERROR(VLOOKUP($M907,all_tags[style],1,FALSE),""),
IFERROR(VLOOKUP($N907,all_tags[style],1,FALSE),""),
IFERROR(VLOOKUP($O907,all_tags[style],1,FALSE),"")
)</f>
        <v/>
      </c>
      <c r="AG907" s="5" t="str">
        <f>_xlfn.TEXTJOIN("#",TRUE,
IFERROR(VLOOKUP($F907,all_tags[theme],1,FALSE),""),
IFERROR(VLOOKUP($G907,all_tags[theme],1,FALSE),""),
IFERROR(VLOOKUP($H907,all_tags[theme],1,FALSE),""),
IFERROR(VLOOKUP($I907,all_tags[theme],1,FALSE),""),
IFERROR(VLOOKUP($J907,all_tags[theme],1,FALSE),""),
IFERROR(VLOOKUP($K907,all_tags[theme],1,FALSE),""),
IFERROR(VLOOKUP($L907,all_tags[theme],1,FALSE),""),
IFERROR(VLOOKUP($M907,all_tags[theme],1,FALSE),""),
IFERROR(VLOOKUP($N907,all_tags[theme],1,FALSE),""),
IFERROR(VLOOKUP($O907,all_tags[theme],1,FALSE),"")
)</f>
        <v>data-viz</v>
      </c>
      <c r="AH907" s="5" t="str">
        <f>_xlfn.TEXTJOIN("#",TRUE,
IFERROR(VLOOKUP($F907,all_tags[topic],1,FALSE),""),
IFERROR(VLOOKUP($G907,all_tags[topic],1,FALSE),""),
IFERROR(VLOOKUP($H907,all_tags[topic],1,FALSE),""),
IFERROR(VLOOKUP($I907,all_tags[topic],1,FALSE),""),
IFERROR(VLOOKUP($J907,all_tags[topic],1,FALSE),""),
IFERROR(VLOOKUP($K907,all_tags[topic],1,FALSE),""),
IFERROR(VLOOKUP($L907,all_tags[topic],1,FALSE),""),
IFERROR(VLOOKUP($M907,all_tags[topic],1,FALSE),""),
IFERROR(VLOOKUP($N907,all_tags[topic],1,FALSE),""),
IFERROR(VLOOKUP($O907,all_tags[topic],1,FALSE),"")
)</f>
        <v/>
      </c>
      <c r="AI907" s="5" t="str">
        <f>_xlfn.TEXTJOIN("#",TRUE,
IFERROR(VLOOKUP($F907,all_tags[area],1,FALSE),""),
IFERROR(VLOOKUP($G907,all_tags[area],1,FALSE),""),
IFERROR(VLOOKUP($H907,all_tags[area],1,FALSE),""),
IFERROR(VLOOKUP($I907,all_tags[area],1,FALSE),""),
IFERROR(VLOOKUP($J907,all_tags[area],1,FALSE),""),
IFERROR(VLOOKUP($K907,all_tags[area],1,FALSE),""),
IFERROR(VLOOKUP($L907,all_tags[area],1,FALSE),""),
IFERROR(VLOOKUP($M907,all_tags[area],1,FALSE),""),
IFERROR(VLOOKUP($N907,all_tags[area],1,FALSE),""),
IFERROR(VLOOKUP($O907,all_tags[area],1,FALSE),"")
)</f>
        <v>colour#chart</v>
      </c>
      <c r="AJ907" s="5" t="str">
        <f>_xlfn.TEXTJOIN("#",TRUE,
IFERROR(VLOOKUP($F907,all_tags[technology],1,FALSE),""),
IFERROR(VLOOKUP($G907,all_tags[technology],1,FALSE),""),
IFERROR(VLOOKUP($H907,all_tags[technology],1,FALSE),""),
IFERROR(VLOOKUP($I907,all_tags[technology],1,FALSE),""),
IFERROR(VLOOKUP($J907,all_tags[technology],1,FALSE),""),
IFERROR(VLOOKUP($K907,all_tags[technology],1,FALSE),""),
IFERROR(VLOOKUP($L907,all_tags[technology],1,FALSE),""),
IFERROR(VLOOKUP($M907,all_tags[technology],1,FALSE),""),
IFERROR(VLOOKUP($N907,all_tags[technology],1,FALSE),""),
IFERROR(VLOOKUP($O907,all_tags[technology],1,FALSE),"")
)</f>
        <v/>
      </c>
      <c r="AK907" s="5" t="str">
        <f>_xlfn.TEXTJOIN("#",TRUE,
IFERROR(VLOOKUP($F907,all_tags[other],1,FALSE),""),
IFERROR(VLOOKUP($G907,all_tags[other],1,FALSE),""),
IFERROR(VLOOKUP($H907,all_tags[other],1,FALSE),""),
IFERROR(VLOOKUP($I907,all_tags[other],1,FALSE),""),
IFERROR(VLOOKUP($J907,all_tags[other],1,FALSE),""),
IFERROR(VLOOKUP($K907,all_tags[other],1,FALSE),""),
IFERROR(VLOOKUP($L907,all_tags[other],1,FALSE),""),
IFERROR(VLOOKUP($M907,all_tags[other],1,FALSE),""),
IFERROR(VLOOKUP($N907,all_tags[other],1,FALSE),""),
IFERROR(VLOOKUP($O907,all_tags[other],1,FALSE),"")
)</f>
        <v/>
      </c>
      <c r="AL907" t="str">
        <f t="shared" si="14"/>
        <v>post;advice;data-viz;colour;chart</v>
      </c>
    </row>
    <row r="908" spans="1:38" x14ac:dyDescent="0.25">
      <c r="A908" t="str">
        <f>source_data[[#This Row],[link_id]]</f>
        <v>L01841</v>
      </c>
      <c r="B908" t="str">
        <f>source_data[[#This Row],[link]]</f>
        <v>https://en.wikipedia.org/wiki/Rose</v>
      </c>
      <c r="C908" t="str">
        <f>source_data[[#This Row],[article_title]]</f>
        <v>Rose</v>
      </c>
      <c r="D908" t="str">
        <f>source_data[[#This Row],[concatenate]]</f>
        <v>article;general</v>
      </c>
      <c r="E908">
        <f>source_data[[#This Row],[tag_count]]</f>
        <v>3</v>
      </c>
      <c r="F908" t="str" cm="1">
        <f t="array" ref="F908:G908">_xlfn.TEXTSPLIT(Table5[[#This Row],[concatenate]],";")</f>
        <v>article</v>
      </c>
      <c r="G908" t="str">
        <v>general</v>
      </c>
      <c r="Q908">
        <f>IF(ISBLANK(F908),-1,COUNTIF(all_tags[],F908)-COUNTIF(all_tags[category],F908))</f>
        <v>1</v>
      </c>
      <c r="R908">
        <f>IF(ISBLANK(G908),-1,COUNTIF(all_tags[],G908)-COUNTIF(all_tags[category],G908))</f>
        <v>1</v>
      </c>
      <c r="S908">
        <f>IF(ISBLANK(H908),-1,COUNTIF(all_tags[],H908)-COUNTIF(all_tags[category],H908))</f>
        <v>-1</v>
      </c>
      <c r="T908">
        <f>IF(ISBLANK(I908),-1,COUNTIF(all_tags[],I908)-COUNTIF(all_tags[category],I908))</f>
        <v>-1</v>
      </c>
      <c r="U908">
        <f>IF(ISBLANK(J908),-1,COUNTIF(all_tags[],J908)-COUNTIF(all_tags[category],J908))</f>
        <v>-1</v>
      </c>
      <c r="V908">
        <f>IF(ISBLANK(K908),-1,COUNTIF(all_tags[],K908)-COUNTIF(all_tags[category],K908))</f>
        <v>-1</v>
      </c>
      <c r="W908">
        <f>IF(ISBLANK(L908),-1,COUNTIF(all_tags[],L908)-COUNTIF(all_tags[category],L908))</f>
        <v>-1</v>
      </c>
      <c r="X908">
        <f>IF(ISBLANK(M908),-1,COUNTIF(all_tags[],M908)-COUNTIF(all_tags[category],M908))</f>
        <v>-1</v>
      </c>
      <c r="Y908">
        <f>IF(ISBLANK(N908),-1,COUNTIF(all_tags[],N908)-COUNTIF(all_tags[category],N908))</f>
        <v>-1</v>
      </c>
      <c r="Z908">
        <f>IF(ISBLANK(O908),-1,COUNTIF(all_tags[],O908)-COUNTIF(all_tags[category],O908))</f>
        <v>-1</v>
      </c>
      <c r="AB908" t="str">
        <f>Table5[[#This Row],[link_id]]</f>
        <v>L01841</v>
      </c>
      <c r="AC908" s="5" t="str">
        <f>_xlfn.TEXTJOIN("#",TRUE,
IFERROR(VLOOKUP($F908,all_tags[format],1,FALSE),""),
IFERROR(VLOOKUP($G908,all_tags[format],1,FALSE),""),
IFERROR(VLOOKUP($H908,all_tags[format],1,FALSE),""),
IFERROR(VLOOKUP($I908,all_tags[format],1,FALSE),""),
IFERROR(VLOOKUP($J908,all_tags[format],1,FALSE),""),
IFERROR(VLOOKUP($K908,all_tags[format],1,FALSE),""),
IFERROR(VLOOKUP($L908,all_tags[format],1,FALSE),""),
IFERROR(VLOOKUP($M908,all_tags[format],1,FALSE),""),
IFERROR(VLOOKUP($N908,all_tags[format],1,FALSE),""),
IFERROR(VLOOKUP($O908,all_tags[format],1,FALSE),"")
)</f>
        <v>article</v>
      </c>
      <c r="AD908" s="5" t="str">
        <f>_xlfn.TEXTJOIN("#",TRUE,
IFERROR(VLOOKUP($F908,all_tags[type],1,FALSE),""),
IFERROR(VLOOKUP($G908,all_tags[type],1,FALSE),""),
IFERROR(VLOOKUP($H908,all_tags[type],1,FALSE),""),
IFERROR(VLOOKUP($I908,all_tags[type],1,FALSE),""),
IFERROR(VLOOKUP($J908,all_tags[type],1,FALSE),""),
IFERROR(VLOOKUP($K908,all_tags[type],1,FALSE),""),
IFERROR(VLOOKUP($L908,all_tags[type],1,FALSE),""),
IFERROR(VLOOKUP($M908,all_tags[type],1,FALSE),""),
IFERROR(VLOOKUP($N908,all_tags[type],1,FALSE),""),
IFERROR(VLOOKUP($O908,all_tags[type],1,FALSE),"")
)</f>
        <v>general</v>
      </c>
      <c r="AE908" s="5" t="str">
        <f>_xlfn.TEXTJOIN("#",TRUE,
IFERROR(VLOOKUP($F908,all_tags[level],1,FALSE),""),
IFERROR(VLOOKUP($G908,all_tags[level],1,FALSE),""),
IFERROR(VLOOKUP($H908,all_tags[level],1,FALSE),""),
IFERROR(VLOOKUP($I908,all_tags[level],1,FALSE),""),
IFERROR(VLOOKUP($J908,all_tags[level],1,FALSE),""),
IFERROR(VLOOKUP($K908,all_tags[level],1,FALSE),""),
IFERROR(VLOOKUP($L908,all_tags[level],1,FALSE),""),
IFERROR(VLOOKUP($M908,all_tags[level],1,FALSE),""),
IFERROR(VLOOKUP($N908,all_tags[level],1,FALSE),""),
IFERROR(VLOOKUP($O908,all_tags[level],1,FALSE),"")
)</f>
        <v/>
      </c>
      <c r="AF908" s="5" t="str">
        <f>_xlfn.TEXTJOIN("#",TRUE,
IFERROR(VLOOKUP($F908,all_tags[style],1,FALSE),""),
IFERROR(VLOOKUP($G908,all_tags[style],1,FALSE),""),
IFERROR(VLOOKUP($H908,all_tags[style],1,FALSE),""),
IFERROR(VLOOKUP($I908,all_tags[style],1,FALSE),""),
IFERROR(VLOOKUP($J908,all_tags[style],1,FALSE),""),
IFERROR(VLOOKUP($K908,all_tags[style],1,FALSE),""),
IFERROR(VLOOKUP($L908,all_tags[style],1,FALSE),""),
IFERROR(VLOOKUP($M908,all_tags[style],1,FALSE),""),
IFERROR(VLOOKUP($N908,all_tags[style],1,FALSE),""),
IFERROR(VLOOKUP($O908,all_tags[style],1,FALSE),"")
)</f>
        <v/>
      </c>
      <c r="AG908" s="5" t="str">
        <f>_xlfn.TEXTJOIN("#",TRUE,
IFERROR(VLOOKUP($F908,all_tags[theme],1,FALSE),""),
IFERROR(VLOOKUP($G908,all_tags[theme],1,FALSE),""),
IFERROR(VLOOKUP($H908,all_tags[theme],1,FALSE),""),
IFERROR(VLOOKUP($I908,all_tags[theme],1,FALSE),""),
IFERROR(VLOOKUP($J908,all_tags[theme],1,FALSE),""),
IFERROR(VLOOKUP($K908,all_tags[theme],1,FALSE),""),
IFERROR(VLOOKUP($L908,all_tags[theme],1,FALSE),""),
IFERROR(VLOOKUP($M908,all_tags[theme],1,FALSE),""),
IFERROR(VLOOKUP($N908,all_tags[theme],1,FALSE),""),
IFERROR(VLOOKUP($O908,all_tags[theme],1,FALSE),"")
)</f>
        <v/>
      </c>
      <c r="AH908" s="5" t="str">
        <f>_xlfn.TEXTJOIN("#",TRUE,
IFERROR(VLOOKUP($F908,all_tags[topic],1,FALSE),""),
IFERROR(VLOOKUP($G908,all_tags[topic],1,FALSE),""),
IFERROR(VLOOKUP($H908,all_tags[topic],1,FALSE),""),
IFERROR(VLOOKUP($I908,all_tags[topic],1,FALSE),""),
IFERROR(VLOOKUP($J908,all_tags[topic],1,FALSE),""),
IFERROR(VLOOKUP($K908,all_tags[topic],1,FALSE),""),
IFERROR(VLOOKUP($L908,all_tags[topic],1,FALSE),""),
IFERROR(VLOOKUP($M908,all_tags[topic],1,FALSE),""),
IFERROR(VLOOKUP($N908,all_tags[topic],1,FALSE),""),
IFERROR(VLOOKUP($O908,all_tags[topic],1,FALSE),"")
)</f>
        <v/>
      </c>
      <c r="AI908" s="5" t="str">
        <f>_xlfn.TEXTJOIN("#",TRUE,
IFERROR(VLOOKUP($F908,all_tags[area],1,FALSE),""),
IFERROR(VLOOKUP($G908,all_tags[area],1,FALSE),""),
IFERROR(VLOOKUP($H908,all_tags[area],1,FALSE),""),
IFERROR(VLOOKUP($I908,all_tags[area],1,FALSE),""),
IFERROR(VLOOKUP($J908,all_tags[area],1,FALSE),""),
IFERROR(VLOOKUP($K908,all_tags[area],1,FALSE),""),
IFERROR(VLOOKUP($L908,all_tags[area],1,FALSE),""),
IFERROR(VLOOKUP($M908,all_tags[area],1,FALSE),""),
IFERROR(VLOOKUP($N908,all_tags[area],1,FALSE),""),
IFERROR(VLOOKUP($O908,all_tags[area],1,FALSE),"")
)</f>
        <v/>
      </c>
      <c r="AJ908" s="5" t="str">
        <f>_xlfn.TEXTJOIN("#",TRUE,
IFERROR(VLOOKUP($F908,all_tags[technology],1,FALSE),""),
IFERROR(VLOOKUP($G908,all_tags[technology],1,FALSE),""),
IFERROR(VLOOKUP($H908,all_tags[technology],1,FALSE),""),
IFERROR(VLOOKUP($I908,all_tags[technology],1,FALSE),""),
IFERROR(VLOOKUP($J908,all_tags[technology],1,FALSE),""),
IFERROR(VLOOKUP($K908,all_tags[technology],1,FALSE),""),
IFERROR(VLOOKUP($L908,all_tags[technology],1,FALSE),""),
IFERROR(VLOOKUP($M908,all_tags[technology],1,FALSE),""),
IFERROR(VLOOKUP($N908,all_tags[technology],1,FALSE),""),
IFERROR(VLOOKUP($O908,all_tags[technology],1,FALSE),"")
)</f>
        <v/>
      </c>
      <c r="AK908" s="5" t="str">
        <f>_xlfn.TEXTJOIN("#",TRUE,
IFERROR(VLOOKUP($F908,all_tags[other],1,FALSE),""),
IFERROR(VLOOKUP($G908,all_tags[other],1,FALSE),""),
IFERROR(VLOOKUP($H908,all_tags[other],1,FALSE),""),
IFERROR(VLOOKUP($I908,all_tags[other],1,FALSE),""),
IFERROR(VLOOKUP($J908,all_tags[other],1,FALSE),""),
IFERROR(VLOOKUP($K908,all_tags[other],1,FALSE),""),
IFERROR(VLOOKUP($L908,all_tags[other],1,FALSE),""),
IFERROR(VLOOKUP($M908,all_tags[other],1,FALSE),""),
IFERROR(VLOOKUP($N908,all_tags[other],1,FALSE),""),
IFERROR(VLOOKUP($O908,all_tags[other],1,FALSE),"")
)</f>
        <v/>
      </c>
      <c r="AL908" t="str">
        <f t="shared" si="14"/>
        <v>article;general</v>
      </c>
    </row>
    <row r="909" spans="1:38" x14ac:dyDescent="0.25">
      <c r="A909" t="str">
        <f>source_data[[#This Row],[link_id]]</f>
        <v>L01843</v>
      </c>
      <c r="B909" t="str">
        <f>source_data[[#This Row],[link]]</f>
        <v>https://www.intotheminds.com/blog/en/podcast-data-art-data-visualisation/</v>
      </c>
      <c r="C909" t="str">
        <f>source_data[[#This Row],[article_title]]</f>
        <v>The essence of Data Art and Data Visualisation</v>
      </c>
      <c r="D909" t="str">
        <f>source_data[[#This Row],[concatenate]]</f>
        <v>interview;data-viz;inspiration;design;art</v>
      </c>
      <c r="E909">
        <f>source_data[[#This Row],[tag_count]]</f>
        <v>5</v>
      </c>
      <c r="F909" t="str" cm="1">
        <f t="array" ref="F909:J909">_xlfn.TEXTSPLIT(Table5[[#This Row],[concatenate]],";")</f>
        <v>interview</v>
      </c>
      <c r="G909" t="str">
        <v>data-viz</v>
      </c>
      <c r="H909" t="str">
        <v>inspiration</v>
      </c>
      <c r="I909" t="str">
        <v>design</v>
      </c>
      <c r="J909" t="str">
        <v>art</v>
      </c>
      <c r="Q909">
        <f>IF(ISBLANK(F909),-1,COUNTIF(all_tags[],F909)-COUNTIF(all_tags[category],F909))</f>
        <v>1</v>
      </c>
      <c r="R909">
        <f>IF(ISBLANK(G909),-1,COUNTIF(all_tags[],G909)-COUNTIF(all_tags[category],G909))</f>
        <v>1</v>
      </c>
      <c r="S909">
        <f>IF(ISBLANK(H909),-1,COUNTIF(all_tags[],H909)-COUNTIF(all_tags[category],H909))</f>
        <v>1</v>
      </c>
      <c r="T909">
        <f>IF(ISBLANK(I909),-1,COUNTIF(all_tags[],I909)-COUNTIF(all_tags[category],I909))</f>
        <v>1</v>
      </c>
      <c r="U909">
        <f>IF(ISBLANK(J909),-1,COUNTIF(all_tags[],J909)-COUNTIF(all_tags[category],J909))</f>
        <v>1</v>
      </c>
      <c r="V909">
        <f>IF(ISBLANK(K909),-1,COUNTIF(all_tags[],K909)-COUNTIF(all_tags[category],K909))</f>
        <v>-1</v>
      </c>
      <c r="W909">
        <f>IF(ISBLANK(L909),-1,COUNTIF(all_tags[],L909)-COUNTIF(all_tags[category],L909))</f>
        <v>-1</v>
      </c>
      <c r="X909">
        <f>IF(ISBLANK(M909),-1,COUNTIF(all_tags[],M909)-COUNTIF(all_tags[category],M909))</f>
        <v>-1</v>
      </c>
      <c r="Y909">
        <f>IF(ISBLANK(N909),-1,COUNTIF(all_tags[],N909)-COUNTIF(all_tags[category],N909))</f>
        <v>-1</v>
      </c>
      <c r="Z909">
        <f>IF(ISBLANK(O909),-1,COUNTIF(all_tags[],O909)-COUNTIF(all_tags[category],O909))</f>
        <v>-1</v>
      </c>
      <c r="AB909" t="str">
        <f>Table5[[#This Row],[link_id]]</f>
        <v>L01843</v>
      </c>
      <c r="AC909" s="5" t="str">
        <f>_xlfn.TEXTJOIN("#",TRUE,
IFERROR(VLOOKUP($F909,all_tags[format],1,FALSE),""),
IFERROR(VLOOKUP($G909,all_tags[format],1,FALSE),""),
IFERROR(VLOOKUP($H909,all_tags[format],1,FALSE),""),
IFERROR(VLOOKUP($I909,all_tags[format],1,FALSE),""),
IFERROR(VLOOKUP($J909,all_tags[format],1,FALSE),""),
IFERROR(VLOOKUP($K909,all_tags[format],1,FALSE),""),
IFERROR(VLOOKUP($L909,all_tags[format],1,FALSE),""),
IFERROR(VLOOKUP($M909,all_tags[format],1,FALSE),""),
IFERROR(VLOOKUP($N909,all_tags[format],1,FALSE),""),
IFERROR(VLOOKUP($O909,all_tags[format],1,FALSE),"")
)</f>
        <v>interview</v>
      </c>
      <c r="AD909" s="5" t="str">
        <f>_xlfn.TEXTJOIN("#",TRUE,
IFERROR(VLOOKUP($F909,all_tags[type],1,FALSE),""),
IFERROR(VLOOKUP($G909,all_tags[type],1,FALSE),""),
IFERROR(VLOOKUP($H909,all_tags[type],1,FALSE),""),
IFERROR(VLOOKUP($I909,all_tags[type],1,FALSE),""),
IFERROR(VLOOKUP($J909,all_tags[type],1,FALSE),""),
IFERROR(VLOOKUP($K909,all_tags[type],1,FALSE),""),
IFERROR(VLOOKUP($L909,all_tags[type],1,FALSE),""),
IFERROR(VLOOKUP($M909,all_tags[type],1,FALSE),""),
IFERROR(VLOOKUP($N909,all_tags[type],1,FALSE),""),
IFERROR(VLOOKUP($O909,all_tags[type],1,FALSE),"")
)</f>
        <v/>
      </c>
      <c r="AE909" s="5" t="str">
        <f>_xlfn.TEXTJOIN("#",TRUE,
IFERROR(VLOOKUP($F909,all_tags[level],1,FALSE),""),
IFERROR(VLOOKUP($G909,all_tags[level],1,FALSE),""),
IFERROR(VLOOKUP($H909,all_tags[level],1,FALSE),""),
IFERROR(VLOOKUP($I909,all_tags[level],1,FALSE),""),
IFERROR(VLOOKUP($J909,all_tags[level],1,FALSE),""),
IFERROR(VLOOKUP($K909,all_tags[level],1,FALSE),""),
IFERROR(VLOOKUP($L909,all_tags[level],1,FALSE),""),
IFERROR(VLOOKUP($M909,all_tags[level],1,FALSE),""),
IFERROR(VLOOKUP($N909,all_tags[level],1,FALSE),""),
IFERROR(VLOOKUP($O909,all_tags[level],1,FALSE),"")
)</f>
        <v/>
      </c>
      <c r="AF909" s="5" t="str">
        <f>_xlfn.TEXTJOIN("#",TRUE,
IFERROR(VLOOKUP($F909,all_tags[style],1,FALSE),""),
IFERROR(VLOOKUP($G909,all_tags[style],1,FALSE),""),
IFERROR(VLOOKUP($H909,all_tags[style],1,FALSE),""),
IFERROR(VLOOKUP($I909,all_tags[style],1,FALSE),""),
IFERROR(VLOOKUP($J909,all_tags[style],1,FALSE),""),
IFERROR(VLOOKUP($K909,all_tags[style],1,FALSE),""),
IFERROR(VLOOKUP($L909,all_tags[style],1,FALSE),""),
IFERROR(VLOOKUP($M909,all_tags[style],1,FALSE),""),
IFERROR(VLOOKUP($N909,all_tags[style],1,FALSE),""),
IFERROR(VLOOKUP($O909,all_tags[style],1,FALSE),"")
)</f>
        <v/>
      </c>
      <c r="AG909" s="5" t="str">
        <f>_xlfn.TEXTJOIN("#",TRUE,
IFERROR(VLOOKUP($F909,all_tags[theme],1,FALSE),""),
IFERROR(VLOOKUP($G909,all_tags[theme],1,FALSE),""),
IFERROR(VLOOKUP($H909,all_tags[theme],1,FALSE),""),
IFERROR(VLOOKUP($I909,all_tags[theme],1,FALSE),""),
IFERROR(VLOOKUP($J909,all_tags[theme],1,FALSE),""),
IFERROR(VLOOKUP($K909,all_tags[theme],1,FALSE),""),
IFERROR(VLOOKUP($L909,all_tags[theme],1,FALSE),""),
IFERROR(VLOOKUP($M909,all_tags[theme],1,FALSE),""),
IFERROR(VLOOKUP($N909,all_tags[theme],1,FALSE),""),
IFERROR(VLOOKUP($O909,all_tags[theme],1,FALSE),"")
)</f>
        <v>data-viz</v>
      </c>
      <c r="AH909" s="5" t="str">
        <f>_xlfn.TEXTJOIN("#",TRUE,
IFERROR(VLOOKUP($F909,all_tags[topic],1,FALSE),""),
IFERROR(VLOOKUP($G909,all_tags[topic],1,FALSE),""),
IFERROR(VLOOKUP($H909,all_tags[topic],1,FALSE),""),
IFERROR(VLOOKUP($I909,all_tags[topic],1,FALSE),""),
IFERROR(VLOOKUP($J909,all_tags[topic],1,FALSE),""),
IFERROR(VLOOKUP($K909,all_tags[topic],1,FALSE),""),
IFERROR(VLOOKUP($L909,all_tags[topic],1,FALSE),""),
IFERROR(VLOOKUP($M909,all_tags[topic],1,FALSE),""),
IFERROR(VLOOKUP($N909,all_tags[topic],1,FALSE),""),
IFERROR(VLOOKUP($O909,all_tags[topic],1,FALSE),"")
)</f>
        <v>design</v>
      </c>
      <c r="AI909" s="5" t="str">
        <f>_xlfn.TEXTJOIN("#",TRUE,
IFERROR(VLOOKUP($F909,all_tags[area],1,FALSE),""),
IFERROR(VLOOKUP($G909,all_tags[area],1,FALSE),""),
IFERROR(VLOOKUP($H909,all_tags[area],1,FALSE),""),
IFERROR(VLOOKUP($I909,all_tags[area],1,FALSE),""),
IFERROR(VLOOKUP($J909,all_tags[area],1,FALSE),""),
IFERROR(VLOOKUP($K909,all_tags[area],1,FALSE),""),
IFERROR(VLOOKUP($L909,all_tags[area],1,FALSE),""),
IFERROR(VLOOKUP($M909,all_tags[area],1,FALSE),""),
IFERROR(VLOOKUP($N909,all_tags[area],1,FALSE),""),
IFERROR(VLOOKUP($O909,all_tags[area],1,FALSE),"")
)</f>
        <v/>
      </c>
      <c r="AJ909" s="5" t="str">
        <f>_xlfn.TEXTJOIN("#",TRUE,
IFERROR(VLOOKUP($F909,all_tags[technology],1,FALSE),""),
IFERROR(VLOOKUP($G909,all_tags[technology],1,FALSE),""),
IFERROR(VLOOKUP($H909,all_tags[technology],1,FALSE),""),
IFERROR(VLOOKUP($I909,all_tags[technology],1,FALSE),""),
IFERROR(VLOOKUP($J909,all_tags[technology],1,FALSE),""),
IFERROR(VLOOKUP($K909,all_tags[technology],1,FALSE),""),
IFERROR(VLOOKUP($L909,all_tags[technology],1,FALSE),""),
IFERROR(VLOOKUP($M909,all_tags[technology],1,FALSE),""),
IFERROR(VLOOKUP($N909,all_tags[technology],1,FALSE),""),
IFERROR(VLOOKUP($O909,all_tags[technology],1,FALSE),"")
)</f>
        <v/>
      </c>
      <c r="AK909" s="5" t="str">
        <f>_xlfn.TEXTJOIN("#",TRUE,
IFERROR(VLOOKUP($F909,all_tags[other],1,FALSE),""),
IFERROR(VLOOKUP($G909,all_tags[other],1,FALSE),""),
IFERROR(VLOOKUP($H909,all_tags[other],1,FALSE),""),
IFERROR(VLOOKUP($I909,all_tags[other],1,FALSE),""),
IFERROR(VLOOKUP($J909,all_tags[other],1,FALSE),""),
IFERROR(VLOOKUP($K909,all_tags[other],1,FALSE),""),
IFERROR(VLOOKUP($L909,all_tags[other],1,FALSE),""),
IFERROR(VLOOKUP($M909,all_tags[other],1,FALSE),""),
IFERROR(VLOOKUP($N909,all_tags[other],1,FALSE),""),
IFERROR(VLOOKUP($O909,all_tags[other],1,FALSE),"")
)</f>
        <v>inspiration#art</v>
      </c>
      <c r="AL909" t="str">
        <f t="shared" si="14"/>
        <v>interview;data-viz;design;inspiration;art</v>
      </c>
    </row>
    <row r="910" spans="1:38" x14ac:dyDescent="0.25">
      <c r="A910" t="str">
        <f>source_data[[#This Row],[link_id]]</f>
        <v>L01844</v>
      </c>
      <c r="B910" t="str">
        <f>source_data[[#This Row],[link]]</f>
        <v>https://cloud.google.com/solutions/machine-learning/mlops-continuous-delivery-and-automation-pipelines-in-machine-learning</v>
      </c>
      <c r="C910" t="str">
        <f>source_data[[#This Row],[article_title]]</f>
        <v>MLOps: Continuous delivery and automation pipelines in machine learning</v>
      </c>
      <c r="D910" t="str">
        <f>source_data[[#This Row],[concatenate]]</f>
        <v>site;docs;methodology;process;ml;mlops;ops</v>
      </c>
      <c r="E910">
        <f>source_data[[#This Row],[tag_count]]</f>
        <v>5</v>
      </c>
      <c r="F910" t="str" cm="1">
        <f t="array" ref="F910:L910">_xlfn.TEXTSPLIT(Table5[[#This Row],[concatenate]],";")</f>
        <v>site</v>
      </c>
      <c r="G910" t="str">
        <v>docs</v>
      </c>
      <c r="H910" t="str">
        <v>methodology</v>
      </c>
      <c r="I910" t="str">
        <v>process</v>
      </c>
      <c r="J910" t="str">
        <v>ml</v>
      </c>
      <c r="K910" t="str">
        <v>mlops</v>
      </c>
      <c r="L910" t="str">
        <v>ops</v>
      </c>
      <c r="Q910">
        <f>IF(ISBLANK(F910),-1,COUNTIF(all_tags[],F910)-COUNTIF(all_tags[category],F910))</f>
        <v>1</v>
      </c>
      <c r="R910">
        <f>IF(ISBLANK(G910),-1,COUNTIF(all_tags[],G910)-COUNTIF(all_tags[category],G910))</f>
        <v>1</v>
      </c>
      <c r="S910">
        <f>IF(ISBLANK(H910),-1,COUNTIF(all_tags[],H910)-COUNTIF(all_tags[category],H910))</f>
        <v>1</v>
      </c>
      <c r="T910">
        <f>IF(ISBLANK(I910),-1,COUNTIF(all_tags[],I910)-COUNTIF(all_tags[category],I910))</f>
        <v>1</v>
      </c>
      <c r="U910">
        <f>IF(ISBLANK(J910),-1,COUNTIF(all_tags[],J910)-COUNTIF(all_tags[category],J910))</f>
        <v>1</v>
      </c>
      <c r="V910">
        <f>IF(ISBLANK(K910),-1,COUNTIF(all_tags[],K910)-COUNTIF(all_tags[category],K910))</f>
        <v>1</v>
      </c>
      <c r="W910">
        <f>IF(ISBLANK(L910),-1,COUNTIF(all_tags[],L910)-COUNTIF(all_tags[category],L910))</f>
        <v>1</v>
      </c>
      <c r="X910">
        <f>IF(ISBLANK(M910),-1,COUNTIF(all_tags[],M910)-COUNTIF(all_tags[category],M910))</f>
        <v>-1</v>
      </c>
      <c r="Y910">
        <f>IF(ISBLANK(N910),-1,COUNTIF(all_tags[],N910)-COUNTIF(all_tags[category],N910))</f>
        <v>-1</v>
      </c>
      <c r="Z910">
        <f>IF(ISBLANK(O910),-1,COUNTIF(all_tags[],O910)-COUNTIF(all_tags[category],O910))</f>
        <v>-1</v>
      </c>
      <c r="AB910" t="str">
        <f>Table5[[#This Row],[link_id]]</f>
        <v>L01844</v>
      </c>
      <c r="AC910" s="5" t="str">
        <f>_xlfn.TEXTJOIN("#",TRUE,
IFERROR(VLOOKUP($F910,all_tags[format],1,FALSE),""),
IFERROR(VLOOKUP($G910,all_tags[format],1,FALSE),""),
IFERROR(VLOOKUP($H910,all_tags[format],1,FALSE),""),
IFERROR(VLOOKUP($I910,all_tags[format],1,FALSE),""),
IFERROR(VLOOKUP($J910,all_tags[format],1,FALSE),""),
IFERROR(VLOOKUP($K910,all_tags[format],1,FALSE),""),
IFERROR(VLOOKUP($L910,all_tags[format],1,FALSE),""),
IFERROR(VLOOKUP($M910,all_tags[format],1,FALSE),""),
IFERROR(VLOOKUP($N910,all_tags[format],1,FALSE),""),
IFERROR(VLOOKUP($O910,all_tags[format],1,FALSE),"")
)</f>
        <v>site</v>
      </c>
      <c r="AD910" s="5" t="str">
        <f>_xlfn.TEXTJOIN("#",TRUE,
IFERROR(VLOOKUP($F910,all_tags[type],1,FALSE),""),
IFERROR(VLOOKUP($G910,all_tags[type],1,FALSE),""),
IFERROR(VLOOKUP($H910,all_tags[type],1,FALSE),""),
IFERROR(VLOOKUP($I910,all_tags[type],1,FALSE),""),
IFERROR(VLOOKUP($J910,all_tags[type],1,FALSE),""),
IFERROR(VLOOKUP($K910,all_tags[type],1,FALSE),""),
IFERROR(VLOOKUP($L910,all_tags[type],1,FALSE),""),
IFERROR(VLOOKUP($M910,all_tags[type],1,FALSE),""),
IFERROR(VLOOKUP($N910,all_tags[type],1,FALSE),""),
IFERROR(VLOOKUP($O910,all_tags[type],1,FALSE),"")
)</f>
        <v>docs</v>
      </c>
      <c r="AE910" s="5" t="str">
        <f>_xlfn.TEXTJOIN("#",TRUE,
IFERROR(VLOOKUP($F910,all_tags[level],1,FALSE),""),
IFERROR(VLOOKUP($G910,all_tags[level],1,FALSE),""),
IFERROR(VLOOKUP($H910,all_tags[level],1,FALSE),""),
IFERROR(VLOOKUP($I910,all_tags[level],1,FALSE),""),
IFERROR(VLOOKUP($J910,all_tags[level],1,FALSE),""),
IFERROR(VLOOKUP($K910,all_tags[level],1,FALSE),""),
IFERROR(VLOOKUP($L910,all_tags[level],1,FALSE),""),
IFERROR(VLOOKUP($M910,all_tags[level],1,FALSE),""),
IFERROR(VLOOKUP($N910,all_tags[level],1,FALSE),""),
IFERROR(VLOOKUP($O910,all_tags[level],1,FALSE),"")
)</f>
        <v/>
      </c>
      <c r="AF910" s="5" t="str">
        <f>_xlfn.TEXTJOIN("#",TRUE,
IFERROR(VLOOKUP($F910,all_tags[style],1,FALSE),""),
IFERROR(VLOOKUP($G910,all_tags[style],1,FALSE),""),
IFERROR(VLOOKUP($H910,all_tags[style],1,FALSE),""),
IFERROR(VLOOKUP($I910,all_tags[style],1,FALSE),""),
IFERROR(VLOOKUP($J910,all_tags[style],1,FALSE),""),
IFERROR(VLOOKUP($K910,all_tags[style],1,FALSE),""),
IFERROR(VLOOKUP($L910,all_tags[style],1,FALSE),""),
IFERROR(VLOOKUP($M910,all_tags[style],1,FALSE),""),
IFERROR(VLOOKUP($N910,all_tags[style],1,FALSE),""),
IFERROR(VLOOKUP($O910,all_tags[style],1,FALSE),"")
)</f>
        <v/>
      </c>
      <c r="AG910" s="5" t="str">
        <f>_xlfn.TEXTJOIN("#",TRUE,
IFERROR(VLOOKUP($F910,all_tags[theme],1,FALSE),""),
IFERROR(VLOOKUP($G910,all_tags[theme],1,FALSE),""),
IFERROR(VLOOKUP($H910,all_tags[theme],1,FALSE),""),
IFERROR(VLOOKUP($I910,all_tags[theme],1,FALSE),""),
IFERROR(VLOOKUP($J910,all_tags[theme],1,FALSE),""),
IFERROR(VLOOKUP($K910,all_tags[theme],1,FALSE),""),
IFERROR(VLOOKUP($L910,all_tags[theme],1,FALSE),""),
IFERROR(VLOOKUP($M910,all_tags[theme],1,FALSE),""),
IFERROR(VLOOKUP($N910,all_tags[theme],1,FALSE),""),
IFERROR(VLOOKUP($O910,all_tags[theme],1,FALSE),"")
)</f>
        <v/>
      </c>
      <c r="AH910" s="5" t="str">
        <f>_xlfn.TEXTJOIN("#",TRUE,
IFERROR(VLOOKUP($F910,all_tags[topic],1,FALSE),""),
IFERROR(VLOOKUP($G910,all_tags[topic],1,FALSE),""),
IFERROR(VLOOKUP($H910,all_tags[topic],1,FALSE),""),
IFERROR(VLOOKUP($I910,all_tags[topic],1,FALSE),""),
IFERROR(VLOOKUP($J910,all_tags[topic],1,FALSE),""),
IFERROR(VLOOKUP($K910,all_tags[topic],1,FALSE),""),
IFERROR(VLOOKUP($L910,all_tags[topic],1,FALSE),""),
IFERROR(VLOOKUP($M910,all_tags[topic],1,FALSE),""),
IFERROR(VLOOKUP($N910,all_tags[topic],1,FALSE),""),
IFERROR(VLOOKUP($O910,all_tags[topic],1,FALSE),"")
)</f>
        <v>methodology#process</v>
      </c>
      <c r="AI910" s="5" t="str">
        <f>_xlfn.TEXTJOIN("#",TRUE,
IFERROR(VLOOKUP($F910,all_tags[area],1,FALSE),""),
IFERROR(VLOOKUP($G910,all_tags[area],1,FALSE),""),
IFERROR(VLOOKUP($H910,all_tags[area],1,FALSE),""),
IFERROR(VLOOKUP($I910,all_tags[area],1,FALSE),""),
IFERROR(VLOOKUP($J910,all_tags[area],1,FALSE),""),
IFERROR(VLOOKUP($K910,all_tags[area],1,FALSE),""),
IFERROR(VLOOKUP($L910,all_tags[area],1,FALSE),""),
IFERROR(VLOOKUP($M910,all_tags[area],1,FALSE),""),
IFERROR(VLOOKUP($N910,all_tags[area],1,FALSE),""),
IFERROR(VLOOKUP($O910,all_tags[area],1,FALSE),"")
)</f>
        <v>ml#mlops#ops</v>
      </c>
      <c r="AJ910" s="5" t="str">
        <f>_xlfn.TEXTJOIN("#",TRUE,
IFERROR(VLOOKUP($F910,all_tags[technology],1,FALSE),""),
IFERROR(VLOOKUP($G910,all_tags[technology],1,FALSE),""),
IFERROR(VLOOKUP($H910,all_tags[technology],1,FALSE),""),
IFERROR(VLOOKUP($I910,all_tags[technology],1,FALSE),""),
IFERROR(VLOOKUP($J910,all_tags[technology],1,FALSE),""),
IFERROR(VLOOKUP($K910,all_tags[technology],1,FALSE),""),
IFERROR(VLOOKUP($L910,all_tags[technology],1,FALSE),""),
IFERROR(VLOOKUP($M910,all_tags[technology],1,FALSE),""),
IFERROR(VLOOKUP($N910,all_tags[technology],1,FALSE),""),
IFERROR(VLOOKUP($O910,all_tags[technology],1,FALSE),"")
)</f>
        <v/>
      </c>
      <c r="AK910" s="5" t="str">
        <f>_xlfn.TEXTJOIN("#",TRUE,
IFERROR(VLOOKUP($F910,all_tags[other],1,FALSE),""),
IFERROR(VLOOKUP($G910,all_tags[other],1,FALSE),""),
IFERROR(VLOOKUP($H910,all_tags[other],1,FALSE),""),
IFERROR(VLOOKUP($I910,all_tags[other],1,FALSE),""),
IFERROR(VLOOKUP($J910,all_tags[other],1,FALSE),""),
IFERROR(VLOOKUP($K910,all_tags[other],1,FALSE),""),
IFERROR(VLOOKUP($L910,all_tags[other],1,FALSE),""),
IFERROR(VLOOKUP($M910,all_tags[other],1,FALSE),""),
IFERROR(VLOOKUP($N910,all_tags[other],1,FALSE),""),
IFERROR(VLOOKUP($O910,all_tags[other],1,FALSE),"")
)</f>
        <v/>
      </c>
      <c r="AL910" t="str">
        <f t="shared" si="14"/>
        <v>site;docs;methodology;process;ml;mlops;ops</v>
      </c>
    </row>
    <row r="911" spans="1:38" x14ac:dyDescent="0.25">
      <c r="A911" t="str">
        <f>source_data[[#This Row],[link_id]]</f>
        <v>L01845</v>
      </c>
      <c r="B911" t="str">
        <f>source_data[[#This Row],[link]]</f>
        <v>https://www.nodebox.net/node/</v>
      </c>
      <c r="C911" t="str">
        <f>source_data[[#This Row],[article_title]]</f>
        <v>Meet NodeBox 3.</v>
      </c>
      <c r="D911" t="str">
        <f>source_data[[#This Row],[concatenate]]</f>
        <v>app;data-viz;tool;design</v>
      </c>
      <c r="E911">
        <f>source_data[[#This Row],[tag_count]]</f>
        <v>4</v>
      </c>
      <c r="F911" t="str" cm="1">
        <f t="array" ref="F911:I911">_xlfn.TEXTSPLIT(Table5[[#This Row],[concatenate]],";")</f>
        <v>app</v>
      </c>
      <c r="G911" t="str">
        <v>data-viz</v>
      </c>
      <c r="H911" t="str">
        <v>tool</v>
      </c>
      <c r="I911" t="str">
        <v>design</v>
      </c>
      <c r="Q911">
        <f>IF(ISBLANK(F911),-1,COUNTIF(all_tags[],F911)-COUNTIF(all_tags[category],F911))</f>
        <v>1</v>
      </c>
      <c r="R911">
        <f>IF(ISBLANK(G911),-1,COUNTIF(all_tags[],G911)-COUNTIF(all_tags[category],G911))</f>
        <v>1</v>
      </c>
      <c r="S911">
        <f>IF(ISBLANK(H911),-1,COUNTIF(all_tags[],H911)-COUNTIF(all_tags[category],H911))</f>
        <v>1</v>
      </c>
      <c r="T911">
        <f>IF(ISBLANK(I911),-1,COUNTIF(all_tags[],I911)-COUNTIF(all_tags[category],I911))</f>
        <v>1</v>
      </c>
      <c r="U911">
        <f>IF(ISBLANK(J911),-1,COUNTIF(all_tags[],J911)-COUNTIF(all_tags[category],J911))</f>
        <v>-1</v>
      </c>
      <c r="V911">
        <f>IF(ISBLANK(K911),-1,COUNTIF(all_tags[],K911)-COUNTIF(all_tags[category],K911))</f>
        <v>-1</v>
      </c>
      <c r="W911">
        <f>IF(ISBLANK(L911),-1,COUNTIF(all_tags[],L911)-COUNTIF(all_tags[category],L911))</f>
        <v>-1</v>
      </c>
      <c r="X911">
        <f>IF(ISBLANK(M911),-1,COUNTIF(all_tags[],M911)-COUNTIF(all_tags[category],M911))</f>
        <v>-1</v>
      </c>
      <c r="Y911">
        <f>IF(ISBLANK(N911),-1,COUNTIF(all_tags[],N911)-COUNTIF(all_tags[category],N911))</f>
        <v>-1</v>
      </c>
      <c r="Z911">
        <f>IF(ISBLANK(O911),-1,COUNTIF(all_tags[],O911)-COUNTIF(all_tags[category],O911))</f>
        <v>-1</v>
      </c>
      <c r="AB911" t="str">
        <f>Table5[[#This Row],[link_id]]</f>
        <v>L01845</v>
      </c>
      <c r="AC911" s="5" t="str">
        <f>_xlfn.TEXTJOIN("#",TRUE,
IFERROR(VLOOKUP($F911,all_tags[format],1,FALSE),""),
IFERROR(VLOOKUP($G911,all_tags[format],1,FALSE),""),
IFERROR(VLOOKUP($H911,all_tags[format],1,FALSE),""),
IFERROR(VLOOKUP($I911,all_tags[format],1,FALSE),""),
IFERROR(VLOOKUP($J911,all_tags[format],1,FALSE),""),
IFERROR(VLOOKUP($K911,all_tags[format],1,FALSE),""),
IFERROR(VLOOKUP($L911,all_tags[format],1,FALSE),""),
IFERROR(VLOOKUP($M911,all_tags[format],1,FALSE),""),
IFERROR(VLOOKUP($N911,all_tags[format],1,FALSE),""),
IFERROR(VLOOKUP($O911,all_tags[format],1,FALSE),"")
)</f>
        <v>app</v>
      </c>
      <c r="AD911" s="5" t="str">
        <f>_xlfn.TEXTJOIN("#",TRUE,
IFERROR(VLOOKUP($F911,all_tags[type],1,FALSE),""),
IFERROR(VLOOKUP($G911,all_tags[type],1,FALSE),""),
IFERROR(VLOOKUP($H911,all_tags[type],1,FALSE),""),
IFERROR(VLOOKUP($I911,all_tags[type],1,FALSE),""),
IFERROR(VLOOKUP($J911,all_tags[type],1,FALSE),""),
IFERROR(VLOOKUP($K911,all_tags[type],1,FALSE),""),
IFERROR(VLOOKUP($L911,all_tags[type],1,FALSE),""),
IFERROR(VLOOKUP($M911,all_tags[type],1,FALSE),""),
IFERROR(VLOOKUP($N911,all_tags[type],1,FALSE),""),
IFERROR(VLOOKUP($O911,all_tags[type],1,FALSE),"")
)</f>
        <v/>
      </c>
      <c r="AE911" s="5" t="str">
        <f>_xlfn.TEXTJOIN("#",TRUE,
IFERROR(VLOOKUP($F911,all_tags[level],1,FALSE),""),
IFERROR(VLOOKUP($G911,all_tags[level],1,FALSE),""),
IFERROR(VLOOKUP($H911,all_tags[level],1,FALSE),""),
IFERROR(VLOOKUP($I911,all_tags[level],1,FALSE),""),
IFERROR(VLOOKUP($J911,all_tags[level],1,FALSE),""),
IFERROR(VLOOKUP($K911,all_tags[level],1,FALSE),""),
IFERROR(VLOOKUP($L911,all_tags[level],1,FALSE),""),
IFERROR(VLOOKUP($M911,all_tags[level],1,FALSE),""),
IFERROR(VLOOKUP($N911,all_tags[level],1,FALSE),""),
IFERROR(VLOOKUP($O911,all_tags[level],1,FALSE),"")
)</f>
        <v/>
      </c>
      <c r="AF911" s="5" t="str">
        <f>_xlfn.TEXTJOIN("#",TRUE,
IFERROR(VLOOKUP($F911,all_tags[style],1,FALSE),""),
IFERROR(VLOOKUP($G911,all_tags[style],1,FALSE),""),
IFERROR(VLOOKUP($H911,all_tags[style],1,FALSE),""),
IFERROR(VLOOKUP($I911,all_tags[style],1,FALSE),""),
IFERROR(VLOOKUP($J911,all_tags[style],1,FALSE),""),
IFERROR(VLOOKUP($K911,all_tags[style],1,FALSE),""),
IFERROR(VLOOKUP($L911,all_tags[style],1,FALSE),""),
IFERROR(VLOOKUP($M911,all_tags[style],1,FALSE),""),
IFERROR(VLOOKUP($N911,all_tags[style],1,FALSE),""),
IFERROR(VLOOKUP($O911,all_tags[style],1,FALSE),"")
)</f>
        <v/>
      </c>
      <c r="AG911" s="5" t="str">
        <f>_xlfn.TEXTJOIN("#",TRUE,
IFERROR(VLOOKUP($F911,all_tags[theme],1,FALSE),""),
IFERROR(VLOOKUP($G911,all_tags[theme],1,FALSE),""),
IFERROR(VLOOKUP($H911,all_tags[theme],1,FALSE),""),
IFERROR(VLOOKUP($I911,all_tags[theme],1,FALSE),""),
IFERROR(VLOOKUP($J911,all_tags[theme],1,FALSE),""),
IFERROR(VLOOKUP($K911,all_tags[theme],1,FALSE),""),
IFERROR(VLOOKUP($L911,all_tags[theme],1,FALSE),""),
IFERROR(VLOOKUP($M911,all_tags[theme],1,FALSE),""),
IFERROR(VLOOKUP($N911,all_tags[theme],1,FALSE),""),
IFERROR(VLOOKUP($O911,all_tags[theme],1,FALSE),"")
)</f>
        <v>data-viz</v>
      </c>
      <c r="AH911" s="5" t="str">
        <f>_xlfn.TEXTJOIN("#",TRUE,
IFERROR(VLOOKUP($F911,all_tags[topic],1,FALSE),""),
IFERROR(VLOOKUP($G911,all_tags[topic],1,FALSE),""),
IFERROR(VLOOKUP($H911,all_tags[topic],1,FALSE),""),
IFERROR(VLOOKUP($I911,all_tags[topic],1,FALSE),""),
IFERROR(VLOOKUP($J911,all_tags[topic],1,FALSE),""),
IFERROR(VLOOKUP($K911,all_tags[topic],1,FALSE),""),
IFERROR(VLOOKUP($L911,all_tags[topic],1,FALSE),""),
IFERROR(VLOOKUP($M911,all_tags[topic],1,FALSE),""),
IFERROR(VLOOKUP($N911,all_tags[topic],1,FALSE),""),
IFERROR(VLOOKUP($O911,all_tags[topic],1,FALSE),"")
)</f>
        <v>tool#design</v>
      </c>
      <c r="AI911" s="5" t="str">
        <f>_xlfn.TEXTJOIN("#",TRUE,
IFERROR(VLOOKUP($F911,all_tags[area],1,FALSE),""),
IFERROR(VLOOKUP($G911,all_tags[area],1,FALSE),""),
IFERROR(VLOOKUP($H911,all_tags[area],1,FALSE),""),
IFERROR(VLOOKUP($I911,all_tags[area],1,FALSE),""),
IFERROR(VLOOKUP($J911,all_tags[area],1,FALSE),""),
IFERROR(VLOOKUP($K911,all_tags[area],1,FALSE),""),
IFERROR(VLOOKUP($L911,all_tags[area],1,FALSE),""),
IFERROR(VLOOKUP($M911,all_tags[area],1,FALSE),""),
IFERROR(VLOOKUP($N911,all_tags[area],1,FALSE),""),
IFERROR(VLOOKUP($O911,all_tags[area],1,FALSE),"")
)</f>
        <v/>
      </c>
      <c r="AJ911" s="5" t="str">
        <f>_xlfn.TEXTJOIN("#",TRUE,
IFERROR(VLOOKUP($F911,all_tags[technology],1,FALSE),""),
IFERROR(VLOOKUP($G911,all_tags[technology],1,FALSE),""),
IFERROR(VLOOKUP($H911,all_tags[technology],1,FALSE),""),
IFERROR(VLOOKUP($I911,all_tags[technology],1,FALSE),""),
IFERROR(VLOOKUP($J911,all_tags[technology],1,FALSE),""),
IFERROR(VLOOKUP($K911,all_tags[technology],1,FALSE),""),
IFERROR(VLOOKUP($L911,all_tags[technology],1,FALSE),""),
IFERROR(VLOOKUP($M911,all_tags[technology],1,FALSE),""),
IFERROR(VLOOKUP($N911,all_tags[technology],1,FALSE),""),
IFERROR(VLOOKUP($O911,all_tags[technology],1,FALSE),"")
)</f>
        <v/>
      </c>
      <c r="AK911" s="5" t="str">
        <f>_xlfn.TEXTJOIN("#",TRUE,
IFERROR(VLOOKUP($F911,all_tags[other],1,FALSE),""),
IFERROR(VLOOKUP($G911,all_tags[other],1,FALSE),""),
IFERROR(VLOOKUP($H911,all_tags[other],1,FALSE),""),
IFERROR(VLOOKUP($I911,all_tags[other],1,FALSE),""),
IFERROR(VLOOKUP($J911,all_tags[other],1,FALSE),""),
IFERROR(VLOOKUP($K911,all_tags[other],1,FALSE),""),
IFERROR(VLOOKUP($L911,all_tags[other],1,FALSE),""),
IFERROR(VLOOKUP($M911,all_tags[other],1,FALSE),""),
IFERROR(VLOOKUP($N911,all_tags[other],1,FALSE),""),
IFERROR(VLOOKUP($O911,all_tags[other],1,FALSE),"")
)</f>
        <v/>
      </c>
      <c r="AL911" t="str">
        <f t="shared" si="14"/>
        <v>app;data-viz;tool;design</v>
      </c>
    </row>
    <row r="912" spans="1:38" x14ac:dyDescent="0.25">
      <c r="A912" t="str">
        <f>source_data[[#This Row],[link_id]]</f>
        <v>L01846</v>
      </c>
      <c r="B912" t="str">
        <f>source_data[[#This Row],[link]]</f>
        <v>https://datavis.blog/2020/10/12/creating-charts-within-a-hexmap/</v>
      </c>
      <c r="C912" t="str">
        <f>source_data[[#This Row],[article_title]]</f>
        <v>Creating Charts within a Hexmap</v>
      </c>
      <c r="D912" t="str">
        <f>source_data[[#This Row],[concatenate]]</f>
        <v>post;data-viz;design;process;method</v>
      </c>
      <c r="E912">
        <f>source_data[[#This Row],[tag_count]]</f>
        <v>4</v>
      </c>
      <c r="F912" t="str" cm="1">
        <f t="array" ref="F912:J912">_xlfn.TEXTSPLIT(Table5[[#This Row],[concatenate]],";")</f>
        <v>post</v>
      </c>
      <c r="G912" t="str">
        <v>data-viz</v>
      </c>
      <c r="H912" t="str">
        <v>design</v>
      </c>
      <c r="I912" t="str">
        <v>process</v>
      </c>
      <c r="J912" t="str">
        <v>method</v>
      </c>
      <c r="Q912">
        <f>IF(ISBLANK(F912),-1,COUNTIF(all_tags[],F912)-COUNTIF(all_tags[category],F912))</f>
        <v>1</v>
      </c>
      <c r="R912">
        <f>IF(ISBLANK(G912),-1,COUNTIF(all_tags[],G912)-COUNTIF(all_tags[category],G912))</f>
        <v>1</v>
      </c>
      <c r="S912">
        <f>IF(ISBLANK(H912),-1,COUNTIF(all_tags[],H912)-COUNTIF(all_tags[category],H912))</f>
        <v>1</v>
      </c>
      <c r="T912">
        <f>IF(ISBLANK(I912),-1,COUNTIF(all_tags[],I912)-COUNTIF(all_tags[category],I912))</f>
        <v>1</v>
      </c>
      <c r="U912">
        <f>IF(ISBLANK(J912),-1,COUNTIF(all_tags[],J912)-COUNTIF(all_tags[category],J912))</f>
        <v>1</v>
      </c>
      <c r="V912">
        <f>IF(ISBLANK(K912),-1,COUNTIF(all_tags[],K912)-COUNTIF(all_tags[category],K912))</f>
        <v>-1</v>
      </c>
      <c r="W912">
        <f>IF(ISBLANK(L912),-1,COUNTIF(all_tags[],L912)-COUNTIF(all_tags[category],L912))</f>
        <v>-1</v>
      </c>
      <c r="X912">
        <f>IF(ISBLANK(M912),-1,COUNTIF(all_tags[],M912)-COUNTIF(all_tags[category],M912))</f>
        <v>-1</v>
      </c>
      <c r="Y912">
        <f>IF(ISBLANK(N912),-1,COUNTIF(all_tags[],N912)-COUNTIF(all_tags[category],N912))</f>
        <v>-1</v>
      </c>
      <c r="Z912">
        <f>IF(ISBLANK(O912),-1,COUNTIF(all_tags[],O912)-COUNTIF(all_tags[category],O912))</f>
        <v>-1</v>
      </c>
      <c r="AB912" t="str">
        <f>Table5[[#This Row],[link_id]]</f>
        <v>L01846</v>
      </c>
      <c r="AC912" s="5" t="str">
        <f>_xlfn.TEXTJOIN("#",TRUE,
IFERROR(VLOOKUP($F912,all_tags[format],1,FALSE),""),
IFERROR(VLOOKUP($G912,all_tags[format],1,FALSE),""),
IFERROR(VLOOKUP($H912,all_tags[format],1,FALSE),""),
IFERROR(VLOOKUP($I912,all_tags[format],1,FALSE),""),
IFERROR(VLOOKUP($J912,all_tags[format],1,FALSE),""),
IFERROR(VLOOKUP($K912,all_tags[format],1,FALSE),""),
IFERROR(VLOOKUP($L912,all_tags[format],1,FALSE),""),
IFERROR(VLOOKUP($M912,all_tags[format],1,FALSE),""),
IFERROR(VLOOKUP($N912,all_tags[format],1,FALSE),""),
IFERROR(VLOOKUP($O912,all_tags[format],1,FALSE),"")
)</f>
        <v>post</v>
      </c>
      <c r="AD912" s="5" t="str">
        <f>_xlfn.TEXTJOIN("#",TRUE,
IFERROR(VLOOKUP($F912,all_tags[type],1,FALSE),""),
IFERROR(VLOOKUP($G912,all_tags[type],1,FALSE),""),
IFERROR(VLOOKUP($H912,all_tags[type],1,FALSE),""),
IFERROR(VLOOKUP($I912,all_tags[type],1,FALSE),""),
IFERROR(VLOOKUP($J912,all_tags[type],1,FALSE),""),
IFERROR(VLOOKUP($K912,all_tags[type],1,FALSE),""),
IFERROR(VLOOKUP($L912,all_tags[type],1,FALSE),""),
IFERROR(VLOOKUP($M912,all_tags[type],1,FALSE),""),
IFERROR(VLOOKUP($N912,all_tags[type],1,FALSE),""),
IFERROR(VLOOKUP($O912,all_tags[type],1,FALSE),"")
)</f>
        <v/>
      </c>
      <c r="AE912" s="5" t="str">
        <f>_xlfn.TEXTJOIN("#",TRUE,
IFERROR(VLOOKUP($F912,all_tags[level],1,FALSE),""),
IFERROR(VLOOKUP($G912,all_tags[level],1,FALSE),""),
IFERROR(VLOOKUP($H912,all_tags[level],1,FALSE),""),
IFERROR(VLOOKUP($I912,all_tags[level],1,FALSE),""),
IFERROR(VLOOKUP($J912,all_tags[level],1,FALSE),""),
IFERROR(VLOOKUP($K912,all_tags[level],1,FALSE),""),
IFERROR(VLOOKUP($L912,all_tags[level],1,FALSE),""),
IFERROR(VLOOKUP($M912,all_tags[level],1,FALSE),""),
IFERROR(VLOOKUP($N912,all_tags[level],1,FALSE),""),
IFERROR(VLOOKUP($O912,all_tags[level],1,FALSE),"")
)</f>
        <v/>
      </c>
      <c r="AF912" s="5" t="str">
        <f>_xlfn.TEXTJOIN("#",TRUE,
IFERROR(VLOOKUP($F912,all_tags[style],1,FALSE),""),
IFERROR(VLOOKUP($G912,all_tags[style],1,FALSE),""),
IFERROR(VLOOKUP($H912,all_tags[style],1,FALSE),""),
IFERROR(VLOOKUP($I912,all_tags[style],1,FALSE),""),
IFERROR(VLOOKUP($J912,all_tags[style],1,FALSE),""),
IFERROR(VLOOKUP($K912,all_tags[style],1,FALSE),""),
IFERROR(VLOOKUP($L912,all_tags[style],1,FALSE),""),
IFERROR(VLOOKUP($M912,all_tags[style],1,FALSE),""),
IFERROR(VLOOKUP($N912,all_tags[style],1,FALSE),""),
IFERROR(VLOOKUP($O912,all_tags[style],1,FALSE),"")
)</f>
        <v/>
      </c>
      <c r="AG912" s="5" t="str">
        <f>_xlfn.TEXTJOIN("#",TRUE,
IFERROR(VLOOKUP($F912,all_tags[theme],1,FALSE),""),
IFERROR(VLOOKUP($G912,all_tags[theme],1,FALSE),""),
IFERROR(VLOOKUP($H912,all_tags[theme],1,FALSE),""),
IFERROR(VLOOKUP($I912,all_tags[theme],1,FALSE),""),
IFERROR(VLOOKUP($J912,all_tags[theme],1,FALSE),""),
IFERROR(VLOOKUP($K912,all_tags[theme],1,FALSE),""),
IFERROR(VLOOKUP($L912,all_tags[theme],1,FALSE),""),
IFERROR(VLOOKUP($M912,all_tags[theme],1,FALSE),""),
IFERROR(VLOOKUP($N912,all_tags[theme],1,FALSE),""),
IFERROR(VLOOKUP($O912,all_tags[theme],1,FALSE),"")
)</f>
        <v>data-viz</v>
      </c>
      <c r="AH912" s="5" t="str">
        <f>_xlfn.TEXTJOIN("#",TRUE,
IFERROR(VLOOKUP($F912,all_tags[topic],1,FALSE),""),
IFERROR(VLOOKUP($G912,all_tags[topic],1,FALSE),""),
IFERROR(VLOOKUP($H912,all_tags[topic],1,FALSE),""),
IFERROR(VLOOKUP($I912,all_tags[topic],1,FALSE),""),
IFERROR(VLOOKUP($J912,all_tags[topic],1,FALSE),""),
IFERROR(VLOOKUP($K912,all_tags[topic],1,FALSE),""),
IFERROR(VLOOKUP($L912,all_tags[topic],1,FALSE),""),
IFERROR(VLOOKUP($M912,all_tags[topic],1,FALSE),""),
IFERROR(VLOOKUP($N912,all_tags[topic],1,FALSE),""),
IFERROR(VLOOKUP($O912,all_tags[topic],1,FALSE),"")
)</f>
        <v>design#process#method</v>
      </c>
      <c r="AI912" s="5" t="str">
        <f>_xlfn.TEXTJOIN("#",TRUE,
IFERROR(VLOOKUP($F912,all_tags[area],1,FALSE),""),
IFERROR(VLOOKUP($G912,all_tags[area],1,FALSE),""),
IFERROR(VLOOKUP($H912,all_tags[area],1,FALSE),""),
IFERROR(VLOOKUP($I912,all_tags[area],1,FALSE),""),
IFERROR(VLOOKUP($J912,all_tags[area],1,FALSE),""),
IFERROR(VLOOKUP($K912,all_tags[area],1,FALSE),""),
IFERROR(VLOOKUP($L912,all_tags[area],1,FALSE),""),
IFERROR(VLOOKUP($M912,all_tags[area],1,FALSE),""),
IFERROR(VLOOKUP($N912,all_tags[area],1,FALSE),""),
IFERROR(VLOOKUP($O912,all_tags[area],1,FALSE),"")
)</f>
        <v/>
      </c>
      <c r="AJ912" s="5" t="str">
        <f>_xlfn.TEXTJOIN("#",TRUE,
IFERROR(VLOOKUP($F912,all_tags[technology],1,FALSE),""),
IFERROR(VLOOKUP($G912,all_tags[technology],1,FALSE),""),
IFERROR(VLOOKUP($H912,all_tags[technology],1,FALSE),""),
IFERROR(VLOOKUP($I912,all_tags[technology],1,FALSE),""),
IFERROR(VLOOKUP($J912,all_tags[technology],1,FALSE),""),
IFERROR(VLOOKUP($K912,all_tags[technology],1,FALSE),""),
IFERROR(VLOOKUP($L912,all_tags[technology],1,FALSE),""),
IFERROR(VLOOKUP($M912,all_tags[technology],1,FALSE),""),
IFERROR(VLOOKUP($N912,all_tags[technology],1,FALSE),""),
IFERROR(VLOOKUP($O912,all_tags[technology],1,FALSE),"")
)</f>
        <v/>
      </c>
      <c r="AK912" s="5" t="str">
        <f>_xlfn.TEXTJOIN("#",TRUE,
IFERROR(VLOOKUP($F912,all_tags[other],1,FALSE),""),
IFERROR(VLOOKUP($G912,all_tags[other],1,FALSE),""),
IFERROR(VLOOKUP($H912,all_tags[other],1,FALSE),""),
IFERROR(VLOOKUP($I912,all_tags[other],1,FALSE),""),
IFERROR(VLOOKUP($J912,all_tags[other],1,FALSE),""),
IFERROR(VLOOKUP($K912,all_tags[other],1,FALSE),""),
IFERROR(VLOOKUP($L912,all_tags[other],1,FALSE),""),
IFERROR(VLOOKUP($M912,all_tags[other],1,FALSE),""),
IFERROR(VLOOKUP($N912,all_tags[other],1,FALSE),""),
IFERROR(VLOOKUP($O912,all_tags[other],1,FALSE),"")
)</f>
        <v/>
      </c>
      <c r="AL912" t="str">
        <f t="shared" si="14"/>
        <v>post;data-viz;design;process;method</v>
      </c>
    </row>
    <row r="913" spans="1:38" x14ac:dyDescent="0.25">
      <c r="A913" t="str">
        <f>source_data[[#This Row],[link_id]]</f>
        <v>L01848</v>
      </c>
      <c r="B913" t="str">
        <f>source_data[[#This Row],[link]]</f>
        <v>https://aosmith.rbind.io/2018/08/20/automating-exploratory-plots/</v>
      </c>
      <c r="C913" t="str">
        <f>source_data[[#This Row],[article_title]]</f>
        <v>Automating exploratory plots with ggplot2 and purrr</v>
      </c>
      <c r="D913" t="str">
        <f>source_data[[#This Row],[concatenate]]</f>
        <v>tutorial;data-viz;method;technology;chart;rstats</v>
      </c>
      <c r="E913">
        <f>source_data[[#This Row],[tag_count]]</f>
        <v>6</v>
      </c>
      <c r="F913" t="str" cm="1">
        <f t="array" ref="F913:K913">_xlfn.TEXTSPLIT(Table5[[#This Row],[concatenate]],";")</f>
        <v>tutorial</v>
      </c>
      <c r="G913" t="str">
        <v>data-viz</v>
      </c>
      <c r="H913" t="str">
        <v>method</v>
      </c>
      <c r="I913" t="str">
        <v>technology</v>
      </c>
      <c r="J913" t="str">
        <v>chart</v>
      </c>
      <c r="K913" t="str">
        <v>rstats</v>
      </c>
      <c r="Q913">
        <f>IF(ISBLANK(F913),-1,COUNTIF(all_tags[],F913)-COUNTIF(all_tags[category],F913))</f>
        <v>1</v>
      </c>
      <c r="R913">
        <f>IF(ISBLANK(G913),-1,COUNTIF(all_tags[],G913)-COUNTIF(all_tags[category],G913))</f>
        <v>1</v>
      </c>
      <c r="S913">
        <f>IF(ISBLANK(H913),-1,COUNTIF(all_tags[],H913)-COUNTIF(all_tags[category],H913))</f>
        <v>1</v>
      </c>
      <c r="T913">
        <f>IF(ISBLANK(I913),-1,COUNTIF(all_tags[],I913)-COUNTIF(all_tags[category],I913))</f>
        <v>1</v>
      </c>
      <c r="U913">
        <f>IF(ISBLANK(J913),-1,COUNTIF(all_tags[],J913)-COUNTIF(all_tags[category],J913))</f>
        <v>1</v>
      </c>
      <c r="V913">
        <f>IF(ISBLANK(K913),-1,COUNTIF(all_tags[],K913)-COUNTIF(all_tags[category],K913))</f>
        <v>1</v>
      </c>
      <c r="W913">
        <f>IF(ISBLANK(L913),-1,COUNTIF(all_tags[],L913)-COUNTIF(all_tags[category],L913))</f>
        <v>-1</v>
      </c>
      <c r="X913">
        <f>IF(ISBLANK(M913),-1,COUNTIF(all_tags[],M913)-COUNTIF(all_tags[category],M913))</f>
        <v>-1</v>
      </c>
      <c r="Y913">
        <f>IF(ISBLANK(N913),-1,COUNTIF(all_tags[],N913)-COUNTIF(all_tags[category],N913))</f>
        <v>-1</v>
      </c>
      <c r="Z913">
        <f>IF(ISBLANK(O913),-1,COUNTIF(all_tags[],O913)-COUNTIF(all_tags[category],O913))</f>
        <v>-1</v>
      </c>
      <c r="AB913" t="str">
        <f>Table5[[#This Row],[link_id]]</f>
        <v>L01848</v>
      </c>
      <c r="AC913" s="5" t="str">
        <f>_xlfn.TEXTJOIN("#",TRUE,
IFERROR(VLOOKUP($F913,all_tags[format],1,FALSE),""),
IFERROR(VLOOKUP($G913,all_tags[format],1,FALSE),""),
IFERROR(VLOOKUP($H913,all_tags[format],1,FALSE),""),
IFERROR(VLOOKUP($I913,all_tags[format],1,FALSE),""),
IFERROR(VLOOKUP($J913,all_tags[format],1,FALSE),""),
IFERROR(VLOOKUP($K913,all_tags[format],1,FALSE),""),
IFERROR(VLOOKUP($L913,all_tags[format],1,FALSE),""),
IFERROR(VLOOKUP($M913,all_tags[format],1,FALSE),""),
IFERROR(VLOOKUP($N913,all_tags[format],1,FALSE),""),
IFERROR(VLOOKUP($O913,all_tags[format],1,FALSE),"")
)</f>
        <v/>
      </c>
      <c r="AD913" s="5" t="str">
        <f>_xlfn.TEXTJOIN("#",TRUE,
IFERROR(VLOOKUP($F913,all_tags[type],1,FALSE),""),
IFERROR(VLOOKUP($G913,all_tags[type],1,FALSE),""),
IFERROR(VLOOKUP($H913,all_tags[type],1,FALSE),""),
IFERROR(VLOOKUP($I913,all_tags[type],1,FALSE),""),
IFERROR(VLOOKUP($J913,all_tags[type],1,FALSE),""),
IFERROR(VLOOKUP($K913,all_tags[type],1,FALSE),""),
IFERROR(VLOOKUP($L913,all_tags[type],1,FALSE),""),
IFERROR(VLOOKUP($M913,all_tags[type],1,FALSE),""),
IFERROR(VLOOKUP($N913,all_tags[type],1,FALSE),""),
IFERROR(VLOOKUP($O913,all_tags[type],1,FALSE),"")
)</f>
        <v>tutorial</v>
      </c>
      <c r="AE913" s="5" t="str">
        <f>_xlfn.TEXTJOIN("#",TRUE,
IFERROR(VLOOKUP($F913,all_tags[level],1,FALSE),""),
IFERROR(VLOOKUP($G913,all_tags[level],1,FALSE),""),
IFERROR(VLOOKUP($H913,all_tags[level],1,FALSE),""),
IFERROR(VLOOKUP($I913,all_tags[level],1,FALSE),""),
IFERROR(VLOOKUP($J913,all_tags[level],1,FALSE),""),
IFERROR(VLOOKUP($K913,all_tags[level],1,FALSE),""),
IFERROR(VLOOKUP($L913,all_tags[level],1,FALSE),""),
IFERROR(VLOOKUP($M913,all_tags[level],1,FALSE),""),
IFERROR(VLOOKUP($N913,all_tags[level],1,FALSE),""),
IFERROR(VLOOKUP($O913,all_tags[level],1,FALSE),"")
)</f>
        <v/>
      </c>
      <c r="AF913" s="5" t="str">
        <f>_xlfn.TEXTJOIN("#",TRUE,
IFERROR(VLOOKUP($F913,all_tags[style],1,FALSE),""),
IFERROR(VLOOKUP($G913,all_tags[style],1,FALSE),""),
IFERROR(VLOOKUP($H913,all_tags[style],1,FALSE),""),
IFERROR(VLOOKUP($I913,all_tags[style],1,FALSE),""),
IFERROR(VLOOKUP($J913,all_tags[style],1,FALSE),""),
IFERROR(VLOOKUP($K913,all_tags[style],1,FALSE),""),
IFERROR(VLOOKUP($L913,all_tags[style],1,FALSE),""),
IFERROR(VLOOKUP($M913,all_tags[style],1,FALSE),""),
IFERROR(VLOOKUP($N913,all_tags[style],1,FALSE),""),
IFERROR(VLOOKUP($O913,all_tags[style],1,FALSE),"")
)</f>
        <v/>
      </c>
      <c r="AG913" s="5" t="str">
        <f>_xlfn.TEXTJOIN("#",TRUE,
IFERROR(VLOOKUP($F913,all_tags[theme],1,FALSE),""),
IFERROR(VLOOKUP($G913,all_tags[theme],1,FALSE),""),
IFERROR(VLOOKUP($H913,all_tags[theme],1,FALSE),""),
IFERROR(VLOOKUP($I913,all_tags[theme],1,FALSE),""),
IFERROR(VLOOKUP($J913,all_tags[theme],1,FALSE),""),
IFERROR(VLOOKUP($K913,all_tags[theme],1,FALSE),""),
IFERROR(VLOOKUP($L913,all_tags[theme],1,FALSE),""),
IFERROR(VLOOKUP($M913,all_tags[theme],1,FALSE),""),
IFERROR(VLOOKUP($N913,all_tags[theme],1,FALSE),""),
IFERROR(VLOOKUP($O913,all_tags[theme],1,FALSE),"")
)</f>
        <v>data-viz</v>
      </c>
      <c r="AH913" s="5" t="str">
        <f>_xlfn.TEXTJOIN("#",TRUE,
IFERROR(VLOOKUP($F913,all_tags[topic],1,FALSE),""),
IFERROR(VLOOKUP($G913,all_tags[topic],1,FALSE),""),
IFERROR(VLOOKUP($H913,all_tags[topic],1,FALSE),""),
IFERROR(VLOOKUP($I913,all_tags[topic],1,FALSE),""),
IFERROR(VLOOKUP($J913,all_tags[topic],1,FALSE),""),
IFERROR(VLOOKUP($K913,all_tags[topic],1,FALSE),""),
IFERROR(VLOOKUP($L913,all_tags[topic],1,FALSE),""),
IFERROR(VLOOKUP($M913,all_tags[topic],1,FALSE),""),
IFERROR(VLOOKUP($N913,all_tags[topic],1,FALSE),""),
IFERROR(VLOOKUP($O913,all_tags[topic],1,FALSE),"")
)</f>
        <v>method#technology</v>
      </c>
      <c r="AI913" s="5" t="str">
        <f>_xlfn.TEXTJOIN("#",TRUE,
IFERROR(VLOOKUP($F913,all_tags[area],1,FALSE),""),
IFERROR(VLOOKUP($G913,all_tags[area],1,FALSE),""),
IFERROR(VLOOKUP($H913,all_tags[area],1,FALSE),""),
IFERROR(VLOOKUP($I913,all_tags[area],1,FALSE),""),
IFERROR(VLOOKUP($J913,all_tags[area],1,FALSE),""),
IFERROR(VLOOKUP($K913,all_tags[area],1,FALSE),""),
IFERROR(VLOOKUP($L913,all_tags[area],1,FALSE),""),
IFERROR(VLOOKUP($M913,all_tags[area],1,FALSE),""),
IFERROR(VLOOKUP($N913,all_tags[area],1,FALSE),""),
IFERROR(VLOOKUP($O913,all_tags[area],1,FALSE),"")
)</f>
        <v>chart</v>
      </c>
      <c r="AJ913" s="5" t="str">
        <f>_xlfn.TEXTJOIN("#",TRUE,
IFERROR(VLOOKUP($F913,all_tags[technology],1,FALSE),""),
IFERROR(VLOOKUP($G913,all_tags[technology],1,FALSE),""),
IFERROR(VLOOKUP($H913,all_tags[technology],1,FALSE),""),
IFERROR(VLOOKUP($I913,all_tags[technology],1,FALSE),""),
IFERROR(VLOOKUP($J913,all_tags[technology],1,FALSE),""),
IFERROR(VLOOKUP($K913,all_tags[technology],1,FALSE),""),
IFERROR(VLOOKUP($L913,all_tags[technology],1,FALSE),""),
IFERROR(VLOOKUP($M913,all_tags[technology],1,FALSE),""),
IFERROR(VLOOKUP($N913,all_tags[technology],1,FALSE),""),
IFERROR(VLOOKUP($O913,all_tags[technology],1,FALSE),"")
)</f>
        <v>rstats</v>
      </c>
      <c r="AK913" s="5" t="str">
        <f>_xlfn.TEXTJOIN("#",TRUE,
IFERROR(VLOOKUP($F913,all_tags[other],1,FALSE),""),
IFERROR(VLOOKUP($G913,all_tags[other],1,FALSE),""),
IFERROR(VLOOKUP($H913,all_tags[other],1,FALSE),""),
IFERROR(VLOOKUP($I913,all_tags[other],1,FALSE),""),
IFERROR(VLOOKUP($J913,all_tags[other],1,FALSE),""),
IFERROR(VLOOKUP($K913,all_tags[other],1,FALSE),""),
IFERROR(VLOOKUP($L913,all_tags[other],1,FALSE),""),
IFERROR(VLOOKUP($M913,all_tags[other],1,FALSE),""),
IFERROR(VLOOKUP($N913,all_tags[other],1,FALSE),""),
IFERROR(VLOOKUP($O913,all_tags[other],1,FALSE),"")
)</f>
        <v/>
      </c>
      <c r="AL913" t="str">
        <f t="shared" si="14"/>
        <v>tutorial;data-viz;method;technology;chart;rstats</v>
      </c>
    </row>
    <row r="914" spans="1:38" x14ac:dyDescent="0.25">
      <c r="A914" t="str">
        <f>source_data[[#This Row],[link_id]]</f>
        <v>L01849</v>
      </c>
      <c r="B914" t="str">
        <f>source_data[[#This Row],[link]]</f>
        <v>https://arma.ac.uk/rethinking-the-rankings/</v>
      </c>
      <c r="C914" t="str">
        <f>source_data[[#This Row],[article_title]]</f>
        <v>Rethinking the rankings</v>
      </c>
      <c r="D914" t="str">
        <f>source_data[[#This Row],[concatenate]]</f>
        <v>post;pitfall;statistics;misuse</v>
      </c>
      <c r="E914">
        <f>source_data[[#This Row],[tag_count]]</f>
        <v>5</v>
      </c>
      <c r="F914" t="str" cm="1">
        <f t="array" ref="F914:I914">_xlfn.TEXTSPLIT(Table5[[#This Row],[concatenate]],";")</f>
        <v>post</v>
      </c>
      <c r="G914" t="str">
        <v>pitfall</v>
      </c>
      <c r="H914" t="str">
        <v>statistics</v>
      </c>
      <c r="I914" t="str">
        <v>misuse</v>
      </c>
      <c r="Q914">
        <f>IF(ISBLANK(F914),-1,COUNTIF(all_tags[],F914)-COUNTIF(all_tags[category],F914))</f>
        <v>1</v>
      </c>
      <c r="R914">
        <f>IF(ISBLANK(G914),-1,COUNTIF(all_tags[],G914)-COUNTIF(all_tags[category],G914))</f>
        <v>1</v>
      </c>
      <c r="S914">
        <f>IF(ISBLANK(H914),-1,COUNTIF(all_tags[],H914)-COUNTIF(all_tags[category],H914))</f>
        <v>1</v>
      </c>
      <c r="T914">
        <f>IF(ISBLANK(I914),-1,COUNTIF(all_tags[],I914)-COUNTIF(all_tags[category],I914))</f>
        <v>1</v>
      </c>
      <c r="U914">
        <f>IF(ISBLANK(J914),-1,COUNTIF(all_tags[],J914)-COUNTIF(all_tags[category],J914))</f>
        <v>-1</v>
      </c>
      <c r="V914">
        <f>IF(ISBLANK(K914),-1,COUNTIF(all_tags[],K914)-COUNTIF(all_tags[category],K914))</f>
        <v>-1</v>
      </c>
      <c r="W914">
        <f>IF(ISBLANK(L914),-1,COUNTIF(all_tags[],L914)-COUNTIF(all_tags[category],L914))</f>
        <v>-1</v>
      </c>
      <c r="X914">
        <f>IF(ISBLANK(M914),-1,COUNTIF(all_tags[],M914)-COUNTIF(all_tags[category],M914))</f>
        <v>-1</v>
      </c>
      <c r="Y914">
        <f>IF(ISBLANK(N914),-1,COUNTIF(all_tags[],N914)-COUNTIF(all_tags[category],N914))</f>
        <v>-1</v>
      </c>
      <c r="Z914">
        <f>IF(ISBLANK(O914),-1,COUNTIF(all_tags[],O914)-COUNTIF(all_tags[category],O914))</f>
        <v>-1</v>
      </c>
      <c r="AB914" t="str">
        <f>Table5[[#This Row],[link_id]]</f>
        <v>L01849</v>
      </c>
      <c r="AC914" s="5" t="str">
        <f>_xlfn.TEXTJOIN("#",TRUE,
IFERROR(VLOOKUP($F914,all_tags[format],1,FALSE),""),
IFERROR(VLOOKUP($G914,all_tags[format],1,FALSE),""),
IFERROR(VLOOKUP($H914,all_tags[format],1,FALSE),""),
IFERROR(VLOOKUP($I914,all_tags[format],1,FALSE),""),
IFERROR(VLOOKUP($J914,all_tags[format],1,FALSE),""),
IFERROR(VLOOKUP($K914,all_tags[format],1,FALSE),""),
IFERROR(VLOOKUP($L914,all_tags[format],1,FALSE),""),
IFERROR(VLOOKUP($M914,all_tags[format],1,FALSE),""),
IFERROR(VLOOKUP($N914,all_tags[format],1,FALSE),""),
IFERROR(VLOOKUP($O914,all_tags[format],1,FALSE),"")
)</f>
        <v>post</v>
      </c>
      <c r="AD914" s="5" t="str">
        <f>_xlfn.TEXTJOIN("#",TRUE,
IFERROR(VLOOKUP($F914,all_tags[type],1,FALSE),""),
IFERROR(VLOOKUP($G914,all_tags[type],1,FALSE),""),
IFERROR(VLOOKUP($H914,all_tags[type],1,FALSE),""),
IFERROR(VLOOKUP($I914,all_tags[type],1,FALSE),""),
IFERROR(VLOOKUP($J914,all_tags[type],1,FALSE),""),
IFERROR(VLOOKUP($K914,all_tags[type],1,FALSE),""),
IFERROR(VLOOKUP($L914,all_tags[type],1,FALSE),""),
IFERROR(VLOOKUP($M914,all_tags[type],1,FALSE),""),
IFERROR(VLOOKUP($N914,all_tags[type],1,FALSE),""),
IFERROR(VLOOKUP($O914,all_tags[type],1,FALSE),"")
)</f>
        <v/>
      </c>
      <c r="AE914" s="5" t="str">
        <f>_xlfn.TEXTJOIN("#",TRUE,
IFERROR(VLOOKUP($F914,all_tags[level],1,FALSE),""),
IFERROR(VLOOKUP($G914,all_tags[level],1,FALSE),""),
IFERROR(VLOOKUP($H914,all_tags[level],1,FALSE),""),
IFERROR(VLOOKUP($I914,all_tags[level],1,FALSE),""),
IFERROR(VLOOKUP($J914,all_tags[level],1,FALSE),""),
IFERROR(VLOOKUP($K914,all_tags[level],1,FALSE),""),
IFERROR(VLOOKUP($L914,all_tags[level],1,FALSE),""),
IFERROR(VLOOKUP($M914,all_tags[level],1,FALSE),""),
IFERROR(VLOOKUP($N914,all_tags[level],1,FALSE),""),
IFERROR(VLOOKUP($O914,all_tags[level],1,FALSE),"")
)</f>
        <v/>
      </c>
      <c r="AF914" s="5" t="str">
        <f>_xlfn.TEXTJOIN("#",TRUE,
IFERROR(VLOOKUP($F914,all_tags[style],1,FALSE),""),
IFERROR(VLOOKUP($G914,all_tags[style],1,FALSE),""),
IFERROR(VLOOKUP($H914,all_tags[style],1,FALSE),""),
IFERROR(VLOOKUP($I914,all_tags[style],1,FALSE),""),
IFERROR(VLOOKUP($J914,all_tags[style],1,FALSE),""),
IFERROR(VLOOKUP($K914,all_tags[style],1,FALSE),""),
IFERROR(VLOOKUP($L914,all_tags[style],1,FALSE),""),
IFERROR(VLOOKUP($M914,all_tags[style],1,FALSE),""),
IFERROR(VLOOKUP($N914,all_tags[style],1,FALSE),""),
IFERROR(VLOOKUP($O914,all_tags[style],1,FALSE),"")
)</f>
        <v/>
      </c>
      <c r="AG914" s="5" t="str">
        <f>_xlfn.TEXTJOIN("#",TRUE,
IFERROR(VLOOKUP($F914,all_tags[theme],1,FALSE),""),
IFERROR(VLOOKUP($G914,all_tags[theme],1,FALSE),""),
IFERROR(VLOOKUP($H914,all_tags[theme],1,FALSE),""),
IFERROR(VLOOKUP($I914,all_tags[theme],1,FALSE),""),
IFERROR(VLOOKUP($J914,all_tags[theme],1,FALSE),""),
IFERROR(VLOOKUP($K914,all_tags[theme],1,FALSE),""),
IFERROR(VLOOKUP($L914,all_tags[theme],1,FALSE),""),
IFERROR(VLOOKUP($M914,all_tags[theme],1,FALSE),""),
IFERROR(VLOOKUP($N914,all_tags[theme],1,FALSE),""),
IFERROR(VLOOKUP($O914,all_tags[theme],1,FALSE),"")
)</f>
        <v>pitfall</v>
      </c>
      <c r="AH914" s="5" t="str">
        <f>_xlfn.TEXTJOIN("#",TRUE,
IFERROR(VLOOKUP($F914,all_tags[topic],1,FALSE),""),
IFERROR(VLOOKUP($G914,all_tags[topic],1,FALSE),""),
IFERROR(VLOOKUP($H914,all_tags[topic],1,FALSE),""),
IFERROR(VLOOKUP($I914,all_tags[topic],1,FALSE),""),
IFERROR(VLOOKUP($J914,all_tags[topic],1,FALSE),""),
IFERROR(VLOOKUP($K914,all_tags[topic],1,FALSE),""),
IFERROR(VLOOKUP($L914,all_tags[topic],1,FALSE),""),
IFERROR(VLOOKUP($M914,all_tags[topic],1,FALSE),""),
IFERROR(VLOOKUP($N914,all_tags[topic],1,FALSE),""),
IFERROR(VLOOKUP($O914,all_tags[topic],1,FALSE),"")
)</f>
        <v/>
      </c>
      <c r="AI914" s="5" t="str">
        <f>_xlfn.TEXTJOIN("#",TRUE,
IFERROR(VLOOKUP($F914,all_tags[area],1,FALSE),""),
IFERROR(VLOOKUP($G914,all_tags[area],1,FALSE),""),
IFERROR(VLOOKUP($H914,all_tags[area],1,FALSE),""),
IFERROR(VLOOKUP($I914,all_tags[area],1,FALSE),""),
IFERROR(VLOOKUP($J914,all_tags[area],1,FALSE),""),
IFERROR(VLOOKUP($K914,all_tags[area],1,FALSE),""),
IFERROR(VLOOKUP($L914,all_tags[area],1,FALSE),""),
IFERROR(VLOOKUP($M914,all_tags[area],1,FALSE),""),
IFERROR(VLOOKUP($N914,all_tags[area],1,FALSE),""),
IFERROR(VLOOKUP($O914,all_tags[area],1,FALSE),"")
)</f>
        <v>statistics</v>
      </c>
      <c r="AJ914" s="5" t="str">
        <f>_xlfn.TEXTJOIN("#",TRUE,
IFERROR(VLOOKUP($F914,all_tags[technology],1,FALSE),""),
IFERROR(VLOOKUP($G914,all_tags[technology],1,FALSE),""),
IFERROR(VLOOKUP($H914,all_tags[technology],1,FALSE),""),
IFERROR(VLOOKUP($I914,all_tags[technology],1,FALSE),""),
IFERROR(VLOOKUP($J914,all_tags[technology],1,FALSE),""),
IFERROR(VLOOKUP($K914,all_tags[technology],1,FALSE),""),
IFERROR(VLOOKUP($L914,all_tags[technology],1,FALSE),""),
IFERROR(VLOOKUP($M914,all_tags[technology],1,FALSE),""),
IFERROR(VLOOKUP($N914,all_tags[technology],1,FALSE),""),
IFERROR(VLOOKUP($O914,all_tags[technology],1,FALSE),"")
)</f>
        <v/>
      </c>
      <c r="AK914" s="5" t="str">
        <f>_xlfn.TEXTJOIN("#",TRUE,
IFERROR(VLOOKUP($F914,all_tags[other],1,FALSE),""),
IFERROR(VLOOKUP($G914,all_tags[other],1,FALSE),""),
IFERROR(VLOOKUP($H914,all_tags[other],1,FALSE),""),
IFERROR(VLOOKUP($I914,all_tags[other],1,FALSE),""),
IFERROR(VLOOKUP($J914,all_tags[other],1,FALSE),""),
IFERROR(VLOOKUP($K914,all_tags[other],1,FALSE),""),
IFERROR(VLOOKUP($L914,all_tags[other],1,FALSE),""),
IFERROR(VLOOKUP($M914,all_tags[other],1,FALSE),""),
IFERROR(VLOOKUP($N914,all_tags[other],1,FALSE),""),
IFERROR(VLOOKUP($O914,all_tags[other],1,FALSE),"")
)</f>
        <v>misuse</v>
      </c>
      <c r="AL914" t="str">
        <f t="shared" si="14"/>
        <v>post;pitfall;statistics;misuse</v>
      </c>
    </row>
    <row r="915" spans="1:38" x14ac:dyDescent="0.25">
      <c r="A915" t="str">
        <f>source_data[[#This Row],[link_id]]</f>
        <v>L01850</v>
      </c>
      <c r="B915" t="str">
        <f>source_data[[#This Row],[link]]</f>
        <v>https://www.nature.com/articles/s41598-020-74215-5</v>
      </c>
      <c r="C915" t="str">
        <f>source_data[[#This Row],[article_title]]</f>
        <v>Understanding deep learning in land use classification based on Sentinel-2 time series</v>
      </c>
      <c r="D915" t="str">
        <f>source_data[[#This Row],[concatenate]]</f>
        <v>article;example;dl;ml</v>
      </c>
      <c r="E915">
        <f>source_data[[#This Row],[tag_count]]</f>
        <v>4</v>
      </c>
      <c r="F915" t="str" cm="1">
        <f t="array" ref="F915:I915">_xlfn.TEXTSPLIT(Table5[[#This Row],[concatenate]],";")</f>
        <v>article</v>
      </c>
      <c r="G915" t="str">
        <v>example</v>
      </c>
      <c r="H915" t="str">
        <v>dl</v>
      </c>
      <c r="I915" t="str">
        <v>ml</v>
      </c>
      <c r="Q915">
        <f>IF(ISBLANK(F915),-1,COUNTIF(all_tags[],F915)-COUNTIF(all_tags[category],F915))</f>
        <v>1</v>
      </c>
      <c r="R915">
        <f>IF(ISBLANK(G915),-1,COUNTIF(all_tags[],G915)-COUNTIF(all_tags[category],G915))</f>
        <v>1</v>
      </c>
      <c r="S915">
        <f>IF(ISBLANK(H915),-1,COUNTIF(all_tags[],H915)-COUNTIF(all_tags[category],H915))</f>
        <v>1</v>
      </c>
      <c r="T915">
        <f>IF(ISBLANK(I915),-1,COUNTIF(all_tags[],I915)-COUNTIF(all_tags[category],I915))</f>
        <v>1</v>
      </c>
      <c r="U915">
        <f>IF(ISBLANK(J915),-1,COUNTIF(all_tags[],J915)-COUNTIF(all_tags[category],J915))</f>
        <v>-1</v>
      </c>
      <c r="V915">
        <f>IF(ISBLANK(K915),-1,COUNTIF(all_tags[],K915)-COUNTIF(all_tags[category],K915))</f>
        <v>-1</v>
      </c>
      <c r="W915">
        <f>IF(ISBLANK(L915),-1,COUNTIF(all_tags[],L915)-COUNTIF(all_tags[category],L915))</f>
        <v>-1</v>
      </c>
      <c r="X915">
        <f>IF(ISBLANK(M915),-1,COUNTIF(all_tags[],M915)-COUNTIF(all_tags[category],M915))</f>
        <v>-1</v>
      </c>
      <c r="Y915">
        <f>IF(ISBLANK(N915),-1,COUNTIF(all_tags[],N915)-COUNTIF(all_tags[category],N915))</f>
        <v>-1</v>
      </c>
      <c r="Z915">
        <f>IF(ISBLANK(O915),-1,COUNTIF(all_tags[],O915)-COUNTIF(all_tags[category],O915))</f>
        <v>-1</v>
      </c>
      <c r="AB915" t="str">
        <f>Table5[[#This Row],[link_id]]</f>
        <v>L01850</v>
      </c>
      <c r="AC915" s="5" t="str">
        <f>_xlfn.TEXTJOIN("#",TRUE,
IFERROR(VLOOKUP($F915,all_tags[format],1,FALSE),""),
IFERROR(VLOOKUP($G915,all_tags[format],1,FALSE),""),
IFERROR(VLOOKUP($H915,all_tags[format],1,FALSE),""),
IFERROR(VLOOKUP($I915,all_tags[format],1,FALSE),""),
IFERROR(VLOOKUP($J915,all_tags[format],1,FALSE),""),
IFERROR(VLOOKUP($K915,all_tags[format],1,FALSE),""),
IFERROR(VLOOKUP($L915,all_tags[format],1,FALSE),""),
IFERROR(VLOOKUP($M915,all_tags[format],1,FALSE),""),
IFERROR(VLOOKUP($N915,all_tags[format],1,FALSE),""),
IFERROR(VLOOKUP($O915,all_tags[format],1,FALSE),"")
)</f>
        <v>article</v>
      </c>
      <c r="AD915" s="5" t="str">
        <f>_xlfn.TEXTJOIN("#",TRUE,
IFERROR(VLOOKUP($F915,all_tags[type],1,FALSE),""),
IFERROR(VLOOKUP($G915,all_tags[type],1,FALSE),""),
IFERROR(VLOOKUP($H915,all_tags[type],1,FALSE),""),
IFERROR(VLOOKUP($I915,all_tags[type],1,FALSE),""),
IFERROR(VLOOKUP($J915,all_tags[type],1,FALSE),""),
IFERROR(VLOOKUP($K915,all_tags[type],1,FALSE),""),
IFERROR(VLOOKUP($L915,all_tags[type],1,FALSE),""),
IFERROR(VLOOKUP($M915,all_tags[type],1,FALSE),""),
IFERROR(VLOOKUP($N915,all_tags[type],1,FALSE),""),
IFERROR(VLOOKUP($O915,all_tags[type],1,FALSE),"")
)</f>
        <v/>
      </c>
      <c r="AE915" s="5" t="str">
        <f>_xlfn.TEXTJOIN("#",TRUE,
IFERROR(VLOOKUP($F915,all_tags[level],1,FALSE),""),
IFERROR(VLOOKUP($G915,all_tags[level],1,FALSE),""),
IFERROR(VLOOKUP($H915,all_tags[level],1,FALSE),""),
IFERROR(VLOOKUP($I915,all_tags[level],1,FALSE),""),
IFERROR(VLOOKUP($J915,all_tags[level],1,FALSE),""),
IFERROR(VLOOKUP($K915,all_tags[level],1,FALSE),""),
IFERROR(VLOOKUP($L915,all_tags[level],1,FALSE),""),
IFERROR(VLOOKUP($M915,all_tags[level],1,FALSE),""),
IFERROR(VLOOKUP($N915,all_tags[level],1,FALSE),""),
IFERROR(VLOOKUP($O915,all_tags[level],1,FALSE),"")
)</f>
        <v>example</v>
      </c>
      <c r="AF915" s="5" t="str">
        <f>_xlfn.TEXTJOIN("#",TRUE,
IFERROR(VLOOKUP($F915,all_tags[style],1,FALSE),""),
IFERROR(VLOOKUP($G915,all_tags[style],1,FALSE),""),
IFERROR(VLOOKUP($H915,all_tags[style],1,FALSE),""),
IFERROR(VLOOKUP($I915,all_tags[style],1,FALSE),""),
IFERROR(VLOOKUP($J915,all_tags[style],1,FALSE),""),
IFERROR(VLOOKUP($K915,all_tags[style],1,FALSE),""),
IFERROR(VLOOKUP($L915,all_tags[style],1,FALSE),""),
IFERROR(VLOOKUP($M915,all_tags[style],1,FALSE),""),
IFERROR(VLOOKUP($N915,all_tags[style],1,FALSE),""),
IFERROR(VLOOKUP($O915,all_tags[style],1,FALSE),"")
)</f>
        <v/>
      </c>
      <c r="AG915" s="5" t="str">
        <f>_xlfn.TEXTJOIN("#",TRUE,
IFERROR(VLOOKUP($F915,all_tags[theme],1,FALSE),""),
IFERROR(VLOOKUP($G915,all_tags[theme],1,FALSE),""),
IFERROR(VLOOKUP($H915,all_tags[theme],1,FALSE),""),
IFERROR(VLOOKUP($I915,all_tags[theme],1,FALSE),""),
IFERROR(VLOOKUP($J915,all_tags[theme],1,FALSE),""),
IFERROR(VLOOKUP($K915,all_tags[theme],1,FALSE),""),
IFERROR(VLOOKUP($L915,all_tags[theme],1,FALSE),""),
IFERROR(VLOOKUP($M915,all_tags[theme],1,FALSE),""),
IFERROR(VLOOKUP($N915,all_tags[theme],1,FALSE),""),
IFERROR(VLOOKUP($O915,all_tags[theme],1,FALSE),"")
)</f>
        <v/>
      </c>
      <c r="AH915" s="5" t="str">
        <f>_xlfn.TEXTJOIN("#",TRUE,
IFERROR(VLOOKUP($F915,all_tags[topic],1,FALSE),""),
IFERROR(VLOOKUP($G915,all_tags[topic],1,FALSE),""),
IFERROR(VLOOKUP($H915,all_tags[topic],1,FALSE),""),
IFERROR(VLOOKUP($I915,all_tags[topic],1,FALSE),""),
IFERROR(VLOOKUP($J915,all_tags[topic],1,FALSE),""),
IFERROR(VLOOKUP($K915,all_tags[topic],1,FALSE),""),
IFERROR(VLOOKUP($L915,all_tags[topic],1,FALSE),""),
IFERROR(VLOOKUP($M915,all_tags[topic],1,FALSE),""),
IFERROR(VLOOKUP($N915,all_tags[topic],1,FALSE),""),
IFERROR(VLOOKUP($O915,all_tags[topic],1,FALSE),"")
)</f>
        <v/>
      </c>
      <c r="AI915" s="5" t="str">
        <f>_xlfn.TEXTJOIN("#",TRUE,
IFERROR(VLOOKUP($F915,all_tags[area],1,FALSE),""),
IFERROR(VLOOKUP($G915,all_tags[area],1,FALSE),""),
IFERROR(VLOOKUP($H915,all_tags[area],1,FALSE),""),
IFERROR(VLOOKUP($I915,all_tags[area],1,FALSE),""),
IFERROR(VLOOKUP($J915,all_tags[area],1,FALSE),""),
IFERROR(VLOOKUP($K915,all_tags[area],1,FALSE),""),
IFERROR(VLOOKUP($L915,all_tags[area],1,FALSE),""),
IFERROR(VLOOKUP($M915,all_tags[area],1,FALSE),""),
IFERROR(VLOOKUP($N915,all_tags[area],1,FALSE),""),
IFERROR(VLOOKUP($O915,all_tags[area],1,FALSE),"")
)</f>
        <v>dl#ml</v>
      </c>
      <c r="AJ915" s="5" t="str">
        <f>_xlfn.TEXTJOIN("#",TRUE,
IFERROR(VLOOKUP($F915,all_tags[technology],1,FALSE),""),
IFERROR(VLOOKUP($G915,all_tags[technology],1,FALSE),""),
IFERROR(VLOOKUP($H915,all_tags[technology],1,FALSE),""),
IFERROR(VLOOKUP($I915,all_tags[technology],1,FALSE),""),
IFERROR(VLOOKUP($J915,all_tags[technology],1,FALSE),""),
IFERROR(VLOOKUP($K915,all_tags[technology],1,FALSE),""),
IFERROR(VLOOKUP($L915,all_tags[technology],1,FALSE),""),
IFERROR(VLOOKUP($M915,all_tags[technology],1,FALSE),""),
IFERROR(VLOOKUP($N915,all_tags[technology],1,FALSE),""),
IFERROR(VLOOKUP($O915,all_tags[technology],1,FALSE),"")
)</f>
        <v/>
      </c>
      <c r="AK915" s="5" t="str">
        <f>_xlfn.TEXTJOIN("#",TRUE,
IFERROR(VLOOKUP($F915,all_tags[other],1,FALSE),""),
IFERROR(VLOOKUP($G915,all_tags[other],1,FALSE),""),
IFERROR(VLOOKUP($H915,all_tags[other],1,FALSE),""),
IFERROR(VLOOKUP($I915,all_tags[other],1,FALSE),""),
IFERROR(VLOOKUP($J915,all_tags[other],1,FALSE),""),
IFERROR(VLOOKUP($K915,all_tags[other],1,FALSE),""),
IFERROR(VLOOKUP($L915,all_tags[other],1,FALSE),""),
IFERROR(VLOOKUP($M915,all_tags[other],1,FALSE),""),
IFERROR(VLOOKUP($N915,all_tags[other],1,FALSE),""),
IFERROR(VLOOKUP($O915,all_tags[other],1,FALSE),"")
)</f>
        <v/>
      </c>
      <c r="AL915" t="str">
        <f t="shared" si="14"/>
        <v>article;example;dl;ml</v>
      </c>
    </row>
    <row r="916" spans="1:38" x14ac:dyDescent="0.25">
      <c r="A916" t="str">
        <f>source_data[[#This Row],[link_id]]</f>
        <v>L01851</v>
      </c>
      <c r="B916" t="str">
        <f>source_data[[#This Row],[link]]</f>
        <v>https://www.nybooks.com/articles/2020/07/02/just-use-your-thinking-pump/</v>
      </c>
      <c r="C916" t="str">
        <f>source_data[[#This Row],[article_title]]</f>
        <v>Just Use Your Thinking Pump!</v>
      </c>
      <c r="D916" t="str">
        <f>source_data[[#This Row],[concatenate]]</f>
        <v>article;methodology;scientific-method;science</v>
      </c>
      <c r="E916">
        <f>source_data[[#This Row],[tag_count]]</f>
        <v>5</v>
      </c>
      <c r="F916" t="str" cm="1">
        <f t="array" ref="F916:I916">_xlfn.TEXTSPLIT(Table5[[#This Row],[concatenate]],";")</f>
        <v>article</v>
      </c>
      <c r="G916" t="str">
        <v>methodology</v>
      </c>
      <c r="H916" t="str">
        <v>scientific-method</v>
      </c>
      <c r="I916" t="str">
        <v>science</v>
      </c>
      <c r="Q916">
        <f>IF(ISBLANK(F916),-1,COUNTIF(all_tags[],F916)-COUNTIF(all_tags[category],F916))</f>
        <v>1</v>
      </c>
      <c r="R916">
        <f>IF(ISBLANK(G916),-1,COUNTIF(all_tags[],G916)-COUNTIF(all_tags[category],G916))</f>
        <v>1</v>
      </c>
      <c r="S916">
        <f>IF(ISBLANK(H916),-1,COUNTIF(all_tags[],H916)-COUNTIF(all_tags[category],H916))</f>
        <v>1</v>
      </c>
      <c r="T916">
        <f>IF(ISBLANK(I916),-1,COUNTIF(all_tags[],I916)-COUNTIF(all_tags[category],I916))</f>
        <v>1</v>
      </c>
      <c r="U916">
        <f>IF(ISBLANK(J916),-1,COUNTIF(all_tags[],J916)-COUNTIF(all_tags[category],J916))</f>
        <v>-1</v>
      </c>
      <c r="V916">
        <f>IF(ISBLANK(K916),-1,COUNTIF(all_tags[],K916)-COUNTIF(all_tags[category],K916))</f>
        <v>-1</v>
      </c>
      <c r="W916">
        <f>IF(ISBLANK(L916),-1,COUNTIF(all_tags[],L916)-COUNTIF(all_tags[category],L916))</f>
        <v>-1</v>
      </c>
      <c r="X916">
        <f>IF(ISBLANK(M916),-1,COUNTIF(all_tags[],M916)-COUNTIF(all_tags[category],M916))</f>
        <v>-1</v>
      </c>
      <c r="Y916">
        <f>IF(ISBLANK(N916),-1,COUNTIF(all_tags[],N916)-COUNTIF(all_tags[category],N916))</f>
        <v>-1</v>
      </c>
      <c r="Z916">
        <f>IF(ISBLANK(O916),-1,COUNTIF(all_tags[],O916)-COUNTIF(all_tags[category],O916))</f>
        <v>-1</v>
      </c>
      <c r="AB916" t="str">
        <f>Table5[[#This Row],[link_id]]</f>
        <v>L01851</v>
      </c>
      <c r="AC916" s="5" t="str">
        <f>_xlfn.TEXTJOIN("#",TRUE,
IFERROR(VLOOKUP($F916,all_tags[format],1,FALSE),""),
IFERROR(VLOOKUP($G916,all_tags[format],1,FALSE),""),
IFERROR(VLOOKUP($H916,all_tags[format],1,FALSE),""),
IFERROR(VLOOKUP($I916,all_tags[format],1,FALSE),""),
IFERROR(VLOOKUP($J916,all_tags[format],1,FALSE),""),
IFERROR(VLOOKUP($K916,all_tags[format],1,FALSE),""),
IFERROR(VLOOKUP($L916,all_tags[format],1,FALSE),""),
IFERROR(VLOOKUP($M916,all_tags[format],1,FALSE),""),
IFERROR(VLOOKUP($N916,all_tags[format],1,FALSE),""),
IFERROR(VLOOKUP($O916,all_tags[format],1,FALSE),"")
)</f>
        <v>article</v>
      </c>
      <c r="AD916" s="5" t="str">
        <f>_xlfn.TEXTJOIN("#",TRUE,
IFERROR(VLOOKUP($F916,all_tags[type],1,FALSE),""),
IFERROR(VLOOKUP($G916,all_tags[type],1,FALSE),""),
IFERROR(VLOOKUP($H916,all_tags[type],1,FALSE),""),
IFERROR(VLOOKUP($I916,all_tags[type],1,FALSE),""),
IFERROR(VLOOKUP($J916,all_tags[type],1,FALSE),""),
IFERROR(VLOOKUP($K916,all_tags[type],1,FALSE),""),
IFERROR(VLOOKUP($L916,all_tags[type],1,FALSE),""),
IFERROR(VLOOKUP($M916,all_tags[type],1,FALSE),""),
IFERROR(VLOOKUP($N916,all_tags[type],1,FALSE),""),
IFERROR(VLOOKUP($O916,all_tags[type],1,FALSE),"")
)</f>
        <v/>
      </c>
      <c r="AE916" s="5" t="str">
        <f>_xlfn.TEXTJOIN("#",TRUE,
IFERROR(VLOOKUP($F916,all_tags[level],1,FALSE),""),
IFERROR(VLOOKUP($G916,all_tags[level],1,FALSE),""),
IFERROR(VLOOKUP($H916,all_tags[level],1,FALSE),""),
IFERROR(VLOOKUP($I916,all_tags[level],1,FALSE),""),
IFERROR(VLOOKUP($J916,all_tags[level],1,FALSE),""),
IFERROR(VLOOKUP($K916,all_tags[level],1,FALSE),""),
IFERROR(VLOOKUP($L916,all_tags[level],1,FALSE),""),
IFERROR(VLOOKUP($M916,all_tags[level],1,FALSE),""),
IFERROR(VLOOKUP($N916,all_tags[level],1,FALSE),""),
IFERROR(VLOOKUP($O916,all_tags[level],1,FALSE),"")
)</f>
        <v/>
      </c>
      <c r="AF916" s="5" t="str">
        <f>_xlfn.TEXTJOIN("#",TRUE,
IFERROR(VLOOKUP($F916,all_tags[style],1,FALSE),""),
IFERROR(VLOOKUP($G916,all_tags[style],1,FALSE),""),
IFERROR(VLOOKUP($H916,all_tags[style],1,FALSE),""),
IFERROR(VLOOKUP($I916,all_tags[style],1,FALSE),""),
IFERROR(VLOOKUP($J916,all_tags[style],1,FALSE),""),
IFERROR(VLOOKUP($K916,all_tags[style],1,FALSE),""),
IFERROR(VLOOKUP($L916,all_tags[style],1,FALSE),""),
IFERROR(VLOOKUP($M916,all_tags[style],1,FALSE),""),
IFERROR(VLOOKUP($N916,all_tags[style],1,FALSE),""),
IFERROR(VLOOKUP($O916,all_tags[style],1,FALSE),"")
)</f>
        <v/>
      </c>
      <c r="AG916" s="5" t="str">
        <f>_xlfn.TEXTJOIN("#",TRUE,
IFERROR(VLOOKUP($F916,all_tags[theme],1,FALSE),""),
IFERROR(VLOOKUP($G916,all_tags[theme],1,FALSE),""),
IFERROR(VLOOKUP($H916,all_tags[theme],1,FALSE),""),
IFERROR(VLOOKUP($I916,all_tags[theme],1,FALSE),""),
IFERROR(VLOOKUP($J916,all_tags[theme],1,FALSE),""),
IFERROR(VLOOKUP($K916,all_tags[theme],1,FALSE),""),
IFERROR(VLOOKUP($L916,all_tags[theme],1,FALSE),""),
IFERROR(VLOOKUP($M916,all_tags[theme],1,FALSE),""),
IFERROR(VLOOKUP($N916,all_tags[theme],1,FALSE),""),
IFERROR(VLOOKUP($O916,all_tags[theme],1,FALSE),"")
)</f>
        <v/>
      </c>
      <c r="AH916" s="5" t="str">
        <f>_xlfn.TEXTJOIN("#",TRUE,
IFERROR(VLOOKUP($F916,all_tags[topic],1,FALSE),""),
IFERROR(VLOOKUP($G916,all_tags[topic],1,FALSE),""),
IFERROR(VLOOKUP($H916,all_tags[topic],1,FALSE),""),
IFERROR(VLOOKUP($I916,all_tags[topic],1,FALSE),""),
IFERROR(VLOOKUP($J916,all_tags[topic],1,FALSE),""),
IFERROR(VLOOKUP($K916,all_tags[topic],1,FALSE),""),
IFERROR(VLOOKUP($L916,all_tags[topic],1,FALSE),""),
IFERROR(VLOOKUP($M916,all_tags[topic],1,FALSE),""),
IFERROR(VLOOKUP($N916,all_tags[topic],1,FALSE),""),
IFERROR(VLOOKUP($O916,all_tags[topic],1,FALSE),"")
)</f>
        <v>methodology</v>
      </c>
      <c r="AI916" s="5" t="str">
        <f>_xlfn.TEXTJOIN("#",TRUE,
IFERROR(VLOOKUP($F916,all_tags[area],1,FALSE),""),
IFERROR(VLOOKUP($G916,all_tags[area],1,FALSE),""),
IFERROR(VLOOKUP($H916,all_tags[area],1,FALSE),""),
IFERROR(VLOOKUP($I916,all_tags[area],1,FALSE),""),
IFERROR(VLOOKUP($J916,all_tags[area],1,FALSE),""),
IFERROR(VLOOKUP($K916,all_tags[area],1,FALSE),""),
IFERROR(VLOOKUP($L916,all_tags[area],1,FALSE),""),
IFERROR(VLOOKUP($M916,all_tags[area],1,FALSE),""),
IFERROR(VLOOKUP($N916,all_tags[area],1,FALSE),""),
IFERROR(VLOOKUP($O916,all_tags[area],1,FALSE),"")
)</f>
        <v>scientific-method</v>
      </c>
      <c r="AJ916" s="5" t="str">
        <f>_xlfn.TEXTJOIN("#",TRUE,
IFERROR(VLOOKUP($F916,all_tags[technology],1,FALSE),""),
IFERROR(VLOOKUP($G916,all_tags[technology],1,FALSE),""),
IFERROR(VLOOKUP($H916,all_tags[technology],1,FALSE),""),
IFERROR(VLOOKUP($I916,all_tags[technology],1,FALSE),""),
IFERROR(VLOOKUP($J916,all_tags[technology],1,FALSE),""),
IFERROR(VLOOKUP($K916,all_tags[technology],1,FALSE),""),
IFERROR(VLOOKUP($L916,all_tags[technology],1,FALSE),""),
IFERROR(VLOOKUP($M916,all_tags[technology],1,FALSE),""),
IFERROR(VLOOKUP($N916,all_tags[technology],1,FALSE),""),
IFERROR(VLOOKUP($O916,all_tags[technology],1,FALSE),"")
)</f>
        <v/>
      </c>
      <c r="AK916" s="5" t="str">
        <f>_xlfn.TEXTJOIN("#",TRUE,
IFERROR(VLOOKUP($F916,all_tags[other],1,FALSE),""),
IFERROR(VLOOKUP($G916,all_tags[other],1,FALSE),""),
IFERROR(VLOOKUP($H916,all_tags[other],1,FALSE),""),
IFERROR(VLOOKUP($I916,all_tags[other],1,FALSE),""),
IFERROR(VLOOKUP($J916,all_tags[other],1,FALSE),""),
IFERROR(VLOOKUP($K916,all_tags[other],1,FALSE),""),
IFERROR(VLOOKUP($L916,all_tags[other],1,FALSE),""),
IFERROR(VLOOKUP($M916,all_tags[other],1,FALSE),""),
IFERROR(VLOOKUP($N916,all_tags[other],1,FALSE),""),
IFERROR(VLOOKUP($O916,all_tags[other],1,FALSE),"")
)</f>
        <v>science</v>
      </c>
      <c r="AL916" t="str">
        <f t="shared" si="14"/>
        <v>article;methodology;scientific-method;science</v>
      </c>
    </row>
    <row r="917" spans="1:38" x14ac:dyDescent="0.25">
      <c r="A917" t="str">
        <f>source_data[[#This Row],[link_id]]</f>
        <v>L01852</v>
      </c>
      <c r="B917" t="str">
        <f>source_data[[#This Row],[link]]</f>
        <v>https://cloud.google.com/blog/products/ai-machine-learning/create-a-model-card-with-scikit-learn</v>
      </c>
      <c r="C917" t="str">
        <f>source_data[[#This Row],[article_title]]</f>
        <v>How to create and deploy a model card in the cloud with Scikit-Learn</v>
      </c>
      <c r="D917" t="str">
        <f>source_data[[#This Row],[concatenate]]</f>
        <v>post;methodology;process;ml</v>
      </c>
      <c r="E917">
        <f>source_data[[#This Row],[tag_count]]</f>
        <v>4</v>
      </c>
      <c r="F917" t="str" cm="1">
        <f t="array" ref="F917:I917">_xlfn.TEXTSPLIT(Table5[[#This Row],[concatenate]],";")</f>
        <v>post</v>
      </c>
      <c r="G917" t="str">
        <v>methodology</v>
      </c>
      <c r="H917" t="str">
        <v>process</v>
      </c>
      <c r="I917" t="str">
        <v>ml</v>
      </c>
      <c r="Q917">
        <f>IF(ISBLANK(F917),-1,COUNTIF(all_tags[],F917)-COUNTIF(all_tags[category],F917))</f>
        <v>1</v>
      </c>
      <c r="R917">
        <f>IF(ISBLANK(G917),-1,COUNTIF(all_tags[],G917)-COUNTIF(all_tags[category],G917))</f>
        <v>1</v>
      </c>
      <c r="S917">
        <f>IF(ISBLANK(H917),-1,COUNTIF(all_tags[],H917)-COUNTIF(all_tags[category],H917))</f>
        <v>1</v>
      </c>
      <c r="T917">
        <f>IF(ISBLANK(I917),-1,COUNTIF(all_tags[],I917)-COUNTIF(all_tags[category],I917))</f>
        <v>1</v>
      </c>
      <c r="U917">
        <f>IF(ISBLANK(J917),-1,COUNTIF(all_tags[],J917)-COUNTIF(all_tags[category],J917))</f>
        <v>-1</v>
      </c>
      <c r="V917">
        <f>IF(ISBLANK(K917),-1,COUNTIF(all_tags[],K917)-COUNTIF(all_tags[category],K917))</f>
        <v>-1</v>
      </c>
      <c r="W917">
        <f>IF(ISBLANK(L917),-1,COUNTIF(all_tags[],L917)-COUNTIF(all_tags[category],L917))</f>
        <v>-1</v>
      </c>
      <c r="X917">
        <f>IF(ISBLANK(M917),-1,COUNTIF(all_tags[],M917)-COUNTIF(all_tags[category],M917))</f>
        <v>-1</v>
      </c>
      <c r="Y917">
        <f>IF(ISBLANK(N917),-1,COUNTIF(all_tags[],N917)-COUNTIF(all_tags[category],N917))</f>
        <v>-1</v>
      </c>
      <c r="Z917">
        <f>IF(ISBLANK(O917),-1,COUNTIF(all_tags[],O917)-COUNTIF(all_tags[category],O917))</f>
        <v>-1</v>
      </c>
      <c r="AB917" t="str">
        <f>Table5[[#This Row],[link_id]]</f>
        <v>L01852</v>
      </c>
      <c r="AC917" s="5" t="str">
        <f>_xlfn.TEXTJOIN("#",TRUE,
IFERROR(VLOOKUP($F917,all_tags[format],1,FALSE),""),
IFERROR(VLOOKUP($G917,all_tags[format],1,FALSE),""),
IFERROR(VLOOKUP($H917,all_tags[format],1,FALSE),""),
IFERROR(VLOOKUP($I917,all_tags[format],1,FALSE),""),
IFERROR(VLOOKUP($J917,all_tags[format],1,FALSE),""),
IFERROR(VLOOKUP($K917,all_tags[format],1,FALSE),""),
IFERROR(VLOOKUP($L917,all_tags[format],1,FALSE),""),
IFERROR(VLOOKUP($M917,all_tags[format],1,FALSE),""),
IFERROR(VLOOKUP($N917,all_tags[format],1,FALSE),""),
IFERROR(VLOOKUP($O917,all_tags[format],1,FALSE),"")
)</f>
        <v>post</v>
      </c>
      <c r="AD917" s="5" t="str">
        <f>_xlfn.TEXTJOIN("#",TRUE,
IFERROR(VLOOKUP($F917,all_tags[type],1,FALSE),""),
IFERROR(VLOOKUP($G917,all_tags[type],1,FALSE),""),
IFERROR(VLOOKUP($H917,all_tags[type],1,FALSE),""),
IFERROR(VLOOKUP($I917,all_tags[type],1,FALSE),""),
IFERROR(VLOOKUP($J917,all_tags[type],1,FALSE),""),
IFERROR(VLOOKUP($K917,all_tags[type],1,FALSE),""),
IFERROR(VLOOKUP($L917,all_tags[type],1,FALSE),""),
IFERROR(VLOOKUP($M917,all_tags[type],1,FALSE),""),
IFERROR(VLOOKUP($N917,all_tags[type],1,FALSE),""),
IFERROR(VLOOKUP($O917,all_tags[type],1,FALSE),"")
)</f>
        <v/>
      </c>
      <c r="AE917" s="5" t="str">
        <f>_xlfn.TEXTJOIN("#",TRUE,
IFERROR(VLOOKUP($F917,all_tags[level],1,FALSE),""),
IFERROR(VLOOKUP($G917,all_tags[level],1,FALSE),""),
IFERROR(VLOOKUP($H917,all_tags[level],1,FALSE),""),
IFERROR(VLOOKUP($I917,all_tags[level],1,FALSE),""),
IFERROR(VLOOKUP($J917,all_tags[level],1,FALSE),""),
IFERROR(VLOOKUP($K917,all_tags[level],1,FALSE),""),
IFERROR(VLOOKUP($L917,all_tags[level],1,FALSE),""),
IFERROR(VLOOKUP($M917,all_tags[level],1,FALSE),""),
IFERROR(VLOOKUP($N917,all_tags[level],1,FALSE),""),
IFERROR(VLOOKUP($O917,all_tags[level],1,FALSE),"")
)</f>
        <v/>
      </c>
      <c r="AF917" s="5" t="str">
        <f>_xlfn.TEXTJOIN("#",TRUE,
IFERROR(VLOOKUP($F917,all_tags[style],1,FALSE),""),
IFERROR(VLOOKUP($G917,all_tags[style],1,FALSE),""),
IFERROR(VLOOKUP($H917,all_tags[style],1,FALSE),""),
IFERROR(VLOOKUP($I917,all_tags[style],1,FALSE),""),
IFERROR(VLOOKUP($J917,all_tags[style],1,FALSE),""),
IFERROR(VLOOKUP($K917,all_tags[style],1,FALSE),""),
IFERROR(VLOOKUP($L917,all_tags[style],1,FALSE),""),
IFERROR(VLOOKUP($M917,all_tags[style],1,FALSE),""),
IFERROR(VLOOKUP($N917,all_tags[style],1,FALSE),""),
IFERROR(VLOOKUP($O917,all_tags[style],1,FALSE),"")
)</f>
        <v/>
      </c>
      <c r="AG917" s="5" t="str">
        <f>_xlfn.TEXTJOIN("#",TRUE,
IFERROR(VLOOKUP($F917,all_tags[theme],1,FALSE),""),
IFERROR(VLOOKUP($G917,all_tags[theme],1,FALSE),""),
IFERROR(VLOOKUP($H917,all_tags[theme],1,FALSE),""),
IFERROR(VLOOKUP($I917,all_tags[theme],1,FALSE),""),
IFERROR(VLOOKUP($J917,all_tags[theme],1,FALSE),""),
IFERROR(VLOOKUP($K917,all_tags[theme],1,FALSE),""),
IFERROR(VLOOKUP($L917,all_tags[theme],1,FALSE),""),
IFERROR(VLOOKUP($M917,all_tags[theme],1,FALSE),""),
IFERROR(VLOOKUP($N917,all_tags[theme],1,FALSE),""),
IFERROR(VLOOKUP($O917,all_tags[theme],1,FALSE),"")
)</f>
        <v/>
      </c>
      <c r="AH917" s="5" t="str">
        <f>_xlfn.TEXTJOIN("#",TRUE,
IFERROR(VLOOKUP($F917,all_tags[topic],1,FALSE),""),
IFERROR(VLOOKUP($G917,all_tags[topic],1,FALSE),""),
IFERROR(VLOOKUP($H917,all_tags[topic],1,FALSE),""),
IFERROR(VLOOKUP($I917,all_tags[topic],1,FALSE),""),
IFERROR(VLOOKUP($J917,all_tags[topic],1,FALSE),""),
IFERROR(VLOOKUP($K917,all_tags[topic],1,FALSE),""),
IFERROR(VLOOKUP($L917,all_tags[topic],1,FALSE),""),
IFERROR(VLOOKUP($M917,all_tags[topic],1,FALSE),""),
IFERROR(VLOOKUP($N917,all_tags[topic],1,FALSE),""),
IFERROR(VLOOKUP($O917,all_tags[topic],1,FALSE),"")
)</f>
        <v>methodology#process</v>
      </c>
      <c r="AI917" s="5" t="str">
        <f>_xlfn.TEXTJOIN("#",TRUE,
IFERROR(VLOOKUP($F917,all_tags[area],1,FALSE),""),
IFERROR(VLOOKUP($G917,all_tags[area],1,FALSE),""),
IFERROR(VLOOKUP($H917,all_tags[area],1,FALSE),""),
IFERROR(VLOOKUP($I917,all_tags[area],1,FALSE),""),
IFERROR(VLOOKUP($J917,all_tags[area],1,FALSE),""),
IFERROR(VLOOKUP($K917,all_tags[area],1,FALSE),""),
IFERROR(VLOOKUP($L917,all_tags[area],1,FALSE),""),
IFERROR(VLOOKUP($M917,all_tags[area],1,FALSE),""),
IFERROR(VLOOKUP($N917,all_tags[area],1,FALSE),""),
IFERROR(VLOOKUP($O917,all_tags[area],1,FALSE),"")
)</f>
        <v>ml</v>
      </c>
      <c r="AJ917" s="5" t="str">
        <f>_xlfn.TEXTJOIN("#",TRUE,
IFERROR(VLOOKUP($F917,all_tags[technology],1,FALSE),""),
IFERROR(VLOOKUP($G917,all_tags[technology],1,FALSE),""),
IFERROR(VLOOKUP($H917,all_tags[technology],1,FALSE),""),
IFERROR(VLOOKUP($I917,all_tags[technology],1,FALSE),""),
IFERROR(VLOOKUP($J917,all_tags[technology],1,FALSE),""),
IFERROR(VLOOKUP($K917,all_tags[technology],1,FALSE),""),
IFERROR(VLOOKUP($L917,all_tags[technology],1,FALSE),""),
IFERROR(VLOOKUP($M917,all_tags[technology],1,FALSE),""),
IFERROR(VLOOKUP($N917,all_tags[technology],1,FALSE),""),
IFERROR(VLOOKUP($O917,all_tags[technology],1,FALSE),"")
)</f>
        <v/>
      </c>
      <c r="AK917" s="5" t="str">
        <f>_xlfn.TEXTJOIN("#",TRUE,
IFERROR(VLOOKUP($F917,all_tags[other],1,FALSE),""),
IFERROR(VLOOKUP($G917,all_tags[other],1,FALSE),""),
IFERROR(VLOOKUP($H917,all_tags[other],1,FALSE),""),
IFERROR(VLOOKUP($I917,all_tags[other],1,FALSE),""),
IFERROR(VLOOKUP($J917,all_tags[other],1,FALSE),""),
IFERROR(VLOOKUP($K917,all_tags[other],1,FALSE),""),
IFERROR(VLOOKUP($L917,all_tags[other],1,FALSE),""),
IFERROR(VLOOKUP($M917,all_tags[other],1,FALSE),""),
IFERROR(VLOOKUP($N917,all_tags[other],1,FALSE),""),
IFERROR(VLOOKUP($O917,all_tags[other],1,FALSE),"")
)</f>
        <v/>
      </c>
      <c r="AL917" t="str">
        <f t="shared" si="14"/>
        <v>post;methodology;process;ml</v>
      </c>
    </row>
    <row r="918" spans="1:38" x14ac:dyDescent="0.25">
      <c r="A918" t="str">
        <f>source_data[[#This Row],[link_id]]</f>
        <v>L01855</v>
      </c>
      <c r="B918" t="str">
        <f>source_data[[#This Row],[link]]</f>
        <v>https://blog.dataiku.com/deep-beers-improving-the-performance-of-deep-recommendation-engines-using-keras</v>
      </c>
      <c r="C918" t="str">
        <f>source_data[[#This Row],[article_title]]</f>
        <v>Deep Beers: Playing with Deep Recommendation Engines Using Keras</v>
      </c>
      <c r="D918" t="str">
        <f>source_data[[#This Row],[concatenate]]</f>
        <v>post;example;data-science;ml</v>
      </c>
      <c r="E918">
        <f>source_data[[#This Row],[tag_count]]</f>
        <v>5</v>
      </c>
      <c r="F918" t="str" cm="1">
        <f t="array" ref="F918:I918">_xlfn.TEXTSPLIT(Table5[[#This Row],[concatenate]],";")</f>
        <v>post</v>
      </c>
      <c r="G918" t="str">
        <v>example</v>
      </c>
      <c r="H918" t="str">
        <v>data-science</v>
      </c>
      <c r="I918" t="str">
        <v>ml</v>
      </c>
      <c r="Q918">
        <f>IF(ISBLANK(F918),-1,COUNTIF(all_tags[],F918)-COUNTIF(all_tags[category],F918))</f>
        <v>1</v>
      </c>
      <c r="R918">
        <f>IF(ISBLANK(G918),-1,COUNTIF(all_tags[],G918)-COUNTIF(all_tags[category],G918))</f>
        <v>1</v>
      </c>
      <c r="S918">
        <f>IF(ISBLANK(H918),-1,COUNTIF(all_tags[],H918)-COUNTIF(all_tags[category],H918))</f>
        <v>1</v>
      </c>
      <c r="T918">
        <f>IF(ISBLANK(I918),-1,COUNTIF(all_tags[],I918)-COUNTIF(all_tags[category],I918))</f>
        <v>1</v>
      </c>
      <c r="U918">
        <f>IF(ISBLANK(J918),-1,COUNTIF(all_tags[],J918)-COUNTIF(all_tags[category],J918))</f>
        <v>-1</v>
      </c>
      <c r="V918">
        <f>IF(ISBLANK(K918),-1,COUNTIF(all_tags[],K918)-COUNTIF(all_tags[category],K918))</f>
        <v>-1</v>
      </c>
      <c r="W918">
        <f>IF(ISBLANK(L918),-1,COUNTIF(all_tags[],L918)-COUNTIF(all_tags[category],L918))</f>
        <v>-1</v>
      </c>
      <c r="X918">
        <f>IF(ISBLANK(M918),-1,COUNTIF(all_tags[],M918)-COUNTIF(all_tags[category],M918))</f>
        <v>-1</v>
      </c>
      <c r="Y918">
        <f>IF(ISBLANK(N918),-1,COUNTIF(all_tags[],N918)-COUNTIF(all_tags[category],N918))</f>
        <v>-1</v>
      </c>
      <c r="Z918">
        <f>IF(ISBLANK(O918),-1,COUNTIF(all_tags[],O918)-COUNTIF(all_tags[category],O918))</f>
        <v>-1</v>
      </c>
      <c r="AB918" t="str">
        <f>Table5[[#This Row],[link_id]]</f>
        <v>L01855</v>
      </c>
      <c r="AC918" s="5" t="str">
        <f>_xlfn.TEXTJOIN("#",TRUE,
IFERROR(VLOOKUP($F918,all_tags[format],1,FALSE),""),
IFERROR(VLOOKUP($G918,all_tags[format],1,FALSE),""),
IFERROR(VLOOKUP($H918,all_tags[format],1,FALSE),""),
IFERROR(VLOOKUP($I918,all_tags[format],1,FALSE),""),
IFERROR(VLOOKUP($J918,all_tags[format],1,FALSE),""),
IFERROR(VLOOKUP($K918,all_tags[format],1,FALSE),""),
IFERROR(VLOOKUP($L918,all_tags[format],1,FALSE),""),
IFERROR(VLOOKUP($M918,all_tags[format],1,FALSE),""),
IFERROR(VLOOKUP($N918,all_tags[format],1,FALSE),""),
IFERROR(VLOOKUP($O918,all_tags[format],1,FALSE),"")
)</f>
        <v>post</v>
      </c>
      <c r="AD918" s="5" t="str">
        <f>_xlfn.TEXTJOIN("#",TRUE,
IFERROR(VLOOKUP($F918,all_tags[type],1,FALSE),""),
IFERROR(VLOOKUP($G918,all_tags[type],1,FALSE),""),
IFERROR(VLOOKUP($H918,all_tags[type],1,FALSE),""),
IFERROR(VLOOKUP($I918,all_tags[type],1,FALSE),""),
IFERROR(VLOOKUP($J918,all_tags[type],1,FALSE),""),
IFERROR(VLOOKUP($K918,all_tags[type],1,FALSE),""),
IFERROR(VLOOKUP($L918,all_tags[type],1,FALSE),""),
IFERROR(VLOOKUP($M918,all_tags[type],1,FALSE),""),
IFERROR(VLOOKUP($N918,all_tags[type],1,FALSE),""),
IFERROR(VLOOKUP($O918,all_tags[type],1,FALSE),"")
)</f>
        <v/>
      </c>
      <c r="AE918" s="5" t="str">
        <f>_xlfn.TEXTJOIN("#",TRUE,
IFERROR(VLOOKUP($F918,all_tags[level],1,FALSE),""),
IFERROR(VLOOKUP($G918,all_tags[level],1,FALSE),""),
IFERROR(VLOOKUP($H918,all_tags[level],1,FALSE),""),
IFERROR(VLOOKUP($I918,all_tags[level],1,FALSE),""),
IFERROR(VLOOKUP($J918,all_tags[level],1,FALSE),""),
IFERROR(VLOOKUP($K918,all_tags[level],1,FALSE),""),
IFERROR(VLOOKUP($L918,all_tags[level],1,FALSE),""),
IFERROR(VLOOKUP($M918,all_tags[level],1,FALSE),""),
IFERROR(VLOOKUP($N918,all_tags[level],1,FALSE),""),
IFERROR(VLOOKUP($O918,all_tags[level],1,FALSE),"")
)</f>
        <v>example</v>
      </c>
      <c r="AF918" s="5" t="str">
        <f>_xlfn.TEXTJOIN("#",TRUE,
IFERROR(VLOOKUP($F918,all_tags[style],1,FALSE),""),
IFERROR(VLOOKUP($G918,all_tags[style],1,FALSE),""),
IFERROR(VLOOKUP($H918,all_tags[style],1,FALSE),""),
IFERROR(VLOOKUP($I918,all_tags[style],1,FALSE),""),
IFERROR(VLOOKUP($J918,all_tags[style],1,FALSE),""),
IFERROR(VLOOKUP($K918,all_tags[style],1,FALSE),""),
IFERROR(VLOOKUP($L918,all_tags[style],1,FALSE),""),
IFERROR(VLOOKUP($M918,all_tags[style],1,FALSE),""),
IFERROR(VLOOKUP($N918,all_tags[style],1,FALSE),""),
IFERROR(VLOOKUP($O918,all_tags[style],1,FALSE),"")
)</f>
        <v/>
      </c>
      <c r="AG918" s="5" t="str">
        <f>_xlfn.TEXTJOIN("#",TRUE,
IFERROR(VLOOKUP($F918,all_tags[theme],1,FALSE),""),
IFERROR(VLOOKUP($G918,all_tags[theme],1,FALSE),""),
IFERROR(VLOOKUP($H918,all_tags[theme],1,FALSE),""),
IFERROR(VLOOKUP($I918,all_tags[theme],1,FALSE),""),
IFERROR(VLOOKUP($J918,all_tags[theme],1,FALSE),""),
IFERROR(VLOOKUP($K918,all_tags[theme],1,FALSE),""),
IFERROR(VLOOKUP($L918,all_tags[theme],1,FALSE),""),
IFERROR(VLOOKUP($M918,all_tags[theme],1,FALSE),""),
IFERROR(VLOOKUP($N918,all_tags[theme],1,FALSE),""),
IFERROR(VLOOKUP($O918,all_tags[theme],1,FALSE),"")
)</f>
        <v>data-science</v>
      </c>
      <c r="AH918" s="5" t="str">
        <f>_xlfn.TEXTJOIN("#",TRUE,
IFERROR(VLOOKUP($F918,all_tags[topic],1,FALSE),""),
IFERROR(VLOOKUP($G918,all_tags[topic],1,FALSE),""),
IFERROR(VLOOKUP($H918,all_tags[topic],1,FALSE),""),
IFERROR(VLOOKUP($I918,all_tags[topic],1,FALSE),""),
IFERROR(VLOOKUP($J918,all_tags[topic],1,FALSE),""),
IFERROR(VLOOKUP($K918,all_tags[topic],1,FALSE),""),
IFERROR(VLOOKUP($L918,all_tags[topic],1,FALSE),""),
IFERROR(VLOOKUP($M918,all_tags[topic],1,FALSE),""),
IFERROR(VLOOKUP($N918,all_tags[topic],1,FALSE),""),
IFERROR(VLOOKUP($O918,all_tags[topic],1,FALSE),"")
)</f>
        <v/>
      </c>
      <c r="AI918" s="5" t="str">
        <f>_xlfn.TEXTJOIN("#",TRUE,
IFERROR(VLOOKUP($F918,all_tags[area],1,FALSE),""),
IFERROR(VLOOKUP($G918,all_tags[area],1,FALSE),""),
IFERROR(VLOOKUP($H918,all_tags[area],1,FALSE),""),
IFERROR(VLOOKUP($I918,all_tags[area],1,FALSE),""),
IFERROR(VLOOKUP($J918,all_tags[area],1,FALSE),""),
IFERROR(VLOOKUP($K918,all_tags[area],1,FALSE),""),
IFERROR(VLOOKUP($L918,all_tags[area],1,FALSE),""),
IFERROR(VLOOKUP($M918,all_tags[area],1,FALSE),""),
IFERROR(VLOOKUP($N918,all_tags[area],1,FALSE),""),
IFERROR(VLOOKUP($O918,all_tags[area],1,FALSE),"")
)</f>
        <v>ml</v>
      </c>
      <c r="AJ918" s="5" t="str">
        <f>_xlfn.TEXTJOIN("#",TRUE,
IFERROR(VLOOKUP($F918,all_tags[technology],1,FALSE),""),
IFERROR(VLOOKUP($G918,all_tags[technology],1,FALSE),""),
IFERROR(VLOOKUP($H918,all_tags[technology],1,FALSE),""),
IFERROR(VLOOKUP($I918,all_tags[technology],1,FALSE),""),
IFERROR(VLOOKUP($J918,all_tags[technology],1,FALSE),""),
IFERROR(VLOOKUP($K918,all_tags[technology],1,FALSE),""),
IFERROR(VLOOKUP($L918,all_tags[technology],1,FALSE),""),
IFERROR(VLOOKUP($M918,all_tags[technology],1,FALSE),""),
IFERROR(VLOOKUP($N918,all_tags[technology],1,FALSE),""),
IFERROR(VLOOKUP($O918,all_tags[technology],1,FALSE),"")
)</f>
        <v/>
      </c>
      <c r="AK918" s="5" t="str">
        <f>_xlfn.TEXTJOIN("#",TRUE,
IFERROR(VLOOKUP($F918,all_tags[other],1,FALSE),""),
IFERROR(VLOOKUP($G918,all_tags[other],1,FALSE),""),
IFERROR(VLOOKUP($H918,all_tags[other],1,FALSE),""),
IFERROR(VLOOKUP($I918,all_tags[other],1,FALSE),""),
IFERROR(VLOOKUP($J918,all_tags[other],1,FALSE),""),
IFERROR(VLOOKUP($K918,all_tags[other],1,FALSE),""),
IFERROR(VLOOKUP($L918,all_tags[other],1,FALSE),""),
IFERROR(VLOOKUP($M918,all_tags[other],1,FALSE),""),
IFERROR(VLOOKUP($N918,all_tags[other],1,FALSE),""),
IFERROR(VLOOKUP($O918,all_tags[other],1,FALSE),"")
)</f>
        <v/>
      </c>
      <c r="AL918" t="str">
        <f t="shared" si="14"/>
        <v>post;example;data-science;ml</v>
      </c>
    </row>
    <row r="919" spans="1:38" x14ac:dyDescent="0.25">
      <c r="A919" t="str">
        <f>source_data[[#This Row],[link_id]]</f>
        <v>L01856</v>
      </c>
      <c r="B919" t="str">
        <f>source_data[[#This Row],[link]]</f>
        <v>https://www.nature.com/articles/s41467-020-19160-7</v>
      </c>
      <c r="C919" t="str">
        <f>source_data[[#This Row],[article_title]]</f>
        <v>The misuse of colour in science communication</v>
      </c>
      <c r="D919" t="str">
        <f>source_data[[#This Row],[concatenate]]</f>
        <v>paper;dubious;pitfall;colour;misuse;science</v>
      </c>
      <c r="E919">
        <f>source_data[[#This Row],[tag_count]]</f>
        <v>6</v>
      </c>
      <c r="F919" t="str" cm="1">
        <f t="array" ref="F919:K919">_xlfn.TEXTSPLIT(Table5[[#This Row],[concatenate]],";")</f>
        <v>paper</v>
      </c>
      <c r="G919" t="str">
        <v>dubious</v>
      </c>
      <c r="H919" t="str">
        <v>pitfall</v>
      </c>
      <c r="I919" t="str">
        <v>colour</v>
      </c>
      <c r="J919" t="str">
        <v>misuse</v>
      </c>
      <c r="K919" t="str">
        <v>science</v>
      </c>
      <c r="Q919">
        <f>IF(ISBLANK(F919),-1,COUNTIF(all_tags[],F919)-COUNTIF(all_tags[category],F919))</f>
        <v>1</v>
      </c>
      <c r="R919">
        <f>IF(ISBLANK(G919),-1,COUNTIF(all_tags[],G919)-COUNTIF(all_tags[category],G919))</f>
        <v>1</v>
      </c>
      <c r="S919">
        <f>IF(ISBLANK(H919),-1,COUNTIF(all_tags[],H919)-COUNTIF(all_tags[category],H919))</f>
        <v>1</v>
      </c>
      <c r="T919">
        <f>IF(ISBLANK(I919),-1,COUNTIF(all_tags[],I919)-COUNTIF(all_tags[category],I919))</f>
        <v>1</v>
      </c>
      <c r="U919">
        <f>IF(ISBLANK(J919),-1,COUNTIF(all_tags[],J919)-COUNTIF(all_tags[category],J919))</f>
        <v>1</v>
      </c>
      <c r="V919">
        <f>IF(ISBLANK(K919),-1,COUNTIF(all_tags[],K919)-COUNTIF(all_tags[category],K919))</f>
        <v>1</v>
      </c>
      <c r="W919">
        <f>IF(ISBLANK(L919),-1,COUNTIF(all_tags[],L919)-COUNTIF(all_tags[category],L919))</f>
        <v>-1</v>
      </c>
      <c r="X919">
        <f>IF(ISBLANK(M919),-1,COUNTIF(all_tags[],M919)-COUNTIF(all_tags[category],M919))</f>
        <v>-1</v>
      </c>
      <c r="Y919">
        <f>IF(ISBLANK(N919),-1,COUNTIF(all_tags[],N919)-COUNTIF(all_tags[category],N919))</f>
        <v>-1</v>
      </c>
      <c r="Z919">
        <f>IF(ISBLANK(O919),-1,COUNTIF(all_tags[],O919)-COUNTIF(all_tags[category],O919))</f>
        <v>-1</v>
      </c>
      <c r="AB919" t="str">
        <f>Table5[[#This Row],[link_id]]</f>
        <v>L01856</v>
      </c>
      <c r="AC919" s="5" t="str">
        <f>_xlfn.TEXTJOIN("#",TRUE,
IFERROR(VLOOKUP($F919,all_tags[format],1,FALSE),""),
IFERROR(VLOOKUP($G919,all_tags[format],1,FALSE),""),
IFERROR(VLOOKUP($H919,all_tags[format],1,FALSE),""),
IFERROR(VLOOKUP($I919,all_tags[format],1,FALSE),""),
IFERROR(VLOOKUP($J919,all_tags[format],1,FALSE),""),
IFERROR(VLOOKUP($K919,all_tags[format],1,FALSE),""),
IFERROR(VLOOKUP($L919,all_tags[format],1,FALSE),""),
IFERROR(VLOOKUP($M919,all_tags[format],1,FALSE),""),
IFERROR(VLOOKUP($N919,all_tags[format],1,FALSE),""),
IFERROR(VLOOKUP($O919,all_tags[format],1,FALSE),"")
)</f>
        <v>paper</v>
      </c>
      <c r="AD919" s="5" t="str">
        <f>_xlfn.TEXTJOIN("#",TRUE,
IFERROR(VLOOKUP($F919,all_tags[type],1,FALSE),""),
IFERROR(VLOOKUP($G919,all_tags[type],1,FALSE),""),
IFERROR(VLOOKUP($H919,all_tags[type],1,FALSE),""),
IFERROR(VLOOKUP($I919,all_tags[type],1,FALSE),""),
IFERROR(VLOOKUP($J919,all_tags[type],1,FALSE),""),
IFERROR(VLOOKUP($K919,all_tags[type],1,FALSE),""),
IFERROR(VLOOKUP($L919,all_tags[type],1,FALSE),""),
IFERROR(VLOOKUP($M919,all_tags[type],1,FALSE),""),
IFERROR(VLOOKUP($N919,all_tags[type],1,FALSE),""),
IFERROR(VLOOKUP($O919,all_tags[type],1,FALSE),"")
)</f>
        <v/>
      </c>
      <c r="AE919" s="5" t="str">
        <f>_xlfn.TEXTJOIN("#",TRUE,
IFERROR(VLOOKUP($F919,all_tags[level],1,FALSE),""),
IFERROR(VLOOKUP($G919,all_tags[level],1,FALSE),""),
IFERROR(VLOOKUP($H919,all_tags[level],1,FALSE),""),
IFERROR(VLOOKUP($I919,all_tags[level],1,FALSE),""),
IFERROR(VLOOKUP($J919,all_tags[level],1,FALSE),""),
IFERROR(VLOOKUP($K919,all_tags[level],1,FALSE),""),
IFERROR(VLOOKUP($L919,all_tags[level],1,FALSE),""),
IFERROR(VLOOKUP($M919,all_tags[level],1,FALSE),""),
IFERROR(VLOOKUP($N919,all_tags[level],1,FALSE),""),
IFERROR(VLOOKUP($O919,all_tags[level],1,FALSE),"")
)</f>
        <v/>
      </c>
      <c r="AF919" s="5" t="str">
        <f>_xlfn.TEXTJOIN("#",TRUE,
IFERROR(VLOOKUP($F919,all_tags[style],1,FALSE),""),
IFERROR(VLOOKUP($G919,all_tags[style],1,FALSE),""),
IFERROR(VLOOKUP($H919,all_tags[style],1,FALSE),""),
IFERROR(VLOOKUP($I919,all_tags[style],1,FALSE),""),
IFERROR(VLOOKUP($J919,all_tags[style],1,FALSE),""),
IFERROR(VLOOKUP($K919,all_tags[style],1,FALSE),""),
IFERROR(VLOOKUP($L919,all_tags[style],1,FALSE),""),
IFERROR(VLOOKUP($M919,all_tags[style],1,FALSE),""),
IFERROR(VLOOKUP($N919,all_tags[style],1,FALSE),""),
IFERROR(VLOOKUP($O919,all_tags[style],1,FALSE),"")
)</f>
        <v>dubious</v>
      </c>
      <c r="AG919" s="5" t="str">
        <f>_xlfn.TEXTJOIN("#",TRUE,
IFERROR(VLOOKUP($F919,all_tags[theme],1,FALSE),""),
IFERROR(VLOOKUP($G919,all_tags[theme],1,FALSE),""),
IFERROR(VLOOKUP($H919,all_tags[theme],1,FALSE),""),
IFERROR(VLOOKUP($I919,all_tags[theme],1,FALSE),""),
IFERROR(VLOOKUP($J919,all_tags[theme],1,FALSE),""),
IFERROR(VLOOKUP($K919,all_tags[theme],1,FALSE),""),
IFERROR(VLOOKUP($L919,all_tags[theme],1,FALSE),""),
IFERROR(VLOOKUP($M919,all_tags[theme],1,FALSE),""),
IFERROR(VLOOKUP($N919,all_tags[theme],1,FALSE),""),
IFERROR(VLOOKUP($O919,all_tags[theme],1,FALSE),"")
)</f>
        <v>pitfall</v>
      </c>
      <c r="AH919" s="5" t="str">
        <f>_xlfn.TEXTJOIN("#",TRUE,
IFERROR(VLOOKUP($F919,all_tags[topic],1,FALSE),""),
IFERROR(VLOOKUP($G919,all_tags[topic],1,FALSE),""),
IFERROR(VLOOKUP($H919,all_tags[topic],1,FALSE),""),
IFERROR(VLOOKUP($I919,all_tags[topic],1,FALSE),""),
IFERROR(VLOOKUP($J919,all_tags[topic],1,FALSE),""),
IFERROR(VLOOKUP($K919,all_tags[topic],1,FALSE),""),
IFERROR(VLOOKUP($L919,all_tags[topic],1,FALSE),""),
IFERROR(VLOOKUP($M919,all_tags[topic],1,FALSE),""),
IFERROR(VLOOKUP($N919,all_tags[topic],1,FALSE),""),
IFERROR(VLOOKUP($O919,all_tags[topic],1,FALSE),"")
)</f>
        <v/>
      </c>
      <c r="AI919" s="5" t="str">
        <f>_xlfn.TEXTJOIN("#",TRUE,
IFERROR(VLOOKUP($F919,all_tags[area],1,FALSE),""),
IFERROR(VLOOKUP($G919,all_tags[area],1,FALSE),""),
IFERROR(VLOOKUP($H919,all_tags[area],1,FALSE),""),
IFERROR(VLOOKUP($I919,all_tags[area],1,FALSE),""),
IFERROR(VLOOKUP($J919,all_tags[area],1,FALSE),""),
IFERROR(VLOOKUP($K919,all_tags[area],1,FALSE),""),
IFERROR(VLOOKUP($L919,all_tags[area],1,FALSE),""),
IFERROR(VLOOKUP($M919,all_tags[area],1,FALSE),""),
IFERROR(VLOOKUP($N919,all_tags[area],1,FALSE),""),
IFERROR(VLOOKUP($O919,all_tags[area],1,FALSE),"")
)</f>
        <v>colour</v>
      </c>
      <c r="AJ919" s="5" t="str">
        <f>_xlfn.TEXTJOIN("#",TRUE,
IFERROR(VLOOKUP($F919,all_tags[technology],1,FALSE),""),
IFERROR(VLOOKUP($G919,all_tags[technology],1,FALSE),""),
IFERROR(VLOOKUP($H919,all_tags[technology],1,FALSE),""),
IFERROR(VLOOKUP($I919,all_tags[technology],1,FALSE),""),
IFERROR(VLOOKUP($J919,all_tags[technology],1,FALSE),""),
IFERROR(VLOOKUP($K919,all_tags[technology],1,FALSE),""),
IFERROR(VLOOKUP($L919,all_tags[technology],1,FALSE),""),
IFERROR(VLOOKUP($M919,all_tags[technology],1,FALSE),""),
IFERROR(VLOOKUP($N919,all_tags[technology],1,FALSE),""),
IFERROR(VLOOKUP($O919,all_tags[technology],1,FALSE),"")
)</f>
        <v/>
      </c>
      <c r="AK919" s="5" t="str">
        <f>_xlfn.TEXTJOIN("#",TRUE,
IFERROR(VLOOKUP($F919,all_tags[other],1,FALSE),""),
IFERROR(VLOOKUP($G919,all_tags[other],1,FALSE),""),
IFERROR(VLOOKUP($H919,all_tags[other],1,FALSE),""),
IFERROR(VLOOKUP($I919,all_tags[other],1,FALSE),""),
IFERROR(VLOOKUP($J919,all_tags[other],1,FALSE),""),
IFERROR(VLOOKUP($K919,all_tags[other],1,FALSE),""),
IFERROR(VLOOKUP($L919,all_tags[other],1,FALSE),""),
IFERROR(VLOOKUP($M919,all_tags[other],1,FALSE),""),
IFERROR(VLOOKUP($N919,all_tags[other],1,FALSE),""),
IFERROR(VLOOKUP($O919,all_tags[other],1,FALSE),"")
)</f>
        <v>misuse#science</v>
      </c>
      <c r="AL919" t="str">
        <f t="shared" si="14"/>
        <v>paper;dubious;pitfall;colour;misuse;science</v>
      </c>
    </row>
    <row r="920" spans="1:38" x14ac:dyDescent="0.25">
      <c r="A920" t="str">
        <f>source_data[[#This Row],[link_id]]</f>
        <v>L01857</v>
      </c>
      <c r="B920" t="str">
        <f>source_data[[#This Row],[link]]</f>
        <v>https://twitter.com/3XS0/status/1321897126369075200/photo/1</v>
      </c>
      <c r="C920" t="str">
        <f>source_data[[#This Row],[article_title]]</f>
        <v>A Cheat Sheet for all the data structures in Python. https://t.co/OdhIAtlBb7</v>
      </c>
      <c r="D920" t="str">
        <f>source_data[[#This Row],[concatenate]]</f>
        <v>cheatsheet;technology;python</v>
      </c>
      <c r="E920">
        <f>source_data[[#This Row],[tag_count]]</f>
        <v>3</v>
      </c>
      <c r="F920" t="str" cm="1">
        <f t="array" ref="F920:H920">_xlfn.TEXTSPLIT(Table5[[#This Row],[concatenate]],";")</f>
        <v>cheatsheet</v>
      </c>
      <c r="G920" t="str">
        <v>technology</v>
      </c>
      <c r="H920" t="str">
        <v>python</v>
      </c>
      <c r="Q920">
        <f>IF(ISBLANK(F920),-1,COUNTIF(all_tags[],F920)-COUNTIF(all_tags[category],F920))</f>
        <v>1</v>
      </c>
      <c r="R920">
        <f>IF(ISBLANK(G920),-1,COUNTIF(all_tags[],G920)-COUNTIF(all_tags[category],G920))</f>
        <v>1</v>
      </c>
      <c r="S920">
        <f>IF(ISBLANK(H920),-1,COUNTIF(all_tags[],H920)-COUNTIF(all_tags[category],H920))</f>
        <v>1</v>
      </c>
      <c r="T920">
        <f>IF(ISBLANK(I920),-1,COUNTIF(all_tags[],I920)-COUNTIF(all_tags[category],I920))</f>
        <v>-1</v>
      </c>
      <c r="U920">
        <f>IF(ISBLANK(J920),-1,COUNTIF(all_tags[],J920)-COUNTIF(all_tags[category],J920))</f>
        <v>-1</v>
      </c>
      <c r="V920">
        <f>IF(ISBLANK(K920),-1,COUNTIF(all_tags[],K920)-COUNTIF(all_tags[category],K920))</f>
        <v>-1</v>
      </c>
      <c r="W920">
        <f>IF(ISBLANK(L920),-1,COUNTIF(all_tags[],L920)-COUNTIF(all_tags[category],L920))</f>
        <v>-1</v>
      </c>
      <c r="X920">
        <f>IF(ISBLANK(M920),-1,COUNTIF(all_tags[],M920)-COUNTIF(all_tags[category],M920))</f>
        <v>-1</v>
      </c>
      <c r="Y920">
        <f>IF(ISBLANK(N920),-1,COUNTIF(all_tags[],N920)-COUNTIF(all_tags[category],N920))</f>
        <v>-1</v>
      </c>
      <c r="Z920">
        <f>IF(ISBLANK(O920),-1,COUNTIF(all_tags[],O920)-COUNTIF(all_tags[category],O920))</f>
        <v>-1</v>
      </c>
      <c r="AB920" t="str">
        <f>Table5[[#This Row],[link_id]]</f>
        <v>L01857</v>
      </c>
      <c r="AC920" s="5" t="str">
        <f>_xlfn.TEXTJOIN("#",TRUE,
IFERROR(VLOOKUP($F920,all_tags[format],1,FALSE),""),
IFERROR(VLOOKUP($G920,all_tags[format],1,FALSE),""),
IFERROR(VLOOKUP($H920,all_tags[format],1,FALSE),""),
IFERROR(VLOOKUP($I920,all_tags[format],1,FALSE),""),
IFERROR(VLOOKUP($J920,all_tags[format],1,FALSE),""),
IFERROR(VLOOKUP($K920,all_tags[format],1,FALSE),""),
IFERROR(VLOOKUP($L920,all_tags[format],1,FALSE),""),
IFERROR(VLOOKUP($M920,all_tags[format],1,FALSE),""),
IFERROR(VLOOKUP($N920,all_tags[format],1,FALSE),""),
IFERROR(VLOOKUP($O920,all_tags[format],1,FALSE),"")
)</f>
        <v/>
      </c>
      <c r="AD920" s="5" t="str">
        <f>_xlfn.TEXTJOIN("#",TRUE,
IFERROR(VLOOKUP($F920,all_tags[type],1,FALSE),""),
IFERROR(VLOOKUP($G920,all_tags[type],1,FALSE),""),
IFERROR(VLOOKUP($H920,all_tags[type],1,FALSE),""),
IFERROR(VLOOKUP($I920,all_tags[type],1,FALSE),""),
IFERROR(VLOOKUP($J920,all_tags[type],1,FALSE),""),
IFERROR(VLOOKUP($K920,all_tags[type],1,FALSE),""),
IFERROR(VLOOKUP($L920,all_tags[type],1,FALSE),""),
IFERROR(VLOOKUP($M920,all_tags[type],1,FALSE),""),
IFERROR(VLOOKUP($N920,all_tags[type],1,FALSE),""),
IFERROR(VLOOKUP($O920,all_tags[type],1,FALSE),"")
)</f>
        <v>cheatsheet</v>
      </c>
      <c r="AE920" s="5" t="str">
        <f>_xlfn.TEXTJOIN("#",TRUE,
IFERROR(VLOOKUP($F920,all_tags[level],1,FALSE),""),
IFERROR(VLOOKUP($G920,all_tags[level],1,FALSE),""),
IFERROR(VLOOKUP($H920,all_tags[level],1,FALSE),""),
IFERROR(VLOOKUP($I920,all_tags[level],1,FALSE),""),
IFERROR(VLOOKUP($J920,all_tags[level],1,FALSE),""),
IFERROR(VLOOKUP($K920,all_tags[level],1,FALSE),""),
IFERROR(VLOOKUP($L920,all_tags[level],1,FALSE),""),
IFERROR(VLOOKUP($M920,all_tags[level],1,FALSE),""),
IFERROR(VLOOKUP($N920,all_tags[level],1,FALSE),""),
IFERROR(VLOOKUP($O920,all_tags[level],1,FALSE),"")
)</f>
        <v/>
      </c>
      <c r="AF920" s="5" t="str">
        <f>_xlfn.TEXTJOIN("#",TRUE,
IFERROR(VLOOKUP($F920,all_tags[style],1,FALSE),""),
IFERROR(VLOOKUP($G920,all_tags[style],1,FALSE),""),
IFERROR(VLOOKUP($H920,all_tags[style],1,FALSE),""),
IFERROR(VLOOKUP($I920,all_tags[style],1,FALSE),""),
IFERROR(VLOOKUP($J920,all_tags[style],1,FALSE),""),
IFERROR(VLOOKUP($K920,all_tags[style],1,FALSE),""),
IFERROR(VLOOKUP($L920,all_tags[style],1,FALSE),""),
IFERROR(VLOOKUP($M920,all_tags[style],1,FALSE),""),
IFERROR(VLOOKUP($N920,all_tags[style],1,FALSE),""),
IFERROR(VLOOKUP($O920,all_tags[style],1,FALSE),"")
)</f>
        <v/>
      </c>
      <c r="AG920" s="5" t="str">
        <f>_xlfn.TEXTJOIN("#",TRUE,
IFERROR(VLOOKUP($F920,all_tags[theme],1,FALSE),""),
IFERROR(VLOOKUP($G920,all_tags[theme],1,FALSE),""),
IFERROR(VLOOKUP($H920,all_tags[theme],1,FALSE),""),
IFERROR(VLOOKUP($I920,all_tags[theme],1,FALSE),""),
IFERROR(VLOOKUP($J920,all_tags[theme],1,FALSE),""),
IFERROR(VLOOKUP($K920,all_tags[theme],1,FALSE),""),
IFERROR(VLOOKUP($L920,all_tags[theme],1,FALSE),""),
IFERROR(VLOOKUP($M920,all_tags[theme],1,FALSE),""),
IFERROR(VLOOKUP($N920,all_tags[theme],1,FALSE),""),
IFERROR(VLOOKUP($O920,all_tags[theme],1,FALSE),"")
)</f>
        <v/>
      </c>
      <c r="AH920" s="5" t="str">
        <f>_xlfn.TEXTJOIN("#",TRUE,
IFERROR(VLOOKUP($F920,all_tags[topic],1,FALSE),""),
IFERROR(VLOOKUP($G920,all_tags[topic],1,FALSE),""),
IFERROR(VLOOKUP($H920,all_tags[topic],1,FALSE),""),
IFERROR(VLOOKUP($I920,all_tags[topic],1,FALSE),""),
IFERROR(VLOOKUP($J920,all_tags[topic],1,FALSE),""),
IFERROR(VLOOKUP($K920,all_tags[topic],1,FALSE),""),
IFERROR(VLOOKUP($L920,all_tags[topic],1,FALSE),""),
IFERROR(VLOOKUP($M920,all_tags[topic],1,FALSE),""),
IFERROR(VLOOKUP($N920,all_tags[topic],1,FALSE),""),
IFERROR(VLOOKUP($O920,all_tags[topic],1,FALSE),"")
)</f>
        <v>technology</v>
      </c>
      <c r="AI920" s="5" t="str">
        <f>_xlfn.TEXTJOIN("#",TRUE,
IFERROR(VLOOKUP($F920,all_tags[area],1,FALSE),""),
IFERROR(VLOOKUP($G920,all_tags[area],1,FALSE),""),
IFERROR(VLOOKUP($H920,all_tags[area],1,FALSE),""),
IFERROR(VLOOKUP($I920,all_tags[area],1,FALSE),""),
IFERROR(VLOOKUP($J920,all_tags[area],1,FALSE),""),
IFERROR(VLOOKUP($K920,all_tags[area],1,FALSE),""),
IFERROR(VLOOKUP($L920,all_tags[area],1,FALSE),""),
IFERROR(VLOOKUP($M920,all_tags[area],1,FALSE),""),
IFERROR(VLOOKUP($N920,all_tags[area],1,FALSE),""),
IFERROR(VLOOKUP($O920,all_tags[area],1,FALSE),"")
)</f>
        <v/>
      </c>
      <c r="AJ920" s="5" t="str">
        <f>_xlfn.TEXTJOIN("#",TRUE,
IFERROR(VLOOKUP($F920,all_tags[technology],1,FALSE),""),
IFERROR(VLOOKUP($G920,all_tags[technology],1,FALSE),""),
IFERROR(VLOOKUP($H920,all_tags[technology],1,FALSE),""),
IFERROR(VLOOKUP($I920,all_tags[technology],1,FALSE),""),
IFERROR(VLOOKUP($J920,all_tags[technology],1,FALSE),""),
IFERROR(VLOOKUP($K920,all_tags[technology],1,FALSE),""),
IFERROR(VLOOKUP($L920,all_tags[technology],1,FALSE),""),
IFERROR(VLOOKUP($M920,all_tags[technology],1,FALSE),""),
IFERROR(VLOOKUP($N920,all_tags[technology],1,FALSE),""),
IFERROR(VLOOKUP($O920,all_tags[technology],1,FALSE),"")
)</f>
        <v>python</v>
      </c>
      <c r="AK920" s="5" t="str">
        <f>_xlfn.TEXTJOIN("#",TRUE,
IFERROR(VLOOKUP($F920,all_tags[other],1,FALSE),""),
IFERROR(VLOOKUP($G920,all_tags[other],1,FALSE),""),
IFERROR(VLOOKUP($H920,all_tags[other],1,FALSE),""),
IFERROR(VLOOKUP($I920,all_tags[other],1,FALSE),""),
IFERROR(VLOOKUP($J920,all_tags[other],1,FALSE),""),
IFERROR(VLOOKUP($K920,all_tags[other],1,FALSE),""),
IFERROR(VLOOKUP($L920,all_tags[other],1,FALSE),""),
IFERROR(VLOOKUP($M920,all_tags[other],1,FALSE),""),
IFERROR(VLOOKUP($N920,all_tags[other],1,FALSE),""),
IFERROR(VLOOKUP($O920,all_tags[other],1,FALSE),"")
)</f>
        <v/>
      </c>
      <c r="AL920" t="str">
        <f t="shared" si="14"/>
        <v>cheatsheet;technology;python</v>
      </c>
    </row>
    <row r="921" spans="1:38" x14ac:dyDescent="0.25">
      <c r="A921" t="str">
        <f>source_data[[#This Row],[link_id]]</f>
        <v>L01858</v>
      </c>
      <c r="B921" t="str">
        <f>source_data[[#This Row],[link]]</f>
        <v>https://sloanreview.mit.edu/article/make-your-data-insights-visually-consumable/</v>
      </c>
      <c r="C921" t="str">
        <f>source_data[[#This Row],[article_title]]</f>
        <v>Make Your Data Insights Visually Consumable</v>
      </c>
      <c r="D921" t="str">
        <f>source_data[[#This Row],[concatenate]]</f>
        <v>advice;data-viz;design</v>
      </c>
      <c r="E921">
        <f>source_data[[#This Row],[tag_count]]</f>
        <v>4</v>
      </c>
      <c r="F921" t="str" cm="1">
        <f t="array" ref="F921:H921">_xlfn.TEXTSPLIT(Table5[[#This Row],[concatenate]],";")</f>
        <v>advice</v>
      </c>
      <c r="G921" t="str">
        <v>data-viz</v>
      </c>
      <c r="H921" t="str">
        <v>design</v>
      </c>
      <c r="Q921">
        <f>IF(ISBLANK(F921),-1,COUNTIF(all_tags[],F921)-COUNTIF(all_tags[category],F921))</f>
        <v>1</v>
      </c>
      <c r="R921">
        <f>IF(ISBLANK(G921),-1,COUNTIF(all_tags[],G921)-COUNTIF(all_tags[category],G921))</f>
        <v>1</v>
      </c>
      <c r="S921">
        <f>IF(ISBLANK(H921),-1,COUNTIF(all_tags[],H921)-COUNTIF(all_tags[category],H921))</f>
        <v>1</v>
      </c>
      <c r="T921">
        <f>IF(ISBLANK(I921),-1,COUNTIF(all_tags[],I921)-COUNTIF(all_tags[category],I921))</f>
        <v>-1</v>
      </c>
      <c r="U921">
        <f>IF(ISBLANK(J921),-1,COUNTIF(all_tags[],J921)-COUNTIF(all_tags[category],J921))</f>
        <v>-1</v>
      </c>
      <c r="V921">
        <f>IF(ISBLANK(K921),-1,COUNTIF(all_tags[],K921)-COUNTIF(all_tags[category],K921))</f>
        <v>-1</v>
      </c>
      <c r="W921">
        <f>IF(ISBLANK(L921),-1,COUNTIF(all_tags[],L921)-COUNTIF(all_tags[category],L921))</f>
        <v>-1</v>
      </c>
      <c r="X921">
        <f>IF(ISBLANK(M921),-1,COUNTIF(all_tags[],M921)-COUNTIF(all_tags[category],M921))</f>
        <v>-1</v>
      </c>
      <c r="Y921">
        <f>IF(ISBLANK(N921),-1,COUNTIF(all_tags[],N921)-COUNTIF(all_tags[category],N921))</f>
        <v>-1</v>
      </c>
      <c r="Z921">
        <f>IF(ISBLANK(O921),-1,COUNTIF(all_tags[],O921)-COUNTIF(all_tags[category],O921))</f>
        <v>-1</v>
      </c>
      <c r="AB921" t="str">
        <f>Table5[[#This Row],[link_id]]</f>
        <v>L01858</v>
      </c>
      <c r="AC921" s="5" t="str">
        <f>_xlfn.TEXTJOIN("#",TRUE,
IFERROR(VLOOKUP($F921,all_tags[format],1,FALSE),""),
IFERROR(VLOOKUP($G921,all_tags[format],1,FALSE),""),
IFERROR(VLOOKUP($H921,all_tags[format],1,FALSE),""),
IFERROR(VLOOKUP($I921,all_tags[format],1,FALSE),""),
IFERROR(VLOOKUP($J921,all_tags[format],1,FALSE),""),
IFERROR(VLOOKUP($K921,all_tags[format],1,FALSE),""),
IFERROR(VLOOKUP($L921,all_tags[format],1,FALSE),""),
IFERROR(VLOOKUP($M921,all_tags[format],1,FALSE),""),
IFERROR(VLOOKUP($N921,all_tags[format],1,FALSE),""),
IFERROR(VLOOKUP($O921,all_tags[format],1,FALSE),"")
)</f>
        <v/>
      </c>
      <c r="AD921" s="5" t="str">
        <f>_xlfn.TEXTJOIN("#",TRUE,
IFERROR(VLOOKUP($F921,all_tags[type],1,FALSE),""),
IFERROR(VLOOKUP($G921,all_tags[type],1,FALSE),""),
IFERROR(VLOOKUP($H921,all_tags[type],1,FALSE),""),
IFERROR(VLOOKUP($I921,all_tags[type],1,FALSE),""),
IFERROR(VLOOKUP($J921,all_tags[type],1,FALSE),""),
IFERROR(VLOOKUP($K921,all_tags[type],1,FALSE),""),
IFERROR(VLOOKUP($L921,all_tags[type],1,FALSE),""),
IFERROR(VLOOKUP($M921,all_tags[type],1,FALSE),""),
IFERROR(VLOOKUP($N921,all_tags[type],1,FALSE),""),
IFERROR(VLOOKUP($O921,all_tags[type],1,FALSE),"")
)</f>
        <v>advice</v>
      </c>
      <c r="AE921" s="5" t="str">
        <f>_xlfn.TEXTJOIN("#",TRUE,
IFERROR(VLOOKUP($F921,all_tags[level],1,FALSE),""),
IFERROR(VLOOKUP($G921,all_tags[level],1,FALSE),""),
IFERROR(VLOOKUP($H921,all_tags[level],1,FALSE),""),
IFERROR(VLOOKUP($I921,all_tags[level],1,FALSE),""),
IFERROR(VLOOKUP($J921,all_tags[level],1,FALSE),""),
IFERROR(VLOOKUP($K921,all_tags[level],1,FALSE),""),
IFERROR(VLOOKUP($L921,all_tags[level],1,FALSE),""),
IFERROR(VLOOKUP($M921,all_tags[level],1,FALSE),""),
IFERROR(VLOOKUP($N921,all_tags[level],1,FALSE),""),
IFERROR(VLOOKUP($O921,all_tags[level],1,FALSE),"")
)</f>
        <v/>
      </c>
      <c r="AF921" s="5" t="str">
        <f>_xlfn.TEXTJOIN("#",TRUE,
IFERROR(VLOOKUP($F921,all_tags[style],1,FALSE),""),
IFERROR(VLOOKUP($G921,all_tags[style],1,FALSE),""),
IFERROR(VLOOKUP($H921,all_tags[style],1,FALSE),""),
IFERROR(VLOOKUP($I921,all_tags[style],1,FALSE),""),
IFERROR(VLOOKUP($J921,all_tags[style],1,FALSE),""),
IFERROR(VLOOKUP($K921,all_tags[style],1,FALSE),""),
IFERROR(VLOOKUP($L921,all_tags[style],1,FALSE),""),
IFERROR(VLOOKUP($M921,all_tags[style],1,FALSE),""),
IFERROR(VLOOKUP($N921,all_tags[style],1,FALSE),""),
IFERROR(VLOOKUP($O921,all_tags[style],1,FALSE),"")
)</f>
        <v/>
      </c>
      <c r="AG921" s="5" t="str">
        <f>_xlfn.TEXTJOIN("#",TRUE,
IFERROR(VLOOKUP($F921,all_tags[theme],1,FALSE),""),
IFERROR(VLOOKUP($G921,all_tags[theme],1,FALSE),""),
IFERROR(VLOOKUP($H921,all_tags[theme],1,FALSE),""),
IFERROR(VLOOKUP($I921,all_tags[theme],1,FALSE),""),
IFERROR(VLOOKUP($J921,all_tags[theme],1,FALSE),""),
IFERROR(VLOOKUP($K921,all_tags[theme],1,FALSE),""),
IFERROR(VLOOKUP($L921,all_tags[theme],1,FALSE),""),
IFERROR(VLOOKUP($M921,all_tags[theme],1,FALSE),""),
IFERROR(VLOOKUP($N921,all_tags[theme],1,FALSE),""),
IFERROR(VLOOKUP($O921,all_tags[theme],1,FALSE),"")
)</f>
        <v>data-viz</v>
      </c>
      <c r="AH921" s="5" t="str">
        <f>_xlfn.TEXTJOIN("#",TRUE,
IFERROR(VLOOKUP($F921,all_tags[topic],1,FALSE),""),
IFERROR(VLOOKUP($G921,all_tags[topic],1,FALSE),""),
IFERROR(VLOOKUP($H921,all_tags[topic],1,FALSE),""),
IFERROR(VLOOKUP($I921,all_tags[topic],1,FALSE),""),
IFERROR(VLOOKUP($J921,all_tags[topic],1,FALSE),""),
IFERROR(VLOOKUP($K921,all_tags[topic],1,FALSE),""),
IFERROR(VLOOKUP($L921,all_tags[topic],1,FALSE),""),
IFERROR(VLOOKUP($M921,all_tags[topic],1,FALSE),""),
IFERROR(VLOOKUP($N921,all_tags[topic],1,FALSE),""),
IFERROR(VLOOKUP($O921,all_tags[topic],1,FALSE),"")
)</f>
        <v>design</v>
      </c>
      <c r="AI921" s="5" t="str">
        <f>_xlfn.TEXTJOIN("#",TRUE,
IFERROR(VLOOKUP($F921,all_tags[area],1,FALSE),""),
IFERROR(VLOOKUP($G921,all_tags[area],1,FALSE),""),
IFERROR(VLOOKUP($H921,all_tags[area],1,FALSE),""),
IFERROR(VLOOKUP($I921,all_tags[area],1,FALSE),""),
IFERROR(VLOOKUP($J921,all_tags[area],1,FALSE),""),
IFERROR(VLOOKUP($K921,all_tags[area],1,FALSE),""),
IFERROR(VLOOKUP($L921,all_tags[area],1,FALSE),""),
IFERROR(VLOOKUP($M921,all_tags[area],1,FALSE),""),
IFERROR(VLOOKUP($N921,all_tags[area],1,FALSE),""),
IFERROR(VLOOKUP($O921,all_tags[area],1,FALSE),"")
)</f>
        <v/>
      </c>
      <c r="AJ921" s="5" t="str">
        <f>_xlfn.TEXTJOIN("#",TRUE,
IFERROR(VLOOKUP($F921,all_tags[technology],1,FALSE),""),
IFERROR(VLOOKUP($G921,all_tags[technology],1,FALSE),""),
IFERROR(VLOOKUP($H921,all_tags[technology],1,FALSE),""),
IFERROR(VLOOKUP($I921,all_tags[technology],1,FALSE),""),
IFERROR(VLOOKUP($J921,all_tags[technology],1,FALSE),""),
IFERROR(VLOOKUP($K921,all_tags[technology],1,FALSE),""),
IFERROR(VLOOKUP($L921,all_tags[technology],1,FALSE),""),
IFERROR(VLOOKUP($M921,all_tags[technology],1,FALSE),""),
IFERROR(VLOOKUP($N921,all_tags[technology],1,FALSE),""),
IFERROR(VLOOKUP($O921,all_tags[technology],1,FALSE),"")
)</f>
        <v/>
      </c>
      <c r="AK921" s="5" t="str">
        <f>_xlfn.TEXTJOIN("#",TRUE,
IFERROR(VLOOKUP($F921,all_tags[other],1,FALSE),""),
IFERROR(VLOOKUP($G921,all_tags[other],1,FALSE),""),
IFERROR(VLOOKUP($H921,all_tags[other],1,FALSE),""),
IFERROR(VLOOKUP($I921,all_tags[other],1,FALSE),""),
IFERROR(VLOOKUP($J921,all_tags[other],1,FALSE),""),
IFERROR(VLOOKUP($K921,all_tags[other],1,FALSE),""),
IFERROR(VLOOKUP($L921,all_tags[other],1,FALSE),""),
IFERROR(VLOOKUP($M921,all_tags[other],1,FALSE),""),
IFERROR(VLOOKUP($N921,all_tags[other],1,FALSE),""),
IFERROR(VLOOKUP($O921,all_tags[other],1,FALSE),"")
)</f>
        <v/>
      </c>
      <c r="AL921" t="str">
        <f t="shared" si="14"/>
        <v>advice;data-viz;design</v>
      </c>
    </row>
    <row r="922" spans="1:38" x14ac:dyDescent="0.25">
      <c r="A922" t="str">
        <f>source_data[[#This Row],[link_id]]</f>
        <v>L01859</v>
      </c>
      <c r="B922" t="str">
        <f>source_data[[#This Row],[link]]</f>
        <v>https://sloanreview.mit.edu/article/to-succeed-with-data-science-first-build-the-bridge/</v>
      </c>
      <c r="C922" t="str">
        <f>source_data[[#This Row],[article_title]]</f>
        <v>To Succeed With Data Science, First Build the ‘Bridge’</v>
      </c>
      <c r="D922" t="str">
        <f>source_data[[#This Row],[concatenate]]</f>
        <v>advice;data-science</v>
      </c>
      <c r="E922">
        <f>source_data[[#This Row],[tag_count]]</f>
        <v>3</v>
      </c>
      <c r="F922" t="str" cm="1">
        <f t="array" ref="F922:G922">_xlfn.TEXTSPLIT(Table5[[#This Row],[concatenate]],";")</f>
        <v>advice</v>
      </c>
      <c r="G922" t="str">
        <v>data-science</v>
      </c>
      <c r="Q922">
        <f>IF(ISBLANK(F922),-1,COUNTIF(all_tags[],F922)-COUNTIF(all_tags[category],F922))</f>
        <v>1</v>
      </c>
      <c r="R922">
        <f>IF(ISBLANK(G922),-1,COUNTIF(all_tags[],G922)-COUNTIF(all_tags[category],G922))</f>
        <v>1</v>
      </c>
      <c r="S922">
        <f>IF(ISBLANK(H922),-1,COUNTIF(all_tags[],H922)-COUNTIF(all_tags[category],H922))</f>
        <v>-1</v>
      </c>
      <c r="T922">
        <f>IF(ISBLANK(I922),-1,COUNTIF(all_tags[],I922)-COUNTIF(all_tags[category],I922))</f>
        <v>-1</v>
      </c>
      <c r="U922">
        <f>IF(ISBLANK(J922),-1,COUNTIF(all_tags[],J922)-COUNTIF(all_tags[category],J922))</f>
        <v>-1</v>
      </c>
      <c r="V922">
        <f>IF(ISBLANK(K922),-1,COUNTIF(all_tags[],K922)-COUNTIF(all_tags[category],K922))</f>
        <v>-1</v>
      </c>
      <c r="W922">
        <f>IF(ISBLANK(L922),-1,COUNTIF(all_tags[],L922)-COUNTIF(all_tags[category],L922))</f>
        <v>-1</v>
      </c>
      <c r="X922">
        <f>IF(ISBLANK(M922),-1,COUNTIF(all_tags[],M922)-COUNTIF(all_tags[category],M922))</f>
        <v>-1</v>
      </c>
      <c r="Y922">
        <f>IF(ISBLANK(N922),-1,COUNTIF(all_tags[],N922)-COUNTIF(all_tags[category],N922))</f>
        <v>-1</v>
      </c>
      <c r="Z922">
        <f>IF(ISBLANK(O922),-1,COUNTIF(all_tags[],O922)-COUNTIF(all_tags[category],O922))</f>
        <v>-1</v>
      </c>
      <c r="AB922" t="str">
        <f>Table5[[#This Row],[link_id]]</f>
        <v>L01859</v>
      </c>
      <c r="AC922" s="5" t="str">
        <f>_xlfn.TEXTJOIN("#",TRUE,
IFERROR(VLOOKUP($F922,all_tags[format],1,FALSE),""),
IFERROR(VLOOKUP($G922,all_tags[format],1,FALSE),""),
IFERROR(VLOOKUP($H922,all_tags[format],1,FALSE),""),
IFERROR(VLOOKUP($I922,all_tags[format],1,FALSE),""),
IFERROR(VLOOKUP($J922,all_tags[format],1,FALSE),""),
IFERROR(VLOOKUP($K922,all_tags[format],1,FALSE),""),
IFERROR(VLOOKUP($L922,all_tags[format],1,FALSE),""),
IFERROR(VLOOKUP($M922,all_tags[format],1,FALSE),""),
IFERROR(VLOOKUP($N922,all_tags[format],1,FALSE),""),
IFERROR(VLOOKUP($O922,all_tags[format],1,FALSE),"")
)</f>
        <v/>
      </c>
      <c r="AD922" s="5" t="str">
        <f>_xlfn.TEXTJOIN("#",TRUE,
IFERROR(VLOOKUP($F922,all_tags[type],1,FALSE),""),
IFERROR(VLOOKUP($G922,all_tags[type],1,FALSE),""),
IFERROR(VLOOKUP($H922,all_tags[type],1,FALSE),""),
IFERROR(VLOOKUP($I922,all_tags[type],1,FALSE),""),
IFERROR(VLOOKUP($J922,all_tags[type],1,FALSE),""),
IFERROR(VLOOKUP($K922,all_tags[type],1,FALSE),""),
IFERROR(VLOOKUP($L922,all_tags[type],1,FALSE),""),
IFERROR(VLOOKUP($M922,all_tags[type],1,FALSE),""),
IFERROR(VLOOKUP($N922,all_tags[type],1,FALSE),""),
IFERROR(VLOOKUP($O922,all_tags[type],1,FALSE),"")
)</f>
        <v>advice</v>
      </c>
      <c r="AE922" s="5" t="str">
        <f>_xlfn.TEXTJOIN("#",TRUE,
IFERROR(VLOOKUP($F922,all_tags[level],1,FALSE),""),
IFERROR(VLOOKUP($G922,all_tags[level],1,FALSE),""),
IFERROR(VLOOKUP($H922,all_tags[level],1,FALSE),""),
IFERROR(VLOOKUP($I922,all_tags[level],1,FALSE),""),
IFERROR(VLOOKUP($J922,all_tags[level],1,FALSE),""),
IFERROR(VLOOKUP($K922,all_tags[level],1,FALSE),""),
IFERROR(VLOOKUP($L922,all_tags[level],1,FALSE),""),
IFERROR(VLOOKUP($M922,all_tags[level],1,FALSE),""),
IFERROR(VLOOKUP($N922,all_tags[level],1,FALSE),""),
IFERROR(VLOOKUP($O922,all_tags[level],1,FALSE),"")
)</f>
        <v/>
      </c>
      <c r="AF922" s="5" t="str">
        <f>_xlfn.TEXTJOIN("#",TRUE,
IFERROR(VLOOKUP($F922,all_tags[style],1,FALSE),""),
IFERROR(VLOOKUP($G922,all_tags[style],1,FALSE),""),
IFERROR(VLOOKUP($H922,all_tags[style],1,FALSE),""),
IFERROR(VLOOKUP($I922,all_tags[style],1,FALSE),""),
IFERROR(VLOOKUP($J922,all_tags[style],1,FALSE),""),
IFERROR(VLOOKUP($K922,all_tags[style],1,FALSE),""),
IFERROR(VLOOKUP($L922,all_tags[style],1,FALSE),""),
IFERROR(VLOOKUP($M922,all_tags[style],1,FALSE),""),
IFERROR(VLOOKUP($N922,all_tags[style],1,FALSE),""),
IFERROR(VLOOKUP($O922,all_tags[style],1,FALSE),"")
)</f>
        <v/>
      </c>
      <c r="AG922" s="5" t="str">
        <f>_xlfn.TEXTJOIN("#",TRUE,
IFERROR(VLOOKUP($F922,all_tags[theme],1,FALSE),""),
IFERROR(VLOOKUP($G922,all_tags[theme],1,FALSE),""),
IFERROR(VLOOKUP($H922,all_tags[theme],1,FALSE),""),
IFERROR(VLOOKUP($I922,all_tags[theme],1,FALSE),""),
IFERROR(VLOOKUP($J922,all_tags[theme],1,FALSE),""),
IFERROR(VLOOKUP($K922,all_tags[theme],1,FALSE),""),
IFERROR(VLOOKUP($L922,all_tags[theme],1,FALSE),""),
IFERROR(VLOOKUP($M922,all_tags[theme],1,FALSE),""),
IFERROR(VLOOKUP($N922,all_tags[theme],1,FALSE),""),
IFERROR(VLOOKUP($O922,all_tags[theme],1,FALSE),"")
)</f>
        <v>data-science</v>
      </c>
      <c r="AH922" s="5" t="str">
        <f>_xlfn.TEXTJOIN("#",TRUE,
IFERROR(VLOOKUP($F922,all_tags[topic],1,FALSE),""),
IFERROR(VLOOKUP($G922,all_tags[topic],1,FALSE),""),
IFERROR(VLOOKUP($H922,all_tags[topic],1,FALSE),""),
IFERROR(VLOOKUP($I922,all_tags[topic],1,FALSE),""),
IFERROR(VLOOKUP($J922,all_tags[topic],1,FALSE),""),
IFERROR(VLOOKUP($K922,all_tags[topic],1,FALSE),""),
IFERROR(VLOOKUP($L922,all_tags[topic],1,FALSE),""),
IFERROR(VLOOKUP($M922,all_tags[topic],1,FALSE),""),
IFERROR(VLOOKUP($N922,all_tags[topic],1,FALSE),""),
IFERROR(VLOOKUP($O922,all_tags[topic],1,FALSE),"")
)</f>
        <v/>
      </c>
      <c r="AI922" s="5" t="str">
        <f>_xlfn.TEXTJOIN("#",TRUE,
IFERROR(VLOOKUP($F922,all_tags[area],1,FALSE),""),
IFERROR(VLOOKUP($G922,all_tags[area],1,FALSE),""),
IFERROR(VLOOKUP($H922,all_tags[area],1,FALSE),""),
IFERROR(VLOOKUP($I922,all_tags[area],1,FALSE),""),
IFERROR(VLOOKUP($J922,all_tags[area],1,FALSE),""),
IFERROR(VLOOKUP($K922,all_tags[area],1,FALSE),""),
IFERROR(VLOOKUP($L922,all_tags[area],1,FALSE),""),
IFERROR(VLOOKUP($M922,all_tags[area],1,FALSE),""),
IFERROR(VLOOKUP($N922,all_tags[area],1,FALSE),""),
IFERROR(VLOOKUP($O922,all_tags[area],1,FALSE),"")
)</f>
        <v/>
      </c>
      <c r="AJ922" s="5" t="str">
        <f>_xlfn.TEXTJOIN("#",TRUE,
IFERROR(VLOOKUP($F922,all_tags[technology],1,FALSE),""),
IFERROR(VLOOKUP($G922,all_tags[technology],1,FALSE),""),
IFERROR(VLOOKUP($H922,all_tags[technology],1,FALSE),""),
IFERROR(VLOOKUP($I922,all_tags[technology],1,FALSE),""),
IFERROR(VLOOKUP($J922,all_tags[technology],1,FALSE),""),
IFERROR(VLOOKUP($K922,all_tags[technology],1,FALSE),""),
IFERROR(VLOOKUP($L922,all_tags[technology],1,FALSE),""),
IFERROR(VLOOKUP($M922,all_tags[technology],1,FALSE),""),
IFERROR(VLOOKUP($N922,all_tags[technology],1,FALSE),""),
IFERROR(VLOOKUP($O922,all_tags[technology],1,FALSE),"")
)</f>
        <v/>
      </c>
      <c r="AK922" s="5" t="str">
        <f>_xlfn.TEXTJOIN("#",TRUE,
IFERROR(VLOOKUP($F922,all_tags[other],1,FALSE),""),
IFERROR(VLOOKUP($G922,all_tags[other],1,FALSE),""),
IFERROR(VLOOKUP($H922,all_tags[other],1,FALSE),""),
IFERROR(VLOOKUP($I922,all_tags[other],1,FALSE),""),
IFERROR(VLOOKUP($J922,all_tags[other],1,FALSE),""),
IFERROR(VLOOKUP($K922,all_tags[other],1,FALSE),""),
IFERROR(VLOOKUP($L922,all_tags[other],1,FALSE),""),
IFERROR(VLOOKUP($M922,all_tags[other],1,FALSE),""),
IFERROR(VLOOKUP($N922,all_tags[other],1,FALSE),""),
IFERROR(VLOOKUP($O922,all_tags[other],1,FALSE),"")
)</f>
        <v/>
      </c>
      <c r="AL922" t="str">
        <f t="shared" si="14"/>
        <v>advice;data-science</v>
      </c>
    </row>
    <row r="923" spans="1:38" x14ac:dyDescent="0.25">
      <c r="A923" t="str">
        <f>source_data[[#This Row],[link_id]]</f>
        <v>L01861</v>
      </c>
      <c r="B923" t="str">
        <f>source_data[[#This Row],[link]]</f>
        <v>https://www.routledge.com/blog/article/overcoming-adversity-and-practical-steps-to-create-a-powerful-textbook%3Futm_source%3Dindividuals%26utm_medium%3Dshared_link%26utm_campaign%3DB009303_dm1_1au_4cm_d282_9780367898755</v>
      </c>
      <c r="C923" t="str">
        <f>source_data[[#This Row],[article_title]]</f>
        <v>Overcoming adversity with practical steps to create a powerful textbook</v>
      </c>
      <c r="D923" t="str">
        <f>source_data[[#This Row],[concatenate]]</f>
        <v>book;data-viz</v>
      </c>
      <c r="E923">
        <f>source_data[[#This Row],[tag_count]]</f>
        <v>3</v>
      </c>
      <c r="F923" t="str" cm="1">
        <f t="array" ref="F923:G923">_xlfn.TEXTSPLIT(Table5[[#This Row],[concatenate]],";")</f>
        <v>book</v>
      </c>
      <c r="G923" t="str">
        <v>data-viz</v>
      </c>
      <c r="Q923">
        <f>IF(ISBLANK(F923),-1,COUNTIF(all_tags[],F923)-COUNTIF(all_tags[category],F923))</f>
        <v>1</v>
      </c>
      <c r="R923">
        <f>IF(ISBLANK(G923),-1,COUNTIF(all_tags[],G923)-COUNTIF(all_tags[category],G923))</f>
        <v>1</v>
      </c>
      <c r="S923">
        <f>IF(ISBLANK(H923),-1,COUNTIF(all_tags[],H923)-COUNTIF(all_tags[category],H923))</f>
        <v>-1</v>
      </c>
      <c r="T923">
        <f>IF(ISBLANK(I923),-1,COUNTIF(all_tags[],I923)-COUNTIF(all_tags[category],I923))</f>
        <v>-1</v>
      </c>
      <c r="U923">
        <f>IF(ISBLANK(J923),-1,COUNTIF(all_tags[],J923)-COUNTIF(all_tags[category],J923))</f>
        <v>-1</v>
      </c>
      <c r="V923">
        <f>IF(ISBLANK(K923),-1,COUNTIF(all_tags[],K923)-COUNTIF(all_tags[category],K923))</f>
        <v>-1</v>
      </c>
      <c r="W923">
        <f>IF(ISBLANK(L923),-1,COUNTIF(all_tags[],L923)-COUNTIF(all_tags[category],L923))</f>
        <v>-1</v>
      </c>
      <c r="X923">
        <f>IF(ISBLANK(M923),-1,COUNTIF(all_tags[],M923)-COUNTIF(all_tags[category],M923))</f>
        <v>-1</v>
      </c>
      <c r="Y923">
        <f>IF(ISBLANK(N923),-1,COUNTIF(all_tags[],N923)-COUNTIF(all_tags[category],N923))</f>
        <v>-1</v>
      </c>
      <c r="Z923">
        <f>IF(ISBLANK(O923),-1,COUNTIF(all_tags[],O923)-COUNTIF(all_tags[category],O923))</f>
        <v>-1</v>
      </c>
      <c r="AB923" t="str">
        <f>Table5[[#This Row],[link_id]]</f>
        <v>L01861</v>
      </c>
      <c r="AC923" s="5" t="str">
        <f>_xlfn.TEXTJOIN("#",TRUE,
IFERROR(VLOOKUP($F923,all_tags[format],1,FALSE),""),
IFERROR(VLOOKUP($G923,all_tags[format],1,FALSE),""),
IFERROR(VLOOKUP($H923,all_tags[format],1,FALSE),""),
IFERROR(VLOOKUP($I923,all_tags[format],1,FALSE),""),
IFERROR(VLOOKUP($J923,all_tags[format],1,FALSE),""),
IFERROR(VLOOKUP($K923,all_tags[format],1,FALSE),""),
IFERROR(VLOOKUP($L923,all_tags[format],1,FALSE),""),
IFERROR(VLOOKUP($M923,all_tags[format],1,FALSE),""),
IFERROR(VLOOKUP($N923,all_tags[format],1,FALSE),""),
IFERROR(VLOOKUP($O923,all_tags[format],1,FALSE),"")
)</f>
        <v>book</v>
      </c>
      <c r="AD923" s="5" t="str">
        <f>_xlfn.TEXTJOIN("#",TRUE,
IFERROR(VLOOKUP($F923,all_tags[type],1,FALSE),""),
IFERROR(VLOOKUP($G923,all_tags[type],1,FALSE),""),
IFERROR(VLOOKUP($H923,all_tags[type],1,FALSE),""),
IFERROR(VLOOKUP($I923,all_tags[type],1,FALSE),""),
IFERROR(VLOOKUP($J923,all_tags[type],1,FALSE),""),
IFERROR(VLOOKUP($K923,all_tags[type],1,FALSE),""),
IFERROR(VLOOKUP($L923,all_tags[type],1,FALSE),""),
IFERROR(VLOOKUP($M923,all_tags[type],1,FALSE),""),
IFERROR(VLOOKUP($N923,all_tags[type],1,FALSE),""),
IFERROR(VLOOKUP($O923,all_tags[type],1,FALSE),"")
)</f>
        <v/>
      </c>
      <c r="AE923" s="5" t="str">
        <f>_xlfn.TEXTJOIN("#",TRUE,
IFERROR(VLOOKUP($F923,all_tags[level],1,FALSE),""),
IFERROR(VLOOKUP($G923,all_tags[level],1,FALSE),""),
IFERROR(VLOOKUP($H923,all_tags[level],1,FALSE),""),
IFERROR(VLOOKUP($I923,all_tags[level],1,FALSE),""),
IFERROR(VLOOKUP($J923,all_tags[level],1,FALSE),""),
IFERROR(VLOOKUP($K923,all_tags[level],1,FALSE),""),
IFERROR(VLOOKUP($L923,all_tags[level],1,FALSE),""),
IFERROR(VLOOKUP($M923,all_tags[level],1,FALSE),""),
IFERROR(VLOOKUP($N923,all_tags[level],1,FALSE),""),
IFERROR(VLOOKUP($O923,all_tags[level],1,FALSE),"")
)</f>
        <v/>
      </c>
      <c r="AF923" s="5" t="str">
        <f>_xlfn.TEXTJOIN("#",TRUE,
IFERROR(VLOOKUP($F923,all_tags[style],1,FALSE),""),
IFERROR(VLOOKUP($G923,all_tags[style],1,FALSE),""),
IFERROR(VLOOKUP($H923,all_tags[style],1,FALSE),""),
IFERROR(VLOOKUP($I923,all_tags[style],1,FALSE),""),
IFERROR(VLOOKUP($J923,all_tags[style],1,FALSE),""),
IFERROR(VLOOKUP($K923,all_tags[style],1,FALSE),""),
IFERROR(VLOOKUP($L923,all_tags[style],1,FALSE),""),
IFERROR(VLOOKUP($M923,all_tags[style],1,FALSE),""),
IFERROR(VLOOKUP($N923,all_tags[style],1,FALSE),""),
IFERROR(VLOOKUP($O923,all_tags[style],1,FALSE),"")
)</f>
        <v/>
      </c>
      <c r="AG923" s="5" t="str">
        <f>_xlfn.TEXTJOIN("#",TRUE,
IFERROR(VLOOKUP($F923,all_tags[theme],1,FALSE),""),
IFERROR(VLOOKUP($G923,all_tags[theme],1,FALSE),""),
IFERROR(VLOOKUP($H923,all_tags[theme],1,FALSE),""),
IFERROR(VLOOKUP($I923,all_tags[theme],1,FALSE),""),
IFERROR(VLOOKUP($J923,all_tags[theme],1,FALSE),""),
IFERROR(VLOOKUP($K923,all_tags[theme],1,FALSE),""),
IFERROR(VLOOKUP($L923,all_tags[theme],1,FALSE),""),
IFERROR(VLOOKUP($M923,all_tags[theme],1,FALSE),""),
IFERROR(VLOOKUP($N923,all_tags[theme],1,FALSE),""),
IFERROR(VLOOKUP($O923,all_tags[theme],1,FALSE),"")
)</f>
        <v>data-viz</v>
      </c>
      <c r="AH923" s="5" t="str">
        <f>_xlfn.TEXTJOIN("#",TRUE,
IFERROR(VLOOKUP($F923,all_tags[topic],1,FALSE),""),
IFERROR(VLOOKUP($G923,all_tags[topic],1,FALSE),""),
IFERROR(VLOOKUP($H923,all_tags[topic],1,FALSE),""),
IFERROR(VLOOKUP($I923,all_tags[topic],1,FALSE),""),
IFERROR(VLOOKUP($J923,all_tags[topic],1,FALSE),""),
IFERROR(VLOOKUP($K923,all_tags[topic],1,FALSE),""),
IFERROR(VLOOKUP($L923,all_tags[topic],1,FALSE),""),
IFERROR(VLOOKUP($M923,all_tags[topic],1,FALSE),""),
IFERROR(VLOOKUP($N923,all_tags[topic],1,FALSE),""),
IFERROR(VLOOKUP($O923,all_tags[topic],1,FALSE),"")
)</f>
        <v/>
      </c>
      <c r="AI923" s="5" t="str">
        <f>_xlfn.TEXTJOIN("#",TRUE,
IFERROR(VLOOKUP($F923,all_tags[area],1,FALSE),""),
IFERROR(VLOOKUP($G923,all_tags[area],1,FALSE),""),
IFERROR(VLOOKUP($H923,all_tags[area],1,FALSE),""),
IFERROR(VLOOKUP($I923,all_tags[area],1,FALSE),""),
IFERROR(VLOOKUP($J923,all_tags[area],1,FALSE),""),
IFERROR(VLOOKUP($K923,all_tags[area],1,FALSE),""),
IFERROR(VLOOKUP($L923,all_tags[area],1,FALSE),""),
IFERROR(VLOOKUP($M923,all_tags[area],1,FALSE),""),
IFERROR(VLOOKUP($N923,all_tags[area],1,FALSE),""),
IFERROR(VLOOKUP($O923,all_tags[area],1,FALSE),"")
)</f>
        <v/>
      </c>
      <c r="AJ923" s="5" t="str">
        <f>_xlfn.TEXTJOIN("#",TRUE,
IFERROR(VLOOKUP($F923,all_tags[technology],1,FALSE),""),
IFERROR(VLOOKUP($G923,all_tags[technology],1,FALSE),""),
IFERROR(VLOOKUP($H923,all_tags[technology],1,FALSE),""),
IFERROR(VLOOKUP($I923,all_tags[technology],1,FALSE),""),
IFERROR(VLOOKUP($J923,all_tags[technology],1,FALSE),""),
IFERROR(VLOOKUP($K923,all_tags[technology],1,FALSE),""),
IFERROR(VLOOKUP($L923,all_tags[technology],1,FALSE),""),
IFERROR(VLOOKUP($M923,all_tags[technology],1,FALSE),""),
IFERROR(VLOOKUP($N923,all_tags[technology],1,FALSE),""),
IFERROR(VLOOKUP($O923,all_tags[technology],1,FALSE),"")
)</f>
        <v/>
      </c>
      <c r="AK923" s="5" t="str">
        <f>_xlfn.TEXTJOIN("#",TRUE,
IFERROR(VLOOKUP($F923,all_tags[other],1,FALSE),""),
IFERROR(VLOOKUP($G923,all_tags[other],1,FALSE),""),
IFERROR(VLOOKUP($H923,all_tags[other],1,FALSE),""),
IFERROR(VLOOKUP($I923,all_tags[other],1,FALSE),""),
IFERROR(VLOOKUP($J923,all_tags[other],1,FALSE),""),
IFERROR(VLOOKUP($K923,all_tags[other],1,FALSE),""),
IFERROR(VLOOKUP($L923,all_tags[other],1,FALSE),""),
IFERROR(VLOOKUP($M923,all_tags[other],1,FALSE),""),
IFERROR(VLOOKUP($N923,all_tags[other],1,FALSE),""),
IFERROR(VLOOKUP($O923,all_tags[other],1,FALSE),"")
)</f>
        <v/>
      </c>
      <c r="AL923" t="str">
        <f t="shared" si="14"/>
        <v>book;data-viz</v>
      </c>
    </row>
    <row r="924" spans="1:38" x14ac:dyDescent="0.25">
      <c r="A924" t="str">
        <f>source_data[[#This Row],[link_id]]</f>
        <v>L01862</v>
      </c>
      <c r="B924" t="str">
        <f>source_data[[#This Row],[link]]</f>
        <v>https://home.cern/news/announcement/computing/online-introductory-lectures-quantum-computing-6-november</v>
      </c>
      <c r="C924" t="str">
        <f>source_data[[#This Row],[article_title]]</f>
        <v>Online introductory lectures on quantum computing from 6 November</v>
      </c>
      <c r="D924" t="str">
        <f>source_data[[#This Row],[concatenate]]</f>
        <v>lecture;concept</v>
      </c>
      <c r="E924">
        <f>source_data[[#This Row],[tag_count]]</f>
        <v>3</v>
      </c>
      <c r="F924" t="str" cm="1">
        <f t="array" ref="F924:G924">_xlfn.TEXTSPLIT(Table5[[#This Row],[concatenate]],";")</f>
        <v>lecture</v>
      </c>
      <c r="G924" t="str">
        <v>concept</v>
      </c>
      <c r="Q924">
        <f>IF(ISBLANK(F924),-1,COUNTIF(all_tags[],F924)-COUNTIF(all_tags[category],F924))</f>
        <v>1</v>
      </c>
      <c r="R924">
        <f>IF(ISBLANK(G924),-1,COUNTIF(all_tags[],G924)-COUNTIF(all_tags[category],G924))</f>
        <v>1</v>
      </c>
      <c r="S924">
        <f>IF(ISBLANK(H924),-1,COUNTIF(all_tags[],H924)-COUNTIF(all_tags[category],H924))</f>
        <v>-1</v>
      </c>
      <c r="T924">
        <f>IF(ISBLANK(I924),-1,COUNTIF(all_tags[],I924)-COUNTIF(all_tags[category],I924))</f>
        <v>-1</v>
      </c>
      <c r="U924">
        <f>IF(ISBLANK(J924),-1,COUNTIF(all_tags[],J924)-COUNTIF(all_tags[category],J924))</f>
        <v>-1</v>
      </c>
      <c r="V924">
        <f>IF(ISBLANK(K924),-1,COUNTIF(all_tags[],K924)-COUNTIF(all_tags[category],K924))</f>
        <v>-1</v>
      </c>
      <c r="W924">
        <f>IF(ISBLANK(L924),-1,COUNTIF(all_tags[],L924)-COUNTIF(all_tags[category],L924))</f>
        <v>-1</v>
      </c>
      <c r="X924">
        <f>IF(ISBLANK(M924),-1,COUNTIF(all_tags[],M924)-COUNTIF(all_tags[category],M924))</f>
        <v>-1</v>
      </c>
      <c r="Y924">
        <f>IF(ISBLANK(N924),-1,COUNTIF(all_tags[],N924)-COUNTIF(all_tags[category],N924))</f>
        <v>-1</v>
      </c>
      <c r="Z924">
        <f>IF(ISBLANK(O924),-1,COUNTIF(all_tags[],O924)-COUNTIF(all_tags[category],O924))</f>
        <v>-1</v>
      </c>
      <c r="AB924" t="str">
        <f>Table5[[#This Row],[link_id]]</f>
        <v>L01862</v>
      </c>
      <c r="AC924" s="5" t="str">
        <f>_xlfn.TEXTJOIN("#",TRUE,
IFERROR(VLOOKUP($F924,all_tags[format],1,FALSE),""),
IFERROR(VLOOKUP($G924,all_tags[format],1,FALSE),""),
IFERROR(VLOOKUP($H924,all_tags[format],1,FALSE),""),
IFERROR(VLOOKUP($I924,all_tags[format],1,FALSE),""),
IFERROR(VLOOKUP($J924,all_tags[format],1,FALSE),""),
IFERROR(VLOOKUP($K924,all_tags[format],1,FALSE),""),
IFERROR(VLOOKUP($L924,all_tags[format],1,FALSE),""),
IFERROR(VLOOKUP($M924,all_tags[format],1,FALSE),""),
IFERROR(VLOOKUP($N924,all_tags[format],1,FALSE),""),
IFERROR(VLOOKUP($O924,all_tags[format],1,FALSE),"")
)</f>
        <v>lecture</v>
      </c>
      <c r="AD924" s="5" t="str">
        <f>_xlfn.TEXTJOIN("#",TRUE,
IFERROR(VLOOKUP($F924,all_tags[type],1,FALSE),""),
IFERROR(VLOOKUP($G924,all_tags[type],1,FALSE),""),
IFERROR(VLOOKUP($H924,all_tags[type],1,FALSE),""),
IFERROR(VLOOKUP($I924,all_tags[type],1,FALSE),""),
IFERROR(VLOOKUP($J924,all_tags[type],1,FALSE),""),
IFERROR(VLOOKUP($K924,all_tags[type],1,FALSE),""),
IFERROR(VLOOKUP($L924,all_tags[type],1,FALSE),""),
IFERROR(VLOOKUP($M924,all_tags[type],1,FALSE),""),
IFERROR(VLOOKUP($N924,all_tags[type],1,FALSE),""),
IFERROR(VLOOKUP($O924,all_tags[type],1,FALSE),"")
)</f>
        <v/>
      </c>
      <c r="AE924" s="5" t="str">
        <f>_xlfn.TEXTJOIN("#",TRUE,
IFERROR(VLOOKUP($F924,all_tags[level],1,FALSE),""),
IFERROR(VLOOKUP($G924,all_tags[level],1,FALSE),""),
IFERROR(VLOOKUP($H924,all_tags[level],1,FALSE),""),
IFERROR(VLOOKUP($I924,all_tags[level],1,FALSE),""),
IFERROR(VLOOKUP($J924,all_tags[level],1,FALSE),""),
IFERROR(VLOOKUP($K924,all_tags[level],1,FALSE),""),
IFERROR(VLOOKUP($L924,all_tags[level],1,FALSE),""),
IFERROR(VLOOKUP($M924,all_tags[level],1,FALSE),""),
IFERROR(VLOOKUP($N924,all_tags[level],1,FALSE),""),
IFERROR(VLOOKUP($O924,all_tags[level],1,FALSE),"")
)</f>
        <v/>
      </c>
      <c r="AF924" s="5" t="str">
        <f>_xlfn.TEXTJOIN("#",TRUE,
IFERROR(VLOOKUP($F924,all_tags[style],1,FALSE),""),
IFERROR(VLOOKUP($G924,all_tags[style],1,FALSE),""),
IFERROR(VLOOKUP($H924,all_tags[style],1,FALSE),""),
IFERROR(VLOOKUP($I924,all_tags[style],1,FALSE),""),
IFERROR(VLOOKUP($J924,all_tags[style],1,FALSE),""),
IFERROR(VLOOKUP($K924,all_tags[style],1,FALSE),""),
IFERROR(VLOOKUP($L924,all_tags[style],1,FALSE),""),
IFERROR(VLOOKUP($M924,all_tags[style],1,FALSE),""),
IFERROR(VLOOKUP($N924,all_tags[style],1,FALSE),""),
IFERROR(VLOOKUP($O924,all_tags[style],1,FALSE),"")
)</f>
        <v/>
      </c>
      <c r="AG924" s="5" t="str">
        <f>_xlfn.TEXTJOIN("#",TRUE,
IFERROR(VLOOKUP($F924,all_tags[theme],1,FALSE),""),
IFERROR(VLOOKUP($G924,all_tags[theme],1,FALSE),""),
IFERROR(VLOOKUP($H924,all_tags[theme],1,FALSE),""),
IFERROR(VLOOKUP($I924,all_tags[theme],1,FALSE),""),
IFERROR(VLOOKUP($J924,all_tags[theme],1,FALSE),""),
IFERROR(VLOOKUP($K924,all_tags[theme],1,FALSE),""),
IFERROR(VLOOKUP($L924,all_tags[theme],1,FALSE),""),
IFERROR(VLOOKUP($M924,all_tags[theme],1,FALSE),""),
IFERROR(VLOOKUP($N924,all_tags[theme],1,FALSE),""),
IFERROR(VLOOKUP($O924,all_tags[theme],1,FALSE),"")
)</f>
        <v/>
      </c>
      <c r="AH924" s="5" t="str">
        <f>_xlfn.TEXTJOIN("#",TRUE,
IFERROR(VLOOKUP($F924,all_tags[topic],1,FALSE),""),
IFERROR(VLOOKUP($G924,all_tags[topic],1,FALSE),""),
IFERROR(VLOOKUP($H924,all_tags[topic],1,FALSE),""),
IFERROR(VLOOKUP($I924,all_tags[topic],1,FALSE),""),
IFERROR(VLOOKUP($J924,all_tags[topic],1,FALSE),""),
IFERROR(VLOOKUP($K924,all_tags[topic],1,FALSE),""),
IFERROR(VLOOKUP($L924,all_tags[topic],1,FALSE),""),
IFERROR(VLOOKUP($M924,all_tags[topic],1,FALSE),""),
IFERROR(VLOOKUP($N924,all_tags[topic],1,FALSE),""),
IFERROR(VLOOKUP($O924,all_tags[topic],1,FALSE),"")
)</f>
        <v>concept</v>
      </c>
      <c r="AI924" s="5" t="str">
        <f>_xlfn.TEXTJOIN("#",TRUE,
IFERROR(VLOOKUP($F924,all_tags[area],1,FALSE),""),
IFERROR(VLOOKUP($G924,all_tags[area],1,FALSE),""),
IFERROR(VLOOKUP($H924,all_tags[area],1,FALSE),""),
IFERROR(VLOOKUP($I924,all_tags[area],1,FALSE),""),
IFERROR(VLOOKUP($J924,all_tags[area],1,FALSE),""),
IFERROR(VLOOKUP($K924,all_tags[area],1,FALSE),""),
IFERROR(VLOOKUP($L924,all_tags[area],1,FALSE),""),
IFERROR(VLOOKUP($M924,all_tags[area],1,FALSE),""),
IFERROR(VLOOKUP($N924,all_tags[area],1,FALSE),""),
IFERROR(VLOOKUP($O924,all_tags[area],1,FALSE),"")
)</f>
        <v/>
      </c>
      <c r="AJ924" s="5" t="str">
        <f>_xlfn.TEXTJOIN("#",TRUE,
IFERROR(VLOOKUP($F924,all_tags[technology],1,FALSE),""),
IFERROR(VLOOKUP($G924,all_tags[technology],1,FALSE),""),
IFERROR(VLOOKUP($H924,all_tags[technology],1,FALSE),""),
IFERROR(VLOOKUP($I924,all_tags[technology],1,FALSE),""),
IFERROR(VLOOKUP($J924,all_tags[technology],1,FALSE),""),
IFERROR(VLOOKUP($K924,all_tags[technology],1,FALSE),""),
IFERROR(VLOOKUP($L924,all_tags[technology],1,FALSE),""),
IFERROR(VLOOKUP($M924,all_tags[technology],1,FALSE),""),
IFERROR(VLOOKUP($N924,all_tags[technology],1,FALSE),""),
IFERROR(VLOOKUP($O924,all_tags[technology],1,FALSE),"")
)</f>
        <v/>
      </c>
      <c r="AK924" s="5" t="str">
        <f>_xlfn.TEXTJOIN("#",TRUE,
IFERROR(VLOOKUP($F924,all_tags[other],1,FALSE),""),
IFERROR(VLOOKUP($G924,all_tags[other],1,FALSE),""),
IFERROR(VLOOKUP($H924,all_tags[other],1,FALSE),""),
IFERROR(VLOOKUP($I924,all_tags[other],1,FALSE),""),
IFERROR(VLOOKUP($J924,all_tags[other],1,FALSE),""),
IFERROR(VLOOKUP($K924,all_tags[other],1,FALSE),""),
IFERROR(VLOOKUP($L924,all_tags[other],1,FALSE),""),
IFERROR(VLOOKUP($M924,all_tags[other],1,FALSE),""),
IFERROR(VLOOKUP($N924,all_tags[other],1,FALSE),""),
IFERROR(VLOOKUP($O924,all_tags[other],1,FALSE),"")
)</f>
        <v/>
      </c>
      <c r="AL924" t="str">
        <f t="shared" si="14"/>
        <v>lecture;concept</v>
      </c>
    </row>
    <row r="925" spans="1:38" x14ac:dyDescent="0.25">
      <c r="A925" t="str">
        <f>source_data[[#This Row],[link_id]]</f>
        <v>L01863</v>
      </c>
      <c r="B925" t="str">
        <f>source_data[[#This Row],[link]]</f>
        <v>https://datascienceguts.com/2020/10/nuclei-segmentation-in-r-with-platypus/</v>
      </c>
      <c r="C925" t="str">
        <f>source_data[[#This Row],[article_title]]</f>
        <v>Nucleci segmentation in R with Platypus.</v>
      </c>
      <c r="D925" t="str">
        <f>source_data[[#This Row],[concatenate]]</f>
        <v>package;how-to;tool;technique;technology;ml;rstats</v>
      </c>
      <c r="E925">
        <f>source_data[[#This Row],[tag_count]]</f>
        <v>6</v>
      </c>
      <c r="F925" t="str" cm="1">
        <f t="array" ref="F925:L925">_xlfn.TEXTSPLIT(Table5[[#This Row],[concatenate]],";")</f>
        <v>package</v>
      </c>
      <c r="G925" t="str">
        <v>how-to</v>
      </c>
      <c r="H925" t="str">
        <v>tool</v>
      </c>
      <c r="I925" t="str">
        <v>technique</v>
      </c>
      <c r="J925" t="str">
        <v>technology</v>
      </c>
      <c r="K925" t="str">
        <v>ml</v>
      </c>
      <c r="L925" t="str">
        <v>rstats</v>
      </c>
      <c r="Q925">
        <f>IF(ISBLANK(F925),-1,COUNTIF(all_tags[],F925)-COUNTIF(all_tags[category],F925))</f>
        <v>1</v>
      </c>
      <c r="R925">
        <f>IF(ISBLANK(G925),-1,COUNTIF(all_tags[],G925)-COUNTIF(all_tags[category],G925))</f>
        <v>1</v>
      </c>
      <c r="S925">
        <f>IF(ISBLANK(H925),-1,COUNTIF(all_tags[],H925)-COUNTIF(all_tags[category],H925))</f>
        <v>1</v>
      </c>
      <c r="T925">
        <f>IF(ISBLANK(I925),-1,COUNTIF(all_tags[],I925)-COUNTIF(all_tags[category],I925))</f>
        <v>1</v>
      </c>
      <c r="U925">
        <f>IF(ISBLANK(J925),-1,COUNTIF(all_tags[],J925)-COUNTIF(all_tags[category],J925))</f>
        <v>1</v>
      </c>
      <c r="V925">
        <f>IF(ISBLANK(K925),-1,COUNTIF(all_tags[],K925)-COUNTIF(all_tags[category],K925))</f>
        <v>1</v>
      </c>
      <c r="W925">
        <f>IF(ISBLANK(L925),-1,COUNTIF(all_tags[],L925)-COUNTIF(all_tags[category],L925))</f>
        <v>1</v>
      </c>
      <c r="X925">
        <f>IF(ISBLANK(M925),-1,COUNTIF(all_tags[],M925)-COUNTIF(all_tags[category],M925))</f>
        <v>-1</v>
      </c>
      <c r="Y925">
        <f>IF(ISBLANK(N925),-1,COUNTIF(all_tags[],N925)-COUNTIF(all_tags[category],N925))</f>
        <v>-1</v>
      </c>
      <c r="Z925">
        <f>IF(ISBLANK(O925),-1,COUNTIF(all_tags[],O925)-COUNTIF(all_tags[category],O925))</f>
        <v>-1</v>
      </c>
      <c r="AB925" t="str">
        <f>Table5[[#This Row],[link_id]]</f>
        <v>L01863</v>
      </c>
      <c r="AC925" s="5" t="str">
        <f>_xlfn.TEXTJOIN("#",TRUE,
IFERROR(VLOOKUP($F925,all_tags[format],1,FALSE),""),
IFERROR(VLOOKUP($G925,all_tags[format],1,FALSE),""),
IFERROR(VLOOKUP($H925,all_tags[format],1,FALSE),""),
IFERROR(VLOOKUP($I925,all_tags[format],1,FALSE),""),
IFERROR(VLOOKUP($J925,all_tags[format],1,FALSE),""),
IFERROR(VLOOKUP($K925,all_tags[format],1,FALSE),""),
IFERROR(VLOOKUP($L925,all_tags[format],1,FALSE),""),
IFERROR(VLOOKUP($M925,all_tags[format],1,FALSE),""),
IFERROR(VLOOKUP($N925,all_tags[format],1,FALSE),""),
IFERROR(VLOOKUP($O925,all_tags[format],1,FALSE),"")
)</f>
        <v>package</v>
      </c>
      <c r="AD925" s="5" t="str">
        <f>_xlfn.TEXTJOIN("#",TRUE,
IFERROR(VLOOKUP($F925,all_tags[type],1,FALSE),""),
IFERROR(VLOOKUP($G925,all_tags[type],1,FALSE),""),
IFERROR(VLOOKUP($H925,all_tags[type],1,FALSE),""),
IFERROR(VLOOKUP($I925,all_tags[type],1,FALSE),""),
IFERROR(VLOOKUP($J925,all_tags[type],1,FALSE),""),
IFERROR(VLOOKUP($K925,all_tags[type],1,FALSE),""),
IFERROR(VLOOKUP($L925,all_tags[type],1,FALSE),""),
IFERROR(VLOOKUP($M925,all_tags[type],1,FALSE),""),
IFERROR(VLOOKUP($N925,all_tags[type],1,FALSE),""),
IFERROR(VLOOKUP($O925,all_tags[type],1,FALSE),"")
)</f>
        <v>how-to</v>
      </c>
      <c r="AE925" s="5" t="str">
        <f>_xlfn.TEXTJOIN("#",TRUE,
IFERROR(VLOOKUP($F925,all_tags[level],1,FALSE),""),
IFERROR(VLOOKUP($G925,all_tags[level],1,FALSE),""),
IFERROR(VLOOKUP($H925,all_tags[level],1,FALSE),""),
IFERROR(VLOOKUP($I925,all_tags[level],1,FALSE),""),
IFERROR(VLOOKUP($J925,all_tags[level],1,FALSE),""),
IFERROR(VLOOKUP($K925,all_tags[level],1,FALSE),""),
IFERROR(VLOOKUP($L925,all_tags[level],1,FALSE),""),
IFERROR(VLOOKUP($M925,all_tags[level],1,FALSE),""),
IFERROR(VLOOKUP($N925,all_tags[level],1,FALSE),""),
IFERROR(VLOOKUP($O925,all_tags[level],1,FALSE),"")
)</f>
        <v/>
      </c>
      <c r="AF925" s="5" t="str">
        <f>_xlfn.TEXTJOIN("#",TRUE,
IFERROR(VLOOKUP($F925,all_tags[style],1,FALSE),""),
IFERROR(VLOOKUP($G925,all_tags[style],1,FALSE),""),
IFERROR(VLOOKUP($H925,all_tags[style],1,FALSE),""),
IFERROR(VLOOKUP($I925,all_tags[style],1,FALSE),""),
IFERROR(VLOOKUP($J925,all_tags[style],1,FALSE),""),
IFERROR(VLOOKUP($K925,all_tags[style],1,FALSE),""),
IFERROR(VLOOKUP($L925,all_tags[style],1,FALSE),""),
IFERROR(VLOOKUP($M925,all_tags[style],1,FALSE),""),
IFERROR(VLOOKUP($N925,all_tags[style],1,FALSE),""),
IFERROR(VLOOKUP($O925,all_tags[style],1,FALSE),"")
)</f>
        <v/>
      </c>
      <c r="AG925" s="5" t="str">
        <f>_xlfn.TEXTJOIN("#",TRUE,
IFERROR(VLOOKUP($F925,all_tags[theme],1,FALSE),""),
IFERROR(VLOOKUP($G925,all_tags[theme],1,FALSE),""),
IFERROR(VLOOKUP($H925,all_tags[theme],1,FALSE),""),
IFERROR(VLOOKUP($I925,all_tags[theme],1,FALSE),""),
IFERROR(VLOOKUP($J925,all_tags[theme],1,FALSE),""),
IFERROR(VLOOKUP($K925,all_tags[theme],1,FALSE),""),
IFERROR(VLOOKUP($L925,all_tags[theme],1,FALSE),""),
IFERROR(VLOOKUP($M925,all_tags[theme],1,FALSE),""),
IFERROR(VLOOKUP($N925,all_tags[theme],1,FALSE),""),
IFERROR(VLOOKUP($O925,all_tags[theme],1,FALSE),"")
)</f>
        <v/>
      </c>
      <c r="AH925" s="5" t="str">
        <f>_xlfn.TEXTJOIN("#",TRUE,
IFERROR(VLOOKUP($F925,all_tags[topic],1,FALSE),""),
IFERROR(VLOOKUP($G925,all_tags[topic],1,FALSE),""),
IFERROR(VLOOKUP($H925,all_tags[topic],1,FALSE),""),
IFERROR(VLOOKUP($I925,all_tags[topic],1,FALSE),""),
IFERROR(VLOOKUP($J925,all_tags[topic],1,FALSE),""),
IFERROR(VLOOKUP($K925,all_tags[topic],1,FALSE),""),
IFERROR(VLOOKUP($L925,all_tags[topic],1,FALSE),""),
IFERROR(VLOOKUP($M925,all_tags[topic],1,FALSE),""),
IFERROR(VLOOKUP($N925,all_tags[topic],1,FALSE),""),
IFERROR(VLOOKUP($O925,all_tags[topic],1,FALSE),"")
)</f>
        <v>tool#technique#technology</v>
      </c>
      <c r="AI925" s="5" t="str">
        <f>_xlfn.TEXTJOIN("#",TRUE,
IFERROR(VLOOKUP($F925,all_tags[area],1,FALSE),""),
IFERROR(VLOOKUP($G925,all_tags[area],1,FALSE),""),
IFERROR(VLOOKUP($H925,all_tags[area],1,FALSE),""),
IFERROR(VLOOKUP($I925,all_tags[area],1,FALSE),""),
IFERROR(VLOOKUP($J925,all_tags[area],1,FALSE),""),
IFERROR(VLOOKUP($K925,all_tags[area],1,FALSE),""),
IFERROR(VLOOKUP($L925,all_tags[area],1,FALSE),""),
IFERROR(VLOOKUP($M925,all_tags[area],1,FALSE),""),
IFERROR(VLOOKUP($N925,all_tags[area],1,FALSE),""),
IFERROR(VLOOKUP($O925,all_tags[area],1,FALSE),"")
)</f>
        <v>ml</v>
      </c>
      <c r="AJ925" s="5" t="str">
        <f>_xlfn.TEXTJOIN("#",TRUE,
IFERROR(VLOOKUP($F925,all_tags[technology],1,FALSE),""),
IFERROR(VLOOKUP($G925,all_tags[technology],1,FALSE),""),
IFERROR(VLOOKUP($H925,all_tags[technology],1,FALSE),""),
IFERROR(VLOOKUP($I925,all_tags[technology],1,FALSE),""),
IFERROR(VLOOKUP($J925,all_tags[technology],1,FALSE),""),
IFERROR(VLOOKUP($K925,all_tags[technology],1,FALSE),""),
IFERROR(VLOOKUP($L925,all_tags[technology],1,FALSE),""),
IFERROR(VLOOKUP($M925,all_tags[technology],1,FALSE),""),
IFERROR(VLOOKUP($N925,all_tags[technology],1,FALSE),""),
IFERROR(VLOOKUP($O925,all_tags[technology],1,FALSE),"")
)</f>
        <v>rstats</v>
      </c>
      <c r="AK925" s="5" t="str">
        <f>_xlfn.TEXTJOIN("#",TRUE,
IFERROR(VLOOKUP($F925,all_tags[other],1,FALSE),""),
IFERROR(VLOOKUP($G925,all_tags[other],1,FALSE),""),
IFERROR(VLOOKUP($H925,all_tags[other],1,FALSE),""),
IFERROR(VLOOKUP($I925,all_tags[other],1,FALSE),""),
IFERROR(VLOOKUP($J925,all_tags[other],1,FALSE),""),
IFERROR(VLOOKUP($K925,all_tags[other],1,FALSE),""),
IFERROR(VLOOKUP($L925,all_tags[other],1,FALSE),""),
IFERROR(VLOOKUP($M925,all_tags[other],1,FALSE),""),
IFERROR(VLOOKUP($N925,all_tags[other],1,FALSE),""),
IFERROR(VLOOKUP($O925,all_tags[other],1,FALSE),"")
)</f>
        <v/>
      </c>
      <c r="AL925" t="str">
        <f t="shared" si="14"/>
        <v>package;how-to;tool;technique;technology;ml;rstats</v>
      </c>
    </row>
    <row r="926" spans="1:38" x14ac:dyDescent="0.25">
      <c r="A926" t="str">
        <f>source_data[[#This Row],[link_id]]</f>
        <v>L01864</v>
      </c>
      <c r="B926" t="str">
        <f>source_data[[#This Row],[link]]</f>
        <v>https://www.adweek.com/performance-marketing/an-election-lesson-how-to-eliminate-emotional-factors-from-predictive-analytics/</v>
      </c>
      <c r="C926" t="str">
        <f>source_data[[#This Row],[article_title]]</f>
        <v>An Election Lesson: How to Eliminate Emotional Factors From Predictive Analytics</v>
      </c>
      <c r="D926" t="str">
        <f>source_data[[#This Row],[concatenate]]</f>
        <v>post;perspective;cautionary-tale;forecasting;statistics</v>
      </c>
      <c r="E926">
        <f>source_data[[#This Row],[tag_count]]</f>
        <v>5</v>
      </c>
      <c r="F926" t="str" cm="1">
        <f t="array" ref="F926:J926">_xlfn.TEXTSPLIT(Table5[[#This Row],[concatenate]],";")</f>
        <v>post</v>
      </c>
      <c r="G926" t="str">
        <v>perspective</v>
      </c>
      <c r="H926" t="str">
        <v>cautionary-tale</v>
      </c>
      <c r="I926" t="str">
        <v>forecasting</v>
      </c>
      <c r="J926" t="str">
        <v>statistics</v>
      </c>
      <c r="Q926">
        <f>IF(ISBLANK(F926),-1,COUNTIF(all_tags[],F926)-COUNTIF(all_tags[category],F926))</f>
        <v>1</v>
      </c>
      <c r="R926">
        <f>IF(ISBLANK(G926),-1,COUNTIF(all_tags[],G926)-COUNTIF(all_tags[category],G926))</f>
        <v>1</v>
      </c>
      <c r="S926">
        <f>IF(ISBLANK(H926),-1,COUNTIF(all_tags[],H926)-COUNTIF(all_tags[category],H926))</f>
        <v>1</v>
      </c>
      <c r="T926">
        <f>IF(ISBLANK(I926),-1,COUNTIF(all_tags[],I926)-COUNTIF(all_tags[category],I926))</f>
        <v>1</v>
      </c>
      <c r="U926">
        <f>IF(ISBLANK(J926),-1,COUNTIF(all_tags[],J926)-COUNTIF(all_tags[category],J926))</f>
        <v>1</v>
      </c>
      <c r="V926">
        <f>IF(ISBLANK(K926),-1,COUNTIF(all_tags[],K926)-COUNTIF(all_tags[category],K926))</f>
        <v>-1</v>
      </c>
      <c r="W926">
        <f>IF(ISBLANK(L926),-1,COUNTIF(all_tags[],L926)-COUNTIF(all_tags[category],L926))</f>
        <v>-1</v>
      </c>
      <c r="X926">
        <f>IF(ISBLANK(M926),-1,COUNTIF(all_tags[],M926)-COUNTIF(all_tags[category],M926))</f>
        <v>-1</v>
      </c>
      <c r="Y926">
        <f>IF(ISBLANK(N926),-1,COUNTIF(all_tags[],N926)-COUNTIF(all_tags[category],N926))</f>
        <v>-1</v>
      </c>
      <c r="Z926">
        <f>IF(ISBLANK(O926),-1,COUNTIF(all_tags[],O926)-COUNTIF(all_tags[category],O926))</f>
        <v>-1</v>
      </c>
      <c r="AB926" t="str">
        <f>Table5[[#This Row],[link_id]]</f>
        <v>L01864</v>
      </c>
      <c r="AC926" s="5" t="str">
        <f>_xlfn.TEXTJOIN("#",TRUE,
IFERROR(VLOOKUP($F926,all_tags[format],1,FALSE),""),
IFERROR(VLOOKUP($G926,all_tags[format],1,FALSE),""),
IFERROR(VLOOKUP($H926,all_tags[format],1,FALSE),""),
IFERROR(VLOOKUP($I926,all_tags[format],1,FALSE),""),
IFERROR(VLOOKUP($J926,all_tags[format],1,FALSE),""),
IFERROR(VLOOKUP($K926,all_tags[format],1,FALSE),""),
IFERROR(VLOOKUP($L926,all_tags[format],1,FALSE),""),
IFERROR(VLOOKUP($M926,all_tags[format],1,FALSE),""),
IFERROR(VLOOKUP($N926,all_tags[format],1,FALSE),""),
IFERROR(VLOOKUP($O926,all_tags[format],1,FALSE),"")
)</f>
        <v>post</v>
      </c>
      <c r="AD926" s="5" t="str">
        <f>_xlfn.TEXTJOIN("#",TRUE,
IFERROR(VLOOKUP($F926,all_tags[type],1,FALSE),""),
IFERROR(VLOOKUP($G926,all_tags[type],1,FALSE),""),
IFERROR(VLOOKUP($H926,all_tags[type],1,FALSE),""),
IFERROR(VLOOKUP($I926,all_tags[type],1,FALSE),""),
IFERROR(VLOOKUP($J926,all_tags[type],1,FALSE),""),
IFERROR(VLOOKUP($K926,all_tags[type],1,FALSE),""),
IFERROR(VLOOKUP($L926,all_tags[type],1,FALSE),""),
IFERROR(VLOOKUP($M926,all_tags[type],1,FALSE),""),
IFERROR(VLOOKUP($N926,all_tags[type],1,FALSE),""),
IFERROR(VLOOKUP($O926,all_tags[type],1,FALSE),"")
)</f>
        <v>perspective</v>
      </c>
      <c r="AE926" s="5" t="str">
        <f>_xlfn.TEXTJOIN("#",TRUE,
IFERROR(VLOOKUP($F926,all_tags[level],1,FALSE),""),
IFERROR(VLOOKUP($G926,all_tags[level],1,FALSE),""),
IFERROR(VLOOKUP($H926,all_tags[level],1,FALSE),""),
IFERROR(VLOOKUP($I926,all_tags[level],1,FALSE),""),
IFERROR(VLOOKUP($J926,all_tags[level],1,FALSE),""),
IFERROR(VLOOKUP($K926,all_tags[level],1,FALSE),""),
IFERROR(VLOOKUP($L926,all_tags[level],1,FALSE),""),
IFERROR(VLOOKUP($M926,all_tags[level],1,FALSE),""),
IFERROR(VLOOKUP($N926,all_tags[level],1,FALSE),""),
IFERROR(VLOOKUP($O926,all_tags[level],1,FALSE),"")
)</f>
        <v/>
      </c>
      <c r="AF926" s="5" t="str">
        <f>_xlfn.TEXTJOIN("#",TRUE,
IFERROR(VLOOKUP($F926,all_tags[style],1,FALSE),""),
IFERROR(VLOOKUP($G926,all_tags[style],1,FALSE),""),
IFERROR(VLOOKUP($H926,all_tags[style],1,FALSE),""),
IFERROR(VLOOKUP($I926,all_tags[style],1,FALSE),""),
IFERROR(VLOOKUP($J926,all_tags[style],1,FALSE),""),
IFERROR(VLOOKUP($K926,all_tags[style],1,FALSE),""),
IFERROR(VLOOKUP($L926,all_tags[style],1,FALSE),""),
IFERROR(VLOOKUP($M926,all_tags[style],1,FALSE),""),
IFERROR(VLOOKUP($N926,all_tags[style],1,FALSE),""),
IFERROR(VLOOKUP($O926,all_tags[style],1,FALSE),"")
)</f>
        <v>cautionary-tale</v>
      </c>
      <c r="AG926" s="5" t="str">
        <f>_xlfn.TEXTJOIN("#",TRUE,
IFERROR(VLOOKUP($F926,all_tags[theme],1,FALSE),""),
IFERROR(VLOOKUP($G926,all_tags[theme],1,FALSE),""),
IFERROR(VLOOKUP($H926,all_tags[theme],1,FALSE),""),
IFERROR(VLOOKUP($I926,all_tags[theme],1,FALSE),""),
IFERROR(VLOOKUP($J926,all_tags[theme],1,FALSE),""),
IFERROR(VLOOKUP($K926,all_tags[theme],1,FALSE),""),
IFERROR(VLOOKUP($L926,all_tags[theme],1,FALSE),""),
IFERROR(VLOOKUP($M926,all_tags[theme],1,FALSE),""),
IFERROR(VLOOKUP($N926,all_tags[theme],1,FALSE),""),
IFERROR(VLOOKUP($O926,all_tags[theme],1,FALSE),"")
)</f>
        <v/>
      </c>
      <c r="AH926" s="5" t="str">
        <f>_xlfn.TEXTJOIN("#",TRUE,
IFERROR(VLOOKUP($F926,all_tags[topic],1,FALSE),""),
IFERROR(VLOOKUP($G926,all_tags[topic],1,FALSE),""),
IFERROR(VLOOKUP($H926,all_tags[topic],1,FALSE),""),
IFERROR(VLOOKUP($I926,all_tags[topic],1,FALSE),""),
IFERROR(VLOOKUP($J926,all_tags[topic],1,FALSE),""),
IFERROR(VLOOKUP($K926,all_tags[topic],1,FALSE),""),
IFERROR(VLOOKUP($L926,all_tags[topic],1,FALSE),""),
IFERROR(VLOOKUP($M926,all_tags[topic],1,FALSE),""),
IFERROR(VLOOKUP($N926,all_tags[topic],1,FALSE),""),
IFERROR(VLOOKUP($O926,all_tags[topic],1,FALSE),"")
)</f>
        <v/>
      </c>
      <c r="AI926" s="5" t="str">
        <f>_xlfn.TEXTJOIN("#",TRUE,
IFERROR(VLOOKUP($F926,all_tags[area],1,FALSE),""),
IFERROR(VLOOKUP($G926,all_tags[area],1,FALSE),""),
IFERROR(VLOOKUP($H926,all_tags[area],1,FALSE),""),
IFERROR(VLOOKUP($I926,all_tags[area],1,FALSE),""),
IFERROR(VLOOKUP($J926,all_tags[area],1,FALSE),""),
IFERROR(VLOOKUP($K926,all_tags[area],1,FALSE),""),
IFERROR(VLOOKUP($L926,all_tags[area],1,FALSE),""),
IFERROR(VLOOKUP($M926,all_tags[area],1,FALSE),""),
IFERROR(VLOOKUP($N926,all_tags[area],1,FALSE),""),
IFERROR(VLOOKUP($O926,all_tags[area],1,FALSE),"")
)</f>
        <v>forecasting#statistics</v>
      </c>
      <c r="AJ926" s="5" t="str">
        <f>_xlfn.TEXTJOIN("#",TRUE,
IFERROR(VLOOKUP($F926,all_tags[technology],1,FALSE),""),
IFERROR(VLOOKUP($G926,all_tags[technology],1,FALSE),""),
IFERROR(VLOOKUP($H926,all_tags[technology],1,FALSE),""),
IFERROR(VLOOKUP($I926,all_tags[technology],1,FALSE),""),
IFERROR(VLOOKUP($J926,all_tags[technology],1,FALSE),""),
IFERROR(VLOOKUP($K926,all_tags[technology],1,FALSE),""),
IFERROR(VLOOKUP($L926,all_tags[technology],1,FALSE),""),
IFERROR(VLOOKUP($M926,all_tags[technology],1,FALSE),""),
IFERROR(VLOOKUP($N926,all_tags[technology],1,FALSE),""),
IFERROR(VLOOKUP($O926,all_tags[technology],1,FALSE),"")
)</f>
        <v/>
      </c>
      <c r="AK926" s="5" t="str">
        <f>_xlfn.TEXTJOIN("#",TRUE,
IFERROR(VLOOKUP($F926,all_tags[other],1,FALSE),""),
IFERROR(VLOOKUP($G926,all_tags[other],1,FALSE),""),
IFERROR(VLOOKUP($H926,all_tags[other],1,FALSE),""),
IFERROR(VLOOKUP($I926,all_tags[other],1,FALSE),""),
IFERROR(VLOOKUP($J926,all_tags[other],1,FALSE),""),
IFERROR(VLOOKUP($K926,all_tags[other],1,FALSE),""),
IFERROR(VLOOKUP($L926,all_tags[other],1,FALSE),""),
IFERROR(VLOOKUP($M926,all_tags[other],1,FALSE),""),
IFERROR(VLOOKUP($N926,all_tags[other],1,FALSE),""),
IFERROR(VLOOKUP($O926,all_tags[other],1,FALSE),"")
)</f>
        <v/>
      </c>
      <c r="AL926" t="str">
        <f t="shared" si="14"/>
        <v>post;perspective;cautionary-tale;forecasting;statistics</v>
      </c>
    </row>
    <row r="927" spans="1:38" x14ac:dyDescent="0.25">
      <c r="A927" t="str">
        <f>source_data[[#This Row],[link_id]]</f>
        <v>L01865</v>
      </c>
      <c r="B927" t="str">
        <f>source_data[[#This Row],[link]]</f>
        <v>https://www.amazon.science/latest-news/machine-learning-course-free-online-from-amazon-machine-learning-university</v>
      </c>
      <c r="C927" t="str">
        <f>source_data[[#This Row],[article_title]]</f>
        <v>Amazon's Machine Learning University is making its online courses available to the public</v>
      </c>
      <c r="D927" t="str">
        <f>source_data[[#This Row],[concatenate]]</f>
        <v>course;ml</v>
      </c>
      <c r="E927">
        <f>source_data[[#This Row],[tag_count]]</f>
        <v>3</v>
      </c>
      <c r="F927" t="str" cm="1">
        <f t="array" ref="F927:G927">_xlfn.TEXTSPLIT(Table5[[#This Row],[concatenate]],";")</f>
        <v>course</v>
      </c>
      <c r="G927" t="str">
        <v>ml</v>
      </c>
      <c r="Q927">
        <f>IF(ISBLANK(F927),-1,COUNTIF(all_tags[],F927)-COUNTIF(all_tags[category],F927))</f>
        <v>1</v>
      </c>
      <c r="R927">
        <f>IF(ISBLANK(G927),-1,COUNTIF(all_tags[],G927)-COUNTIF(all_tags[category],G927))</f>
        <v>1</v>
      </c>
      <c r="S927">
        <f>IF(ISBLANK(H927),-1,COUNTIF(all_tags[],H927)-COUNTIF(all_tags[category],H927))</f>
        <v>-1</v>
      </c>
      <c r="T927">
        <f>IF(ISBLANK(I927),-1,COUNTIF(all_tags[],I927)-COUNTIF(all_tags[category],I927))</f>
        <v>-1</v>
      </c>
      <c r="U927">
        <f>IF(ISBLANK(J927),-1,COUNTIF(all_tags[],J927)-COUNTIF(all_tags[category],J927))</f>
        <v>-1</v>
      </c>
      <c r="V927">
        <f>IF(ISBLANK(K927),-1,COUNTIF(all_tags[],K927)-COUNTIF(all_tags[category],K927))</f>
        <v>-1</v>
      </c>
      <c r="W927">
        <f>IF(ISBLANK(L927),-1,COUNTIF(all_tags[],L927)-COUNTIF(all_tags[category],L927))</f>
        <v>-1</v>
      </c>
      <c r="X927">
        <f>IF(ISBLANK(M927),-1,COUNTIF(all_tags[],M927)-COUNTIF(all_tags[category],M927))</f>
        <v>-1</v>
      </c>
      <c r="Y927">
        <f>IF(ISBLANK(N927),-1,COUNTIF(all_tags[],N927)-COUNTIF(all_tags[category],N927))</f>
        <v>-1</v>
      </c>
      <c r="Z927">
        <f>IF(ISBLANK(O927),-1,COUNTIF(all_tags[],O927)-COUNTIF(all_tags[category],O927))</f>
        <v>-1</v>
      </c>
      <c r="AB927" t="str">
        <f>Table5[[#This Row],[link_id]]</f>
        <v>L01865</v>
      </c>
      <c r="AC927" s="5" t="str">
        <f>_xlfn.TEXTJOIN("#",TRUE,
IFERROR(VLOOKUP($F927,all_tags[format],1,FALSE),""),
IFERROR(VLOOKUP($G927,all_tags[format],1,FALSE),""),
IFERROR(VLOOKUP($H927,all_tags[format],1,FALSE),""),
IFERROR(VLOOKUP($I927,all_tags[format],1,FALSE),""),
IFERROR(VLOOKUP($J927,all_tags[format],1,FALSE),""),
IFERROR(VLOOKUP($K927,all_tags[format],1,FALSE),""),
IFERROR(VLOOKUP($L927,all_tags[format],1,FALSE),""),
IFERROR(VLOOKUP($M927,all_tags[format],1,FALSE),""),
IFERROR(VLOOKUP($N927,all_tags[format],1,FALSE),""),
IFERROR(VLOOKUP($O927,all_tags[format],1,FALSE),"")
)</f>
        <v>course</v>
      </c>
      <c r="AD927" s="5" t="str">
        <f>_xlfn.TEXTJOIN("#",TRUE,
IFERROR(VLOOKUP($F927,all_tags[type],1,FALSE),""),
IFERROR(VLOOKUP($G927,all_tags[type],1,FALSE),""),
IFERROR(VLOOKUP($H927,all_tags[type],1,FALSE),""),
IFERROR(VLOOKUP($I927,all_tags[type],1,FALSE),""),
IFERROR(VLOOKUP($J927,all_tags[type],1,FALSE),""),
IFERROR(VLOOKUP($K927,all_tags[type],1,FALSE),""),
IFERROR(VLOOKUP($L927,all_tags[type],1,FALSE),""),
IFERROR(VLOOKUP($M927,all_tags[type],1,FALSE),""),
IFERROR(VLOOKUP($N927,all_tags[type],1,FALSE),""),
IFERROR(VLOOKUP($O927,all_tags[type],1,FALSE),"")
)</f>
        <v/>
      </c>
      <c r="AE927" s="5" t="str">
        <f>_xlfn.TEXTJOIN("#",TRUE,
IFERROR(VLOOKUP($F927,all_tags[level],1,FALSE),""),
IFERROR(VLOOKUP($G927,all_tags[level],1,FALSE),""),
IFERROR(VLOOKUP($H927,all_tags[level],1,FALSE),""),
IFERROR(VLOOKUP($I927,all_tags[level],1,FALSE),""),
IFERROR(VLOOKUP($J927,all_tags[level],1,FALSE),""),
IFERROR(VLOOKUP($K927,all_tags[level],1,FALSE),""),
IFERROR(VLOOKUP($L927,all_tags[level],1,FALSE),""),
IFERROR(VLOOKUP($M927,all_tags[level],1,FALSE),""),
IFERROR(VLOOKUP($N927,all_tags[level],1,FALSE),""),
IFERROR(VLOOKUP($O927,all_tags[level],1,FALSE),"")
)</f>
        <v/>
      </c>
      <c r="AF927" s="5" t="str">
        <f>_xlfn.TEXTJOIN("#",TRUE,
IFERROR(VLOOKUP($F927,all_tags[style],1,FALSE),""),
IFERROR(VLOOKUP($G927,all_tags[style],1,FALSE),""),
IFERROR(VLOOKUP($H927,all_tags[style],1,FALSE),""),
IFERROR(VLOOKUP($I927,all_tags[style],1,FALSE),""),
IFERROR(VLOOKUP($J927,all_tags[style],1,FALSE),""),
IFERROR(VLOOKUP($K927,all_tags[style],1,FALSE),""),
IFERROR(VLOOKUP($L927,all_tags[style],1,FALSE),""),
IFERROR(VLOOKUP($M927,all_tags[style],1,FALSE),""),
IFERROR(VLOOKUP($N927,all_tags[style],1,FALSE),""),
IFERROR(VLOOKUP($O927,all_tags[style],1,FALSE),"")
)</f>
        <v/>
      </c>
      <c r="AG927" s="5" t="str">
        <f>_xlfn.TEXTJOIN("#",TRUE,
IFERROR(VLOOKUP($F927,all_tags[theme],1,FALSE),""),
IFERROR(VLOOKUP($G927,all_tags[theme],1,FALSE),""),
IFERROR(VLOOKUP($H927,all_tags[theme],1,FALSE),""),
IFERROR(VLOOKUP($I927,all_tags[theme],1,FALSE),""),
IFERROR(VLOOKUP($J927,all_tags[theme],1,FALSE),""),
IFERROR(VLOOKUP($K927,all_tags[theme],1,FALSE),""),
IFERROR(VLOOKUP($L927,all_tags[theme],1,FALSE),""),
IFERROR(VLOOKUP($M927,all_tags[theme],1,FALSE),""),
IFERROR(VLOOKUP($N927,all_tags[theme],1,FALSE),""),
IFERROR(VLOOKUP($O927,all_tags[theme],1,FALSE),"")
)</f>
        <v/>
      </c>
      <c r="AH927" s="5" t="str">
        <f>_xlfn.TEXTJOIN("#",TRUE,
IFERROR(VLOOKUP($F927,all_tags[topic],1,FALSE),""),
IFERROR(VLOOKUP($G927,all_tags[topic],1,FALSE),""),
IFERROR(VLOOKUP($H927,all_tags[topic],1,FALSE),""),
IFERROR(VLOOKUP($I927,all_tags[topic],1,FALSE),""),
IFERROR(VLOOKUP($J927,all_tags[topic],1,FALSE),""),
IFERROR(VLOOKUP($K927,all_tags[topic],1,FALSE),""),
IFERROR(VLOOKUP($L927,all_tags[topic],1,FALSE),""),
IFERROR(VLOOKUP($M927,all_tags[topic],1,FALSE),""),
IFERROR(VLOOKUP($N927,all_tags[topic],1,FALSE),""),
IFERROR(VLOOKUP($O927,all_tags[topic],1,FALSE),"")
)</f>
        <v/>
      </c>
      <c r="AI927" s="5" t="str">
        <f>_xlfn.TEXTJOIN("#",TRUE,
IFERROR(VLOOKUP($F927,all_tags[area],1,FALSE),""),
IFERROR(VLOOKUP($G927,all_tags[area],1,FALSE),""),
IFERROR(VLOOKUP($H927,all_tags[area],1,FALSE),""),
IFERROR(VLOOKUP($I927,all_tags[area],1,FALSE),""),
IFERROR(VLOOKUP($J927,all_tags[area],1,FALSE),""),
IFERROR(VLOOKUP($K927,all_tags[area],1,FALSE),""),
IFERROR(VLOOKUP($L927,all_tags[area],1,FALSE),""),
IFERROR(VLOOKUP($M927,all_tags[area],1,FALSE),""),
IFERROR(VLOOKUP($N927,all_tags[area],1,FALSE),""),
IFERROR(VLOOKUP($O927,all_tags[area],1,FALSE),"")
)</f>
        <v>ml</v>
      </c>
      <c r="AJ927" s="5" t="str">
        <f>_xlfn.TEXTJOIN("#",TRUE,
IFERROR(VLOOKUP($F927,all_tags[technology],1,FALSE),""),
IFERROR(VLOOKUP($G927,all_tags[technology],1,FALSE),""),
IFERROR(VLOOKUP($H927,all_tags[technology],1,FALSE),""),
IFERROR(VLOOKUP($I927,all_tags[technology],1,FALSE),""),
IFERROR(VLOOKUP($J927,all_tags[technology],1,FALSE),""),
IFERROR(VLOOKUP($K927,all_tags[technology],1,FALSE),""),
IFERROR(VLOOKUP($L927,all_tags[technology],1,FALSE),""),
IFERROR(VLOOKUP($M927,all_tags[technology],1,FALSE),""),
IFERROR(VLOOKUP($N927,all_tags[technology],1,FALSE),""),
IFERROR(VLOOKUP($O927,all_tags[technology],1,FALSE),"")
)</f>
        <v/>
      </c>
      <c r="AK927" s="5" t="str">
        <f>_xlfn.TEXTJOIN("#",TRUE,
IFERROR(VLOOKUP($F927,all_tags[other],1,FALSE),""),
IFERROR(VLOOKUP($G927,all_tags[other],1,FALSE),""),
IFERROR(VLOOKUP($H927,all_tags[other],1,FALSE),""),
IFERROR(VLOOKUP($I927,all_tags[other],1,FALSE),""),
IFERROR(VLOOKUP($J927,all_tags[other],1,FALSE),""),
IFERROR(VLOOKUP($K927,all_tags[other],1,FALSE),""),
IFERROR(VLOOKUP($L927,all_tags[other],1,FALSE),""),
IFERROR(VLOOKUP($M927,all_tags[other],1,FALSE),""),
IFERROR(VLOOKUP($N927,all_tags[other],1,FALSE),""),
IFERROR(VLOOKUP($O927,all_tags[other],1,FALSE),"")
)</f>
        <v/>
      </c>
      <c r="AL927" t="str">
        <f t="shared" si="14"/>
        <v>course;ml</v>
      </c>
    </row>
    <row r="928" spans="1:38" x14ac:dyDescent="0.25">
      <c r="A928" t="str">
        <f>source_data[[#This Row],[link_id]]</f>
        <v>L01867</v>
      </c>
      <c r="B928" t="str">
        <f>source_data[[#This Row],[link]]</f>
        <v>https://www.scientificamerican.com/article/a-cosmic-video-mini-series-to-ponder-gravity-the-universe-and-everything/</v>
      </c>
      <c r="C928" t="str">
        <f>source_data[[#This Row],[article_title]]</f>
        <v>A Cosmic Video Miniseries to Ponder Gravity, the Universe and Everything</v>
      </c>
      <c r="D928" t="str">
        <f>source_data[[#This Row],[concatenate]]</f>
        <v>video;science</v>
      </c>
      <c r="E928">
        <f>source_data[[#This Row],[tag_count]]</f>
        <v>3</v>
      </c>
      <c r="F928" t="str" cm="1">
        <f t="array" ref="F928:G928">_xlfn.TEXTSPLIT(Table5[[#This Row],[concatenate]],";")</f>
        <v>video</v>
      </c>
      <c r="G928" t="str">
        <v>science</v>
      </c>
      <c r="Q928">
        <f>IF(ISBLANK(F928),-1,COUNTIF(all_tags[],F928)-COUNTIF(all_tags[category],F928))</f>
        <v>1</v>
      </c>
      <c r="R928">
        <f>IF(ISBLANK(G928),-1,COUNTIF(all_tags[],G928)-COUNTIF(all_tags[category],G928))</f>
        <v>1</v>
      </c>
      <c r="S928">
        <f>IF(ISBLANK(H928),-1,COUNTIF(all_tags[],H928)-COUNTIF(all_tags[category],H928))</f>
        <v>-1</v>
      </c>
      <c r="T928">
        <f>IF(ISBLANK(I928),-1,COUNTIF(all_tags[],I928)-COUNTIF(all_tags[category],I928))</f>
        <v>-1</v>
      </c>
      <c r="U928">
        <f>IF(ISBLANK(J928),-1,COUNTIF(all_tags[],J928)-COUNTIF(all_tags[category],J928))</f>
        <v>-1</v>
      </c>
      <c r="V928">
        <f>IF(ISBLANK(K928),-1,COUNTIF(all_tags[],K928)-COUNTIF(all_tags[category],K928))</f>
        <v>-1</v>
      </c>
      <c r="W928">
        <f>IF(ISBLANK(L928),-1,COUNTIF(all_tags[],L928)-COUNTIF(all_tags[category],L928))</f>
        <v>-1</v>
      </c>
      <c r="X928">
        <f>IF(ISBLANK(M928),-1,COUNTIF(all_tags[],M928)-COUNTIF(all_tags[category],M928))</f>
        <v>-1</v>
      </c>
      <c r="Y928">
        <f>IF(ISBLANK(N928),-1,COUNTIF(all_tags[],N928)-COUNTIF(all_tags[category],N928))</f>
        <v>-1</v>
      </c>
      <c r="Z928">
        <f>IF(ISBLANK(O928),-1,COUNTIF(all_tags[],O928)-COUNTIF(all_tags[category],O928))</f>
        <v>-1</v>
      </c>
      <c r="AB928" t="str">
        <f>Table5[[#This Row],[link_id]]</f>
        <v>L01867</v>
      </c>
      <c r="AC928" s="5" t="str">
        <f>_xlfn.TEXTJOIN("#",TRUE,
IFERROR(VLOOKUP($F928,all_tags[format],1,FALSE),""),
IFERROR(VLOOKUP($G928,all_tags[format],1,FALSE),""),
IFERROR(VLOOKUP($H928,all_tags[format],1,FALSE),""),
IFERROR(VLOOKUP($I928,all_tags[format],1,FALSE),""),
IFERROR(VLOOKUP($J928,all_tags[format],1,FALSE),""),
IFERROR(VLOOKUP($K928,all_tags[format],1,FALSE),""),
IFERROR(VLOOKUP($L928,all_tags[format],1,FALSE),""),
IFERROR(VLOOKUP($M928,all_tags[format],1,FALSE),""),
IFERROR(VLOOKUP($N928,all_tags[format],1,FALSE),""),
IFERROR(VLOOKUP($O928,all_tags[format],1,FALSE),"")
)</f>
        <v>video</v>
      </c>
      <c r="AD928" s="5" t="str">
        <f>_xlfn.TEXTJOIN("#",TRUE,
IFERROR(VLOOKUP($F928,all_tags[type],1,FALSE),""),
IFERROR(VLOOKUP($G928,all_tags[type],1,FALSE),""),
IFERROR(VLOOKUP($H928,all_tags[type],1,FALSE),""),
IFERROR(VLOOKUP($I928,all_tags[type],1,FALSE),""),
IFERROR(VLOOKUP($J928,all_tags[type],1,FALSE),""),
IFERROR(VLOOKUP($K928,all_tags[type],1,FALSE),""),
IFERROR(VLOOKUP($L928,all_tags[type],1,FALSE),""),
IFERROR(VLOOKUP($M928,all_tags[type],1,FALSE),""),
IFERROR(VLOOKUP($N928,all_tags[type],1,FALSE),""),
IFERROR(VLOOKUP($O928,all_tags[type],1,FALSE),"")
)</f>
        <v/>
      </c>
      <c r="AE928" s="5" t="str">
        <f>_xlfn.TEXTJOIN("#",TRUE,
IFERROR(VLOOKUP($F928,all_tags[level],1,FALSE),""),
IFERROR(VLOOKUP($G928,all_tags[level],1,FALSE),""),
IFERROR(VLOOKUP($H928,all_tags[level],1,FALSE),""),
IFERROR(VLOOKUP($I928,all_tags[level],1,FALSE),""),
IFERROR(VLOOKUP($J928,all_tags[level],1,FALSE),""),
IFERROR(VLOOKUP($K928,all_tags[level],1,FALSE),""),
IFERROR(VLOOKUP($L928,all_tags[level],1,FALSE),""),
IFERROR(VLOOKUP($M928,all_tags[level],1,FALSE),""),
IFERROR(VLOOKUP($N928,all_tags[level],1,FALSE),""),
IFERROR(VLOOKUP($O928,all_tags[level],1,FALSE),"")
)</f>
        <v/>
      </c>
      <c r="AF928" s="5" t="str">
        <f>_xlfn.TEXTJOIN("#",TRUE,
IFERROR(VLOOKUP($F928,all_tags[style],1,FALSE),""),
IFERROR(VLOOKUP($G928,all_tags[style],1,FALSE),""),
IFERROR(VLOOKUP($H928,all_tags[style],1,FALSE),""),
IFERROR(VLOOKUP($I928,all_tags[style],1,FALSE),""),
IFERROR(VLOOKUP($J928,all_tags[style],1,FALSE),""),
IFERROR(VLOOKUP($K928,all_tags[style],1,FALSE),""),
IFERROR(VLOOKUP($L928,all_tags[style],1,FALSE),""),
IFERROR(VLOOKUP($M928,all_tags[style],1,FALSE),""),
IFERROR(VLOOKUP($N928,all_tags[style],1,FALSE),""),
IFERROR(VLOOKUP($O928,all_tags[style],1,FALSE),"")
)</f>
        <v/>
      </c>
      <c r="AG928" s="5" t="str">
        <f>_xlfn.TEXTJOIN("#",TRUE,
IFERROR(VLOOKUP($F928,all_tags[theme],1,FALSE),""),
IFERROR(VLOOKUP($G928,all_tags[theme],1,FALSE),""),
IFERROR(VLOOKUP($H928,all_tags[theme],1,FALSE),""),
IFERROR(VLOOKUP($I928,all_tags[theme],1,FALSE),""),
IFERROR(VLOOKUP($J928,all_tags[theme],1,FALSE),""),
IFERROR(VLOOKUP($K928,all_tags[theme],1,FALSE),""),
IFERROR(VLOOKUP($L928,all_tags[theme],1,FALSE),""),
IFERROR(VLOOKUP($M928,all_tags[theme],1,FALSE),""),
IFERROR(VLOOKUP($N928,all_tags[theme],1,FALSE),""),
IFERROR(VLOOKUP($O928,all_tags[theme],1,FALSE),"")
)</f>
        <v/>
      </c>
      <c r="AH928" s="5" t="str">
        <f>_xlfn.TEXTJOIN("#",TRUE,
IFERROR(VLOOKUP($F928,all_tags[topic],1,FALSE),""),
IFERROR(VLOOKUP($G928,all_tags[topic],1,FALSE),""),
IFERROR(VLOOKUP($H928,all_tags[topic],1,FALSE),""),
IFERROR(VLOOKUP($I928,all_tags[topic],1,FALSE),""),
IFERROR(VLOOKUP($J928,all_tags[topic],1,FALSE),""),
IFERROR(VLOOKUP($K928,all_tags[topic],1,FALSE),""),
IFERROR(VLOOKUP($L928,all_tags[topic],1,FALSE),""),
IFERROR(VLOOKUP($M928,all_tags[topic],1,FALSE),""),
IFERROR(VLOOKUP($N928,all_tags[topic],1,FALSE),""),
IFERROR(VLOOKUP($O928,all_tags[topic],1,FALSE),"")
)</f>
        <v/>
      </c>
      <c r="AI928" s="5" t="str">
        <f>_xlfn.TEXTJOIN("#",TRUE,
IFERROR(VLOOKUP($F928,all_tags[area],1,FALSE),""),
IFERROR(VLOOKUP($G928,all_tags[area],1,FALSE),""),
IFERROR(VLOOKUP($H928,all_tags[area],1,FALSE),""),
IFERROR(VLOOKUP($I928,all_tags[area],1,FALSE),""),
IFERROR(VLOOKUP($J928,all_tags[area],1,FALSE),""),
IFERROR(VLOOKUP($K928,all_tags[area],1,FALSE),""),
IFERROR(VLOOKUP($L928,all_tags[area],1,FALSE),""),
IFERROR(VLOOKUP($M928,all_tags[area],1,FALSE),""),
IFERROR(VLOOKUP($N928,all_tags[area],1,FALSE),""),
IFERROR(VLOOKUP($O928,all_tags[area],1,FALSE),"")
)</f>
        <v/>
      </c>
      <c r="AJ928" s="5" t="str">
        <f>_xlfn.TEXTJOIN("#",TRUE,
IFERROR(VLOOKUP($F928,all_tags[technology],1,FALSE),""),
IFERROR(VLOOKUP($G928,all_tags[technology],1,FALSE),""),
IFERROR(VLOOKUP($H928,all_tags[technology],1,FALSE),""),
IFERROR(VLOOKUP($I928,all_tags[technology],1,FALSE),""),
IFERROR(VLOOKUP($J928,all_tags[technology],1,FALSE),""),
IFERROR(VLOOKUP($K928,all_tags[technology],1,FALSE),""),
IFERROR(VLOOKUP($L928,all_tags[technology],1,FALSE),""),
IFERROR(VLOOKUP($M928,all_tags[technology],1,FALSE),""),
IFERROR(VLOOKUP($N928,all_tags[technology],1,FALSE),""),
IFERROR(VLOOKUP($O928,all_tags[technology],1,FALSE),"")
)</f>
        <v/>
      </c>
      <c r="AK928" s="5" t="str">
        <f>_xlfn.TEXTJOIN("#",TRUE,
IFERROR(VLOOKUP($F928,all_tags[other],1,FALSE),""),
IFERROR(VLOOKUP($G928,all_tags[other],1,FALSE),""),
IFERROR(VLOOKUP($H928,all_tags[other],1,FALSE),""),
IFERROR(VLOOKUP($I928,all_tags[other],1,FALSE),""),
IFERROR(VLOOKUP($J928,all_tags[other],1,FALSE),""),
IFERROR(VLOOKUP($K928,all_tags[other],1,FALSE),""),
IFERROR(VLOOKUP($L928,all_tags[other],1,FALSE),""),
IFERROR(VLOOKUP($M928,all_tags[other],1,FALSE),""),
IFERROR(VLOOKUP($N928,all_tags[other],1,FALSE),""),
IFERROR(VLOOKUP($O928,all_tags[other],1,FALSE),"")
)</f>
        <v>science</v>
      </c>
      <c r="AL928" t="str">
        <f t="shared" si="14"/>
        <v>video;science</v>
      </c>
    </row>
    <row r="929" spans="1:38" x14ac:dyDescent="0.25">
      <c r="A929" t="str">
        <f>source_data[[#This Row],[link_id]]</f>
        <v>L01868</v>
      </c>
      <c r="B929" t="str">
        <f>source_data[[#This Row],[link]]</f>
        <v>https://a16z.com/2020/11/12/a16z-podcast-the-great-data-debate/</v>
      </c>
      <c r="C929" t="str">
        <f>source_data[[#This Row],[article_title]]</f>
        <v>The Great Data Debate</v>
      </c>
      <c r="D929" t="str">
        <f>source_data[[#This Row],[concatenate]]</f>
        <v>advice;technology;organization;methodology</v>
      </c>
      <c r="E929">
        <f>source_data[[#This Row],[tag_count]]</f>
        <v>3</v>
      </c>
      <c r="F929" t="str" cm="1">
        <f t="array" ref="F929:I929">_xlfn.TEXTSPLIT(Table5[[#This Row],[concatenate]],";")</f>
        <v>advice</v>
      </c>
      <c r="G929" t="str">
        <v>technology</v>
      </c>
      <c r="H929" t="str">
        <v>organization</v>
      </c>
      <c r="I929" t="str">
        <v>methodology</v>
      </c>
      <c r="Q929">
        <f>IF(ISBLANK(F929),-1,COUNTIF(all_tags[],F929)-COUNTIF(all_tags[category],F929))</f>
        <v>1</v>
      </c>
      <c r="R929">
        <f>IF(ISBLANK(G929),-1,COUNTIF(all_tags[],G929)-COUNTIF(all_tags[category],G929))</f>
        <v>1</v>
      </c>
      <c r="S929">
        <f>IF(ISBLANK(H929),-1,COUNTIF(all_tags[],H929)-COUNTIF(all_tags[category],H929))</f>
        <v>1</v>
      </c>
      <c r="T929">
        <f>IF(ISBLANK(I929),-1,COUNTIF(all_tags[],I929)-COUNTIF(all_tags[category],I929))</f>
        <v>1</v>
      </c>
      <c r="U929">
        <f>IF(ISBLANK(J929),-1,COUNTIF(all_tags[],J929)-COUNTIF(all_tags[category],J929))</f>
        <v>-1</v>
      </c>
      <c r="V929">
        <f>IF(ISBLANK(K929),-1,COUNTIF(all_tags[],K929)-COUNTIF(all_tags[category],K929))</f>
        <v>-1</v>
      </c>
      <c r="W929">
        <f>IF(ISBLANK(L929),-1,COUNTIF(all_tags[],L929)-COUNTIF(all_tags[category],L929))</f>
        <v>-1</v>
      </c>
      <c r="X929">
        <f>IF(ISBLANK(M929),-1,COUNTIF(all_tags[],M929)-COUNTIF(all_tags[category],M929))</f>
        <v>-1</v>
      </c>
      <c r="Y929">
        <f>IF(ISBLANK(N929),-1,COUNTIF(all_tags[],N929)-COUNTIF(all_tags[category],N929))</f>
        <v>-1</v>
      </c>
      <c r="Z929">
        <f>IF(ISBLANK(O929),-1,COUNTIF(all_tags[],O929)-COUNTIF(all_tags[category],O929))</f>
        <v>-1</v>
      </c>
      <c r="AB929" t="str">
        <f>Table5[[#This Row],[link_id]]</f>
        <v>L01868</v>
      </c>
      <c r="AC929" s="5" t="str">
        <f>_xlfn.TEXTJOIN("#",TRUE,
IFERROR(VLOOKUP($F929,all_tags[format],1,FALSE),""),
IFERROR(VLOOKUP($G929,all_tags[format],1,FALSE),""),
IFERROR(VLOOKUP($H929,all_tags[format],1,FALSE),""),
IFERROR(VLOOKUP($I929,all_tags[format],1,FALSE),""),
IFERROR(VLOOKUP($J929,all_tags[format],1,FALSE),""),
IFERROR(VLOOKUP($K929,all_tags[format],1,FALSE),""),
IFERROR(VLOOKUP($L929,all_tags[format],1,FALSE),""),
IFERROR(VLOOKUP($M929,all_tags[format],1,FALSE),""),
IFERROR(VLOOKUP($N929,all_tags[format],1,FALSE),""),
IFERROR(VLOOKUP($O929,all_tags[format],1,FALSE),"")
)</f>
        <v/>
      </c>
      <c r="AD929" s="5" t="str">
        <f>_xlfn.TEXTJOIN("#",TRUE,
IFERROR(VLOOKUP($F929,all_tags[type],1,FALSE),""),
IFERROR(VLOOKUP($G929,all_tags[type],1,FALSE),""),
IFERROR(VLOOKUP($H929,all_tags[type],1,FALSE),""),
IFERROR(VLOOKUP($I929,all_tags[type],1,FALSE),""),
IFERROR(VLOOKUP($J929,all_tags[type],1,FALSE),""),
IFERROR(VLOOKUP($K929,all_tags[type],1,FALSE),""),
IFERROR(VLOOKUP($L929,all_tags[type],1,FALSE),""),
IFERROR(VLOOKUP($M929,all_tags[type],1,FALSE),""),
IFERROR(VLOOKUP($N929,all_tags[type],1,FALSE),""),
IFERROR(VLOOKUP($O929,all_tags[type],1,FALSE),"")
)</f>
        <v>advice</v>
      </c>
      <c r="AE929" s="5" t="str">
        <f>_xlfn.TEXTJOIN("#",TRUE,
IFERROR(VLOOKUP($F929,all_tags[level],1,FALSE),""),
IFERROR(VLOOKUP($G929,all_tags[level],1,FALSE),""),
IFERROR(VLOOKUP($H929,all_tags[level],1,FALSE),""),
IFERROR(VLOOKUP($I929,all_tags[level],1,FALSE),""),
IFERROR(VLOOKUP($J929,all_tags[level],1,FALSE),""),
IFERROR(VLOOKUP($K929,all_tags[level],1,FALSE),""),
IFERROR(VLOOKUP($L929,all_tags[level],1,FALSE),""),
IFERROR(VLOOKUP($M929,all_tags[level],1,FALSE),""),
IFERROR(VLOOKUP($N929,all_tags[level],1,FALSE),""),
IFERROR(VLOOKUP($O929,all_tags[level],1,FALSE),"")
)</f>
        <v/>
      </c>
      <c r="AF929" s="5" t="str">
        <f>_xlfn.TEXTJOIN("#",TRUE,
IFERROR(VLOOKUP($F929,all_tags[style],1,FALSE),""),
IFERROR(VLOOKUP($G929,all_tags[style],1,FALSE),""),
IFERROR(VLOOKUP($H929,all_tags[style],1,FALSE),""),
IFERROR(VLOOKUP($I929,all_tags[style],1,FALSE),""),
IFERROR(VLOOKUP($J929,all_tags[style],1,FALSE),""),
IFERROR(VLOOKUP($K929,all_tags[style],1,FALSE),""),
IFERROR(VLOOKUP($L929,all_tags[style],1,FALSE),""),
IFERROR(VLOOKUP($M929,all_tags[style],1,FALSE),""),
IFERROR(VLOOKUP($N929,all_tags[style],1,FALSE),""),
IFERROR(VLOOKUP($O929,all_tags[style],1,FALSE),"")
)</f>
        <v/>
      </c>
      <c r="AG929" s="5" t="str">
        <f>_xlfn.TEXTJOIN("#",TRUE,
IFERROR(VLOOKUP($F929,all_tags[theme],1,FALSE),""),
IFERROR(VLOOKUP($G929,all_tags[theme],1,FALSE),""),
IFERROR(VLOOKUP($H929,all_tags[theme],1,FALSE),""),
IFERROR(VLOOKUP($I929,all_tags[theme],1,FALSE),""),
IFERROR(VLOOKUP($J929,all_tags[theme],1,FALSE),""),
IFERROR(VLOOKUP($K929,all_tags[theme],1,FALSE),""),
IFERROR(VLOOKUP($L929,all_tags[theme],1,FALSE),""),
IFERROR(VLOOKUP($M929,all_tags[theme],1,FALSE),""),
IFERROR(VLOOKUP($N929,all_tags[theme],1,FALSE),""),
IFERROR(VLOOKUP($O929,all_tags[theme],1,FALSE),"")
)</f>
        <v/>
      </c>
      <c r="AH929" s="5" t="str">
        <f>_xlfn.TEXTJOIN("#",TRUE,
IFERROR(VLOOKUP($F929,all_tags[topic],1,FALSE),""),
IFERROR(VLOOKUP($G929,all_tags[topic],1,FALSE),""),
IFERROR(VLOOKUP($H929,all_tags[topic],1,FALSE),""),
IFERROR(VLOOKUP($I929,all_tags[topic],1,FALSE),""),
IFERROR(VLOOKUP($J929,all_tags[topic],1,FALSE),""),
IFERROR(VLOOKUP($K929,all_tags[topic],1,FALSE),""),
IFERROR(VLOOKUP($L929,all_tags[topic],1,FALSE),""),
IFERROR(VLOOKUP($M929,all_tags[topic],1,FALSE),""),
IFERROR(VLOOKUP($N929,all_tags[topic],1,FALSE),""),
IFERROR(VLOOKUP($O929,all_tags[topic],1,FALSE),"")
)</f>
        <v>technology#organization#methodology</v>
      </c>
      <c r="AI929" s="5" t="str">
        <f>_xlfn.TEXTJOIN("#",TRUE,
IFERROR(VLOOKUP($F929,all_tags[area],1,FALSE),""),
IFERROR(VLOOKUP($G929,all_tags[area],1,FALSE),""),
IFERROR(VLOOKUP($H929,all_tags[area],1,FALSE),""),
IFERROR(VLOOKUP($I929,all_tags[area],1,FALSE),""),
IFERROR(VLOOKUP($J929,all_tags[area],1,FALSE),""),
IFERROR(VLOOKUP($K929,all_tags[area],1,FALSE),""),
IFERROR(VLOOKUP($L929,all_tags[area],1,FALSE),""),
IFERROR(VLOOKUP($M929,all_tags[area],1,FALSE),""),
IFERROR(VLOOKUP($N929,all_tags[area],1,FALSE),""),
IFERROR(VLOOKUP($O929,all_tags[area],1,FALSE),"")
)</f>
        <v/>
      </c>
      <c r="AJ929" s="5" t="str">
        <f>_xlfn.TEXTJOIN("#",TRUE,
IFERROR(VLOOKUP($F929,all_tags[technology],1,FALSE),""),
IFERROR(VLOOKUP($G929,all_tags[technology],1,FALSE),""),
IFERROR(VLOOKUP($H929,all_tags[technology],1,FALSE),""),
IFERROR(VLOOKUP($I929,all_tags[technology],1,FALSE),""),
IFERROR(VLOOKUP($J929,all_tags[technology],1,FALSE),""),
IFERROR(VLOOKUP($K929,all_tags[technology],1,FALSE),""),
IFERROR(VLOOKUP($L929,all_tags[technology],1,FALSE),""),
IFERROR(VLOOKUP($M929,all_tags[technology],1,FALSE),""),
IFERROR(VLOOKUP($N929,all_tags[technology],1,FALSE),""),
IFERROR(VLOOKUP($O929,all_tags[technology],1,FALSE),"")
)</f>
        <v/>
      </c>
      <c r="AK929" s="5" t="str">
        <f>_xlfn.TEXTJOIN("#",TRUE,
IFERROR(VLOOKUP($F929,all_tags[other],1,FALSE),""),
IFERROR(VLOOKUP($G929,all_tags[other],1,FALSE),""),
IFERROR(VLOOKUP($H929,all_tags[other],1,FALSE),""),
IFERROR(VLOOKUP($I929,all_tags[other],1,FALSE),""),
IFERROR(VLOOKUP($J929,all_tags[other],1,FALSE),""),
IFERROR(VLOOKUP($K929,all_tags[other],1,FALSE),""),
IFERROR(VLOOKUP($L929,all_tags[other],1,FALSE),""),
IFERROR(VLOOKUP($M929,all_tags[other],1,FALSE),""),
IFERROR(VLOOKUP($N929,all_tags[other],1,FALSE),""),
IFERROR(VLOOKUP($O929,all_tags[other],1,FALSE),"")
)</f>
        <v/>
      </c>
      <c r="AL929" t="str">
        <f t="shared" si="14"/>
        <v>advice;technology;organization;methodology</v>
      </c>
    </row>
    <row r="930" spans="1:38" x14ac:dyDescent="0.25">
      <c r="A930" t="str">
        <f>source_data[[#This Row],[link_id]]</f>
        <v>L01870</v>
      </c>
      <c r="B930" t="str">
        <f>source_data[[#This Row],[link]]</f>
        <v>https://datacrayon.com/posts/visualisation/visualisation-with-d3/looping-animated-transitions/</v>
      </c>
      <c r="C930" t="str">
        <f>source_data[[#This Row],[article_title]]</f>
        <v>Looping Animated Transitions</v>
      </c>
      <c r="D930" t="str">
        <f>source_data[[#This Row],[concatenate]]</f>
        <v>book;tutorial;methodology;technology;animation;d3js</v>
      </c>
      <c r="E930">
        <f>source_data[[#This Row],[tag_count]]</f>
        <v>6</v>
      </c>
      <c r="F930" t="str" cm="1">
        <f t="array" ref="F930:K930">_xlfn.TEXTSPLIT(Table5[[#This Row],[concatenate]],";")</f>
        <v>book</v>
      </c>
      <c r="G930" t="str">
        <v>tutorial</v>
      </c>
      <c r="H930" t="str">
        <v>methodology</v>
      </c>
      <c r="I930" t="str">
        <v>technology</v>
      </c>
      <c r="J930" t="str">
        <v>animation</v>
      </c>
      <c r="K930" t="str">
        <v>d3js</v>
      </c>
      <c r="Q930">
        <f>IF(ISBLANK(F930),-1,COUNTIF(all_tags[],F930)-COUNTIF(all_tags[category],F930))</f>
        <v>1</v>
      </c>
      <c r="R930">
        <f>IF(ISBLANK(G930),-1,COUNTIF(all_tags[],G930)-COUNTIF(all_tags[category],G930))</f>
        <v>1</v>
      </c>
      <c r="S930">
        <f>IF(ISBLANK(H930),-1,COUNTIF(all_tags[],H930)-COUNTIF(all_tags[category],H930))</f>
        <v>1</v>
      </c>
      <c r="T930">
        <f>IF(ISBLANK(I930),-1,COUNTIF(all_tags[],I930)-COUNTIF(all_tags[category],I930))</f>
        <v>1</v>
      </c>
      <c r="U930">
        <f>IF(ISBLANK(J930),-1,COUNTIF(all_tags[],J930)-COUNTIF(all_tags[category],J930))</f>
        <v>1</v>
      </c>
      <c r="V930">
        <f>IF(ISBLANK(K930),-1,COUNTIF(all_tags[],K930)-COUNTIF(all_tags[category],K930))</f>
        <v>1</v>
      </c>
      <c r="W930">
        <f>IF(ISBLANK(L930),-1,COUNTIF(all_tags[],L930)-COUNTIF(all_tags[category],L930))</f>
        <v>-1</v>
      </c>
      <c r="X930">
        <f>IF(ISBLANK(M930),-1,COUNTIF(all_tags[],M930)-COUNTIF(all_tags[category],M930))</f>
        <v>-1</v>
      </c>
      <c r="Y930">
        <f>IF(ISBLANK(N930),-1,COUNTIF(all_tags[],N930)-COUNTIF(all_tags[category],N930))</f>
        <v>-1</v>
      </c>
      <c r="Z930">
        <f>IF(ISBLANK(O930),-1,COUNTIF(all_tags[],O930)-COUNTIF(all_tags[category],O930))</f>
        <v>-1</v>
      </c>
      <c r="AB930" t="str">
        <f>Table5[[#This Row],[link_id]]</f>
        <v>L01870</v>
      </c>
      <c r="AC930" s="5" t="str">
        <f>_xlfn.TEXTJOIN("#",TRUE,
IFERROR(VLOOKUP($F930,all_tags[format],1,FALSE),""),
IFERROR(VLOOKUP($G930,all_tags[format],1,FALSE),""),
IFERROR(VLOOKUP($H930,all_tags[format],1,FALSE),""),
IFERROR(VLOOKUP($I930,all_tags[format],1,FALSE),""),
IFERROR(VLOOKUP($J930,all_tags[format],1,FALSE),""),
IFERROR(VLOOKUP($K930,all_tags[format],1,FALSE),""),
IFERROR(VLOOKUP($L930,all_tags[format],1,FALSE),""),
IFERROR(VLOOKUP($M930,all_tags[format],1,FALSE),""),
IFERROR(VLOOKUP($N930,all_tags[format],1,FALSE),""),
IFERROR(VLOOKUP($O930,all_tags[format],1,FALSE),"")
)</f>
        <v>book</v>
      </c>
      <c r="AD930" s="5" t="str">
        <f>_xlfn.TEXTJOIN("#",TRUE,
IFERROR(VLOOKUP($F930,all_tags[type],1,FALSE),""),
IFERROR(VLOOKUP($G930,all_tags[type],1,FALSE),""),
IFERROR(VLOOKUP($H930,all_tags[type],1,FALSE),""),
IFERROR(VLOOKUP($I930,all_tags[type],1,FALSE),""),
IFERROR(VLOOKUP($J930,all_tags[type],1,FALSE),""),
IFERROR(VLOOKUP($K930,all_tags[type],1,FALSE),""),
IFERROR(VLOOKUP($L930,all_tags[type],1,FALSE),""),
IFERROR(VLOOKUP($M930,all_tags[type],1,FALSE),""),
IFERROR(VLOOKUP($N930,all_tags[type],1,FALSE),""),
IFERROR(VLOOKUP($O930,all_tags[type],1,FALSE),"")
)</f>
        <v>tutorial</v>
      </c>
      <c r="AE930" s="5" t="str">
        <f>_xlfn.TEXTJOIN("#",TRUE,
IFERROR(VLOOKUP($F930,all_tags[level],1,FALSE),""),
IFERROR(VLOOKUP($G930,all_tags[level],1,FALSE),""),
IFERROR(VLOOKUP($H930,all_tags[level],1,FALSE),""),
IFERROR(VLOOKUP($I930,all_tags[level],1,FALSE),""),
IFERROR(VLOOKUP($J930,all_tags[level],1,FALSE),""),
IFERROR(VLOOKUP($K930,all_tags[level],1,FALSE),""),
IFERROR(VLOOKUP($L930,all_tags[level],1,FALSE),""),
IFERROR(VLOOKUP($M930,all_tags[level],1,FALSE),""),
IFERROR(VLOOKUP($N930,all_tags[level],1,FALSE),""),
IFERROR(VLOOKUP($O930,all_tags[level],1,FALSE),"")
)</f>
        <v/>
      </c>
      <c r="AF930" s="5" t="str">
        <f>_xlfn.TEXTJOIN("#",TRUE,
IFERROR(VLOOKUP($F930,all_tags[style],1,FALSE),""),
IFERROR(VLOOKUP($G930,all_tags[style],1,FALSE),""),
IFERROR(VLOOKUP($H930,all_tags[style],1,FALSE),""),
IFERROR(VLOOKUP($I930,all_tags[style],1,FALSE),""),
IFERROR(VLOOKUP($J930,all_tags[style],1,FALSE),""),
IFERROR(VLOOKUP($K930,all_tags[style],1,FALSE),""),
IFERROR(VLOOKUP($L930,all_tags[style],1,FALSE),""),
IFERROR(VLOOKUP($M930,all_tags[style],1,FALSE),""),
IFERROR(VLOOKUP($N930,all_tags[style],1,FALSE),""),
IFERROR(VLOOKUP($O930,all_tags[style],1,FALSE),"")
)</f>
        <v/>
      </c>
      <c r="AG930" s="5" t="str">
        <f>_xlfn.TEXTJOIN("#",TRUE,
IFERROR(VLOOKUP($F930,all_tags[theme],1,FALSE),""),
IFERROR(VLOOKUP($G930,all_tags[theme],1,FALSE),""),
IFERROR(VLOOKUP($H930,all_tags[theme],1,FALSE),""),
IFERROR(VLOOKUP($I930,all_tags[theme],1,FALSE),""),
IFERROR(VLOOKUP($J930,all_tags[theme],1,FALSE),""),
IFERROR(VLOOKUP($K930,all_tags[theme],1,FALSE),""),
IFERROR(VLOOKUP($L930,all_tags[theme],1,FALSE),""),
IFERROR(VLOOKUP($M930,all_tags[theme],1,FALSE),""),
IFERROR(VLOOKUP($N930,all_tags[theme],1,FALSE),""),
IFERROR(VLOOKUP($O930,all_tags[theme],1,FALSE),"")
)</f>
        <v/>
      </c>
      <c r="AH930" s="5" t="str">
        <f>_xlfn.TEXTJOIN("#",TRUE,
IFERROR(VLOOKUP($F930,all_tags[topic],1,FALSE),""),
IFERROR(VLOOKUP($G930,all_tags[topic],1,FALSE),""),
IFERROR(VLOOKUP($H930,all_tags[topic],1,FALSE),""),
IFERROR(VLOOKUP($I930,all_tags[topic],1,FALSE),""),
IFERROR(VLOOKUP($J930,all_tags[topic],1,FALSE),""),
IFERROR(VLOOKUP($K930,all_tags[topic],1,FALSE),""),
IFERROR(VLOOKUP($L930,all_tags[topic],1,FALSE),""),
IFERROR(VLOOKUP($M930,all_tags[topic],1,FALSE),""),
IFERROR(VLOOKUP($N930,all_tags[topic],1,FALSE),""),
IFERROR(VLOOKUP($O930,all_tags[topic],1,FALSE),"")
)</f>
        <v>methodology#technology</v>
      </c>
      <c r="AI930" s="5" t="str">
        <f>_xlfn.TEXTJOIN("#",TRUE,
IFERROR(VLOOKUP($F930,all_tags[area],1,FALSE),""),
IFERROR(VLOOKUP($G930,all_tags[area],1,FALSE),""),
IFERROR(VLOOKUP($H930,all_tags[area],1,FALSE),""),
IFERROR(VLOOKUP($I930,all_tags[area],1,FALSE),""),
IFERROR(VLOOKUP($J930,all_tags[area],1,FALSE),""),
IFERROR(VLOOKUP($K930,all_tags[area],1,FALSE),""),
IFERROR(VLOOKUP($L930,all_tags[area],1,FALSE),""),
IFERROR(VLOOKUP($M930,all_tags[area],1,FALSE),""),
IFERROR(VLOOKUP($N930,all_tags[area],1,FALSE),""),
IFERROR(VLOOKUP($O930,all_tags[area],1,FALSE),"")
)</f>
        <v>animation</v>
      </c>
      <c r="AJ930" s="5" t="str">
        <f>_xlfn.TEXTJOIN("#",TRUE,
IFERROR(VLOOKUP($F930,all_tags[technology],1,FALSE),""),
IFERROR(VLOOKUP($G930,all_tags[technology],1,FALSE),""),
IFERROR(VLOOKUP($H930,all_tags[technology],1,FALSE),""),
IFERROR(VLOOKUP($I930,all_tags[technology],1,FALSE),""),
IFERROR(VLOOKUP($J930,all_tags[technology],1,FALSE),""),
IFERROR(VLOOKUP($K930,all_tags[technology],1,FALSE),""),
IFERROR(VLOOKUP($L930,all_tags[technology],1,FALSE),""),
IFERROR(VLOOKUP($M930,all_tags[technology],1,FALSE),""),
IFERROR(VLOOKUP($N930,all_tags[technology],1,FALSE),""),
IFERROR(VLOOKUP($O930,all_tags[technology],1,FALSE),"")
)</f>
        <v>d3js</v>
      </c>
      <c r="AK930" s="5" t="str">
        <f>_xlfn.TEXTJOIN("#",TRUE,
IFERROR(VLOOKUP($F930,all_tags[other],1,FALSE),""),
IFERROR(VLOOKUP($G930,all_tags[other],1,FALSE),""),
IFERROR(VLOOKUP($H930,all_tags[other],1,FALSE),""),
IFERROR(VLOOKUP($I930,all_tags[other],1,FALSE),""),
IFERROR(VLOOKUP($J930,all_tags[other],1,FALSE),""),
IFERROR(VLOOKUP($K930,all_tags[other],1,FALSE),""),
IFERROR(VLOOKUP($L930,all_tags[other],1,FALSE),""),
IFERROR(VLOOKUP($M930,all_tags[other],1,FALSE),""),
IFERROR(VLOOKUP($N930,all_tags[other],1,FALSE),""),
IFERROR(VLOOKUP($O930,all_tags[other],1,FALSE),"")
)</f>
        <v/>
      </c>
      <c r="AL930" t="str">
        <f t="shared" si="14"/>
        <v>book;tutorial;methodology;technology;animation;d3js</v>
      </c>
    </row>
    <row r="931" spans="1:38" x14ac:dyDescent="0.25">
      <c r="A931" t="str">
        <f>source_data[[#This Row],[link_id]]</f>
        <v>L01872</v>
      </c>
      <c r="B931" t="str">
        <f>source_data[[#This Row],[link]]</f>
        <v>https://www.reflectionsindesign.com/2020/12/viz-for-social-good-part-1-why.html?m=1</v>
      </c>
      <c r="C931" t="str">
        <f>source_data[[#This Row],[article_title]]</f>
        <v>Blog post | Viz for social good</v>
      </c>
      <c r="D931" t="str">
        <f>source_data[[#This Row],[concatenate]]</f>
        <v>post;data-viz;inspiration;chart;art</v>
      </c>
      <c r="E931">
        <f>source_data[[#This Row],[tag_count]]</f>
        <v>5</v>
      </c>
      <c r="F931" t="str" cm="1">
        <f t="array" ref="F931:J931">_xlfn.TEXTSPLIT(Table5[[#This Row],[concatenate]],";")</f>
        <v>post</v>
      </c>
      <c r="G931" t="str">
        <v>data-viz</v>
      </c>
      <c r="H931" t="str">
        <v>inspiration</v>
      </c>
      <c r="I931" t="str">
        <v>chart</v>
      </c>
      <c r="J931" t="str">
        <v>art</v>
      </c>
      <c r="Q931">
        <f>IF(ISBLANK(F931),-1,COUNTIF(all_tags[],F931)-COUNTIF(all_tags[category],F931))</f>
        <v>1</v>
      </c>
      <c r="R931">
        <f>IF(ISBLANK(G931),-1,COUNTIF(all_tags[],G931)-COUNTIF(all_tags[category],G931))</f>
        <v>1</v>
      </c>
      <c r="S931">
        <f>IF(ISBLANK(H931),-1,COUNTIF(all_tags[],H931)-COUNTIF(all_tags[category],H931))</f>
        <v>1</v>
      </c>
      <c r="T931">
        <f>IF(ISBLANK(I931),-1,COUNTIF(all_tags[],I931)-COUNTIF(all_tags[category],I931))</f>
        <v>1</v>
      </c>
      <c r="U931">
        <f>IF(ISBLANK(J931),-1,COUNTIF(all_tags[],J931)-COUNTIF(all_tags[category],J931))</f>
        <v>1</v>
      </c>
      <c r="V931">
        <f>IF(ISBLANK(K931),-1,COUNTIF(all_tags[],K931)-COUNTIF(all_tags[category],K931))</f>
        <v>-1</v>
      </c>
      <c r="W931">
        <f>IF(ISBLANK(L931),-1,COUNTIF(all_tags[],L931)-COUNTIF(all_tags[category],L931))</f>
        <v>-1</v>
      </c>
      <c r="X931">
        <f>IF(ISBLANK(M931),-1,COUNTIF(all_tags[],M931)-COUNTIF(all_tags[category],M931))</f>
        <v>-1</v>
      </c>
      <c r="Y931">
        <f>IF(ISBLANK(N931),-1,COUNTIF(all_tags[],N931)-COUNTIF(all_tags[category],N931))</f>
        <v>-1</v>
      </c>
      <c r="Z931">
        <f>IF(ISBLANK(O931),-1,COUNTIF(all_tags[],O931)-COUNTIF(all_tags[category],O931))</f>
        <v>-1</v>
      </c>
      <c r="AB931" t="str">
        <f>Table5[[#This Row],[link_id]]</f>
        <v>L01872</v>
      </c>
      <c r="AC931" s="5" t="str">
        <f>_xlfn.TEXTJOIN("#",TRUE,
IFERROR(VLOOKUP($F931,all_tags[format],1,FALSE),""),
IFERROR(VLOOKUP($G931,all_tags[format],1,FALSE),""),
IFERROR(VLOOKUP($H931,all_tags[format],1,FALSE),""),
IFERROR(VLOOKUP($I931,all_tags[format],1,FALSE),""),
IFERROR(VLOOKUP($J931,all_tags[format],1,FALSE),""),
IFERROR(VLOOKUP($K931,all_tags[format],1,FALSE),""),
IFERROR(VLOOKUP($L931,all_tags[format],1,FALSE),""),
IFERROR(VLOOKUP($M931,all_tags[format],1,FALSE),""),
IFERROR(VLOOKUP($N931,all_tags[format],1,FALSE),""),
IFERROR(VLOOKUP($O931,all_tags[format],1,FALSE),"")
)</f>
        <v>post</v>
      </c>
      <c r="AD931" s="5" t="str">
        <f>_xlfn.TEXTJOIN("#",TRUE,
IFERROR(VLOOKUP($F931,all_tags[type],1,FALSE),""),
IFERROR(VLOOKUP($G931,all_tags[type],1,FALSE),""),
IFERROR(VLOOKUP($H931,all_tags[type],1,FALSE),""),
IFERROR(VLOOKUP($I931,all_tags[type],1,FALSE),""),
IFERROR(VLOOKUP($J931,all_tags[type],1,FALSE),""),
IFERROR(VLOOKUP($K931,all_tags[type],1,FALSE),""),
IFERROR(VLOOKUP($L931,all_tags[type],1,FALSE),""),
IFERROR(VLOOKUP($M931,all_tags[type],1,FALSE),""),
IFERROR(VLOOKUP($N931,all_tags[type],1,FALSE),""),
IFERROR(VLOOKUP($O931,all_tags[type],1,FALSE),"")
)</f>
        <v/>
      </c>
      <c r="AE931" s="5" t="str">
        <f>_xlfn.TEXTJOIN("#",TRUE,
IFERROR(VLOOKUP($F931,all_tags[level],1,FALSE),""),
IFERROR(VLOOKUP($G931,all_tags[level],1,FALSE),""),
IFERROR(VLOOKUP($H931,all_tags[level],1,FALSE),""),
IFERROR(VLOOKUP($I931,all_tags[level],1,FALSE),""),
IFERROR(VLOOKUP($J931,all_tags[level],1,FALSE),""),
IFERROR(VLOOKUP($K931,all_tags[level],1,FALSE),""),
IFERROR(VLOOKUP($L931,all_tags[level],1,FALSE),""),
IFERROR(VLOOKUP($M931,all_tags[level],1,FALSE),""),
IFERROR(VLOOKUP($N931,all_tags[level],1,FALSE),""),
IFERROR(VLOOKUP($O931,all_tags[level],1,FALSE),"")
)</f>
        <v/>
      </c>
      <c r="AF931" s="5" t="str">
        <f>_xlfn.TEXTJOIN("#",TRUE,
IFERROR(VLOOKUP($F931,all_tags[style],1,FALSE),""),
IFERROR(VLOOKUP($G931,all_tags[style],1,FALSE),""),
IFERROR(VLOOKUP($H931,all_tags[style],1,FALSE),""),
IFERROR(VLOOKUP($I931,all_tags[style],1,FALSE),""),
IFERROR(VLOOKUP($J931,all_tags[style],1,FALSE),""),
IFERROR(VLOOKUP($K931,all_tags[style],1,FALSE),""),
IFERROR(VLOOKUP($L931,all_tags[style],1,FALSE),""),
IFERROR(VLOOKUP($M931,all_tags[style],1,FALSE),""),
IFERROR(VLOOKUP($N931,all_tags[style],1,FALSE),""),
IFERROR(VLOOKUP($O931,all_tags[style],1,FALSE),"")
)</f>
        <v/>
      </c>
      <c r="AG931" s="5" t="str">
        <f>_xlfn.TEXTJOIN("#",TRUE,
IFERROR(VLOOKUP($F931,all_tags[theme],1,FALSE),""),
IFERROR(VLOOKUP($G931,all_tags[theme],1,FALSE),""),
IFERROR(VLOOKUP($H931,all_tags[theme],1,FALSE),""),
IFERROR(VLOOKUP($I931,all_tags[theme],1,FALSE),""),
IFERROR(VLOOKUP($J931,all_tags[theme],1,FALSE),""),
IFERROR(VLOOKUP($K931,all_tags[theme],1,FALSE),""),
IFERROR(VLOOKUP($L931,all_tags[theme],1,FALSE),""),
IFERROR(VLOOKUP($M931,all_tags[theme],1,FALSE),""),
IFERROR(VLOOKUP($N931,all_tags[theme],1,FALSE),""),
IFERROR(VLOOKUP($O931,all_tags[theme],1,FALSE),"")
)</f>
        <v>data-viz</v>
      </c>
      <c r="AH931" s="5" t="str">
        <f>_xlfn.TEXTJOIN("#",TRUE,
IFERROR(VLOOKUP($F931,all_tags[topic],1,FALSE),""),
IFERROR(VLOOKUP($G931,all_tags[topic],1,FALSE),""),
IFERROR(VLOOKUP($H931,all_tags[topic],1,FALSE),""),
IFERROR(VLOOKUP($I931,all_tags[topic],1,FALSE),""),
IFERROR(VLOOKUP($J931,all_tags[topic],1,FALSE),""),
IFERROR(VLOOKUP($K931,all_tags[topic],1,FALSE),""),
IFERROR(VLOOKUP($L931,all_tags[topic],1,FALSE),""),
IFERROR(VLOOKUP($M931,all_tags[topic],1,FALSE),""),
IFERROR(VLOOKUP($N931,all_tags[topic],1,FALSE),""),
IFERROR(VLOOKUP($O931,all_tags[topic],1,FALSE),"")
)</f>
        <v/>
      </c>
      <c r="AI931" s="5" t="str">
        <f>_xlfn.TEXTJOIN("#",TRUE,
IFERROR(VLOOKUP($F931,all_tags[area],1,FALSE),""),
IFERROR(VLOOKUP($G931,all_tags[area],1,FALSE),""),
IFERROR(VLOOKUP($H931,all_tags[area],1,FALSE),""),
IFERROR(VLOOKUP($I931,all_tags[area],1,FALSE),""),
IFERROR(VLOOKUP($J931,all_tags[area],1,FALSE),""),
IFERROR(VLOOKUP($K931,all_tags[area],1,FALSE),""),
IFERROR(VLOOKUP($L931,all_tags[area],1,FALSE),""),
IFERROR(VLOOKUP($M931,all_tags[area],1,FALSE),""),
IFERROR(VLOOKUP($N931,all_tags[area],1,FALSE),""),
IFERROR(VLOOKUP($O931,all_tags[area],1,FALSE),"")
)</f>
        <v>chart</v>
      </c>
      <c r="AJ931" s="5" t="str">
        <f>_xlfn.TEXTJOIN("#",TRUE,
IFERROR(VLOOKUP($F931,all_tags[technology],1,FALSE),""),
IFERROR(VLOOKUP($G931,all_tags[technology],1,FALSE),""),
IFERROR(VLOOKUP($H931,all_tags[technology],1,FALSE),""),
IFERROR(VLOOKUP($I931,all_tags[technology],1,FALSE),""),
IFERROR(VLOOKUP($J931,all_tags[technology],1,FALSE),""),
IFERROR(VLOOKUP($K931,all_tags[technology],1,FALSE),""),
IFERROR(VLOOKUP($L931,all_tags[technology],1,FALSE),""),
IFERROR(VLOOKUP($M931,all_tags[technology],1,FALSE),""),
IFERROR(VLOOKUP($N931,all_tags[technology],1,FALSE),""),
IFERROR(VLOOKUP($O931,all_tags[technology],1,FALSE),"")
)</f>
        <v/>
      </c>
      <c r="AK931" s="5" t="str">
        <f>_xlfn.TEXTJOIN("#",TRUE,
IFERROR(VLOOKUP($F931,all_tags[other],1,FALSE),""),
IFERROR(VLOOKUP($G931,all_tags[other],1,FALSE),""),
IFERROR(VLOOKUP($H931,all_tags[other],1,FALSE),""),
IFERROR(VLOOKUP($I931,all_tags[other],1,FALSE),""),
IFERROR(VLOOKUP($J931,all_tags[other],1,FALSE),""),
IFERROR(VLOOKUP($K931,all_tags[other],1,FALSE),""),
IFERROR(VLOOKUP($L931,all_tags[other],1,FALSE),""),
IFERROR(VLOOKUP($M931,all_tags[other],1,FALSE),""),
IFERROR(VLOOKUP($N931,all_tags[other],1,FALSE),""),
IFERROR(VLOOKUP($O931,all_tags[other],1,FALSE),"")
)</f>
        <v>inspiration#art</v>
      </c>
      <c r="AL931" t="str">
        <f t="shared" si="14"/>
        <v>post;data-viz;chart;inspiration;art</v>
      </c>
    </row>
    <row r="932" spans="1:38" x14ac:dyDescent="0.25">
      <c r="A932" t="str">
        <f>source_data[[#This Row],[link_id]]</f>
        <v>L01875</v>
      </c>
      <c r="B932" t="str">
        <f>source_data[[#This Row],[link]]</f>
        <v>https://www.poetryfoundation.org/poems/43650/auguries-of-innocence</v>
      </c>
      <c r="C932" t="str">
        <f>source_data[[#This Row],[article_title]]</f>
        <v>Auguries of Innocence</v>
      </c>
      <c r="D932" t="str">
        <f>source_data[[#This Row],[concatenate]]</f>
        <v>poetry;inspiration;art</v>
      </c>
      <c r="E932">
        <f>source_data[[#This Row],[tag_count]]</f>
        <v>4</v>
      </c>
      <c r="F932" t="str" cm="1">
        <f t="array" ref="F932:H932">_xlfn.TEXTSPLIT(Table5[[#This Row],[concatenate]],";")</f>
        <v>poetry</v>
      </c>
      <c r="G932" t="str">
        <v>inspiration</v>
      </c>
      <c r="H932" t="str">
        <v>art</v>
      </c>
      <c r="Q932">
        <f>IF(ISBLANK(F932),-1,COUNTIF(all_tags[],F932)-COUNTIF(all_tags[category],F932))</f>
        <v>1</v>
      </c>
      <c r="R932">
        <f>IF(ISBLANK(G932),-1,COUNTIF(all_tags[],G932)-COUNTIF(all_tags[category],G932))</f>
        <v>1</v>
      </c>
      <c r="S932">
        <f>IF(ISBLANK(H932),-1,COUNTIF(all_tags[],H932)-COUNTIF(all_tags[category],H932))</f>
        <v>1</v>
      </c>
      <c r="T932">
        <f>IF(ISBLANK(I932),-1,COUNTIF(all_tags[],I932)-COUNTIF(all_tags[category],I932))</f>
        <v>-1</v>
      </c>
      <c r="U932">
        <f>IF(ISBLANK(J932),-1,COUNTIF(all_tags[],J932)-COUNTIF(all_tags[category],J932))</f>
        <v>-1</v>
      </c>
      <c r="V932">
        <f>IF(ISBLANK(K932),-1,COUNTIF(all_tags[],K932)-COUNTIF(all_tags[category],K932))</f>
        <v>-1</v>
      </c>
      <c r="W932">
        <f>IF(ISBLANK(L932),-1,COUNTIF(all_tags[],L932)-COUNTIF(all_tags[category],L932))</f>
        <v>-1</v>
      </c>
      <c r="X932">
        <f>IF(ISBLANK(M932),-1,COUNTIF(all_tags[],M932)-COUNTIF(all_tags[category],M932))</f>
        <v>-1</v>
      </c>
      <c r="Y932">
        <f>IF(ISBLANK(N932),-1,COUNTIF(all_tags[],N932)-COUNTIF(all_tags[category],N932))</f>
        <v>-1</v>
      </c>
      <c r="Z932">
        <f>IF(ISBLANK(O932),-1,COUNTIF(all_tags[],O932)-COUNTIF(all_tags[category],O932))</f>
        <v>-1</v>
      </c>
      <c r="AB932" t="str">
        <f>Table5[[#This Row],[link_id]]</f>
        <v>L01875</v>
      </c>
      <c r="AC932" s="5" t="str">
        <f>_xlfn.TEXTJOIN("#",TRUE,
IFERROR(VLOOKUP($F932,all_tags[format],1,FALSE),""),
IFERROR(VLOOKUP($G932,all_tags[format],1,FALSE),""),
IFERROR(VLOOKUP($H932,all_tags[format],1,FALSE),""),
IFERROR(VLOOKUP($I932,all_tags[format],1,FALSE),""),
IFERROR(VLOOKUP($J932,all_tags[format],1,FALSE),""),
IFERROR(VLOOKUP($K932,all_tags[format],1,FALSE),""),
IFERROR(VLOOKUP($L932,all_tags[format],1,FALSE),""),
IFERROR(VLOOKUP($M932,all_tags[format],1,FALSE),""),
IFERROR(VLOOKUP($N932,all_tags[format],1,FALSE),""),
IFERROR(VLOOKUP($O932,all_tags[format],1,FALSE),"")
)</f>
        <v>poetry</v>
      </c>
      <c r="AD932" s="5" t="str">
        <f>_xlfn.TEXTJOIN("#",TRUE,
IFERROR(VLOOKUP($F932,all_tags[type],1,FALSE),""),
IFERROR(VLOOKUP($G932,all_tags[type],1,FALSE),""),
IFERROR(VLOOKUP($H932,all_tags[type],1,FALSE),""),
IFERROR(VLOOKUP($I932,all_tags[type],1,FALSE),""),
IFERROR(VLOOKUP($J932,all_tags[type],1,FALSE),""),
IFERROR(VLOOKUP($K932,all_tags[type],1,FALSE),""),
IFERROR(VLOOKUP($L932,all_tags[type],1,FALSE),""),
IFERROR(VLOOKUP($M932,all_tags[type],1,FALSE),""),
IFERROR(VLOOKUP($N932,all_tags[type],1,FALSE),""),
IFERROR(VLOOKUP($O932,all_tags[type],1,FALSE),"")
)</f>
        <v/>
      </c>
      <c r="AE932" s="5" t="str">
        <f>_xlfn.TEXTJOIN("#",TRUE,
IFERROR(VLOOKUP($F932,all_tags[level],1,FALSE),""),
IFERROR(VLOOKUP($G932,all_tags[level],1,FALSE),""),
IFERROR(VLOOKUP($H932,all_tags[level],1,FALSE),""),
IFERROR(VLOOKUP($I932,all_tags[level],1,FALSE),""),
IFERROR(VLOOKUP($J932,all_tags[level],1,FALSE),""),
IFERROR(VLOOKUP($K932,all_tags[level],1,FALSE),""),
IFERROR(VLOOKUP($L932,all_tags[level],1,FALSE),""),
IFERROR(VLOOKUP($M932,all_tags[level],1,FALSE),""),
IFERROR(VLOOKUP($N932,all_tags[level],1,FALSE),""),
IFERROR(VLOOKUP($O932,all_tags[level],1,FALSE),"")
)</f>
        <v/>
      </c>
      <c r="AF932" s="5" t="str">
        <f>_xlfn.TEXTJOIN("#",TRUE,
IFERROR(VLOOKUP($F932,all_tags[style],1,FALSE),""),
IFERROR(VLOOKUP($G932,all_tags[style],1,FALSE),""),
IFERROR(VLOOKUP($H932,all_tags[style],1,FALSE),""),
IFERROR(VLOOKUP($I932,all_tags[style],1,FALSE),""),
IFERROR(VLOOKUP($J932,all_tags[style],1,FALSE),""),
IFERROR(VLOOKUP($K932,all_tags[style],1,FALSE),""),
IFERROR(VLOOKUP($L932,all_tags[style],1,FALSE),""),
IFERROR(VLOOKUP($M932,all_tags[style],1,FALSE),""),
IFERROR(VLOOKUP($N932,all_tags[style],1,FALSE),""),
IFERROR(VLOOKUP($O932,all_tags[style],1,FALSE),"")
)</f>
        <v/>
      </c>
      <c r="AG932" s="5" t="str">
        <f>_xlfn.TEXTJOIN("#",TRUE,
IFERROR(VLOOKUP($F932,all_tags[theme],1,FALSE),""),
IFERROR(VLOOKUP($G932,all_tags[theme],1,FALSE),""),
IFERROR(VLOOKUP($H932,all_tags[theme],1,FALSE),""),
IFERROR(VLOOKUP($I932,all_tags[theme],1,FALSE),""),
IFERROR(VLOOKUP($J932,all_tags[theme],1,FALSE),""),
IFERROR(VLOOKUP($K932,all_tags[theme],1,FALSE),""),
IFERROR(VLOOKUP($L932,all_tags[theme],1,FALSE),""),
IFERROR(VLOOKUP($M932,all_tags[theme],1,FALSE),""),
IFERROR(VLOOKUP($N932,all_tags[theme],1,FALSE),""),
IFERROR(VLOOKUP($O932,all_tags[theme],1,FALSE),"")
)</f>
        <v/>
      </c>
      <c r="AH932" s="5" t="str">
        <f>_xlfn.TEXTJOIN("#",TRUE,
IFERROR(VLOOKUP($F932,all_tags[topic],1,FALSE),""),
IFERROR(VLOOKUP($G932,all_tags[topic],1,FALSE),""),
IFERROR(VLOOKUP($H932,all_tags[topic],1,FALSE),""),
IFERROR(VLOOKUP($I932,all_tags[topic],1,FALSE),""),
IFERROR(VLOOKUP($J932,all_tags[topic],1,FALSE),""),
IFERROR(VLOOKUP($K932,all_tags[topic],1,FALSE),""),
IFERROR(VLOOKUP($L932,all_tags[topic],1,FALSE),""),
IFERROR(VLOOKUP($M932,all_tags[topic],1,FALSE),""),
IFERROR(VLOOKUP($N932,all_tags[topic],1,FALSE),""),
IFERROR(VLOOKUP($O932,all_tags[topic],1,FALSE),"")
)</f>
        <v/>
      </c>
      <c r="AI932" s="5" t="str">
        <f>_xlfn.TEXTJOIN("#",TRUE,
IFERROR(VLOOKUP($F932,all_tags[area],1,FALSE),""),
IFERROR(VLOOKUP($G932,all_tags[area],1,FALSE),""),
IFERROR(VLOOKUP($H932,all_tags[area],1,FALSE),""),
IFERROR(VLOOKUP($I932,all_tags[area],1,FALSE),""),
IFERROR(VLOOKUP($J932,all_tags[area],1,FALSE),""),
IFERROR(VLOOKUP($K932,all_tags[area],1,FALSE),""),
IFERROR(VLOOKUP($L932,all_tags[area],1,FALSE),""),
IFERROR(VLOOKUP($M932,all_tags[area],1,FALSE),""),
IFERROR(VLOOKUP($N932,all_tags[area],1,FALSE),""),
IFERROR(VLOOKUP($O932,all_tags[area],1,FALSE),"")
)</f>
        <v/>
      </c>
      <c r="AJ932" s="5" t="str">
        <f>_xlfn.TEXTJOIN("#",TRUE,
IFERROR(VLOOKUP($F932,all_tags[technology],1,FALSE),""),
IFERROR(VLOOKUP($G932,all_tags[technology],1,FALSE),""),
IFERROR(VLOOKUP($H932,all_tags[technology],1,FALSE),""),
IFERROR(VLOOKUP($I932,all_tags[technology],1,FALSE),""),
IFERROR(VLOOKUP($J932,all_tags[technology],1,FALSE),""),
IFERROR(VLOOKUP($K932,all_tags[technology],1,FALSE),""),
IFERROR(VLOOKUP($L932,all_tags[technology],1,FALSE),""),
IFERROR(VLOOKUP($M932,all_tags[technology],1,FALSE),""),
IFERROR(VLOOKUP($N932,all_tags[technology],1,FALSE),""),
IFERROR(VLOOKUP($O932,all_tags[technology],1,FALSE),"")
)</f>
        <v/>
      </c>
      <c r="AK932" s="5" t="str">
        <f>_xlfn.TEXTJOIN("#",TRUE,
IFERROR(VLOOKUP($F932,all_tags[other],1,FALSE),""),
IFERROR(VLOOKUP($G932,all_tags[other],1,FALSE),""),
IFERROR(VLOOKUP($H932,all_tags[other],1,FALSE),""),
IFERROR(VLOOKUP($I932,all_tags[other],1,FALSE),""),
IFERROR(VLOOKUP($J932,all_tags[other],1,FALSE),""),
IFERROR(VLOOKUP($K932,all_tags[other],1,FALSE),""),
IFERROR(VLOOKUP($L932,all_tags[other],1,FALSE),""),
IFERROR(VLOOKUP($M932,all_tags[other],1,FALSE),""),
IFERROR(VLOOKUP($N932,all_tags[other],1,FALSE),""),
IFERROR(VLOOKUP($O932,all_tags[other],1,FALSE),"")
)</f>
        <v>inspiration#art</v>
      </c>
      <c r="AL932" t="str">
        <f t="shared" si="14"/>
        <v>poetry;inspiration;art</v>
      </c>
    </row>
    <row r="933" spans="1:38" x14ac:dyDescent="0.25">
      <c r="A933" t="str">
        <f>source_data[[#This Row],[link_id]]</f>
        <v>L01878</v>
      </c>
      <c r="B933" t="str">
        <f>source_data[[#This Row],[link]]</f>
        <v>https://twitter.com/rawgraphs/status/1334523573906665474/video/1</v>
      </c>
      <c r="C933" t="str">
        <f>source_data[[#This Row],[article_title]]</f>
        <v xml:space="preserve">🍾 Brand new on RAWGraphs 2.0 (beta)🍾 </v>
      </c>
      <c r="D933" t="str">
        <f>source_data[[#This Row],[concatenate]]</f>
        <v>post;data-viz;tool;technology;open-source</v>
      </c>
      <c r="E933">
        <f>source_data[[#This Row],[tag_count]]</f>
        <v>5</v>
      </c>
      <c r="F933" t="str" cm="1">
        <f t="array" ref="F933:J933">_xlfn.TEXTSPLIT(Table5[[#This Row],[concatenate]],";")</f>
        <v>post</v>
      </c>
      <c r="G933" t="str">
        <v>data-viz</v>
      </c>
      <c r="H933" t="str">
        <v>tool</v>
      </c>
      <c r="I933" t="str">
        <v>technology</v>
      </c>
      <c r="J933" t="str">
        <v>open-source</v>
      </c>
      <c r="Q933">
        <f>IF(ISBLANK(F933),-1,COUNTIF(all_tags[],F933)-COUNTIF(all_tags[category],F933))</f>
        <v>1</v>
      </c>
      <c r="R933">
        <f>IF(ISBLANK(G933),-1,COUNTIF(all_tags[],G933)-COUNTIF(all_tags[category],G933))</f>
        <v>1</v>
      </c>
      <c r="S933">
        <f>IF(ISBLANK(H933),-1,COUNTIF(all_tags[],H933)-COUNTIF(all_tags[category],H933))</f>
        <v>1</v>
      </c>
      <c r="T933">
        <f>IF(ISBLANK(I933),-1,COUNTIF(all_tags[],I933)-COUNTIF(all_tags[category],I933))</f>
        <v>1</v>
      </c>
      <c r="U933">
        <f>IF(ISBLANK(J933),-1,COUNTIF(all_tags[],J933)-COUNTIF(all_tags[category],J933))</f>
        <v>1</v>
      </c>
      <c r="V933">
        <f>IF(ISBLANK(K933),-1,COUNTIF(all_tags[],K933)-COUNTIF(all_tags[category],K933))</f>
        <v>-1</v>
      </c>
      <c r="W933">
        <f>IF(ISBLANK(L933),-1,COUNTIF(all_tags[],L933)-COUNTIF(all_tags[category],L933))</f>
        <v>-1</v>
      </c>
      <c r="X933">
        <f>IF(ISBLANK(M933),-1,COUNTIF(all_tags[],M933)-COUNTIF(all_tags[category],M933))</f>
        <v>-1</v>
      </c>
      <c r="Y933">
        <f>IF(ISBLANK(N933),-1,COUNTIF(all_tags[],N933)-COUNTIF(all_tags[category],N933))</f>
        <v>-1</v>
      </c>
      <c r="Z933">
        <f>IF(ISBLANK(O933),-1,COUNTIF(all_tags[],O933)-COUNTIF(all_tags[category],O933))</f>
        <v>-1</v>
      </c>
      <c r="AB933" t="str">
        <f>Table5[[#This Row],[link_id]]</f>
        <v>L01878</v>
      </c>
      <c r="AC933" s="5" t="str">
        <f>_xlfn.TEXTJOIN("#",TRUE,
IFERROR(VLOOKUP($F933,all_tags[format],1,FALSE),""),
IFERROR(VLOOKUP($G933,all_tags[format],1,FALSE),""),
IFERROR(VLOOKUP($H933,all_tags[format],1,FALSE),""),
IFERROR(VLOOKUP($I933,all_tags[format],1,FALSE),""),
IFERROR(VLOOKUP($J933,all_tags[format],1,FALSE),""),
IFERROR(VLOOKUP($K933,all_tags[format],1,FALSE),""),
IFERROR(VLOOKUP($L933,all_tags[format],1,FALSE),""),
IFERROR(VLOOKUP($M933,all_tags[format],1,FALSE),""),
IFERROR(VLOOKUP($N933,all_tags[format],1,FALSE),""),
IFERROR(VLOOKUP($O933,all_tags[format],1,FALSE),"")
)</f>
        <v>post</v>
      </c>
      <c r="AD933" s="5" t="str">
        <f>_xlfn.TEXTJOIN("#",TRUE,
IFERROR(VLOOKUP($F933,all_tags[type],1,FALSE),""),
IFERROR(VLOOKUP($G933,all_tags[type],1,FALSE),""),
IFERROR(VLOOKUP($H933,all_tags[type],1,FALSE),""),
IFERROR(VLOOKUP($I933,all_tags[type],1,FALSE),""),
IFERROR(VLOOKUP($J933,all_tags[type],1,FALSE),""),
IFERROR(VLOOKUP($K933,all_tags[type],1,FALSE),""),
IFERROR(VLOOKUP($L933,all_tags[type],1,FALSE),""),
IFERROR(VLOOKUP($M933,all_tags[type],1,FALSE),""),
IFERROR(VLOOKUP($N933,all_tags[type],1,FALSE),""),
IFERROR(VLOOKUP($O933,all_tags[type],1,FALSE),"")
)</f>
        <v/>
      </c>
      <c r="AE933" s="5" t="str">
        <f>_xlfn.TEXTJOIN("#",TRUE,
IFERROR(VLOOKUP($F933,all_tags[level],1,FALSE),""),
IFERROR(VLOOKUP($G933,all_tags[level],1,FALSE),""),
IFERROR(VLOOKUP($H933,all_tags[level],1,FALSE),""),
IFERROR(VLOOKUP($I933,all_tags[level],1,FALSE),""),
IFERROR(VLOOKUP($J933,all_tags[level],1,FALSE),""),
IFERROR(VLOOKUP($K933,all_tags[level],1,FALSE),""),
IFERROR(VLOOKUP($L933,all_tags[level],1,FALSE),""),
IFERROR(VLOOKUP($M933,all_tags[level],1,FALSE),""),
IFERROR(VLOOKUP($N933,all_tags[level],1,FALSE),""),
IFERROR(VLOOKUP($O933,all_tags[level],1,FALSE),"")
)</f>
        <v/>
      </c>
      <c r="AF933" s="5" t="str">
        <f>_xlfn.TEXTJOIN("#",TRUE,
IFERROR(VLOOKUP($F933,all_tags[style],1,FALSE),""),
IFERROR(VLOOKUP($G933,all_tags[style],1,FALSE),""),
IFERROR(VLOOKUP($H933,all_tags[style],1,FALSE),""),
IFERROR(VLOOKUP($I933,all_tags[style],1,FALSE),""),
IFERROR(VLOOKUP($J933,all_tags[style],1,FALSE),""),
IFERROR(VLOOKUP($K933,all_tags[style],1,FALSE),""),
IFERROR(VLOOKUP($L933,all_tags[style],1,FALSE),""),
IFERROR(VLOOKUP($M933,all_tags[style],1,FALSE),""),
IFERROR(VLOOKUP($N933,all_tags[style],1,FALSE),""),
IFERROR(VLOOKUP($O933,all_tags[style],1,FALSE),"")
)</f>
        <v/>
      </c>
      <c r="AG933" s="5" t="str">
        <f>_xlfn.TEXTJOIN("#",TRUE,
IFERROR(VLOOKUP($F933,all_tags[theme],1,FALSE),""),
IFERROR(VLOOKUP($G933,all_tags[theme],1,FALSE),""),
IFERROR(VLOOKUP($H933,all_tags[theme],1,FALSE),""),
IFERROR(VLOOKUP($I933,all_tags[theme],1,FALSE),""),
IFERROR(VLOOKUP($J933,all_tags[theme],1,FALSE),""),
IFERROR(VLOOKUP($K933,all_tags[theme],1,FALSE),""),
IFERROR(VLOOKUP($L933,all_tags[theme],1,FALSE),""),
IFERROR(VLOOKUP($M933,all_tags[theme],1,FALSE),""),
IFERROR(VLOOKUP($N933,all_tags[theme],1,FALSE),""),
IFERROR(VLOOKUP($O933,all_tags[theme],1,FALSE),"")
)</f>
        <v>data-viz</v>
      </c>
      <c r="AH933" s="5" t="str">
        <f>_xlfn.TEXTJOIN("#",TRUE,
IFERROR(VLOOKUP($F933,all_tags[topic],1,FALSE),""),
IFERROR(VLOOKUP($G933,all_tags[topic],1,FALSE),""),
IFERROR(VLOOKUP($H933,all_tags[topic],1,FALSE),""),
IFERROR(VLOOKUP($I933,all_tags[topic],1,FALSE),""),
IFERROR(VLOOKUP($J933,all_tags[topic],1,FALSE),""),
IFERROR(VLOOKUP($K933,all_tags[topic],1,FALSE),""),
IFERROR(VLOOKUP($L933,all_tags[topic],1,FALSE),""),
IFERROR(VLOOKUP($M933,all_tags[topic],1,FALSE),""),
IFERROR(VLOOKUP($N933,all_tags[topic],1,FALSE),""),
IFERROR(VLOOKUP($O933,all_tags[topic],1,FALSE),"")
)</f>
        <v>tool#technology</v>
      </c>
      <c r="AI933" s="5" t="str">
        <f>_xlfn.TEXTJOIN("#",TRUE,
IFERROR(VLOOKUP($F933,all_tags[area],1,FALSE),""),
IFERROR(VLOOKUP($G933,all_tags[area],1,FALSE),""),
IFERROR(VLOOKUP($H933,all_tags[area],1,FALSE),""),
IFERROR(VLOOKUP($I933,all_tags[area],1,FALSE),""),
IFERROR(VLOOKUP($J933,all_tags[area],1,FALSE),""),
IFERROR(VLOOKUP($K933,all_tags[area],1,FALSE),""),
IFERROR(VLOOKUP($L933,all_tags[area],1,FALSE),""),
IFERROR(VLOOKUP($M933,all_tags[area],1,FALSE),""),
IFERROR(VLOOKUP($N933,all_tags[area],1,FALSE),""),
IFERROR(VLOOKUP($O933,all_tags[area],1,FALSE),"")
)</f>
        <v/>
      </c>
      <c r="AJ933" s="5" t="str">
        <f>_xlfn.TEXTJOIN("#",TRUE,
IFERROR(VLOOKUP($F933,all_tags[technology],1,FALSE),""),
IFERROR(VLOOKUP($G933,all_tags[technology],1,FALSE),""),
IFERROR(VLOOKUP($H933,all_tags[technology],1,FALSE),""),
IFERROR(VLOOKUP($I933,all_tags[technology],1,FALSE),""),
IFERROR(VLOOKUP($J933,all_tags[technology],1,FALSE),""),
IFERROR(VLOOKUP($K933,all_tags[technology],1,FALSE),""),
IFERROR(VLOOKUP($L933,all_tags[technology],1,FALSE),""),
IFERROR(VLOOKUP($M933,all_tags[technology],1,FALSE),""),
IFERROR(VLOOKUP($N933,all_tags[technology],1,FALSE),""),
IFERROR(VLOOKUP($O933,all_tags[technology],1,FALSE),"")
)</f>
        <v>open-source</v>
      </c>
      <c r="AK933" s="5" t="str">
        <f>_xlfn.TEXTJOIN("#",TRUE,
IFERROR(VLOOKUP($F933,all_tags[other],1,FALSE),""),
IFERROR(VLOOKUP($G933,all_tags[other],1,FALSE),""),
IFERROR(VLOOKUP($H933,all_tags[other],1,FALSE),""),
IFERROR(VLOOKUP($I933,all_tags[other],1,FALSE),""),
IFERROR(VLOOKUP($J933,all_tags[other],1,FALSE),""),
IFERROR(VLOOKUP($K933,all_tags[other],1,FALSE),""),
IFERROR(VLOOKUP($L933,all_tags[other],1,FALSE),""),
IFERROR(VLOOKUP($M933,all_tags[other],1,FALSE),""),
IFERROR(VLOOKUP($N933,all_tags[other],1,FALSE),""),
IFERROR(VLOOKUP($O933,all_tags[other],1,FALSE),"")
)</f>
        <v/>
      </c>
      <c r="AL933" t="str">
        <f t="shared" si="14"/>
        <v>post;data-viz;tool;technology;open-source</v>
      </c>
    </row>
    <row r="934" spans="1:38" x14ac:dyDescent="0.25">
      <c r="A934" t="str">
        <f>source_data[[#This Row],[link_id]]</f>
        <v>L01879</v>
      </c>
      <c r="B934" t="str">
        <f>source_data[[#This Row],[link]]</f>
        <v>https://cedricscherer.netlify.app/2019/08/05/a-ggplot2-tutorial-for-beautiful-plotting-in-r/</v>
      </c>
      <c r="C934" t="str">
        <f>source_data[[#This Row],[article_title]]</f>
        <v>A ggplot2 Tutorial for Beautiful Plotting in R</v>
      </c>
      <c r="D934" t="str">
        <f>source_data[[#This Row],[concatenate]]</f>
        <v>tutorial;data-viz;technology;ggplot</v>
      </c>
      <c r="E934">
        <f>source_data[[#This Row],[tag_count]]</f>
        <v>4</v>
      </c>
      <c r="F934" t="str" cm="1">
        <f t="array" ref="F934:I934">_xlfn.TEXTSPLIT(Table5[[#This Row],[concatenate]],";")</f>
        <v>tutorial</v>
      </c>
      <c r="G934" t="str">
        <v>data-viz</v>
      </c>
      <c r="H934" t="str">
        <v>technology</v>
      </c>
      <c r="I934" t="str">
        <v>ggplot</v>
      </c>
      <c r="Q934">
        <f>IF(ISBLANK(F934),-1,COUNTIF(all_tags[],F934)-COUNTIF(all_tags[category],F934))</f>
        <v>1</v>
      </c>
      <c r="R934">
        <f>IF(ISBLANK(G934),-1,COUNTIF(all_tags[],G934)-COUNTIF(all_tags[category],G934))</f>
        <v>1</v>
      </c>
      <c r="S934">
        <f>IF(ISBLANK(H934),-1,COUNTIF(all_tags[],H934)-COUNTIF(all_tags[category],H934))</f>
        <v>1</v>
      </c>
      <c r="T934">
        <f>IF(ISBLANK(I934),-1,COUNTIF(all_tags[],I934)-COUNTIF(all_tags[category],I934))</f>
        <v>0</v>
      </c>
      <c r="U934">
        <f>IF(ISBLANK(J934),-1,COUNTIF(all_tags[],J934)-COUNTIF(all_tags[category],J934))</f>
        <v>-1</v>
      </c>
      <c r="V934">
        <f>IF(ISBLANK(K934),-1,COUNTIF(all_tags[],K934)-COUNTIF(all_tags[category],K934))</f>
        <v>-1</v>
      </c>
      <c r="W934">
        <f>IF(ISBLANK(L934),-1,COUNTIF(all_tags[],L934)-COUNTIF(all_tags[category],L934))</f>
        <v>-1</v>
      </c>
      <c r="X934">
        <f>IF(ISBLANK(M934),-1,COUNTIF(all_tags[],M934)-COUNTIF(all_tags[category],M934))</f>
        <v>-1</v>
      </c>
      <c r="Y934">
        <f>IF(ISBLANK(N934),-1,COUNTIF(all_tags[],N934)-COUNTIF(all_tags[category],N934))</f>
        <v>-1</v>
      </c>
      <c r="Z934">
        <f>IF(ISBLANK(O934),-1,COUNTIF(all_tags[],O934)-COUNTIF(all_tags[category],O934))</f>
        <v>-1</v>
      </c>
      <c r="AB934" t="str">
        <f>Table5[[#This Row],[link_id]]</f>
        <v>L01879</v>
      </c>
      <c r="AC934" s="5" t="str">
        <f>_xlfn.TEXTJOIN("#",TRUE,
IFERROR(VLOOKUP($F934,all_tags[format],1,FALSE),""),
IFERROR(VLOOKUP($G934,all_tags[format],1,FALSE),""),
IFERROR(VLOOKUP($H934,all_tags[format],1,FALSE),""),
IFERROR(VLOOKUP($I934,all_tags[format],1,FALSE),""),
IFERROR(VLOOKUP($J934,all_tags[format],1,FALSE),""),
IFERROR(VLOOKUP($K934,all_tags[format],1,FALSE),""),
IFERROR(VLOOKUP($L934,all_tags[format],1,FALSE),""),
IFERROR(VLOOKUP($M934,all_tags[format],1,FALSE),""),
IFERROR(VLOOKUP($N934,all_tags[format],1,FALSE),""),
IFERROR(VLOOKUP($O934,all_tags[format],1,FALSE),"")
)</f>
        <v/>
      </c>
      <c r="AD934" s="5" t="str">
        <f>_xlfn.TEXTJOIN("#",TRUE,
IFERROR(VLOOKUP($F934,all_tags[type],1,FALSE),""),
IFERROR(VLOOKUP($G934,all_tags[type],1,FALSE),""),
IFERROR(VLOOKUP($H934,all_tags[type],1,FALSE),""),
IFERROR(VLOOKUP($I934,all_tags[type],1,FALSE),""),
IFERROR(VLOOKUP($J934,all_tags[type],1,FALSE),""),
IFERROR(VLOOKUP($K934,all_tags[type],1,FALSE),""),
IFERROR(VLOOKUP($L934,all_tags[type],1,FALSE),""),
IFERROR(VLOOKUP($M934,all_tags[type],1,FALSE),""),
IFERROR(VLOOKUP($N934,all_tags[type],1,FALSE),""),
IFERROR(VLOOKUP($O934,all_tags[type],1,FALSE),"")
)</f>
        <v>tutorial</v>
      </c>
      <c r="AE934" s="5" t="str">
        <f>_xlfn.TEXTJOIN("#",TRUE,
IFERROR(VLOOKUP($F934,all_tags[level],1,FALSE),""),
IFERROR(VLOOKUP($G934,all_tags[level],1,FALSE),""),
IFERROR(VLOOKUP($H934,all_tags[level],1,FALSE),""),
IFERROR(VLOOKUP($I934,all_tags[level],1,FALSE),""),
IFERROR(VLOOKUP($J934,all_tags[level],1,FALSE),""),
IFERROR(VLOOKUP($K934,all_tags[level],1,FALSE),""),
IFERROR(VLOOKUP($L934,all_tags[level],1,FALSE),""),
IFERROR(VLOOKUP($M934,all_tags[level],1,FALSE),""),
IFERROR(VLOOKUP($N934,all_tags[level],1,FALSE),""),
IFERROR(VLOOKUP($O934,all_tags[level],1,FALSE),"")
)</f>
        <v/>
      </c>
      <c r="AF934" s="5" t="str">
        <f>_xlfn.TEXTJOIN("#",TRUE,
IFERROR(VLOOKUP($F934,all_tags[style],1,FALSE),""),
IFERROR(VLOOKUP($G934,all_tags[style],1,FALSE),""),
IFERROR(VLOOKUP($H934,all_tags[style],1,FALSE),""),
IFERROR(VLOOKUP($I934,all_tags[style],1,FALSE),""),
IFERROR(VLOOKUP($J934,all_tags[style],1,FALSE),""),
IFERROR(VLOOKUP($K934,all_tags[style],1,FALSE),""),
IFERROR(VLOOKUP($L934,all_tags[style],1,FALSE),""),
IFERROR(VLOOKUP($M934,all_tags[style],1,FALSE),""),
IFERROR(VLOOKUP($N934,all_tags[style],1,FALSE),""),
IFERROR(VLOOKUP($O934,all_tags[style],1,FALSE),"")
)</f>
        <v/>
      </c>
      <c r="AG934" s="5" t="str">
        <f>_xlfn.TEXTJOIN("#",TRUE,
IFERROR(VLOOKUP($F934,all_tags[theme],1,FALSE),""),
IFERROR(VLOOKUP($G934,all_tags[theme],1,FALSE),""),
IFERROR(VLOOKUP($H934,all_tags[theme],1,FALSE),""),
IFERROR(VLOOKUP($I934,all_tags[theme],1,FALSE),""),
IFERROR(VLOOKUP($J934,all_tags[theme],1,FALSE),""),
IFERROR(VLOOKUP($K934,all_tags[theme],1,FALSE),""),
IFERROR(VLOOKUP($L934,all_tags[theme],1,FALSE),""),
IFERROR(VLOOKUP($M934,all_tags[theme],1,FALSE),""),
IFERROR(VLOOKUP($N934,all_tags[theme],1,FALSE),""),
IFERROR(VLOOKUP($O934,all_tags[theme],1,FALSE),"")
)</f>
        <v>data-viz</v>
      </c>
      <c r="AH934" s="5" t="str">
        <f>_xlfn.TEXTJOIN("#",TRUE,
IFERROR(VLOOKUP($F934,all_tags[topic],1,FALSE),""),
IFERROR(VLOOKUP($G934,all_tags[topic],1,FALSE),""),
IFERROR(VLOOKUP($H934,all_tags[topic],1,FALSE),""),
IFERROR(VLOOKUP($I934,all_tags[topic],1,FALSE),""),
IFERROR(VLOOKUP($J934,all_tags[topic],1,FALSE),""),
IFERROR(VLOOKUP($K934,all_tags[topic],1,FALSE),""),
IFERROR(VLOOKUP($L934,all_tags[topic],1,FALSE),""),
IFERROR(VLOOKUP($M934,all_tags[topic],1,FALSE),""),
IFERROR(VLOOKUP($N934,all_tags[topic],1,FALSE),""),
IFERROR(VLOOKUP($O934,all_tags[topic],1,FALSE),"")
)</f>
        <v>technology</v>
      </c>
      <c r="AI934" s="5" t="str">
        <f>_xlfn.TEXTJOIN("#",TRUE,
IFERROR(VLOOKUP($F934,all_tags[area],1,FALSE),""),
IFERROR(VLOOKUP($G934,all_tags[area],1,FALSE),""),
IFERROR(VLOOKUP($H934,all_tags[area],1,FALSE),""),
IFERROR(VLOOKUP($I934,all_tags[area],1,FALSE),""),
IFERROR(VLOOKUP($J934,all_tags[area],1,FALSE),""),
IFERROR(VLOOKUP($K934,all_tags[area],1,FALSE),""),
IFERROR(VLOOKUP($L934,all_tags[area],1,FALSE),""),
IFERROR(VLOOKUP($M934,all_tags[area],1,FALSE),""),
IFERROR(VLOOKUP($N934,all_tags[area],1,FALSE),""),
IFERROR(VLOOKUP($O934,all_tags[area],1,FALSE),"")
)</f>
        <v/>
      </c>
      <c r="AJ934" s="5" t="str">
        <f>_xlfn.TEXTJOIN("#",TRUE,
IFERROR(VLOOKUP($F934,all_tags[technology],1,FALSE),""),
IFERROR(VLOOKUP($G934,all_tags[technology],1,FALSE),""),
IFERROR(VLOOKUP($H934,all_tags[technology],1,FALSE),""),
IFERROR(VLOOKUP($I934,all_tags[technology],1,FALSE),""),
IFERROR(VLOOKUP($J934,all_tags[technology],1,FALSE),""),
IFERROR(VLOOKUP($K934,all_tags[technology],1,FALSE),""),
IFERROR(VLOOKUP($L934,all_tags[technology],1,FALSE),""),
IFERROR(VLOOKUP($M934,all_tags[technology],1,FALSE),""),
IFERROR(VLOOKUP($N934,all_tags[technology],1,FALSE),""),
IFERROR(VLOOKUP($O934,all_tags[technology],1,FALSE),"")
)</f>
        <v/>
      </c>
      <c r="AK934" s="5" t="str">
        <f>_xlfn.TEXTJOIN("#",TRUE,
IFERROR(VLOOKUP($F934,all_tags[other],1,FALSE),""),
IFERROR(VLOOKUP($G934,all_tags[other],1,FALSE),""),
IFERROR(VLOOKUP($H934,all_tags[other],1,FALSE),""),
IFERROR(VLOOKUP($I934,all_tags[other],1,FALSE),""),
IFERROR(VLOOKUP($J934,all_tags[other],1,FALSE),""),
IFERROR(VLOOKUP($K934,all_tags[other],1,FALSE),""),
IFERROR(VLOOKUP($L934,all_tags[other],1,FALSE),""),
IFERROR(VLOOKUP($M934,all_tags[other],1,FALSE),""),
IFERROR(VLOOKUP($N934,all_tags[other],1,FALSE),""),
IFERROR(VLOOKUP($O934,all_tags[other],1,FALSE),"")
)</f>
        <v/>
      </c>
      <c r="AL934" t="str">
        <f t="shared" si="14"/>
        <v>tutorial;data-viz;technology</v>
      </c>
    </row>
    <row r="935" spans="1:38" x14ac:dyDescent="0.25">
      <c r="A935" t="str">
        <f>source_data[[#This Row],[link_id]]</f>
        <v>L01882</v>
      </c>
      <c r="B935" t="str">
        <f>source_data[[#This Row],[link]]</f>
        <v>https://chartio.com/blog/the-best-charts-for-our-customers-why-chartio-chose-vega/</v>
      </c>
      <c r="C935" t="str">
        <f>source_data[[#This Row],[article_title]]</f>
        <v>The Best Charts for Our Customers – Why Chartio Chose Vega</v>
      </c>
      <c r="D935" t="str">
        <f>source_data[[#This Row],[concatenate]]</f>
        <v>news;data-viz;tool</v>
      </c>
      <c r="E935">
        <f>source_data[[#This Row],[tag_count]]</f>
        <v>4</v>
      </c>
      <c r="F935" t="str" cm="1">
        <f t="array" ref="F935:H935">_xlfn.TEXTSPLIT(Table5[[#This Row],[concatenate]],";")</f>
        <v>news</v>
      </c>
      <c r="G935" t="str">
        <v>data-viz</v>
      </c>
      <c r="H935" t="str">
        <v>tool</v>
      </c>
      <c r="Q935">
        <f>IF(ISBLANK(F935),-1,COUNTIF(all_tags[],F935)-COUNTIF(all_tags[category],F935))</f>
        <v>1</v>
      </c>
      <c r="R935">
        <f>IF(ISBLANK(G935),-1,COUNTIF(all_tags[],G935)-COUNTIF(all_tags[category],G935))</f>
        <v>1</v>
      </c>
      <c r="S935">
        <f>IF(ISBLANK(H935),-1,COUNTIF(all_tags[],H935)-COUNTIF(all_tags[category],H935))</f>
        <v>1</v>
      </c>
      <c r="T935">
        <f>IF(ISBLANK(I935),-1,COUNTIF(all_tags[],I935)-COUNTIF(all_tags[category],I935))</f>
        <v>-1</v>
      </c>
      <c r="U935">
        <f>IF(ISBLANK(J935),-1,COUNTIF(all_tags[],J935)-COUNTIF(all_tags[category],J935))</f>
        <v>-1</v>
      </c>
      <c r="V935">
        <f>IF(ISBLANK(K935),-1,COUNTIF(all_tags[],K935)-COUNTIF(all_tags[category],K935))</f>
        <v>-1</v>
      </c>
      <c r="W935">
        <f>IF(ISBLANK(L935),-1,COUNTIF(all_tags[],L935)-COUNTIF(all_tags[category],L935))</f>
        <v>-1</v>
      </c>
      <c r="X935">
        <f>IF(ISBLANK(M935),-1,COUNTIF(all_tags[],M935)-COUNTIF(all_tags[category],M935))</f>
        <v>-1</v>
      </c>
      <c r="Y935">
        <f>IF(ISBLANK(N935),-1,COUNTIF(all_tags[],N935)-COUNTIF(all_tags[category],N935))</f>
        <v>-1</v>
      </c>
      <c r="Z935">
        <f>IF(ISBLANK(O935),-1,COUNTIF(all_tags[],O935)-COUNTIF(all_tags[category],O935))</f>
        <v>-1</v>
      </c>
      <c r="AB935" t="str">
        <f>Table5[[#This Row],[link_id]]</f>
        <v>L01882</v>
      </c>
      <c r="AC935" s="5" t="str">
        <f>_xlfn.TEXTJOIN("#",TRUE,
IFERROR(VLOOKUP($F935,all_tags[format],1,FALSE),""),
IFERROR(VLOOKUP($G935,all_tags[format],1,FALSE),""),
IFERROR(VLOOKUP($H935,all_tags[format],1,FALSE),""),
IFERROR(VLOOKUP($I935,all_tags[format],1,FALSE),""),
IFERROR(VLOOKUP($J935,all_tags[format],1,FALSE),""),
IFERROR(VLOOKUP($K935,all_tags[format],1,FALSE),""),
IFERROR(VLOOKUP($L935,all_tags[format],1,FALSE),""),
IFERROR(VLOOKUP($M935,all_tags[format],1,FALSE),""),
IFERROR(VLOOKUP($N935,all_tags[format],1,FALSE),""),
IFERROR(VLOOKUP($O935,all_tags[format],1,FALSE),"")
)</f>
        <v/>
      </c>
      <c r="AD935" s="5" t="str">
        <f>_xlfn.TEXTJOIN("#",TRUE,
IFERROR(VLOOKUP($F935,all_tags[type],1,FALSE),""),
IFERROR(VLOOKUP($G935,all_tags[type],1,FALSE),""),
IFERROR(VLOOKUP($H935,all_tags[type],1,FALSE),""),
IFERROR(VLOOKUP($I935,all_tags[type],1,FALSE),""),
IFERROR(VLOOKUP($J935,all_tags[type],1,FALSE),""),
IFERROR(VLOOKUP($K935,all_tags[type],1,FALSE),""),
IFERROR(VLOOKUP($L935,all_tags[type],1,FALSE),""),
IFERROR(VLOOKUP($M935,all_tags[type],1,FALSE),""),
IFERROR(VLOOKUP($N935,all_tags[type],1,FALSE),""),
IFERROR(VLOOKUP($O935,all_tags[type],1,FALSE),"")
)</f>
        <v>news</v>
      </c>
      <c r="AE935" s="5" t="str">
        <f>_xlfn.TEXTJOIN("#",TRUE,
IFERROR(VLOOKUP($F935,all_tags[level],1,FALSE),""),
IFERROR(VLOOKUP($G935,all_tags[level],1,FALSE),""),
IFERROR(VLOOKUP($H935,all_tags[level],1,FALSE),""),
IFERROR(VLOOKUP($I935,all_tags[level],1,FALSE),""),
IFERROR(VLOOKUP($J935,all_tags[level],1,FALSE),""),
IFERROR(VLOOKUP($K935,all_tags[level],1,FALSE),""),
IFERROR(VLOOKUP($L935,all_tags[level],1,FALSE),""),
IFERROR(VLOOKUP($M935,all_tags[level],1,FALSE),""),
IFERROR(VLOOKUP($N935,all_tags[level],1,FALSE),""),
IFERROR(VLOOKUP($O935,all_tags[level],1,FALSE),"")
)</f>
        <v/>
      </c>
      <c r="AF935" s="5" t="str">
        <f>_xlfn.TEXTJOIN("#",TRUE,
IFERROR(VLOOKUP($F935,all_tags[style],1,FALSE),""),
IFERROR(VLOOKUP($G935,all_tags[style],1,FALSE),""),
IFERROR(VLOOKUP($H935,all_tags[style],1,FALSE),""),
IFERROR(VLOOKUP($I935,all_tags[style],1,FALSE),""),
IFERROR(VLOOKUP($J935,all_tags[style],1,FALSE),""),
IFERROR(VLOOKUP($K935,all_tags[style],1,FALSE),""),
IFERROR(VLOOKUP($L935,all_tags[style],1,FALSE),""),
IFERROR(VLOOKUP($M935,all_tags[style],1,FALSE),""),
IFERROR(VLOOKUP($N935,all_tags[style],1,FALSE),""),
IFERROR(VLOOKUP($O935,all_tags[style],1,FALSE),"")
)</f>
        <v/>
      </c>
      <c r="AG935" s="5" t="str">
        <f>_xlfn.TEXTJOIN("#",TRUE,
IFERROR(VLOOKUP($F935,all_tags[theme],1,FALSE),""),
IFERROR(VLOOKUP($G935,all_tags[theme],1,FALSE),""),
IFERROR(VLOOKUP($H935,all_tags[theme],1,FALSE),""),
IFERROR(VLOOKUP($I935,all_tags[theme],1,FALSE),""),
IFERROR(VLOOKUP($J935,all_tags[theme],1,FALSE),""),
IFERROR(VLOOKUP($K935,all_tags[theme],1,FALSE),""),
IFERROR(VLOOKUP($L935,all_tags[theme],1,FALSE),""),
IFERROR(VLOOKUP($M935,all_tags[theme],1,FALSE),""),
IFERROR(VLOOKUP($N935,all_tags[theme],1,FALSE),""),
IFERROR(VLOOKUP($O935,all_tags[theme],1,FALSE),"")
)</f>
        <v>data-viz</v>
      </c>
      <c r="AH935" s="5" t="str">
        <f>_xlfn.TEXTJOIN("#",TRUE,
IFERROR(VLOOKUP($F935,all_tags[topic],1,FALSE),""),
IFERROR(VLOOKUP($G935,all_tags[topic],1,FALSE),""),
IFERROR(VLOOKUP($H935,all_tags[topic],1,FALSE),""),
IFERROR(VLOOKUP($I935,all_tags[topic],1,FALSE),""),
IFERROR(VLOOKUP($J935,all_tags[topic],1,FALSE),""),
IFERROR(VLOOKUP($K935,all_tags[topic],1,FALSE),""),
IFERROR(VLOOKUP($L935,all_tags[topic],1,FALSE),""),
IFERROR(VLOOKUP($M935,all_tags[topic],1,FALSE),""),
IFERROR(VLOOKUP($N935,all_tags[topic],1,FALSE),""),
IFERROR(VLOOKUP($O935,all_tags[topic],1,FALSE),"")
)</f>
        <v>tool</v>
      </c>
      <c r="AI935" s="5" t="str">
        <f>_xlfn.TEXTJOIN("#",TRUE,
IFERROR(VLOOKUP($F935,all_tags[area],1,FALSE),""),
IFERROR(VLOOKUP($G935,all_tags[area],1,FALSE),""),
IFERROR(VLOOKUP($H935,all_tags[area],1,FALSE),""),
IFERROR(VLOOKUP($I935,all_tags[area],1,FALSE),""),
IFERROR(VLOOKUP($J935,all_tags[area],1,FALSE),""),
IFERROR(VLOOKUP($K935,all_tags[area],1,FALSE),""),
IFERROR(VLOOKUP($L935,all_tags[area],1,FALSE),""),
IFERROR(VLOOKUP($M935,all_tags[area],1,FALSE),""),
IFERROR(VLOOKUP($N935,all_tags[area],1,FALSE),""),
IFERROR(VLOOKUP($O935,all_tags[area],1,FALSE),"")
)</f>
        <v/>
      </c>
      <c r="AJ935" s="5" t="str">
        <f>_xlfn.TEXTJOIN("#",TRUE,
IFERROR(VLOOKUP($F935,all_tags[technology],1,FALSE),""),
IFERROR(VLOOKUP($G935,all_tags[technology],1,FALSE),""),
IFERROR(VLOOKUP($H935,all_tags[technology],1,FALSE),""),
IFERROR(VLOOKUP($I935,all_tags[technology],1,FALSE),""),
IFERROR(VLOOKUP($J935,all_tags[technology],1,FALSE),""),
IFERROR(VLOOKUP($K935,all_tags[technology],1,FALSE),""),
IFERROR(VLOOKUP($L935,all_tags[technology],1,FALSE),""),
IFERROR(VLOOKUP($M935,all_tags[technology],1,FALSE),""),
IFERROR(VLOOKUP($N935,all_tags[technology],1,FALSE),""),
IFERROR(VLOOKUP($O935,all_tags[technology],1,FALSE),"")
)</f>
        <v/>
      </c>
      <c r="AK935" s="5" t="str">
        <f>_xlfn.TEXTJOIN("#",TRUE,
IFERROR(VLOOKUP($F935,all_tags[other],1,FALSE),""),
IFERROR(VLOOKUP($G935,all_tags[other],1,FALSE),""),
IFERROR(VLOOKUP($H935,all_tags[other],1,FALSE),""),
IFERROR(VLOOKUP($I935,all_tags[other],1,FALSE),""),
IFERROR(VLOOKUP($J935,all_tags[other],1,FALSE),""),
IFERROR(VLOOKUP($K935,all_tags[other],1,FALSE),""),
IFERROR(VLOOKUP($L935,all_tags[other],1,FALSE),""),
IFERROR(VLOOKUP($M935,all_tags[other],1,FALSE),""),
IFERROR(VLOOKUP($N935,all_tags[other],1,FALSE),""),
IFERROR(VLOOKUP($O935,all_tags[other],1,FALSE),"")
)</f>
        <v/>
      </c>
      <c r="AL935" t="str">
        <f t="shared" si="14"/>
        <v>news;data-viz;tool</v>
      </c>
    </row>
    <row r="936" spans="1:38" x14ac:dyDescent="0.25">
      <c r="A936" t="str">
        <f>source_data[[#This Row],[link_id]]</f>
        <v>L01883</v>
      </c>
      <c r="B936" t="str">
        <f>source_data[[#This Row],[link]]</f>
        <v>http://implicit-layers-tutorial.org/</v>
      </c>
      <c r="C936" t="str">
        <f>source_data[[#This Row],[article_title]]</f>
        <v>Deep Implicit Layers - Neural ODEs, Deep Equilibirum Models, and Beyond</v>
      </c>
      <c r="D936" t="str">
        <f>source_data[[#This Row],[concatenate]]</f>
        <v>course;dl</v>
      </c>
      <c r="E936">
        <f>source_data[[#This Row],[tag_count]]</f>
        <v>3</v>
      </c>
      <c r="F936" t="str" cm="1">
        <f t="array" ref="F936:G936">_xlfn.TEXTSPLIT(Table5[[#This Row],[concatenate]],";")</f>
        <v>course</v>
      </c>
      <c r="G936" t="str">
        <v>dl</v>
      </c>
      <c r="Q936">
        <f>IF(ISBLANK(F936),-1,COUNTIF(all_tags[],F936)-COUNTIF(all_tags[category],F936))</f>
        <v>1</v>
      </c>
      <c r="R936">
        <f>IF(ISBLANK(G936),-1,COUNTIF(all_tags[],G936)-COUNTIF(all_tags[category],G936))</f>
        <v>1</v>
      </c>
      <c r="S936">
        <f>IF(ISBLANK(H936),-1,COUNTIF(all_tags[],H936)-COUNTIF(all_tags[category],H936))</f>
        <v>-1</v>
      </c>
      <c r="T936">
        <f>IF(ISBLANK(I936),-1,COUNTIF(all_tags[],I936)-COUNTIF(all_tags[category],I936))</f>
        <v>-1</v>
      </c>
      <c r="U936">
        <f>IF(ISBLANK(J936),-1,COUNTIF(all_tags[],J936)-COUNTIF(all_tags[category],J936))</f>
        <v>-1</v>
      </c>
      <c r="V936">
        <f>IF(ISBLANK(K936),-1,COUNTIF(all_tags[],K936)-COUNTIF(all_tags[category],K936))</f>
        <v>-1</v>
      </c>
      <c r="W936">
        <f>IF(ISBLANK(L936),-1,COUNTIF(all_tags[],L936)-COUNTIF(all_tags[category],L936))</f>
        <v>-1</v>
      </c>
      <c r="X936">
        <f>IF(ISBLANK(M936),-1,COUNTIF(all_tags[],M936)-COUNTIF(all_tags[category],M936))</f>
        <v>-1</v>
      </c>
      <c r="Y936">
        <f>IF(ISBLANK(N936),-1,COUNTIF(all_tags[],N936)-COUNTIF(all_tags[category],N936))</f>
        <v>-1</v>
      </c>
      <c r="Z936">
        <f>IF(ISBLANK(O936),-1,COUNTIF(all_tags[],O936)-COUNTIF(all_tags[category],O936))</f>
        <v>-1</v>
      </c>
      <c r="AB936" t="str">
        <f>Table5[[#This Row],[link_id]]</f>
        <v>L01883</v>
      </c>
      <c r="AC936" s="5" t="str">
        <f>_xlfn.TEXTJOIN("#",TRUE,
IFERROR(VLOOKUP($F936,all_tags[format],1,FALSE),""),
IFERROR(VLOOKUP($G936,all_tags[format],1,FALSE),""),
IFERROR(VLOOKUP($H936,all_tags[format],1,FALSE),""),
IFERROR(VLOOKUP($I936,all_tags[format],1,FALSE),""),
IFERROR(VLOOKUP($J936,all_tags[format],1,FALSE),""),
IFERROR(VLOOKUP($K936,all_tags[format],1,FALSE),""),
IFERROR(VLOOKUP($L936,all_tags[format],1,FALSE),""),
IFERROR(VLOOKUP($M936,all_tags[format],1,FALSE),""),
IFERROR(VLOOKUP($N936,all_tags[format],1,FALSE),""),
IFERROR(VLOOKUP($O936,all_tags[format],1,FALSE),"")
)</f>
        <v>course</v>
      </c>
      <c r="AD936" s="5" t="str">
        <f>_xlfn.TEXTJOIN("#",TRUE,
IFERROR(VLOOKUP($F936,all_tags[type],1,FALSE),""),
IFERROR(VLOOKUP($G936,all_tags[type],1,FALSE),""),
IFERROR(VLOOKUP($H936,all_tags[type],1,FALSE),""),
IFERROR(VLOOKUP($I936,all_tags[type],1,FALSE),""),
IFERROR(VLOOKUP($J936,all_tags[type],1,FALSE),""),
IFERROR(VLOOKUP($K936,all_tags[type],1,FALSE),""),
IFERROR(VLOOKUP($L936,all_tags[type],1,FALSE),""),
IFERROR(VLOOKUP($M936,all_tags[type],1,FALSE),""),
IFERROR(VLOOKUP($N936,all_tags[type],1,FALSE),""),
IFERROR(VLOOKUP($O936,all_tags[type],1,FALSE),"")
)</f>
        <v/>
      </c>
      <c r="AE936" s="5" t="str">
        <f>_xlfn.TEXTJOIN("#",TRUE,
IFERROR(VLOOKUP($F936,all_tags[level],1,FALSE),""),
IFERROR(VLOOKUP($G936,all_tags[level],1,FALSE),""),
IFERROR(VLOOKUP($H936,all_tags[level],1,FALSE),""),
IFERROR(VLOOKUP($I936,all_tags[level],1,FALSE),""),
IFERROR(VLOOKUP($J936,all_tags[level],1,FALSE),""),
IFERROR(VLOOKUP($K936,all_tags[level],1,FALSE),""),
IFERROR(VLOOKUP($L936,all_tags[level],1,FALSE),""),
IFERROR(VLOOKUP($M936,all_tags[level],1,FALSE),""),
IFERROR(VLOOKUP($N936,all_tags[level],1,FALSE),""),
IFERROR(VLOOKUP($O936,all_tags[level],1,FALSE),"")
)</f>
        <v/>
      </c>
      <c r="AF936" s="5" t="str">
        <f>_xlfn.TEXTJOIN("#",TRUE,
IFERROR(VLOOKUP($F936,all_tags[style],1,FALSE),""),
IFERROR(VLOOKUP($G936,all_tags[style],1,FALSE),""),
IFERROR(VLOOKUP($H936,all_tags[style],1,FALSE),""),
IFERROR(VLOOKUP($I936,all_tags[style],1,FALSE),""),
IFERROR(VLOOKUP($J936,all_tags[style],1,FALSE),""),
IFERROR(VLOOKUP($K936,all_tags[style],1,FALSE),""),
IFERROR(VLOOKUP($L936,all_tags[style],1,FALSE),""),
IFERROR(VLOOKUP($M936,all_tags[style],1,FALSE),""),
IFERROR(VLOOKUP($N936,all_tags[style],1,FALSE),""),
IFERROR(VLOOKUP($O936,all_tags[style],1,FALSE),"")
)</f>
        <v/>
      </c>
      <c r="AG936" s="5" t="str">
        <f>_xlfn.TEXTJOIN("#",TRUE,
IFERROR(VLOOKUP($F936,all_tags[theme],1,FALSE),""),
IFERROR(VLOOKUP($G936,all_tags[theme],1,FALSE),""),
IFERROR(VLOOKUP($H936,all_tags[theme],1,FALSE),""),
IFERROR(VLOOKUP($I936,all_tags[theme],1,FALSE),""),
IFERROR(VLOOKUP($J936,all_tags[theme],1,FALSE),""),
IFERROR(VLOOKUP($K936,all_tags[theme],1,FALSE),""),
IFERROR(VLOOKUP($L936,all_tags[theme],1,FALSE),""),
IFERROR(VLOOKUP($M936,all_tags[theme],1,FALSE),""),
IFERROR(VLOOKUP($N936,all_tags[theme],1,FALSE),""),
IFERROR(VLOOKUP($O936,all_tags[theme],1,FALSE),"")
)</f>
        <v/>
      </c>
      <c r="AH936" s="5" t="str">
        <f>_xlfn.TEXTJOIN("#",TRUE,
IFERROR(VLOOKUP($F936,all_tags[topic],1,FALSE),""),
IFERROR(VLOOKUP($G936,all_tags[topic],1,FALSE),""),
IFERROR(VLOOKUP($H936,all_tags[topic],1,FALSE),""),
IFERROR(VLOOKUP($I936,all_tags[topic],1,FALSE),""),
IFERROR(VLOOKUP($J936,all_tags[topic],1,FALSE),""),
IFERROR(VLOOKUP($K936,all_tags[topic],1,FALSE),""),
IFERROR(VLOOKUP($L936,all_tags[topic],1,FALSE),""),
IFERROR(VLOOKUP($M936,all_tags[topic],1,FALSE),""),
IFERROR(VLOOKUP($N936,all_tags[topic],1,FALSE),""),
IFERROR(VLOOKUP($O936,all_tags[topic],1,FALSE),"")
)</f>
        <v/>
      </c>
      <c r="AI936" s="5" t="str">
        <f>_xlfn.TEXTJOIN("#",TRUE,
IFERROR(VLOOKUP($F936,all_tags[area],1,FALSE),""),
IFERROR(VLOOKUP($G936,all_tags[area],1,FALSE),""),
IFERROR(VLOOKUP($H936,all_tags[area],1,FALSE),""),
IFERROR(VLOOKUP($I936,all_tags[area],1,FALSE),""),
IFERROR(VLOOKUP($J936,all_tags[area],1,FALSE),""),
IFERROR(VLOOKUP($K936,all_tags[area],1,FALSE),""),
IFERROR(VLOOKUP($L936,all_tags[area],1,FALSE),""),
IFERROR(VLOOKUP($M936,all_tags[area],1,FALSE),""),
IFERROR(VLOOKUP($N936,all_tags[area],1,FALSE),""),
IFERROR(VLOOKUP($O936,all_tags[area],1,FALSE),"")
)</f>
        <v>dl</v>
      </c>
      <c r="AJ936" s="5" t="str">
        <f>_xlfn.TEXTJOIN("#",TRUE,
IFERROR(VLOOKUP($F936,all_tags[technology],1,FALSE),""),
IFERROR(VLOOKUP($G936,all_tags[technology],1,FALSE),""),
IFERROR(VLOOKUP($H936,all_tags[technology],1,FALSE),""),
IFERROR(VLOOKUP($I936,all_tags[technology],1,FALSE),""),
IFERROR(VLOOKUP($J936,all_tags[technology],1,FALSE),""),
IFERROR(VLOOKUP($K936,all_tags[technology],1,FALSE),""),
IFERROR(VLOOKUP($L936,all_tags[technology],1,FALSE),""),
IFERROR(VLOOKUP($M936,all_tags[technology],1,FALSE),""),
IFERROR(VLOOKUP($N936,all_tags[technology],1,FALSE),""),
IFERROR(VLOOKUP($O936,all_tags[technology],1,FALSE),"")
)</f>
        <v/>
      </c>
      <c r="AK936" s="5" t="str">
        <f>_xlfn.TEXTJOIN("#",TRUE,
IFERROR(VLOOKUP($F936,all_tags[other],1,FALSE),""),
IFERROR(VLOOKUP($G936,all_tags[other],1,FALSE),""),
IFERROR(VLOOKUP($H936,all_tags[other],1,FALSE),""),
IFERROR(VLOOKUP($I936,all_tags[other],1,FALSE),""),
IFERROR(VLOOKUP($J936,all_tags[other],1,FALSE),""),
IFERROR(VLOOKUP($K936,all_tags[other],1,FALSE),""),
IFERROR(VLOOKUP($L936,all_tags[other],1,FALSE),""),
IFERROR(VLOOKUP($M936,all_tags[other],1,FALSE),""),
IFERROR(VLOOKUP($N936,all_tags[other],1,FALSE),""),
IFERROR(VLOOKUP($O936,all_tags[other],1,FALSE),"")
)</f>
        <v/>
      </c>
      <c r="AL936" t="str">
        <f t="shared" si="14"/>
        <v>course;dl</v>
      </c>
    </row>
    <row r="937" spans="1:38" x14ac:dyDescent="0.25">
      <c r="A937" t="str">
        <f>source_data[[#This Row],[link_id]]</f>
        <v>L01884</v>
      </c>
      <c r="B937" t="str">
        <f>source_data[[#This Row],[link]]</f>
        <v>https://informationisbeautiful.net/visualizations/vitamin-d/</v>
      </c>
      <c r="C937" t="str">
        <f>source_data[[#This Row],[article_title]]</f>
        <v>Vitamin D Visualization</v>
      </c>
      <c r="D937" t="str">
        <f>source_data[[#This Row],[concatenate]]</f>
        <v>visual;example;data-viz;inspiration</v>
      </c>
      <c r="E937">
        <f>source_data[[#This Row],[tag_count]]</f>
        <v>4</v>
      </c>
      <c r="F937" t="str" cm="1">
        <f t="array" ref="F937:I937">_xlfn.TEXTSPLIT(Table5[[#This Row],[concatenate]],";")</f>
        <v>visual</v>
      </c>
      <c r="G937" t="str">
        <v>example</v>
      </c>
      <c r="H937" t="str">
        <v>data-viz</v>
      </c>
      <c r="I937" t="str">
        <v>inspiration</v>
      </c>
      <c r="Q937">
        <f>IF(ISBLANK(F937),-1,COUNTIF(all_tags[],F937)-COUNTIF(all_tags[category],F937))</f>
        <v>1</v>
      </c>
      <c r="R937">
        <f>IF(ISBLANK(G937),-1,COUNTIF(all_tags[],G937)-COUNTIF(all_tags[category],G937))</f>
        <v>1</v>
      </c>
      <c r="S937">
        <f>IF(ISBLANK(H937),-1,COUNTIF(all_tags[],H937)-COUNTIF(all_tags[category],H937))</f>
        <v>1</v>
      </c>
      <c r="T937">
        <f>IF(ISBLANK(I937),-1,COUNTIF(all_tags[],I937)-COUNTIF(all_tags[category],I937))</f>
        <v>1</v>
      </c>
      <c r="U937">
        <f>IF(ISBLANK(J937),-1,COUNTIF(all_tags[],J937)-COUNTIF(all_tags[category],J937))</f>
        <v>-1</v>
      </c>
      <c r="V937">
        <f>IF(ISBLANK(K937),-1,COUNTIF(all_tags[],K937)-COUNTIF(all_tags[category],K937))</f>
        <v>-1</v>
      </c>
      <c r="W937">
        <f>IF(ISBLANK(L937),-1,COUNTIF(all_tags[],L937)-COUNTIF(all_tags[category],L937))</f>
        <v>-1</v>
      </c>
      <c r="X937">
        <f>IF(ISBLANK(M937),-1,COUNTIF(all_tags[],M937)-COUNTIF(all_tags[category],M937))</f>
        <v>-1</v>
      </c>
      <c r="Y937">
        <f>IF(ISBLANK(N937),-1,COUNTIF(all_tags[],N937)-COUNTIF(all_tags[category],N937))</f>
        <v>-1</v>
      </c>
      <c r="Z937">
        <f>IF(ISBLANK(O937),-1,COUNTIF(all_tags[],O937)-COUNTIF(all_tags[category],O937))</f>
        <v>-1</v>
      </c>
      <c r="AB937" t="str">
        <f>Table5[[#This Row],[link_id]]</f>
        <v>L01884</v>
      </c>
      <c r="AC937" s="5" t="str">
        <f>_xlfn.TEXTJOIN("#",TRUE,
IFERROR(VLOOKUP($F937,all_tags[format],1,FALSE),""),
IFERROR(VLOOKUP($G937,all_tags[format],1,FALSE),""),
IFERROR(VLOOKUP($H937,all_tags[format],1,FALSE),""),
IFERROR(VLOOKUP($I937,all_tags[format],1,FALSE),""),
IFERROR(VLOOKUP($J937,all_tags[format],1,FALSE),""),
IFERROR(VLOOKUP($K937,all_tags[format],1,FALSE),""),
IFERROR(VLOOKUP($L937,all_tags[format],1,FALSE),""),
IFERROR(VLOOKUP($M937,all_tags[format],1,FALSE),""),
IFERROR(VLOOKUP($N937,all_tags[format],1,FALSE),""),
IFERROR(VLOOKUP($O937,all_tags[format],1,FALSE),"")
)</f>
        <v/>
      </c>
      <c r="AD937" s="5" t="str">
        <f>_xlfn.TEXTJOIN("#",TRUE,
IFERROR(VLOOKUP($F937,all_tags[type],1,FALSE),""),
IFERROR(VLOOKUP($G937,all_tags[type],1,FALSE),""),
IFERROR(VLOOKUP($H937,all_tags[type],1,FALSE),""),
IFERROR(VLOOKUP($I937,all_tags[type],1,FALSE),""),
IFERROR(VLOOKUP($J937,all_tags[type],1,FALSE),""),
IFERROR(VLOOKUP($K937,all_tags[type],1,FALSE),""),
IFERROR(VLOOKUP($L937,all_tags[type],1,FALSE),""),
IFERROR(VLOOKUP($M937,all_tags[type],1,FALSE),""),
IFERROR(VLOOKUP($N937,all_tags[type],1,FALSE),""),
IFERROR(VLOOKUP($O937,all_tags[type],1,FALSE),"")
)</f>
        <v>visual</v>
      </c>
      <c r="AE937" s="5" t="str">
        <f>_xlfn.TEXTJOIN("#",TRUE,
IFERROR(VLOOKUP($F937,all_tags[level],1,FALSE),""),
IFERROR(VLOOKUP($G937,all_tags[level],1,FALSE),""),
IFERROR(VLOOKUP($H937,all_tags[level],1,FALSE),""),
IFERROR(VLOOKUP($I937,all_tags[level],1,FALSE),""),
IFERROR(VLOOKUP($J937,all_tags[level],1,FALSE),""),
IFERROR(VLOOKUP($K937,all_tags[level],1,FALSE),""),
IFERROR(VLOOKUP($L937,all_tags[level],1,FALSE),""),
IFERROR(VLOOKUP($M937,all_tags[level],1,FALSE),""),
IFERROR(VLOOKUP($N937,all_tags[level],1,FALSE),""),
IFERROR(VLOOKUP($O937,all_tags[level],1,FALSE),"")
)</f>
        <v>example</v>
      </c>
      <c r="AF937" s="5" t="str">
        <f>_xlfn.TEXTJOIN("#",TRUE,
IFERROR(VLOOKUP($F937,all_tags[style],1,FALSE),""),
IFERROR(VLOOKUP($G937,all_tags[style],1,FALSE),""),
IFERROR(VLOOKUP($H937,all_tags[style],1,FALSE),""),
IFERROR(VLOOKUP($I937,all_tags[style],1,FALSE),""),
IFERROR(VLOOKUP($J937,all_tags[style],1,FALSE),""),
IFERROR(VLOOKUP($K937,all_tags[style],1,FALSE),""),
IFERROR(VLOOKUP($L937,all_tags[style],1,FALSE),""),
IFERROR(VLOOKUP($M937,all_tags[style],1,FALSE),""),
IFERROR(VLOOKUP($N937,all_tags[style],1,FALSE),""),
IFERROR(VLOOKUP($O937,all_tags[style],1,FALSE),"")
)</f>
        <v/>
      </c>
      <c r="AG937" s="5" t="str">
        <f>_xlfn.TEXTJOIN("#",TRUE,
IFERROR(VLOOKUP($F937,all_tags[theme],1,FALSE),""),
IFERROR(VLOOKUP($G937,all_tags[theme],1,FALSE),""),
IFERROR(VLOOKUP($H937,all_tags[theme],1,FALSE),""),
IFERROR(VLOOKUP($I937,all_tags[theme],1,FALSE),""),
IFERROR(VLOOKUP($J937,all_tags[theme],1,FALSE),""),
IFERROR(VLOOKUP($K937,all_tags[theme],1,FALSE),""),
IFERROR(VLOOKUP($L937,all_tags[theme],1,FALSE),""),
IFERROR(VLOOKUP($M937,all_tags[theme],1,FALSE),""),
IFERROR(VLOOKUP($N937,all_tags[theme],1,FALSE),""),
IFERROR(VLOOKUP($O937,all_tags[theme],1,FALSE),"")
)</f>
        <v>data-viz</v>
      </c>
      <c r="AH937" s="5" t="str">
        <f>_xlfn.TEXTJOIN("#",TRUE,
IFERROR(VLOOKUP($F937,all_tags[topic],1,FALSE),""),
IFERROR(VLOOKUP($G937,all_tags[topic],1,FALSE),""),
IFERROR(VLOOKUP($H937,all_tags[topic],1,FALSE),""),
IFERROR(VLOOKUP($I937,all_tags[topic],1,FALSE),""),
IFERROR(VLOOKUP($J937,all_tags[topic],1,FALSE),""),
IFERROR(VLOOKUP($K937,all_tags[topic],1,FALSE),""),
IFERROR(VLOOKUP($L937,all_tags[topic],1,FALSE),""),
IFERROR(VLOOKUP($M937,all_tags[topic],1,FALSE),""),
IFERROR(VLOOKUP($N937,all_tags[topic],1,FALSE),""),
IFERROR(VLOOKUP($O937,all_tags[topic],1,FALSE),"")
)</f>
        <v/>
      </c>
      <c r="AI937" s="5" t="str">
        <f>_xlfn.TEXTJOIN("#",TRUE,
IFERROR(VLOOKUP($F937,all_tags[area],1,FALSE),""),
IFERROR(VLOOKUP($G937,all_tags[area],1,FALSE),""),
IFERROR(VLOOKUP($H937,all_tags[area],1,FALSE),""),
IFERROR(VLOOKUP($I937,all_tags[area],1,FALSE),""),
IFERROR(VLOOKUP($J937,all_tags[area],1,FALSE),""),
IFERROR(VLOOKUP($K937,all_tags[area],1,FALSE),""),
IFERROR(VLOOKUP($L937,all_tags[area],1,FALSE),""),
IFERROR(VLOOKUP($M937,all_tags[area],1,FALSE),""),
IFERROR(VLOOKUP($N937,all_tags[area],1,FALSE),""),
IFERROR(VLOOKUP($O937,all_tags[area],1,FALSE),"")
)</f>
        <v/>
      </c>
      <c r="AJ937" s="5" t="str">
        <f>_xlfn.TEXTJOIN("#",TRUE,
IFERROR(VLOOKUP($F937,all_tags[technology],1,FALSE),""),
IFERROR(VLOOKUP($G937,all_tags[technology],1,FALSE),""),
IFERROR(VLOOKUP($H937,all_tags[technology],1,FALSE),""),
IFERROR(VLOOKUP($I937,all_tags[technology],1,FALSE),""),
IFERROR(VLOOKUP($J937,all_tags[technology],1,FALSE),""),
IFERROR(VLOOKUP($K937,all_tags[technology],1,FALSE),""),
IFERROR(VLOOKUP($L937,all_tags[technology],1,FALSE),""),
IFERROR(VLOOKUP($M937,all_tags[technology],1,FALSE),""),
IFERROR(VLOOKUP($N937,all_tags[technology],1,FALSE),""),
IFERROR(VLOOKUP($O937,all_tags[technology],1,FALSE),"")
)</f>
        <v/>
      </c>
      <c r="AK937" s="5" t="str">
        <f>_xlfn.TEXTJOIN("#",TRUE,
IFERROR(VLOOKUP($F937,all_tags[other],1,FALSE),""),
IFERROR(VLOOKUP($G937,all_tags[other],1,FALSE),""),
IFERROR(VLOOKUP($H937,all_tags[other],1,FALSE),""),
IFERROR(VLOOKUP($I937,all_tags[other],1,FALSE),""),
IFERROR(VLOOKUP($J937,all_tags[other],1,FALSE),""),
IFERROR(VLOOKUP($K937,all_tags[other],1,FALSE),""),
IFERROR(VLOOKUP($L937,all_tags[other],1,FALSE),""),
IFERROR(VLOOKUP($M937,all_tags[other],1,FALSE),""),
IFERROR(VLOOKUP($N937,all_tags[other],1,FALSE),""),
IFERROR(VLOOKUP($O937,all_tags[other],1,FALSE),"")
)</f>
        <v>inspiration</v>
      </c>
      <c r="AL937" t="str">
        <f t="shared" si="14"/>
        <v>visual;example;data-viz;inspiration</v>
      </c>
    </row>
    <row r="938" spans="1:38" ht="30" x14ac:dyDescent="0.25">
      <c r="A938" t="str">
        <f>source_data[[#This Row],[link_id]]</f>
        <v>L01889</v>
      </c>
      <c r="B938" t="str">
        <f>source_data[[#This Row],[link]]</f>
        <v>https://phys.org/news/2020-12-immersive-reality-affect-implicit-racial.html</v>
      </c>
      <c r="C938" t="str">
        <f>source_data[[#This Row],[article_title]]</f>
        <v>How does immersive reality affect implicit racial bias?</v>
      </c>
      <c r="D938" t="str">
        <f>source_data[[#This Row],[concatenate]]</f>
        <v>post;general;research</v>
      </c>
      <c r="E938">
        <f>source_data[[#This Row],[tag_count]]</f>
        <v>3</v>
      </c>
      <c r="F938" t="str" cm="1">
        <f t="array" ref="F938:H938">_xlfn.TEXTSPLIT(Table5[[#This Row],[concatenate]],";")</f>
        <v>post</v>
      </c>
      <c r="G938" t="str">
        <v>general</v>
      </c>
      <c r="H938" t="str">
        <v>research</v>
      </c>
      <c r="Q938">
        <f>IF(ISBLANK(F938),-1,COUNTIF(all_tags[],F938)-COUNTIF(all_tags[category],F938))</f>
        <v>1</v>
      </c>
      <c r="R938">
        <f>IF(ISBLANK(G938),-1,COUNTIF(all_tags[],G938)-COUNTIF(all_tags[category],G938))</f>
        <v>1</v>
      </c>
      <c r="S938">
        <f>IF(ISBLANK(H938),-1,COUNTIF(all_tags[],H938)-COUNTIF(all_tags[category],H938))</f>
        <v>1</v>
      </c>
      <c r="T938">
        <f>IF(ISBLANK(I938),-1,COUNTIF(all_tags[],I938)-COUNTIF(all_tags[category],I938))</f>
        <v>-1</v>
      </c>
      <c r="U938">
        <f>IF(ISBLANK(J938),-1,COUNTIF(all_tags[],J938)-COUNTIF(all_tags[category],J938))</f>
        <v>-1</v>
      </c>
      <c r="V938">
        <f>IF(ISBLANK(K938),-1,COUNTIF(all_tags[],K938)-COUNTIF(all_tags[category],K938))</f>
        <v>-1</v>
      </c>
      <c r="W938">
        <f>IF(ISBLANK(L938),-1,COUNTIF(all_tags[],L938)-COUNTIF(all_tags[category],L938))</f>
        <v>-1</v>
      </c>
      <c r="X938">
        <f>IF(ISBLANK(M938),-1,COUNTIF(all_tags[],M938)-COUNTIF(all_tags[category],M938))</f>
        <v>-1</v>
      </c>
      <c r="Y938">
        <f>IF(ISBLANK(N938),-1,COUNTIF(all_tags[],N938)-COUNTIF(all_tags[category],N938))</f>
        <v>-1</v>
      </c>
      <c r="Z938">
        <f>IF(ISBLANK(O938),-1,COUNTIF(all_tags[],O938)-COUNTIF(all_tags[category],O938))</f>
        <v>-1</v>
      </c>
      <c r="AB938" t="str">
        <f>Table5[[#This Row],[link_id]]</f>
        <v>L01889</v>
      </c>
      <c r="AC938" s="5" t="str">
        <f>_xlfn.TEXTJOIN("#",TRUE,
IFERROR(VLOOKUP($F938,all_tags[format],1,FALSE),""),
IFERROR(VLOOKUP($G938,all_tags[format],1,FALSE),""),
IFERROR(VLOOKUP($H938,all_tags[format],1,FALSE),""),
IFERROR(VLOOKUP($I938,all_tags[format],1,FALSE),""),
IFERROR(VLOOKUP($J938,all_tags[format],1,FALSE),""),
IFERROR(VLOOKUP($K938,all_tags[format],1,FALSE),""),
IFERROR(VLOOKUP($L938,all_tags[format],1,FALSE),""),
IFERROR(VLOOKUP($M938,all_tags[format],1,FALSE),""),
IFERROR(VLOOKUP($N938,all_tags[format],1,FALSE),""),
IFERROR(VLOOKUP($O938,all_tags[format],1,FALSE),"")
)</f>
        <v>post</v>
      </c>
      <c r="AD938" s="5" t="str">
        <f>_xlfn.TEXTJOIN("#",TRUE,
IFERROR(VLOOKUP($F938,all_tags[type],1,FALSE),""),
IFERROR(VLOOKUP($G938,all_tags[type],1,FALSE),""),
IFERROR(VLOOKUP($H938,all_tags[type],1,FALSE),""),
IFERROR(VLOOKUP($I938,all_tags[type],1,FALSE),""),
IFERROR(VLOOKUP($J938,all_tags[type],1,FALSE),""),
IFERROR(VLOOKUP($K938,all_tags[type],1,FALSE),""),
IFERROR(VLOOKUP($L938,all_tags[type],1,FALSE),""),
IFERROR(VLOOKUP($M938,all_tags[type],1,FALSE),""),
IFERROR(VLOOKUP($N938,all_tags[type],1,FALSE),""),
IFERROR(VLOOKUP($O938,all_tags[type],1,FALSE),"")
)</f>
        <v>general#research</v>
      </c>
      <c r="AE938" s="5" t="str">
        <f>_xlfn.TEXTJOIN("#",TRUE,
IFERROR(VLOOKUP($F938,all_tags[level],1,FALSE),""),
IFERROR(VLOOKUP($G938,all_tags[level],1,FALSE),""),
IFERROR(VLOOKUP($H938,all_tags[level],1,FALSE),""),
IFERROR(VLOOKUP($I938,all_tags[level],1,FALSE),""),
IFERROR(VLOOKUP($J938,all_tags[level],1,FALSE),""),
IFERROR(VLOOKUP($K938,all_tags[level],1,FALSE),""),
IFERROR(VLOOKUP($L938,all_tags[level],1,FALSE),""),
IFERROR(VLOOKUP($M938,all_tags[level],1,FALSE),""),
IFERROR(VLOOKUP($N938,all_tags[level],1,FALSE),""),
IFERROR(VLOOKUP($O938,all_tags[level],1,FALSE),"")
)</f>
        <v/>
      </c>
      <c r="AF938" s="5" t="str">
        <f>_xlfn.TEXTJOIN("#",TRUE,
IFERROR(VLOOKUP($F938,all_tags[style],1,FALSE),""),
IFERROR(VLOOKUP($G938,all_tags[style],1,FALSE),""),
IFERROR(VLOOKUP($H938,all_tags[style],1,FALSE),""),
IFERROR(VLOOKUP($I938,all_tags[style],1,FALSE),""),
IFERROR(VLOOKUP($J938,all_tags[style],1,FALSE),""),
IFERROR(VLOOKUP($K938,all_tags[style],1,FALSE),""),
IFERROR(VLOOKUP($L938,all_tags[style],1,FALSE),""),
IFERROR(VLOOKUP($M938,all_tags[style],1,FALSE),""),
IFERROR(VLOOKUP($N938,all_tags[style],1,FALSE),""),
IFERROR(VLOOKUP($O938,all_tags[style],1,FALSE),"")
)</f>
        <v/>
      </c>
      <c r="AG938" s="5" t="str">
        <f>_xlfn.TEXTJOIN("#",TRUE,
IFERROR(VLOOKUP($F938,all_tags[theme],1,FALSE),""),
IFERROR(VLOOKUP($G938,all_tags[theme],1,FALSE),""),
IFERROR(VLOOKUP($H938,all_tags[theme],1,FALSE),""),
IFERROR(VLOOKUP($I938,all_tags[theme],1,FALSE),""),
IFERROR(VLOOKUP($J938,all_tags[theme],1,FALSE),""),
IFERROR(VLOOKUP($K938,all_tags[theme],1,FALSE),""),
IFERROR(VLOOKUP($L938,all_tags[theme],1,FALSE),""),
IFERROR(VLOOKUP($M938,all_tags[theme],1,FALSE),""),
IFERROR(VLOOKUP($N938,all_tags[theme],1,FALSE),""),
IFERROR(VLOOKUP($O938,all_tags[theme],1,FALSE),"")
)</f>
        <v/>
      </c>
      <c r="AH938" s="5" t="str">
        <f>_xlfn.TEXTJOIN("#",TRUE,
IFERROR(VLOOKUP($F938,all_tags[topic],1,FALSE),""),
IFERROR(VLOOKUP($G938,all_tags[topic],1,FALSE),""),
IFERROR(VLOOKUP($H938,all_tags[topic],1,FALSE),""),
IFERROR(VLOOKUP($I938,all_tags[topic],1,FALSE),""),
IFERROR(VLOOKUP($J938,all_tags[topic],1,FALSE),""),
IFERROR(VLOOKUP($K938,all_tags[topic],1,FALSE),""),
IFERROR(VLOOKUP($L938,all_tags[topic],1,FALSE),""),
IFERROR(VLOOKUP($M938,all_tags[topic],1,FALSE),""),
IFERROR(VLOOKUP($N938,all_tags[topic],1,FALSE),""),
IFERROR(VLOOKUP($O938,all_tags[topic],1,FALSE),"")
)</f>
        <v/>
      </c>
      <c r="AI938" s="5" t="str">
        <f>_xlfn.TEXTJOIN("#",TRUE,
IFERROR(VLOOKUP($F938,all_tags[area],1,FALSE),""),
IFERROR(VLOOKUP($G938,all_tags[area],1,FALSE),""),
IFERROR(VLOOKUP($H938,all_tags[area],1,FALSE),""),
IFERROR(VLOOKUP($I938,all_tags[area],1,FALSE),""),
IFERROR(VLOOKUP($J938,all_tags[area],1,FALSE),""),
IFERROR(VLOOKUP($K938,all_tags[area],1,FALSE),""),
IFERROR(VLOOKUP($L938,all_tags[area],1,FALSE),""),
IFERROR(VLOOKUP($M938,all_tags[area],1,FALSE),""),
IFERROR(VLOOKUP($N938,all_tags[area],1,FALSE),""),
IFERROR(VLOOKUP($O938,all_tags[area],1,FALSE),"")
)</f>
        <v/>
      </c>
      <c r="AJ938" s="5" t="str">
        <f>_xlfn.TEXTJOIN("#",TRUE,
IFERROR(VLOOKUP($F938,all_tags[technology],1,FALSE),""),
IFERROR(VLOOKUP($G938,all_tags[technology],1,FALSE),""),
IFERROR(VLOOKUP($H938,all_tags[technology],1,FALSE),""),
IFERROR(VLOOKUP($I938,all_tags[technology],1,FALSE),""),
IFERROR(VLOOKUP($J938,all_tags[technology],1,FALSE),""),
IFERROR(VLOOKUP($K938,all_tags[technology],1,FALSE),""),
IFERROR(VLOOKUP($L938,all_tags[technology],1,FALSE),""),
IFERROR(VLOOKUP($M938,all_tags[technology],1,FALSE),""),
IFERROR(VLOOKUP($N938,all_tags[technology],1,FALSE),""),
IFERROR(VLOOKUP($O938,all_tags[technology],1,FALSE),"")
)</f>
        <v/>
      </c>
      <c r="AK938" s="5" t="str">
        <f>_xlfn.TEXTJOIN("#",TRUE,
IFERROR(VLOOKUP($F938,all_tags[other],1,FALSE),""),
IFERROR(VLOOKUP($G938,all_tags[other],1,FALSE),""),
IFERROR(VLOOKUP($H938,all_tags[other],1,FALSE),""),
IFERROR(VLOOKUP($I938,all_tags[other],1,FALSE),""),
IFERROR(VLOOKUP($J938,all_tags[other],1,FALSE),""),
IFERROR(VLOOKUP($K938,all_tags[other],1,FALSE),""),
IFERROR(VLOOKUP($L938,all_tags[other],1,FALSE),""),
IFERROR(VLOOKUP($M938,all_tags[other],1,FALSE),""),
IFERROR(VLOOKUP($N938,all_tags[other],1,FALSE),""),
IFERROR(VLOOKUP($O938,all_tags[other],1,FALSE),"")
)</f>
        <v/>
      </c>
      <c r="AL938" t="str">
        <f t="shared" si="14"/>
        <v>post;general;research</v>
      </c>
    </row>
    <row r="939" spans="1:38" ht="30" x14ac:dyDescent="0.25">
      <c r="A939" t="str">
        <f>source_data[[#This Row],[link_id]]</f>
        <v>L01890</v>
      </c>
      <c r="B939" t="str">
        <f>source_data[[#This Row],[link]]</f>
        <v>https://opensource.com/article/20/12/virtual-reality-server</v>
      </c>
      <c r="C939" t="str">
        <f>source_data[[#This Row],[article_title]]</f>
        <v>Why I rewrote my open source virtual reality server</v>
      </c>
      <c r="D939" t="str">
        <f>source_data[[#This Row],[concatenate]]</f>
        <v>post;opinion;perspective;technology;open-source</v>
      </c>
      <c r="E939">
        <f>source_data[[#This Row],[tag_count]]</f>
        <v>4</v>
      </c>
      <c r="F939" t="str" cm="1">
        <f t="array" ref="F939:J939">_xlfn.TEXTSPLIT(Table5[[#This Row],[concatenate]],";")</f>
        <v>post</v>
      </c>
      <c r="G939" t="str">
        <v>opinion</v>
      </c>
      <c r="H939" t="str">
        <v>perspective</v>
      </c>
      <c r="I939" t="str">
        <v>technology</v>
      </c>
      <c r="J939" t="str">
        <v>open-source</v>
      </c>
      <c r="Q939">
        <f>IF(ISBLANK(F939),-1,COUNTIF(all_tags[],F939)-COUNTIF(all_tags[category],F939))</f>
        <v>1</v>
      </c>
      <c r="R939">
        <f>IF(ISBLANK(G939),-1,COUNTIF(all_tags[],G939)-COUNTIF(all_tags[category],G939))</f>
        <v>1</v>
      </c>
      <c r="S939">
        <f>IF(ISBLANK(H939),-1,COUNTIF(all_tags[],H939)-COUNTIF(all_tags[category],H939))</f>
        <v>1</v>
      </c>
      <c r="T939">
        <f>IF(ISBLANK(I939),-1,COUNTIF(all_tags[],I939)-COUNTIF(all_tags[category],I939))</f>
        <v>1</v>
      </c>
      <c r="U939">
        <f>IF(ISBLANK(J939),-1,COUNTIF(all_tags[],J939)-COUNTIF(all_tags[category],J939))</f>
        <v>1</v>
      </c>
      <c r="V939">
        <f>IF(ISBLANK(K939),-1,COUNTIF(all_tags[],K939)-COUNTIF(all_tags[category],K939))</f>
        <v>-1</v>
      </c>
      <c r="W939">
        <f>IF(ISBLANK(L939),-1,COUNTIF(all_tags[],L939)-COUNTIF(all_tags[category],L939))</f>
        <v>-1</v>
      </c>
      <c r="X939">
        <f>IF(ISBLANK(M939),-1,COUNTIF(all_tags[],M939)-COUNTIF(all_tags[category],M939))</f>
        <v>-1</v>
      </c>
      <c r="Y939">
        <f>IF(ISBLANK(N939),-1,COUNTIF(all_tags[],N939)-COUNTIF(all_tags[category],N939))</f>
        <v>-1</v>
      </c>
      <c r="Z939">
        <f>IF(ISBLANK(O939),-1,COUNTIF(all_tags[],O939)-COUNTIF(all_tags[category],O939))</f>
        <v>-1</v>
      </c>
      <c r="AB939" t="str">
        <f>Table5[[#This Row],[link_id]]</f>
        <v>L01890</v>
      </c>
      <c r="AC939" s="5" t="str">
        <f>_xlfn.TEXTJOIN("#",TRUE,
IFERROR(VLOOKUP($F939,all_tags[format],1,FALSE),""),
IFERROR(VLOOKUP($G939,all_tags[format],1,FALSE),""),
IFERROR(VLOOKUP($H939,all_tags[format],1,FALSE),""),
IFERROR(VLOOKUP($I939,all_tags[format],1,FALSE),""),
IFERROR(VLOOKUP($J939,all_tags[format],1,FALSE),""),
IFERROR(VLOOKUP($K939,all_tags[format],1,FALSE),""),
IFERROR(VLOOKUP($L939,all_tags[format],1,FALSE),""),
IFERROR(VLOOKUP($M939,all_tags[format],1,FALSE),""),
IFERROR(VLOOKUP($N939,all_tags[format],1,FALSE),""),
IFERROR(VLOOKUP($O939,all_tags[format],1,FALSE),"")
)</f>
        <v>post</v>
      </c>
      <c r="AD939" s="5" t="str">
        <f>_xlfn.TEXTJOIN("#",TRUE,
IFERROR(VLOOKUP($F939,all_tags[type],1,FALSE),""),
IFERROR(VLOOKUP($G939,all_tags[type],1,FALSE),""),
IFERROR(VLOOKUP($H939,all_tags[type],1,FALSE),""),
IFERROR(VLOOKUP($I939,all_tags[type],1,FALSE),""),
IFERROR(VLOOKUP($J939,all_tags[type],1,FALSE),""),
IFERROR(VLOOKUP($K939,all_tags[type],1,FALSE),""),
IFERROR(VLOOKUP($L939,all_tags[type],1,FALSE),""),
IFERROR(VLOOKUP($M939,all_tags[type],1,FALSE),""),
IFERROR(VLOOKUP($N939,all_tags[type],1,FALSE),""),
IFERROR(VLOOKUP($O939,all_tags[type],1,FALSE),"")
)</f>
        <v>opinion#perspective</v>
      </c>
      <c r="AE939" s="5" t="str">
        <f>_xlfn.TEXTJOIN("#",TRUE,
IFERROR(VLOOKUP($F939,all_tags[level],1,FALSE),""),
IFERROR(VLOOKUP($G939,all_tags[level],1,FALSE),""),
IFERROR(VLOOKUP($H939,all_tags[level],1,FALSE),""),
IFERROR(VLOOKUP($I939,all_tags[level],1,FALSE),""),
IFERROR(VLOOKUP($J939,all_tags[level],1,FALSE),""),
IFERROR(VLOOKUP($K939,all_tags[level],1,FALSE),""),
IFERROR(VLOOKUP($L939,all_tags[level],1,FALSE),""),
IFERROR(VLOOKUP($M939,all_tags[level],1,FALSE),""),
IFERROR(VLOOKUP($N939,all_tags[level],1,FALSE),""),
IFERROR(VLOOKUP($O939,all_tags[level],1,FALSE),"")
)</f>
        <v/>
      </c>
      <c r="AF939" s="5" t="str">
        <f>_xlfn.TEXTJOIN("#",TRUE,
IFERROR(VLOOKUP($F939,all_tags[style],1,FALSE),""),
IFERROR(VLOOKUP($G939,all_tags[style],1,FALSE),""),
IFERROR(VLOOKUP($H939,all_tags[style],1,FALSE),""),
IFERROR(VLOOKUP($I939,all_tags[style],1,FALSE),""),
IFERROR(VLOOKUP($J939,all_tags[style],1,FALSE),""),
IFERROR(VLOOKUP($K939,all_tags[style],1,FALSE),""),
IFERROR(VLOOKUP($L939,all_tags[style],1,FALSE),""),
IFERROR(VLOOKUP($M939,all_tags[style],1,FALSE),""),
IFERROR(VLOOKUP($N939,all_tags[style],1,FALSE),""),
IFERROR(VLOOKUP($O939,all_tags[style],1,FALSE),"")
)</f>
        <v/>
      </c>
      <c r="AG939" s="5" t="str">
        <f>_xlfn.TEXTJOIN("#",TRUE,
IFERROR(VLOOKUP($F939,all_tags[theme],1,FALSE),""),
IFERROR(VLOOKUP($G939,all_tags[theme],1,FALSE),""),
IFERROR(VLOOKUP($H939,all_tags[theme],1,FALSE),""),
IFERROR(VLOOKUP($I939,all_tags[theme],1,FALSE),""),
IFERROR(VLOOKUP($J939,all_tags[theme],1,FALSE),""),
IFERROR(VLOOKUP($K939,all_tags[theme],1,FALSE),""),
IFERROR(VLOOKUP($L939,all_tags[theme],1,FALSE),""),
IFERROR(VLOOKUP($M939,all_tags[theme],1,FALSE),""),
IFERROR(VLOOKUP($N939,all_tags[theme],1,FALSE),""),
IFERROR(VLOOKUP($O939,all_tags[theme],1,FALSE),"")
)</f>
        <v/>
      </c>
      <c r="AH939" s="5" t="str">
        <f>_xlfn.TEXTJOIN("#",TRUE,
IFERROR(VLOOKUP($F939,all_tags[topic],1,FALSE),""),
IFERROR(VLOOKUP($G939,all_tags[topic],1,FALSE),""),
IFERROR(VLOOKUP($H939,all_tags[topic],1,FALSE),""),
IFERROR(VLOOKUP($I939,all_tags[topic],1,FALSE),""),
IFERROR(VLOOKUP($J939,all_tags[topic],1,FALSE),""),
IFERROR(VLOOKUP($K939,all_tags[topic],1,FALSE),""),
IFERROR(VLOOKUP($L939,all_tags[topic],1,FALSE),""),
IFERROR(VLOOKUP($M939,all_tags[topic],1,FALSE),""),
IFERROR(VLOOKUP($N939,all_tags[topic],1,FALSE),""),
IFERROR(VLOOKUP($O939,all_tags[topic],1,FALSE),"")
)</f>
        <v>technology</v>
      </c>
      <c r="AI939" s="5" t="str">
        <f>_xlfn.TEXTJOIN("#",TRUE,
IFERROR(VLOOKUP($F939,all_tags[area],1,FALSE),""),
IFERROR(VLOOKUP($G939,all_tags[area],1,FALSE),""),
IFERROR(VLOOKUP($H939,all_tags[area],1,FALSE),""),
IFERROR(VLOOKUP($I939,all_tags[area],1,FALSE),""),
IFERROR(VLOOKUP($J939,all_tags[area],1,FALSE),""),
IFERROR(VLOOKUP($K939,all_tags[area],1,FALSE),""),
IFERROR(VLOOKUP($L939,all_tags[area],1,FALSE),""),
IFERROR(VLOOKUP($M939,all_tags[area],1,FALSE),""),
IFERROR(VLOOKUP($N939,all_tags[area],1,FALSE),""),
IFERROR(VLOOKUP($O939,all_tags[area],1,FALSE),"")
)</f>
        <v/>
      </c>
      <c r="AJ939" s="5" t="str">
        <f>_xlfn.TEXTJOIN("#",TRUE,
IFERROR(VLOOKUP($F939,all_tags[technology],1,FALSE),""),
IFERROR(VLOOKUP($G939,all_tags[technology],1,FALSE),""),
IFERROR(VLOOKUP($H939,all_tags[technology],1,FALSE),""),
IFERROR(VLOOKUP($I939,all_tags[technology],1,FALSE),""),
IFERROR(VLOOKUP($J939,all_tags[technology],1,FALSE),""),
IFERROR(VLOOKUP($K939,all_tags[technology],1,FALSE),""),
IFERROR(VLOOKUP($L939,all_tags[technology],1,FALSE),""),
IFERROR(VLOOKUP($M939,all_tags[technology],1,FALSE),""),
IFERROR(VLOOKUP($N939,all_tags[technology],1,FALSE),""),
IFERROR(VLOOKUP($O939,all_tags[technology],1,FALSE),"")
)</f>
        <v>open-source</v>
      </c>
      <c r="AK939" s="5" t="str">
        <f>_xlfn.TEXTJOIN("#",TRUE,
IFERROR(VLOOKUP($F939,all_tags[other],1,FALSE),""),
IFERROR(VLOOKUP($G939,all_tags[other],1,FALSE),""),
IFERROR(VLOOKUP($H939,all_tags[other],1,FALSE),""),
IFERROR(VLOOKUP($I939,all_tags[other],1,FALSE),""),
IFERROR(VLOOKUP($J939,all_tags[other],1,FALSE),""),
IFERROR(VLOOKUP($K939,all_tags[other],1,FALSE),""),
IFERROR(VLOOKUP($L939,all_tags[other],1,FALSE),""),
IFERROR(VLOOKUP($M939,all_tags[other],1,FALSE),""),
IFERROR(VLOOKUP($N939,all_tags[other],1,FALSE),""),
IFERROR(VLOOKUP($O939,all_tags[other],1,FALSE),"")
)</f>
        <v/>
      </c>
      <c r="AL939" t="str">
        <f t="shared" si="14"/>
        <v>post;opinion;perspective;technology;open-source</v>
      </c>
    </row>
    <row r="940" spans="1:38" x14ac:dyDescent="0.25">
      <c r="A940" t="str">
        <f>source_data[[#This Row],[link_id]]</f>
        <v>L01892</v>
      </c>
      <c r="B940" t="str">
        <f>source_data[[#This Row],[link]]</f>
        <v>https://gijn.org/2020/12/21/data-journalism-top-10-for-2020/</v>
      </c>
      <c r="C940" t="str">
        <f>source_data[[#This Row],[article_title]]</f>
        <v>Data Journalism Top 10 for 2020: COVID-19, Saving the Nile, Shape of Dreams, Visualizations for the Colorblind</v>
      </c>
      <c r="D940" t="str">
        <f>source_data[[#This Row],[concatenate]]</f>
        <v>post;list;example;data-literacy;inspiration;journalism</v>
      </c>
      <c r="E940">
        <f>source_data[[#This Row],[tag_count]]</f>
        <v>6</v>
      </c>
      <c r="F940" t="str" cm="1">
        <f t="array" ref="F940:K940">_xlfn.TEXTSPLIT(Table5[[#This Row],[concatenate]],";")</f>
        <v>post</v>
      </c>
      <c r="G940" t="str">
        <v>list</v>
      </c>
      <c r="H940" t="str">
        <v>example</v>
      </c>
      <c r="I940" t="str">
        <v>data-literacy</v>
      </c>
      <c r="J940" t="str">
        <v>inspiration</v>
      </c>
      <c r="K940" t="str">
        <v>journalism</v>
      </c>
      <c r="Q940">
        <f>IF(ISBLANK(F940),-1,COUNTIF(all_tags[],F940)-COUNTIF(all_tags[category],F940))</f>
        <v>1</v>
      </c>
      <c r="R940">
        <f>IF(ISBLANK(G940),-1,COUNTIF(all_tags[],G940)-COUNTIF(all_tags[category],G940))</f>
        <v>1</v>
      </c>
      <c r="S940">
        <f>IF(ISBLANK(H940),-1,COUNTIF(all_tags[],H940)-COUNTIF(all_tags[category],H940))</f>
        <v>1</v>
      </c>
      <c r="T940">
        <f>IF(ISBLANK(I940),-1,COUNTIF(all_tags[],I940)-COUNTIF(all_tags[category],I940))</f>
        <v>1</v>
      </c>
      <c r="U940">
        <f>IF(ISBLANK(J940),-1,COUNTIF(all_tags[],J940)-COUNTIF(all_tags[category],J940))</f>
        <v>1</v>
      </c>
      <c r="V940">
        <f>IF(ISBLANK(K940),-1,COUNTIF(all_tags[],K940)-COUNTIF(all_tags[category],K940))</f>
        <v>1</v>
      </c>
      <c r="W940">
        <f>IF(ISBLANK(L940),-1,COUNTIF(all_tags[],L940)-COUNTIF(all_tags[category],L940))</f>
        <v>-1</v>
      </c>
      <c r="X940">
        <f>IF(ISBLANK(M940),-1,COUNTIF(all_tags[],M940)-COUNTIF(all_tags[category],M940))</f>
        <v>-1</v>
      </c>
      <c r="Y940">
        <f>IF(ISBLANK(N940),-1,COUNTIF(all_tags[],N940)-COUNTIF(all_tags[category],N940))</f>
        <v>-1</v>
      </c>
      <c r="Z940">
        <f>IF(ISBLANK(O940),-1,COUNTIF(all_tags[],O940)-COUNTIF(all_tags[category],O940))</f>
        <v>-1</v>
      </c>
      <c r="AB940" t="str">
        <f>Table5[[#This Row],[link_id]]</f>
        <v>L01892</v>
      </c>
      <c r="AC940" s="5" t="str">
        <f>_xlfn.TEXTJOIN("#",TRUE,
IFERROR(VLOOKUP($F940,all_tags[format],1,FALSE),""),
IFERROR(VLOOKUP($G940,all_tags[format],1,FALSE),""),
IFERROR(VLOOKUP($H940,all_tags[format],1,FALSE),""),
IFERROR(VLOOKUP($I940,all_tags[format],1,FALSE),""),
IFERROR(VLOOKUP($J940,all_tags[format],1,FALSE),""),
IFERROR(VLOOKUP($K940,all_tags[format],1,FALSE),""),
IFERROR(VLOOKUP($L940,all_tags[format],1,FALSE),""),
IFERROR(VLOOKUP($M940,all_tags[format],1,FALSE),""),
IFERROR(VLOOKUP($N940,all_tags[format],1,FALSE),""),
IFERROR(VLOOKUP($O940,all_tags[format],1,FALSE),"")
)</f>
        <v>post</v>
      </c>
      <c r="AD940" s="5" t="str">
        <f>_xlfn.TEXTJOIN("#",TRUE,
IFERROR(VLOOKUP($F940,all_tags[type],1,FALSE),""),
IFERROR(VLOOKUP($G940,all_tags[type],1,FALSE),""),
IFERROR(VLOOKUP($H940,all_tags[type],1,FALSE),""),
IFERROR(VLOOKUP($I940,all_tags[type],1,FALSE),""),
IFERROR(VLOOKUP($J940,all_tags[type],1,FALSE),""),
IFERROR(VLOOKUP($K940,all_tags[type],1,FALSE),""),
IFERROR(VLOOKUP($L940,all_tags[type],1,FALSE),""),
IFERROR(VLOOKUP($M940,all_tags[type],1,FALSE),""),
IFERROR(VLOOKUP($N940,all_tags[type],1,FALSE),""),
IFERROR(VLOOKUP($O940,all_tags[type],1,FALSE),"")
)</f>
        <v>list</v>
      </c>
      <c r="AE940" s="5" t="str">
        <f>_xlfn.TEXTJOIN("#",TRUE,
IFERROR(VLOOKUP($F940,all_tags[level],1,FALSE),""),
IFERROR(VLOOKUP($G940,all_tags[level],1,FALSE),""),
IFERROR(VLOOKUP($H940,all_tags[level],1,FALSE),""),
IFERROR(VLOOKUP($I940,all_tags[level],1,FALSE),""),
IFERROR(VLOOKUP($J940,all_tags[level],1,FALSE),""),
IFERROR(VLOOKUP($K940,all_tags[level],1,FALSE),""),
IFERROR(VLOOKUP($L940,all_tags[level],1,FALSE),""),
IFERROR(VLOOKUP($M940,all_tags[level],1,FALSE),""),
IFERROR(VLOOKUP($N940,all_tags[level],1,FALSE),""),
IFERROR(VLOOKUP($O940,all_tags[level],1,FALSE),"")
)</f>
        <v>example</v>
      </c>
      <c r="AF940" s="5" t="str">
        <f>_xlfn.TEXTJOIN("#",TRUE,
IFERROR(VLOOKUP($F940,all_tags[style],1,FALSE),""),
IFERROR(VLOOKUP($G940,all_tags[style],1,FALSE),""),
IFERROR(VLOOKUP($H940,all_tags[style],1,FALSE),""),
IFERROR(VLOOKUP($I940,all_tags[style],1,FALSE),""),
IFERROR(VLOOKUP($J940,all_tags[style],1,FALSE),""),
IFERROR(VLOOKUP($K940,all_tags[style],1,FALSE),""),
IFERROR(VLOOKUP($L940,all_tags[style],1,FALSE),""),
IFERROR(VLOOKUP($M940,all_tags[style],1,FALSE),""),
IFERROR(VLOOKUP($N940,all_tags[style],1,FALSE),""),
IFERROR(VLOOKUP($O940,all_tags[style],1,FALSE),"")
)</f>
        <v/>
      </c>
      <c r="AG940" s="5" t="str">
        <f>_xlfn.TEXTJOIN("#",TRUE,
IFERROR(VLOOKUP($F940,all_tags[theme],1,FALSE),""),
IFERROR(VLOOKUP($G940,all_tags[theme],1,FALSE),""),
IFERROR(VLOOKUP($H940,all_tags[theme],1,FALSE),""),
IFERROR(VLOOKUP($I940,all_tags[theme],1,FALSE),""),
IFERROR(VLOOKUP($J940,all_tags[theme],1,FALSE),""),
IFERROR(VLOOKUP($K940,all_tags[theme],1,FALSE),""),
IFERROR(VLOOKUP($L940,all_tags[theme],1,FALSE),""),
IFERROR(VLOOKUP($M940,all_tags[theme],1,FALSE),""),
IFERROR(VLOOKUP($N940,all_tags[theme],1,FALSE),""),
IFERROR(VLOOKUP($O940,all_tags[theme],1,FALSE),"")
)</f>
        <v>data-literacy</v>
      </c>
      <c r="AH940" s="5" t="str">
        <f>_xlfn.TEXTJOIN("#",TRUE,
IFERROR(VLOOKUP($F940,all_tags[topic],1,FALSE),""),
IFERROR(VLOOKUP($G940,all_tags[topic],1,FALSE),""),
IFERROR(VLOOKUP($H940,all_tags[topic],1,FALSE),""),
IFERROR(VLOOKUP($I940,all_tags[topic],1,FALSE),""),
IFERROR(VLOOKUP($J940,all_tags[topic],1,FALSE),""),
IFERROR(VLOOKUP($K940,all_tags[topic],1,FALSE),""),
IFERROR(VLOOKUP($L940,all_tags[topic],1,FALSE),""),
IFERROR(VLOOKUP($M940,all_tags[topic],1,FALSE),""),
IFERROR(VLOOKUP($N940,all_tags[topic],1,FALSE),""),
IFERROR(VLOOKUP($O940,all_tags[topic],1,FALSE),"")
)</f>
        <v/>
      </c>
      <c r="AI940" s="5" t="str">
        <f>_xlfn.TEXTJOIN("#",TRUE,
IFERROR(VLOOKUP($F940,all_tags[area],1,FALSE),""),
IFERROR(VLOOKUP($G940,all_tags[area],1,FALSE),""),
IFERROR(VLOOKUP($H940,all_tags[area],1,FALSE),""),
IFERROR(VLOOKUP($I940,all_tags[area],1,FALSE),""),
IFERROR(VLOOKUP($J940,all_tags[area],1,FALSE),""),
IFERROR(VLOOKUP($K940,all_tags[area],1,FALSE),""),
IFERROR(VLOOKUP($L940,all_tags[area],1,FALSE),""),
IFERROR(VLOOKUP($M940,all_tags[area],1,FALSE),""),
IFERROR(VLOOKUP($N940,all_tags[area],1,FALSE),""),
IFERROR(VLOOKUP($O940,all_tags[area],1,FALSE),"")
)</f>
        <v>journalism</v>
      </c>
      <c r="AJ940" s="5" t="str">
        <f>_xlfn.TEXTJOIN("#",TRUE,
IFERROR(VLOOKUP($F940,all_tags[technology],1,FALSE),""),
IFERROR(VLOOKUP($G940,all_tags[technology],1,FALSE),""),
IFERROR(VLOOKUP($H940,all_tags[technology],1,FALSE),""),
IFERROR(VLOOKUP($I940,all_tags[technology],1,FALSE),""),
IFERROR(VLOOKUP($J940,all_tags[technology],1,FALSE),""),
IFERROR(VLOOKUP($K940,all_tags[technology],1,FALSE),""),
IFERROR(VLOOKUP($L940,all_tags[technology],1,FALSE),""),
IFERROR(VLOOKUP($M940,all_tags[technology],1,FALSE),""),
IFERROR(VLOOKUP($N940,all_tags[technology],1,FALSE),""),
IFERROR(VLOOKUP($O940,all_tags[technology],1,FALSE),"")
)</f>
        <v/>
      </c>
      <c r="AK940" s="5" t="str">
        <f>_xlfn.TEXTJOIN("#",TRUE,
IFERROR(VLOOKUP($F940,all_tags[other],1,FALSE),""),
IFERROR(VLOOKUP($G940,all_tags[other],1,FALSE),""),
IFERROR(VLOOKUP($H940,all_tags[other],1,FALSE),""),
IFERROR(VLOOKUP($I940,all_tags[other],1,FALSE),""),
IFERROR(VLOOKUP($J940,all_tags[other],1,FALSE),""),
IFERROR(VLOOKUP($K940,all_tags[other],1,FALSE),""),
IFERROR(VLOOKUP($L940,all_tags[other],1,FALSE),""),
IFERROR(VLOOKUP($M940,all_tags[other],1,FALSE),""),
IFERROR(VLOOKUP($N940,all_tags[other],1,FALSE),""),
IFERROR(VLOOKUP($O940,all_tags[other],1,FALSE),"")
)</f>
        <v>inspiration</v>
      </c>
      <c r="AL940" t="str">
        <f t="shared" si="14"/>
        <v>post;list;example;data-literacy;journalism;inspiration</v>
      </c>
    </row>
    <row r="941" spans="1:38" x14ac:dyDescent="0.25">
      <c r="A941" t="str">
        <f>source_data[[#This Row],[link_id]]</f>
        <v>L01894</v>
      </c>
      <c r="B941" t="str">
        <f>source_data[[#This Row],[link]]</f>
        <v>https://courses.cs.washington.edu/courses/cse599i/20au/</v>
      </c>
      <c r="C941" t="str">
        <f>source_data[[#This Row],[article_title]]</f>
        <v>CSE 599,  Autumn 2020 Generative Models</v>
      </c>
      <c r="D941" t="str">
        <f>source_data[[#This Row],[concatenate]]</f>
        <v>course;technology;dl;generative</v>
      </c>
      <c r="E941">
        <f>source_data[[#This Row],[tag_count]]</f>
        <v>4</v>
      </c>
      <c r="F941" t="str" cm="1">
        <f t="array" ref="F941:I941">_xlfn.TEXTSPLIT(Table5[[#This Row],[concatenate]],";")</f>
        <v>course</v>
      </c>
      <c r="G941" t="str">
        <v>technology</v>
      </c>
      <c r="H941" t="str">
        <v>dl</v>
      </c>
      <c r="I941" t="str">
        <v>generative</v>
      </c>
      <c r="Q941">
        <f>IF(ISBLANK(F941),-1,COUNTIF(all_tags[],F941)-COUNTIF(all_tags[category],F941))</f>
        <v>1</v>
      </c>
      <c r="R941">
        <f>IF(ISBLANK(G941),-1,COUNTIF(all_tags[],G941)-COUNTIF(all_tags[category],G941))</f>
        <v>1</v>
      </c>
      <c r="S941">
        <f>IF(ISBLANK(H941),-1,COUNTIF(all_tags[],H941)-COUNTIF(all_tags[category],H941))</f>
        <v>1</v>
      </c>
      <c r="T941">
        <f>IF(ISBLANK(I941),-1,COUNTIF(all_tags[],I941)-COUNTIF(all_tags[category],I941))</f>
        <v>1</v>
      </c>
      <c r="U941">
        <f>IF(ISBLANK(J941),-1,COUNTIF(all_tags[],J941)-COUNTIF(all_tags[category],J941))</f>
        <v>-1</v>
      </c>
      <c r="V941">
        <f>IF(ISBLANK(K941),-1,COUNTIF(all_tags[],K941)-COUNTIF(all_tags[category],K941))</f>
        <v>-1</v>
      </c>
      <c r="W941">
        <f>IF(ISBLANK(L941),-1,COUNTIF(all_tags[],L941)-COUNTIF(all_tags[category],L941))</f>
        <v>-1</v>
      </c>
      <c r="X941">
        <f>IF(ISBLANK(M941),-1,COUNTIF(all_tags[],M941)-COUNTIF(all_tags[category],M941))</f>
        <v>-1</v>
      </c>
      <c r="Y941">
        <f>IF(ISBLANK(N941),-1,COUNTIF(all_tags[],N941)-COUNTIF(all_tags[category],N941))</f>
        <v>-1</v>
      </c>
      <c r="Z941">
        <f>IF(ISBLANK(O941),-1,COUNTIF(all_tags[],O941)-COUNTIF(all_tags[category],O941))</f>
        <v>-1</v>
      </c>
      <c r="AB941" t="str">
        <f>Table5[[#This Row],[link_id]]</f>
        <v>L01894</v>
      </c>
      <c r="AC941" s="5" t="str">
        <f>_xlfn.TEXTJOIN("#",TRUE,
IFERROR(VLOOKUP($F941,all_tags[format],1,FALSE),""),
IFERROR(VLOOKUP($G941,all_tags[format],1,FALSE),""),
IFERROR(VLOOKUP($H941,all_tags[format],1,FALSE),""),
IFERROR(VLOOKUP($I941,all_tags[format],1,FALSE),""),
IFERROR(VLOOKUP($J941,all_tags[format],1,FALSE),""),
IFERROR(VLOOKUP($K941,all_tags[format],1,FALSE),""),
IFERROR(VLOOKUP($L941,all_tags[format],1,FALSE),""),
IFERROR(VLOOKUP($M941,all_tags[format],1,FALSE),""),
IFERROR(VLOOKUP($N941,all_tags[format],1,FALSE),""),
IFERROR(VLOOKUP($O941,all_tags[format],1,FALSE),"")
)</f>
        <v>course</v>
      </c>
      <c r="AD941" s="5" t="str">
        <f>_xlfn.TEXTJOIN("#",TRUE,
IFERROR(VLOOKUP($F941,all_tags[type],1,FALSE),""),
IFERROR(VLOOKUP($G941,all_tags[type],1,FALSE),""),
IFERROR(VLOOKUP($H941,all_tags[type],1,FALSE),""),
IFERROR(VLOOKUP($I941,all_tags[type],1,FALSE),""),
IFERROR(VLOOKUP($J941,all_tags[type],1,FALSE),""),
IFERROR(VLOOKUP($K941,all_tags[type],1,FALSE),""),
IFERROR(VLOOKUP($L941,all_tags[type],1,FALSE),""),
IFERROR(VLOOKUP($M941,all_tags[type],1,FALSE),""),
IFERROR(VLOOKUP($N941,all_tags[type],1,FALSE),""),
IFERROR(VLOOKUP($O941,all_tags[type],1,FALSE),"")
)</f>
        <v/>
      </c>
      <c r="AE941" s="5" t="str">
        <f>_xlfn.TEXTJOIN("#",TRUE,
IFERROR(VLOOKUP($F941,all_tags[level],1,FALSE),""),
IFERROR(VLOOKUP($G941,all_tags[level],1,FALSE),""),
IFERROR(VLOOKUP($H941,all_tags[level],1,FALSE),""),
IFERROR(VLOOKUP($I941,all_tags[level],1,FALSE),""),
IFERROR(VLOOKUP($J941,all_tags[level],1,FALSE),""),
IFERROR(VLOOKUP($K941,all_tags[level],1,FALSE),""),
IFERROR(VLOOKUP($L941,all_tags[level],1,FALSE),""),
IFERROR(VLOOKUP($M941,all_tags[level],1,FALSE),""),
IFERROR(VLOOKUP($N941,all_tags[level],1,FALSE),""),
IFERROR(VLOOKUP($O941,all_tags[level],1,FALSE),"")
)</f>
        <v/>
      </c>
      <c r="AF941" s="5" t="str">
        <f>_xlfn.TEXTJOIN("#",TRUE,
IFERROR(VLOOKUP($F941,all_tags[style],1,FALSE),""),
IFERROR(VLOOKUP($G941,all_tags[style],1,FALSE),""),
IFERROR(VLOOKUP($H941,all_tags[style],1,FALSE),""),
IFERROR(VLOOKUP($I941,all_tags[style],1,FALSE),""),
IFERROR(VLOOKUP($J941,all_tags[style],1,FALSE),""),
IFERROR(VLOOKUP($K941,all_tags[style],1,FALSE),""),
IFERROR(VLOOKUP($L941,all_tags[style],1,FALSE),""),
IFERROR(VLOOKUP($M941,all_tags[style],1,FALSE),""),
IFERROR(VLOOKUP($N941,all_tags[style],1,FALSE),""),
IFERROR(VLOOKUP($O941,all_tags[style],1,FALSE),"")
)</f>
        <v/>
      </c>
      <c r="AG941" s="5" t="str">
        <f>_xlfn.TEXTJOIN("#",TRUE,
IFERROR(VLOOKUP($F941,all_tags[theme],1,FALSE),""),
IFERROR(VLOOKUP($G941,all_tags[theme],1,FALSE),""),
IFERROR(VLOOKUP($H941,all_tags[theme],1,FALSE),""),
IFERROR(VLOOKUP($I941,all_tags[theme],1,FALSE),""),
IFERROR(VLOOKUP($J941,all_tags[theme],1,FALSE),""),
IFERROR(VLOOKUP($K941,all_tags[theme],1,FALSE),""),
IFERROR(VLOOKUP($L941,all_tags[theme],1,FALSE),""),
IFERROR(VLOOKUP($M941,all_tags[theme],1,FALSE),""),
IFERROR(VLOOKUP($N941,all_tags[theme],1,FALSE),""),
IFERROR(VLOOKUP($O941,all_tags[theme],1,FALSE),"")
)</f>
        <v/>
      </c>
      <c r="AH941" s="5" t="str">
        <f>_xlfn.TEXTJOIN("#",TRUE,
IFERROR(VLOOKUP($F941,all_tags[topic],1,FALSE),""),
IFERROR(VLOOKUP($G941,all_tags[topic],1,FALSE),""),
IFERROR(VLOOKUP($H941,all_tags[topic],1,FALSE),""),
IFERROR(VLOOKUP($I941,all_tags[topic],1,FALSE),""),
IFERROR(VLOOKUP($J941,all_tags[topic],1,FALSE),""),
IFERROR(VLOOKUP($K941,all_tags[topic],1,FALSE),""),
IFERROR(VLOOKUP($L941,all_tags[topic],1,FALSE),""),
IFERROR(VLOOKUP($M941,all_tags[topic],1,FALSE),""),
IFERROR(VLOOKUP($N941,all_tags[topic],1,FALSE),""),
IFERROR(VLOOKUP($O941,all_tags[topic],1,FALSE),"")
)</f>
        <v>technology</v>
      </c>
      <c r="AI941" s="5" t="str">
        <f>_xlfn.TEXTJOIN("#",TRUE,
IFERROR(VLOOKUP($F941,all_tags[area],1,FALSE),""),
IFERROR(VLOOKUP($G941,all_tags[area],1,FALSE),""),
IFERROR(VLOOKUP($H941,all_tags[area],1,FALSE),""),
IFERROR(VLOOKUP($I941,all_tags[area],1,FALSE),""),
IFERROR(VLOOKUP($J941,all_tags[area],1,FALSE),""),
IFERROR(VLOOKUP($K941,all_tags[area],1,FALSE),""),
IFERROR(VLOOKUP($L941,all_tags[area],1,FALSE),""),
IFERROR(VLOOKUP($M941,all_tags[area],1,FALSE),""),
IFERROR(VLOOKUP($N941,all_tags[area],1,FALSE),""),
IFERROR(VLOOKUP($O941,all_tags[area],1,FALSE),"")
)</f>
        <v>dl</v>
      </c>
      <c r="AJ941" s="5" t="str">
        <f>_xlfn.TEXTJOIN("#",TRUE,
IFERROR(VLOOKUP($F941,all_tags[technology],1,FALSE),""),
IFERROR(VLOOKUP($G941,all_tags[technology],1,FALSE),""),
IFERROR(VLOOKUP($H941,all_tags[technology],1,FALSE),""),
IFERROR(VLOOKUP($I941,all_tags[technology],1,FALSE),""),
IFERROR(VLOOKUP($J941,all_tags[technology],1,FALSE),""),
IFERROR(VLOOKUP($K941,all_tags[technology],1,FALSE),""),
IFERROR(VLOOKUP($L941,all_tags[technology],1,FALSE),""),
IFERROR(VLOOKUP($M941,all_tags[technology],1,FALSE),""),
IFERROR(VLOOKUP($N941,all_tags[technology],1,FALSE),""),
IFERROR(VLOOKUP($O941,all_tags[technology],1,FALSE),"")
)</f>
        <v>generative</v>
      </c>
      <c r="AK941" s="5" t="str">
        <f>_xlfn.TEXTJOIN("#",TRUE,
IFERROR(VLOOKUP($F941,all_tags[other],1,FALSE),""),
IFERROR(VLOOKUP($G941,all_tags[other],1,FALSE),""),
IFERROR(VLOOKUP($H941,all_tags[other],1,FALSE),""),
IFERROR(VLOOKUP($I941,all_tags[other],1,FALSE),""),
IFERROR(VLOOKUP($J941,all_tags[other],1,FALSE),""),
IFERROR(VLOOKUP($K941,all_tags[other],1,FALSE),""),
IFERROR(VLOOKUP($L941,all_tags[other],1,FALSE),""),
IFERROR(VLOOKUP($M941,all_tags[other],1,FALSE),""),
IFERROR(VLOOKUP($N941,all_tags[other],1,FALSE),""),
IFERROR(VLOOKUP($O941,all_tags[other],1,FALSE),"")
)</f>
        <v/>
      </c>
      <c r="AL941" t="str">
        <f t="shared" si="14"/>
        <v>course;technology;dl;generative</v>
      </c>
    </row>
    <row r="942" spans="1:38" x14ac:dyDescent="0.25">
      <c r="A942" t="str">
        <f>source_data[[#This Row],[link_id]]</f>
        <v>L01895</v>
      </c>
      <c r="B942" t="str">
        <f>source_data[[#This Row],[link]]</f>
        <v>https://juliasilge.com/blog/cocktail-recipes-umap/</v>
      </c>
      <c r="C942" t="str">
        <f>source_data[[#This Row],[article_title]]</f>
        <v>PCA and UMAP with tidymodels and #TidyTuesday cocktail recipes</v>
      </c>
      <c r="D942" t="str">
        <f>source_data[[#This Row],[concatenate]]</f>
        <v>tutorial;technology;statistics;tidyverse;rstats</v>
      </c>
      <c r="E942">
        <f>source_data[[#This Row],[tag_count]]</f>
        <v>4</v>
      </c>
      <c r="F942" t="str" cm="1">
        <f t="array" ref="F942:J942">_xlfn.TEXTSPLIT(Table5[[#This Row],[concatenate]],";")</f>
        <v>tutorial</v>
      </c>
      <c r="G942" t="str">
        <v>technology</v>
      </c>
      <c r="H942" t="str">
        <v>statistics</v>
      </c>
      <c r="I942" t="str">
        <v>tidyverse</v>
      </c>
      <c r="J942" t="str">
        <v>rstats</v>
      </c>
      <c r="Q942">
        <f>IF(ISBLANK(F942),-1,COUNTIF(all_tags[],F942)-COUNTIF(all_tags[category],F942))</f>
        <v>1</v>
      </c>
      <c r="R942">
        <f>IF(ISBLANK(G942),-1,COUNTIF(all_tags[],G942)-COUNTIF(all_tags[category],G942))</f>
        <v>1</v>
      </c>
      <c r="S942">
        <f>IF(ISBLANK(H942),-1,COUNTIF(all_tags[],H942)-COUNTIF(all_tags[category],H942))</f>
        <v>1</v>
      </c>
      <c r="T942">
        <f>IF(ISBLANK(I942),-1,COUNTIF(all_tags[],I942)-COUNTIF(all_tags[category],I942))</f>
        <v>1</v>
      </c>
      <c r="U942">
        <f>IF(ISBLANK(J942),-1,COUNTIF(all_tags[],J942)-COUNTIF(all_tags[category],J942))</f>
        <v>1</v>
      </c>
      <c r="V942">
        <f>IF(ISBLANK(K942),-1,COUNTIF(all_tags[],K942)-COUNTIF(all_tags[category],K942))</f>
        <v>-1</v>
      </c>
      <c r="W942">
        <f>IF(ISBLANK(L942),-1,COUNTIF(all_tags[],L942)-COUNTIF(all_tags[category],L942))</f>
        <v>-1</v>
      </c>
      <c r="X942">
        <f>IF(ISBLANK(M942),-1,COUNTIF(all_tags[],M942)-COUNTIF(all_tags[category],M942))</f>
        <v>-1</v>
      </c>
      <c r="Y942">
        <f>IF(ISBLANK(N942),-1,COUNTIF(all_tags[],N942)-COUNTIF(all_tags[category],N942))</f>
        <v>-1</v>
      </c>
      <c r="Z942">
        <f>IF(ISBLANK(O942),-1,COUNTIF(all_tags[],O942)-COUNTIF(all_tags[category],O942))</f>
        <v>-1</v>
      </c>
      <c r="AB942" t="str">
        <f>Table5[[#This Row],[link_id]]</f>
        <v>L01895</v>
      </c>
      <c r="AC942" s="5" t="str">
        <f>_xlfn.TEXTJOIN("#",TRUE,
IFERROR(VLOOKUP($F942,all_tags[format],1,FALSE),""),
IFERROR(VLOOKUP($G942,all_tags[format],1,FALSE),""),
IFERROR(VLOOKUP($H942,all_tags[format],1,FALSE),""),
IFERROR(VLOOKUP($I942,all_tags[format],1,FALSE),""),
IFERROR(VLOOKUP($J942,all_tags[format],1,FALSE),""),
IFERROR(VLOOKUP($K942,all_tags[format],1,FALSE),""),
IFERROR(VLOOKUP($L942,all_tags[format],1,FALSE),""),
IFERROR(VLOOKUP($M942,all_tags[format],1,FALSE),""),
IFERROR(VLOOKUP($N942,all_tags[format],1,FALSE),""),
IFERROR(VLOOKUP($O942,all_tags[format],1,FALSE),"")
)</f>
        <v/>
      </c>
      <c r="AD942" s="5" t="str">
        <f>_xlfn.TEXTJOIN("#",TRUE,
IFERROR(VLOOKUP($F942,all_tags[type],1,FALSE),""),
IFERROR(VLOOKUP($G942,all_tags[type],1,FALSE),""),
IFERROR(VLOOKUP($H942,all_tags[type],1,FALSE),""),
IFERROR(VLOOKUP($I942,all_tags[type],1,FALSE),""),
IFERROR(VLOOKUP($J942,all_tags[type],1,FALSE),""),
IFERROR(VLOOKUP($K942,all_tags[type],1,FALSE),""),
IFERROR(VLOOKUP($L942,all_tags[type],1,FALSE),""),
IFERROR(VLOOKUP($M942,all_tags[type],1,FALSE),""),
IFERROR(VLOOKUP($N942,all_tags[type],1,FALSE),""),
IFERROR(VLOOKUP($O942,all_tags[type],1,FALSE),"")
)</f>
        <v>tutorial</v>
      </c>
      <c r="AE942" s="5" t="str">
        <f>_xlfn.TEXTJOIN("#",TRUE,
IFERROR(VLOOKUP($F942,all_tags[level],1,FALSE),""),
IFERROR(VLOOKUP($G942,all_tags[level],1,FALSE),""),
IFERROR(VLOOKUP($H942,all_tags[level],1,FALSE),""),
IFERROR(VLOOKUP($I942,all_tags[level],1,FALSE),""),
IFERROR(VLOOKUP($J942,all_tags[level],1,FALSE),""),
IFERROR(VLOOKUP($K942,all_tags[level],1,FALSE),""),
IFERROR(VLOOKUP($L942,all_tags[level],1,FALSE),""),
IFERROR(VLOOKUP($M942,all_tags[level],1,FALSE),""),
IFERROR(VLOOKUP($N942,all_tags[level],1,FALSE),""),
IFERROR(VLOOKUP($O942,all_tags[level],1,FALSE),"")
)</f>
        <v/>
      </c>
      <c r="AF942" s="5" t="str">
        <f>_xlfn.TEXTJOIN("#",TRUE,
IFERROR(VLOOKUP($F942,all_tags[style],1,FALSE),""),
IFERROR(VLOOKUP($G942,all_tags[style],1,FALSE),""),
IFERROR(VLOOKUP($H942,all_tags[style],1,FALSE),""),
IFERROR(VLOOKUP($I942,all_tags[style],1,FALSE),""),
IFERROR(VLOOKUP($J942,all_tags[style],1,FALSE),""),
IFERROR(VLOOKUP($K942,all_tags[style],1,FALSE),""),
IFERROR(VLOOKUP($L942,all_tags[style],1,FALSE),""),
IFERROR(VLOOKUP($M942,all_tags[style],1,FALSE),""),
IFERROR(VLOOKUP($N942,all_tags[style],1,FALSE),""),
IFERROR(VLOOKUP($O942,all_tags[style],1,FALSE),"")
)</f>
        <v/>
      </c>
      <c r="AG942" s="5" t="str">
        <f>_xlfn.TEXTJOIN("#",TRUE,
IFERROR(VLOOKUP($F942,all_tags[theme],1,FALSE),""),
IFERROR(VLOOKUP($G942,all_tags[theme],1,FALSE),""),
IFERROR(VLOOKUP($H942,all_tags[theme],1,FALSE),""),
IFERROR(VLOOKUP($I942,all_tags[theme],1,FALSE),""),
IFERROR(VLOOKUP($J942,all_tags[theme],1,FALSE),""),
IFERROR(VLOOKUP($K942,all_tags[theme],1,FALSE),""),
IFERROR(VLOOKUP($L942,all_tags[theme],1,FALSE),""),
IFERROR(VLOOKUP($M942,all_tags[theme],1,FALSE),""),
IFERROR(VLOOKUP($N942,all_tags[theme],1,FALSE),""),
IFERROR(VLOOKUP($O942,all_tags[theme],1,FALSE),"")
)</f>
        <v/>
      </c>
      <c r="AH942" s="5" t="str">
        <f>_xlfn.TEXTJOIN("#",TRUE,
IFERROR(VLOOKUP($F942,all_tags[topic],1,FALSE),""),
IFERROR(VLOOKUP($G942,all_tags[topic],1,FALSE),""),
IFERROR(VLOOKUP($H942,all_tags[topic],1,FALSE),""),
IFERROR(VLOOKUP($I942,all_tags[topic],1,FALSE),""),
IFERROR(VLOOKUP($J942,all_tags[topic],1,FALSE),""),
IFERROR(VLOOKUP($K942,all_tags[topic],1,FALSE),""),
IFERROR(VLOOKUP($L942,all_tags[topic],1,FALSE),""),
IFERROR(VLOOKUP($M942,all_tags[topic],1,FALSE),""),
IFERROR(VLOOKUP($N942,all_tags[topic],1,FALSE),""),
IFERROR(VLOOKUP($O942,all_tags[topic],1,FALSE),"")
)</f>
        <v>technology</v>
      </c>
      <c r="AI942" s="5" t="str">
        <f>_xlfn.TEXTJOIN("#",TRUE,
IFERROR(VLOOKUP($F942,all_tags[area],1,FALSE),""),
IFERROR(VLOOKUP($G942,all_tags[area],1,FALSE),""),
IFERROR(VLOOKUP($H942,all_tags[area],1,FALSE),""),
IFERROR(VLOOKUP($I942,all_tags[area],1,FALSE),""),
IFERROR(VLOOKUP($J942,all_tags[area],1,FALSE),""),
IFERROR(VLOOKUP($K942,all_tags[area],1,FALSE),""),
IFERROR(VLOOKUP($L942,all_tags[area],1,FALSE),""),
IFERROR(VLOOKUP($M942,all_tags[area],1,FALSE),""),
IFERROR(VLOOKUP($N942,all_tags[area],1,FALSE),""),
IFERROR(VLOOKUP($O942,all_tags[area],1,FALSE),"")
)</f>
        <v>statistics</v>
      </c>
      <c r="AJ942" s="5" t="str">
        <f>_xlfn.TEXTJOIN("#",TRUE,
IFERROR(VLOOKUP($F942,all_tags[technology],1,FALSE),""),
IFERROR(VLOOKUP($G942,all_tags[technology],1,FALSE),""),
IFERROR(VLOOKUP($H942,all_tags[technology],1,FALSE),""),
IFERROR(VLOOKUP($I942,all_tags[technology],1,FALSE),""),
IFERROR(VLOOKUP($J942,all_tags[technology],1,FALSE),""),
IFERROR(VLOOKUP($K942,all_tags[technology],1,FALSE),""),
IFERROR(VLOOKUP($L942,all_tags[technology],1,FALSE),""),
IFERROR(VLOOKUP($M942,all_tags[technology],1,FALSE),""),
IFERROR(VLOOKUP($N942,all_tags[technology],1,FALSE),""),
IFERROR(VLOOKUP($O942,all_tags[technology],1,FALSE),"")
)</f>
        <v>tidyverse#rstats</v>
      </c>
      <c r="AK942" s="5" t="str">
        <f>_xlfn.TEXTJOIN("#",TRUE,
IFERROR(VLOOKUP($F942,all_tags[other],1,FALSE),""),
IFERROR(VLOOKUP($G942,all_tags[other],1,FALSE),""),
IFERROR(VLOOKUP($H942,all_tags[other],1,FALSE),""),
IFERROR(VLOOKUP($I942,all_tags[other],1,FALSE),""),
IFERROR(VLOOKUP($J942,all_tags[other],1,FALSE),""),
IFERROR(VLOOKUP($K942,all_tags[other],1,FALSE),""),
IFERROR(VLOOKUP($L942,all_tags[other],1,FALSE),""),
IFERROR(VLOOKUP($M942,all_tags[other],1,FALSE),""),
IFERROR(VLOOKUP($N942,all_tags[other],1,FALSE),""),
IFERROR(VLOOKUP($O942,all_tags[other],1,FALSE),"")
)</f>
        <v/>
      </c>
      <c r="AL942" t="str">
        <f t="shared" si="14"/>
        <v>tutorial;technology;statistics;tidyverse;rstats</v>
      </c>
    </row>
    <row r="943" spans="1:38" x14ac:dyDescent="0.25">
      <c r="A943" t="str">
        <f>source_data[[#This Row],[link_id]]</f>
        <v>L01897</v>
      </c>
      <c r="B943" t="str">
        <f>source_data[[#This Row],[link]]</f>
        <v>https://dataviztoday.com/blog/37</v>
      </c>
      <c r="C943" t="str">
        <f>source_data[[#This Row],[article_title]]</f>
        <v>A background color that works with black and white elements</v>
      </c>
      <c r="D943" t="str">
        <f>source_data[[#This Row],[concatenate]]</f>
        <v>post;advice;data-viz;design;colour</v>
      </c>
      <c r="E943">
        <f>source_data[[#This Row],[tag_count]]</f>
        <v>6</v>
      </c>
      <c r="F943" t="str" cm="1">
        <f t="array" ref="F943:J943">_xlfn.TEXTSPLIT(Table5[[#This Row],[concatenate]],";")</f>
        <v>post</v>
      </c>
      <c r="G943" t="str">
        <v>advice</v>
      </c>
      <c r="H943" t="str">
        <v>data-viz</v>
      </c>
      <c r="I943" t="str">
        <v>design</v>
      </c>
      <c r="J943" t="str">
        <v>colour</v>
      </c>
      <c r="Q943">
        <f>IF(ISBLANK(F943),-1,COUNTIF(all_tags[],F943)-COUNTIF(all_tags[category],F943))</f>
        <v>1</v>
      </c>
      <c r="R943">
        <f>IF(ISBLANK(G943),-1,COUNTIF(all_tags[],G943)-COUNTIF(all_tags[category],G943))</f>
        <v>1</v>
      </c>
      <c r="S943">
        <f>IF(ISBLANK(H943),-1,COUNTIF(all_tags[],H943)-COUNTIF(all_tags[category],H943))</f>
        <v>1</v>
      </c>
      <c r="T943">
        <f>IF(ISBLANK(I943),-1,COUNTIF(all_tags[],I943)-COUNTIF(all_tags[category],I943))</f>
        <v>1</v>
      </c>
      <c r="U943">
        <f>IF(ISBLANK(J943),-1,COUNTIF(all_tags[],J943)-COUNTIF(all_tags[category],J943))</f>
        <v>1</v>
      </c>
      <c r="V943">
        <f>IF(ISBLANK(K943),-1,COUNTIF(all_tags[],K943)-COUNTIF(all_tags[category],K943))</f>
        <v>-1</v>
      </c>
      <c r="W943">
        <f>IF(ISBLANK(L943),-1,COUNTIF(all_tags[],L943)-COUNTIF(all_tags[category],L943))</f>
        <v>-1</v>
      </c>
      <c r="X943">
        <f>IF(ISBLANK(M943),-1,COUNTIF(all_tags[],M943)-COUNTIF(all_tags[category],M943))</f>
        <v>-1</v>
      </c>
      <c r="Y943">
        <f>IF(ISBLANK(N943),-1,COUNTIF(all_tags[],N943)-COUNTIF(all_tags[category],N943))</f>
        <v>-1</v>
      </c>
      <c r="Z943">
        <f>IF(ISBLANK(O943),-1,COUNTIF(all_tags[],O943)-COUNTIF(all_tags[category],O943))</f>
        <v>-1</v>
      </c>
      <c r="AB943" t="str">
        <f>Table5[[#This Row],[link_id]]</f>
        <v>L01897</v>
      </c>
      <c r="AC943" s="5" t="str">
        <f>_xlfn.TEXTJOIN("#",TRUE,
IFERROR(VLOOKUP($F943,all_tags[format],1,FALSE),""),
IFERROR(VLOOKUP($G943,all_tags[format],1,FALSE),""),
IFERROR(VLOOKUP($H943,all_tags[format],1,FALSE),""),
IFERROR(VLOOKUP($I943,all_tags[format],1,FALSE),""),
IFERROR(VLOOKUP($J943,all_tags[format],1,FALSE),""),
IFERROR(VLOOKUP($K943,all_tags[format],1,FALSE),""),
IFERROR(VLOOKUP($L943,all_tags[format],1,FALSE),""),
IFERROR(VLOOKUP($M943,all_tags[format],1,FALSE),""),
IFERROR(VLOOKUP($N943,all_tags[format],1,FALSE),""),
IFERROR(VLOOKUP($O943,all_tags[format],1,FALSE),"")
)</f>
        <v>post</v>
      </c>
      <c r="AD943" s="5" t="str">
        <f>_xlfn.TEXTJOIN("#",TRUE,
IFERROR(VLOOKUP($F943,all_tags[type],1,FALSE),""),
IFERROR(VLOOKUP($G943,all_tags[type],1,FALSE),""),
IFERROR(VLOOKUP($H943,all_tags[type],1,FALSE),""),
IFERROR(VLOOKUP($I943,all_tags[type],1,FALSE),""),
IFERROR(VLOOKUP($J943,all_tags[type],1,FALSE),""),
IFERROR(VLOOKUP($K943,all_tags[type],1,FALSE),""),
IFERROR(VLOOKUP($L943,all_tags[type],1,FALSE),""),
IFERROR(VLOOKUP($M943,all_tags[type],1,FALSE),""),
IFERROR(VLOOKUP($N943,all_tags[type],1,FALSE),""),
IFERROR(VLOOKUP($O943,all_tags[type],1,FALSE),"")
)</f>
        <v>advice</v>
      </c>
      <c r="AE943" s="5" t="str">
        <f>_xlfn.TEXTJOIN("#",TRUE,
IFERROR(VLOOKUP($F943,all_tags[level],1,FALSE),""),
IFERROR(VLOOKUP($G943,all_tags[level],1,FALSE),""),
IFERROR(VLOOKUP($H943,all_tags[level],1,FALSE),""),
IFERROR(VLOOKUP($I943,all_tags[level],1,FALSE),""),
IFERROR(VLOOKUP($J943,all_tags[level],1,FALSE),""),
IFERROR(VLOOKUP($K943,all_tags[level],1,FALSE),""),
IFERROR(VLOOKUP($L943,all_tags[level],1,FALSE),""),
IFERROR(VLOOKUP($M943,all_tags[level],1,FALSE),""),
IFERROR(VLOOKUP($N943,all_tags[level],1,FALSE),""),
IFERROR(VLOOKUP($O943,all_tags[level],1,FALSE),"")
)</f>
        <v/>
      </c>
      <c r="AF943" s="5" t="str">
        <f>_xlfn.TEXTJOIN("#",TRUE,
IFERROR(VLOOKUP($F943,all_tags[style],1,FALSE),""),
IFERROR(VLOOKUP($G943,all_tags[style],1,FALSE),""),
IFERROR(VLOOKUP($H943,all_tags[style],1,FALSE),""),
IFERROR(VLOOKUP($I943,all_tags[style],1,FALSE),""),
IFERROR(VLOOKUP($J943,all_tags[style],1,FALSE),""),
IFERROR(VLOOKUP($K943,all_tags[style],1,FALSE),""),
IFERROR(VLOOKUP($L943,all_tags[style],1,FALSE),""),
IFERROR(VLOOKUP($M943,all_tags[style],1,FALSE),""),
IFERROR(VLOOKUP($N943,all_tags[style],1,FALSE),""),
IFERROR(VLOOKUP($O943,all_tags[style],1,FALSE),"")
)</f>
        <v/>
      </c>
      <c r="AG943" s="5" t="str">
        <f>_xlfn.TEXTJOIN("#",TRUE,
IFERROR(VLOOKUP($F943,all_tags[theme],1,FALSE),""),
IFERROR(VLOOKUP($G943,all_tags[theme],1,FALSE),""),
IFERROR(VLOOKUP($H943,all_tags[theme],1,FALSE),""),
IFERROR(VLOOKUP($I943,all_tags[theme],1,FALSE),""),
IFERROR(VLOOKUP($J943,all_tags[theme],1,FALSE),""),
IFERROR(VLOOKUP($K943,all_tags[theme],1,FALSE),""),
IFERROR(VLOOKUP($L943,all_tags[theme],1,FALSE),""),
IFERROR(VLOOKUP($M943,all_tags[theme],1,FALSE),""),
IFERROR(VLOOKUP($N943,all_tags[theme],1,FALSE),""),
IFERROR(VLOOKUP($O943,all_tags[theme],1,FALSE),"")
)</f>
        <v>data-viz</v>
      </c>
      <c r="AH943" s="5" t="str">
        <f>_xlfn.TEXTJOIN("#",TRUE,
IFERROR(VLOOKUP($F943,all_tags[topic],1,FALSE),""),
IFERROR(VLOOKUP($G943,all_tags[topic],1,FALSE),""),
IFERROR(VLOOKUP($H943,all_tags[topic],1,FALSE),""),
IFERROR(VLOOKUP($I943,all_tags[topic],1,FALSE),""),
IFERROR(VLOOKUP($J943,all_tags[topic],1,FALSE),""),
IFERROR(VLOOKUP($K943,all_tags[topic],1,FALSE),""),
IFERROR(VLOOKUP($L943,all_tags[topic],1,FALSE),""),
IFERROR(VLOOKUP($M943,all_tags[topic],1,FALSE),""),
IFERROR(VLOOKUP($N943,all_tags[topic],1,FALSE),""),
IFERROR(VLOOKUP($O943,all_tags[topic],1,FALSE),"")
)</f>
        <v>design</v>
      </c>
      <c r="AI943" s="5" t="str">
        <f>_xlfn.TEXTJOIN("#",TRUE,
IFERROR(VLOOKUP($F943,all_tags[area],1,FALSE),""),
IFERROR(VLOOKUP($G943,all_tags[area],1,FALSE),""),
IFERROR(VLOOKUP($H943,all_tags[area],1,FALSE),""),
IFERROR(VLOOKUP($I943,all_tags[area],1,FALSE),""),
IFERROR(VLOOKUP($J943,all_tags[area],1,FALSE),""),
IFERROR(VLOOKUP($K943,all_tags[area],1,FALSE),""),
IFERROR(VLOOKUP($L943,all_tags[area],1,FALSE),""),
IFERROR(VLOOKUP($M943,all_tags[area],1,FALSE),""),
IFERROR(VLOOKUP($N943,all_tags[area],1,FALSE),""),
IFERROR(VLOOKUP($O943,all_tags[area],1,FALSE),"")
)</f>
        <v>colour</v>
      </c>
      <c r="AJ943" s="5" t="str">
        <f>_xlfn.TEXTJOIN("#",TRUE,
IFERROR(VLOOKUP($F943,all_tags[technology],1,FALSE),""),
IFERROR(VLOOKUP($G943,all_tags[technology],1,FALSE),""),
IFERROR(VLOOKUP($H943,all_tags[technology],1,FALSE),""),
IFERROR(VLOOKUP($I943,all_tags[technology],1,FALSE),""),
IFERROR(VLOOKUP($J943,all_tags[technology],1,FALSE),""),
IFERROR(VLOOKUP($K943,all_tags[technology],1,FALSE),""),
IFERROR(VLOOKUP($L943,all_tags[technology],1,FALSE),""),
IFERROR(VLOOKUP($M943,all_tags[technology],1,FALSE),""),
IFERROR(VLOOKUP($N943,all_tags[technology],1,FALSE),""),
IFERROR(VLOOKUP($O943,all_tags[technology],1,FALSE),"")
)</f>
        <v/>
      </c>
      <c r="AK943" s="5" t="str">
        <f>_xlfn.TEXTJOIN("#",TRUE,
IFERROR(VLOOKUP($F943,all_tags[other],1,FALSE),""),
IFERROR(VLOOKUP($G943,all_tags[other],1,FALSE),""),
IFERROR(VLOOKUP($H943,all_tags[other],1,FALSE),""),
IFERROR(VLOOKUP($I943,all_tags[other],1,FALSE),""),
IFERROR(VLOOKUP($J943,all_tags[other],1,FALSE),""),
IFERROR(VLOOKUP($K943,all_tags[other],1,FALSE),""),
IFERROR(VLOOKUP($L943,all_tags[other],1,FALSE),""),
IFERROR(VLOOKUP($M943,all_tags[other],1,FALSE),""),
IFERROR(VLOOKUP($N943,all_tags[other],1,FALSE),""),
IFERROR(VLOOKUP($O943,all_tags[other],1,FALSE),"")
)</f>
        <v/>
      </c>
      <c r="AL943" t="str">
        <f t="shared" si="14"/>
        <v>post;advice;data-viz;design;colour</v>
      </c>
    </row>
    <row r="944" spans="1:38" x14ac:dyDescent="0.25">
      <c r="A944" t="str">
        <f>source_data[[#This Row],[link_id]]</f>
        <v>L01898</v>
      </c>
      <c r="B944" t="str">
        <f>source_data[[#This Row],[link]]</f>
        <v>http://introtodeeplearning.com/2020/index.html</v>
      </c>
      <c r="C944" t="str">
        <f>source_data[[#This Row],[article_title]]</f>
        <v>MIT 6.S191 | Intro do Deep Learning</v>
      </c>
      <c r="D944" t="str">
        <f>source_data[[#This Row],[concatenate]]</f>
        <v>course;dl</v>
      </c>
      <c r="E944">
        <f>source_data[[#This Row],[tag_count]]</f>
        <v>3</v>
      </c>
      <c r="F944" t="str" cm="1">
        <f t="array" ref="F944:G944">_xlfn.TEXTSPLIT(Table5[[#This Row],[concatenate]],";")</f>
        <v>course</v>
      </c>
      <c r="G944" t="str">
        <v>dl</v>
      </c>
      <c r="Q944">
        <f>IF(ISBLANK(F944),-1,COUNTIF(all_tags[],F944)-COUNTIF(all_tags[category],F944))</f>
        <v>1</v>
      </c>
      <c r="R944">
        <f>IF(ISBLANK(G944),-1,COUNTIF(all_tags[],G944)-COUNTIF(all_tags[category],G944))</f>
        <v>1</v>
      </c>
      <c r="S944">
        <f>IF(ISBLANK(H944),-1,COUNTIF(all_tags[],H944)-COUNTIF(all_tags[category],H944))</f>
        <v>-1</v>
      </c>
      <c r="T944">
        <f>IF(ISBLANK(I944),-1,COUNTIF(all_tags[],I944)-COUNTIF(all_tags[category],I944))</f>
        <v>-1</v>
      </c>
      <c r="U944">
        <f>IF(ISBLANK(J944),-1,COUNTIF(all_tags[],J944)-COUNTIF(all_tags[category],J944))</f>
        <v>-1</v>
      </c>
      <c r="V944">
        <f>IF(ISBLANK(K944),-1,COUNTIF(all_tags[],K944)-COUNTIF(all_tags[category],K944))</f>
        <v>-1</v>
      </c>
      <c r="W944">
        <f>IF(ISBLANK(L944),-1,COUNTIF(all_tags[],L944)-COUNTIF(all_tags[category],L944))</f>
        <v>-1</v>
      </c>
      <c r="X944">
        <f>IF(ISBLANK(M944),-1,COUNTIF(all_tags[],M944)-COUNTIF(all_tags[category],M944))</f>
        <v>-1</v>
      </c>
      <c r="Y944">
        <f>IF(ISBLANK(N944),-1,COUNTIF(all_tags[],N944)-COUNTIF(all_tags[category],N944))</f>
        <v>-1</v>
      </c>
      <c r="Z944">
        <f>IF(ISBLANK(O944),-1,COUNTIF(all_tags[],O944)-COUNTIF(all_tags[category],O944))</f>
        <v>-1</v>
      </c>
      <c r="AB944" t="str">
        <f>Table5[[#This Row],[link_id]]</f>
        <v>L01898</v>
      </c>
      <c r="AC944" s="5" t="str">
        <f>_xlfn.TEXTJOIN("#",TRUE,
IFERROR(VLOOKUP($F944,all_tags[format],1,FALSE),""),
IFERROR(VLOOKUP($G944,all_tags[format],1,FALSE),""),
IFERROR(VLOOKUP($H944,all_tags[format],1,FALSE),""),
IFERROR(VLOOKUP($I944,all_tags[format],1,FALSE),""),
IFERROR(VLOOKUP($J944,all_tags[format],1,FALSE),""),
IFERROR(VLOOKUP($K944,all_tags[format],1,FALSE),""),
IFERROR(VLOOKUP($L944,all_tags[format],1,FALSE),""),
IFERROR(VLOOKUP($M944,all_tags[format],1,FALSE),""),
IFERROR(VLOOKUP($N944,all_tags[format],1,FALSE),""),
IFERROR(VLOOKUP($O944,all_tags[format],1,FALSE),"")
)</f>
        <v>course</v>
      </c>
      <c r="AD944" s="5" t="str">
        <f>_xlfn.TEXTJOIN("#",TRUE,
IFERROR(VLOOKUP($F944,all_tags[type],1,FALSE),""),
IFERROR(VLOOKUP($G944,all_tags[type],1,FALSE),""),
IFERROR(VLOOKUP($H944,all_tags[type],1,FALSE),""),
IFERROR(VLOOKUP($I944,all_tags[type],1,FALSE),""),
IFERROR(VLOOKUP($J944,all_tags[type],1,FALSE),""),
IFERROR(VLOOKUP($K944,all_tags[type],1,FALSE),""),
IFERROR(VLOOKUP($L944,all_tags[type],1,FALSE),""),
IFERROR(VLOOKUP($M944,all_tags[type],1,FALSE),""),
IFERROR(VLOOKUP($N944,all_tags[type],1,FALSE),""),
IFERROR(VLOOKUP($O944,all_tags[type],1,FALSE),"")
)</f>
        <v/>
      </c>
      <c r="AE944" s="5" t="str">
        <f>_xlfn.TEXTJOIN("#",TRUE,
IFERROR(VLOOKUP($F944,all_tags[level],1,FALSE),""),
IFERROR(VLOOKUP($G944,all_tags[level],1,FALSE),""),
IFERROR(VLOOKUP($H944,all_tags[level],1,FALSE),""),
IFERROR(VLOOKUP($I944,all_tags[level],1,FALSE),""),
IFERROR(VLOOKUP($J944,all_tags[level],1,FALSE),""),
IFERROR(VLOOKUP($K944,all_tags[level],1,FALSE),""),
IFERROR(VLOOKUP($L944,all_tags[level],1,FALSE),""),
IFERROR(VLOOKUP($M944,all_tags[level],1,FALSE),""),
IFERROR(VLOOKUP($N944,all_tags[level],1,FALSE),""),
IFERROR(VLOOKUP($O944,all_tags[level],1,FALSE),"")
)</f>
        <v/>
      </c>
      <c r="AF944" s="5" t="str">
        <f>_xlfn.TEXTJOIN("#",TRUE,
IFERROR(VLOOKUP($F944,all_tags[style],1,FALSE),""),
IFERROR(VLOOKUP($G944,all_tags[style],1,FALSE),""),
IFERROR(VLOOKUP($H944,all_tags[style],1,FALSE),""),
IFERROR(VLOOKUP($I944,all_tags[style],1,FALSE),""),
IFERROR(VLOOKUP($J944,all_tags[style],1,FALSE),""),
IFERROR(VLOOKUP($K944,all_tags[style],1,FALSE),""),
IFERROR(VLOOKUP($L944,all_tags[style],1,FALSE),""),
IFERROR(VLOOKUP($M944,all_tags[style],1,FALSE),""),
IFERROR(VLOOKUP($N944,all_tags[style],1,FALSE),""),
IFERROR(VLOOKUP($O944,all_tags[style],1,FALSE),"")
)</f>
        <v/>
      </c>
      <c r="AG944" s="5" t="str">
        <f>_xlfn.TEXTJOIN("#",TRUE,
IFERROR(VLOOKUP($F944,all_tags[theme],1,FALSE),""),
IFERROR(VLOOKUP($G944,all_tags[theme],1,FALSE),""),
IFERROR(VLOOKUP($H944,all_tags[theme],1,FALSE),""),
IFERROR(VLOOKUP($I944,all_tags[theme],1,FALSE),""),
IFERROR(VLOOKUP($J944,all_tags[theme],1,FALSE),""),
IFERROR(VLOOKUP($K944,all_tags[theme],1,FALSE),""),
IFERROR(VLOOKUP($L944,all_tags[theme],1,FALSE),""),
IFERROR(VLOOKUP($M944,all_tags[theme],1,FALSE),""),
IFERROR(VLOOKUP($N944,all_tags[theme],1,FALSE),""),
IFERROR(VLOOKUP($O944,all_tags[theme],1,FALSE),"")
)</f>
        <v/>
      </c>
      <c r="AH944" s="5" t="str">
        <f>_xlfn.TEXTJOIN("#",TRUE,
IFERROR(VLOOKUP($F944,all_tags[topic],1,FALSE),""),
IFERROR(VLOOKUP($G944,all_tags[topic],1,FALSE),""),
IFERROR(VLOOKUP($H944,all_tags[topic],1,FALSE),""),
IFERROR(VLOOKUP($I944,all_tags[topic],1,FALSE),""),
IFERROR(VLOOKUP($J944,all_tags[topic],1,FALSE),""),
IFERROR(VLOOKUP($K944,all_tags[topic],1,FALSE),""),
IFERROR(VLOOKUP($L944,all_tags[topic],1,FALSE),""),
IFERROR(VLOOKUP($M944,all_tags[topic],1,FALSE),""),
IFERROR(VLOOKUP($N944,all_tags[topic],1,FALSE),""),
IFERROR(VLOOKUP($O944,all_tags[topic],1,FALSE),"")
)</f>
        <v/>
      </c>
      <c r="AI944" s="5" t="str">
        <f>_xlfn.TEXTJOIN("#",TRUE,
IFERROR(VLOOKUP($F944,all_tags[area],1,FALSE),""),
IFERROR(VLOOKUP($G944,all_tags[area],1,FALSE),""),
IFERROR(VLOOKUP($H944,all_tags[area],1,FALSE),""),
IFERROR(VLOOKUP($I944,all_tags[area],1,FALSE),""),
IFERROR(VLOOKUP($J944,all_tags[area],1,FALSE),""),
IFERROR(VLOOKUP($K944,all_tags[area],1,FALSE),""),
IFERROR(VLOOKUP($L944,all_tags[area],1,FALSE),""),
IFERROR(VLOOKUP($M944,all_tags[area],1,FALSE),""),
IFERROR(VLOOKUP($N944,all_tags[area],1,FALSE),""),
IFERROR(VLOOKUP($O944,all_tags[area],1,FALSE),"")
)</f>
        <v>dl</v>
      </c>
      <c r="AJ944" s="5" t="str">
        <f>_xlfn.TEXTJOIN("#",TRUE,
IFERROR(VLOOKUP($F944,all_tags[technology],1,FALSE),""),
IFERROR(VLOOKUP($G944,all_tags[technology],1,FALSE),""),
IFERROR(VLOOKUP($H944,all_tags[technology],1,FALSE),""),
IFERROR(VLOOKUP($I944,all_tags[technology],1,FALSE),""),
IFERROR(VLOOKUP($J944,all_tags[technology],1,FALSE),""),
IFERROR(VLOOKUP($K944,all_tags[technology],1,FALSE),""),
IFERROR(VLOOKUP($L944,all_tags[technology],1,FALSE),""),
IFERROR(VLOOKUP($M944,all_tags[technology],1,FALSE),""),
IFERROR(VLOOKUP($N944,all_tags[technology],1,FALSE),""),
IFERROR(VLOOKUP($O944,all_tags[technology],1,FALSE),"")
)</f>
        <v/>
      </c>
      <c r="AK944" s="5" t="str">
        <f>_xlfn.TEXTJOIN("#",TRUE,
IFERROR(VLOOKUP($F944,all_tags[other],1,FALSE),""),
IFERROR(VLOOKUP($G944,all_tags[other],1,FALSE),""),
IFERROR(VLOOKUP($H944,all_tags[other],1,FALSE),""),
IFERROR(VLOOKUP($I944,all_tags[other],1,FALSE),""),
IFERROR(VLOOKUP($J944,all_tags[other],1,FALSE),""),
IFERROR(VLOOKUP($K944,all_tags[other],1,FALSE),""),
IFERROR(VLOOKUP($L944,all_tags[other],1,FALSE),""),
IFERROR(VLOOKUP($M944,all_tags[other],1,FALSE),""),
IFERROR(VLOOKUP($N944,all_tags[other],1,FALSE),""),
IFERROR(VLOOKUP($O944,all_tags[other],1,FALSE),"")
)</f>
        <v/>
      </c>
      <c r="AL944" t="str">
        <f t="shared" si="14"/>
        <v>course;dl</v>
      </c>
    </row>
    <row r="945" spans="1:38" x14ac:dyDescent="0.25">
      <c r="A945" t="str">
        <f>source_data[[#This Row],[link_id]]</f>
        <v>L01900</v>
      </c>
      <c r="B945" t="str">
        <f>source_data[[#This Row],[link]]</f>
        <v>https://www.producthunt.com/posts/public-apis-3-0</v>
      </c>
      <c r="C945" t="str">
        <f>source_data[[#This Row],[article_title]]</f>
        <v>A collection of public APIs for your next project</v>
      </c>
      <c r="D945" t="str">
        <f>source_data[[#This Row],[concatenate]]</f>
        <v>list;development</v>
      </c>
      <c r="E945">
        <f>source_data[[#This Row],[tag_count]]</f>
        <v>3</v>
      </c>
      <c r="F945" t="str" cm="1">
        <f t="array" ref="F945:G945">_xlfn.TEXTSPLIT(Table5[[#This Row],[concatenate]],";")</f>
        <v>list</v>
      </c>
      <c r="G945" t="str">
        <v>development</v>
      </c>
      <c r="Q945">
        <f>IF(ISBLANK(F945),-1,COUNTIF(all_tags[],F945)-COUNTIF(all_tags[category],F945))</f>
        <v>1</v>
      </c>
      <c r="R945">
        <f>IF(ISBLANK(G945),-1,COUNTIF(all_tags[],G945)-COUNTIF(all_tags[category],G945))</f>
        <v>1</v>
      </c>
      <c r="S945">
        <f>IF(ISBLANK(H945),-1,COUNTIF(all_tags[],H945)-COUNTIF(all_tags[category],H945))</f>
        <v>-1</v>
      </c>
      <c r="T945">
        <f>IF(ISBLANK(I945),-1,COUNTIF(all_tags[],I945)-COUNTIF(all_tags[category],I945))</f>
        <v>-1</v>
      </c>
      <c r="U945">
        <f>IF(ISBLANK(J945),-1,COUNTIF(all_tags[],J945)-COUNTIF(all_tags[category],J945))</f>
        <v>-1</v>
      </c>
      <c r="V945">
        <f>IF(ISBLANK(K945),-1,COUNTIF(all_tags[],K945)-COUNTIF(all_tags[category],K945))</f>
        <v>-1</v>
      </c>
      <c r="W945">
        <f>IF(ISBLANK(L945),-1,COUNTIF(all_tags[],L945)-COUNTIF(all_tags[category],L945))</f>
        <v>-1</v>
      </c>
      <c r="X945">
        <f>IF(ISBLANK(M945),-1,COUNTIF(all_tags[],M945)-COUNTIF(all_tags[category],M945))</f>
        <v>-1</v>
      </c>
      <c r="Y945">
        <f>IF(ISBLANK(N945),-1,COUNTIF(all_tags[],N945)-COUNTIF(all_tags[category],N945))</f>
        <v>-1</v>
      </c>
      <c r="Z945">
        <f>IF(ISBLANK(O945),-1,COUNTIF(all_tags[],O945)-COUNTIF(all_tags[category],O945))</f>
        <v>-1</v>
      </c>
      <c r="AB945" t="str">
        <f>Table5[[#This Row],[link_id]]</f>
        <v>L01900</v>
      </c>
      <c r="AC945" s="5" t="str">
        <f>_xlfn.TEXTJOIN("#",TRUE,
IFERROR(VLOOKUP($F945,all_tags[format],1,FALSE),""),
IFERROR(VLOOKUP($G945,all_tags[format],1,FALSE),""),
IFERROR(VLOOKUP($H945,all_tags[format],1,FALSE),""),
IFERROR(VLOOKUP($I945,all_tags[format],1,FALSE),""),
IFERROR(VLOOKUP($J945,all_tags[format],1,FALSE),""),
IFERROR(VLOOKUP($K945,all_tags[format],1,FALSE),""),
IFERROR(VLOOKUP($L945,all_tags[format],1,FALSE),""),
IFERROR(VLOOKUP($M945,all_tags[format],1,FALSE),""),
IFERROR(VLOOKUP($N945,all_tags[format],1,FALSE),""),
IFERROR(VLOOKUP($O945,all_tags[format],1,FALSE),"")
)</f>
        <v/>
      </c>
      <c r="AD945" s="5" t="str">
        <f>_xlfn.TEXTJOIN("#",TRUE,
IFERROR(VLOOKUP($F945,all_tags[type],1,FALSE),""),
IFERROR(VLOOKUP($G945,all_tags[type],1,FALSE),""),
IFERROR(VLOOKUP($H945,all_tags[type],1,FALSE),""),
IFERROR(VLOOKUP($I945,all_tags[type],1,FALSE),""),
IFERROR(VLOOKUP($J945,all_tags[type],1,FALSE),""),
IFERROR(VLOOKUP($K945,all_tags[type],1,FALSE),""),
IFERROR(VLOOKUP($L945,all_tags[type],1,FALSE),""),
IFERROR(VLOOKUP($M945,all_tags[type],1,FALSE),""),
IFERROR(VLOOKUP($N945,all_tags[type],1,FALSE),""),
IFERROR(VLOOKUP($O945,all_tags[type],1,FALSE),"")
)</f>
        <v>list</v>
      </c>
      <c r="AE945" s="5" t="str">
        <f>_xlfn.TEXTJOIN("#",TRUE,
IFERROR(VLOOKUP($F945,all_tags[level],1,FALSE),""),
IFERROR(VLOOKUP($G945,all_tags[level],1,FALSE),""),
IFERROR(VLOOKUP($H945,all_tags[level],1,FALSE),""),
IFERROR(VLOOKUP($I945,all_tags[level],1,FALSE),""),
IFERROR(VLOOKUP($J945,all_tags[level],1,FALSE),""),
IFERROR(VLOOKUP($K945,all_tags[level],1,FALSE),""),
IFERROR(VLOOKUP($L945,all_tags[level],1,FALSE),""),
IFERROR(VLOOKUP($M945,all_tags[level],1,FALSE),""),
IFERROR(VLOOKUP($N945,all_tags[level],1,FALSE),""),
IFERROR(VLOOKUP($O945,all_tags[level],1,FALSE),"")
)</f>
        <v/>
      </c>
      <c r="AF945" s="5" t="str">
        <f>_xlfn.TEXTJOIN("#",TRUE,
IFERROR(VLOOKUP($F945,all_tags[style],1,FALSE),""),
IFERROR(VLOOKUP($G945,all_tags[style],1,FALSE),""),
IFERROR(VLOOKUP($H945,all_tags[style],1,FALSE),""),
IFERROR(VLOOKUP($I945,all_tags[style],1,FALSE),""),
IFERROR(VLOOKUP($J945,all_tags[style],1,FALSE),""),
IFERROR(VLOOKUP($K945,all_tags[style],1,FALSE),""),
IFERROR(VLOOKUP($L945,all_tags[style],1,FALSE),""),
IFERROR(VLOOKUP($M945,all_tags[style],1,FALSE),""),
IFERROR(VLOOKUP($N945,all_tags[style],1,FALSE),""),
IFERROR(VLOOKUP($O945,all_tags[style],1,FALSE),"")
)</f>
        <v/>
      </c>
      <c r="AG945" s="5" t="str">
        <f>_xlfn.TEXTJOIN("#",TRUE,
IFERROR(VLOOKUP($F945,all_tags[theme],1,FALSE),""),
IFERROR(VLOOKUP($G945,all_tags[theme],1,FALSE),""),
IFERROR(VLOOKUP($H945,all_tags[theme],1,FALSE),""),
IFERROR(VLOOKUP($I945,all_tags[theme],1,FALSE),""),
IFERROR(VLOOKUP($J945,all_tags[theme],1,FALSE),""),
IFERROR(VLOOKUP($K945,all_tags[theme],1,FALSE),""),
IFERROR(VLOOKUP($L945,all_tags[theme],1,FALSE),""),
IFERROR(VLOOKUP($M945,all_tags[theme],1,FALSE),""),
IFERROR(VLOOKUP($N945,all_tags[theme],1,FALSE),""),
IFERROR(VLOOKUP($O945,all_tags[theme],1,FALSE),"")
)</f>
        <v/>
      </c>
      <c r="AH945" s="5" t="str">
        <f>_xlfn.TEXTJOIN("#",TRUE,
IFERROR(VLOOKUP($F945,all_tags[topic],1,FALSE),""),
IFERROR(VLOOKUP($G945,all_tags[topic],1,FALSE),""),
IFERROR(VLOOKUP($H945,all_tags[topic],1,FALSE),""),
IFERROR(VLOOKUP($I945,all_tags[topic],1,FALSE),""),
IFERROR(VLOOKUP($J945,all_tags[topic],1,FALSE),""),
IFERROR(VLOOKUP($K945,all_tags[topic],1,FALSE),""),
IFERROR(VLOOKUP($L945,all_tags[topic],1,FALSE),""),
IFERROR(VLOOKUP($M945,all_tags[topic],1,FALSE),""),
IFERROR(VLOOKUP($N945,all_tags[topic],1,FALSE),""),
IFERROR(VLOOKUP($O945,all_tags[topic],1,FALSE),"")
)</f>
        <v/>
      </c>
      <c r="AI945" s="5" t="str">
        <f>_xlfn.TEXTJOIN("#",TRUE,
IFERROR(VLOOKUP($F945,all_tags[area],1,FALSE),""),
IFERROR(VLOOKUP($G945,all_tags[area],1,FALSE),""),
IFERROR(VLOOKUP($H945,all_tags[area],1,FALSE),""),
IFERROR(VLOOKUP($I945,all_tags[area],1,FALSE),""),
IFERROR(VLOOKUP($J945,all_tags[area],1,FALSE),""),
IFERROR(VLOOKUP($K945,all_tags[area],1,FALSE),""),
IFERROR(VLOOKUP($L945,all_tags[area],1,FALSE),""),
IFERROR(VLOOKUP($M945,all_tags[area],1,FALSE),""),
IFERROR(VLOOKUP($N945,all_tags[area],1,FALSE),""),
IFERROR(VLOOKUP($O945,all_tags[area],1,FALSE),"")
)</f>
        <v>development</v>
      </c>
      <c r="AJ945" s="5" t="str">
        <f>_xlfn.TEXTJOIN("#",TRUE,
IFERROR(VLOOKUP($F945,all_tags[technology],1,FALSE),""),
IFERROR(VLOOKUP($G945,all_tags[technology],1,FALSE),""),
IFERROR(VLOOKUP($H945,all_tags[technology],1,FALSE),""),
IFERROR(VLOOKUP($I945,all_tags[technology],1,FALSE),""),
IFERROR(VLOOKUP($J945,all_tags[technology],1,FALSE),""),
IFERROR(VLOOKUP($K945,all_tags[technology],1,FALSE),""),
IFERROR(VLOOKUP($L945,all_tags[technology],1,FALSE),""),
IFERROR(VLOOKUP($M945,all_tags[technology],1,FALSE),""),
IFERROR(VLOOKUP($N945,all_tags[technology],1,FALSE),""),
IFERROR(VLOOKUP($O945,all_tags[technology],1,FALSE),"")
)</f>
        <v/>
      </c>
      <c r="AK945" s="5" t="str">
        <f>_xlfn.TEXTJOIN("#",TRUE,
IFERROR(VLOOKUP($F945,all_tags[other],1,FALSE),""),
IFERROR(VLOOKUP($G945,all_tags[other],1,FALSE),""),
IFERROR(VLOOKUP($H945,all_tags[other],1,FALSE),""),
IFERROR(VLOOKUP($I945,all_tags[other],1,FALSE),""),
IFERROR(VLOOKUP($J945,all_tags[other],1,FALSE),""),
IFERROR(VLOOKUP($K945,all_tags[other],1,FALSE),""),
IFERROR(VLOOKUP($L945,all_tags[other],1,FALSE),""),
IFERROR(VLOOKUP($M945,all_tags[other],1,FALSE),""),
IFERROR(VLOOKUP($N945,all_tags[other],1,FALSE),""),
IFERROR(VLOOKUP($O945,all_tags[other],1,FALSE),"")
)</f>
        <v/>
      </c>
      <c r="AL945" t="str">
        <f t="shared" si="14"/>
        <v>list;development</v>
      </c>
    </row>
    <row r="946" spans="1:38" x14ac:dyDescent="0.25">
      <c r="A946" t="str">
        <f>source_data[[#This Row],[link_id]]</f>
        <v>L01902</v>
      </c>
      <c r="B946" t="str">
        <f>source_data[[#This Row],[link]]</f>
        <v>https://leanpub.com/d3-t-and-t-v6</v>
      </c>
      <c r="C946" t="str">
        <f>source_data[[#This Row],[article_title]]</f>
        <v>D3 tips &amp; tricks v6.x | Interactive visualization in a web browser</v>
      </c>
      <c r="D946" t="str">
        <f>source_data[[#This Row],[concatenate]]</f>
        <v>book;data-viz;technology;d3js</v>
      </c>
      <c r="E946">
        <f>source_data[[#This Row],[tag_count]]</f>
        <v>4</v>
      </c>
      <c r="F946" t="str" cm="1">
        <f t="array" ref="F946:I946">_xlfn.TEXTSPLIT(Table5[[#This Row],[concatenate]],";")</f>
        <v>book</v>
      </c>
      <c r="G946" t="str">
        <v>data-viz</v>
      </c>
      <c r="H946" t="str">
        <v>technology</v>
      </c>
      <c r="I946" t="str">
        <v>d3js</v>
      </c>
      <c r="Q946">
        <f>IF(ISBLANK(F946),-1,COUNTIF(all_tags[],F946)-COUNTIF(all_tags[category],F946))</f>
        <v>1</v>
      </c>
      <c r="R946">
        <f>IF(ISBLANK(G946),-1,COUNTIF(all_tags[],G946)-COUNTIF(all_tags[category],G946))</f>
        <v>1</v>
      </c>
      <c r="S946">
        <f>IF(ISBLANK(H946),-1,COUNTIF(all_tags[],H946)-COUNTIF(all_tags[category],H946))</f>
        <v>1</v>
      </c>
      <c r="T946">
        <f>IF(ISBLANK(I946),-1,COUNTIF(all_tags[],I946)-COUNTIF(all_tags[category],I946))</f>
        <v>1</v>
      </c>
      <c r="U946">
        <f>IF(ISBLANK(J946),-1,COUNTIF(all_tags[],J946)-COUNTIF(all_tags[category],J946))</f>
        <v>-1</v>
      </c>
      <c r="V946">
        <f>IF(ISBLANK(K946),-1,COUNTIF(all_tags[],K946)-COUNTIF(all_tags[category],K946))</f>
        <v>-1</v>
      </c>
      <c r="W946">
        <f>IF(ISBLANK(L946),-1,COUNTIF(all_tags[],L946)-COUNTIF(all_tags[category],L946))</f>
        <v>-1</v>
      </c>
      <c r="X946">
        <f>IF(ISBLANK(M946),-1,COUNTIF(all_tags[],M946)-COUNTIF(all_tags[category],M946))</f>
        <v>-1</v>
      </c>
      <c r="Y946">
        <f>IF(ISBLANK(N946),-1,COUNTIF(all_tags[],N946)-COUNTIF(all_tags[category],N946))</f>
        <v>-1</v>
      </c>
      <c r="Z946">
        <f>IF(ISBLANK(O946),-1,COUNTIF(all_tags[],O946)-COUNTIF(all_tags[category],O946))</f>
        <v>-1</v>
      </c>
      <c r="AB946" t="str">
        <f>Table5[[#This Row],[link_id]]</f>
        <v>L01902</v>
      </c>
      <c r="AC946" s="5" t="str">
        <f>_xlfn.TEXTJOIN("#",TRUE,
IFERROR(VLOOKUP($F946,all_tags[format],1,FALSE),""),
IFERROR(VLOOKUP($G946,all_tags[format],1,FALSE),""),
IFERROR(VLOOKUP($H946,all_tags[format],1,FALSE),""),
IFERROR(VLOOKUP($I946,all_tags[format],1,FALSE),""),
IFERROR(VLOOKUP($J946,all_tags[format],1,FALSE),""),
IFERROR(VLOOKUP($K946,all_tags[format],1,FALSE),""),
IFERROR(VLOOKUP($L946,all_tags[format],1,FALSE),""),
IFERROR(VLOOKUP($M946,all_tags[format],1,FALSE),""),
IFERROR(VLOOKUP($N946,all_tags[format],1,FALSE),""),
IFERROR(VLOOKUP($O946,all_tags[format],1,FALSE),"")
)</f>
        <v>book</v>
      </c>
      <c r="AD946" s="5" t="str">
        <f>_xlfn.TEXTJOIN("#",TRUE,
IFERROR(VLOOKUP($F946,all_tags[type],1,FALSE),""),
IFERROR(VLOOKUP($G946,all_tags[type],1,FALSE),""),
IFERROR(VLOOKUP($H946,all_tags[type],1,FALSE),""),
IFERROR(VLOOKUP($I946,all_tags[type],1,FALSE),""),
IFERROR(VLOOKUP($J946,all_tags[type],1,FALSE),""),
IFERROR(VLOOKUP($K946,all_tags[type],1,FALSE),""),
IFERROR(VLOOKUP($L946,all_tags[type],1,FALSE),""),
IFERROR(VLOOKUP($M946,all_tags[type],1,FALSE),""),
IFERROR(VLOOKUP($N946,all_tags[type],1,FALSE),""),
IFERROR(VLOOKUP($O946,all_tags[type],1,FALSE),"")
)</f>
        <v/>
      </c>
      <c r="AE946" s="5" t="str">
        <f>_xlfn.TEXTJOIN("#",TRUE,
IFERROR(VLOOKUP($F946,all_tags[level],1,FALSE),""),
IFERROR(VLOOKUP($G946,all_tags[level],1,FALSE),""),
IFERROR(VLOOKUP($H946,all_tags[level],1,FALSE),""),
IFERROR(VLOOKUP($I946,all_tags[level],1,FALSE),""),
IFERROR(VLOOKUP($J946,all_tags[level],1,FALSE),""),
IFERROR(VLOOKUP($K946,all_tags[level],1,FALSE),""),
IFERROR(VLOOKUP($L946,all_tags[level],1,FALSE),""),
IFERROR(VLOOKUP($M946,all_tags[level],1,FALSE),""),
IFERROR(VLOOKUP($N946,all_tags[level],1,FALSE),""),
IFERROR(VLOOKUP($O946,all_tags[level],1,FALSE),"")
)</f>
        <v/>
      </c>
      <c r="AF946" s="5" t="str">
        <f>_xlfn.TEXTJOIN("#",TRUE,
IFERROR(VLOOKUP($F946,all_tags[style],1,FALSE),""),
IFERROR(VLOOKUP($G946,all_tags[style],1,FALSE),""),
IFERROR(VLOOKUP($H946,all_tags[style],1,FALSE),""),
IFERROR(VLOOKUP($I946,all_tags[style],1,FALSE),""),
IFERROR(VLOOKUP($J946,all_tags[style],1,FALSE),""),
IFERROR(VLOOKUP($K946,all_tags[style],1,FALSE),""),
IFERROR(VLOOKUP($L946,all_tags[style],1,FALSE),""),
IFERROR(VLOOKUP($M946,all_tags[style],1,FALSE),""),
IFERROR(VLOOKUP($N946,all_tags[style],1,FALSE),""),
IFERROR(VLOOKUP($O946,all_tags[style],1,FALSE),"")
)</f>
        <v/>
      </c>
      <c r="AG946" s="5" t="str">
        <f>_xlfn.TEXTJOIN("#",TRUE,
IFERROR(VLOOKUP($F946,all_tags[theme],1,FALSE),""),
IFERROR(VLOOKUP($G946,all_tags[theme],1,FALSE),""),
IFERROR(VLOOKUP($H946,all_tags[theme],1,FALSE),""),
IFERROR(VLOOKUP($I946,all_tags[theme],1,FALSE),""),
IFERROR(VLOOKUP($J946,all_tags[theme],1,FALSE),""),
IFERROR(VLOOKUP($K946,all_tags[theme],1,FALSE),""),
IFERROR(VLOOKUP($L946,all_tags[theme],1,FALSE),""),
IFERROR(VLOOKUP($M946,all_tags[theme],1,FALSE),""),
IFERROR(VLOOKUP($N946,all_tags[theme],1,FALSE),""),
IFERROR(VLOOKUP($O946,all_tags[theme],1,FALSE),"")
)</f>
        <v>data-viz</v>
      </c>
      <c r="AH946" s="5" t="str">
        <f>_xlfn.TEXTJOIN("#",TRUE,
IFERROR(VLOOKUP($F946,all_tags[topic],1,FALSE),""),
IFERROR(VLOOKUP($G946,all_tags[topic],1,FALSE),""),
IFERROR(VLOOKUP($H946,all_tags[topic],1,FALSE),""),
IFERROR(VLOOKUP($I946,all_tags[topic],1,FALSE),""),
IFERROR(VLOOKUP($J946,all_tags[topic],1,FALSE),""),
IFERROR(VLOOKUP($K946,all_tags[topic],1,FALSE),""),
IFERROR(VLOOKUP($L946,all_tags[topic],1,FALSE),""),
IFERROR(VLOOKUP($M946,all_tags[topic],1,FALSE),""),
IFERROR(VLOOKUP($N946,all_tags[topic],1,FALSE),""),
IFERROR(VLOOKUP($O946,all_tags[topic],1,FALSE),"")
)</f>
        <v>technology</v>
      </c>
      <c r="AI946" s="5" t="str">
        <f>_xlfn.TEXTJOIN("#",TRUE,
IFERROR(VLOOKUP($F946,all_tags[area],1,FALSE),""),
IFERROR(VLOOKUP($G946,all_tags[area],1,FALSE),""),
IFERROR(VLOOKUP($H946,all_tags[area],1,FALSE),""),
IFERROR(VLOOKUP($I946,all_tags[area],1,FALSE),""),
IFERROR(VLOOKUP($J946,all_tags[area],1,FALSE),""),
IFERROR(VLOOKUP($K946,all_tags[area],1,FALSE),""),
IFERROR(VLOOKUP($L946,all_tags[area],1,FALSE),""),
IFERROR(VLOOKUP($M946,all_tags[area],1,FALSE),""),
IFERROR(VLOOKUP($N946,all_tags[area],1,FALSE),""),
IFERROR(VLOOKUP($O946,all_tags[area],1,FALSE),"")
)</f>
        <v/>
      </c>
      <c r="AJ946" s="5" t="str">
        <f>_xlfn.TEXTJOIN("#",TRUE,
IFERROR(VLOOKUP($F946,all_tags[technology],1,FALSE),""),
IFERROR(VLOOKUP($G946,all_tags[technology],1,FALSE),""),
IFERROR(VLOOKUP($H946,all_tags[technology],1,FALSE),""),
IFERROR(VLOOKUP($I946,all_tags[technology],1,FALSE),""),
IFERROR(VLOOKUP($J946,all_tags[technology],1,FALSE),""),
IFERROR(VLOOKUP($K946,all_tags[technology],1,FALSE),""),
IFERROR(VLOOKUP($L946,all_tags[technology],1,FALSE),""),
IFERROR(VLOOKUP($M946,all_tags[technology],1,FALSE),""),
IFERROR(VLOOKUP($N946,all_tags[technology],1,FALSE),""),
IFERROR(VLOOKUP($O946,all_tags[technology],1,FALSE),"")
)</f>
        <v>d3js</v>
      </c>
      <c r="AK946" s="5" t="str">
        <f>_xlfn.TEXTJOIN("#",TRUE,
IFERROR(VLOOKUP($F946,all_tags[other],1,FALSE),""),
IFERROR(VLOOKUP($G946,all_tags[other],1,FALSE),""),
IFERROR(VLOOKUP($H946,all_tags[other],1,FALSE),""),
IFERROR(VLOOKUP($I946,all_tags[other],1,FALSE),""),
IFERROR(VLOOKUP($J946,all_tags[other],1,FALSE),""),
IFERROR(VLOOKUP($K946,all_tags[other],1,FALSE),""),
IFERROR(VLOOKUP($L946,all_tags[other],1,FALSE),""),
IFERROR(VLOOKUP($M946,all_tags[other],1,FALSE),""),
IFERROR(VLOOKUP($N946,all_tags[other],1,FALSE),""),
IFERROR(VLOOKUP($O946,all_tags[other],1,FALSE),"")
)</f>
        <v/>
      </c>
      <c r="AL946" t="str">
        <f t="shared" si="14"/>
        <v>book;data-viz;technology;d3js</v>
      </c>
    </row>
    <row r="947" spans="1:38" ht="45" x14ac:dyDescent="0.25">
      <c r="A947" t="str">
        <f>source_data[[#This Row],[link_id]]</f>
        <v>L01906</v>
      </c>
      <c r="B947" t="str">
        <f>source_data[[#This Row],[link]]</f>
        <v>https://theathletic.com/2370243/2021/02/07/how-has-your-clubs-manager-used-their-premier-league-squad/</v>
      </c>
      <c r="C947" t="str">
        <f>source_data[[#This Row],[article_title]]</f>
        <v>How has your club’s manager used their Premier League squad?</v>
      </c>
      <c r="D947" t="str">
        <f>source_data[[#This Row],[concatenate]]</f>
        <v>post;example;data-analysis;data-viz;inspiration</v>
      </c>
      <c r="E947">
        <f>source_data[[#This Row],[tag_count]]</f>
        <v>4</v>
      </c>
      <c r="F947" t="str" cm="1">
        <f t="array" ref="F947:J947">_xlfn.TEXTSPLIT(Table5[[#This Row],[concatenate]],";")</f>
        <v>post</v>
      </c>
      <c r="G947" t="str">
        <v>example</v>
      </c>
      <c r="H947" t="str">
        <v>data-analysis</v>
      </c>
      <c r="I947" t="str">
        <v>data-viz</v>
      </c>
      <c r="J947" t="str">
        <v>inspiration</v>
      </c>
      <c r="Q947">
        <f>IF(ISBLANK(F947),-1,COUNTIF(all_tags[],F947)-COUNTIF(all_tags[category],F947))</f>
        <v>1</v>
      </c>
      <c r="R947">
        <f>IF(ISBLANK(G947),-1,COUNTIF(all_tags[],G947)-COUNTIF(all_tags[category],G947))</f>
        <v>1</v>
      </c>
      <c r="S947">
        <f>IF(ISBLANK(H947),-1,COUNTIF(all_tags[],H947)-COUNTIF(all_tags[category],H947))</f>
        <v>1</v>
      </c>
      <c r="T947">
        <f>IF(ISBLANK(I947),-1,COUNTIF(all_tags[],I947)-COUNTIF(all_tags[category],I947))</f>
        <v>1</v>
      </c>
      <c r="U947">
        <f>IF(ISBLANK(J947),-1,COUNTIF(all_tags[],J947)-COUNTIF(all_tags[category],J947))</f>
        <v>1</v>
      </c>
      <c r="V947">
        <f>IF(ISBLANK(K947),-1,COUNTIF(all_tags[],K947)-COUNTIF(all_tags[category],K947))</f>
        <v>-1</v>
      </c>
      <c r="W947">
        <f>IF(ISBLANK(L947),-1,COUNTIF(all_tags[],L947)-COUNTIF(all_tags[category],L947))</f>
        <v>-1</v>
      </c>
      <c r="X947">
        <f>IF(ISBLANK(M947),-1,COUNTIF(all_tags[],M947)-COUNTIF(all_tags[category],M947))</f>
        <v>-1</v>
      </c>
      <c r="Y947">
        <f>IF(ISBLANK(N947),-1,COUNTIF(all_tags[],N947)-COUNTIF(all_tags[category],N947))</f>
        <v>-1</v>
      </c>
      <c r="Z947">
        <f>IF(ISBLANK(O947),-1,COUNTIF(all_tags[],O947)-COUNTIF(all_tags[category],O947))</f>
        <v>-1</v>
      </c>
      <c r="AB947" t="str">
        <f>Table5[[#This Row],[link_id]]</f>
        <v>L01906</v>
      </c>
      <c r="AC947" s="5" t="str">
        <f>_xlfn.TEXTJOIN("#",TRUE,
IFERROR(VLOOKUP($F947,all_tags[format],1,FALSE),""),
IFERROR(VLOOKUP($G947,all_tags[format],1,FALSE),""),
IFERROR(VLOOKUP($H947,all_tags[format],1,FALSE),""),
IFERROR(VLOOKUP($I947,all_tags[format],1,FALSE),""),
IFERROR(VLOOKUP($J947,all_tags[format],1,FALSE),""),
IFERROR(VLOOKUP($K947,all_tags[format],1,FALSE),""),
IFERROR(VLOOKUP($L947,all_tags[format],1,FALSE),""),
IFERROR(VLOOKUP($M947,all_tags[format],1,FALSE),""),
IFERROR(VLOOKUP($N947,all_tags[format],1,FALSE),""),
IFERROR(VLOOKUP($O947,all_tags[format],1,FALSE),"")
)</f>
        <v>post</v>
      </c>
      <c r="AD947" s="5" t="str">
        <f>_xlfn.TEXTJOIN("#",TRUE,
IFERROR(VLOOKUP($F947,all_tags[type],1,FALSE),""),
IFERROR(VLOOKUP($G947,all_tags[type],1,FALSE),""),
IFERROR(VLOOKUP($H947,all_tags[type],1,FALSE),""),
IFERROR(VLOOKUP($I947,all_tags[type],1,FALSE),""),
IFERROR(VLOOKUP($J947,all_tags[type],1,FALSE),""),
IFERROR(VLOOKUP($K947,all_tags[type],1,FALSE),""),
IFERROR(VLOOKUP($L947,all_tags[type],1,FALSE),""),
IFERROR(VLOOKUP($M947,all_tags[type],1,FALSE),""),
IFERROR(VLOOKUP($N947,all_tags[type],1,FALSE),""),
IFERROR(VLOOKUP($O947,all_tags[type],1,FALSE),"")
)</f>
        <v/>
      </c>
      <c r="AE947" s="5" t="str">
        <f>_xlfn.TEXTJOIN("#",TRUE,
IFERROR(VLOOKUP($F947,all_tags[level],1,FALSE),""),
IFERROR(VLOOKUP($G947,all_tags[level],1,FALSE),""),
IFERROR(VLOOKUP($H947,all_tags[level],1,FALSE),""),
IFERROR(VLOOKUP($I947,all_tags[level],1,FALSE),""),
IFERROR(VLOOKUP($J947,all_tags[level],1,FALSE),""),
IFERROR(VLOOKUP($K947,all_tags[level],1,FALSE),""),
IFERROR(VLOOKUP($L947,all_tags[level],1,FALSE),""),
IFERROR(VLOOKUP($M947,all_tags[level],1,FALSE),""),
IFERROR(VLOOKUP($N947,all_tags[level],1,FALSE),""),
IFERROR(VLOOKUP($O947,all_tags[level],1,FALSE),"")
)</f>
        <v>example</v>
      </c>
      <c r="AF947" s="5" t="str">
        <f>_xlfn.TEXTJOIN("#",TRUE,
IFERROR(VLOOKUP($F947,all_tags[style],1,FALSE),""),
IFERROR(VLOOKUP($G947,all_tags[style],1,FALSE),""),
IFERROR(VLOOKUP($H947,all_tags[style],1,FALSE),""),
IFERROR(VLOOKUP($I947,all_tags[style],1,FALSE),""),
IFERROR(VLOOKUP($J947,all_tags[style],1,FALSE),""),
IFERROR(VLOOKUP($K947,all_tags[style],1,FALSE),""),
IFERROR(VLOOKUP($L947,all_tags[style],1,FALSE),""),
IFERROR(VLOOKUP($M947,all_tags[style],1,FALSE),""),
IFERROR(VLOOKUP($N947,all_tags[style],1,FALSE),""),
IFERROR(VLOOKUP($O947,all_tags[style],1,FALSE),"")
)</f>
        <v/>
      </c>
      <c r="AG947" s="5" t="str">
        <f>_xlfn.TEXTJOIN("#",TRUE,
IFERROR(VLOOKUP($F947,all_tags[theme],1,FALSE),""),
IFERROR(VLOOKUP($G947,all_tags[theme],1,FALSE),""),
IFERROR(VLOOKUP($H947,all_tags[theme],1,FALSE),""),
IFERROR(VLOOKUP($I947,all_tags[theme],1,FALSE),""),
IFERROR(VLOOKUP($J947,all_tags[theme],1,FALSE),""),
IFERROR(VLOOKUP($K947,all_tags[theme],1,FALSE),""),
IFERROR(VLOOKUP($L947,all_tags[theme],1,FALSE),""),
IFERROR(VLOOKUP($M947,all_tags[theme],1,FALSE),""),
IFERROR(VLOOKUP($N947,all_tags[theme],1,FALSE),""),
IFERROR(VLOOKUP($O947,all_tags[theme],1,FALSE),"")
)</f>
        <v>data-analysis#data-viz</v>
      </c>
      <c r="AH947" s="5" t="str">
        <f>_xlfn.TEXTJOIN("#",TRUE,
IFERROR(VLOOKUP($F947,all_tags[topic],1,FALSE),""),
IFERROR(VLOOKUP($G947,all_tags[topic],1,FALSE),""),
IFERROR(VLOOKUP($H947,all_tags[topic],1,FALSE),""),
IFERROR(VLOOKUP($I947,all_tags[topic],1,FALSE),""),
IFERROR(VLOOKUP($J947,all_tags[topic],1,FALSE),""),
IFERROR(VLOOKUP($K947,all_tags[topic],1,FALSE),""),
IFERROR(VLOOKUP($L947,all_tags[topic],1,FALSE),""),
IFERROR(VLOOKUP($M947,all_tags[topic],1,FALSE),""),
IFERROR(VLOOKUP($N947,all_tags[topic],1,FALSE),""),
IFERROR(VLOOKUP($O947,all_tags[topic],1,FALSE),"")
)</f>
        <v/>
      </c>
      <c r="AI947" s="5" t="str">
        <f>_xlfn.TEXTJOIN("#",TRUE,
IFERROR(VLOOKUP($F947,all_tags[area],1,FALSE),""),
IFERROR(VLOOKUP($G947,all_tags[area],1,FALSE),""),
IFERROR(VLOOKUP($H947,all_tags[area],1,FALSE),""),
IFERROR(VLOOKUP($I947,all_tags[area],1,FALSE),""),
IFERROR(VLOOKUP($J947,all_tags[area],1,FALSE),""),
IFERROR(VLOOKUP($K947,all_tags[area],1,FALSE),""),
IFERROR(VLOOKUP($L947,all_tags[area],1,FALSE),""),
IFERROR(VLOOKUP($M947,all_tags[area],1,FALSE),""),
IFERROR(VLOOKUP($N947,all_tags[area],1,FALSE),""),
IFERROR(VLOOKUP($O947,all_tags[area],1,FALSE),"")
)</f>
        <v/>
      </c>
      <c r="AJ947" s="5" t="str">
        <f>_xlfn.TEXTJOIN("#",TRUE,
IFERROR(VLOOKUP($F947,all_tags[technology],1,FALSE),""),
IFERROR(VLOOKUP($G947,all_tags[technology],1,FALSE),""),
IFERROR(VLOOKUP($H947,all_tags[technology],1,FALSE),""),
IFERROR(VLOOKUP($I947,all_tags[technology],1,FALSE),""),
IFERROR(VLOOKUP($J947,all_tags[technology],1,FALSE),""),
IFERROR(VLOOKUP($K947,all_tags[technology],1,FALSE),""),
IFERROR(VLOOKUP($L947,all_tags[technology],1,FALSE),""),
IFERROR(VLOOKUP($M947,all_tags[technology],1,FALSE),""),
IFERROR(VLOOKUP($N947,all_tags[technology],1,FALSE),""),
IFERROR(VLOOKUP($O947,all_tags[technology],1,FALSE),"")
)</f>
        <v/>
      </c>
      <c r="AK947" s="5" t="str">
        <f>_xlfn.TEXTJOIN("#",TRUE,
IFERROR(VLOOKUP($F947,all_tags[other],1,FALSE),""),
IFERROR(VLOOKUP($G947,all_tags[other],1,FALSE),""),
IFERROR(VLOOKUP($H947,all_tags[other],1,FALSE),""),
IFERROR(VLOOKUP($I947,all_tags[other],1,FALSE),""),
IFERROR(VLOOKUP($J947,all_tags[other],1,FALSE),""),
IFERROR(VLOOKUP($K947,all_tags[other],1,FALSE),""),
IFERROR(VLOOKUP($L947,all_tags[other],1,FALSE),""),
IFERROR(VLOOKUP($M947,all_tags[other],1,FALSE),""),
IFERROR(VLOOKUP($N947,all_tags[other],1,FALSE),""),
IFERROR(VLOOKUP($O947,all_tags[other],1,FALSE),"")
)</f>
        <v>inspiration</v>
      </c>
      <c r="AL947" t="str">
        <f t="shared" si="14"/>
        <v>post;example;data-analysis;data-viz;inspiration</v>
      </c>
    </row>
    <row r="948" spans="1:38" x14ac:dyDescent="0.25">
      <c r="A948" t="str">
        <f>source_data[[#This Row],[link_id]]</f>
        <v>L01908</v>
      </c>
      <c r="B948" t="str">
        <f>source_data[[#This Row],[link]]</f>
        <v>https://thenewstack.io/microsoft-excel-becomes-a-programming-language/</v>
      </c>
      <c r="C948" t="str">
        <f>source_data[[#This Row],[article_title]]</f>
        <v>Microsoft Excel Becomes a Proper Programming Language</v>
      </c>
      <c r="D948" t="str">
        <f>source_data[[#This Row],[concatenate]]</f>
        <v>article;development</v>
      </c>
      <c r="E948">
        <f>source_data[[#This Row],[tag_count]]</f>
        <v>3</v>
      </c>
      <c r="F948" t="str" cm="1">
        <f t="array" ref="F948:G948">_xlfn.TEXTSPLIT(Table5[[#This Row],[concatenate]],";")</f>
        <v>article</v>
      </c>
      <c r="G948" t="str">
        <v>development</v>
      </c>
      <c r="Q948">
        <f>IF(ISBLANK(F948),-1,COUNTIF(all_tags[],F948)-COUNTIF(all_tags[category],F948))</f>
        <v>1</v>
      </c>
      <c r="R948">
        <f>IF(ISBLANK(G948),-1,COUNTIF(all_tags[],G948)-COUNTIF(all_tags[category],G948))</f>
        <v>1</v>
      </c>
      <c r="S948">
        <f>IF(ISBLANK(H948),-1,COUNTIF(all_tags[],H948)-COUNTIF(all_tags[category],H948))</f>
        <v>-1</v>
      </c>
      <c r="T948">
        <f>IF(ISBLANK(I948),-1,COUNTIF(all_tags[],I948)-COUNTIF(all_tags[category],I948))</f>
        <v>-1</v>
      </c>
      <c r="U948">
        <f>IF(ISBLANK(J948),-1,COUNTIF(all_tags[],J948)-COUNTIF(all_tags[category],J948))</f>
        <v>-1</v>
      </c>
      <c r="V948">
        <f>IF(ISBLANK(K948),-1,COUNTIF(all_tags[],K948)-COUNTIF(all_tags[category],K948))</f>
        <v>-1</v>
      </c>
      <c r="W948">
        <f>IF(ISBLANK(L948),-1,COUNTIF(all_tags[],L948)-COUNTIF(all_tags[category],L948))</f>
        <v>-1</v>
      </c>
      <c r="X948">
        <f>IF(ISBLANK(M948),-1,COUNTIF(all_tags[],M948)-COUNTIF(all_tags[category],M948))</f>
        <v>-1</v>
      </c>
      <c r="Y948">
        <f>IF(ISBLANK(N948),-1,COUNTIF(all_tags[],N948)-COUNTIF(all_tags[category],N948))</f>
        <v>-1</v>
      </c>
      <c r="Z948">
        <f>IF(ISBLANK(O948),-1,COUNTIF(all_tags[],O948)-COUNTIF(all_tags[category],O948))</f>
        <v>-1</v>
      </c>
      <c r="AB948" t="str">
        <f>Table5[[#This Row],[link_id]]</f>
        <v>L01908</v>
      </c>
      <c r="AC948" s="5" t="str">
        <f>_xlfn.TEXTJOIN("#",TRUE,
IFERROR(VLOOKUP($F948,all_tags[format],1,FALSE),""),
IFERROR(VLOOKUP($G948,all_tags[format],1,FALSE),""),
IFERROR(VLOOKUP($H948,all_tags[format],1,FALSE),""),
IFERROR(VLOOKUP($I948,all_tags[format],1,FALSE),""),
IFERROR(VLOOKUP($J948,all_tags[format],1,FALSE),""),
IFERROR(VLOOKUP($K948,all_tags[format],1,FALSE),""),
IFERROR(VLOOKUP($L948,all_tags[format],1,FALSE),""),
IFERROR(VLOOKUP($M948,all_tags[format],1,FALSE),""),
IFERROR(VLOOKUP($N948,all_tags[format],1,FALSE),""),
IFERROR(VLOOKUP($O948,all_tags[format],1,FALSE),"")
)</f>
        <v>article</v>
      </c>
      <c r="AD948" s="5" t="str">
        <f>_xlfn.TEXTJOIN("#",TRUE,
IFERROR(VLOOKUP($F948,all_tags[type],1,FALSE),""),
IFERROR(VLOOKUP($G948,all_tags[type],1,FALSE),""),
IFERROR(VLOOKUP($H948,all_tags[type],1,FALSE),""),
IFERROR(VLOOKUP($I948,all_tags[type],1,FALSE),""),
IFERROR(VLOOKUP($J948,all_tags[type],1,FALSE),""),
IFERROR(VLOOKUP($K948,all_tags[type],1,FALSE),""),
IFERROR(VLOOKUP($L948,all_tags[type],1,FALSE),""),
IFERROR(VLOOKUP($M948,all_tags[type],1,FALSE),""),
IFERROR(VLOOKUP($N948,all_tags[type],1,FALSE),""),
IFERROR(VLOOKUP($O948,all_tags[type],1,FALSE),"")
)</f>
        <v/>
      </c>
      <c r="AE948" s="5" t="str">
        <f>_xlfn.TEXTJOIN("#",TRUE,
IFERROR(VLOOKUP($F948,all_tags[level],1,FALSE),""),
IFERROR(VLOOKUP($G948,all_tags[level],1,FALSE),""),
IFERROR(VLOOKUP($H948,all_tags[level],1,FALSE),""),
IFERROR(VLOOKUP($I948,all_tags[level],1,FALSE),""),
IFERROR(VLOOKUP($J948,all_tags[level],1,FALSE),""),
IFERROR(VLOOKUP($K948,all_tags[level],1,FALSE),""),
IFERROR(VLOOKUP($L948,all_tags[level],1,FALSE),""),
IFERROR(VLOOKUP($M948,all_tags[level],1,FALSE),""),
IFERROR(VLOOKUP($N948,all_tags[level],1,FALSE),""),
IFERROR(VLOOKUP($O948,all_tags[level],1,FALSE),"")
)</f>
        <v/>
      </c>
      <c r="AF948" s="5" t="str">
        <f>_xlfn.TEXTJOIN("#",TRUE,
IFERROR(VLOOKUP($F948,all_tags[style],1,FALSE),""),
IFERROR(VLOOKUP($G948,all_tags[style],1,FALSE),""),
IFERROR(VLOOKUP($H948,all_tags[style],1,FALSE),""),
IFERROR(VLOOKUP($I948,all_tags[style],1,FALSE),""),
IFERROR(VLOOKUP($J948,all_tags[style],1,FALSE),""),
IFERROR(VLOOKUP($K948,all_tags[style],1,FALSE),""),
IFERROR(VLOOKUP($L948,all_tags[style],1,FALSE),""),
IFERROR(VLOOKUP($M948,all_tags[style],1,FALSE),""),
IFERROR(VLOOKUP($N948,all_tags[style],1,FALSE),""),
IFERROR(VLOOKUP($O948,all_tags[style],1,FALSE),"")
)</f>
        <v/>
      </c>
      <c r="AG948" s="5" t="str">
        <f>_xlfn.TEXTJOIN("#",TRUE,
IFERROR(VLOOKUP($F948,all_tags[theme],1,FALSE),""),
IFERROR(VLOOKUP($G948,all_tags[theme],1,FALSE),""),
IFERROR(VLOOKUP($H948,all_tags[theme],1,FALSE),""),
IFERROR(VLOOKUP($I948,all_tags[theme],1,FALSE),""),
IFERROR(VLOOKUP($J948,all_tags[theme],1,FALSE),""),
IFERROR(VLOOKUP($K948,all_tags[theme],1,FALSE),""),
IFERROR(VLOOKUP($L948,all_tags[theme],1,FALSE),""),
IFERROR(VLOOKUP($M948,all_tags[theme],1,FALSE),""),
IFERROR(VLOOKUP($N948,all_tags[theme],1,FALSE),""),
IFERROR(VLOOKUP($O948,all_tags[theme],1,FALSE),"")
)</f>
        <v/>
      </c>
      <c r="AH948" s="5" t="str">
        <f>_xlfn.TEXTJOIN("#",TRUE,
IFERROR(VLOOKUP($F948,all_tags[topic],1,FALSE),""),
IFERROR(VLOOKUP($G948,all_tags[topic],1,FALSE),""),
IFERROR(VLOOKUP($H948,all_tags[topic],1,FALSE),""),
IFERROR(VLOOKUP($I948,all_tags[topic],1,FALSE),""),
IFERROR(VLOOKUP($J948,all_tags[topic],1,FALSE),""),
IFERROR(VLOOKUP($K948,all_tags[topic],1,FALSE),""),
IFERROR(VLOOKUP($L948,all_tags[topic],1,FALSE),""),
IFERROR(VLOOKUP($M948,all_tags[topic],1,FALSE),""),
IFERROR(VLOOKUP($N948,all_tags[topic],1,FALSE),""),
IFERROR(VLOOKUP($O948,all_tags[topic],1,FALSE),"")
)</f>
        <v/>
      </c>
      <c r="AI948" s="5" t="str">
        <f>_xlfn.TEXTJOIN("#",TRUE,
IFERROR(VLOOKUP($F948,all_tags[area],1,FALSE),""),
IFERROR(VLOOKUP($G948,all_tags[area],1,FALSE),""),
IFERROR(VLOOKUP($H948,all_tags[area],1,FALSE),""),
IFERROR(VLOOKUP($I948,all_tags[area],1,FALSE),""),
IFERROR(VLOOKUP($J948,all_tags[area],1,FALSE),""),
IFERROR(VLOOKUP($K948,all_tags[area],1,FALSE),""),
IFERROR(VLOOKUP($L948,all_tags[area],1,FALSE),""),
IFERROR(VLOOKUP($M948,all_tags[area],1,FALSE),""),
IFERROR(VLOOKUP($N948,all_tags[area],1,FALSE),""),
IFERROR(VLOOKUP($O948,all_tags[area],1,FALSE),"")
)</f>
        <v>development</v>
      </c>
      <c r="AJ948" s="5" t="str">
        <f>_xlfn.TEXTJOIN("#",TRUE,
IFERROR(VLOOKUP($F948,all_tags[technology],1,FALSE),""),
IFERROR(VLOOKUP($G948,all_tags[technology],1,FALSE),""),
IFERROR(VLOOKUP($H948,all_tags[technology],1,FALSE),""),
IFERROR(VLOOKUP($I948,all_tags[technology],1,FALSE),""),
IFERROR(VLOOKUP($J948,all_tags[technology],1,FALSE),""),
IFERROR(VLOOKUP($K948,all_tags[technology],1,FALSE),""),
IFERROR(VLOOKUP($L948,all_tags[technology],1,FALSE),""),
IFERROR(VLOOKUP($M948,all_tags[technology],1,FALSE),""),
IFERROR(VLOOKUP($N948,all_tags[technology],1,FALSE),""),
IFERROR(VLOOKUP($O948,all_tags[technology],1,FALSE),"")
)</f>
        <v/>
      </c>
      <c r="AK948" s="5" t="str">
        <f>_xlfn.TEXTJOIN("#",TRUE,
IFERROR(VLOOKUP($F948,all_tags[other],1,FALSE),""),
IFERROR(VLOOKUP($G948,all_tags[other],1,FALSE),""),
IFERROR(VLOOKUP($H948,all_tags[other],1,FALSE),""),
IFERROR(VLOOKUP($I948,all_tags[other],1,FALSE),""),
IFERROR(VLOOKUP($J948,all_tags[other],1,FALSE),""),
IFERROR(VLOOKUP($K948,all_tags[other],1,FALSE),""),
IFERROR(VLOOKUP($L948,all_tags[other],1,FALSE),""),
IFERROR(VLOOKUP($M948,all_tags[other],1,FALSE),""),
IFERROR(VLOOKUP($N948,all_tags[other],1,FALSE),""),
IFERROR(VLOOKUP($O948,all_tags[other],1,FALSE),"")
)</f>
        <v/>
      </c>
      <c r="AL948" t="str">
        <f t="shared" si="14"/>
        <v>article;development</v>
      </c>
    </row>
    <row r="949" spans="1:38" x14ac:dyDescent="0.25">
      <c r="A949" t="str">
        <f>source_data[[#This Row],[link_id]]</f>
        <v>L01909</v>
      </c>
      <c r="B949" t="str">
        <f>source_data[[#This Row],[link]]</f>
        <v>http://www.chartjs.org/</v>
      </c>
      <c r="C949" t="str">
        <f>source_data[[#This Row],[article_title]]</f>
        <v>Simple yet flexible JavaScript charting library for the modern web</v>
      </c>
      <c r="D949" t="str">
        <f>source_data[[#This Row],[concatenate]]</f>
        <v>app;data-viz;tool;technology;javascript;open-source</v>
      </c>
      <c r="E949">
        <f>source_data[[#This Row],[tag_count]]</f>
        <v>5</v>
      </c>
      <c r="F949" t="str" cm="1">
        <f t="array" ref="F949:K949">_xlfn.TEXTSPLIT(Table5[[#This Row],[concatenate]],";")</f>
        <v>app</v>
      </c>
      <c r="G949" t="str">
        <v>data-viz</v>
      </c>
      <c r="H949" t="str">
        <v>tool</v>
      </c>
      <c r="I949" t="str">
        <v>technology</v>
      </c>
      <c r="J949" t="str">
        <v>javascript</v>
      </c>
      <c r="K949" t="str">
        <v>open-source</v>
      </c>
      <c r="Q949">
        <f>IF(ISBLANK(F949),-1,COUNTIF(all_tags[],F949)-COUNTIF(all_tags[category],F949))</f>
        <v>1</v>
      </c>
      <c r="R949">
        <f>IF(ISBLANK(G949),-1,COUNTIF(all_tags[],G949)-COUNTIF(all_tags[category],G949))</f>
        <v>1</v>
      </c>
      <c r="S949">
        <f>IF(ISBLANK(H949),-1,COUNTIF(all_tags[],H949)-COUNTIF(all_tags[category],H949))</f>
        <v>1</v>
      </c>
      <c r="T949">
        <f>IF(ISBLANK(I949),-1,COUNTIF(all_tags[],I949)-COUNTIF(all_tags[category],I949))</f>
        <v>1</v>
      </c>
      <c r="U949">
        <f>IF(ISBLANK(J949),-1,COUNTIF(all_tags[],J949)-COUNTIF(all_tags[category],J949))</f>
        <v>1</v>
      </c>
      <c r="V949">
        <f>IF(ISBLANK(K949),-1,COUNTIF(all_tags[],K949)-COUNTIF(all_tags[category],K949))</f>
        <v>1</v>
      </c>
      <c r="W949">
        <f>IF(ISBLANK(L949),-1,COUNTIF(all_tags[],L949)-COUNTIF(all_tags[category],L949))</f>
        <v>-1</v>
      </c>
      <c r="X949">
        <f>IF(ISBLANK(M949),-1,COUNTIF(all_tags[],M949)-COUNTIF(all_tags[category],M949))</f>
        <v>-1</v>
      </c>
      <c r="Y949">
        <f>IF(ISBLANK(N949),-1,COUNTIF(all_tags[],N949)-COUNTIF(all_tags[category],N949))</f>
        <v>-1</v>
      </c>
      <c r="Z949">
        <f>IF(ISBLANK(O949),-1,COUNTIF(all_tags[],O949)-COUNTIF(all_tags[category],O949))</f>
        <v>-1</v>
      </c>
      <c r="AB949" t="str">
        <f>Table5[[#This Row],[link_id]]</f>
        <v>L01909</v>
      </c>
      <c r="AC949" s="5" t="str">
        <f>_xlfn.TEXTJOIN("#",TRUE,
IFERROR(VLOOKUP($F949,all_tags[format],1,FALSE),""),
IFERROR(VLOOKUP($G949,all_tags[format],1,FALSE),""),
IFERROR(VLOOKUP($H949,all_tags[format],1,FALSE),""),
IFERROR(VLOOKUP($I949,all_tags[format],1,FALSE),""),
IFERROR(VLOOKUP($J949,all_tags[format],1,FALSE),""),
IFERROR(VLOOKUP($K949,all_tags[format],1,FALSE),""),
IFERROR(VLOOKUP($L949,all_tags[format],1,FALSE),""),
IFERROR(VLOOKUP($M949,all_tags[format],1,FALSE),""),
IFERROR(VLOOKUP($N949,all_tags[format],1,FALSE),""),
IFERROR(VLOOKUP($O949,all_tags[format],1,FALSE),"")
)</f>
        <v>app</v>
      </c>
      <c r="AD949" s="5" t="str">
        <f>_xlfn.TEXTJOIN("#",TRUE,
IFERROR(VLOOKUP($F949,all_tags[type],1,FALSE),""),
IFERROR(VLOOKUP($G949,all_tags[type],1,FALSE),""),
IFERROR(VLOOKUP($H949,all_tags[type],1,FALSE),""),
IFERROR(VLOOKUP($I949,all_tags[type],1,FALSE),""),
IFERROR(VLOOKUP($J949,all_tags[type],1,FALSE),""),
IFERROR(VLOOKUP($K949,all_tags[type],1,FALSE),""),
IFERROR(VLOOKUP($L949,all_tags[type],1,FALSE),""),
IFERROR(VLOOKUP($M949,all_tags[type],1,FALSE),""),
IFERROR(VLOOKUP($N949,all_tags[type],1,FALSE),""),
IFERROR(VLOOKUP($O949,all_tags[type],1,FALSE),"")
)</f>
        <v/>
      </c>
      <c r="AE949" s="5" t="str">
        <f>_xlfn.TEXTJOIN("#",TRUE,
IFERROR(VLOOKUP($F949,all_tags[level],1,FALSE),""),
IFERROR(VLOOKUP($G949,all_tags[level],1,FALSE),""),
IFERROR(VLOOKUP($H949,all_tags[level],1,FALSE),""),
IFERROR(VLOOKUP($I949,all_tags[level],1,FALSE),""),
IFERROR(VLOOKUP($J949,all_tags[level],1,FALSE),""),
IFERROR(VLOOKUP($K949,all_tags[level],1,FALSE),""),
IFERROR(VLOOKUP($L949,all_tags[level],1,FALSE),""),
IFERROR(VLOOKUP($M949,all_tags[level],1,FALSE),""),
IFERROR(VLOOKUP($N949,all_tags[level],1,FALSE),""),
IFERROR(VLOOKUP($O949,all_tags[level],1,FALSE),"")
)</f>
        <v/>
      </c>
      <c r="AF949" s="5" t="str">
        <f>_xlfn.TEXTJOIN("#",TRUE,
IFERROR(VLOOKUP($F949,all_tags[style],1,FALSE),""),
IFERROR(VLOOKUP($G949,all_tags[style],1,FALSE),""),
IFERROR(VLOOKUP($H949,all_tags[style],1,FALSE),""),
IFERROR(VLOOKUP($I949,all_tags[style],1,FALSE),""),
IFERROR(VLOOKUP($J949,all_tags[style],1,FALSE),""),
IFERROR(VLOOKUP($K949,all_tags[style],1,FALSE),""),
IFERROR(VLOOKUP($L949,all_tags[style],1,FALSE),""),
IFERROR(VLOOKUP($M949,all_tags[style],1,FALSE),""),
IFERROR(VLOOKUP($N949,all_tags[style],1,FALSE),""),
IFERROR(VLOOKUP($O949,all_tags[style],1,FALSE),"")
)</f>
        <v/>
      </c>
      <c r="AG949" s="5" t="str">
        <f>_xlfn.TEXTJOIN("#",TRUE,
IFERROR(VLOOKUP($F949,all_tags[theme],1,FALSE),""),
IFERROR(VLOOKUP($G949,all_tags[theme],1,FALSE),""),
IFERROR(VLOOKUP($H949,all_tags[theme],1,FALSE),""),
IFERROR(VLOOKUP($I949,all_tags[theme],1,FALSE),""),
IFERROR(VLOOKUP($J949,all_tags[theme],1,FALSE),""),
IFERROR(VLOOKUP($K949,all_tags[theme],1,FALSE),""),
IFERROR(VLOOKUP($L949,all_tags[theme],1,FALSE),""),
IFERROR(VLOOKUP($M949,all_tags[theme],1,FALSE),""),
IFERROR(VLOOKUP($N949,all_tags[theme],1,FALSE),""),
IFERROR(VLOOKUP($O949,all_tags[theme],1,FALSE),"")
)</f>
        <v>data-viz</v>
      </c>
      <c r="AH949" s="5" t="str">
        <f>_xlfn.TEXTJOIN("#",TRUE,
IFERROR(VLOOKUP($F949,all_tags[topic],1,FALSE),""),
IFERROR(VLOOKUP($G949,all_tags[topic],1,FALSE),""),
IFERROR(VLOOKUP($H949,all_tags[topic],1,FALSE),""),
IFERROR(VLOOKUP($I949,all_tags[topic],1,FALSE),""),
IFERROR(VLOOKUP($J949,all_tags[topic],1,FALSE),""),
IFERROR(VLOOKUP($K949,all_tags[topic],1,FALSE),""),
IFERROR(VLOOKUP($L949,all_tags[topic],1,FALSE),""),
IFERROR(VLOOKUP($M949,all_tags[topic],1,FALSE),""),
IFERROR(VLOOKUP($N949,all_tags[topic],1,FALSE),""),
IFERROR(VLOOKUP($O949,all_tags[topic],1,FALSE),"")
)</f>
        <v>tool#technology</v>
      </c>
      <c r="AI949" s="5" t="str">
        <f>_xlfn.TEXTJOIN("#",TRUE,
IFERROR(VLOOKUP($F949,all_tags[area],1,FALSE),""),
IFERROR(VLOOKUP($G949,all_tags[area],1,FALSE),""),
IFERROR(VLOOKUP($H949,all_tags[area],1,FALSE),""),
IFERROR(VLOOKUP($I949,all_tags[area],1,FALSE),""),
IFERROR(VLOOKUP($J949,all_tags[area],1,FALSE),""),
IFERROR(VLOOKUP($K949,all_tags[area],1,FALSE),""),
IFERROR(VLOOKUP($L949,all_tags[area],1,FALSE),""),
IFERROR(VLOOKUP($M949,all_tags[area],1,FALSE),""),
IFERROR(VLOOKUP($N949,all_tags[area],1,FALSE),""),
IFERROR(VLOOKUP($O949,all_tags[area],1,FALSE),"")
)</f>
        <v/>
      </c>
      <c r="AJ949" s="5" t="str">
        <f>_xlfn.TEXTJOIN("#",TRUE,
IFERROR(VLOOKUP($F949,all_tags[technology],1,FALSE),""),
IFERROR(VLOOKUP($G949,all_tags[technology],1,FALSE),""),
IFERROR(VLOOKUP($H949,all_tags[technology],1,FALSE),""),
IFERROR(VLOOKUP($I949,all_tags[technology],1,FALSE),""),
IFERROR(VLOOKUP($J949,all_tags[technology],1,FALSE),""),
IFERROR(VLOOKUP($K949,all_tags[technology],1,FALSE),""),
IFERROR(VLOOKUP($L949,all_tags[technology],1,FALSE),""),
IFERROR(VLOOKUP($M949,all_tags[technology],1,FALSE),""),
IFERROR(VLOOKUP($N949,all_tags[technology],1,FALSE),""),
IFERROR(VLOOKUP($O949,all_tags[technology],1,FALSE),"")
)</f>
        <v>javascript#open-source</v>
      </c>
      <c r="AK949" s="5" t="str">
        <f>_xlfn.TEXTJOIN("#",TRUE,
IFERROR(VLOOKUP($F949,all_tags[other],1,FALSE),""),
IFERROR(VLOOKUP($G949,all_tags[other],1,FALSE),""),
IFERROR(VLOOKUP($H949,all_tags[other],1,FALSE),""),
IFERROR(VLOOKUP($I949,all_tags[other],1,FALSE),""),
IFERROR(VLOOKUP($J949,all_tags[other],1,FALSE),""),
IFERROR(VLOOKUP($K949,all_tags[other],1,FALSE),""),
IFERROR(VLOOKUP($L949,all_tags[other],1,FALSE),""),
IFERROR(VLOOKUP($M949,all_tags[other],1,FALSE),""),
IFERROR(VLOOKUP($N949,all_tags[other],1,FALSE),""),
IFERROR(VLOOKUP($O949,all_tags[other],1,FALSE),"")
)</f>
        <v/>
      </c>
      <c r="AL949" t="str">
        <f t="shared" si="14"/>
        <v>app;data-viz;tool;technology;javascript;open-source</v>
      </c>
    </row>
    <row r="950" spans="1:38" x14ac:dyDescent="0.25">
      <c r="A950" t="str">
        <f>source_data[[#This Row],[link_id]]</f>
        <v>L01910</v>
      </c>
      <c r="B950" t="str">
        <f>source_data[[#This Row],[link]]</f>
        <v>https://www.heshameissa.com/blog/learn-d3</v>
      </c>
      <c r="C950" t="str">
        <f>source_data[[#This Row],[article_title]]</f>
        <v>How to learn D3.js with no coding experience</v>
      </c>
      <c r="D950" t="str">
        <f>source_data[[#This Row],[concatenate]]</f>
        <v>post;how-to;methodology;technology;d3js</v>
      </c>
      <c r="E950">
        <f>source_data[[#This Row],[tag_count]]</f>
        <v>5</v>
      </c>
      <c r="F950" t="str" cm="1">
        <f t="array" ref="F950:J950">_xlfn.TEXTSPLIT(Table5[[#This Row],[concatenate]],";")</f>
        <v>post</v>
      </c>
      <c r="G950" t="str">
        <v>how-to</v>
      </c>
      <c r="H950" t="str">
        <v>methodology</v>
      </c>
      <c r="I950" t="str">
        <v>technology</v>
      </c>
      <c r="J950" t="str">
        <v>d3js</v>
      </c>
      <c r="Q950">
        <f>IF(ISBLANK(F950),-1,COUNTIF(all_tags[],F950)-COUNTIF(all_tags[category],F950))</f>
        <v>1</v>
      </c>
      <c r="R950">
        <f>IF(ISBLANK(G950),-1,COUNTIF(all_tags[],G950)-COUNTIF(all_tags[category],G950))</f>
        <v>1</v>
      </c>
      <c r="S950">
        <f>IF(ISBLANK(H950),-1,COUNTIF(all_tags[],H950)-COUNTIF(all_tags[category],H950))</f>
        <v>1</v>
      </c>
      <c r="T950">
        <f>IF(ISBLANK(I950),-1,COUNTIF(all_tags[],I950)-COUNTIF(all_tags[category],I950))</f>
        <v>1</v>
      </c>
      <c r="U950">
        <f>IF(ISBLANK(J950),-1,COUNTIF(all_tags[],J950)-COUNTIF(all_tags[category],J950))</f>
        <v>1</v>
      </c>
      <c r="V950">
        <f>IF(ISBLANK(K950),-1,COUNTIF(all_tags[],K950)-COUNTIF(all_tags[category],K950))</f>
        <v>-1</v>
      </c>
      <c r="W950">
        <f>IF(ISBLANK(L950),-1,COUNTIF(all_tags[],L950)-COUNTIF(all_tags[category],L950))</f>
        <v>-1</v>
      </c>
      <c r="X950">
        <f>IF(ISBLANK(M950),-1,COUNTIF(all_tags[],M950)-COUNTIF(all_tags[category],M950))</f>
        <v>-1</v>
      </c>
      <c r="Y950">
        <f>IF(ISBLANK(N950),-1,COUNTIF(all_tags[],N950)-COUNTIF(all_tags[category],N950))</f>
        <v>-1</v>
      </c>
      <c r="Z950">
        <f>IF(ISBLANK(O950),-1,COUNTIF(all_tags[],O950)-COUNTIF(all_tags[category],O950))</f>
        <v>-1</v>
      </c>
      <c r="AB950" t="str">
        <f>Table5[[#This Row],[link_id]]</f>
        <v>L01910</v>
      </c>
      <c r="AC950" s="5" t="str">
        <f>_xlfn.TEXTJOIN("#",TRUE,
IFERROR(VLOOKUP($F950,all_tags[format],1,FALSE),""),
IFERROR(VLOOKUP($G950,all_tags[format],1,FALSE),""),
IFERROR(VLOOKUP($H950,all_tags[format],1,FALSE),""),
IFERROR(VLOOKUP($I950,all_tags[format],1,FALSE),""),
IFERROR(VLOOKUP($J950,all_tags[format],1,FALSE),""),
IFERROR(VLOOKUP($K950,all_tags[format],1,FALSE),""),
IFERROR(VLOOKUP($L950,all_tags[format],1,FALSE),""),
IFERROR(VLOOKUP($M950,all_tags[format],1,FALSE),""),
IFERROR(VLOOKUP($N950,all_tags[format],1,FALSE),""),
IFERROR(VLOOKUP($O950,all_tags[format],1,FALSE),"")
)</f>
        <v>post</v>
      </c>
      <c r="AD950" s="5" t="str">
        <f>_xlfn.TEXTJOIN("#",TRUE,
IFERROR(VLOOKUP($F950,all_tags[type],1,FALSE),""),
IFERROR(VLOOKUP($G950,all_tags[type],1,FALSE),""),
IFERROR(VLOOKUP($H950,all_tags[type],1,FALSE),""),
IFERROR(VLOOKUP($I950,all_tags[type],1,FALSE),""),
IFERROR(VLOOKUP($J950,all_tags[type],1,FALSE),""),
IFERROR(VLOOKUP($K950,all_tags[type],1,FALSE),""),
IFERROR(VLOOKUP($L950,all_tags[type],1,FALSE),""),
IFERROR(VLOOKUP($M950,all_tags[type],1,FALSE),""),
IFERROR(VLOOKUP($N950,all_tags[type],1,FALSE),""),
IFERROR(VLOOKUP($O950,all_tags[type],1,FALSE),"")
)</f>
        <v>how-to</v>
      </c>
      <c r="AE950" s="5" t="str">
        <f>_xlfn.TEXTJOIN("#",TRUE,
IFERROR(VLOOKUP($F950,all_tags[level],1,FALSE),""),
IFERROR(VLOOKUP($G950,all_tags[level],1,FALSE),""),
IFERROR(VLOOKUP($H950,all_tags[level],1,FALSE),""),
IFERROR(VLOOKUP($I950,all_tags[level],1,FALSE),""),
IFERROR(VLOOKUP($J950,all_tags[level],1,FALSE),""),
IFERROR(VLOOKUP($K950,all_tags[level],1,FALSE),""),
IFERROR(VLOOKUP($L950,all_tags[level],1,FALSE),""),
IFERROR(VLOOKUP($M950,all_tags[level],1,FALSE),""),
IFERROR(VLOOKUP($N950,all_tags[level],1,FALSE),""),
IFERROR(VLOOKUP($O950,all_tags[level],1,FALSE),"")
)</f>
        <v/>
      </c>
      <c r="AF950" s="5" t="str">
        <f>_xlfn.TEXTJOIN("#",TRUE,
IFERROR(VLOOKUP($F950,all_tags[style],1,FALSE),""),
IFERROR(VLOOKUP($G950,all_tags[style],1,FALSE),""),
IFERROR(VLOOKUP($H950,all_tags[style],1,FALSE),""),
IFERROR(VLOOKUP($I950,all_tags[style],1,FALSE),""),
IFERROR(VLOOKUP($J950,all_tags[style],1,FALSE),""),
IFERROR(VLOOKUP($K950,all_tags[style],1,FALSE),""),
IFERROR(VLOOKUP($L950,all_tags[style],1,FALSE),""),
IFERROR(VLOOKUP($M950,all_tags[style],1,FALSE),""),
IFERROR(VLOOKUP($N950,all_tags[style],1,FALSE),""),
IFERROR(VLOOKUP($O950,all_tags[style],1,FALSE),"")
)</f>
        <v/>
      </c>
      <c r="AG950" s="5" t="str">
        <f>_xlfn.TEXTJOIN("#",TRUE,
IFERROR(VLOOKUP($F950,all_tags[theme],1,FALSE),""),
IFERROR(VLOOKUP($G950,all_tags[theme],1,FALSE),""),
IFERROR(VLOOKUP($H950,all_tags[theme],1,FALSE),""),
IFERROR(VLOOKUP($I950,all_tags[theme],1,FALSE),""),
IFERROR(VLOOKUP($J950,all_tags[theme],1,FALSE),""),
IFERROR(VLOOKUP($K950,all_tags[theme],1,FALSE),""),
IFERROR(VLOOKUP($L950,all_tags[theme],1,FALSE),""),
IFERROR(VLOOKUP($M950,all_tags[theme],1,FALSE),""),
IFERROR(VLOOKUP($N950,all_tags[theme],1,FALSE),""),
IFERROR(VLOOKUP($O950,all_tags[theme],1,FALSE),"")
)</f>
        <v/>
      </c>
      <c r="AH950" s="5" t="str">
        <f>_xlfn.TEXTJOIN("#",TRUE,
IFERROR(VLOOKUP($F950,all_tags[topic],1,FALSE),""),
IFERROR(VLOOKUP($G950,all_tags[topic],1,FALSE),""),
IFERROR(VLOOKUP($H950,all_tags[topic],1,FALSE),""),
IFERROR(VLOOKUP($I950,all_tags[topic],1,FALSE),""),
IFERROR(VLOOKUP($J950,all_tags[topic],1,FALSE),""),
IFERROR(VLOOKUP($K950,all_tags[topic],1,FALSE),""),
IFERROR(VLOOKUP($L950,all_tags[topic],1,FALSE),""),
IFERROR(VLOOKUP($M950,all_tags[topic],1,FALSE),""),
IFERROR(VLOOKUP($N950,all_tags[topic],1,FALSE),""),
IFERROR(VLOOKUP($O950,all_tags[topic],1,FALSE),"")
)</f>
        <v>methodology#technology</v>
      </c>
      <c r="AI950" s="5" t="str">
        <f>_xlfn.TEXTJOIN("#",TRUE,
IFERROR(VLOOKUP($F950,all_tags[area],1,FALSE),""),
IFERROR(VLOOKUP($G950,all_tags[area],1,FALSE),""),
IFERROR(VLOOKUP($H950,all_tags[area],1,FALSE),""),
IFERROR(VLOOKUP($I950,all_tags[area],1,FALSE),""),
IFERROR(VLOOKUP($J950,all_tags[area],1,FALSE),""),
IFERROR(VLOOKUP($K950,all_tags[area],1,FALSE),""),
IFERROR(VLOOKUP($L950,all_tags[area],1,FALSE),""),
IFERROR(VLOOKUP($M950,all_tags[area],1,FALSE),""),
IFERROR(VLOOKUP($N950,all_tags[area],1,FALSE),""),
IFERROR(VLOOKUP($O950,all_tags[area],1,FALSE),"")
)</f>
        <v/>
      </c>
      <c r="AJ950" s="5" t="str">
        <f>_xlfn.TEXTJOIN("#",TRUE,
IFERROR(VLOOKUP($F950,all_tags[technology],1,FALSE),""),
IFERROR(VLOOKUP($G950,all_tags[technology],1,FALSE),""),
IFERROR(VLOOKUP($H950,all_tags[technology],1,FALSE),""),
IFERROR(VLOOKUP($I950,all_tags[technology],1,FALSE),""),
IFERROR(VLOOKUP($J950,all_tags[technology],1,FALSE),""),
IFERROR(VLOOKUP($K950,all_tags[technology],1,FALSE),""),
IFERROR(VLOOKUP($L950,all_tags[technology],1,FALSE),""),
IFERROR(VLOOKUP($M950,all_tags[technology],1,FALSE),""),
IFERROR(VLOOKUP($N950,all_tags[technology],1,FALSE),""),
IFERROR(VLOOKUP($O950,all_tags[technology],1,FALSE),"")
)</f>
        <v>d3js</v>
      </c>
      <c r="AK950" s="5" t="str">
        <f>_xlfn.TEXTJOIN("#",TRUE,
IFERROR(VLOOKUP($F950,all_tags[other],1,FALSE),""),
IFERROR(VLOOKUP($G950,all_tags[other],1,FALSE),""),
IFERROR(VLOOKUP($H950,all_tags[other],1,FALSE),""),
IFERROR(VLOOKUP($I950,all_tags[other],1,FALSE),""),
IFERROR(VLOOKUP($J950,all_tags[other],1,FALSE),""),
IFERROR(VLOOKUP($K950,all_tags[other],1,FALSE),""),
IFERROR(VLOOKUP($L950,all_tags[other],1,FALSE),""),
IFERROR(VLOOKUP($M950,all_tags[other],1,FALSE),""),
IFERROR(VLOOKUP($N950,all_tags[other],1,FALSE),""),
IFERROR(VLOOKUP($O950,all_tags[other],1,FALSE),"")
)</f>
        <v/>
      </c>
      <c r="AL950" t="str">
        <f t="shared" si="14"/>
        <v>post;how-to;methodology;technology;d3js</v>
      </c>
    </row>
    <row r="951" spans="1:38" x14ac:dyDescent="0.25">
      <c r="A951" t="str">
        <f>source_data[[#This Row],[link_id]]</f>
        <v>L01911</v>
      </c>
      <c r="B951" t="str">
        <f>source_data[[#This Row],[link]]</f>
        <v>https://thenewstack.io/delivering-production-grade-machine-learning-outcomes-with-mlops/</v>
      </c>
      <c r="C951" t="str">
        <f>source_data[[#This Row],[article_title]]</f>
        <v>Delivering Production-Grade Machine Learning Outcomes with MLOps</v>
      </c>
      <c r="D951" t="str">
        <f>source_data[[#This Row],[concatenate]]</f>
        <v>post;methodology;mlops</v>
      </c>
      <c r="E951">
        <f>source_data[[#This Row],[tag_count]]</f>
        <v>4</v>
      </c>
      <c r="F951" t="str" cm="1">
        <f t="array" ref="F951:H951">_xlfn.TEXTSPLIT(Table5[[#This Row],[concatenate]],";")</f>
        <v>post</v>
      </c>
      <c r="G951" t="str">
        <v>methodology</v>
      </c>
      <c r="H951" t="str">
        <v>mlops</v>
      </c>
      <c r="Q951">
        <f>IF(ISBLANK(F951),-1,COUNTIF(all_tags[],F951)-COUNTIF(all_tags[category],F951))</f>
        <v>1</v>
      </c>
      <c r="R951">
        <f>IF(ISBLANK(G951),-1,COUNTIF(all_tags[],G951)-COUNTIF(all_tags[category],G951))</f>
        <v>1</v>
      </c>
      <c r="S951">
        <f>IF(ISBLANK(H951),-1,COUNTIF(all_tags[],H951)-COUNTIF(all_tags[category],H951))</f>
        <v>1</v>
      </c>
      <c r="T951">
        <f>IF(ISBLANK(I951),-1,COUNTIF(all_tags[],I951)-COUNTIF(all_tags[category],I951))</f>
        <v>-1</v>
      </c>
      <c r="U951">
        <f>IF(ISBLANK(J951),-1,COUNTIF(all_tags[],J951)-COUNTIF(all_tags[category],J951))</f>
        <v>-1</v>
      </c>
      <c r="V951">
        <f>IF(ISBLANK(K951),-1,COUNTIF(all_tags[],K951)-COUNTIF(all_tags[category],K951))</f>
        <v>-1</v>
      </c>
      <c r="W951">
        <f>IF(ISBLANK(L951),-1,COUNTIF(all_tags[],L951)-COUNTIF(all_tags[category],L951))</f>
        <v>-1</v>
      </c>
      <c r="X951">
        <f>IF(ISBLANK(M951),-1,COUNTIF(all_tags[],M951)-COUNTIF(all_tags[category],M951))</f>
        <v>-1</v>
      </c>
      <c r="Y951">
        <f>IF(ISBLANK(N951),-1,COUNTIF(all_tags[],N951)-COUNTIF(all_tags[category],N951))</f>
        <v>-1</v>
      </c>
      <c r="Z951">
        <f>IF(ISBLANK(O951),-1,COUNTIF(all_tags[],O951)-COUNTIF(all_tags[category],O951))</f>
        <v>-1</v>
      </c>
      <c r="AB951" t="str">
        <f>Table5[[#This Row],[link_id]]</f>
        <v>L01911</v>
      </c>
      <c r="AC951" s="5" t="str">
        <f>_xlfn.TEXTJOIN("#",TRUE,
IFERROR(VLOOKUP($F951,all_tags[format],1,FALSE),""),
IFERROR(VLOOKUP($G951,all_tags[format],1,FALSE),""),
IFERROR(VLOOKUP($H951,all_tags[format],1,FALSE),""),
IFERROR(VLOOKUP($I951,all_tags[format],1,FALSE),""),
IFERROR(VLOOKUP($J951,all_tags[format],1,FALSE),""),
IFERROR(VLOOKUP($K951,all_tags[format],1,FALSE),""),
IFERROR(VLOOKUP($L951,all_tags[format],1,FALSE),""),
IFERROR(VLOOKUP($M951,all_tags[format],1,FALSE),""),
IFERROR(VLOOKUP($N951,all_tags[format],1,FALSE),""),
IFERROR(VLOOKUP($O951,all_tags[format],1,FALSE),"")
)</f>
        <v>post</v>
      </c>
      <c r="AD951" s="5" t="str">
        <f>_xlfn.TEXTJOIN("#",TRUE,
IFERROR(VLOOKUP($F951,all_tags[type],1,FALSE),""),
IFERROR(VLOOKUP($G951,all_tags[type],1,FALSE),""),
IFERROR(VLOOKUP($H951,all_tags[type],1,FALSE),""),
IFERROR(VLOOKUP($I951,all_tags[type],1,FALSE),""),
IFERROR(VLOOKUP($J951,all_tags[type],1,FALSE),""),
IFERROR(VLOOKUP($K951,all_tags[type],1,FALSE),""),
IFERROR(VLOOKUP($L951,all_tags[type],1,FALSE),""),
IFERROR(VLOOKUP($M951,all_tags[type],1,FALSE),""),
IFERROR(VLOOKUP($N951,all_tags[type],1,FALSE),""),
IFERROR(VLOOKUP($O951,all_tags[type],1,FALSE),"")
)</f>
        <v/>
      </c>
      <c r="AE951" s="5" t="str">
        <f>_xlfn.TEXTJOIN("#",TRUE,
IFERROR(VLOOKUP($F951,all_tags[level],1,FALSE),""),
IFERROR(VLOOKUP($G951,all_tags[level],1,FALSE),""),
IFERROR(VLOOKUP($H951,all_tags[level],1,FALSE),""),
IFERROR(VLOOKUP($I951,all_tags[level],1,FALSE),""),
IFERROR(VLOOKUP($J951,all_tags[level],1,FALSE),""),
IFERROR(VLOOKUP($K951,all_tags[level],1,FALSE),""),
IFERROR(VLOOKUP($L951,all_tags[level],1,FALSE),""),
IFERROR(VLOOKUP($M951,all_tags[level],1,FALSE),""),
IFERROR(VLOOKUP($N951,all_tags[level],1,FALSE),""),
IFERROR(VLOOKUP($O951,all_tags[level],1,FALSE),"")
)</f>
        <v/>
      </c>
      <c r="AF951" s="5" t="str">
        <f>_xlfn.TEXTJOIN("#",TRUE,
IFERROR(VLOOKUP($F951,all_tags[style],1,FALSE),""),
IFERROR(VLOOKUP($G951,all_tags[style],1,FALSE),""),
IFERROR(VLOOKUP($H951,all_tags[style],1,FALSE),""),
IFERROR(VLOOKUP($I951,all_tags[style],1,FALSE),""),
IFERROR(VLOOKUP($J951,all_tags[style],1,FALSE),""),
IFERROR(VLOOKUP($K951,all_tags[style],1,FALSE),""),
IFERROR(VLOOKUP($L951,all_tags[style],1,FALSE),""),
IFERROR(VLOOKUP($M951,all_tags[style],1,FALSE),""),
IFERROR(VLOOKUP($N951,all_tags[style],1,FALSE),""),
IFERROR(VLOOKUP($O951,all_tags[style],1,FALSE),"")
)</f>
        <v/>
      </c>
      <c r="AG951" s="5" t="str">
        <f>_xlfn.TEXTJOIN("#",TRUE,
IFERROR(VLOOKUP($F951,all_tags[theme],1,FALSE),""),
IFERROR(VLOOKUP($G951,all_tags[theme],1,FALSE),""),
IFERROR(VLOOKUP($H951,all_tags[theme],1,FALSE),""),
IFERROR(VLOOKUP($I951,all_tags[theme],1,FALSE),""),
IFERROR(VLOOKUP($J951,all_tags[theme],1,FALSE),""),
IFERROR(VLOOKUP($K951,all_tags[theme],1,FALSE),""),
IFERROR(VLOOKUP($L951,all_tags[theme],1,FALSE),""),
IFERROR(VLOOKUP($M951,all_tags[theme],1,FALSE),""),
IFERROR(VLOOKUP($N951,all_tags[theme],1,FALSE),""),
IFERROR(VLOOKUP($O951,all_tags[theme],1,FALSE),"")
)</f>
        <v/>
      </c>
      <c r="AH951" s="5" t="str">
        <f>_xlfn.TEXTJOIN("#",TRUE,
IFERROR(VLOOKUP($F951,all_tags[topic],1,FALSE),""),
IFERROR(VLOOKUP($G951,all_tags[topic],1,FALSE),""),
IFERROR(VLOOKUP($H951,all_tags[topic],1,FALSE),""),
IFERROR(VLOOKUP($I951,all_tags[topic],1,FALSE),""),
IFERROR(VLOOKUP($J951,all_tags[topic],1,FALSE),""),
IFERROR(VLOOKUP($K951,all_tags[topic],1,FALSE),""),
IFERROR(VLOOKUP($L951,all_tags[topic],1,FALSE),""),
IFERROR(VLOOKUP($M951,all_tags[topic],1,FALSE),""),
IFERROR(VLOOKUP($N951,all_tags[topic],1,FALSE),""),
IFERROR(VLOOKUP($O951,all_tags[topic],1,FALSE),"")
)</f>
        <v>methodology</v>
      </c>
      <c r="AI951" s="5" t="str">
        <f>_xlfn.TEXTJOIN("#",TRUE,
IFERROR(VLOOKUP($F951,all_tags[area],1,FALSE),""),
IFERROR(VLOOKUP($G951,all_tags[area],1,FALSE),""),
IFERROR(VLOOKUP($H951,all_tags[area],1,FALSE),""),
IFERROR(VLOOKUP($I951,all_tags[area],1,FALSE),""),
IFERROR(VLOOKUP($J951,all_tags[area],1,FALSE),""),
IFERROR(VLOOKUP($K951,all_tags[area],1,FALSE),""),
IFERROR(VLOOKUP($L951,all_tags[area],1,FALSE),""),
IFERROR(VLOOKUP($M951,all_tags[area],1,FALSE),""),
IFERROR(VLOOKUP($N951,all_tags[area],1,FALSE),""),
IFERROR(VLOOKUP($O951,all_tags[area],1,FALSE),"")
)</f>
        <v>mlops</v>
      </c>
      <c r="AJ951" s="5" t="str">
        <f>_xlfn.TEXTJOIN("#",TRUE,
IFERROR(VLOOKUP($F951,all_tags[technology],1,FALSE),""),
IFERROR(VLOOKUP($G951,all_tags[technology],1,FALSE),""),
IFERROR(VLOOKUP($H951,all_tags[technology],1,FALSE),""),
IFERROR(VLOOKUP($I951,all_tags[technology],1,FALSE),""),
IFERROR(VLOOKUP($J951,all_tags[technology],1,FALSE),""),
IFERROR(VLOOKUP($K951,all_tags[technology],1,FALSE),""),
IFERROR(VLOOKUP($L951,all_tags[technology],1,FALSE),""),
IFERROR(VLOOKUP($M951,all_tags[technology],1,FALSE),""),
IFERROR(VLOOKUP($N951,all_tags[technology],1,FALSE),""),
IFERROR(VLOOKUP($O951,all_tags[technology],1,FALSE),"")
)</f>
        <v/>
      </c>
      <c r="AK951" s="5" t="str">
        <f>_xlfn.TEXTJOIN("#",TRUE,
IFERROR(VLOOKUP($F951,all_tags[other],1,FALSE),""),
IFERROR(VLOOKUP($G951,all_tags[other],1,FALSE),""),
IFERROR(VLOOKUP($H951,all_tags[other],1,FALSE),""),
IFERROR(VLOOKUP($I951,all_tags[other],1,FALSE),""),
IFERROR(VLOOKUP($J951,all_tags[other],1,FALSE),""),
IFERROR(VLOOKUP($K951,all_tags[other],1,FALSE),""),
IFERROR(VLOOKUP($L951,all_tags[other],1,FALSE),""),
IFERROR(VLOOKUP($M951,all_tags[other],1,FALSE),""),
IFERROR(VLOOKUP($N951,all_tags[other],1,FALSE),""),
IFERROR(VLOOKUP($O951,all_tags[other],1,FALSE),"")
)</f>
        <v/>
      </c>
      <c r="AL951" t="str">
        <f t="shared" si="14"/>
        <v>post;methodology;mlops</v>
      </c>
    </row>
    <row r="952" spans="1:38" x14ac:dyDescent="0.25">
      <c r="A952" t="str">
        <f>source_data[[#This Row],[link_id]]</f>
        <v>L01913</v>
      </c>
      <c r="B952" t="str">
        <f>source_data[[#This Row],[link]]</f>
        <v>https://twitter.com/jlamat/status/1360299406579367940/photo/1</v>
      </c>
      <c r="C952" t="str">
        <f>source_data[[#This Row],[article_title]]</f>
        <v>Why is #datascience so hard in the real world ? https://t.co/p2wQnWBUi2</v>
      </c>
      <c r="D952" t="str">
        <f>source_data[[#This Row],[concatenate]]</f>
        <v>advice;cautionary-tale;data-science</v>
      </c>
      <c r="E952">
        <f>source_data[[#This Row],[tag_count]]</f>
        <v>4</v>
      </c>
      <c r="F952" t="str" cm="1">
        <f t="array" ref="F952:H952">_xlfn.TEXTSPLIT(Table5[[#This Row],[concatenate]],";")</f>
        <v>advice</v>
      </c>
      <c r="G952" t="str">
        <v>cautionary-tale</v>
      </c>
      <c r="H952" t="str">
        <v>data-science</v>
      </c>
      <c r="Q952">
        <f>IF(ISBLANK(F952),-1,COUNTIF(all_tags[],F952)-COUNTIF(all_tags[category],F952))</f>
        <v>1</v>
      </c>
      <c r="R952">
        <f>IF(ISBLANK(G952),-1,COUNTIF(all_tags[],G952)-COUNTIF(all_tags[category],G952))</f>
        <v>1</v>
      </c>
      <c r="S952">
        <f>IF(ISBLANK(H952),-1,COUNTIF(all_tags[],H952)-COUNTIF(all_tags[category],H952))</f>
        <v>1</v>
      </c>
      <c r="T952">
        <f>IF(ISBLANK(I952),-1,COUNTIF(all_tags[],I952)-COUNTIF(all_tags[category],I952))</f>
        <v>-1</v>
      </c>
      <c r="U952">
        <f>IF(ISBLANK(J952),-1,COUNTIF(all_tags[],J952)-COUNTIF(all_tags[category],J952))</f>
        <v>-1</v>
      </c>
      <c r="V952">
        <f>IF(ISBLANK(K952),-1,COUNTIF(all_tags[],K952)-COUNTIF(all_tags[category],K952))</f>
        <v>-1</v>
      </c>
      <c r="W952">
        <f>IF(ISBLANK(L952),-1,COUNTIF(all_tags[],L952)-COUNTIF(all_tags[category],L952))</f>
        <v>-1</v>
      </c>
      <c r="X952">
        <f>IF(ISBLANK(M952),-1,COUNTIF(all_tags[],M952)-COUNTIF(all_tags[category],M952))</f>
        <v>-1</v>
      </c>
      <c r="Y952">
        <f>IF(ISBLANK(N952),-1,COUNTIF(all_tags[],N952)-COUNTIF(all_tags[category],N952))</f>
        <v>-1</v>
      </c>
      <c r="Z952">
        <f>IF(ISBLANK(O952),-1,COUNTIF(all_tags[],O952)-COUNTIF(all_tags[category],O952))</f>
        <v>-1</v>
      </c>
      <c r="AB952" t="str">
        <f>Table5[[#This Row],[link_id]]</f>
        <v>L01913</v>
      </c>
      <c r="AC952" s="5" t="str">
        <f>_xlfn.TEXTJOIN("#",TRUE,
IFERROR(VLOOKUP($F952,all_tags[format],1,FALSE),""),
IFERROR(VLOOKUP($G952,all_tags[format],1,FALSE),""),
IFERROR(VLOOKUP($H952,all_tags[format],1,FALSE),""),
IFERROR(VLOOKUP($I952,all_tags[format],1,FALSE),""),
IFERROR(VLOOKUP($J952,all_tags[format],1,FALSE),""),
IFERROR(VLOOKUP($K952,all_tags[format],1,FALSE),""),
IFERROR(VLOOKUP($L952,all_tags[format],1,FALSE),""),
IFERROR(VLOOKUP($M952,all_tags[format],1,FALSE),""),
IFERROR(VLOOKUP($N952,all_tags[format],1,FALSE),""),
IFERROR(VLOOKUP($O952,all_tags[format],1,FALSE),"")
)</f>
        <v/>
      </c>
      <c r="AD952" s="5" t="str">
        <f>_xlfn.TEXTJOIN("#",TRUE,
IFERROR(VLOOKUP($F952,all_tags[type],1,FALSE),""),
IFERROR(VLOOKUP($G952,all_tags[type],1,FALSE),""),
IFERROR(VLOOKUP($H952,all_tags[type],1,FALSE),""),
IFERROR(VLOOKUP($I952,all_tags[type],1,FALSE),""),
IFERROR(VLOOKUP($J952,all_tags[type],1,FALSE),""),
IFERROR(VLOOKUP($K952,all_tags[type],1,FALSE),""),
IFERROR(VLOOKUP($L952,all_tags[type],1,FALSE),""),
IFERROR(VLOOKUP($M952,all_tags[type],1,FALSE),""),
IFERROR(VLOOKUP($N952,all_tags[type],1,FALSE),""),
IFERROR(VLOOKUP($O952,all_tags[type],1,FALSE),"")
)</f>
        <v>advice</v>
      </c>
      <c r="AE952" s="5" t="str">
        <f>_xlfn.TEXTJOIN("#",TRUE,
IFERROR(VLOOKUP($F952,all_tags[level],1,FALSE),""),
IFERROR(VLOOKUP($G952,all_tags[level],1,FALSE),""),
IFERROR(VLOOKUP($H952,all_tags[level],1,FALSE),""),
IFERROR(VLOOKUP($I952,all_tags[level],1,FALSE),""),
IFERROR(VLOOKUP($J952,all_tags[level],1,FALSE),""),
IFERROR(VLOOKUP($K952,all_tags[level],1,FALSE),""),
IFERROR(VLOOKUP($L952,all_tags[level],1,FALSE),""),
IFERROR(VLOOKUP($M952,all_tags[level],1,FALSE),""),
IFERROR(VLOOKUP($N952,all_tags[level],1,FALSE),""),
IFERROR(VLOOKUP($O952,all_tags[level],1,FALSE),"")
)</f>
        <v/>
      </c>
      <c r="AF952" s="5" t="str">
        <f>_xlfn.TEXTJOIN("#",TRUE,
IFERROR(VLOOKUP($F952,all_tags[style],1,FALSE),""),
IFERROR(VLOOKUP($G952,all_tags[style],1,FALSE),""),
IFERROR(VLOOKUP($H952,all_tags[style],1,FALSE),""),
IFERROR(VLOOKUP($I952,all_tags[style],1,FALSE),""),
IFERROR(VLOOKUP($J952,all_tags[style],1,FALSE),""),
IFERROR(VLOOKUP($K952,all_tags[style],1,FALSE),""),
IFERROR(VLOOKUP($L952,all_tags[style],1,FALSE),""),
IFERROR(VLOOKUP($M952,all_tags[style],1,FALSE),""),
IFERROR(VLOOKUP($N952,all_tags[style],1,FALSE),""),
IFERROR(VLOOKUP($O952,all_tags[style],1,FALSE),"")
)</f>
        <v>cautionary-tale</v>
      </c>
      <c r="AG952" s="5" t="str">
        <f>_xlfn.TEXTJOIN("#",TRUE,
IFERROR(VLOOKUP($F952,all_tags[theme],1,FALSE),""),
IFERROR(VLOOKUP($G952,all_tags[theme],1,FALSE),""),
IFERROR(VLOOKUP($H952,all_tags[theme],1,FALSE),""),
IFERROR(VLOOKUP($I952,all_tags[theme],1,FALSE),""),
IFERROR(VLOOKUP($J952,all_tags[theme],1,FALSE),""),
IFERROR(VLOOKUP($K952,all_tags[theme],1,FALSE),""),
IFERROR(VLOOKUP($L952,all_tags[theme],1,FALSE),""),
IFERROR(VLOOKUP($M952,all_tags[theme],1,FALSE),""),
IFERROR(VLOOKUP($N952,all_tags[theme],1,FALSE),""),
IFERROR(VLOOKUP($O952,all_tags[theme],1,FALSE),"")
)</f>
        <v>data-science</v>
      </c>
      <c r="AH952" s="5" t="str">
        <f>_xlfn.TEXTJOIN("#",TRUE,
IFERROR(VLOOKUP($F952,all_tags[topic],1,FALSE),""),
IFERROR(VLOOKUP($G952,all_tags[topic],1,FALSE),""),
IFERROR(VLOOKUP($H952,all_tags[topic],1,FALSE),""),
IFERROR(VLOOKUP($I952,all_tags[topic],1,FALSE),""),
IFERROR(VLOOKUP($J952,all_tags[topic],1,FALSE),""),
IFERROR(VLOOKUP($K952,all_tags[topic],1,FALSE),""),
IFERROR(VLOOKUP($L952,all_tags[topic],1,FALSE),""),
IFERROR(VLOOKUP($M952,all_tags[topic],1,FALSE),""),
IFERROR(VLOOKUP($N952,all_tags[topic],1,FALSE),""),
IFERROR(VLOOKUP($O952,all_tags[topic],1,FALSE),"")
)</f>
        <v/>
      </c>
      <c r="AI952" s="5" t="str">
        <f>_xlfn.TEXTJOIN("#",TRUE,
IFERROR(VLOOKUP($F952,all_tags[area],1,FALSE),""),
IFERROR(VLOOKUP($G952,all_tags[area],1,FALSE),""),
IFERROR(VLOOKUP($H952,all_tags[area],1,FALSE),""),
IFERROR(VLOOKUP($I952,all_tags[area],1,FALSE),""),
IFERROR(VLOOKUP($J952,all_tags[area],1,FALSE),""),
IFERROR(VLOOKUP($K952,all_tags[area],1,FALSE),""),
IFERROR(VLOOKUP($L952,all_tags[area],1,FALSE),""),
IFERROR(VLOOKUP($M952,all_tags[area],1,FALSE),""),
IFERROR(VLOOKUP($N952,all_tags[area],1,FALSE),""),
IFERROR(VLOOKUP($O952,all_tags[area],1,FALSE),"")
)</f>
        <v/>
      </c>
      <c r="AJ952" s="5" t="str">
        <f>_xlfn.TEXTJOIN("#",TRUE,
IFERROR(VLOOKUP($F952,all_tags[technology],1,FALSE),""),
IFERROR(VLOOKUP($G952,all_tags[technology],1,FALSE),""),
IFERROR(VLOOKUP($H952,all_tags[technology],1,FALSE),""),
IFERROR(VLOOKUP($I952,all_tags[technology],1,FALSE),""),
IFERROR(VLOOKUP($J952,all_tags[technology],1,FALSE),""),
IFERROR(VLOOKUP($K952,all_tags[technology],1,FALSE),""),
IFERROR(VLOOKUP($L952,all_tags[technology],1,FALSE),""),
IFERROR(VLOOKUP($M952,all_tags[technology],1,FALSE),""),
IFERROR(VLOOKUP($N952,all_tags[technology],1,FALSE),""),
IFERROR(VLOOKUP($O952,all_tags[technology],1,FALSE),"")
)</f>
        <v/>
      </c>
      <c r="AK952" s="5" t="str">
        <f>_xlfn.TEXTJOIN("#",TRUE,
IFERROR(VLOOKUP($F952,all_tags[other],1,FALSE),""),
IFERROR(VLOOKUP($G952,all_tags[other],1,FALSE),""),
IFERROR(VLOOKUP($H952,all_tags[other],1,FALSE),""),
IFERROR(VLOOKUP($I952,all_tags[other],1,FALSE),""),
IFERROR(VLOOKUP($J952,all_tags[other],1,FALSE),""),
IFERROR(VLOOKUP($K952,all_tags[other],1,FALSE),""),
IFERROR(VLOOKUP($L952,all_tags[other],1,FALSE),""),
IFERROR(VLOOKUP($M952,all_tags[other],1,FALSE),""),
IFERROR(VLOOKUP($N952,all_tags[other],1,FALSE),""),
IFERROR(VLOOKUP($O952,all_tags[other],1,FALSE),"")
)</f>
        <v/>
      </c>
      <c r="AL952" t="str">
        <f t="shared" si="14"/>
        <v>advice;cautionary-tale;data-science</v>
      </c>
    </row>
    <row r="953" spans="1:38" x14ac:dyDescent="0.25">
      <c r="A953" t="str">
        <f>source_data[[#This Row],[link_id]]</f>
        <v>L01914</v>
      </c>
      <c r="B953" t="str">
        <f>source_data[[#This Row],[link]]</f>
        <v>https://observablehq.com/collection/%40oliviafvane/watermarks</v>
      </c>
      <c r="C953" t="str">
        <f>source_data[[#This Row],[article_title]]</f>
        <v>PublicWaterlines collection</v>
      </c>
      <c r="D953" t="str">
        <f>source_data[[#This Row],[concatenate]]</f>
        <v>notebook;data-viz;inspiration;technology;d3js;art</v>
      </c>
      <c r="E953">
        <f>source_data[[#This Row],[tag_count]]</f>
        <v>5</v>
      </c>
      <c r="F953" t="str" cm="1">
        <f t="array" ref="F953:K953">_xlfn.TEXTSPLIT(Table5[[#This Row],[concatenate]],";")</f>
        <v>notebook</v>
      </c>
      <c r="G953" t="str">
        <v>data-viz</v>
      </c>
      <c r="H953" t="str">
        <v>inspiration</v>
      </c>
      <c r="I953" t="str">
        <v>technology</v>
      </c>
      <c r="J953" t="str">
        <v>d3js</v>
      </c>
      <c r="K953" t="str">
        <v>art</v>
      </c>
      <c r="Q953">
        <f>IF(ISBLANK(F953),-1,COUNTIF(all_tags[],F953)-COUNTIF(all_tags[category],F953))</f>
        <v>1</v>
      </c>
      <c r="R953">
        <f>IF(ISBLANK(G953),-1,COUNTIF(all_tags[],G953)-COUNTIF(all_tags[category],G953))</f>
        <v>1</v>
      </c>
      <c r="S953">
        <f>IF(ISBLANK(H953),-1,COUNTIF(all_tags[],H953)-COUNTIF(all_tags[category],H953))</f>
        <v>1</v>
      </c>
      <c r="T953">
        <f>IF(ISBLANK(I953),-1,COUNTIF(all_tags[],I953)-COUNTIF(all_tags[category],I953))</f>
        <v>1</v>
      </c>
      <c r="U953">
        <f>IF(ISBLANK(J953),-1,COUNTIF(all_tags[],J953)-COUNTIF(all_tags[category],J953))</f>
        <v>1</v>
      </c>
      <c r="V953">
        <f>IF(ISBLANK(K953),-1,COUNTIF(all_tags[],K953)-COUNTIF(all_tags[category],K953))</f>
        <v>1</v>
      </c>
      <c r="W953">
        <f>IF(ISBLANK(L953),-1,COUNTIF(all_tags[],L953)-COUNTIF(all_tags[category],L953))</f>
        <v>-1</v>
      </c>
      <c r="X953">
        <f>IF(ISBLANK(M953),-1,COUNTIF(all_tags[],M953)-COUNTIF(all_tags[category],M953))</f>
        <v>-1</v>
      </c>
      <c r="Y953">
        <f>IF(ISBLANK(N953),-1,COUNTIF(all_tags[],N953)-COUNTIF(all_tags[category],N953))</f>
        <v>-1</v>
      </c>
      <c r="Z953">
        <f>IF(ISBLANK(O953),-1,COUNTIF(all_tags[],O953)-COUNTIF(all_tags[category],O953))</f>
        <v>-1</v>
      </c>
      <c r="AB953" t="str">
        <f>Table5[[#This Row],[link_id]]</f>
        <v>L01914</v>
      </c>
      <c r="AC953" s="5" t="str">
        <f>_xlfn.TEXTJOIN("#",TRUE,
IFERROR(VLOOKUP($F953,all_tags[format],1,FALSE),""),
IFERROR(VLOOKUP($G953,all_tags[format],1,FALSE),""),
IFERROR(VLOOKUP($H953,all_tags[format],1,FALSE),""),
IFERROR(VLOOKUP($I953,all_tags[format],1,FALSE),""),
IFERROR(VLOOKUP($J953,all_tags[format],1,FALSE),""),
IFERROR(VLOOKUP($K953,all_tags[format],1,FALSE),""),
IFERROR(VLOOKUP($L953,all_tags[format],1,FALSE),""),
IFERROR(VLOOKUP($M953,all_tags[format],1,FALSE),""),
IFERROR(VLOOKUP($N953,all_tags[format],1,FALSE),""),
IFERROR(VLOOKUP($O953,all_tags[format],1,FALSE),"")
)</f>
        <v>notebook</v>
      </c>
      <c r="AD953" s="5" t="str">
        <f>_xlfn.TEXTJOIN("#",TRUE,
IFERROR(VLOOKUP($F953,all_tags[type],1,FALSE),""),
IFERROR(VLOOKUP($G953,all_tags[type],1,FALSE),""),
IFERROR(VLOOKUP($H953,all_tags[type],1,FALSE),""),
IFERROR(VLOOKUP($I953,all_tags[type],1,FALSE),""),
IFERROR(VLOOKUP($J953,all_tags[type],1,FALSE),""),
IFERROR(VLOOKUP($K953,all_tags[type],1,FALSE),""),
IFERROR(VLOOKUP($L953,all_tags[type],1,FALSE),""),
IFERROR(VLOOKUP($M953,all_tags[type],1,FALSE),""),
IFERROR(VLOOKUP($N953,all_tags[type],1,FALSE),""),
IFERROR(VLOOKUP($O953,all_tags[type],1,FALSE),"")
)</f>
        <v/>
      </c>
      <c r="AE953" s="5" t="str">
        <f>_xlfn.TEXTJOIN("#",TRUE,
IFERROR(VLOOKUP($F953,all_tags[level],1,FALSE),""),
IFERROR(VLOOKUP($G953,all_tags[level],1,FALSE),""),
IFERROR(VLOOKUP($H953,all_tags[level],1,FALSE),""),
IFERROR(VLOOKUP($I953,all_tags[level],1,FALSE),""),
IFERROR(VLOOKUP($J953,all_tags[level],1,FALSE),""),
IFERROR(VLOOKUP($K953,all_tags[level],1,FALSE),""),
IFERROR(VLOOKUP($L953,all_tags[level],1,FALSE),""),
IFERROR(VLOOKUP($M953,all_tags[level],1,FALSE),""),
IFERROR(VLOOKUP($N953,all_tags[level],1,FALSE),""),
IFERROR(VLOOKUP($O953,all_tags[level],1,FALSE),"")
)</f>
        <v/>
      </c>
      <c r="AF953" s="5" t="str">
        <f>_xlfn.TEXTJOIN("#",TRUE,
IFERROR(VLOOKUP($F953,all_tags[style],1,FALSE),""),
IFERROR(VLOOKUP($G953,all_tags[style],1,FALSE),""),
IFERROR(VLOOKUP($H953,all_tags[style],1,FALSE),""),
IFERROR(VLOOKUP($I953,all_tags[style],1,FALSE),""),
IFERROR(VLOOKUP($J953,all_tags[style],1,FALSE),""),
IFERROR(VLOOKUP($K953,all_tags[style],1,FALSE),""),
IFERROR(VLOOKUP($L953,all_tags[style],1,FALSE),""),
IFERROR(VLOOKUP($M953,all_tags[style],1,FALSE),""),
IFERROR(VLOOKUP($N953,all_tags[style],1,FALSE),""),
IFERROR(VLOOKUP($O953,all_tags[style],1,FALSE),"")
)</f>
        <v/>
      </c>
      <c r="AG953" s="5" t="str">
        <f>_xlfn.TEXTJOIN("#",TRUE,
IFERROR(VLOOKUP($F953,all_tags[theme],1,FALSE),""),
IFERROR(VLOOKUP($G953,all_tags[theme],1,FALSE),""),
IFERROR(VLOOKUP($H953,all_tags[theme],1,FALSE),""),
IFERROR(VLOOKUP($I953,all_tags[theme],1,FALSE),""),
IFERROR(VLOOKUP($J953,all_tags[theme],1,FALSE),""),
IFERROR(VLOOKUP($K953,all_tags[theme],1,FALSE),""),
IFERROR(VLOOKUP($L953,all_tags[theme],1,FALSE),""),
IFERROR(VLOOKUP($M953,all_tags[theme],1,FALSE),""),
IFERROR(VLOOKUP($N953,all_tags[theme],1,FALSE),""),
IFERROR(VLOOKUP($O953,all_tags[theme],1,FALSE),"")
)</f>
        <v>data-viz</v>
      </c>
      <c r="AH953" s="5" t="str">
        <f>_xlfn.TEXTJOIN("#",TRUE,
IFERROR(VLOOKUP($F953,all_tags[topic],1,FALSE),""),
IFERROR(VLOOKUP($G953,all_tags[topic],1,FALSE),""),
IFERROR(VLOOKUP($H953,all_tags[topic],1,FALSE),""),
IFERROR(VLOOKUP($I953,all_tags[topic],1,FALSE),""),
IFERROR(VLOOKUP($J953,all_tags[topic],1,FALSE),""),
IFERROR(VLOOKUP($K953,all_tags[topic],1,FALSE),""),
IFERROR(VLOOKUP($L953,all_tags[topic],1,FALSE),""),
IFERROR(VLOOKUP($M953,all_tags[topic],1,FALSE),""),
IFERROR(VLOOKUP($N953,all_tags[topic],1,FALSE),""),
IFERROR(VLOOKUP($O953,all_tags[topic],1,FALSE),"")
)</f>
        <v>technology</v>
      </c>
      <c r="AI953" s="5" t="str">
        <f>_xlfn.TEXTJOIN("#",TRUE,
IFERROR(VLOOKUP($F953,all_tags[area],1,FALSE),""),
IFERROR(VLOOKUP($G953,all_tags[area],1,FALSE),""),
IFERROR(VLOOKUP($H953,all_tags[area],1,FALSE),""),
IFERROR(VLOOKUP($I953,all_tags[area],1,FALSE),""),
IFERROR(VLOOKUP($J953,all_tags[area],1,FALSE),""),
IFERROR(VLOOKUP($K953,all_tags[area],1,FALSE),""),
IFERROR(VLOOKUP($L953,all_tags[area],1,FALSE),""),
IFERROR(VLOOKUP($M953,all_tags[area],1,FALSE),""),
IFERROR(VLOOKUP($N953,all_tags[area],1,FALSE),""),
IFERROR(VLOOKUP($O953,all_tags[area],1,FALSE),"")
)</f>
        <v/>
      </c>
      <c r="AJ953" s="5" t="str">
        <f>_xlfn.TEXTJOIN("#",TRUE,
IFERROR(VLOOKUP($F953,all_tags[technology],1,FALSE),""),
IFERROR(VLOOKUP($G953,all_tags[technology],1,FALSE),""),
IFERROR(VLOOKUP($H953,all_tags[technology],1,FALSE),""),
IFERROR(VLOOKUP($I953,all_tags[technology],1,FALSE),""),
IFERROR(VLOOKUP($J953,all_tags[technology],1,FALSE),""),
IFERROR(VLOOKUP($K953,all_tags[technology],1,FALSE),""),
IFERROR(VLOOKUP($L953,all_tags[technology],1,FALSE),""),
IFERROR(VLOOKUP($M953,all_tags[technology],1,FALSE),""),
IFERROR(VLOOKUP($N953,all_tags[technology],1,FALSE),""),
IFERROR(VLOOKUP($O953,all_tags[technology],1,FALSE),"")
)</f>
        <v>d3js</v>
      </c>
      <c r="AK953" s="5" t="str">
        <f>_xlfn.TEXTJOIN("#",TRUE,
IFERROR(VLOOKUP($F953,all_tags[other],1,FALSE),""),
IFERROR(VLOOKUP($G953,all_tags[other],1,FALSE),""),
IFERROR(VLOOKUP($H953,all_tags[other],1,FALSE),""),
IFERROR(VLOOKUP($I953,all_tags[other],1,FALSE),""),
IFERROR(VLOOKUP($J953,all_tags[other],1,FALSE),""),
IFERROR(VLOOKUP($K953,all_tags[other],1,FALSE),""),
IFERROR(VLOOKUP($L953,all_tags[other],1,FALSE),""),
IFERROR(VLOOKUP($M953,all_tags[other],1,FALSE),""),
IFERROR(VLOOKUP($N953,all_tags[other],1,FALSE),""),
IFERROR(VLOOKUP($O953,all_tags[other],1,FALSE),"")
)</f>
        <v>inspiration#art</v>
      </c>
      <c r="AL953" t="str">
        <f t="shared" si="14"/>
        <v>notebook;data-viz;technology;d3js;inspiration;art</v>
      </c>
    </row>
    <row r="954" spans="1:38" x14ac:dyDescent="0.25">
      <c r="A954" t="str">
        <f>source_data[[#This Row],[link_id]]</f>
        <v>L01916</v>
      </c>
      <c r="B954" t="str">
        <f>source_data[[#This Row],[link]]</f>
        <v>https://solutionsreview.com/business-intelligence/the-best-data-literacy-courses-and-online-training/</v>
      </c>
      <c r="C954" t="str">
        <f>source_data[[#This Row],[article_title]]</f>
        <v>The 9 Best Data Literacy Courses and Online Training for 2022</v>
      </c>
      <c r="D954" t="str">
        <f>source_data[[#This Row],[concatenate]]</f>
        <v>course;data-literacy</v>
      </c>
      <c r="E954">
        <f>source_data[[#This Row],[tag_count]]</f>
        <v>3</v>
      </c>
      <c r="F954" t="str" cm="1">
        <f t="array" ref="F954:G954">_xlfn.TEXTSPLIT(Table5[[#This Row],[concatenate]],";")</f>
        <v>course</v>
      </c>
      <c r="G954" t="str">
        <v>data-literacy</v>
      </c>
      <c r="Q954">
        <f>IF(ISBLANK(F954),-1,COUNTIF(all_tags[],F954)-COUNTIF(all_tags[category],F954))</f>
        <v>1</v>
      </c>
      <c r="R954">
        <f>IF(ISBLANK(G954),-1,COUNTIF(all_tags[],G954)-COUNTIF(all_tags[category],G954))</f>
        <v>1</v>
      </c>
      <c r="S954">
        <f>IF(ISBLANK(H954),-1,COUNTIF(all_tags[],H954)-COUNTIF(all_tags[category],H954))</f>
        <v>-1</v>
      </c>
      <c r="T954">
        <f>IF(ISBLANK(I954),-1,COUNTIF(all_tags[],I954)-COUNTIF(all_tags[category],I954))</f>
        <v>-1</v>
      </c>
      <c r="U954">
        <f>IF(ISBLANK(J954),-1,COUNTIF(all_tags[],J954)-COUNTIF(all_tags[category],J954))</f>
        <v>-1</v>
      </c>
      <c r="V954">
        <f>IF(ISBLANK(K954),-1,COUNTIF(all_tags[],K954)-COUNTIF(all_tags[category],K954))</f>
        <v>-1</v>
      </c>
      <c r="W954">
        <f>IF(ISBLANK(L954),-1,COUNTIF(all_tags[],L954)-COUNTIF(all_tags[category],L954))</f>
        <v>-1</v>
      </c>
      <c r="X954">
        <f>IF(ISBLANK(M954),-1,COUNTIF(all_tags[],M954)-COUNTIF(all_tags[category],M954))</f>
        <v>-1</v>
      </c>
      <c r="Y954">
        <f>IF(ISBLANK(N954),-1,COUNTIF(all_tags[],N954)-COUNTIF(all_tags[category],N954))</f>
        <v>-1</v>
      </c>
      <c r="Z954">
        <f>IF(ISBLANK(O954),-1,COUNTIF(all_tags[],O954)-COUNTIF(all_tags[category],O954))</f>
        <v>-1</v>
      </c>
      <c r="AB954" t="str">
        <f>Table5[[#This Row],[link_id]]</f>
        <v>L01916</v>
      </c>
      <c r="AC954" s="5" t="str">
        <f>_xlfn.TEXTJOIN("#",TRUE,
IFERROR(VLOOKUP($F954,all_tags[format],1,FALSE),""),
IFERROR(VLOOKUP($G954,all_tags[format],1,FALSE),""),
IFERROR(VLOOKUP($H954,all_tags[format],1,FALSE),""),
IFERROR(VLOOKUP($I954,all_tags[format],1,FALSE),""),
IFERROR(VLOOKUP($J954,all_tags[format],1,FALSE),""),
IFERROR(VLOOKUP($K954,all_tags[format],1,FALSE),""),
IFERROR(VLOOKUP($L954,all_tags[format],1,FALSE),""),
IFERROR(VLOOKUP($M954,all_tags[format],1,FALSE),""),
IFERROR(VLOOKUP($N954,all_tags[format],1,FALSE),""),
IFERROR(VLOOKUP($O954,all_tags[format],1,FALSE),"")
)</f>
        <v>course</v>
      </c>
      <c r="AD954" s="5" t="str">
        <f>_xlfn.TEXTJOIN("#",TRUE,
IFERROR(VLOOKUP($F954,all_tags[type],1,FALSE),""),
IFERROR(VLOOKUP($G954,all_tags[type],1,FALSE),""),
IFERROR(VLOOKUP($H954,all_tags[type],1,FALSE),""),
IFERROR(VLOOKUP($I954,all_tags[type],1,FALSE),""),
IFERROR(VLOOKUP($J954,all_tags[type],1,FALSE),""),
IFERROR(VLOOKUP($K954,all_tags[type],1,FALSE),""),
IFERROR(VLOOKUP($L954,all_tags[type],1,FALSE),""),
IFERROR(VLOOKUP($M954,all_tags[type],1,FALSE),""),
IFERROR(VLOOKUP($N954,all_tags[type],1,FALSE),""),
IFERROR(VLOOKUP($O954,all_tags[type],1,FALSE),"")
)</f>
        <v/>
      </c>
      <c r="AE954" s="5" t="str">
        <f>_xlfn.TEXTJOIN("#",TRUE,
IFERROR(VLOOKUP($F954,all_tags[level],1,FALSE),""),
IFERROR(VLOOKUP($G954,all_tags[level],1,FALSE),""),
IFERROR(VLOOKUP($H954,all_tags[level],1,FALSE),""),
IFERROR(VLOOKUP($I954,all_tags[level],1,FALSE),""),
IFERROR(VLOOKUP($J954,all_tags[level],1,FALSE),""),
IFERROR(VLOOKUP($K954,all_tags[level],1,FALSE),""),
IFERROR(VLOOKUP($L954,all_tags[level],1,FALSE),""),
IFERROR(VLOOKUP($M954,all_tags[level],1,FALSE),""),
IFERROR(VLOOKUP($N954,all_tags[level],1,FALSE),""),
IFERROR(VLOOKUP($O954,all_tags[level],1,FALSE),"")
)</f>
        <v/>
      </c>
      <c r="AF954" s="5" t="str">
        <f>_xlfn.TEXTJOIN("#",TRUE,
IFERROR(VLOOKUP($F954,all_tags[style],1,FALSE),""),
IFERROR(VLOOKUP($G954,all_tags[style],1,FALSE),""),
IFERROR(VLOOKUP($H954,all_tags[style],1,FALSE),""),
IFERROR(VLOOKUP($I954,all_tags[style],1,FALSE),""),
IFERROR(VLOOKUP($J954,all_tags[style],1,FALSE),""),
IFERROR(VLOOKUP($K954,all_tags[style],1,FALSE),""),
IFERROR(VLOOKUP($L954,all_tags[style],1,FALSE),""),
IFERROR(VLOOKUP($M954,all_tags[style],1,FALSE),""),
IFERROR(VLOOKUP($N954,all_tags[style],1,FALSE),""),
IFERROR(VLOOKUP($O954,all_tags[style],1,FALSE),"")
)</f>
        <v/>
      </c>
      <c r="AG954" s="5" t="str">
        <f>_xlfn.TEXTJOIN("#",TRUE,
IFERROR(VLOOKUP($F954,all_tags[theme],1,FALSE),""),
IFERROR(VLOOKUP($G954,all_tags[theme],1,FALSE),""),
IFERROR(VLOOKUP($H954,all_tags[theme],1,FALSE),""),
IFERROR(VLOOKUP($I954,all_tags[theme],1,FALSE),""),
IFERROR(VLOOKUP($J954,all_tags[theme],1,FALSE),""),
IFERROR(VLOOKUP($K954,all_tags[theme],1,FALSE),""),
IFERROR(VLOOKUP($L954,all_tags[theme],1,FALSE),""),
IFERROR(VLOOKUP($M954,all_tags[theme],1,FALSE),""),
IFERROR(VLOOKUP($N954,all_tags[theme],1,FALSE),""),
IFERROR(VLOOKUP($O954,all_tags[theme],1,FALSE),"")
)</f>
        <v>data-literacy</v>
      </c>
      <c r="AH954" s="5" t="str">
        <f>_xlfn.TEXTJOIN("#",TRUE,
IFERROR(VLOOKUP($F954,all_tags[topic],1,FALSE),""),
IFERROR(VLOOKUP($G954,all_tags[topic],1,FALSE),""),
IFERROR(VLOOKUP($H954,all_tags[topic],1,FALSE),""),
IFERROR(VLOOKUP($I954,all_tags[topic],1,FALSE),""),
IFERROR(VLOOKUP($J954,all_tags[topic],1,FALSE),""),
IFERROR(VLOOKUP($K954,all_tags[topic],1,FALSE),""),
IFERROR(VLOOKUP($L954,all_tags[topic],1,FALSE),""),
IFERROR(VLOOKUP($M954,all_tags[topic],1,FALSE),""),
IFERROR(VLOOKUP($N954,all_tags[topic],1,FALSE),""),
IFERROR(VLOOKUP($O954,all_tags[topic],1,FALSE),"")
)</f>
        <v/>
      </c>
      <c r="AI954" s="5" t="str">
        <f>_xlfn.TEXTJOIN("#",TRUE,
IFERROR(VLOOKUP($F954,all_tags[area],1,FALSE),""),
IFERROR(VLOOKUP($G954,all_tags[area],1,FALSE),""),
IFERROR(VLOOKUP($H954,all_tags[area],1,FALSE),""),
IFERROR(VLOOKUP($I954,all_tags[area],1,FALSE),""),
IFERROR(VLOOKUP($J954,all_tags[area],1,FALSE),""),
IFERROR(VLOOKUP($K954,all_tags[area],1,FALSE),""),
IFERROR(VLOOKUP($L954,all_tags[area],1,FALSE),""),
IFERROR(VLOOKUP($M954,all_tags[area],1,FALSE),""),
IFERROR(VLOOKUP($N954,all_tags[area],1,FALSE),""),
IFERROR(VLOOKUP($O954,all_tags[area],1,FALSE),"")
)</f>
        <v/>
      </c>
      <c r="AJ954" s="5" t="str">
        <f>_xlfn.TEXTJOIN("#",TRUE,
IFERROR(VLOOKUP($F954,all_tags[technology],1,FALSE),""),
IFERROR(VLOOKUP($G954,all_tags[technology],1,FALSE),""),
IFERROR(VLOOKUP($H954,all_tags[technology],1,FALSE),""),
IFERROR(VLOOKUP($I954,all_tags[technology],1,FALSE),""),
IFERROR(VLOOKUP($J954,all_tags[technology],1,FALSE),""),
IFERROR(VLOOKUP($K954,all_tags[technology],1,FALSE),""),
IFERROR(VLOOKUP($L954,all_tags[technology],1,FALSE),""),
IFERROR(VLOOKUP($M954,all_tags[technology],1,FALSE),""),
IFERROR(VLOOKUP($N954,all_tags[technology],1,FALSE),""),
IFERROR(VLOOKUP($O954,all_tags[technology],1,FALSE),"")
)</f>
        <v/>
      </c>
      <c r="AK954" s="5" t="str">
        <f>_xlfn.TEXTJOIN("#",TRUE,
IFERROR(VLOOKUP($F954,all_tags[other],1,FALSE),""),
IFERROR(VLOOKUP($G954,all_tags[other],1,FALSE),""),
IFERROR(VLOOKUP($H954,all_tags[other],1,FALSE),""),
IFERROR(VLOOKUP($I954,all_tags[other],1,FALSE),""),
IFERROR(VLOOKUP($J954,all_tags[other],1,FALSE),""),
IFERROR(VLOOKUP($K954,all_tags[other],1,FALSE),""),
IFERROR(VLOOKUP($L954,all_tags[other],1,FALSE),""),
IFERROR(VLOOKUP($M954,all_tags[other],1,FALSE),""),
IFERROR(VLOOKUP($N954,all_tags[other],1,FALSE),""),
IFERROR(VLOOKUP($O954,all_tags[other],1,FALSE),"")
)</f>
        <v/>
      </c>
      <c r="AL954" t="str">
        <f t="shared" si="14"/>
        <v>course;data-literacy</v>
      </c>
    </row>
    <row r="955" spans="1:38" ht="30" x14ac:dyDescent="0.25">
      <c r="A955" t="str">
        <f>source_data[[#This Row],[link_id]]</f>
        <v>L01917</v>
      </c>
      <c r="B955" t="str">
        <f>source_data[[#This Row],[link]]</f>
        <v>https://newatlas.com/telecommunications/zoom-fatigue-video-exhaustion-tips-help-stanford/</v>
      </c>
      <c r="C955" t="str">
        <f>source_data[[#This Row],[article_title]]</f>
        <v>Stanford study into “Zoom Fatigue” explains why video chats are so tiring</v>
      </c>
      <c r="D955" t="str">
        <f>source_data[[#This Row],[concatenate]]</f>
        <v>post;research;general</v>
      </c>
      <c r="E955">
        <f>source_data[[#This Row],[tag_count]]</f>
        <v>3</v>
      </c>
      <c r="F955" t="str" cm="1">
        <f t="array" ref="F955:H955">_xlfn.TEXTSPLIT(Table5[[#This Row],[concatenate]],";")</f>
        <v>post</v>
      </c>
      <c r="G955" t="str">
        <v>research</v>
      </c>
      <c r="H955" t="str">
        <v>general</v>
      </c>
      <c r="Q955">
        <f>IF(ISBLANK(F955),-1,COUNTIF(all_tags[],F955)-COUNTIF(all_tags[category],F955))</f>
        <v>1</v>
      </c>
      <c r="R955">
        <f>IF(ISBLANK(G955),-1,COUNTIF(all_tags[],G955)-COUNTIF(all_tags[category],G955))</f>
        <v>1</v>
      </c>
      <c r="S955">
        <f>IF(ISBLANK(H955),-1,COUNTIF(all_tags[],H955)-COUNTIF(all_tags[category],H955))</f>
        <v>1</v>
      </c>
      <c r="T955">
        <f>IF(ISBLANK(I955),-1,COUNTIF(all_tags[],I955)-COUNTIF(all_tags[category],I955))</f>
        <v>-1</v>
      </c>
      <c r="U955">
        <f>IF(ISBLANK(J955),-1,COUNTIF(all_tags[],J955)-COUNTIF(all_tags[category],J955))</f>
        <v>-1</v>
      </c>
      <c r="V955">
        <f>IF(ISBLANK(K955),-1,COUNTIF(all_tags[],K955)-COUNTIF(all_tags[category],K955))</f>
        <v>-1</v>
      </c>
      <c r="W955">
        <f>IF(ISBLANK(L955),-1,COUNTIF(all_tags[],L955)-COUNTIF(all_tags[category],L955))</f>
        <v>-1</v>
      </c>
      <c r="X955">
        <f>IF(ISBLANK(M955),-1,COUNTIF(all_tags[],M955)-COUNTIF(all_tags[category],M955))</f>
        <v>-1</v>
      </c>
      <c r="Y955">
        <f>IF(ISBLANK(N955),-1,COUNTIF(all_tags[],N955)-COUNTIF(all_tags[category],N955))</f>
        <v>-1</v>
      </c>
      <c r="Z955">
        <f>IF(ISBLANK(O955),-1,COUNTIF(all_tags[],O955)-COUNTIF(all_tags[category],O955))</f>
        <v>-1</v>
      </c>
      <c r="AB955" t="str">
        <f>Table5[[#This Row],[link_id]]</f>
        <v>L01917</v>
      </c>
      <c r="AC955" s="5" t="str">
        <f>_xlfn.TEXTJOIN("#",TRUE,
IFERROR(VLOOKUP($F955,all_tags[format],1,FALSE),""),
IFERROR(VLOOKUP($G955,all_tags[format],1,FALSE),""),
IFERROR(VLOOKUP($H955,all_tags[format],1,FALSE),""),
IFERROR(VLOOKUP($I955,all_tags[format],1,FALSE),""),
IFERROR(VLOOKUP($J955,all_tags[format],1,FALSE),""),
IFERROR(VLOOKUP($K955,all_tags[format],1,FALSE),""),
IFERROR(VLOOKUP($L955,all_tags[format],1,FALSE),""),
IFERROR(VLOOKUP($M955,all_tags[format],1,FALSE),""),
IFERROR(VLOOKUP($N955,all_tags[format],1,FALSE),""),
IFERROR(VLOOKUP($O955,all_tags[format],1,FALSE),"")
)</f>
        <v>post</v>
      </c>
      <c r="AD955" s="5" t="str">
        <f>_xlfn.TEXTJOIN("#",TRUE,
IFERROR(VLOOKUP($F955,all_tags[type],1,FALSE),""),
IFERROR(VLOOKUP($G955,all_tags[type],1,FALSE),""),
IFERROR(VLOOKUP($H955,all_tags[type],1,FALSE),""),
IFERROR(VLOOKUP($I955,all_tags[type],1,FALSE),""),
IFERROR(VLOOKUP($J955,all_tags[type],1,FALSE),""),
IFERROR(VLOOKUP($K955,all_tags[type],1,FALSE),""),
IFERROR(VLOOKUP($L955,all_tags[type],1,FALSE),""),
IFERROR(VLOOKUP($M955,all_tags[type],1,FALSE),""),
IFERROR(VLOOKUP($N955,all_tags[type],1,FALSE),""),
IFERROR(VLOOKUP($O955,all_tags[type],1,FALSE),"")
)</f>
        <v>research#general</v>
      </c>
      <c r="AE955" s="5" t="str">
        <f>_xlfn.TEXTJOIN("#",TRUE,
IFERROR(VLOOKUP($F955,all_tags[level],1,FALSE),""),
IFERROR(VLOOKUP($G955,all_tags[level],1,FALSE),""),
IFERROR(VLOOKUP($H955,all_tags[level],1,FALSE),""),
IFERROR(VLOOKUP($I955,all_tags[level],1,FALSE),""),
IFERROR(VLOOKUP($J955,all_tags[level],1,FALSE),""),
IFERROR(VLOOKUP($K955,all_tags[level],1,FALSE),""),
IFERROR(VLOOKUP($L955,all_tags[level],1,FALSE),""),
IFERROR(VLOOKUP($M955,all_tags[level],1,FALSE),""),
IFERROR(VLOOKUP($N955,all_tags[level],1,FALSE),""),
IFERROR(VLOOKUP($O955,all_tags[level],1,FALSE),"")
)</f>
        <v/>
      </c>
      <c r="AF955" s="5" t="str">
        <f>_xlfn.TEXTJOIN("#",TRUE,
IFERROR(VLOOKUP($F955,all_tags[style],1,FALSE),""),
IFERROR(VLOOKUP($G955,all_tags[style],1,FALSE),""),
IFERROR(VLOOKUP($H955,all_tags[style],1,FALSE),""),
IFERROR(VLOOKUP($I955,all_tags[style],1,FALSE),""),
IFERROR(VLOOKUP($J955,all_tags[style],1,FALSE),""),
IFERROR(VLOOKUP($K955,all_tags[style],1,FALSE),""),
IFERROR(VLOOKUP($L955,all_tags[style],1,FALSE),""),
IFERROR(VLOOKUP($M955,all_tags[style],1,FALSE),""),
IFERROR(VLOOKUP($N955,all_tags[style],1,FALSE),""),
IFERROR(VLOOKUP($O955,all_tags[style],1,FALSE),"")
)</f>
        <v/>
      </c>
      <c r="AG955" s="5" t="str">
        <f>_xlfn.TEXTJOIN("#",TRUE,
IFERROR(VLOOKUP($F955,all_tags[theme],1,FALSE),""),
IFERROR(VLOOKUP($G955,all_tags[theme],1,FALSE),""),
IFERROR(VLOOKUP($H955,all_tags[theme],1,FALSE),""),
IFERROR(VLOOKUP($I955,all_tags[theme],1,FALSE),""),
IFERROR(VLOOKUP($J955,all_tags[theme],1,FALSE),""),
IFERROR(VLOOKUP($K955,all_tags[theme],1,FALSE),""),
IFERROR(VLOOKUP($L955,all_tags[theme],1,FALSE),""),
IFERROR(VLOOKUP($M955,all_tags[theme],1,FALSE),""),
IFERROR(VLOOKUP($N955,all_tags[theme],1,FALSE),""),
IFERROR(VLOOKUP($O955,all_tags[theme],1,FALSE),"")
)</f>
        <v/>
      </c>
      <c r="AH955" s="5" t="str">
        <f>_xlfn.TEXTJOIN("#",TRUE,
IFERROR(VLOOKUP($F955,all_tags[topic],1,FALSE),""),
IFERROR(VLOOKUP($G955,all_tags[topic],1,FALSE),""),
IFERROR(VLOOKUP($H955,all_tags[topic],1,FALSE),""),
IFERROR(VLOOKUP($I955,all_tags[topic],1,FALSE),""),
IFERROR(VLOOKUP($J955,all_tags[topic],1,FALSE),""),
IFERROR(VLOOKUP($K955,all_tags[topic],1,FALSE),""),
IFERROR(VLOOKUP($L955,all_tags[topic],1,FALSE),""),
IFERROR(VLOOKUP($M955,all_tags[topic],1,FALSE),""),
IFERROR(VLOOKUP($N955,all_tags[topic],1,FALSE),""),
IFERROR(VLOOKUP($O955,all_tags[topic],1,FALSE),"")
)</f>
        <v/>
      </c>
      <c r="AI955" s="5" t="str">
        <f>_xlfn.TEXTJOIN("#",TRUE,
IFERROR(VLOOKUP($F955,all_tags[area],1,FALSE),""),
IFERROR(VLOOKUP($G955,all_tags[area],1,FALSE),""),
IFERROR(VLOOKUP($H955,all_tags[area],1,FALSE),""),
IFERROR(VLOOKUP($I955,all_tags[area],1,FALSE),""),
IFERROR(VLOOKUP($J955,all_tags[area],1,FALSE),""),
IFERROR(VLOOKUP($K955,all_tags[area],1,FALSE),""),
IFERROR(VLOOKUP($L955,all_tags[area],1,FALSE),""),
IFERROR(VLOOKUP($M955,all_tags[area],1,FALSE),""),
IFERROR(VLOOKUP($N955,all_tags[area],1,FALSE),""),
IFERROR(VLOOKUP($O955,all_tags[area],1,FALSE),"")
)</f>
        <v/>
      </c>
      <c r="AJ955" s="5" t="str">
        <f>_xlfn.TEXTJOIN("#",TRUE,
IFERROR(VLOOKUP($F955,all_tags[technology],1,FALSE),""),
IFERROR(VLOOKUP($G955,all_tags[technology],1,FALSE),""),
IFERROR(VLOOKUP($H955,all_tags[technology],1,FALSE),""),
IFERROR(VLOOKUP($I955,all_tags[technology],1,FALSE),""),
IFERROR(VLOOKUP($J955,all_tags[technology],1,FALSE),""),
IFERROR(VLOOKUP($K955,all_tags[technology],1,FALSE),""),
IFERROR(VLOOKUP($L955,all_tags[technology],1,FALSE),""),
IFERROR(VLOOKUP($M955,all_tags[technology],1,FALSE),""),
IFERROR(VLOOKUP($N955,all_tags[technology],1,FALSE),""),
IFERROR(VLOOKUP($O955,all_tags[technology],1,FALSE),"")
)</f>
        <v/>
      </c>
      <c r="AK955" s="5" t="str">
        <f>_xlfn.TEXTJOIN("#",TRUE,
IFERROR(VLOOKUP($F955,all_tags[other],1,FALSE),""),
IFERROR(VLOOKUP($G955,all_tags[other],1,FALSE),""),
IFERROR(VLOOKUP($H955,all_tags[other],1,FALSE),""),
IFERROR(VLOOKUP($I955,all_tags[other],1,FALSE),""),
IFERROR(VLOOKUP($J955,all_tags[other],1,FALSE),""),
IFERROR(VLOOKUP($K955,all_tags[other],1,FALSE),""),
IFERROR(VLOOKUP($L955,all_tags[other],1,FALSE),""),
IFERROR(VLOOKUP($M955,all_tags[other],1,FALSE),""),
IFERROR(VLOOKUP($N955,all_tags[other],1,FALSE),""),
IFERROR(VLOOKUP($O955,all_tags[other],1,FALSE),"")
)</f>
        <v/>
      </c>
      <c r="AL955" t="str">
        <f t="shared" si="14"/>
        <v>post;research;general</v>
      </c>
    </row>
    <row r="956" spans="1:38" x14ac:dyDescent="0.25">
      <c r="A956" t="str">
        <f>source_data[[#This Row],[link_id]]</f>
        <v>L01918</v>
      </c>
      <c r="B956" t="str">
        <f>source_data[[#This Row],[link]]</f>
        <v>https://www.csail.mit.edu/news/helping-data-journalists-create-interactive-graphics</v>
      </c>
      <c r="C956" t="str">
        <f>source_data[[#This Row],[article_title]]</f>
        <v>Helping data journalists create interactive graphics</v>
      </c>
      <c r="D956" t="str">
        <f>source_data[[#This Row],[concatenate]]</f>
        <v>article;news;data-viz</v>
      </c>
      <c r="E956">
        <f>source_data[[#This Row],[tag_count]]</f>
        <v>4</v>
      </c>
      <c r="F956" t="str" cm="1">
        <f t="array" ref="F956:H956">_xlfn.TEXTSPLIT(Table5[[#This Row],[concatenate]],";")</f>
        <v>article</v>
      </c>
      <c r="G956" t="str">
        <v>news</v>
      </c>
      <c r="H956" t="str">
        <v>data-viz</v>
      </c>
      <c r="Q956">
        <f>IF(ISBLANK(F956),-1,COUNTIF(all_tags[],F956)-COUNTIF(all_tags[category],F956))</f>
        <v>1</v>
      </c>
      <c r="R956">
        <f>IF(ISBLANK(G956),-1,COUNTIF(all_tags[],G956)-COUNTIF(all_tags[category],G956))</f>
        <v>1</v>
      </c>
      <c r="S956">
        <f>IF(ISBLANK(H956),-1,COUNTIF(all_tags[],H956)-COUNTIF(all_tags[category],H956))</f>
        <v>1</v>
      </c>
      <c r="T956">
        <f>IF(ISBLANK(I956),-1,COUNTIF(all_tags[],I956)-COUNTIF(all_tags[category],I956))</f>
        <v>-1</v>
      </c>
      <c r="U956">
        <f>IF(ISBLANK(J956),-1,COUNTIF(all_tags[],J956)-COUNTIF(all_tags[category],J956))</f>
        <v>-1</v>
      </c>
      <c r="V956">
        <f>IF(ISBLANK(K956),-1,COUNTIF(all_tags[],K956)-COUNTIF(all_tags[category],K956))</f>
        <v>-1</v>
      </c>
      <c r="W956">
        <f>IF(ISBLANK(L956),-1,COUNTIF(all_tags[],L956)-COUNTIF(all_tags[category],L956))</f>
        <v>-1</v>
      </c>
      <c r="X956">
        <f>IF(ISBLANK(M956),-1,COUNTIF(all_tags[],M956)-COUNTIF(all_tags[category],M956))</f>
        <v>-1</v>
      </c>
      <c r="Y956">
        <f>IF(ISBLANK(N956),-1,COUNTIF(all_tags[],N956)-COUNTIF(all_tags[category],N956))</f>
        <v>-1</v>
      </c>
      <c r="Z956">
        <f>IF(ISBLANK(O956),-1,COUNTIF(all_tags[],O956)-COUNTIF(all_tags[category],O956))</f>
        <v>-1</v>
      </c>
      <c r="AB956" t="str">
        <f>Table5[[#This Row],[link_id]]</f>
        <v>L01918</v>
      </c>
      <c r="AC956" s="5" t="str">
        <f>_xlfn.TEXTJOIN("#",TRUE,
IFERROR(VLOOKUP($F956,all_tags[format],1,FALSE),""),
IFERROR(VLOOKUP($G956,all_tags[format],1,FALSE),""),
IFERROR(VLOOKUP($H956,all_tags[format],1,FALSE),""),
IFERROR(VLOOKUP($I956,all_tags[format],1,FALSE),""),
IFERROR(VLOOKUP($J956,all_tags[format],1,FALSE),""),
IFERROR(VLOOKUP($K956,all_tags[format],1,FALSE),""),
IFERROR(VLOOKUP($L956,all_tags[format],1,FALSE),""),
IFERROR(VLOOKUP($M956,all_tags[format],1,FALSE),""),
IFERROR(VLOOKUP($N956,all_tags[format],1,FALSE),""),
IFERROR(VLOOKUP($O956,all_tags[format],1,FALSE),"")
)</f>
        <v>article</v>
      </c>
      <c r="AD956" s="5" t="str">
        <f>_xlfn.TEXTJOIN("#",TRUE,
IFERROR(VLOOKUP($F956,all_tags[type],1,FALSE),""),
IFERROR(VLOOKUP($G956,all_tags[type],1,FALSE),""),
IFERROR(VLOOKUP($H956,all_tags[type],1,FALSE),""),
IFERROR(VLOOKUP($I956,all_tags[type],1,FALSE),""),
IFERROR(VLOOKUP($J956,all_tags[type],1,FALSE),""),
IFERROR(VLOOKUP($K956,all_tags[type],1,FALSE),""),
IFERROR(VLOOKUP($L956,all_tags[type],1,FALSE),""),
IFERROR(VLOOKUP($M956,all_tags[type],1,FALSE),""),
IFERROR(VLOOKUP($N956,all_tags[type],1,FALSE),""),
IFERROR(VLOOKUP($O956,all_tags[type],1,FALSE),"")
)</f>
        <v>news</v>
      </c>
      <c r="AE956" s="5" t="str">
        <f>_xlfn.TEXTJOIN("#",TRUE,
IFERROR(VLOOKUP($F956,all_tags[level],1,FALSE),""),
IFERROR(VLOOKUP($G956,all_tags[level],1,FALSE),""),
IFERROR(VLOOKUP($H956,all_tags[level],1,FALSE),""),
IFERROR(VLOOKUP($I956,all_tags[level],1,FALSE),""),
IFERROR(VLOOKUP($J956,all_tags[level],1,FALSE),""),
IFERROR(VLOOKUP($K956,all_tags[level],1,FALSE),""),
IFERROR(VLOOKUP($L956,all_tags[level],1,FALSE),""),
IFERROR(VLOOKUP($M956,all_tags[level],1,FALSE),""),
IFERROR(VLOOKUP($N956,all_tags[level],1,FALSE),""),
IFERROR(VLOOKUP($O956,all_tags[level],1,FALSE),"")
)</f>
        <v/>
      </c>
      <c r="AF956" s="5" t="str">
        <f>_xlfn.TEXTJOIN("#",TRUE,
IFERROR(VLOOKUP($F956,all_tags[style],1,FALSE),""),
IFERROR(VLOOKUP($G956,all_tags[style],1,FALSE),""),
IFERROR(VLOOKUP($H956,all_tags[style],1,FALSE),""),
IFERROR(VLOOKUP($I956,all_tags[style],1,FALSE),""),
IFERROR(VLOOKUP($J956,all_tags[style],1,FALSE),""),
IFERROR(VLOOKUP($K956,all_tags[style],1,FALSE),""),
IFERROR(VLOOKUP($L956,all_tags[style],1,FALSE),""),
IFERROR(VLOOKUP($M956,all_tags[style],1,FALSE),""),
IFERROR(VLOOKUP($N956,all_tags[style],1,FALSE),""),
IFERROR(VLOOKUP($O956,all_tags[style],1,FALSE),"")
)</f>
        <v/>
      </c>
      <c r="AG956" s="5" t="str">
        <f>_xlfn.TEXTJOIN("#",TRUE,
IFERROR(VLOOKUP($F956,all_tags[theme],1,FALSE),""),
IFERROR(VLOOKUP($G956,all_tags[theme],1,FALSE),""),
IFERROR(VLOOKUP($H956,all_tags[theme],1,FALSE),""),
IFERROR(VLOOKUP($I956,all_tags[theme],1,FALSE),""),
IFERROR(VLOOKUP($J956,all_tags[theme],1,FALSE),""),
IFERROR(VLOOKUP($K956,all_tags[theme],1,FALSE),""),
IFERROR(VLOOKUP($L956,all_tags[theme],1,FALSE),""),
IFERROR(VLOOKUP($M956,all_tags[theme],1,FALSE),""),
IFERROR(VLOOKUP($N956,all_tags[theme],1,FALSE),""),
IFERROR(VLOOKUP($O956,all_tags[theme],1,FALSE),"")
)</f>
        <v>data-viz</v>
      </c>
      <c r="AH956" s="5" t="str">
        <f>_xlfn.TEXTJOIN("#",TRUE,
IFERROR(VLOOKUP($F956,all_tags[topic],1,FALSE),""),
IFERROR(VLOOKUP($G956,all_tags[topic],1,FALSE),""),
IFERROR(VLOOKUP($H956,all_tags[topic],1,FALSE),""),
IFERROR(VLOOKUP($I956,all_tags[topic],1,FALSE),""),
IFERROR(VLOOKUP($J956,all_tags[topic],1,FALSE),""),
IFERROR(VLOOKUP($K956,all_tags[topic],1,FALSE),""),
IFERROR(VLOOKUP($L956,all_tags[topic],1,FALSE),""),
IFERROR(VLOOKUP($M956,all_tags[topic],1,FALSE),""),
IFERROR(VLOOKUP($N956,all_tags[topic],1,FALSE),""),
IFERROR(VLOOKUP($O956,all_tags[topic],1,FALSE),"")
)</f>
        <v/>
      </c>
      <c r="AI956" s="5" t="str">
        <f>_xlfn.TEXTJOIN("#",TRUE,
IFERROR(VLOOKUP($F956,all_tags[area],1,FALSE),""),
IFERROR(VLOOKUP($G956,all_tags[area],1,FALSE),""),
IFERROR(VLOOKUP($H956,all_tags[area],1,FALSE),""),
IFERROR(VLOOKUP($I956,all_tags[area],1,FALSE),""),
IFERROR(VLOOKUP($J956,all_tags[area],1,FALSE),""),
IFERROR(VLOOKUP($K956,all_tags[area],1,FALSE),""),
IFERROR(VLOOKUP($L956,all_tags[area],1,FALSE),""),
IFERROR(VLOOKUP($M956,all_tags[area],1,FALSE),""),
IFERROR(VLOOKUP($N956,all_tags[area],1,FALSE),""),
IFERROR(VLOOKUP($O956,all_tags[area],1,FALSE),"")
)</f>
        <v/>
      </c>
      <c r="AJ956" s="5" t="str">
        <f>_xlfn.TEXTJOIN("#",TRUE,
IFERROR(VLOOKUP($F956,all_tags[technology],1,FALSE),""),
IFERROR(VLOOKUP($G956,all_tags[technology],1,FALSE),""),
IFERROR(VLOOKUP($H956,all_tags[technology],1,FALSE),""),
IFERROR(VLOOKUP($I956,all_tags[technology],1,FALSE),""),
IFERROR(VLOOKUP($J956,all_tags[technology],1,FALSE),""),
IFERROR(VLOOKUP($K956,all_tags[technology],1,FALSE),""),
IFERROR(VLOOKUP($L956,all_tags[technology],1,FALSE),""),
IFERROR(VLOOKUP($M956,all_tags[technology],1,FALSE),""),
IFERROR(VLOOKUP($N956,all_tags[technology],1,FALSE),""),
IFERROR(VLOOKUP($O956,all_tags[technology],1,FALSE),"")
)</f>
        <v/>
      </c>
      <c r="AK956" s="5" t="str">
        <f>_xlfn.TEXTJOIN("#",TRUE,
IFERROR(VLOOKUP($F956,all_tags[other],1,FALSE),""),
IFERROR(VLOOKUP($G956,all_tags[other],1,FALSE),""),
IFERROR(VLOOKUP($H956,all_tags[other],1,FALSE),""),
IFERROR(VLOOKUP($I956,all_tags[other],1,FALSE),""),
IFERROR(VLOOKUP($J956,all_tags[other],1,FALSE),""),
IFERROR(VLOOKUP($K956,all_tags[other],1,FALSE),""),
IFERROR(VLOOKUP($L956,all_tags[other],1,FALSE),""),
IFERROR(VLOOKUP($M956,all_tags[other],1,FALSE),""),
IFERROR(VLOOKUP($N956,all_tags[other],1,FALSE),""),
IFERROR(VLOOKUP($O956,all_tags[other],1,FALSE),"")
)</f>
        <v/>
      </c>
      <c r="AL956" t="str">
        <f t="shared" si="14"/>
        <v>article;news;data-viz</v>
      </c>
    </row>
    <row r="957" spans="1:38" x14ac:dyDescent="0.25">
      <c r="A957" t="str">
        <f>source_data[[#This Row],[link_id]]</f>
        <v>L01919</v>
      </c>
      <c r="B957" t="str">
        <f>source_data[[#This Row],[link]]</f>
        <v>https://palettegenerator.com/</v>
      </c>
      <c r="C957" t="str">
        <f>source_data[[#This Row],[article_title]]</f>
        <v>Palette Generator</v>
      </c>
      <c r="D957" t="str">
        <f>source_data[[#This Row],[concatenate]]</f>
        <v>site;data-viz;tool;colour</v>
      </c>
      <c r="E957">
        <f>source_data[[#This Row],[tag_count]]</f>
        <v>5</v>
      </c>
      <c r="F957" t="str" cm="1">
        <f t="array" ref="F957:I957">_xlfn.TEXTSPLIT(Table5[[#This Row],[concatenate]],";")</f>
        <v>site</v>
      </c>
      <c r="G957" t="str">
        <v>data-viz</v>
      </c>
      <c r="H957" t="str">
        <v>tool</v>
      </c>
      <c r="I957" t="str">
        <v>colour</v>
      </c>
      <c r="Q957">
        <f>IF(ISBLANK(F957),-1,COUNTIF(all_tags[],F957)-COUNTIF(all_tags[category],F957))</f>
        <v>1</v>
      </c>
      <c r="R957">
        <f>IF(ISBLANK(G957),-1,COUNTIF(all_tags[],G957)-COUNTIF(all_tags[category],G957))</f>
        <v>1</v>
      </c>
      <c r="S957">
        <f>IF(ISBLANK(H957),-1,COUNTIF(all_tags[],H957)-COUNTIF(all_tags[category],H957))</f>
        <v>1</v>
      </c>
      <c r="T957">
        <f>IF(ISBLANK(I957),-1,COUNTIF(all_tags[],I957)-COUNTIF(all_tags[category],I957))</f>
        <v>1</v>
      </c>
      <c r="U957">
        <f>IF(ISBLANK(J957),-1,COUNTIF(all_tags[],J957)-COUNTIF(all_tags[category],J957))</f>
        <v>-1</v>
      </c>
      <c r="V957">
        <f>IF(ISBLANK(K957),-1,COUNTIF(all_tags[],K957)-COUNTIF(all_tags[category],K957))</f>
        <v>-1</v>
      </c>
      <c r="W957">
        <f>IF(ISBLANK(L957),-1,COUNTIF(all_tags[],L957)-COUNTIF(all_tags[category],L957))</f>
        <v>-1</v>
      </c>
      <c r="X957">
        <f>IF(ISBLANK(M957),-1,COUNTIF(all_tags[],M957)-COUNTIF(all_tags[category],M957))</f>
        <v>-1</v>
      </c>
      <c r="Y957">
        <f>IF(ISBLANK(N957),-1,COUNTIF(all_tags[],N957)-COUNTIF(all_tags[category],N957))</f>
        <v>-1</v>
      </c>
      <c r="Z957">
        <f>IF(ISBLANK(O957),-1,COUNTIF(all_tags[],O957)-COUNTIF(all_tags[category],O957))</f>
        <v>-1</v>
      </c>
      <c r="AB957" t="str">
        <f>Table5[[#This Row],[link_id]]</f>
        <v>L01919</v>
      </c>
      <c r="AC957" s="5" t="str">
        <f>_xlfn.TEXTJOIN("#",TRUE,
IFERROR(VLOOKUP($F957,all_tags[format],1,FALSE),""),
IFERROR(VLOOKUP($G957,all_tags[format],1,FALSE),""),
IFERROR(VLOOKUP($H957,all_tags[format],1,FALSE),""),
IFERROR(VLOOKUP($I957,all_tags[format],1,FALSE),""),
IFERROR(VLOOKUP($J957,all_tags[format],1,FALSE),""),
IFERROR(VLOOKUP($K957,all_tags[format],1,FALSE),""),
IFERROR(VLOOKUP($L957,all_tags[format],1,FALSE),""),
IFERROR(VLOOKUP($M957,all_tags[format],1,FALSE),""),
IFERROR(VLOOKUP($N957,all_tags[format],1,FALSE),""),
IFERROR(VLOOKUP($O957,all_tags[format],1,FALSE),"")
)</f>
        <v>site</v>
      </c>
      <c r="AD957" s="5" t="str">
        <f>_xlfn.TEXTJOIN("#",TRUE,
IFERROR(VLOOKUP($F957,all_tags[type],1,FALSE),""),
IFERROR(VLOOKUP($G957,all_tags[type],1,FALSE),""),
IFERROR(VLOOKUP($H957,all_tags[type],1,FALSE),""),
IFERROR(VLOOKUP($I957,all_tags[type],1,FALSE),""),
IFERROR(VLOOKUP($J957,all_tags[type],1,FALSE),""),
IFERROR(VLOOKUP($K957,all_tags[type],1,FALSE),""),
IFERROR(VLOOKUP($L957,all_tags[type],1,FALSE),""),
IFERROR(VLOOKUP($M957,all_tags[type],1,FALSE),""),
IFERROR(VLOOKUP($N957,all_tags[type],1,FALSE),""),
IFERROR(VLOOKUP($O957,all_tags[type],1,FALSE),"")
)</f>
        <v/>
      </c>
      <c r="AE957" s="5" t="str">
        <f>_xlfn.TEXTJOIN("#",TRUE,
IFERROR(VLOOKUP($F957,all_tags[level],1,FALSE),""),
IFERROR(VLOOKUP($G957,all_tags[level],1,FALSE),""),
IFERROR(VLOOKUP($H957,all_tags[level],1,FALSE),""),
IFERROR(VLOOKUP($I957,all_tags[level],1,FALSE),""),
IFERROR(VLOOKUP($J957,all_tags[level],1,FALSE),""),
IFERROR(VLOOKUP($K957,all_tags[level],1,FALSE),""),
IFERROR(VLOOKUP($L957,all_tags[level],1,FALSE),""),
IFERROR(VLOOKUP($M957,all_tags[level],1,FALSE),""),
IFERROR(VLOOKUP($N957,all_tags[level],1,FALSE),""),
IFERROR(VLOOKUP($O957,all_tags[level],1,FALSE),"")
)</f>
        <v/>
      </c>
      <c r="AF957" s="5" t="str">
        <f>_xlfn.TEXTJOIN("#",TRUE,
IFERROR(VLOOKUP($F957,all_tags[style],1,FALSE),""),
IFERROR(VLOOKUP($G957,all_tags[style],1,FALSE),""),
IFERROR(VLOOKUP($H957,all_tags[style],1,FALSE),""),
IFERROR(VLOOKUP($I957,all_tags[style],1,FALSE),""),
IFERROR(VLOOKUP($J957,all_tags[style],1,FALSE),""),
IFERROR(VLOOKUP($K957,all_tags[style],1,FALSE),""),
IFERROR(VLOOKUP($L957,all_tags[style],1,FALSE),""),
IFERROR(VLOOKUP($M957,all_tags[style],1,FALSE),""),
IFERROR(VLOOKUP($N957,all_tags[style],1,FALSE),""),
IFERROR(VLOOKUP($O957,all_tags[style],1,FALSE),"")
)</f>
        <v/>
      </c>
      <c r="AG957" s="5" t="str">
        <f>_xlfn.TEXTJOIN("#",TRUE,
IFERROR(VLOOKUP($F957,all_tags[theme],1,FALSE),""),
IFERROR(VLOOKUP($G957,all_tags[theme],1,FALSE),""),
IFERROR(VLOOKUP($H957,all_tags[theme],1,FALSE),""),
IFERROR(VLOOKUP($I957,all_tags[theme],1,FALSE),""),
IFERROR(VLOOKUP($J957,all_tags[theme],1,FALSE),""),
IFERROR(VLOOKUP($K957,all_tags[theme],1,FALSE),""),
IFERROR(VLOOKUP($L957,all_tags[theme],1,FALSE),""),
IFERROR(VLOOKUP($M957,all_tags[theme],1,FALSE),""),
IFERROR(VLOOKUP($N957,all_tags[theme],1,FALSE),""),
IFERROR(VLOOKUP($O957,all_tags[theme],1,FALSE),"")
)</f>
        <v>data-viz</v>
      </c>
      <c r="AH957" s="5" t="str">
        <f>_xlfn.TEXTJOIN("#",TRUE,
IFERROR(VLOOKUP($F957,all_tags[topic],1,FALSE),""),
IFERROR(VLOOKUP($G957,all_tags[topic],1,FALSE),""),
IFERROR(VLOOKUP($H957,all_tags[topic],1,FALSE),""),
IFERROR(VLOOKUP($I957,all_tags[topic],1,FALSE),""),
IFERROR(VLOOKUP($J957,all_tags[topic],1,FALSE),""),
IFERROR(VLOOKUP($K957,all_tags[topic],1,FALSE),""),
IFERROR(VLOOKUP($L957,all_tags[topic],1,FALSE),""),
IFERROR(VLOOKUP($M957,all_tags[topic],1,FALSE),""),
IFERROR(VLOOKUP($N957,all_tags[topic],1,FALSE),""),
IFERROR(VLOOKUP($O957,all_tags[topic],1,FALSE),"")
)</f>
        <v>tool</v>
      </c>
      <c r="AI957" s="5" t="str">
        <f>_xlfn.TEXTJOIN("#",TRUE,
IFERROR(VLOOKUP($F957,all_tags[area],1,FALSE),""),
IFERROR(VLOOKUP($G957,all_tags[area],1,FALSE),""),
IFERROR(VLOOKUP($H957,all_tags[area],1,FALSE),""),
IFERROR(VLOOKUP($I957,all_tags[area],1,FALSE),""),
IFERROR(VLOOKUP($J957,all_tags[area],1,FALSE),""),
IFERROR(VLOOKUP($K957,all_tags[area],1,FALSE),""),
IFERROR(VLOOKUP($L957,all_tags[area],1,FALSE),""),
IFERROR(VLOOKUP($M957,all_tags[area],1,FALSE),""),
IFERROR(VLOOKUP($N957,all_tags[area],1,FALSE),""),
IFERROR(VLOOKUP($O957,all_tags[area],1,FALSE),"")
)</f>
        <v>colour</v>
      </c>
      <c r="AJ957" s="5" t="str">
        <f>_xlfn.TEXTJOIN("#",TRUE,
IFERROR(VLOOKUP($F957,all_tags[technology],1,FALSE),""),
IFERROR(VLOOKUP($G957,all_tags[technology],1,FALSE),""),
IFERROR(VLOOKUP($H957,all_tags[technology],1,FALSE),""),
IFERROR(VLOOKUP($I957,all_tags[technology],1,FALSE),""),
IFERROR(VLOOKUP($J957,all_tags[technology],1,FALSE),""),
IFERROR(VLOOKUP($K957,all_tags[technology],1,FALSE),""),
IFERROR(VLOOKUP($L957,all_tags[technology],1,FALSE),""),
IFERROR(VLOOKUP($M957,all_tags[technology],1,FALSE),""),
IFERROR(VLOOKUP($N957,all_tags[technology],1,FALSE),""),
IFERROR(VLOOKUP($O957,all_tags[technology],1,FALSE),"")
)</f>
        <v/>
      </c>
      <c r="AK957" s="5" t="str">
        <f>_xlfn.TEXTJOIN("#",TRUE,
IFERROR(VLOOKUP($F957,all_tags[other],1,FALSE),""),
IFERROR(VLOOKUP($G957,all_tags[other],1,FALSE),""),
IFERROR(VLOOKUP($H957,all_tags[other],1,FALSE),""),
IFERROR(VLOOKUP($I957,all_tags[other],1,FALSE),""),
IFERROR(VLOOKUP($J957,all_tags[other],1,FALSE),""),
IFERROR(VLOOKUP($K957,all_tags[other],1,FALSE),""),
IFERROR(VLOOKUP($L957,all_tags[other],1,FALSE),""),
IFERROR(VLOOKUP($M957,all_tags[other],1,FALSE),""),
IFERROR(VLOOKUP($N957,all_tags[other],1,FALSE),""),
IFERROR(VLOOKUP($O957,all_tags[other],1,FALSE),"")
)</f>
        <v/>
      </c>
      <c r="AL957" t="str">
        <f t="shared" si="14"/>
        <v>site;data-viz;tool;colour</v>
      </c>
    </row>
    <row r="958" spans="1:38" x14ac:dyDescent="0.25">
      <c r="A958" t="str">
        <f>source_data[[#This Row],[link_id]]</f>
        <v>L01920</v>
      </c>
      <c r="B958" t="str">
        <f>source_data[[#This Row],[link]]</f>
        <v>https://idyll-lang.org/gallery</v>
      </c>
      <c r="C958" t="str">
        <f>source_data[[#This Row],[article_title]]</f>
        <v xml:space="preserve"> We introduce Idyll, a novel "compile-to- the-web" language for web-based interactive narratives.</v>
      </c>
      <c r="D958" t="str">
        <f>source_data[[#This Row],[concatenate]]</f>
        <v>application;data-viz;tool;design;storytelling</v>
      </c>
      <c r="E958">
        <f>source_data[[#This Row],[tag_count]]</f>
        <v>5</v>
      </c>
      <c r="F958" t="str" cm="1">
        <f t="array" ref="F958:J958">_xlfn.TEXTSPLIT(Table5[[#This Row],[concatenate]],";")</f>
        <v>application</v>
      </c>
      <c r="G958" t="str">
        <v>data-viz</v>
      </c>
      <c r="H958" t="str">
        <v>tool</v>
      </c>
      <c r="I958" t="str">
        <v>design</v>
      </c>
      <c r="J958" t="str">
        <v>storytelling</v>
      </c>
      <c r="Q958">
        <f>IF(ISBLANK(F958),-1,COUNTIF(all_tags[],F958)-COUNTIF(all_tags[category],F958))</f>
        <v>1</v>
      </c>
      <c r="R958">
        <f>IF(ISBLANK(G958),-1,COUNTIF(all_tags[],G958)-COUNTIF(all_tags[category],G958))</f>
        <v>1</v>
      </c>
      <c r="S958">
        <f>IF(ISBLANK(H958),-1,COUNTIF(all_tags[],H958)-COUNTIF(all_tags[category],H958))</f>
        <v>1</v>
      </c>
      <c r="T958">
        <f>IF(ISBLANK(I958),-1,COUNTIF(all_tags[],I958)-COUNTIF(all_tags[category],I958))</f>
        <v>1</v>
      </c>
      <c r="U958">
        <f>IF(ISBLANK(J958),-1,COUNTIF(all_tags[],J958)-COUNTIF(all_tags[category],J958))</f>
        <v>1</v>
      </c>
      <c r="V958">
        <f>IF(ISBLANK(K958),-1,COUNTIF(all_tags[],K958)-COUNTIF(all_tags[category],K958))</f>
        <v>-1</v>
      </c>
      <c r="W958">
        <f>IF(ISBLANK(L958),-1,COUNTIF(all_tags[],L958)-COUNTIF(all_tags[category],L958))</f>
        <v>-1</v>
      </c>
      <c r="X958">
        <f>IF(ISBLANK(M958),-1,COUNTIF(all_tags[],M958)-COUNTIF(all_tags[category],M958))</f>
        <v>-1</v>
      </c>
      <c r="Y958">
        <f>IF(ISBLANK(N958),-1,COUNTIF(all_tags[],N958)-COUNTIF(all_tags[category],N958))</f>
        <v>-1</v>
      </c>
      <c r="Z958">
        <f>IF(ISBLANK(O958),-1,COUNTIF(all_tags[],O958)-COUNTIF(all_tags[category],O958))</f>
        <v>-1</v>
      </c>
      <c r="AB958" t="str">
        <f>Table5[[#This Row],[link_id]]</f>
        <v>L01920</v>
      </c>
      <c r="AC958" s="5" t="str">
        <f>_xlfn.TEXTJOIN("#",TRUE,
IFERROR(VLOOKUP($F958,all_tags[format],1,FALSE),""),
IFERROR(VLOOKUP($G958,all_tags[format],1,FALSE),""),
IFERROR(VLOOKUP($H958,all_tags[format],1,FALSE),""),
IFERROR(VLOOKUP($I958,all_tags[format],1,FALSE),""),
IFERROR(VLOOKUP($J958,all_tags[format],1,FALSE),""),
IFERROR(VLOOKUP($K958,all_tags[format],1,FALSE),""),
IFERROR(VLOOKUP($L958,all_tags[format],1,FALSE),""),
IFERROR(VLOOKUP($M958,all_tags[format],1,FALSE),""),
IFERROR(VLOOKUP($N958,all_tags[format],1,FALSE),""),
IFERROR(VLOOKUP($O958,all_tags[format],1,FALSE),"")
)</f>
        <v>application</v>
      </c>
      <c r="AD958" s="5" t="str">
        <f>_xlfn.TEXTJOIN("#",TRUE,
IFERROR(VLOOKUP($F958,all_tags[type],1,FALSE),""),
IFERROR(VLOOKUP($G958,all_tags[type],1,FALSE),""),
IFERROR(VLOOKUP($H958,all_tags[type],1,FALSE),""),
IFERROR(VLOOKUP($I958,all_tags[type],1,FALSE),""),
IFERROR(VLOOKUP($J958,all_tags[type],1,FALSE),""),
IFERROR(VLOOKUP($K958,all_tags[type],1,FALSE),""),
IFERROR(VLOOKUP($L958,all_tags[type],1,FALSE),""),
IFERROR(VLOOKUP($M958,all_tags[type],1,FALSE),""),
IFERROR(VLOOKUP($N958,all_tags[type],1,FALSE),""),
IFERROR(VLOOKUP($O958,all_tags[type],1,FALSE),"")
)</f>
        <v/>
      </c>
      <c r="AE958" s="5" t="str">
        <f>_xlfn.TEXTJOIN("#",TRUE,
IFERROR(VLOOKUP($F958,all_tags[level],1,FALSE),""),
IFERROR(VLOOKUP($G958,all_tags[level],1,FALSE),""),
IFERROR(VLOOKUP($H958,all_tags[level],1,FALSE),""),
IFERROR(VLOOKUP($I958,all_tags[level],1,FALSE),""),
IFERROR(VLOOKUP($J958,all_tags[level],1,FALSE),""),
IFERROR(VLOOKUP($K958,all_tags[level],1,FALSE),""),
IFERROR(VLOOKUP($L958,all_tags[level],1,FALSE),""),
IFERROR(VLOOKUP($M958,all_tags[level],1,FALSE),""),
IFERROR(VLOOKUP($N958,all_tags[level],1,FALSE),""),
IFERROR(VLOOKUP($O958,all_tags[level],1,FALSE),"")
)</f>
        <v/>
      </c>
      <c r="AF958" s="5" t="str">
        <f>_xlfn.TEXTJOIN("#",TRUE,
IFERROR(VLOOKUP($F958,all_tags[style],1,FALSE),""),
IFERROR(VLOOKUP($G958,all_tags[style],1,FALSE),""),
IFERROR(VLOOKUP($H958,all_tags[style],1,FALSE),""),
IFERROR(VLOOKUP($I958,all_tags[style],1,FALSE),""),
IFERROR(VLOOKUP($J958,all_tags[style],1,FALSE),""),
IFERROR(VLOOKUP($K958,all_tags[style],1,FALSE),""),
IFERROR(VLOOKUP($L958,all_tags[style],1,FALSE),""),
IFERROR(VLOOKUP($M958,all_tags[style],1,FALSE),""),
IFERROR(VLOOKUP($N958,all_tags[style],1,FALSE),""),
IFERROR(VLOOKUP($O958,all_tags[style],1,FALSE),"")
)</f>
        <v/>
      </c>
      <c r="AG958" s="5" t="str">
        <f>_xlfn.TEXTJOIN("#",TRUE,
IFERROR(VLOOKUP($F958,all_tags[theme],1,FALSE),""),
IFERROR(VLOOKUP($G958,all_tags[theme],1,FALSE),""),
IFERROR(VLOOKUP($H958,all_tags[theme],1,FALSE),""),
IFERROR(VLOOKUP($I958,all_tags[theme],1,FALSE),""),
IFERROR(VLOOKUP($J958,all_tags[theme],1,FALSE),""),
IFERROR(VLOOKUP($K958,all_tags[theme],1,FALSE),""),
IFERROR(VLOOKUP($L958,all_tags[theme],1,FALSE),""),
IFERROR(VLOOKUP($M958,all_tags[theme],1,FALSE),""),
IFERROR(VLOOKUP($N958,all_tags[theme],1,FALSE),""),
IFERROR(VLOOKUP($O958,all_tags[theme],1,FALSE),"")
)</f>
        <v>data-viz</v>
      </c>
      <c r="AH958" s="5" t="str">
        <f>_xlfn.TEXTJOIN("#",TRUE,
IFERROR(VLOOKUP($F958,all_tags[topic],1,FALSE),""),
IFERROR(VLOOKUP($G958,all_tags[topic],1,FALSE),""),
IFERROR(VLOOKUP($H958,all_tags[topic],1,FALSE),""),
IFERROR(VLOOKUP($I958,all_tags[topic],1,FALSE),""),
IFERROR(VLOOKUP($J958,all_tags[topic],1,FALSE),""),
IFERROR(VLOOKUP($K958,all_tags[topic],1,FALSE),""),
IFERROR(VLOOKUP($L958,all_tags[topic],1,FALSE),""),
IFERROR(VLOOKUP($M958,all_tags[topic],1,FALSE),""),
IFERROR(VLOOKUP($N958,all_tags[topic],1,FALSE),""),
IFERROR(VLOOKUP($O958,all_tags[topic],1,FALSE),"")
)</f>
        <v>tool#design</v>
      </c>
      <c r="AI958" s="5" t="str">
        <f>_xlfn.TEXTJOIN("#",TRUE,
IFERROR(VLOOKUP($F958,all_tags[area],1,FALSE),""),
IFERROR(VLOOKUP($G958,all_tags[area],1,FALSE),""),
IFERROR(VLOOKUP($H958,all_tags[area],1,FALSE),""),
IFERROR(VLOOKUP($I958,all_tags[area],1,FALSE),""),
IFERROR(VLOOKUP($J958,all_tags[area],1,FALSE),""),
IFERROR(VLOOKUP($K958,all_tags[area],1,FALSE),""),
IFERROR(VLOOKUP($L958,all_tags[area],1,FALSE),""),
IFERROR(VLOOKUP($M958,all_tags[area],1,FALSE),""),
IFERROR(VLOOKUP($N958,all_tags[area],1,FALSE),""),
IFERROR(VLOOKUP($O958,all_tags[area],1,FALSE),"")
)</f>
        <v/>
      </c>
      <c r="AJ958" s="5" t="str">
        <f>_xlfn.TEXTJOIN("#",TRUE,
IFERROR(VLOOKUP($F958,all_tags[technology],1,FALSE),""),
IFERROR(VLOOKUP($G958,all_tags[technology],1,FALSE),""),
IFERROR(VLOOKUP($H958,all_tags[technology],1,FALSE),""),
IFERROR(VLOOKUP($I958,all_tags[technology],1,FALSE),""),
IFERROR(VLOOKUP($J958,all_tags[technology],1,FALSE),""),
IFERROR(VLOOKUP($K958,all_tags[technology],1,FALSE),""),
IFERROR(VLOOKUP($L958,all_tags[technology],1,FALSE),""),
IFERROR(VLOOKUP($M958,all_tags[technology],1,FALSE),""),
IFERROR(VLOOKUP($N958,all_tags[technology],1,FALSE),""),
IFERROR(VLOOKUP($O958,all_tags[technology],1,FALSE),"")
)</f>
        <v/>
      </c>
      <c r="AK958" s="5" t="str">
        <f>_xlfn.TEXTJOIN("#",TRUE,
IFERROR(VLOOKUP($F958,all_tags[other],1,FALSE),""),
IFERROR(VLOOKUP($G958,all_tags[other],1,FALSE),""),
IFERROR(VLOOKUP($H958,all_tags[other],1,FALSE),""),
IFERROR(VLOOKUP($I958,all_tags[other],1,FALSE),""),
IFERROR(VLOOKUP($J958,all_tags[other],1,FALSE),""),
IFERROR(VLOOKUP($K958,all_tags[other],1,FALSE),""),
IFERROR(VLOOKUP($L958,all_tags[other],1,FALSE),""),
IFERROR(VLOOKUP($M958,all_tags[other],1,FALSE),""),
IFERROR(VLOOKUP($N958,all_tags[other],1,FALSE),""),
IFERROR(VLOOKUP($O958,all_tags[other],1,FALSE),"")
)</f>
        <v>storytelling</v>
      </c>
      <c r="AL958" t="str">
        <f t="shared" si="14"/>
        <v>application;data-viz;tool;design;storytelling</v>
      </c>
    </row>
    <row r="959" spans="1:38" x14ac:dyDescent="0.25">
      <c r="A959" t="str">
        <f>source_data[[#This Row],[link_id]]</f>
        <v>L01922</v>
      </c>
      <c r="B959" t="str">
        <f>source_data[[#This Row],[link]]</f>
        <v>https://www.vis4.net/blog/2017/03/in-defense-of-interactive-graphics/</v>
      </c>
      <c r="C959" t="str">
        <f>source_data[[#This Row],[article_title]]</f>
        <v>vis4.net | In Defense of Interactive Graphics</v>
      </c>
      <c r="D959" t="str">
        <f>source_data[[#This Row],[concatenate]]</f>
        <v>interactive;advice;chart</v>
      </c>
      <c r="E959">
        <f>source_data[[#This Row],[tag_count]]</f>
        <v>4</v>
      </c>
      <c r="F959" t="str" cm="1">
        <f t="array" ref="F959:H959">_xlfn.TEXTSPLIT(Table5[[#This Row],[concatenate]],";")</f>
        <v>interactive</v>
      </c>
      <c r="G959" t="str">
        <v>advice</v>
      </c>
      <c r="H959" t="str">
        <v>chart</v>
      </c>
      <c r="Q959">
        <f>IF(ISBLANK(F959),-1,COUNTIF(all_tags[],F959)-COUNTIF(all_tags[category],F959))</f>
        <v>1</v>
      </c>
      <c r="R959">
        <f>IF(ISBLANK(G959),-1,COUNTIF(all_tags[],G959)-COUNTIF(all_tags[category],G959))</f>
        <v>1</v>
      </c>
      <c r="S959">
        <f>IF(ISBLANK(H959),-1,COUNTIF(all_tags[],H959)-COUNTIF(all_tags[category],H959))</f>
        <v>1</v>
      </c>
      <c r="T959">
        <f>IF(ISBLANK(I959),-1,COUNTIF(all_tags[],I959)-COUNTIF(all_tags[category],I959))</f>
        <v>-1</v>
      </c>
      <c r="U959">
        <f>IF(ISBLANK(J959),-1,COUNTIF(all_tags[],J959)-COUNTIF(all_tags[category],J959))</f>
        <v>-1</v>
      </c>
      <c r="V959">
        <f>IF(ISBLANK(K959),-1,COUNTIF(all_tags[],K959)-COUNTIF(all_tags[category],K959))</f>
        <v>-1</v>
      </c>
      <c r="W959">
        <f>IF(ISBLANK(L959),-1,COUNTIF(all_tags[],L959)-COUNTIF(all_tags[category],L959))</f>
        <v>-1</v>
      </c>
      <c r="X959">
        <f>IF(ISBLANK(M959),-1,COUNTIF(all_tags[],M959)-COUNTIF(all_tags[category],M959))</f>
        <v>-1</v>
      </c>
      <c r="Y959">
        <f>IF(ISBLANK(N959),-1,COUNTIF(all_tags[],N959)-COUNTIF(all_tags[category],N959))</f>
        <v>-1</v>
      </c>
      <c r="Z959">
        <f>IF(ISBLANK(O959),-1,COUNTIF(all_tags[],O959)-COUNTIF(all_tags[category],O959))</f>
        <v>-1</v>
      </c>
      <c r="AB959" t="str">
        <f>Table5[[#This Row],[link_id]]</f>
        <v>L01922</v>
      </c>
      <c r="AC959" s="5" t="str">
        <f>_xlfn.TEXTJOIN("#",TRUE,
IFERROR(VLOOKUP($F959,all_tags[format],1,FALSE),""),
IFERROR(VLOOKUP($G959,all_tags[format],1,FALSE),""),
IFERROR(VLOOKUP($H959,all_tags[format],1,FALSE),""),
IFERROR(VLOOKUP($I959,all_tags[format],1,FALSE),""),
IFERROR(VLOOKUP($J959,all_tags[format],1,FALSE),""),
IFERROR(VLOOKUP($K959,all_tags[format],1,FALSE),""),
IFERROR(VLOOKUP($L959,all_tags[format],1,FALSE),""),
IFERROR(VLOOKUP($M959,all_tags[format],1,FALSE),""),
IFERROR(VLOOKUP($N959,all_tags[format],1,FALSE),""),
IFERROR(VLOOKUP($O959,all_tags[format],1,FALSE),"")
)</f>
        <v>interactive</v>
      </c>
      <c r="AD959" s="5" t="str">
        <f>_xlfn.TEXTJOIN("#",TRUE,
IFERROR(VLOOKUP($F959,all_tags[type],1,FALSE),""),
IFERROR(VLOOKUP($G959,all_tags[type],1,FALSE),""),
IFERROR(VLOOKUP($H959,all_tags[type],1,FALSE),""),
IFERROR(VLOOKUP($I959,all_tags[type],1,FALSE),""),
IFERROR(VLOOKUP($J959,all_tags[type],1,FALSE),""),
IFERROR(VLOOKUP($K959,all_tags[type],1,FALSE),""),
IFERROR(VLOOKUP($L959,all_tags[type],1,FALSE),""),
IFERROR(VLOOKUP($M959,all_tags[type],1,FALSE),""),
IFERROR(VLOOKUP($N959,all_tags[type],1,FALSE),""),
IFERROR(VLOOKUP($O959,all_tags[type],1,FALSE),"")
)</f>
        <v>advice</v>
      </c>
      <c r="AE959" s="5" t="str">
        <f>_xlfn.TEXTJOIN("#",TRUE,
IFERROR(VLOOKUP($F959,all_tags[level],1,FALSE),""),
IFERROR(VLOOKUP($G959,all_tags[level],1,FALSE),""),
IFERROR(VLOOKUP($H959,all_tags[level],1,FALSE),""),
IFERROR(VLOOKUP($I959,all_tags[level],1,FALSE),""),
IFERROR(VLOOKUP($J959,all_tags[level],1,FALSE),""),
IFERROR(VLOOKUP($K959,all_tags[level],1,FALSE),""),
IFERROR(VLOOKUP($L959,all_tags[level],1,FALSE),""),
IFERROR(VLOOKUP($M959,all_tags[level],1,FALSE),""),
IFERROR(VLOOKUP($N959,all_tags[level],1,FALSE),""),
IFERROR(VLOOKUP($O959,all_tags[level],1,FALSE),"")
)</f>
        <v/>
      </c>
      <c r="AF959" s="5" t="str">
        <f>_xlfn.TEXTJOIN("#",TRUE,
IFERROR(VLOOKUP($F959,all_tags[style],1,FALSE),""),
IFERROR(VLOOKUP($G959,all_tags[style],1,FALSE),""),
IFERROR(VLOOKUP($H959,all_tags[style],1,FALSE),""),
IFERROR(VLOOKUP($I959,all_tags[style],1,FALSE),""),
IFERROR(VLOOKUP($J959,all_tags[style],1,FALSE),""),
IFERROR(VLOOKUP($K959,all_tags[style],1,FALSE),""),
IFERROR(VLOOKUP($L959,all_tags[style],1,FALSE),""),
IFERROR(VLOOKUP($M959,all_tags[style],1,FALSE),""),
IFERROR(VLOOKUP($N959,all_tags[style],1,FALSE),""),
IFERROR(VLOOKUP($O959,all_tags[style],1,FALSE),"")
)</f>
        <v/>
      </c>
      <c r="AG959" s="5" t="str">
        <f>_xlfn.TEXTJOIN("#",TRUE,
IFERROR(VLOOKUP($F959,all_tags[theme],1,FALSE),""),
IFERROR(VLOOKUP($G959,all_tags[theme],1,FALSE),""),
IFERROR(VLOOKUP($H959,all_tags[theme],1,FALSE),""),
IFERROR(VLOOKUP($I959,all_tags[theme],1,FALSE),""),
IFERROR(VLOOKUP($J959,all_tags[theme],1,FALSE),""),
IFERROR(VLOOKUP($K959,all_tags[theme],1,FALSE),""),
IFERROR(VLOOKUP($L959,all_tags[theme],1,FALSE),""),
IFERROR(VLOOKUP($M959,all_tags[theme],1,FALSE),""),
IFERROR(VLOOKUP($N959,all_tags[theme],1,FALSE),""),
IFERROR(VLOOKUP($O959,all_tags[theme],1,FALSE),"")
)</f>
        <v/>
      </c>
      <c r="AH959" s="5" t="str">
        <f>_xlfn.TEXTJOIN("#",TRUE,
IFERROR(VLOOKUP($F959,all_tags[topic],1,FALSE),""),
IFERROR(VLOOKUP($G959,all_tags[topic],1,FALSE),""),
IFERROR(VLOOKUP($H959,all_tags[topic],1,FALSE),""),
IFERROR(VLOOKUP($I959,all_tags[topic],1,FALSE),""),
IFERROR(VLOOKUP($J959,all_tags[topic],1,FALSE),""),
IFERROR(VLOOKUP($K959,all_tags[topic],1,FALSE),""),
IFERROR(VLOOKUP($L959,all_tags[topic],1,FALSE),""),
IFERROR(VLOOKUP($M959,all_tags[topic],1,FALSE),""),
IFERROR(VLOOKUP($N959,all_tags[topic],1,FALSE),""),
IFERROR(VLOOKUP($O959,all_tags[topic],1,FALSE),"")
)</f>
        <v/>
      </c>
      <c r="AI959" s="5" t="str">
        <f>_xlfn.TEXTJOIN("#",TRUE,
IFERROR(VLOOKUP($F959,all_tags[area],1,FALSE),""),
IFERROR(VLOOKUP($G959,all_tags[area],1,FALSE),""),
IFERROR(VLOOKUP($H959,all_tags[area],1,FALSE),""),
IFERROR(VLOOKUP($I959,all_tags[area],1,FALSE),""),
IFERROR(VLOOKUP($J959,all_tags[area],1,FALSE),""),
IFERROR(VLOOKUP($K959,all_tags[area],1,FALSE),""),
IFERROR(VLOOKUP($L959,all_tags[area],1,FALSE),""),
IFERROR(VLOOKUP($M959,all_tags[area],1,FALSE),""),
IFERROR(VLOOKUP($N959,all_tags[area],1,FALSE),""),
IFERROR(VLOOKUP($O959,all_tags[area],1,FALSE),"")
)</f>
        <v>chart</v>
      </c>
      <c r="AJ959" s="5" t="str">
        <f>_xlfn.TEXTJOIN("#",TRUE,
IFERROR(VLOOKUP($F959,all_tags[technology],1,FALSE),""),
IFERROR(VLOOKUP($G959,all_tags[technology],1,FALSE),""),
IFERROR(VLOOKUP($H959,all_tags[technology],1,FALSE),""),
IFERROR(VLOOKUP($I959,all_tags[technology],1,FALSE),""),
IFERROR(VLOOKUP($J959,all_tags[technology],1,FALSE),""),
IFERROR(VLOOKUP($K959,all_tags[technology],1,FALSE),""),
IFERROR(VLOOKUP($L959,all_tags[technology],1,FALSE),""),
IFERROR(VLOOKUP($M959,all_tags[technology],1,FALSE),""),
IFERROR(VLOOKUP($N959,all_tags[technology],1,FALSE),""),
IFERROR(VLOOKUP($O959,all_tags[technology],1,FALSE),"")
)</f>
        <v/>
      </c>
      <c r="AK959" s="5" t="str">
        <f>_xlfn.TEXTJOIN("#",TRUE,
IFERROR(VLOOKUP($F959,all_tags[other],1,FALSE),""),
IFERROR(VLOOKUP($G959,all_tags[other],1,FALSE),""),
IFERROR(VLOOKUP($H959,all_tags[other],1,FALSE),""),
IFERROR(VLOOKUP($I959,all_tags[other],1,FALSE),""),
IFERROR(VLOOKUP($J959,all_tags[other],1,FALSE),""),
IFERROR(VLOOKUP($K959,all_tags[other],1,FALSE),""),
IFERROR(VLOOKUP($L959,all_tags[other],1,FALSE),""),
IFERROR(VLOOKUP($M959,all_tags[other],1,FALSE),""),
IFERROR(VLOOKUP($N959,all_tags[other],1,FALSE),""),
IFERROR(VLOOKUP($O959,all_tags[other],1,FALSE),"")
)</f>
        <v/>
      </c>
      <c r="AL959" t="str">
        <f t="shared" si="14"/>
        <v>interactive;advice;chart</v>
      </c>
    </row>
    <row r="960" spans="1:38" x14ac:dyDescent="0.25">
      <c r="A960" t="str">
        <f>source_data[[#This Row],[link_id]]</f>
        <v>L01927</v>
      </c>
      <c r="B960" t="str">
        <f>source_data[[#This Row],[link]]</f>
        <v>https://petewarden.com/2021/02/28/how-screen-scraping-and-tinyml-can-turn-any-dial-into-an-api/</v>
      </c>
      <c r="C960" t="str">
        <f>source_data[[#This Row],[article_title]]</f>
        <v>How screen scraping and TinyML can turn any dial into an API</v>
      </c>
      <c r="D960" t="str">
        <f>source_data[[#This Row],[concatenate]]</f>
        <v>post;how-to;ml</v>
      </c>
      <c r="E960">
        <f>source_data[[#This Row],[tag_count]]</f>
        <v>4</v>
      </c>
      <c r="F960" t="str" cm="1">
        <f t="array" ref="F960:H960">_xlfn.TEXTSPLIT(Table5[[#This Row],[concatenate]],";")</f>
        <v>post</v>
      </c>
      <c r="G960" t="str">
        <v>how-to</v>
      </c>
      <c r="H960" t="str">
        <v>ml</v>
      </c>
      <c r="Q960">
        <f>IF(ISBLANK(F960),-1,COUNTIF(all_tags[],F960)-COUNTIF(all_tags[category],F960))</f>
        <v>1</v>
      </c>
      <c r="R960">
        <f>IF(ISBLANK(G960),-1,COUNTIF(all_tags[],G960)-COUNTIF(all_tags[category],G960))</f>
        <v>1</v>
      </c>
      <c r="S960">
        <f>IF(ISBLANK(H960),-1,COUNTIF(all_tags[],H960)-COUNTIF(all_tags[category],H960))</f>
        <v>1</v>
      </c>
      <c r="T960">
        <f>IF(ISBLANK(I960),-1,COUNTIF(all_tags[],I960)-COUNTIF(all_tags[category],I960))</f>
        <v>-1</v>
      </c>
      <c r="U960">
        <f>IF(ISBLANK(J960),-1,COUNTIF(all_tags[],J960)-COUNTIF(all_tags[category],J960))</f>
        <v>-1</v>
      </c>
      <c r="V960">
        <f>IF(ISBLANK(K960),-1,COUNTIF(all_tags[],K960)-COUNTIF(all_tags[category],K960))</f>
        <v>-1</v>
      </c>
      <c r="W960">
        <f>IF(ISBLANK(L960),-1,COUNTIF(all_tags[],L960)-COUNTIF(all_tags[category],L960))</f>
        <v>-1</v>
      </c>
      <c r="X960">
        <f>IF(ISBLANK(M960),-1,COUNTIF(all_tags[],M960)-COUNTIF(all_tags[category],M960))</f>
        <v>-1</v>
      </c>
      <c r="Y960">
        <f>IF(ISBLANK(N960),-1,COUNTIF(all_tags[],N960)-COUNTIF(all_tags[category],N960))</f>
        <v>-1</v>
      </c>
      <c r="Z960">
        <f>IF(ISBLANK(O960),-1,COUNTIF(all_tags[],O960)-COUNTIF(all_tags[category],O960))</f>
        <v>-1</v>
      </c>
      <c r="AB960" t="str">
        <f>Table5[[#This Row],[link_id]]</f>
        <v>L01927</v>
      </c>
      <c r="AC960" s="5" t="str">
        <f>_xlfn.TEXTJOIN("#",TRUE,
IFERROR(VLOOKUP($F960,all_tags[format],1,FALSE),""),
IFERROR(VLOOKUP($G960,all_tags[format],1,FALSE),""),
IFERROR(VLOOKUP($H960,all_tags[format],1,FALSE),""),
IFERROR(VLOOKUP($I960,all_tags[format],1,FALSE),""),
IFERROR(VLOOKUP($J960,all_tags[format],1,FALSE),""),
IFERROR(VLOOKUP($K960,all_tags[format],1,FALSE),""),
IFERROR(VLOOKUP($L960,all_tags[format],1,FALSE),""),
IFERROR(VLOOKUP($M960,all_tags[format],1,FALSE),""),
IFERROR(VLOOKUP($N960,all_tags[format],1,FALSE),""),
IFERROR(VLOOKUP($O960,all_tags[format],1,FALSE),"")
)</f>
        <v>post</v>
      </c>
      <c r="AD960" s="5" t="str">
        <f>_xlfn.TEXTJOIN("#",TRUE,
IFERROR(VLOOKUP($F960,all_tags[type],1,FALSE),""),
IFERROR(VLOOKUP($G960,all_tags[type],1,FALSE),""),
IFERROR(VLOOKUP($H960,all_tags[type],1,FALSE),""),
IFERROR(VLOOKUP($I960,all_tags[type],1,FALSE),""),
IFERROR(VLOOKUP($J960,all_tags[type],1,FALSE),""),
IFERROR(VLOOKUP($K960,all_tags[type],1,FALSE),""),
IFERROR(VLOOKUP($L960,all_tags[type],1,FALSE),""),
IFERROR(VLOOKUP($M960,all_tags[type],1,FALSE),""),
IFERROR(VLOOKUP($N960,all_tags[type],1,FALSE),""),
IFERROR(VLOOKUP($O960,all_tags[type],1,FALSE),"")
)</f>
        <v>how-to</v>
      </c>
      <c r="AE960" s="5" t="str">
        <f>_xlfn.TEXTJOIN("#",TRUE,
IFERROR(VLOOKUP($F960,all_tags[level],1,FALSE),""),
IFERROR(VLOOKUP($G960,all_tags[level],1,FALSE),""),
IFERROR(VLOOKUP($H960,all_tags[level],1,FALSE),""),
IFERROR(VLOOKUP($I960,all_tags[level],1,FALSE),""),
IFERROR(VLOOKUP($J960,all_tags[level],1,FALSE),""),
IFERROR(VLOOKUP($K960,all_tags[level],1,FALSE),""),
IFERROR(VLOOKUP($L960,all_tags[level],1,FALSE),""),
IFERROR(VLOOKUP($M960,all_tags[level],1,FALSE),""),
IFERROR(VLOOKUP($N960,all_tags[level],1,FALSE),""),
IFERROR(VLOOKUP($O960,all_tags[level],1,FALSE),"")
)</f>
        <v/>
      </c>
      <c r="AF960" s="5" t="str">
        <f>_xlfn.TEXTJOIN("#",TRUE,
IFERROR(VLOOKUP($F960,all_tags[style],1,FALSE),""),
IFERROR(VLOOKUP($G960,all_tags[style],1,FALSE),""),
IFERROR(VLOOKUP($H960,all_tags[style],1,FALSE),""),
IFERROR(VLOOKUP($I960,all_tags[style],1,FALSE),""),
IFERROR(VLOOKUP($J960,all_tags[style],1,FALSE),""),
IFERROR(VLOOKUP($K960,all_tags[style],1,FALSE),""),
IFERROR(VLOOKUP($L960,all_tags[style],1,FALSE),""),
IFERROR(VLOOKUP($M960,all_tags[style],1,FALSE),""),
IFERROR(VLOOKUP($N960,all_tags[style],1,FALSE),""),
IFERROR(VLOOKUP($O960,all_tags[style],1,FALSE),"")
)</f>
        <v/>
      </c>
      <c r="AG960" s="5" t="str">
        <f>_xlfn.TEXTJOIN("#",TRUE,
IFERROR(VLOOKUP($F960,all_tags[theme],1,FALSE),""),
IFERROR(VLOOKUP($G960,all_tags[theme],1,FALSE),""),
IFERROR(VLOOKUP($H960,all_tags[theme],1,FALSE),""),
IFERROR(VLOOKUP($I960,all_tags[theme],1,FALSE),""),
IFERROR(VLOOKUP($J960,all_tags[theme],1,FALSE),""),
IFERROR(VLOOKUP($K960,all_tags[theme],1,FALSE),""),
IFERROR(VLOOKUP($L960,all_tags[theme],1,FALSE),""),
IFERROR(VLOOKUP($M960,all_tags[theme],1,FALSE),""),
IFERROR(VLOOKUP($N960,all_tags[theme],1,FALSE),""),
IFERROR(VLOOKUP($O960,all_tags[theme],1,FALSE),"")
)</f>
        <v/>
      </c>
      <c r="AH960" s="5" t="str">
        <f>_xlfn.TEXTJOIN("#",TRUE,
IFERROR(VLOOKUP($F960,all_tags[topic],1,FALSE),""),
IFERROR(VLOOKUP($G960,all_tags[topic],1,FALSE),""),
IFERROR(VLOOKUP($H960,all_tags[topic],1,FALSE),""),
IFERROR(VLOOKUP($I960,all_tags[topic],1,FALSE),""),
IFERROR(VLOOKUP($J960,all_tags[topic],1,FALSE),""),
IFERROR(VLOOKUP($K960,all_tags[topic],1,FALSE),""),
IFERROR(VLOOKUP($L960,all_tags[topic],1,FALSE),""),
IFERROR(VLOOKUP($M960,all_tags[topic],1,FALSE),""),
IFERROR(VLOOKUP($N960,all_tags[topic],1,FALSE),""),
IFERROR(VLOOKUP($O960,all_tags[topic],1,FALSE),"")
)</f>
        <v/>
      </c>
      <c r="AI960" s="5" t="str">
        <f>_xlfn.TEXTJOIN("#",TRUE,
IFERROR(VLOOKUP($F960,all_tags[area],1,FALSE),""),
IFERROR(VLOOKUP($G960,all_tags[area],1,FALSE),""),
IFERROR(VLOOKUP($H960,all_tags[area],1,FALSE),""),
IFERROR(VLOOKUP($I960,all_tags[area],1,FALSE),""),
IFERROR(VLOOKUP($J960,all_tags[area],1,FALSE),""),
IFERROR(VLOOKUP($K960,all_tags[area],1,FALSE),""),
IFERROR(VLOOKUP($L960,all_tags[area],1,FALSE),""),
IFERROR(VLOOKUP($M960,all_tags[area],1,FALSE),""),
IFERROR(VLOOKUP($N960,all_tags[area],1,FALSE),""),
IFERROR(VLOOKUP($O960,all_tags[area],1,FALSE),"")
)</f>
        <v>ml</v>
      </c>
      <c r="AJ960" s="5" t="str">
        <f>_xlfn.TEXTJOIN("#",TRUE,
IFERROR(VLOOKUP($F960,all_tags[technology],1,FALSE),""),
IFERROR(VLOOKUP($G960,all_tags[technology],1,FALSE),""),
IFERROR(VLOOKUP($H960,all_tags[technology],1,FALSE),""),
IFERROR(VLOOKUP($I960,all_tags[technology],1,FALSE),""),
IFERROR(VLOOKUP($J960,all_tags[technology],1,FALSE),""),
IFERROR(VLOOKUP($K960,all_tags[technology],1,FALSE),""),
IFERROR(VLOOKUP($L960,all_tags[technology],1,FALSE),""),
IFERROR(VLOOKUP($M960,all_tags[technology],1,FALSE),""),
IFERROR(VLOOKUP($N960,all_tags[technology],1,FALSE),""),
IFERROR(VLOOKUP($O960,all_tags[technology],1,FALSE),"")
)</f>
        <v/>
      </c>
      <c r="AK960" s="5" t="str">
        <f>_xlfn.TEXTJOIN("#",TRUE,
IFERROR(VLOOKUP($F960,all_tags[other],1,FALSE),""),
IFERROR(VLOOKUP($G960,all_tags[other],1,FALSE),""),
IFERROR(VLOOKUP($H960,all_tags[other],1,FALSE),""),
IFERROR(VLOOKUP($I960,all_tags[other],1,FALSE),""),
IFERROR(VLOOKUP($J960,all_tags[other],1,FALSE),""),
IFERROR(VLOOKUP($K960,all_tags[other],1,FALSE),""),
IFERROR(VLOOKUP($L960,all_tags[other],1,FALSE),""),
IFERROR(VLOOKUP($M960,all_tags[other],1,FALSE),""),
IFERROR(VLOOKUP($N960,all_tags[other],1,FALSE),""),
IFERROR(VLOOKUP($O960,all_tags[other],1,FALSE),"")
)</f>
        <v/>
      </c>
      <c r="AL960" t="str">
        <f t="shared" si="14"/>
        <v>post;how-to;ml</v>
      </c>
    </row>
    <row r="961" spans="1:38" x14ac:dyDescent="0.25">
      <c r="A961" t="str">
        <f>source_data[[#This Row],[link_id]]</f>
        <v>L01928</v>
      </c>
      <c r="B961" t="str">
        <f>source_data[[#This Row],[link]]</f>
        <v>https://www.mapbox.com/blog/outdoor-cartography-textual-labeling-in-studio</v>
      </c>
      <c r="C961" t="str">
        <f>source_data[[#This Row],[article_title]]</f>
        <v>Outdoor Cartography Textual Labeling in Studio</v>
      </c>
      <c r="D961" t="str">
        <f>source_data[[#This Row],[concatenate]]</f>
        <v>guide;tool;geospatial</v>
      </c>
      <c r="E961">
        <f>source_data[[#This Row],[tag_count]]</f>
        <v>4</v>
      </c>
      <c r="F961" t="str" cm="1">
        <f t="array" ref="F961:H961">_xlfn.TEXTSPLIT(Table5[[#This Row],[concatenate]],";")</f>
        <v>guide</v>
      </c>
      <c r="G961" t="str">
        <v>tool</v>
      </c>
      <c r="H961" t="str">
        <v>geospatial</v>
      </c>
      <c r="Q961">
        <f>IF(ISBLANK(F961),-1,COUNTIF(all_tags[],F961)-COUNTIF(all_tags[category],F961))</f>
        <v>1</v>
      </c>
      <c r="R961">
        <f>IF(ISBLANK(G961),-1,COUNTIF(all_tags[],G961)-COUNTIF(all_tags[category],G961))</f>
        <v>1</v>
      </c>
      <c r="S961">
        <f>IF(ISBLANK(H961),-1,COUNTIF(all_tags[],H961)-COUNTIF(all_tags[category],H961))</f>
        <v>1</v>
      </c>
      <c r="T961">
        <f>IF(ISBLANK(I961),-1,COUNTIF(all_tags[],I961)-COUNTIF(all_tags[category],I961))</f>
        <v>-1</v>
      </c>
      <c r="U961">
        <f>IF(ISBLANK(J961),-1,COUNTIF(all_tags[],J961)-COUNTIF(all_tags[category],J961))</f>
        <v>-1</v>
      </c>
      <c r="V961">
        <f>IF(ISBLANK(K961),-1,COUNTIF(all_tags[],K961)-COUNTIF(all_tags[category],K961))</f>
        <v>-1</v>
      </c>
      <c r="W961">
        <f>IF(ISBLANK(L961),-1,COUNTIF(all_tags[],L961)-COUNTIF(all_tags[category],L961))</f>
        <v>-1</v>
      </c>
      <c r="X961">
        <f>IF(ISBLANK(M961),-1,COUNTIF(all_tags[],M961)-COUNTIF(all_tags[category],M961))</f>
        <v>-1</v>
      </c>
      <c r="Y961">
        <f>IF(ISBLANK(N961),-1,COUNTIF(all_tags[],N961)-COUNTIF(all_tags[category],N961))</f>
        <v>-1</v>
      </c>
      <c r="Z961">
        <f>IF(ISBLANK(O961),-1,COUNTIF(all_tags[],O961)-COUNTIF(all_tags[category],O961))</f>
        <v>-1</v>
      </c>
      <c r="AB961" t="str">
        <f>Table5[[#This Row],[link_id]]</f>
        <v>L01928</v>
      </c>
      <c r="AC961" s="5" t="str">
        <f>_xlfn.TEXTJOIN("#",TRUE,
IFERROR(VLOOKUP($F961,all_tags[format],1,FALSE),""),
IFERROR(VLOOKUP($G961,all_tags[format],1,FALSE),""),
IFERROR(VLOOKUP($H961,all_tags[format],1,FALSE),""),
IFERROR(VLOOKUP($I961,all_tags[format],1,FALSE),""),
IFERROR(VLOOKUP($J961,all_tags[format],1,FALSE),""),
IFERROR(VLOOKUP($K961,all_tags[format],1,FALSE),""),
IFERROR(VLOOKUP($L961,all_tags[format],1,FALSE),""),
IFERROR(VLOOKUP($M961,all_tags[format],1,FALSE),""),
IFERROR(VLOOKUP($N961,all_tags[format],1,FALSE),""),
IFERROR(VLOOKUP($O961,all_tags[format],1,FALSE),"")
)</f>
        <v/>
      </c>
      <c r="AD961" s="5" t="str">
        <f>_xlfn.TEXTJOIN("#",TRUE,
IFERROR(VLOOKUP($F961,all_tags[type],1,FALSE),""),
IFERROR(VLOOKUP($G961,all_tags[type],1,FALSE),""),
IFERROR(VLOOKUP($H961,all_tags[type],1,FALSE),""),
IFERROR(VLOOKUP($I961,all_tags[type],1,FALSE),""),
IFERROR(VLOOKUP($J961,all_tags[type],1,FALSE),""),
IFERROR(VLOOKUP($K961,all_tags[type],1,FALSE),""),
IFERROR(VLOOKUP($L961,all_tags[type],1,FALSE),""),
IFERROR(VLOOKUP($M961,all_tags[type],1,FALSE),""),
IFERROR(VLOOKUP($N961,all_tags[type],1,FALSE),""),
IFERROR(VLOOKUP($O961,all_tags[type],1,FALSE),"")
)</f>
        <v>guide</v>
      </c>
      <c r="AE961" s="5" t="str">
        <f>_xlfn.TEXTJOIN("#",TRUE,
IFERROR(VLOOKUP($F961,all_tags[level],1,FALSE),""),
IFERROR(VLOOKUP($G961,all_tags[level],1,FALSE),""),
IFERROR(VLOOKUP($H961,all_tags[level],1,FALSE),""),
IFERROR(VLOOKUP($I961,all_tags[level],1,FALSE),""),
IFERROR(VLOOKUP($J961,all_tags[level],1,FALSE),""),
IFERROR(VLOOKUP($K961,all_tags[level],1,FALSE),""),
IFERROR(VLOOKUP($L961,all_tags[level],1,FALSE),""),
IFERROR(VLOOKUP($M961,all_tags[level],1,FALSE),""),
IFERROR(VLOOKUP($N961,all_tags[level],1,FALSE),""),
IFERROR(VLOOKUP($O961,all_tags[level],1,FALSE),"")
)</f>
        <v/>
      </c>
      <c r="AF961" s="5" t="str">
        <f>_xlfn.TEXTJOIN("#",TRUE,
IFERROR(VLOOKUP($F961,all_tags[style],1,FALSE),""),
IFERROR(VLOOKUP($G961,all_tags[style],1,FALSE),""),
IFERROR(VLOOKUP($H961,all_tags[style],1,FALSE),""),
IFERROR(VLOOKUP($I961,all_tags[style],1,FALSE),""),
IFERROR(VLOOKUP($J961,all_tags[style],1,FALSE),""),
IFERROR(VLOOKUP($K961,all_tags[style],1,FALSE),""),
IFERROR(VLOOKUP($L961,all_tags[style],1,FALSE),""),
IFERROR(VLOOKUP($M961,all_tags[style],1,FALSE),""),
IFERROR(VLOOKUP($N961,all_tags[style],1,FALSE),""),
IFERROR(VLOOKUP($O961,all_tags[style],1,FALSE),"")
)</f>
        <v/>
      </c>
      <c r="AG961" s="5" t="str">
        <f>_xlfn.TEXTJOIN("#",TRUE,
IFERROR(VLOOKUP($F961,all_tags[theme],1,FALSE),""),
IFERROR(VLOOKUP($G961,all_tags[theme],1,FALSE),""),
IFERROR(VLOOKUP($H961,all_tags[theme],1,FALSE),""),
IFERROR(VLOOKUP($I961,all_tags[theme],1,FALSE),""),
IFERROR(VLOOKUP($J961,all_tags[theme],1,FALSE),""),
IFERROR(VLOOKUP($K961,all_tags[theme],1,FALSE),""),
IFERROR(VLOOKUP($L961,all_tags[theme],1,FALSE),""),
IFERROR(VLOOKUP($M961,all_tags[theme],1,FALSE),""),
IFERROR(VLOOKUP($N961,all_tags[theme],1,FALSE),""),
IFERROR(VLOOKUP($O961,all_tags[theme],1,FALSE),"")
)</f>
        <v/>
      </c>
      <c r="AH961" s="5" t="str">
        <f>_xlfn.TEXTJOIN("#",TRUE,
IFERROR(VLOOKUP($F961,all_tags[topic],1,FALSE),""),
IFERROR(VLOOKUP($G961,all_tags[topic],1,FALSE),""),
IFERROR(VLOOKUP($H961,all_tags[topic],1,FALSE),""),
IFERROR(VLOOKUP($I961,all_tags[topic],1,FALSE),""),
IFERROR(VLOOKUP($J961,all_tags[topic],1,FALSE),""),
IFERROR(VLOOKUP($K961,all_tags[topic],1,FALSE),""),
IFERROR(VLOOKUP($L961,all_tags[topic],1,FALSE),""),
IFERROR(VLOOKUP($M961,all_tags[topic],1,FALSE),""),
IFERROR(VLOOKUP($N961,all_tags[topic],1,FALSE),""),
IFERROR(VLOOKUP($O961,all_tags[topic],1,FALSE),"")
)</f>
        <v>tool</v>
      </c>
      <c r="AI961" s="5" t="str">
        <f>_xlfn.TEXTJOIN("#",TRUE,
IFERROR(VLOOKUP($F961,all_tags[area],1,FALSE),""),
IFERROR(VLOOKUP($G961,all_tags[area],1,FALSE),""),
IFERROR(VLOOKUP($H961,all_tags[area],1,FALSE),""),
IFERROR(VLOOKUP($I961,all_tags[area],1,FALSE),""),
IFERROR(VLOOKUP($J961,all_tags[area],1,FALSE),""),
IFERROR(VLOOKUP($K961,all_tags[area],1,FALSE),""),
IFERROR(VLOOKUP($L961,all_tags[area],1,FALSE),""),
IFERROR(VLOOKUP($M961,all_tags[area],1,FALSE),""),
IFERROR(VLOOKUP($N961,all_tags[area],1,FALSE),""),
IFERROR(VLOOKUP($O961,all_tags[area],1,FALSE),"")
)</f>
        <v>geospatial</v>
      </c>
      <c r="AJ961" s="5" t="str">
        <f>_xlfn.TEXTJOIN("#",TRUE,
IFERROR(VLOOKUP($F961,all_tags[technology],1,FALSE),""),
IFERROR(VLOOKUP($G961,all_tags[technology],1,FALSE),""),
IFERROR(VLOOKUP($H961,all_tags[technology],1,FALSE),""),
IFERROR(VLOOKUP($I961,all_tags[technology],1,FALSE),""),
IFERROR(VLOOKUP($J961,all_tags[technology],1,FALSE),""),
IFERROR(VLOOKUP($K961,all_tags[technology],1,FALSE),""),
IFERROR(VLOOKUP($L961,all_tags[technology],1,FALSE),""),
IFERROR(VLOOKUP($M961,all_tags[technology],1,FALSE),""),
IFERROR(VLOOKUP($N961,all_tags[technology],1,FALSE),""),
IFERROR(VLOOKUP($O961,all_tags[technology],1,FALSE),"")
)</f>
        <v/>
      </c>
      <c r="AK961" s="5" t="str">
        <f>_xlfn.TEXTJOIN("#",TRUE,
IFERROR(VLOOKUP($F961,all_tags[other],1,FALSE),""),
IFERROR(VLOOKUP($G961,all_tags[other],1,FALSE),""),
IFERROR(VLOOKUP($H961,all_tags[other],1,FALSE),""),
IFERROR(VLOOKUP($I961,all_tags[other],1,FALSE),""),
IFERROR(VLOOKUP($J961,all_tags[other],1,FALSE),""),
IFERROR(VLOOKUP($K961,all_tags[other],1,FALSE),""),
IFERROR(VLOOKUP($L961,all_tags[other],1,FALSE),""),
IFERROR(VLOOKUP($M961,all_tags[other],1,FALSE),""),
IFERROR(VLOOKUP($N961,all_tags[other],1,FALSE),""),
IFERROR(VLOOKUP($O961,all_tags[other],1,FALSE),"")
)</f>
        <v/>
      </c>
      <c r="AL961" t="str">
        <f t="shared" si="14"/>
        <v>guide;tool;geospatial</v>
      </c>
    </row>
    <row r="962" spans="1:38" x14ac:dyDescent="0.25">
      <c r="A962" t="str">
        <f>source_data[[#This Row],[link_id]]</f>
        <v>L01929</v>
      </c>
      <c r="B962" t="str">
        <f>source_data[[#This Row],[link]]</f>
        <v>https://vuejsdevelopers.com/2021/02/23/vue-highcharts/</v>
      </c>
      <c r="C962" t="str">
        <f>source_data[[#This Row],[article_title]]</f>
        <v>Build A Data Visualization App with Vue</v>
      </c>
      <c r="D962" t="str">
        <f>source_data[[#This Row],[concatenate]]</f>
        <v>tutorial;data-viz</v>
      </c>
      <c r="E962">
        <f>source_data[[#This Row],[tag_count]]</f>
        <v>3</v>
      </c>
      <c r="F962" t="str" cm="1">
        <f t="array" ref="F962:G962">_xlfn.TEXTSPLIT(Table5[[#This Row],[concatenate]],";")</f>
        <v>tutorial</v>
      </c>
      <c r="G962" t="str">
        <v>data-viz</v>
      </c>
      <c r="Q962">
        <f>IF(ISBLANK(F962),-1,COUNTIF(all_tags[],F962)-COUNTIF(all_tags[category],F962))</f>
        <v>1</v>
      </c>
      <c r="R962">
        <f>IF(ISBLANK(G962),-1,COUNTIF(all_tags[],G962)-COUNTIF(all_tags[category],G962))</f>
        <v>1</v>
      </c>
      <c r="S962">
        <f>IF(ISBLANK(H962),-1,COUNTIF(all_tags[],H962)-COUNTIF(all_tags[category],H962))</f>
        <v>-1</v>
      </c>
      <c r="T962">
        <f>IF(ISBLANK(I962),-1,COUNTIF(all_tags[],I962)-COUNTIF(all_tags[category],I962))</f>
        <v>-1</v>
      </c>
      <c r="U962">
        <f>IF(ISBLANK(J962),-1,COUNTIF(all_tags[],J962)-COUNTIF(all_tags[category],J962))</f>
        <v>-1</v>
      </c>
      <c r="V962">
        <f>IF(ISBLANK(K962),-1,COUNTIF(all_tags[],K962)-COUNTIF(all_tags[category],K962))</f>
        <v>-1</v>
      </c>
      <c r="W962">
        <f>IF(ISBLANK(L962),-1,COUNTIF(all_tags[],L962)-COUNTIF(all_tags[category],L962))</f>
        <v>-1</v>
      </c>
      <c r="X962">
        <f>IF(ISBLANK(M962),-1,COUNTIF(all_tags[],M962)-COUNTIF(all_tags[category],M962))</f>
        <v>-1</v>
      </c>
      <c r="Y962">
        <f>IF(ISBLANK(N962),-1,COUNTIF(all_tags[],N962)-COUNTIF(all_tags[category],N962))</f>
        <v>-1</v>
      </c>
      <c r="Z962">
        <f>IF(ISBLANK(O962),-1,COUNTIF(all_tags[],O962)-COUNTIF(all_tags[category],O962))</f>
        <v>-1</v>
      </c>
      <c r="AB962" t="str">
        <f>Table5[[#This Row],[link_id]]</f>
        <v>L01929</v>
      </c>
      <c r="AC962" s="5" t="str">
        <f>_xlfn.TEXTJOIN("#",TRUE,
IFERROR(VLOOKUP($F962,all_tags[format],1,FALSE),""),
IFERROR(VLOOKUP($G962,all_tags[format],1,FALSE),""),
IFERROR(VLOOKUP($H962,all_tags[format],1,FALSE),""),
IFERROR(VLOOKUP($I962,all_tags[format],1,FALSE),""),
IFERROR(VLOOKUP($J962,all_tags[format],1,FALSE),""),
IFERROR(VLOOKUP($K962,all_tags[format],1,FALSE),""),
IFERROR(VLOOKUP($L962,all_tags[format],1,FALSE),""),
IFERROR(VLOOKUP($M962,all_tags[format],1,FALSE),""),
IFERROR(VLOOKUP($N962,all_tags[format],1,FALSE),""),
IFERROR(VLOOKUP($O962,all_tags[format],1,FALSE),"")
)</f>
        <v/>
      </c>
      <c r="AD962" s="5" t="str">
        <f>_xlfn.TEXTJOIN("#",TRUE,
IFERROR(VLOOKUP($F962,all_tags[type],1,FALSE),""),
IFERROR(VLOOKUP($G962,all_tags[type],1,FALSE),""),
IFERROR(VLOOKUP($H962,all_tags[type],1,FALSE),""),
IFERROR(VLOOKUP($I962,all_tags[type],1,FALSE),""),
IFERROR(VLOOKUP($J962,all_tags[type],1,FALSE),""),
IFERROR(VLOOKUP($K962,all_tags[type],1,FALSE),""),
IFERROR(VLOOKUP($L962,all_tags[type],1,FALSE),""),
IFERROR(VLOOKUP($M962,all_tags[type],1,FALSE),""),
IFERROR(VLOOKUP($N962,all_tags[type],1,FALSE),""),
IFERROR(VLOOKUP($O962,all_tags[type],1,FALSE),"")
)</f>
        <v>tutorial</v>
      </c>
      <c r="AE962" s="5" t="str">
        <f>_xlfn.TEXTJOIN("#",TRUE,
IFERROR(VLOOKUP($F962,all_tags[level],1,FALSE),""),
IFERROR(VLOOKUP($G962,all_tags[level],1,FALSE),""),
IFERROR(VLOOKUP($H962,all_tags[level],1,FALSE),""),
IFERROR(VLOOKUP($I962,all_tags[level],1,FALSE),""),
IFERROR(VLOOKUP($J962,all_tags[level],1,FALSE),""),
IFERROR(VLOOKUP($K962,all_tags[level],1,FALSE),""),
IFERROR(VLOOKUP($L962,all_tags[level],1,FALSE),""),
IFERROR(VLOOKUP($M962,all_tags[level],1,FALSE),""),
IFERROR(VLOOKUP($N962,all_tags[level],1,FALSE),""),
IFERROR(VLOOKUP($O962,all_tags[level],1,FALSE),"")
)</f>
        <v/>
      </c>
      <c r="AF962" s="5" t="str">
        <f>_xlfn.TEXTJOIN("#",TRUE,
IFERROR(VLOOKUP($F962,all_tags[style],1,FALSE),""),
IFERROR(VLOOKUP($G962,all_tags[style],1,FALSE),""),
IFERROR(VLOOKUP($H962,all_tags[style],1,FALSE),""),
IFERROR(VLOOKUP($I962,all_tags[style],1,FALSE),""),
IFERROR(VLOOKUP($J962,all_tags[style],1,FALSE),""),
IFERROR(VLOOKUP($K962,all_tags[style],1,FALSE),""),
IFERROR(VLOOKUP($L962,all_tags[style],1,FALSE),""),
IFERROR(VLOOKUP($M962,all_tags[style],1,FALSE),""),
IFERROR(VLOOKUP($N962,all_tags[style],1,FALSE),""),
IFERROR(VLOOKUP($O962,all_tags[style],1,FALSE),"")
)</f>
        <v/>
      </c>
      <c r="AG962" s="5" t="str">
        <f>_xlfn.TEXTJOIN("#",TRUE,
IFERROR(VLOOKUP($F962,all_tags[theme],1,FALSE),""),
IFERROR(VLOOKUP($G962,all_tags[theme],1,FALSE),""),
IFERROR(VLOOKUP($H962,all_tags[theme],1,FALSE),""),
IFERROR(VLOOKUP($I962,all_tags[theme],1,FALSE),""),
IFERROR(VLOOKUP($J962,all_tags[theme],1,FALSE),""),
IFERROR(VLOOKUP($K962,all_tags[theme],1,FALSE),""),
IFERROR(VLOOKUP($L962,all_tags[theme],1,FALSE),""),
IFERROR(VLOOKUP($M962,all_tags[theme],1,FALSE),""),
IFERROR(VLOOKUP($N962,all_tags[theme],1,FALSE),""),
IFERROR(VLOOKUP($O962,all_tags[theme],1,FALSE),"")
)</f>
        <v>data-viz</v>
      </c>
      <c r="AH962" s="5" t="str">
        <f>_xlfn.TEXTJOIN("#",TRUE,
IFERROR(VLOOKUP($F962,all_tags[topic],1,FALSE),""),
IFERROR(VLOOKUP($G962,all_tags[topic],1,FALSE),""),
IFERROR(VLOOKUP($H962,all_tags[topic],1,FALSE),""),
IFERROR(VLOOKUP($I962,all_tags[topic],1,FALSE),""),
IFERROR(VLOOKUP($J962,all_tags[topic],1,FALSE),""),
IFERROR(VLOOKUP($K962,all_tags[topic],1,FALSE),""),
IFERROR(VLOOKUP($L962,all_tags[topic],1,FALSE),""),
IFERROR(VLOOKUP($M962,all_tags[topic],1,FALSE),""),
IFERROR(VLOOKUP($N962,all_tags[topic],1,FALSE),""),
IFERROR(VLOOKUP($O962,all_tags[topic],1,FALSE),"")
)</f>
        <v/>
      </c>
      <c r="AI962" s="5" t="str">
        <f>_xlfn.TEXTJOIN("#",TRUE,
IFERROR(VLOOKUP($F962,all_tags[area],1,FALSE),""),
IFERROR(VLOOKUP($G962,all_tags[area],1,FALSE),""),
IFERROR(VLOOKUP($H962,all_tags[area],1,FALSE),""),
IFERROR(VLOOKUP($I962,all_tags[area],1,FALSE),""),
IFERROR(VLOOKUP($J962,all_tags[area],1,FALSE),""),
IFERROR(VLOOKUP($K962,all_tags[area],1,FALSE),""),
IFERROR(VLOOKUP($L962,all_tags[area],1,FALSE),""),
IFERROR(VLOOKUP($M962,all_tags[area],1,FALSE),""),
IFERROR(VLOOKUP($N962,all_tags[area],1,FALSE),""),
IFERROR(VLOOKUP($O962,all_tags[area],1,FALSE),"")
)</f>
        <v/>
      </c>
      <c r="AJ962" s="5" t="str">
        <f>_xlfn.TEXTJOIN("#",TRUE,
IFERROR(VLOOKUP($F962,all_tags[technology],1,FALSE),""),
IFERROR(VLOOKUP($G962,all_tags[technology],1,FALSE),""),
IFERROR(VLOOKUP($H962,all_tags[technology],1,FALSE),""),
IFERROR(VLOOKUP($I962,all_tags[technology],1,FALSE),""),
IFERROR(VLOOKUP($J962,all_tags[technology],1,FALSE),""),
IFERROR(VLOOKUP($K962,all_tags[technology],1,FALSE),""),
IFERROR(VLOOKUP($L962,all_tags[technology],1,FALSE),""),
IFERROR(VLOOKUP($M962,all_tags[technology],1,FALSE),""),
IFERROR(VLOOKUP($N962,all_tags[technology],1,FALSE),""),
IFERROR(VLOOKUP($O962,all_tags[technology],1,FALSE),"")
)</f>
        <v/>
      </c>
      <c r="AK962" s="5" t="str">
        <f>_xlfn.TEXTJOIN("#",TRUE,
IFERROR(VLOOKUP($F962,all_tags[other],1,FALSE),""),
IFERROR(VLOOKUP($G962,all_tags[other],1,FALSE),""),
IFERROR(VLOOKUP($H962,all_tags[other],1,FALSE),""),
IFERROR(VLOOKUP($I962,all_tags[other],1,FALSE),""),
IFERROR(VLOOKUP($J962,all_tags[other],1,FALSE),""),
IFERROR(VLOOKUP($K962,all_tags[other],1,FALSE),""),
IFERROR(VLOOKUP($L962,all_tags[other],1,FALSE),""),
IFERROR(VLOOKUP($M962,all_tags[other],1,FALSE),""),
IFERROR(VLOOKUP($N962,all_tags[other],1,FALSE),""),
IFERROR(VLOOKUP($O962,all_tags[other],1,FALSE),"")
)</f>
        <v/>
      </c>
      <c r="AL962" t="str">
        <f t="shared" si="14"/>
        <v>tutorial;data-viz</v>
      </c>
    </row>
    <row r="963" spans="1:38" x14ac:dyDescent="0.25">
      <c r="A963" t="str">
        <f>source_data[[#This Row],[link_id]]</f>
        <v>L01931</v>
      </c>
      <c r="B963" t="str">
        <f>source_data[[#This Row],[link]]</f>
        <v>https://simonwillison.net/2021/Mar/5/git-scraping/</v>
      </c>
      <c r="C963" t="str">
        <f>source_data[[#This Row],[article_title]]</f>
        <v>Git scraping, the five minute lightning talk</v>
      </c>
      <c r="D963" t="str">
        <f>source_data[[#This Row],[concatenate]]</f>
        <v>video;dataset;how-to</v>
      </c>
      <c r="E963">
        <f>source_data[[#This Row],[tag_count]]</f>
        <v>3</v>
      </c>
      <c r="F963" t="str" cm="1">
        <f t="array" ref="F963:H963">_xlfn.TEXTSPLIT(Table5[[#This Row],[concatenate]],";")</f>
        <v>video</v>
      </c>
      <c r="G963" t="str">
        <v>dataset</v>
      </c>
      <c r="H963" t="str">
        <v>how-to</v>
      </c>
      <c r="Q963">
        <f>IF(ISBLANK(F963),-1,COUNTIF(all_tags[],F963)-COUNTIF(all_tags[category],F963))</f>
        <v>1</v>
      </c>
      <c r="R963">
        <f>IF(ISBLANK(G963),-1,COUNTIF(all_tags[],G963)-COUNTIF(all_tags[category],G963))</f>
        <v>1</v>
      </c>
      <c r="S963">
        <f>IF(ISBLANK(H963),-1,COUNTIF(all_tags[],H963)-COUNTIF(all_tags[category],H963))</f>
        <v>1</v>
      </c>
      <c r="T963">
        <f>IF(ISBLANK(I963),-1,COUNTIF(all_tags[],I963)-COUNTIF(all_tags[category],I963))</f>
        <v>-1</v>
      </c>
      <c r="U963">
        <f>IF(ISBLANK(J963),-1,COUNTIF(all_tags[],J963)-COUNTIF(all_tags[category],J963))</f>
        <v>-1</v>
      </c>
      <c r="V963">
        <f>IF(ISBLANK(K963),-1,COUNTIF(all_tags[],K963)-COUNTIF(all_tags[category],K963))</f>
        <v>-1</v>
      </c>
      <c r="W963">
        <f>IF(ISBLANK(L963),-1,COUNTIF(all_tags[],L963)-COUNTIF(all_tags[category],L963))</f>
        <v>-1</v>
      </c>
      <c r="X963">
        <f>IF(ISBLANK(M963),-1,COUNTIF(all_tags[],M963)-COUNTIF(all_tags[category],M963))</f>
        <v>-1</v>
      </c>
      <c r="Y963">
        <f>IF(ISBLANK(N963),-1,COUNTIF(all_tags[],N963)-COUNTIF(all_tags[category],N963))</f>
        <v>-1</v>
      </c>
      <c r="Z963">
        <f>IF(ISBLANK(O963),-1,COUNTIF(all_tags[],O963)-COUNTIF(all_tags[category],O963))</f>
        <v>-1</v>
      </c>
      <c r="AB963" t="str">
        <f>Table5[[#This Row],[link_id]]</f>
        <v>L01931</v>
      </c>
      <c r="AC963" s="5" t="str">
        <f>_xlfn.TEXTJOIN("#",TRUE,
IFERROR(VLOOKUP($F963,all_tags[format],1,FALSE),""),
IFERROR(VLOOKUP($G963,all_tags[format],1,FALSE),""),
IFERROR(VLOOKUP($H963,all_tags[format],1,FALSE),""),
IFERROR(VLOOKUP($I963,all_tags[format],1,FALSE),""),
IFERROR(VLOOKUP($J963,all_tags[format],1,FALSE),""),
IFERROR(VLOOKUP($K963,all_tags[format],1,FALSE),""),
IFERROR(VLOOKUP($L963,all_tags[format],1,FALSE),""),
IFERROR(VLOOKUP($M963,all_tags[format],1,FALSE),""),
IFERROR(VLOOKUP($N963,all_tags[format],1,FALSE),""),
IFERROR(VLOOKUP($O963,all_tags[format],1,FALSE),"")
)</f>
        <v>video</v>
      </c>
      <c r="AD963" s="5" t="str">
        <f>_xlfn.TEXTJOIN("#",TRUE,
IFERROR(VLOOKUP($F963,all_tags[type],1,FALSE),""),
IFERROR(VLOOKUP($G963,all_tags[type],1,FALSE),""),
IFERROR(VLOOKUP($H963,all_tags[type],1,FALSE),""),
IFERROR(VLOOKUP($I963,all_tags[type],1,FALSE),""),
IFERROR(VLOOKUP($J963,all_tags[type],1,FALSE),""),
IFERROR(VLOOKUP($K963,all_tags[type],1,FALSE),""),
IFERROR(VLOOKUP($L963,all_tags[type],1,FALSE),""),
IFERROR(VLOOKUP($M963,all_tags[type],1,FALSE),""),
IFERROR(VLOOKUP($N963,all_tags[type],1,FALSE),""),
IFERROR(VLOOKUP($O963,all_tags[type],1,FALSE),"")
)</f>
        <v>dataset#how-to</v>
      </c>
      <c r="AE963" s="5" t="str">
        <f>_xlfn.TEXTJOIN("#",TRUE,
IFERROR(VLOOKUP($F963,all_tags[level],1,FALSE),""),
IFERROR(VLOOKUP($G963,all_tags[level],1,FALSE),""),
IFERROR(VLOOKUP($H963,all_tags[level],1,FALSE),""),
IFERROR(VLOOKUP($I963,all_tags[level],1,FALSE),""),
IFERROR(VLOOKUP($J963,all_tags[level],1,FALSE),""),
IFERROR(VLOOKUP($K963,all_tags[level],1,FALSE),""),
IFERROR(VLOOKUP($L963,all_tags[level],1,FALSE),""),
IFERROR(VLOOKUP($M963,all_tags[level],1,FALSE),""),
IFERROR(VLOOKUP($N963,all_tags[level],1,FALSE),""),
IFERROR(VLOOKUP($O963,all_tags[level],1,FALSE),"")
)</f>
        <v/>
      </c>
      <c r="AF963" s="5" t="str">
        <f>_xlfn.TEXTJOIN("#",TRUE,
IFERROR(VLOOKUP($F963,all_tags[style],1,FALSE),""),
IFERROR(VLOOKUP($G963,all_tags[style],1,FALSE),""),
IFERROR(VLOOKUP($H963,all_tags[style],1,FALSE),""),
IFERROR(VLOOKUP($I963,all_tags[style],1,FALSE),""),
IFERROR(VLOOKUP($J963,all_tags[style],1,FALSE),""),
IFERROR(VLOOKUP($K963,all_tags[style],1,FALSE),""),
IFERROR(VLOOKUP($L963,all_tags[style],1,FALSE),""),
IFERROR(VLOOKUP($M963,all_tags[style],1,FALSE),""),
IFERROR(VLOOKUP($N963,all_tags[style],1,FALSE),""),
IFERROR(VLOOKUP($O963,all_tags[style],1,FALSE),"")
)</f>
        <v/>
      </c>
      <c r="AG963" s="5" t="str">
        <f>_xlfn.TEXTJOIN("#",TRUE,
IFERROR(VLOOKUP($F963,all_tags[theme],1,FALSE),""),
IFERROR(VLOOKUP($G963,all_tags[theme],1,FALSE),""),
IFERROR(VLOOKUP($H963,all_tags[theme],1,FALSE),""),
IFERROR(VLOOKUP($I963,all_tags[theme],1,FALSE),""),
IFERROR(VLOOKUP($J963,all_tags[theme],1,FALSE),""),
IFERROR(VLOOKUP($K963,all_tags[theme],1,FALSE),""),
IFERROR(VLOOKUP($L963,all_tags[theme],1,FALSE),""),
IFERROR(VLOOKUP($M963,all_tags[theme],1,FALSE),""),
IFERROR(VLOOKUP($N963,all_tags[theme],1,FALSE),""),
IFERROR(VLOOKUP($O963,all_tags[theme],1,FALSE),"")
)</f>
        <v/>
      </c>
      <c r="AH963" s="5" t="str">
        <f>_xlfn.TEXTJOIN("#",TRUE,
IFERROR(VLOOKUP($F963,all_tags[topic],1,FALSE),""),
IFERROR(VLOOKUP($G963,all_tags[topic],1,FALSE),""),
IFERROR(VLOOKUP($H963,all_tags[topic],1,FALSE),""),
IFERROR(VLOOKUP($I963,all_tags[topic],1,FALSE),""),
IFERROR(VLOOKUP($J963,all_tags[topic],1,FALSE),""),
IFERROR(VLOOKUP($K963,all_tags[topic],1,FALSE),""),
IFERROR(VLOOKUP($L963,all_tags[topic],1,FALSE),""),
IFERROR(VLOOKUP($M963,all_tags[topic],1,FALSE),""),
IFERROR(VLOOKUP($N963,all_tags[topic],1,FALSE),""),
IFERROR(VLOOKUP($O963,all_tags[topic],1,FALSE),"")
)</f>
        <v/>
      </c>
      <c r="AI963" s="5" t="str">
        <f>_xlfn.TEXTJOIN("#",TRUE,
IFERROR(VLOOKUP($F963,all_tags[area],1,FALSE),""),
IFERROR(VLOOKUP($G963,all_tags[area],1,FALSE),""),
IFERROR(VLOOKUP($H963,all_tags[area],1,FALSE),""),
IFERROR(VLOOKUP($I963,all_tags[area],1,FALSE),""),
IFERROR(VLOOKUP($J963,all_tags[area],1,FALSE),""),
IFERROR(VLOOKUP($K963,all_tags[area],1,FALSE),""),
IFERROR(VLOOKUP($L963,all_tags[area],1,FALSE),""),
IFERROR(VLOOKUP($M963,all_tags[area],1,FALSE),""),
IFERROR(VLOOKUP($N963,all_tags[area],1,FALSE),""),
IFERROR(VLOOKUP($O963,all_tags[area],1,FALSE),"")
)</f>
        <v/>
      </c>
      <c r="AJ963" s="5" t="str">
        <f>_xlfn.TEXTJOIN("#",TRUE,
IFERROR(VLOOKUP($F963,all_tags[technology],1,FALSE),""),
IFERROR(VLOOKUP($G963,all_tags[technology],1,FALSE),""),
IFERROR(VLOOKUP($H963,all_tags[technology],1,FALSE),""),
IFERROR(VLOOKUP($I963,all_tags[technology],1,FALSE),""),
IFERROR(VLOOKUP($J963,all_tags[technology],1,FALSE),""),
IFERROR(VLOOKUP($K963,all_tags[technology],1,FALSE),""),
IFERROR(VLOOKUP($L963,all_tags[technology],1,FALSE),""),
IFERROR(VLOOKUP($M963,all_tags[technology],1,FALSE),""),
IFERROR(VLOOKUP($N963,all_tags[technology],1,FALSE),""),
IFERROR(VLOOKUP($O963,all_tags[technology],1,FALSE),"")
)</f>
        <v/>
      </c>
      <c r="AK963" s="5" t="str">
        <f>_xlfn.TEXTJOIN("#",TRUE,
IFERROR(VLOOKUP($F963,all_tags[other],1,FALSE),""),
IFERROR(VLOOKUP($G963,all_tags[other],1,FALSE),""),
IFERROR(VLOOKUP($H963,all_tags[other],1,FALSE),""),
IFERROR(VLOOKUP($I963,all_tags[other],1,FALSE),""),
IFERROR(VLOOKUP($J963,all_tags[other],1,FALSE),""),
IFERROR(VLOOKUP($K963,all_tags[other],1,FALSE),""),
IFERROR(VLOOKUP($L963,all_tags[other],1,FALSE),""),
IFERROR(VLOOKUP($M963,all_tags[other],1,FALSE),""),
IFERROR(VLOOKUP($N963,all_tags[other],1,FALSE),""),
IFERROR(VLOOKUP($O963,all_tags[other],1,FALSE),"")
)</f>
        <v/>
      </c>
      <c r="AL963" t="str">
        <f t="shared" ref="AL963:AL1026" si="15">SUBSTITUTE(_xlfn.TEXTJOIN(";",TRUE,AC963:AK963),"#",";")</f>
        <v>video;dataset;how-to</v>
      </c>
    </row>
    <row r="964" spans="1:38" x14ac:dyDescent="0.25">
      <c r="A964" t="str">
        <f>source_data[[#This Row],[link_id]]</f>
        <v>L01932</v>
      </c>
      <c r="B964" t="str">
        <f>source_data[[#This Row],[link]]</f>
        <v>https://automaticknowledge.co.uk/resources/</v>
      </c>
      <c r="C964" t="str">
        <f>source_data[[#This Row],[article_title]]</f>
        <v>Geodata for researchers, analysts and journalists</v>
      </c>
      <c r="D964" t="str">
        <f>source_data[[#This Row],[concatenate]]</f>
        <v>list;geospatial;open-data</v>
      </c>
      <c r="E964">
        <f>source_data[[#This Row],[tag_count]]</f>
        <v>3</v>
      </c>
      <c r="F964" t="str" cm="1">
        <f t="array" ref="F964:H964">_xlfn.TEXTSPLIT(Table5[[#This Row],[concatenate]],";")</f>
        <v>list</v>
      </c>
      <c r="G964" t="str">
        <v>geospatial</v>
      </c>
      <c r="H964" t="str">
        <v>open-data</v>
      </c>
      <c r="Q964">
        <f>IF(ISBLANK(F964),-1,COUNTIF(all_tags[],F964)-COUNTIF(all_tags[category],F964))</f>
        <v>1</v>
      </c>
      <c r="R964">
        <f>IF(ISBLANK(G964),-1,COUNTIF(all_tags[],G964)-COUNTIF(all_tags[category],G964))</f>
        <v>1</v>
      </c>
      <c r="S964">
        <f>IF(ISBLANK(H964),-1,COUNTIF(all_tags[],H964)-COUNTIF(all_tags[category],H964))</f>
        <v>1</v>
      </c>
      <c r="T964">
        <f>IF(ISBLANK(I964),-1,COUNTIF(all_tags[],I964)-COUNTIF(all_tags[category],I964))</f>
        <v>-1</v>
      </c>
      <c r="U964">
        <f>IF(ISBLANK(J964),-1,COUNTIF(all_tags[],J964)-COUNTIF(all_tags[category],J964))</f>
        <v>-1</v>
      </c>
      <c r="V964">
        <f>IF(ISBLANK(K964),-1,COUNTIF(all_tags[],K964)-COUNTIF(all_tags[category],K964))</f>
        <v>-1</v>
      </c>
      <c r="W964">
        <f>IF(ISBLANK(L964),-1,COUNTIF(all_tags[],L964)-COUNTIF(all_tags[category],L964))</f>
        <v>-1</v>
      </c>
      <c r="X964">
        <f>IF(ISBLANK(M964),-1,COUNTIF(all_tags[],M964)-COUNTIF(all_tags[category],M964))</f>
        <v>-1</v>
      </c>
      <c r="Y964">
        <f>IF(ISBLANK(N964),-1,COUNTIF(all_tags[],N964)-COUNTIF(all_tags[category],N964))</f>
        <v>-1</v>
      </c>
      <c r="Z964">
        <f>IF(ISBLANK(O964),-1,COUNTIF(all_tags[],O964)-COUNTIF(all_tags[category],O964))</f>
        <v>-1</v>
      </c>
      <c r="AB964" t="str">
        <f>Table5[[#This Row],[link_id]]</f>
        <v>L01932</v>
      </c>
      <c r="AC964" s="5" t="str">
        <f>_xlfn.TEXTJOIN("#",TRUE,
IFERROR(VLOOKUP($F964,all_tags[format],1,FALSE),""),
IFERROR(VLOOKUP($G964,all_tags[format],1,FALSE),""),
IFERROR(VLOOKUP($H964,all_tags[format],1,FALSE),""),
IFERROR(VLOOKUP($I964,all_tags[format],1,FALSE),""),
IFERROR(VLOOKUP($J964,all_tags[format],1,FALSE),""),
IFERROR(VLOOKUP($K964,all_tags[format],1,FALSE),""),
IFERROR(VLOOKUP($L964,all_tags[format],1,FALSE),""),
IFERROR(VLOOKUP($M964,all_tags[format],1,FALSE),""),
IFERROR(VLOOKUP($N964,all_tags[format],1,FALSE),""),
IFERROR(VLOOKUP($O964,all_tags[format],1,FALSE),"")
)</f>
        <v/>
      </c>
      <c r="AD964" s="5" t="str">
        <f>_xlfn.TEXTJOIN("#",TRUE,
IFERROR(VLOOKUP($F964,all_tags[type],1,FALSE),""),
IFERROR(VLOOKUP($G964,all_tags[type],1,FALSE),""),
IFERROR(VLOOKUP($H964,all_tags[type],1,FALSE),""),
IFERROR(VLOOKUP($I964,all_tags[type],1,FALSE),""),
IFERROR(VLOOKUP($J964,all_tags[type],1,FALSE),""),
IFERROR(VLOOKUP($K964,all_tags[type],1,FALSE),""),
IFERROR(VLOOKUP($L964,all_tags[type],1,FALSE),""),
IFERROR(VLOOKUP($M964,all_tags[type],1,FALSE),""),
IFERROR(VLOOKUP($N964,all_tags[type],1,FALSE),""),
IFERROR(VLOOKUP($O964,all_tags[type],1,FALSE),"")
)</f>
        <v>list</v>
      </c>
      <c r="AE964" s="5" t="str">
        <f>_xlfn.TEXTJOIN("#",TRUE,
IFERROR(VLOOKUP($F964,all_tags[level],1,FALSE),""),
IFERROR(VLOOKUP($G964,all_tags[level],1,FALSE),""),
IFERROR(VLOOKUP($H964,all_tags[level],1,FALSE),""),
IFERROR(VLOOKUP($I964,all_tags[level],1,FALSE),""),
IFERROR(VLOOKUP($J964,all_tags[level],1,FALSE),""),
IFERROR(VLOOKUP($K964,all_tags[level],1,FALSE),""),
IFERROR(VLOOKUP($L964,all_tags[level],1,FALSE),""),
IFERROR(VLOOKUP($M964,all_tags[level],1,FALSE),""),
IFERROR(VLOOKUP($N964,all_tags[level],1,FALSE),""),
IFERROR(VLOOKUP($O964,all_tags[level],1,FALSE),"")
)</f>
        <v/>
      </c>
      <c r="AF964" s="5" t="str">
        <f>_xlfn.TEXTJOIN("#",TRUE,
IFERROR(VLOOKUP($F964,all_tags[style],1,FALSE),""),
IFERROR(VLOOKUP($G964,all_tags[style],1,FALSE),""),
IFERROR(VLOOKUP($H964,all_tags[style],1,FALSE),""),
IFERROR(VLOOKUP($I964,all_tags[style],1,FALSE),""),
IFERROR(VLOOKUP($J964,all_tags[style],1,FALSE),""),
IFERROR(VLOOKUP($K964,all_tags[style],1,FALSE),""),
IFERROR(VLOOKUP($L964,all_tags[style],1,FALSE),""),
IFERROR(VLOOKUP($M964,all_tags[style],1,FALSE),""),
IFERROR(VLOOKUP($N964,all_tags[style],1,FALSE),""),
IFERROR(VLOOKUP($O964,all_tags[style],1,FALSE),"")
)</f>
        <v/>
      </c>
      <c r="AG964" s="5" t="str">
        <f>_xlfn.TEXTJOIN("#",TRUE,
IFERROR(VLOOKUP($F964,all_tags[theme],1,FALSE),""),
IFERROR(VLOOKUP($G964,all_tags[theme],1,FALSE),""),
IFERROR(VLOOKUP($H964,all_tags[theme],1,FALSE),""),
IFERROR(VLOOKUP($I964,all_tags[theme],1,FALSE),""),
IFERROR(VLOOKUP($J964,all_tags[theme],1,FALSE),""),
IFERROR(VLOOKUP($K964,all_tags[theme],1,FALSE),""),
IFERROR(VLOOKUP($L964,all_tags[theme],1,FALSE),""),
IFERROR(VLOOKUP($M964,all_tags[theme],1,FALSE),""),
IFERROR(VLOOKUP($N964,all_tags[theme],1,FALSE),""),
IFERROR(VLOOKUP($O964,all_tags[theme],1,FALSE),"")
)</f>
        <v/>
      </c>
      <c r="AH964" s="5" t="str">
        <f>_xlfn.TEXTJOIN("#",TRUE,
IFERROR(VLOOKUP($F964,all_tags[topic],1,FALSE),""),
IFERROR(VLOOKUP($G964,all_tags[topic],1,FALSE),""),
IFERROR(VLOOKUP($H964,all_tags[topic],1,FALSE),""),
IFERROR(VLOOKUP($I964,all_tags[topic],1,FALSE),""),
IFERROR(VLOOKUP($J964,all_tags[topic],1,FALSE),""),
IFERROR(VLOOKUP($K964,all_tags[topic],1,FALSE),""),
IFERROR(VLOOKUP($L964,all_tags[topic],1,FALSE),""),
IFERROR(VLOOKUP($M964,all_tags[topic],1,FALSE),""),
IFERROR(VLOOKUP($N964,all_tags[topic],1,FALSE),""),
IFERROR(VLOOKUP($O964,all_tags[topic],1,FALSE),"")
)</f>
        <v/>
      </c>
      <c r="AI964" s="5" t="str">
        <f>_xlfn.TEXTJOIN("#",TRUE,
IFERROR(VLOOKUP($F964,all_tags[area],1,FALSE),""),
IFERROR(VLOOKUP($G964,all_tags[area],1,FALSE),""),
IFERROR(VLOOKUP($H964,all_tags[area],1,FALSE),""),
IFERROR(VLOOKUP($I964,all_tags[area],1,FALSE),""),
IFERROR(VLOOKUP($J964,all_tags[area],1,FALSE),""),
IFERROR(VLOOKUP($K964,all_tags[area],1,FALSE),""),
IFERROR(VLOOKUP($L964,all_tags[area],1,FALSE),""),
IFERROR(VLOOKUP($M964,all_tags[area],1,FALSE),""),
IFERROR(VLOOKUP($N964,all_tags[area],1,FALSE),""),
IFERROR(VLOOKUP($O964,all_tags[area],1,FALSE),"")
)</f>
        <v>geospatial#open-data</v>
      </c>
      <c r="AJ964" s="5" t="str">
        <f>_xlfn.TEXTJOIN("#",TRUE,
IFERROR(VLOOKUP($F964,all_tags[technology],1,FALSE),""),
IFERROR(VLOOKUP($G964,all_tags[technology],1,FALSE),""),
IFERROR(VLOOKUP($H964,all_tags[technology],1,FALSE),""),
IFERROR(VLOOKUP($I964,all_tags[technology],1,FALSE),""),
IFERROR(VLOOKUP($J964,all_tags[technology],1,FALSE),""),
IFERROR(VLOOKUP($K964,all_tags[technology],1,FALSE),""),
IFERROR(VLOOKUP($L964,all_tags[technology],1,FALSE),""),
IFERROR(VLOOKUP($M964,all_tags[technology],1,FALSE),""),
IFERROR(VLOOKUP($N964,all_tags[technology],1,FALSE),""),
IFERROR(VLOOKUP($O964,all_tags[technology],1,FALSE),"")
)</f>
        <v/>
      </c>
      <c r="AK964" s="5" t="str">
        <f>_xlfn.TEXTJOIN("#",TRUE,
IFERROR(VLOOKUP($F964,all_tags[other],1,FALSE),""),
IFERROR(VLOOKUP($G964,all_tags[other],1,FALSE),""),
IFERROR(VLOOKUP($H964,all_tags[other],1,FALSE),""),
IFERROR(VLOOKUP($I964,all_tags[other],1,FALSE),""),
IFERROR(VLOOKUP($J964,all_tags[other],1,FALSE),""),
IFERROR(VLOOKUP($K964,all_tags[other],1,FALSE),""),
IFERROR(VLOOKUP($L964,all_tags[other],1,FALSE),""),
IFERROR(VLOOKUP($M964,all_tags[other],1,FALSE),""),
IFERROR(VLOOKUP($N964,all_tags[other],1,FALSE),""),
IFERROR(VLOOKUP($O964,all_tags[other],1,FALSE),"")
)</f>
        <v/>
      </c>
      <c r="AL964" t="str">
        <f t="shared" si="15"/>
        <v>list;geospatial;open-data</v>
      </c>
    </row>
    <row r="965" spans="1:38" x14ac:dyDescent="0.25">
      <c r="A965" t="str">
        <f>source_data[[#This Row],[link_id]]</f>
        <v>L01937</v>
      </c>
      <c r="B965" t="str">
        <f>source_data[[#This Row],[link]]</f>
        <v>https://jpalmer.dev/2021/03/the-2013-felton-histogram-variant-2/</v>
      </c>
      <c r="C965" t="str">
        <f>source_data[[#This Row],[article_title]]</f>
        <v>The 2013 Felton Histogram - Variant 2</v>
      </c>
      <c r="D965" t="str">
        <f>source_data[[#This Row],[concatenate]]</f>
        <v>tutorial;data-viz;technology;graph;d3js</v>
      </c>
      <c r="E965">
        <f>source_data[[#This Row],[tag_count]]</f>
        <v>5</v>
      </c>
      <c r="F965" t="str" cm="1">
        <f t="array" ref="F965:J965">_xlfn.TEXTSPLIT(Table5[[#This Row],[concatenate]],";")</f>
        <v>tutorial</v>
      </c>
      <c r="G965" t="str">
        <v>data-viz</v>
      </c>
      <c r="H965" t="str">
        <v>technology</v>
      </c>
      <c r="I965" t="str">
        <v>graph</v>
      </c>
      <c r="J965" t="str">
        <v>d3js</v>
      </c>
      <c r="Q965">
        <f>IF(ISBLANK(F965),-1,COUNTIF(all_tags[],F965)-COUNTIF(all_tags[category],F965))</f>
        <v>1</v>
      </c>
      <c r="R965">
        <f>IF(ISBLANK(G965),-1,COUNTIF(all_tags[],G965)-COUNTIF(all_tags[category],G965))</f>
        <v>1</v>
      </c>
      <c r="S965">
        <f>IF(ISBLANK(H965),-1,COUNTIF(all_tags[],H965)-COUNTIF(all_tags[category],H965))</f>
        <v>1</v>
      </c>
      <c r="T965">
        <f>IF(ISBLANK(I965),-1,COUNTIF(all_tags[],I965)-COUNTIF(all_tags[category],I965))</f>
        <v>1</v>
      </c>
      <c r="U965">
        <f>IF(ISBLANK(J965),-1,COUNTIF(all_tags[],J965)-COUNTIF(all_tags[category],J965))</f>
        <v>1</v>
      </c>
      <c r="V965">
        <f>IF(ISBLANK(K965),-1,COUNTIF(all_tags[],K965)-COUNTIF(all_tags[category],K965))</f>
        <v>-1</v>
      </c>
      <c r="W965">
        <f>IF(ISBLANK(L965),-1,COUNTIF(all_tags[],L965)-COUNTIF(all_tags[category],L965))</f>
        <v>-1</v>
      </c>
      <c r="X965">
        <f>IF(ISBLANK(M965),-1,COUNTIF(all_tags[],M965)-COUNTIF(all_tags[category],M965))</f>
        <v>-1</v>
      </c>
      <c r="Y965">
        <f>IF(ISBLANK(N965),-1,COUNTIF(all_tags[],N965)-COUNTIF(all_tags[category],N965))</f>
        <v>-1</v>
      </c>
      <c r="Z965">
        <f>IF(ISBLANK(O965),-1,COUNTIF(all_tags[],O965)-COUNTIF(all_tags[category],O965))</f>
        <v>-1</v>
      </c>
      <c r="AB965" t="str">
        <f>Table5[[#This Row],[link_id]]</f>
        <v>L01937</v>
      </c>
      <c r="AC965" s="5" t="str">
        <f>_xlfn.TEXTJOIN("#",TRUE,
IFERROR(VLOOKUP($F965,all_tags[format],1,FALSE),""),
IFERROR(VLOOKUP($G965,all_tags[format],1,FALSE),""),
IFERROR(VLOOKUP($H965,all_tags[format],1,FALSE),""),
IFERROR(VLOOKUP($I965,all_tags[format],1,FALSE),""),
IFERROR(VLOOKUP($J965,all_tags[format],1,FALSE),""),
IFERROR(VLOOKUP($K965,all_tags[format],1,FALSE),""),
IFERROR(VLOOKUP($L965,all_tags[format],1,FALSE),""),
IFERROR(VLOOKUP($M965,all_tags[format],1,FALSE),""),
IFERROR(VLOOKUP($N965,all_tags[format],1,FALSE),""),
IFERROR(VLOOKUP($O965,all_tags[format],1,FALSE),"")
)</f>
        <v/>
      </c>
      <c r="AD965" s="5" t="str">
        <f>_xlfn.TEXTJOIN("#",TRUE,
IFERROR(VLOOKUP($F965,all_tags[type],1,FALSE),""),
IFERROR(VLOOKUP($G965,all_tags[type],1,FALSE),""),
IFERROR(VLOOKUP($H965,all_tags[type],1,FALSE),""),
IFERROR(VLOOKUP($I965,all_tags[type],1,FALSE),""),
IFERROR(VLOOKUP($J965,all_tags[type],1,FALSE),""),
IFERROR(VLOOKUP($K965,all_tags[type],1,FALSE),""),
IFERROR(VLOOKUP($L965,all_tags[type],1,FALSE),""),
IFERROR(VLOOKUP($M965,all_tags[type],1,FALSE),""),
IFERROR(VLOOKUP($N965,all_tags[type],1,FALSE),""),
IFERROR(VLOOKUP($O965,all_tags[type],1,FALSE),"")
)</f>
        <v>tutorial</v>
      </c>
      <c r="AE965" s="5" t="str">
        <f>_xlfn.TEXTJOIN("#",TRUE,
IFERROR(VLOOKUP($F965,all_tags[level],1,FALSE),""),
IFERROR(VLOOKUP($G965,all_tags[level],1,FALSE),""),
IFERROR(VLOOKUP($H965,all_tags[level],1,FALSE),""),
IFERROR(VLOOKUP($I965,all_tags[level],1,FALSE),""),
IFERROR(VLOOKUP($J965,all_tags[level],1,FALSE),""),
IFERROR(VLOOKUP($K965,all_tags[level],1,FALSE),""),
IFERROR(VLOOKUP($L965,all_tags[level],1,FALSE),""),
IFERROR(VLOOKUP($M965,all_tags[level],1,FALSE),""),
IFERROR(VLOOKUP($N965,all_tags[level],1,FALSE),""),
IFERROR(VLOOKUP($O965,all_tags[level],1,FALSE),"")
)</f>
        <v/>
      </c>
      <c r="AF965" s="5" t="str">
        <f>_xlfn.TEXTJOIN("#",TRUE,
IFERROR(VLOOKUP($F965,all_tags[style],1,FALSE),""),
IFERROR(VLOOKUP($G965,all_tags[style],1,FALSE),""),
IFERROR(VLOOKUP($H965,all_tags[style],1,FALSE),""),
IFERROR(VLOOKUP($I965,all_tags[style],1,FALSE),""),
IFERROR(VLOOKUP($J965,all_tags[style],1,FALSE),""),
IFERROR(VLOOKUP($K965,all_tags[style],1,FALSE),""),
IFERROR(VLOOKUP($L965,all_tags[style],1,FALSE),""),
IFERROR(VLOOKUP($M965,all_tags[style],1,FALSE),""),
IFERROR(VLOOKUP($N965,all_tags[style],1,FALSE),""),
IFERROR(VLOOKUP($O965,all_tags[style],1,FALSE),"")
)</f>
        <v/>
      </c>
      <c r="AG965" s="5" t="str">
        <f>_xlfn.TEXTJOIN("#",TRUE,
IFERROR(VLOOKUP($F965,all_tags[theme],1,FALSE),""),
IFERROR(VLOOKUP($G965,all_tags[theme],1,FALSE),""),
IFERROR(VLOOKUP($H965,all_tags[theme],1,FALSE),""),
IFERROR(VLOOKUP($I965,all_tags[theme],1,FALSE),""),
IFERROR(VLOOKUP($J965,all_tags[theme],1,FALSE),""),
IFERROR(VLOOKUP($K965,all_tags[theme],1,FALSE),""),
IFERROR(VLOOKUP($L965,all_tags[theme],1,FALSE),""),
IFERROR(VLOOKUP($M965,all_tags[theme],1,FALSE),""),
IFERROR(VLOOKUP($N965,all_tags[theme],1,FALSE),""),
IFERROR(VLOOKUP($O965,all_tags[theme],1,FALSE),"")
)</f>
        <v>data-viz</v>
      </c>
      <c r="AH965" s="5" t="str">
        <f>_xlfn.TEXTJOIN("#",TRUE,
IFERROR(VLOOKUP($F965,all_tags[topic],1,FALSE),""),
IFERROR(VLOOKUP($G965,all_tags[topic],1,FALSE),""),
IFERROR(VLOOKUP($H965,all_tags[topic],1,FALSE),""),
IFERROR(VLOOKUP($I965,all_tags[topic],1,FALSE),""),
IFERROR(VLOOKUP($J965,all_tags[topic],1,FALSE),""),
IFERROR(VLOOKUP($K965,all_tags[topic],1,FALSE),""),
IFERROR(VLOOKUP($L965,all_tags[topic],1,FALSE),""),
IFERROR(VLOOKUP($M965,all_tags[topic],1,FALSE),""),
IFERROR(VLOOKUP($N965,all_tags[topic],1,FALSE),""),
IFERROR(VLOOKUP($O965,all_tags[topic],1,FALSE),"")
)</f>
        <v>technology</v>
      </c>
      <c r="AI965" s="5" t="str">
        <f>_xlfn.TEXTJOIN("#",TRUE,
IFERROR(VLOOKUP($F965,all_tags[area],1,FALSE),""),
IFERROR(VLOOKUP($G965,all_tags[area],1,FALSE),""),
IFERROR(VLOOKUP($H965,all_tags[area],1,FALSE),""),
IFERROR(VLOOKUP($I965,all_tags[area],1,FALSE),""),
IFERROR(VLOOKUP($J965,all_tags[area],1,FALSE),""),
IFERROR(VLOOKUP($K965,all_tags[area],1,FALSE),""),
IFERROR(VLOOKUP($L965,all_tags[area],1,FALSE),""),
IFERROR(VLOOKUP($M965,all_tags[area],1,FALSE),""),
IFERROR(VLOOKUP($N965,all_tags[area],1,FALSE),""),
IFERROR(VLOOKUP($O965,all_tags[area],1,FALSE),"")
)</f>
        <v>graph</v>
      </c>
      <c r="AJ965" s="5" t="str">
        <f>_xlfn.TEXTJOIN("#",TRUE,
IFERROR(VLOOKUP($F965,all_tags[technology],1,FALSE),""),
IFERROR(VLOOKUP($G965,all_tags[technology],1,FALSE),""),
IFERROR(VLOOKUP($H965,all_tags[technology],1,FALSE),""),
IFERROR(VLOOKUP($I965,all_tags[technology],1,FALSE),""),
IFERROR(VLOOKUP($J965,all_tags[technology],1,FALSE),""),
IFERROR(VLOOKUP($K965,all_tags[technology],1,FALSE),""),
IFERROR(VLOOKUP($L965,all_tags[technology],1,FALSE),""),
IFERROR(VLOOKUP($M965,all_tags[technology],1,FALSE),""),
IFERROR(VLOOKUP($N965,all_tags[technology],1,FALSE),""),
IFERROR(VLOOKUP($O965,all_tags[technology],1,FALSE),"")
)</f>
        <v>d3js</v>
      </c>
      <c r="AK965" s="5" t="str">
        <f>_xlfn.TEXTJOIN("#",TRUE,
IFERROR(VLOOKUP($F965,all_tags[other],1,FALSE),""),
IFERROR(VLOOKUP($G965,all_tags[other],1,FALSE),""),
IFERROR(VLOOKUP($H965,all_tags[other],1,FALSE),""),
IFERROR(VLOOKUP($I965,all_tags[other],1,FALSE),""),
IFERROR(VLOOKUP($J965,all_tags[other],1,FALSE),""),
IFERROR(VLOOKUP($K965,all_tags[other],1,FALSE),""),
IFERROR(VLOOKUP($L965,all_tags[other],1,FALSE),""),
IFERROR(VLOOKUP($M965,all_tags[other],1,FALSE),""),
IFERROR(VLOOKUP($N965,all_tags[other],1,FALSE),""),
IFERROR(VLOOKUP($O965,all_tags[other],1,FALSE),"")
)</f>
        <v/>
      </c>
      <c r="AL965" t="str">
        <f t="shared" si="15"/>
        <v>tutorial;data-viz;technology;graph;d3js</v>
      </c>
    </row>
    <row r="966" spans="1:38" x14ac:dyDescent="0.25">
      <c r="A966" t="str">
        <f>source_data[[#This Row],[link_id]]</f>
        <v>L01938</v>
      </c>
      <c r="B966" t="str">
        <f>source_data[[#This Row],[link]]</f>
        <v>https://blog.datawrapper.de/which-color-scale-to-use-in-data-vis/</v>
      </c>
      <c r="C966" t="str">
        <f>source_data[[#This Row],[article_title]]</f>
        <v>Which color scale to use when visualizing data</v>
      </c>
      <c r="D966" t="str">
        <f>source_data[[#This Row],[concatenate]]</f>
        <v>post;advice;data-viz;colour</v>
      </c>
      <c r="E966">
        <f>source_data[[#This Row],[tag_count]]</f>
        <v>5</v>
      </c>
      <c r="F966" t="str" cm="1">
        <f t="array" ref="F966:I966">_xlfn.TEXTSPLIT(Table5[[#This Row],[concatenate]],";")</f>
        <v>post</v>
      </c>
      <c r="G966" t="str">
        <v>advice</v>
      </c>
      <c r="H966" t="str">
        <v>data-viz</v>
      </c>
      <c r="I966" t="str">
        <v>colour</v>
      </c>
      <c r="Q966">
        <f>IF(ISBLANK(F966),-1,COUNTIF(all_tags[],F966)-COUNTIF(all_tags[category],F966))</f>
        <v>1</v>
      </c>
      <c r="R966">
        <f>IF(ISBLANK(G966),-1,COUNTIF(all_tags[],G966)-COUNTIF(all_tags[category],G966))</f>
        <v>1</v>
      </c>
      <c r="S966">
        <f>IF(ISBLANK(H966),-1,COUNTIF(all_tags[],H966)-COUNTIF(all_tags[category],H966))</f>
        <v>1</v>
      </c>
      <c r="T966">
        <f>IF(ISBLANK(I966),-1,COUNTIF(all_tags[],I966)-COUNTIF(all_tags[category],I966))</f>
        <v>1</v>
      </c>
      <c r="U966">
        <f>IF(ISBLANK(J966),-1,COUNTIF(all_tags[],J966)-COUNTIF(all_tags[category],J966))</f>
        <v>-1</v>
      </c>
      <c r="V966">
        <f>IF(ISBLANK(K966),-1,COUNTIF(all_tags[],K966)-COUNTIF(all_tags[category],K966))</f>
        <v>-1</v>
      </c>
      <c r="W966">
        <f>IF(ISBLANK(L966),-1,COUNTIF(all_tags[],L966)-COUNTIF(all_tags[category],L966))</f>
        <v>-1</v>
      </c>
      <c r="X966">
        <f>IF(ISBLANK(M966),-1,COUNTIF(all_tags[],M966)-COUNTIF(all_tags[category],M966))</f>
        <v>-1</v>
      </c>
      <c r="Y966">
        <f>IF(ISBLANK(N966),-1,COUNTIF(all_tags[],N966)-COUNTIF(all_tags[category],N966))</f>
        <v>-1</v>
      </c>
      <c r="Z966">
        <f>IF(ISBLANK(O966),-1,COUNTIF(all_tags[],O966)-COUNTIF(all_tags[category],O966))</f>
        <v>-1</v>
      </c>
      <c r="AB966" t="str">
        <f>Table5[[#This Row],[link_id]]</f>
        <v>L01938</v>
      </c>
      <c r="AC966" s="5" t="str">
        <f>_xlfn.TEXTJOIN("#",TRUE,
IFERROR(VLOOKUP($F966,all_tags[format],1,FALSE),""),
IFERROR(VLOOKUP($G966,all_tags[format],1,FALSE),""),
IFERROR(VLOOKUP($H966,all_tags[format],1,FALSE),""),
IFERROR(VLOOKUP($I966,all_tags[format],1,FALSE),""),
IFERROR(VLOOKUP($J966,all_tags[format],1,FALSE),""),
IFERROR(VLOOKUP($K966,all_tags[format],1,FALSE),""),
IFERROR(VLOOKUP($L966,all_tags[format],1,FALSE),""),
IFERROR(VLOOKUP($M966,all_tags[format],1,FALSE),""),
IFERROR(VLOOKUP($N966,all_tags[format],1,FALSE),""),
IFERROR(VLOOKUP($O966,all_tags[format],1,FALSE),"")
)</f>
        <v>post</v>
      </c>
      <c r="AD966" s="5" t="str">
        <f>_xlfn.TEXTJOIN("#",TRUE,
IFERROR(VLOOKUP($F966,all_tags[type],1,FALSE),""),
IFERROR(VLOOKUP($G966,all_tags[type],1,FALSE),""),
IFERROR(VLOOKUP($H966,all_tags[type],1,FALSE),""),
IFERROR(VLOOKUP($I966,all_tags[type],1,FALSE),""),
IFERROR(VLOOKUP($J966,all_tags[type],1,FALSE),""),
IFERROR(VLOOKUP($K966,all_tags[type],1,FALSE),""),
IFERROR(VLOOKUP($L966,all_tags[type],1,FALSE),""),
IFERROR(VLOOKUP($M966,all_tags[type],1,FALSE),""),
IFERROR(VLOOKUP($N966,all_tags[type],1,FALSE),""),
IFERROR(VLOOKUP($O966,all_tags[type],1,FALSE),"")
)</f>
        <v>advice</v>
      </c>
      <c r="AE966" s="5" t="str">
        <f>_xlfn.TEXTJOIN("#",TRUE,
IFERROR(VLOOKUP($F966,all_tags[level],1,FALSE),""),
IFERROR(VLOOKUP($G966,all_tags[level],1,FALSE),""),
IFERROR(VLOOKUP($H966,all_tags[level],1,FALSE),""),
IFERROR(VLOOKUP($I966,all_tags[level],1,FALSE),""),
IFERROR(VLOOKUP($J966,all_tags[level],1,FALSE),""),
IFERROR(VLOOKUP($K966,all_tags[level],1,FALSE),""),
IFERROR(VLOOKUP($L966,all_tags[level],1,FALSE),""),
IFERROR(VLOOKUP($M966,all_tags[level],1,FALSE),""),
IFERROR(VLOOKUP($N966,all_tags[level],1,FALSE),""),
IFERROR(VLOOKUP($O966,all_tags[level],1,FALSE),"")
)</f>
        <v/>
      </c>
      <c r="AF966" s="5" t="str">
        <f>_xlfn.TEXTJOIN("#",TRUE,
IFERROR(VLOOKUP($F966,all_tags[style],1,FALSE),""),
IFERROR(VLOOKUP($G966,all_tags[style],1,FALSE),""),
IFERROR(VLOOKUP($H966,all_tags[style],1,FALSE),""),
IFERROR(VLOOKUP($I966,all_tags[style],1,FALSE),""),
IFERROR(VLOOKUP($J966,all_tags[style],1,FALSE),""),
IFERROR(VLOOKUP($K966,all_tags[style],1,FALSE),""),
IFERROR(VLOOKUP($L966,all_tags[style],1,FALSE),""),
IFERROR(VLOOKUP($M966,all_tags[style],1,FALSE),""),
IFERROR(VLOOKUP($N966,all_tags[style],1,FALSE),""),
IFERROR(VLOOKUP($O966,all_tags[style],1,FALSE),"")
)</f>
        <v/>
      </c>
      <c r="AG966" s="5" t="str">
        <f>_xlfn.TEXTJOIN("#",TRUE,
IFERROR(VLOOKUP($F966,all_tags[theme],1,FALSE),""),
IFERROR(VLOOKUP($G966,all_tags[theme],1,FALSE),""),
IFERROR(VLOOKUP($H966,all_tags[theme],1,FALSE),""),
IFERROR(VLOOKUP($I966,all_tags[theme],1,FALSE),""),
IFERROR(VLOOKUP($J966,all_tags[theme],1,FALSE),""),
IFERROR(VLOOKUP($K966,all_tags[theme],1,FALSE),""),
IFERROR(VLOOKUP($L966,all_tags[theme],1,FALSE),""),
IFERROR(VLOOKUP($M966,all_tags[theme],1,FALSE),""),
IFERROR(VLOOKUP($N966,all_tags[theme],1,FALSE),""),
IFERROR(VLOOKUP($O966,all_tags[theme],1,FALSE),"")
)</f>
        <v>data-viz</v>
      </c>
      <c r="AH966" s="5" t="str">
        <f>_xlfn.TEXTJOIN("#",TRUE,
IFERROR(VLOOKUP($F966,all_tags[topic],1,FALSE),""),
IFERROR(VLOOKUP($G966,all_tags[topic],1,FALSE),""),
IFERROR(VLOOKUP($H966,all_tags[topic],1,FALSE),""),
IFERROR(VLOOKUP($I966,all_tags[topic],1,FALSE),""),
IFERROR(VLOOKUP($J966,all_tags[topic],1,FALSE),""),
IFERROR(VLOOKUP($K966,all_tags[topic],1,FALSE),""),
IFERROR(VLOOKUP($L966,all_tags[topic],1,FALSE),""),
IFERROR(VLOOKUP($M966,all_tags[topic],1,FALSE),""),
IFERROR(VLOOKUP($N966,all_tags[topic],1,FALSE),""),
IFERROR(VLOOKUP($O966,all_tags[topic],1,FALSE),"")
)</f>
        <v/>
      </c>
      <c r="AI966" s="5" t="str">
        <f>_xlfn.TEXTJOIN("#",TRUE,
IFERROR(VLOOKUP($F966,all_tags[area],1,FALSE),""),
IFERROR(VLOOKUP($G966,all_tags[area],1,FALSE),""),
IFERROR(VLOOKUP($H966,all_tags[area],1,FALSE),""),
IFERROR(VLOOKUP($I966,all_tags[area],1,FALSE),""),
IFERROR(VLOOKUP($J966,all_tags[area],1,FALSE),""),
IFERROR(VLOOKUP($K966,all_tags[area],1,FALSE),""),
IFERROR(VLOOKUP($L966,all_tags[area],1,FALSE),""),
IFERROR(VLOOKUP($M966,all_tags[area],1,FALSE),""),
IFERROR(VLOOKUP($N966,all_tags[area],1,FALSE),""),
IFERROR(VLOOKUP($O966,all_tags[area],1,FALSE),"")
)</f>
        <v>colour</v>
      </c>
      <c r="AJ966" s="5" t="str">
        <f>_xlfn.TEXTJOIN("#",TRUE,
IFERROR(VLOOKUP($F966,all_tags[technology],1,FALSE),""),
IFERROR(VLOOKUP($G966,all_tags[technology],1,FALSE),""),
IFERROR(VLOOKUP($H966,all_tags[technology],1,FALSE),""),
IFERROR(VLOOKUP($I966,all_tags[technology],1,FALSE),""),
IFERROR(VLOOKUP($J966,all_tags[technology],1,FALSE),""),
IFERROR(VLOOKUP($K966,all_tags[technology],1,FALSE),""),
IFERROR(VLOOKUP($L966,all_tags[technology],1,FALSE),""),
IFERROR(VLOOKUP($M966,all_tags[technology],1,FALSE),""),
IFERROR(VLOOKUP($N966,all_tags[technology],1,FALSE),""),
IFERROR(VLOOKUP($O966,all_tags[technology],1,FALSE),"")
)</f>
        <v/>
      </c>
      <c r="AK966" s="5" t="str">
        <f>_xlfn.TEXTJOIN("#",TRUE,
IFERROR(VLOOKUP($F966,all_tags[other],1,FALSE),""),
IFERROR(VLOOKUP($G966,all_tags[other],1,FALSE),""),
IFERROR(VLOOKUP($H966,all_tags[other],1,FALSE),""),
IFERROR(VLOOKUP($I966,all_tags[other],1,FALSE),""),
IFERROR(VLOOKUP($J966,all_tags[other],1,FALSE),""),
IFERROR(VLOOKUP($K966,all_tags[other],1,FALSE),""),
IFERROR(VLOOKUP($L966,all_tags[other],1,FALSE),""),
IFERROR(VLOOKUP($M966,all_tags[other],1,FALSE),""),
IFERROR(VLOOKUP($N966,all_tags[other],1,FALSE),""),
IFERROR(VLOOKUP($O966,all_tags[other],1,FALSE),"")
)</f>
        <v/>
      </c>
      <c r="AL966" t="str">
        <f t="shared" si="15"/>
        <v>post;advice;data-viz;colour</v>
      </c>
    </row>
    <row r="967" spans="1:38" x14ac:dyDescent="0.25">
      <c r="A967" t="str">
        <f>source_data[[#This Row],[link_id]]</f>
        <v>L01939</v>
      </c>
      <c r="B967" t="str">
        <f>source_data[[#This Row],[link]]</f>
        <v>https://www.creativebloq.com/reviews/davinci-resolve</v>
      </c>
      <c r="C967" t="str">
        <f>source_data[[#This Row],[article_title]]</f>
        <v>DaVinci Resolve review</v>
      </c>
      <c r="D967" t="str">
        <f>source_data[[#This Row],[concatenate]]</f>
        <v>video;tool</v>
      </c>
      <c r="E967">
        <f>source_data[[#This Row],[tag_count]]</f>
        <v>3</v>
      </c>
      <c r="F967" t="str" cm="1">
        <f t="array" ref="F967:G967">_xlfn.TEXTSPLIT(Table5[[#This Row],[concatenate]],";")</f>
        <v>video</v>
      </c>
      <c r="G967" t="str">
        <v>tool</v>
      </c>
      <c r="Q967">
        <f>IF(ISBLANK(F967),-1,COUNTIF(all_tags[],F967)-COUNTIF(all_tags[category],F967))</f>
        <v>1</v>
      </c>
      <c r="R967">
        <f>IF(ISBLANK(G967),-1,COUNTIF(all_tags[],G967)-COUNTIF(all_tags[category],G967))</f>
        <v>1</v>
      </c>
      <c r="S967">
        <f>IF(ISBLANK(H967),-1,COUNTIF(all_tags[],H967)-COUNTIF(all_tags[category],H967))</f>
        <v>-1</v>
      </c>
      <c r="T967">
        <f>IF(ISBLANK(I967),-1,COUNTIF(all_tags[],I967)-COUNTIF(all_tags[category],I967))</f>
        <v>-1</v>
      </c>
      <c r="U967">
        <f>IF(ISBLANK(J967),-1,COUNTIF(all_tags[],J967)-COUNTIF(all_tags[category],J967))</f>
        <v>-1</v>
      </c>
      <c r="V967">
        <f>IF(ISBLANK(K967),-1,COUNTIF(all_tags[],K967)-COUNTIF(all_tags[category],K967))</f>
        <v>-1</v>
      </c>
      <c r="W967">
        <f>IF(ISBLANK(L967),-1,COUNTIF(all_tags[],L967)-COUNTIF(all_tags[category],L967))</f>
        <v>-1</v>
      </c>
      <c r="X967">
        <f>IF(ISBLANK(M967),-1,COUNTIF(all_tags[],M967)-COUNTIF(all_tags[category],M967))</f>
        <v>-1</v>
      </c>
      <c r="Y967">
        <f>IF(ISBLANK(N967),-1,COUNTIF(all_tags[],N967)-COUNTIF(all_tags[category],N967))</f>
        <v>-1</v>
      </c>
      <c r="Z967">
        <f>IF(ISBLANK(O967),-1,COUNTIF(all_tags[],O967)-COUNTIF(all_tags[category],O967))</f>
        <v>-1</v>
      </c>
      <c r="AB967" t="str">
        <f>Table5[[#This Row],[link_id]]</f>
        <v>L01939</v>
      </c>
      <c r="AC967" s="5" t="str">
        <f>_xlfn.TEXTJOIN("#",TRUE,
IFERROR(VLOOKUP($F967,all_tags[format],1,FALSE),""),
IFERROR(VLOOKUP($G967,all_tags[format],1,FALSE),""),
IFERROR(VLOOKUP($H967,all_tags[format],1,FALSE),""),
IFERROR(VLOOKUP($I967,all_tags[format],1,FALSE),""),
IFERROR(VLOOKUP($J967,all_tags[format],1,FALSE),""),
IFERROR(VLOOKUP($K967,all_tags[format],1,FALSE),""),
IFERROR(VLOOKUP($L967,all_tags[format],1,FALSE),""),
IFERROR(VLOOKUP($M967,all_tags[format],1,FALSE),""),
IFERROR(VLOOKUP($N967,all_tags[format],1,FALSE),""),
IFERROR(VLOOKUP($O967,all_tags[format],1,FALSE),"")
)</f>
        <v>video</v>
      </c>
      <c r="AD967" s="5" t="str">
        <f>_xlfn.TEXTJOIN("#",TRUE,
IFERROR(VLOOKUP($F967,all_tags[type],1,FALSE),""),
IFERROR(VLOOKUP($G967,all_tags[type],1,FALSE),""),
IFERROR(VLOOKUP($H967,all_tags[type],1,FALSE),""),
IFERROR(VLOOKUP($I967,all_tags[type],1,FALSE),""),
IFERROR(VLOOKUP($J967,all_tags[type],1,FALSE),""),
IFERROR(VLOOKUP($K967,all_tags[type],1,FALSE),""),
IFERROR(VLOOKUP($L967,all_tags[type],1,FALSE),""),
IFERROR(VLOOKUP($M967,all_tags[type],1,FALSE),""),
IFERROR(VLOOKUP($N967,all_tags[type],1,FALSE),""),
IFERROR(VLOOKUP($O967,all_tags[type],1,FALSE),"")
)</f>
        <v/>
      </c>
      <c r="AE967" s="5" t="str">
        <f>_xlfn.TEXTJOIN("#",TRUE,
IFERROR(VLOOKUP($F967,all_tags[level],1,FALSE),""),
IFERROR(VLOOKUP($G967,all_tags[level],1,FALSE),""),
IFERROR(VLOOKUP($H967,all_tags[level],1,FALSE),""),
IFERROR(VLOOKUP($I967,all_tags[level],1,FALSE),""),
IFERROR(VLOOKUP($J967,all_tags[level],1,FALSE),""),
IFERROR(VLOOKUP($K967,all_tags[level],1,FALSE),""),
IFERROR(VLOOKUP($L967,all_tags[level],1,FALSE),""),
IFERROR(VLOOKUP($M967,all_tags[level],1,FALSE),""),
IFERROR(VLOOKUP($N967,all_tags[level],1,FALSE),""),
IFERROR(VLOOKUP($O967,all_tags[level],1,FALSE),"")
)</f>
        <v/>
      </c>
      <c r="AF967" s="5" t="str">
        <f>_xlfn.TEXTJOIN("#",TRUE,
IFERROR(VLOOKUP($F967,all_tags[style],1,FALSE),""),
IFERROR(VLOOKUP($G967,all_tags[style],1,FALSE),""),
IFERROR(VLOOKUP($H967,all_tags[style],1,FALSE),""),
IFERROR(VLOOKUP($I967,all_tags[style],1,FALSE),""),
IFERROR(VLOOKUP($J967,all_tags[style],1,FALSE),""),
IFERROR(VLOOKUP($K967,all_tags[style],1,FALSE),""),
IFERROR(VLOOKUP($L967,all_tags[style],1,FALSE),""),
IFERROR(VLOOKUP($M967,all_tags[style],1,FALSE),""),
IFERROR(VLOOKUP($N967,all_tags[style],1,FALSE),""),
IFERROR(VLOOKUP($O967,all_tags[style],1,FALSE),"")
)</f>
        <v/>
      </c>
      <c r="AG967" s="5" t="str">
        <f>_xlfn.TEXTJOIN("#",TRUE,
IFERROR(VLOOKUP($F967,all_tags[theme],1,FALSE),""),
IFERROR(VLOOKUP($G967,all_tags[theme],1,FALSE),""),
IFERROR(VLOOKUP($H967,all_tags[theme],1,FALSE),""),
IFERROR(VLOOKUP($I967,all_tags[theme],1,FALSE),""),
IFERROR(VLOOKUP($J967,all_tags[theme],1,FALSE),""),
IFERROR(VLOOKUP($K967,all_tags[theme],1,FALSE),""),
IFERROR(VLOOKUP($L967,all_tags[theme],1,FALSE),""),
IFERROR(VLOOKUP($M967,all_tags[theme],1,FALSE),""),
IFERROR(VLOOKUP($N967,all_tags[theme],1,FALSE),""),
IFERROR(VLOOKUP($O967,all_tags[theme],1,FALSE),"")
)</f>
        <v/>
      </c>
      <c r="AH967" s="5" t="str">
        <f>_xlfn.TEXTJOIN("#",TRUE,
IFERROR(VLOOKUP($F967,all_tags[topic],1,FALSE),""),
IFERROR(VLOOKUP($G967,all_tags[topic],1,FALSE),""),
IFERROR(VLOOKUP($H967,all_tags[topic],1,FALSE),""),
IFERROR(VLOOKUP($I967,all_tags[topic],1,FALSE),""),
IFERROR(VLOOKUP($J967,all_tags[topic],1,FALSE),""),
IFERROR(VLOOKUP($K967,all_tags[topic],1,FALSE),""),
IFERROR(VLOOKUP($L967,all_tags[topic],1,FALSE),""),
IFERROR(VLOOKUP($M967,all_tags[topic],1,FALSE),""),
IFERROR(VLOOKUP($N967,all_tags[topic],1,FALSE),""),
IFERROR(VLOOKUP($O967,all_tags[topic],1,FALSE),"")
)</f>
        <v>tool</v>
      </c>
      <c r="AI967" s="5" t="str">
        <f>_xlfn.TEXTJOIN("#",TRUE,
IFERROR(VLOOKUP($F967,all_tags[area],1,FALSE),""),
IFERROR(VLOOKUP($G967,all_tags[area],1,FALSE),""),
IFERROR(VLOOKUP($H967,all_tags[area],1,FALSE),""),
IFERROR(VLOOKUP($I967,all_tags[area],1,FALSE),""),
IFERROR(VLOOKUP($J967,all_tags[area],1,FALSE),""),
IFERROR(VLOOKUP($K967,all_tags[area],1,FALSE),""),
IFERROR(VLOOKUP($L967,all_tags[area],1,FALSE),""),
IFERROR(VLOOKUP($M967,all_tags[area],1,FALSE),""),
IFERROR(VLOOKUP($N967,all_tags[area],1,FALSE),""),
IFERROR(VLOOKUP($O967,all_tags[area],1,FALSE),"")
)</f>
        <v/>
      </c>
      <c r="AJ967" s="5" t="str">
        <f>_xlfn.TEXTJOIN("#",TRUE,
IFERROR(VLOOKUP($F967,all_tags[technology],1,FALSE),""),
IFERROR(VLOOKUP($G967,all_tags[technology],1,FALSE),""),
IFERROR(VLOOKUP($H967,all_tags[technology],1,FALSE),""),
IFERROR(VLOOKUP($I967,all_tags[technology],1,FALSE),""),
IFERROR(VLOOKUP($J967,all_tags[technology],1,FALSE),""),
IFERROR(VLOOKUP($K967,all_tags[technology],1,FALSE),""),
IFERROR(VLOOKUP($L967,all_tags[technology],1,FALSE),""),
IFERROR(VLOOKUP($M967,all_tags[technology],1,FALSE),""),
IFERROR(VLOOKUP($N967,all_tags[technology],1,FALSE),""),
IFERROR(VLOOKUP($O967,all_tags[technology],1,FALSE),"")
)</f>
        <v/>
      </c>
      <c r="AK967" s="5" t="str">
        <f>_xlfn.TEXTJOIN("#",TRUE,
IFERROR(VLOOKUP($F967,all_tags[other],1,FALSE),""),
IFERROR(VLOOKUP($G967,all_tags[other],1,FALSE),""),
IFERROR(VLOOKUP($H967,all_tags[other],1,FALSE),""),
IFERROR(VLOOKUP($I967,all_tags[other],1,FALSE),""),
IFERROR(VLOOKUP($J967,all_tags[other],1,FALSE),""),
IFERROR(VLOOKUP($K967,all_tags[other],1,FALSE),""),
IFERROR(VLOOKUP($L967,all_tags[other],1,FALSE),""),
IFERROR(VLOOKUP($M967,all_tags[other],1,FALSE),""),
IFERROR(VLOOKUP($N967,all_tags[other],1,FALSE),""),
IFERROR(VLOOKUP($O967,all_tags[other],1,FALSE),"")
)</f>
        <v/>
      </c>
      <c r="AL967" t="str">
        <f t="shared" si="15"/>
        <v>video;tool</v>
      </c>
    </row>
    <row r="968" spans="1:38" x14ac:dyDescent="0.25">
      <c r="A968" t="str">
        <f>source_data[[#This Row],[link_id]]</f>
        <v>L01940</v>
      </c>
      <c r="B968" t="str">
        <f>source_data[[#This Row],[link]]</f>
        <v>https://engaging-data.com/country-centered-map-projections/</v>
      </c>
      <c r="C968" t="str">
        <f>source_data[[#This Row],[article_title]]</f>
        <v>Country Centered Map Projections</v>
      </c>
      <c r="D968" t="str">
        <f>source_data[[#This Row],[concatenate]]</f>
        <v>app;site;tool;geospatial</v>
      </c>
      <c r="E968">
        <f>source_data[[#This Row],[tag_count]]</f>
        <v>4</v>
      </c>
      <c r="F968" t="str" cm="1">
        <f t="array" ref="F968:I968">_xlfn.TEXTSPLIT(Table5[[#This Row],[concatenate]],";")</f>
        <v>app</v>
      </c>
      <c r="G968" t="str">
        <v>site</v>
      </c>
      <c r="H968" t="str">
        <v>tool</v>
      </c>
      <c r="I968" t="str">
        <v>geospatial</v>
      </c>
      <c r="Q968">
        <f>IF(ISBLANK(F968),-1,COUNTIF(all_tags[],F968)-COUNTIF(all_tags[category],F968))</f>
        <v>1</v>
      </c>
      <c r="R968">
        <f>IF(ISBLANK(G968),-1,COUNTIF(all_tags[],G968)-COUNTIF(all_tags[category],G968))</f>
        <v>1</v>
      </c>
      <c r="S968">
        <f>IF(ISBLANK(H968),-1,COUNTIF(all_tags[],H968)-COUNTIF(all_tags[category],H968))</f>
        <v>1</v>
      </c>
      <c r="T968">
        <f>IF(ISBLANK(I968),-1,COUNTIF(all_tags[],I968)-COUNTIF(all_tags[category],I968))</f>
        <v>1</v>
      </c>
      <c r="U968">
        <f>IF(ISBLANK(J968),-1,COUNTIF(all_tags[],J968)-COUNTIF(all_tags[category],J968))</f>
        <v>-1</v>
      </c>
      <c r="V968">
        <f>IF(ISBLANK(K968),-1,COUNTIF(all_tags[],K968)-COUNTIF(all_tags[category],K968))</f>
        <v>-1</v>
      </c>
      <c r="W968">
        <f>IF(ISBLANK(L968),-1,COUNTIF(all_tags[],L968)-COUNTIF(all_tags[category],L968))</f>
        <v>-1</v>
      </c>
      <c r="X968">
        <f>IF(ISBLANK(M968),-1,COUNTIF(all_tags[],M968)-COUNTIF(all_tags[category],M968))</f>
        <v>-1</v>
      </c>
      <c r="Y968">
        <f>IF(ISBLANK(N968),-1,COUNTIF(all_tags[],N968)-COUNTIF(all_tags[category],N968))</f>
        <v>-1</v>
      </c>
      <c r="Z968">
        <f>IF(ISBLANK(O968),-1,COUNTIF(all_tags[],O968)-COUNTIF(all_tags[category],O968))</f>
        <v>-1</v>
      </c>
      <c r="AB968" t="str">
        <f>Table5[[#This Row],[link_id]]</f>
        <v>L01940</v>
      </c>
      <c r="AC968" s="5" t="str">
        <f>_xlfn.TEXTJOIN("#",TRUE,
IFERROR(VLOOKUP($F968,all_tags[format],1,FALSE),""),
IFERROR(VLOOKUP($G968,all_tags[format],1,FALSE),""),
IFERROR(VLOOKUP($H968,all_tags[format],1,FALSE),""),
IFERROR(VLOOKUP($I968,all_tags[format],1,FALSE),""),
IFERROR(VLOOKUP($J968,all_tags[format],1,FALSE),""),
IFERROR(VLOOKUP($K968,all_tags[format],1,FALSE),""),
IFERROR(VLOOKUP($L968,all_tags[format],1,FALSE),""),
IFERROR(VLOOKUP($M968,all_tags[format],1,FALSE),""),
IFERROR(VLOOKUP($N968,all_tags[format],1,FALSE),""),
IFERROR(VLOOKUP($O968,all_tags[format],1,FALSE),"")
)</f>
        <v>app#site</v>
      </c>
      <c r="AD968" s="5" t="str">
        <f>_xlfn.TEXTJOIN("#",TRUE,
IFERROR(VLOOKUP($F968,all_tags[type],1,FALSE),""),
IFERROR(VLOOKUP($G968,all_tags[type],1,FALSE),""),
IFERROR(VLOOKUP($H968,all_tags[type],1,FALSE),""),
IFERROR(VLOOKUP($I968,all_tags[type],1,FALSE),""),
IFERROR(VLOOKUP($J968,all_tags[type],1,FALSE),""),
IFERROR(VLOOKUP($K968,all_tags[type],1,FALSE),""),
IFERROR(VLOOKUP($L968,all_tags[type],1,FALSE),""),
IFERROR(VLOOKUP($M968,all_tags[type],1,FALSE),""),
IFERROR(VLOOKUP($N968,all_tags[type],1,FALSE),""),
IFERROR(VLOOKUP($O968,all_tags[type],1,FALSE),"")
)</f>
        <v/>
      </c>
      <c r="AE968" s="5" t="str">
        <f>_xlfn.TEXTJOIN("#",TRUE,
IFERROR(VLOOKUP($F968,all_tags[level],1,FALSE),""),
IFERROR(VLOOKUP($G968,all_tags[level],1,FALSE),""),
IFERROR(VLOOKUP($H968,all_tags[level],1,FALSE),""),
IFERROR(VLOOKUP($I968,all_tags[level],1,FALSE),""),
IFERROR(VLOOKUP($J968,all_tags[level],1,FALSE),""),
IFERROR(VLOOKUP($K968,all_tags[level],1,FALSE),""),
IFERROR(VLOOKUP($L968,all_tags[level],1,FALSE),""),
IFERROR(VLOOKUP($M968,all_tags[level],1,FALSE),""),
IFERROR(VLOOKUP($N968,all_tags[level],1,FALSE),""),
IFERROR(VLOOKUP($O968,all_tags[level],1,FALSE),"")
)</f>
        <v/>
      </c>
      <c r="AF968" s="5" t="str">
        <f>_xlfn.TEXTJOIN("#",TRUE,
IFERROR(VLOOKUP($F968,all_tags[style],1,FALSE),""),
IFERROR(VLOOKUP($G968,all_tags[style],1,FALSE),""),
IFERROR(VLOOKUP($H968,all_tags[style],1,FALSE),""),
IFERROR(VLOOKUP($I968,all_tags[style],1,FALSE),""),
IFERROR(VLOOKUP($J968,all_tags[style],1,FALSE),""),
IFERROR(VLOOKUP($K968,all_tags[style],1,FALSE),""),
IFERROR(VLOOKUP($L968,all_tags[style],1,FALSE),""),
IFERROR(VLOOKUP($M968,all_tags[style],1,FALSE),""),
IFERROR(VLOOKUP($N968,all_tags[style],1,FALSE),""),
IFERROR(VLOOKUP($O968,all_tags[style],1,FALSE),"")
)</f>
        <v/>
      </c>
      <c r="AG968" s="5" t="str">
        <f>_xlfn.TEXTJOIN("#",TRUE,
IFERROR(VLOOKUP($F968,all_tags[theme],1,FALSE),""),
IFERROR(VLOOKUP($G968,all_tags[theme],1,FALSE),""),
IFERROR(VLOOKUP($H968,all_tags[theme],1,FALSE),""),
IFERROR(VLOOKUP($I968,all_tags[theme],1,FALSE),""),
IFERROR(VLOOKUP($J968,all_tags[theme],1,FALSE),""),
IFERROR(VLOOKUP($K968,all_tags[theme],1,FALSE),""),
IFERROR(VLOOKUP($L968,all_tags[theme],1,FALSE),""),
IFERROR(VLOOKUP($M968,all_tags[theme],1,FALSE),""),
IFERROR(VLOOKUP($N968,all_tags[theme],1,FALSE),""),
IFERROR(VLOOKUP($O968,all_tags[theme],1,FALSE),"")
)</f>
        <v/>
      </c>
      <c r="AH968" s="5" t="str">
        <f>_xlfn.TEXTJOIN("#",TRUE,
IFERROR(VLOOKUP($F968,all_tags[topic],1,FALSE),""),
IFERROR(VLOOKUP($G968,all_tags[topic],1,FALSE),""),
IFERROR(VLOOKUP($H968,all_tags[topic],1,FALSE),""),
IFERROR(VLOOKUP($I968,all_tags[topic],1,FALSE),""),
IFERROR(VLOOKUP($J968,all_tags[topic],1,FALSE),""),
IFERROR(VLOOKUP($K968,all_tags[topic],1,FALSE),""),
IFERROR(VLOOKUP($L968,all_tags[topic],1,FALSE),""),
IFERROR(VLOOKUP($M968,all_tags[topic],1,FALSE),""),
IFERROR(VLOOKUP($N968,all_tags[topic],1,FALSE),""),
IFERROR(VLOOKUP($O968,all_tags[topic],1,FALSE),"")
)</f>
        <v>tool</v>
      </c>
      <c r="AI968" s="5" t="str">
        <f>_xlfn.TEXTJOIN("#",TRUE,
IFERROR(VLOOKUP($F968,all_tags[area],1,FALSE),""),
IFERROR(VLOOKUP($G968,all_tags[area],1,FALSE),""),
IFERROR(VLOOKUP($H968,all_tags[area],1,FALSE),""),
IFERROR(VLOOKUP($I968,all_tags[area],1,FALSE),""),
IFERROR(VLOOKUP($J968,all_tags[area],1,FALSE),""),
IFERROR(VLOOKUP($K968,all_tags[area],1,FALSE),""),
IFERROR(VLOOKUP($L968,all_tags[area],1,FALSE),""),
IFERROR(VLOOKUP($M968,all_tags[area],1,FALSE),""),
IFERROR(VLOOKUP($N968,all_tags[area],1,FALSE),""),
IFERROR(VLOOKUP($O968,all_tags[area],1,FALSE),"")
)</f>
        <v>geospatial</v>
      </c>
      <c r="AJ968" s="5" t="str">
        <f>_xlfn.TEXTJOIN("#",TRUE,
IFERROR(VLOOKUP($F968,all_tags[technology],1,FALSE),""),
IFERROR(VLOOKUP($G968,all_tags[technology],1,FALSE),""),
IFERROR(VLOOKUP($H968,all_tags[technology],1,FALSE),""),
IFERROR(VLOOKUP($I968,all_tags[technology],1,FALSE),""),
IFERROR(VLOOKUP($J968,all_tags[technology],1,FALSE),""),
IFERROR(VLOOKUP($K968,all_tags[technology],1,FALSE),""),
IFERROR(VLOOKUP($L968,all_tags[technology],1,FALSE),""),
IFERROR(VLOOKUP($M968,all_tags[technology],1,FALSE),""),
IFERROR(VLOOKUP($N968,all_tags[technology],1,FALSE),""),
IFERROR(VLOOKUP($O968,all_tags[technology],1,FALSE),"")
)</f>
        <v/>
      </c>
      <c r="AK968" s="5" t="str">
        <f>_xlfn.TEXTJOIN("#",TRUE,
IFERROR(VLOOKUP($F968,all_tags[other],1,FALSE),""),
IFERROR(VLOOKUP($G968,all_tags[other],1,FALSE),""),
IFERROR(VLOOKUP($H968,all_tags[other],1,FALSE),""),
IFERROR(VLOOKUP($I968,all_tags[other],1,FALSE),""),
IFERROR(VLOOKUP($J968,all_tags[other],1,FALSE),""),
IFERROR(VLOOKUP($K968,all_tags[other],1,FALSE),""),
IFERROR(VLOOKUP($L968,all_tags[other],1,FALSE),""),
IFERROR(VLOOKUP($M968,all_tags[other],1,FALSE),""),
IFERROR(VLOOKUP($N968,all_tags[other],1,FALSE),""),
IFERROR(VLOOKUP($O968,all_tags[other],1,FALSE),"")
)</f>
        <v/>
      </c>
      <c r="AL968" t="str">
        <f t="shared" si="15"/>
        <v>app;site;tool;geospatial</v>
      </c>
    </row>
    <row r="969" spans="1:38" x14ac:dyDescent="0.25">
      <c r="A969" t="str">
        <f>source_data[[#This Row],[link_id]]</f>
        <v>L01943</v>
      </c>
      <c r="B969" t="str">
        <f>source_data[[#This Row],[link]]</f>
        <v>https://www.aup.nl/en/book/9789462989511/the-data-journalism-handbook</v>
      </c>
      <c r="C969" t="str">
        <f>source_data[[#This Row],[article_title]]</f>
        <v>The Data Journalism Handbook: Towards A Critical Data Practice</v>
      </c>
      <c r="D969" t="str">
        <f>source_data[[#This Row],[concatenate]]</f>
        <v>book;data-literacy;technique</v>
      </c>
      <c r="E969">
        <f>source_data[[#This Row],[tag_count]]</f>
        <v>4</v>
      </c>
      <c r="F969" t="str" cm="1">
        <f t="array" ref="F969:H969">_xlfn.TEXTSPLIT(Table5[[#This Row],[concatenate]],";")</f>
        <v>book</v>
      </c>
      <c r="G969" t="str">
        <v>data-literacy</v>
      </c>
      <c r="H969" t="str">
        <v>technique</v>
      </c>
      <c r="Q969">
        <f>IF(ISBLANK(F969),-1,COUNTIF(all_tags[],F969)-COUNTIF(all_tags[category],F969))</f>
        <v>1</v>
      </c>
      <c r="R969">
        <f>IF(ISBLANK(G969),-1,COUNTIF(all_tags[],G969)-COUNTIF(all_tags[category],G969))</f>
        <v>1</v>
      </c>
      <c r="S969">
        <f>IF(ISBLANK(H969),-1,COUNTIF(all_tags[],H969)-COUNTIF(all_tags[category],H969))</f>
        <v>1</v>
      </c>
      <c r="T969">
        <f>IF(ISBLANK(I969),-1,COUNTIF(all_tags[],I969)-COUNTIF(all_tags[category],I969))</f>
        <v>-1</v>
      </c>
      <c r="U969">
        <f>IF(ISBLANK(J969),-1,COUNTIF(all_tags[],J969)-COUNTIF(all_tags[category],J969))</f>
        <v>-1</v>
      </c>
      <c r="V969">
        <f>IF(ISBLANK(K969),-1,COUNTIF(all_tags[],K969)-COUNTIF(all_tags[category],K969))</f>
        <v>-1</v>
      </c>
      <c r="W969">
        <f>IF(ISBLANK(L969),-1,COUNTIF(all_tags[],L969)-COUNTIF(all_tags[category],L969))</f>
        <v>-1</v>
      </c>
      <c r="X969">
        <f>IF(ISBLANK(M969),-1,COUNTIF(all_tags[],M969)-COUNTIF(all_tags[category],M969))</f>
        <v>-1</v>
      </c>
      <c r="Y969">
        <f>IF(ISBLANK(N969),-1,COUNTIF(all_tags[],N969)-COUNTIF(all_tags[category],N969))</f>
        <v>-1</v>
      </c>
      <c r="Z969">
        <f>IF(ISBLANK(O969),-1,COUNTIF(all_tags[],O969)-COUNTIF(all_tags[category],O969))</f>
        <v>-1</v>
      </c>
      <c r="AB969" t="str">
        <f>Table5[[#This Row],[link_id]]</f>
        <v>L01943</v>
      </c>
      <c r="AC969" s="5" t="str">
        <f>_xlfn.TEXTJOIN("#",TRUE,
IFERROR(VLOOKUP($F969,all_tags[format],1,FALSE),""),
IFERROR(VLOOKUP($G969,all_tags[format],1,FALSE),""),
IFERROR(VLOOKUP($H969,all_tags[format],1,FALSE),""),
IFERROR(VLOOKUP($I969,all_tags[format],1,FALSE),""),
IFERROR(VLOOKUP($J969,all_tags[format],1,FALSE),""),
IFERROR(VLOOKUP($K969,all_tags[format],1,FALSE),""),
IFERROR(VLOOKUP($L969,all_tags[format],1,FALSE),""),
IFERROR(VLOOKUP($M969,all_tags[format],1,FALSE),""),
IFERROR(VLOOKUP($N969,all_tags[format],1,FALSE),""),
IFERROR(VLOOKUP($O969,all_tags[format],1,FALSE),"")
)</f>
        <v>book</v>
      </c>
      <c r="AD969" s="5" t="str">
        <f>_xlfn.TEXTJOIN("#",TRUE,
IFERROR(VLOOKUP($F969,all_tags[type],1,FALSE),""),
IFERROR(VLOOKUP($G969,all_tags[type],1,FALSE),""),
IFERROR(VLOOKUP($H969,all_tags[type],1,FALSE),""),
IFERROR(VLOOKUP($I969,all_tags[type],1,FALSE),""),
IFERROR(VLOOKUP($J969,all_tags[type],1,FALSE),""),
IFERROR(VLOOKUP($K969,all_tags[type],1,FALSE),""),
IFERROR(VLOOKUP($L969,all_tags[type],1,FALSE),""),
IFERROR(VLOOKUP($M969,all_tags[type],1,FALSE),""),
IFERROR(VLOOKUP($N969,all_tags[type],1,FALSE),""),
IFERROR(VLOOKUP($O969,all_tags[type],1,FALSE),"")
)</f>
        <v/>
      </c>
      <c r="AE969" s="5" t="str">
        <f>_xlfn.TEXTJOIN("#",TRUE,
IFERROR(VLOOKUP($F969,all_tags[level],1,FALSE),""),
IFERROR(VLOOKUP($G969,all_tags[level],1,FALSE),""),
IFERROR(VLOOKUP($H969,all_tags[level],1,FALSE),""),
IFERROR(VLOOKUP($I969,all_tags[level],1,FALSE),""),
IFERROR(VLOOKUP($J969,all_tags[level],1,FALSE),""),
IFERROR(VLOOKUP($K969,all_tags[level],1,FALSE),""),
IFERROR(VLOOKUP($L969,all_tags[level],1,FALSE),""),
IFERROR(VLOOKUP($M969,all_tags[level],1,FALSE),""),
IFERROR(VLOOKUP($N969,all_tags[level],1,FALSE),""),
IFERROR(VLOOKUP($O969,all_tags[level],1,FALSE),"")
)</f>
        <v/>
      </c>
      <c r="AF969" s="5" t="str">
        <f>_xlfn.TEXTJOIN("#",TRUE,
IFERROR(VLOOKUP($F969,all_tags[style],1,FALSE),""),
IFERROR(VLOOKUP($G969,all_tags[style],1,FALSE),""),
IFERROR(VLOOKUP($H969,all_tags[style],1,FALSE),""),
IFERROR(VLOOKUP($I969,all_tags[style],1,FALSE),""),
IFERROR(VLOOKUP($J969,all_tags[style],1,FALSE),""),
IFERROR(VLOOKUP($K969,all_tags[style],1,FALSE),""),
IFERROR(VLOOKUP($L969,all_tags[style],1,FALSE),""),
IFERROR(VLOOKUP($M969,all_tags[style],1,FALSE),""),
IFERROR(VLOOKUP($N969,all_tags[style],1,FALSE),""),
IFERROR(VLOOKUP($O969,all_tags[style],1,FALSE),"")
)</f>
        <v/>
      </c>
      <c r="AG969" s="5" t="str">
        <f>_xlfn.TEXTJOIN("#",TRUE,
IFERROR(VLOOKUP($F969,all_tags[theme],1,FALSE),""),
IFERROR(VLOOKUP($G969,all_tags[theme],1,FALSE),""),
IFERROR(VLOOKUP($H969,all_tags[theme],1,FALSE),""),
IFERROR(VLOOKUP($I969,all_tags[theme],1,FALSE),""),
IFERROR(VLOOKUP($J969,all_tags[theme],1,FALSE),""),
IFERROR(VLOOKUP($K969,all_tags[theme],1,FALSE),""),
IFERROR(VLOOKUP($L969,all_tags[theme],1,FALSE),""),
IFERROR(VLOOKUP($M969,all_tags[theme],1,FALSE),""),
IFERROR(VLOOKUP($N969,all_tags[theme],1,FALSE),""),
IFERROR(VLOOKUP($O969,all_tags[theme],1,FALSE),"")
)</f>
        <v>data-literacy</v>
      </c>
      <c r="AH969" s="5" t="str">
        <f>_xlfn.TEXTJOIN("#",TRUE,
IFERROR(VLOOKUP($F969,all_tags[topic],1,FALSE),""),
IFERROR(VLOOKUP($G969,all_tags[topic],1,FALSE),""),
IFERROR(VLOOKUP($H969,all_tags[topic],1,FALSE),""),
IFERROR(VLOOKUP($I969,all_tags[topic],1,FALSE),""),
IFERROR(VLOOKUP($J969,all_tags[topic],1,FALSE),""),
IFERROR(VLOOKUP($K969,all_tags[topic],1,FALSE),""),
IFERROR(VLOOKUP($L969,all_tags[topic],1,FALSE),""),
IFERROR(VLOOKUP($M969,all_tags[topic],1,FALSE),""),
IFERROR(VLOOKUP($N969,all_tags[topic],1,FALSE),""),
IFERROR(VLOOKUP($O969,all_tags[topic],1,FALSE),"")
)</f>
        <v>technique</v>
      </c>
      <c r="AI969" s="5" t="str">
        <f>_xlfn.TEXTJOIN("#",TRUE,
IFERROR(VLOOKUP($F969,all_tags[area],1,FALSE),""),
IFERROR(VLOOKUP($G969,all_tags[area],1,FALSE),""),
IFERROR(VLOOKUP($H969,all_tags[area],1,FALSE),""),
IFERROR(VLOOKUP($I969,all_tags[area],1,FALSE),""),
IFERROR(VLOOKUP($J969,all_tags[area],1,FALSE),""),
IFERROR(VLOOKUP($K969,all_tags[area],1,FALSE),""),
IFERROR(VLOOKUP($L969,all_tags[area],1,FALSE),""),
IFERROR(VLOOKUP($M969,all_tags[area],1,FALSE),""),
IFERROR(VLOOKUP($N969,all_tags[area],1,FALSE),""),
IFERROR(VLOOKUP($O969,all_tags[area],1,FALSE),"")
)</f>
        <v/>
      </c>
      <c r="AJ969" s="5" t="str">
        <f>_xlfn.TEXTJOIN("#",TRUE,
IFERROR(VLOOKUP($F969,all_tags[technology],1,FALSE),""),
IFERROR(VLOOKUP($G969,all_tags[technology],1,FALSE),""),
IFERROR(VLOOKUP($H969,all_tags[technology],1,FALSE),""),
IFERROR(VLOOKUP($I969,all_tags[technology],1,FALSE),""),
IFERROR(VLOOKUP($J969,all_tags[technology],1,FALSE),""),
IFERROR(VLOOKUP($K969,all_tags[technology],1,FALSE),""),
IFERROR(VLOOKUP($L969,all_tags[technology],1,FALSE),""),
IFERROR(VLOOKUP($M969,all_tags[technology],1,FALSE),""),
IFERROR(VLOOKUP($N969,all_tags[technology],1,FALSE),""),
IFERROR(VLOOKUP($O969,all_tags[technology],1,FALSE),"")
)</f>
        <v/>
      </c>
      <c r="AK969" s="5" t="str">
        <f>_xlfn.TEXTJOIN("#",TRUE,
IFERROR(VLOOKUP($F969,all_tags[other],1,FALSE),""),
IFERROR(VLOOKUP($G969,all_tags[other],1,FALSE),""),
IFERROR(VLOOKUP($H969,all_tags[other],1,FALSE),""),
IFERROR(VLOOKUP($I969,all_tags[other],1,FALSE),""),
IFERROR(VLOOKUP($J969,all_tags[other],1,FALSE),""),
IFERROR(VLOOKUP($K969,all_tags[other],1,FALSE),""),
IFERROR(VLOOKUP($L969,all_tags[other],1,FALSE),""),
IFERROR(VLOOKUP($M969,all_tags[other],1,FALSE),""),
IFERROR(VLOOKUP($N969,all_tags[other],1,FALSE),""),
IFERROR(VLOOKUP($O969,all_tags[other],1,FALSE),"")
)</f>
        <v/>
      </c>
      <c r="AL969" t="str">
        <f t="shared" si="15"/>
        <v>book;data-literacy;technique</v>
      </c>
    </row>
    <row r="970" spans="1:38" x14ac:dyDescent="0.25">
      <c r="A970" t="str">
        <f>source_data[[#This Row],[link_id]]</f>
        <v>L01946</v>
      </c>
      <c r="B970" t="str">
        <f>source_data[[#This Row],[link]]</f>
        <v>https://emilyriederer.netlify.app/post/team-of-packages/</v>
      </c>
      <c r="C970" t="str">
        <f>source_data[[#This Row],[article_title]]</f>
        <v>Building a team of internal R packages</v>
      </c>
      <c r="D970" t="str">
        <f>source_data[[#This Row],[concatenate]]</f>
        <v>post;process;methodology;technology;development;rstats</v>
      </c>
      <c r="E970">
        <f>source_data[[#This Row],[tag_count]]</f>
        <v>5</v>
      </c>
      <c r="F970" t="str" cm="1">
        <f t="array" ref="F970:K970">_xlfn.TEXTSPLIT(Table5[[#This Row],[concatenate]],";")</f>
        <v>post</v>
      </c>
      <c r="G970" t="str">
        <v>process</v>
      </c>
      <c r="H970" t="str">
        <v>methodology</v>
      </c>
      <c r="I970" t="str">
        <v>technology</v>
      </c>
      <c r="J970" t="str">
        <v>development</v>
      </c>
      <c r="K970" t="str">
        <v>rstats</v>
      </c>
      <c r="Q970">
        <f>IF(ISBLANK(F970),-1,COUNTIF(all_tags[],F970)-COUNTIF(all_tags[category],F970))</f>
        <v>1</v>
      </c>
      <c r="R970">
        <f>IF(ISBLANK(G970),-1,COUNTIF(all_tags[],G970)-COUNTIF(all_tags[category],G970))</f>
        <v>1</v>
      </c>
      <c r="S970">
        <f>IF(ISBLANK(H970),-1,COUNTIF(all_tags[],H970)-COUNTIF(all_tags[category],H970))</f>
        <v>1</v>
      </c>
      <c r="T970">
        <f>IF(ISBLANK(I970),-1,COUNTIF(all_tags[],I970)-COUNTIF(all_tags[category],I970))</f>
        <v>1</v>
      </c>
      <c r="U970">
        <f>IF(ISBLANK(J970),-1,COUNTIF(all_tags[],J970)-COUNTIF(all_tags[category],J970))</f>
        <v>1</v>
      </c>
      <c r="V970">
        <f>IF(ISBLANK(K970),-1,COUNTIF(all_tags[],K970)-COUNTIF(all_tags[category],K970))</f>
        <v>1</v>
      </c>
      <c r="W970">
        <f>IF(ISBLANK(L970),-1,COUNTIF(all_tags[],L970)-COUNTIF(all_tags[category],L970))</f>
        <v>-1</v>
      </c>
      <c r="X970">
        <f>IF(ISBLANK(M970),-1,COUNTIF(all_tags[],M970)-COUNTIF(all_tags[category],M970))</f>
        <v>-1</v>
      </c>
      <c r="Y970">
        <f>IF(ISBLANK(N970),-1,COUNTIF(all_tags[],N970)-COUNTIF(all_tags[category],N970))</f>
        <v>-1</v>
      </c>
      <c r="Z970">
        <f>IF(ISBLANK(O970),-1,COUNTIF(all_tags[],O970)-COUNTIF(all_tags[category],O970))</f>
        <v>-1</v>
      </c>
      <c r="AB970" t="str">
        <f>Table5[[#This Row],[link_id]]</f>
        <v>L01946</v>
      </c>
      <c r="AC970" s="5" t="str">
        <f>_xlfn.TEXTJOIN("#",TRUE,
IFERROR(VLOOKUP($F970,all_tags[format],1,FALSE),""),
IFERROR(VLOOKUP($G970,all_tags[format],1,FALSE),""),
IFERROR(VLOOKUP($H970,all_tags[format],1,FALSE),""),
IFERROR(VLOOKUP($I970,all_tags[format],1,FALSE),""),
IFERROR(VLOOKUP($J970,all_tags[format],1,FALSE),""),
IFERROR(VLOOKUP($K970,all_tags[format],1,FALSE),""),
IFERROR(VLOOKUP($L970,all_tags[format],1,FALSE),""),
IFERROR(VLOOKUP($M970,all_tags[format],1,FALSE),""),
IFERROR(VLOOKUP($N970,all_tags[format],1,FALSE),""),
IFERROR(VLOOKUP($O970,all_tags[format],1,FALSE),"")
)</f>
        <v>post</v>
      </c>
      <c r="AD970" s="5" t="str">
        <f>_xlfn.TEXTJOIN("#",TRUE,
IFERROR(VLOOKUP($F970,all_tags[type],1,FALSE),""),
IFERROR(VLOOKUP($G970,all_tags[type],1,FALSE),""),
IFERROR(VLOOKUP($H970,all_tags[type],1,FALSE),""),
IFERROR(VLOOKUP($I970,all_tags[type],1,FALSE),""),
IFERROR(VLOOKUP($J970,all_tags[type],1,FALSE),""),
IFERROR(VLOOKUP($K970,all_tags[type],1,FALSE),""),
IFERROR(VLOOKUP($L970,all_tags[type],1,FALSE),""),
IFERROR(VLOOKUP($M970,all_tags[type],1,FALSE),""),
IFERROR(VLOOKUP($N970,all_tags[type],1,FALSE),""),
IFERROR(VLOOKUP($O970,all_tags[type],1,FALSE),"")
)</f>
        <v/>
      </c>
      <c r="AE970" s="5" t="str">
        <f>_xlfn.TEXTJOIN("#",TRUE,
IFERROR(VLOOKUP($F970,all_tags[level],1,FALSE),""),
IFERROR(VLOOKUP($G970,all_tags[level],1,FALSE),""),
IFERROR(VLOOKUP($H970,all_tags[level],1,FALSE),""),
IFERROR(VLOOKUP($I970,all_tags[level],1,FALSE),""),
IFERROR(VLOOKUP($J970,all_tags[level],1,FALSE),""),
IFERROR(VLOOKUP($K970,all_tags[level],1,FALSE),""),
IFERROR(VLOOKUP($L970,all_tags[level],1,FALSE),""),
IFERROR(VLOOKUP($M970,all_tags[level],1,FALSE),""),
IFERROR(VLOOKUP($N970,all_tags[level],1,FALSE),""),
IFERROR(VLOOKUP($O970,all_tags[level],1,FALSE),"")
)</f>
        <v/>
      </c>
      <c r="AF970" s="5" t="str">
        <f>_xlfn.TEXTJOIN("#",TRUE,
IFERROR(VLOOKUP($F970,all_tags[style],1,FALSE),""),
IFERROR(VLOOKUP($G970,all_tags[style],1,FALSE),""),
IFERROR(VLOOKUP($H970,all_tags[style],1,FALSE),""),
IFERROR(VLOOKUP($I970,all_tags[style],1,FALSE),""),
IFERROR(VLOOKUP($J970,all_tags[style],1,FALSE),""),
IFERROR(VLOOKUP($K970,all_tags[style],1,FALSE),""),
IFERROR(VLOOKUP($L970,all_tags[style],1,FALSE),""),
IFERROR(VLOOKUP($M970,all_tags[style],1,FALSE),""),
IFERROR(VLOOKUP($N970,all_tags[style],1,FALSE),""),
IFERROR(VLOOKUP($O970,all_tags[style],1,FALSE),"")
)</f>
        <v/>
      </c>
      <c r="AG970" s="5" t="str">
        <f>_xlfn.TEXTJOIN("#",TRUE,
IFERROR(VLOOKUP($F970,all_tags[theme],1,FALSE),""),
IFERROR(VLOOKUP($G970,all_tags[theme],1,FALSE),""),
IFERROR(VLOOKUP($H970,all_tags[theme],1,FALSE),""),
IFERROR(VLOOKUP($I970,all_tags[theme],1,FALSE),""),
IFERROR(VLOOKUP($J970,all_tags[theme],1,FALSE),""),
IFERROR(VLOOKUP($K970,all_tags[theme],1,FALSE),""),
IFERROR(VLOOKUP($L970,all_tags[theme],1,FALSE),""),
IFERROR(VLOOKUP($M970,all_tags[theme],1,FALSE),""),
IFERROR(VLOOKUP($N970,all_tags[theme],1,FALSE),""),
IFERROR(VLOOKUP($O970,all_tags[theme],1,FALSE),"")
)</f>
        <v/>
      </c>
      <c r="AH970" s="5" t="str">
        <f>_xlfn.TEXTJOIN("#",TRUE,
IFERROR(VLOOKUP($F970,all_tags[topic],1,FALSE),""),
IFERROR(VLOOKUP($G970,all_tags[topic],1,FALSE),""),
IFERROR(VLOOKUP($H970,all_tags[topic],1,FALSE),""),
IFERROR(VLOOKUP($I970,all_tags[topic],1,FALSE),""),
IFERROR(VLOOKUP($J970,all_tags[topic],1,FALSE),""),
IFERROR(VLOOKUP($K970,all_tags[topic],1,FALSE),""),
IFERROR(VLOOKUP($L970,all_tags[topic],1,FALSE),""),
IFERROR(VLOOKUP($M970,all_tags[topic],1,FALSE),""),
IFERROR(VLOOKUP($N970,all_tags[topic],1,FALSE),""),
IFERROR(VLOOKUP($O970,all_tags[topic],1,FALSE),"")
)</f>
        <v>process#methodology#technology</v>
      </c>
      <c r="AI970" s="5" t="str">
        <f>_xlfn.TEXTJOIN("#",TRUE,
IFERROR(VLOOKUP($F970,all_tags[area],1,FALSE),""),
IFERROR(VLOOKUP($G970,all_tags[area],1,FALSE),""),
IFERROR(VLOOKUP($H970,all_tags[area],1,FALSE),""),
IFERROR(VLOOKUP($I970,all_tags[area],1,FALSE),""),
IFERROR(VLOOKUP($J970,all_tags[area],1,FALSE),""),
IFERROR(VLOOKUP($K970,all_tags[area],1,FALSE),""),
IFERROR(VLOOKUP($L970,all_tags[area],1,FALSE),""),
IFERROR(VLOOKUP($M970,all_tags[area],1,FALSE),""),
IFERROR(VLOOKUP($N970,all_tags[area],1,FALSE),""),
IFERROR(VLOOKUP($O970,all_tags[area],1,FALSE),"")
)</f>
        <v>development</v>
      </c>
      <c r="AJ970" s="5" t="str">
        <f>_xlfn.TEXTJOIN("#",TRUE,
IFERROR(VLOOKUP($F970,all_tags[technology],1,FALSE),""),
IFERROR(VLOOKUP($G970,all_tags[technology],1,FALSE),""),
IFERROR(VLOOKUP($H970,all_tags[technology],1,FALSE),""),
IFERROR(VLOOKUP($I970,all_tags[technology],1,FALSE),""),
IFERROR(VLOOKUP($J970,all_tags[technology],1,FALSE),""),
IFERROR(VLOOKUP($K970,all_tags[technology],1,FALSE),""),
IFERROR(VLOOKUP($L970,all_tags[technology],1,FALSE),""),
IFERROR(VLOOKUP($M970,all_tags[technology],1,FALSE),""),
IFERROR(VLOOKUP($N970,all_tags[technology],1,FALSE),""),
IFERROR(VLOOKUP($O970,all_tags[technology],1,FALSE),"")
)</f>
        <v>rstats</v>
      </c>
      <c r="AK970" s="5" t="str">
        <f>_xlfn.TEXTJOIN("#",TRUE,
IFERROR(VLOOKUP($F970,all_tags[other],1,FALSE),""),
IFERROR(VLOOKUP($G970,all_tags[other],1,FALSE),""),
IFERROR(VLOOKUP($H970,all_tags[other],1,FALSE),""),
IFERROR(VLOOKUP($I970,all_tags[other],1,FALSE),""),
IFERROR(VLOOKUP($J970,all_tags[other],1,FALSE),""),
IFERROR(VLOOKUP($K970,all_tags[other],1,FALSE),""),
IFERROR(VLOOKUP($L970,all_tags[other],1,FALSE),""),
IFERROR(VLOOKUP($M970,all_tags[other],1,FALSE),""),
IFERROR(VLOOKUP($N970,all_tags[other],1,FALSE),""),
IFERROR(VLOOKUP($O970,all_tags[other],1,FALSE),"")
)</f>
        <v/>
      </c>
      <c r="AL970" t="str">
        <f t="shared" si="15"/>
        <v>post;process;methodology;technology;development;rstats</v>
      </c>
    </row>
    <row r="971" spans="1:38" x14ac:dyDescent="0.25">
      <c r="A971" t="str">
        <f>source_data[[#This Row],[link_id]]</f>
        <v>L01947</v>
      </c>
      <c r="B971" t="str">
        <f>source_data[[#This Row],[link]]</f>
        <v>https://powerbi.microsoft.com/en-us/blog/guide-to-enabling-your-organization-to-use-power-bi-in-microsoft-teams/</v>
      </c>
      <c r="C971" t="str">
        <f>source_data[[#This Row],[article_title]]</f>
        <v>Guide to enabling your organization to use Power BI in Microsoft Teams</v>
      </c>
      <c r="D971" t="str">
        <f>source_data[[#This Row],[concatenate]]</f>
        <v>how-to;process;analytics</v>
      </c>
      <c r="E971">
        <f>source_data[[#This Row],[tag_count]]</f>
        <v>4</v>
      </c>
      <c r="F971" t="str" cm="1">
        <f t="array" ref="F971:H971">_xlfn.TEXTSPLIT(Table5[[#This Row],[concatenate]],";")</f>
        <v>how-to</v>
      </c>
      <c r="G971" t="str">
        <v>process</v>
      </c>
      <c r="H971" t="str">
        <v>analytics</v>
      </c>
      <c r="Q971">
        <f>IF(ISBLANK(F971),-1,COUNTIF(all_tags[],F971)-COUNTIF(all_tags[category],F971))</f>
        <v>1</v>
      </c>
      <c r="R971">
        <f>IF(ISBLANK(G971),-1,COUNTIF(all_tags[],G971)-COUNTIF(all_tags[category],G971))</f>
        <v>1</v>
      </c>
      <c r="S971">
        <f>IF(ISBLANK(H971),-1,COUNTIF(all_tags[],H971)-COUNTIF(all_tags[category],H971))</f>
        <v>1</v>
      </c>
      <c r="T971">
        <f>IF(ISBLANK(I971),-1,COUNTIF(all_tags[],I971)-COUNTIF(all_tags[category],I971))</f>
        <v>-1</v>
      </c>
      <c r="U971">
        <f>IF(ISBLANK(J971),-1,COUNTIF(all_tags[],J971)-COUNTIF(all_tags[category],J971))</f>
        <v>-1</v>
      </c>
      <c r="V971">
        <f>IF(ISBLANK(K971),-1,COUNTIF(all_tags[],K971)-COUNTIF(all_tags[category],K971))</f>
        <v>-1</v>
      </c>
      <c r="W971">
        <f>IF(ISBLANK(L971),-1,COUNTIF(all_tags[],L971)-COUNTIF(all_tags[category],L971))</f>
        <v>-1</v>
      </c>
      <c r="X971">
        <f>IF(ISBLANK(M971),-1,COUNTIF(all_tags[],M971)-COUNTIF(all_tags[category],M971))</f>
        <v>-1</v>
      </c>
      <c r="Y971">
        <f>IF(ISBLANK(N971),-1,COUNTIF(all_tags[],N971)-COUNTIF(all_tags[category],N971))</f>
        <v>-1</v>
      </c>
      <c r="Z971">
        <f>IF(ISBLANK(O971),-1,COUNTIF(all_tags[],O971)-COUNTIF(all_tags[category],O971))</f>
        <v>-1</v>
      </c>
      <c r="AB971" t="str">
        <f>Table5[[#This Row],[link_id]]</f>
        <v>L01947</v>
      </c>
      <c r="AC971" s="5" t="str">
        <f>_xlfn.TEXTJOIN("#",TRUE,
IFERROR(VLOOKUP($F971,all_tags[format],1,FALSE),""),
IFERROR(VLOOKUP($G971,all_tags[format],1,FALSE),""),
IFERROR(VLOOKUP($H971,all_tags[format],1,FALSE),""),
IFERROR(VLOOKUP($I971,all_tags[format],1,FALSE),""),
IFERROR(VLOOKUP($J971,all_tags[format],1,FALSE),""),
IFERROR(VLOOKUP($K971,all_tags[format],1,FALSE),""),
IFERROR(VLOOKUP($L971,all_tags[format],1,FALSE),""),
IFERROR(VLOOKUP($M971,all_tags[format],1,FALSE),""),
IFERROR(VLOOKUP($N971,all_tags[format],1,FALSE),""),
IFERROR(VLOOKUP($O971,all_tags[format],1,FALSE),"")
)</f>
        <v/>
      </c>
      <c r="AD971" s="5" t="str">
        <f>_xlfn.TEXTJOIN("#",TRUE,
IFERROR(VLOOKUP($F971,all_tags[type],1,FALSE),""),
IFERROR(VLOOKUP($G971,all_tags[type],1,FALSE),""),
IFERROR(VLOOKUP($H971,all_tags[type],1,FALSE),""),
IFERROR(VLOOKUP($I971,all_tags[type],1,FALSE),""),
IFERROR(VLOOKUP($J971,all_tags[type],1,FALSE),""),
IFERROR(VLOOKUP($K971,all_tags[type],1,FALSE),""),
IFERROR(VLOOKUP($L971,all_tags[type],1,FALSE),""),
IFERROR(VLOOKUP($M971,all_tags[type],1,FALSE),""),
IFERROR(VLOOKUP($N971,all_tags[type],1,FALSE),""),
IFERROR(VLOOKUP($O971,all_tags[type],1,FALSE),"")
)</f>
        <v>how-to</v>
      </c>
      <c r="AE971" s="5" t="str">
        <f>_xlfn.TEXTJOIN("#",TRUE,
IFERROR(VLOOKUP($F971,all_tags[level],1,FALSE),""),
IFERROR(VLOOKUP($G971,all_tags[level],1,FALSE),""),
IFERROR(VLOOKUP($H971,all_tags[level],1,FALSE),""),
IFERROR(VLOOKUP($I971,all_tags[level],1,FALSE),""),
IFERROR(VLOOKUP($J971,all_tags[level],1,FALSE),""),
IFERROR(VLOOKUP($K971,all_tags[level],1,FALSE),""),
IFERROR(VLOOKUP($L971,all_tags[level],1,FALSE),""),
IFERROR(VLOOKUP($M971,all_tags[level],1,FALSE),""),
IFERROR(VLOOKUP($N971,all_tags[level],1,FALSE),""),
IFERROR(VLOOKUP($O971,all_tags[level],1,FALSE),"")
)</f>
        <v/>
      </c>
      <c r="AF971" s="5" t="str">
        <f>_xlfn.TEXTJOIN("#",TRUE,
IFERROR(VLOOKUP($F971,all_tags[style],1,FALSE),""),
IFERROR(VLOOKUP($G971,all_tags[style],1,FALSE),""),
IFERROR(VLOOKUP($H971,all_tags[style],1,FALSE),""),
IFERROR(VLOOKUP($I971,all_tags[style],1,FALSE),""),
IFERROR(VLOOKUP($J971,all_tags[style],1,FALSE),""),
IFERROR(VLOOKUP($K971,all_tags[style],1,FALSE),""),
IFERROR(VLOOKUP($L971,all_tags[style],1,FALSE),""),
IFERROR(VLOOKUP($M971,all_tags[style],1,FALSE),""),
IFERROR(VLOOKUP($N971,all_tags[style],1,FALSE),""),
IFERROR(VLOOKUP($O971,all_tags[style],1,FALSE),"")
)</f>
        <v/>
      </c>
      <c r="AG971" s="5" t="str">
        <f>_xlfn.TEXTJOIN("#",TRUE,
IFERROR(VLOOKUP($F971,all_tags[theme],1,FALSE),""),
IFERROR(VLOOKUP($G971,all_tags[theme],1,FALSE),""),
IFERROR(VLOOKUP($H971,all_tags[theme],1,FALSE),""),
IFERROR(VLOOKUP($I971,all_tags[theme],1,FALSE),""),
IFERROR(VLOOKUP($J971,all_tags[theme],1,FALSE),""),
IFERROR(VLOOKUP($K971,all_tags[theme],1,FALSE),""),
IFERROR(VLOOKUP($L971,all_tags[theme],1,FALSE),""),
IFERROR(VLOOKUP($M971,all_tags[theme],1,FALSE),""),
IFERROR(VLOOKUP($N971,all_tags[theme],1,FALSE),""),
IFERROR(VLOOKUP($O971,all_tags[theme],1,FALSE),"")
)</f>
        <v/>
      </c>
      <c r="AH971" s="5" t="str">
        <f>_xlfn.TEXTJOIN("#",TRUE,
IFERROR(VLOOKUP($F971,all_tags[topic],1,FALSE),""),
IFERROR(VLOOKUP($G971,all_tags[topic],1,FALSE),""),
IFERROR(VLOOKUP($H971,all_tags[topic],1,FALSE),""),
IFERROR(VLOOKUP($I971,all_tags[topic],1,FALSE),""),
IFERROR(VLOOKUP($J971,all_tags[topic],1,FALSE),""),
IFERROR(VLOOKUP($K971,all_tags[topic],1,FALSE),""),
IFERROR(VLOOKUP($L971,all_tags[topic],1,FALSE),""),
IFERROR(VLOOKUP($M971,all_tags[topic],1,FALSE),""),
IFERROR(VLOOKUP($N971,all_tags[topic],1,FALSE),""),
IFERROR(VLOOKUP($O971,all_tags[topic],1,FALSE),"")
)</f>
        <v>process</v>
      </c>
      <c r="AI971" s="5" t="str">
        <f>_xlfn.TEXTJOIN("#",TRUE,
IFERROR(VLOOKUP($F971,all_tags[area],1,FALSE),""),
IFERROR(VLOOKUP($G971,all_tags[area],1,FALSE),""),
IFERROR(VLOOKUP($H971,all_tags[area],1,FALSE),""),
IFERROR(VLOOKUP($I971,all_tags[area],1,FALSE),""),
IFERROR(VLOOKUP($J971,all_tags[area],1,FALSE),""),
IFERROR(VLOOKUP($K971,all_tags[area],1,FALSE),""),
IFERROR(VLOOKUP($L971,all_tags[area],1,FALSE),""),
IFERROR(VLOOKUP($M971,all_tags[area],1,FALSE),""),
IFERROR(VLOOKUP($N971,all_tags[area],1,FALSE),""),
IFERROR(VLOOKUP($O971,all_tags[area],1,FALSE),"")
)</f>
        <v>analytics</v>
      </c>
      <c r="AJ971" s="5" t="str">
        <f>_xlfn.TEXTJOIN("#",TRUE,
IFERROR(VLOOKUP($F971,all_tags[technology],1,FALSE),""),
IFERROR(VLOOKUP($G971,all_tags[technology],1,FALSE),""),
IFERROR(VLOOKUP($H971,all_tags[technology],1,FALSE),""),
IFERROR(VLOOKUP($I971,all_tags[technology],1,FALSE),""),
IFERROR(VLOOKUP($J971,all_tags[technology],1,FALSE),""),
IFERROR(VLOOKUP($K971,all_tags[technology],1,FALSE),""),
IFERROR(VLOOKUP($L971,all_tags[technology],1,FALSE),""),
IFERROR(VLOOKUP($M971,all_tags[technology],1,FALSE),""),
IFERROR(VLOOKUP($N971,all_tags[technology],1,FALSE),""),
IFERROR(VLOOKUP($O971,all_tags[technology],1,FALSE),"")
)</f>
        <v/>
      </c>
      <c r="AK971" s="5" t="str">
        <f>_xlfn.TEXTJOIN("#",TRUE,
IFERROR(VLOOKUP($F971,all_tags[other],1,FALSE),""),
IFERROR(VLOOKUP($G971,all_tags[other],1,FALSE),""),
IFERROR(VLOOKUP($H971,all_tags[other],1,FALSE),""),
IFERROR(VLOOKUP($I971,all_tags[other],1,FALSE),""),
IFERROR(VLOOKUP($J971,all_tags[other],1,FALSE),""),
IFERROR(VLOOKUP($K971,all_tags[other],1,FALSE),""),
IFERROR(VLOOKUP($L971,all_tags[other],1,FALSE),""),
IFERROR(VLOOKUP($M971,all_tags[other],1,FALSE),""),
IFERROR(VLOOKUP($N971,all_tags[other],1,FALSE),""),
IFERROR(VLOOKUP($O971,all_tags[other],1,FALSE),"")
)</f>
        <v/>
      </c>
      <c r="AL971" t="str">
        <f t="shared" si="15"/>
        <v>how-to;process;analytics</v>
      </c>
    </row>
    <row r="972" spans="1:38" x14ac:dyDescent="0.25">
      <c r="A972" t="str">
        <f>source_data[[#This Row],[link_id]]</f>
        <v>L01949</v>
      </c>
      <c r="B972" t="str">
        <f>source_data[[#This Row],[link]]</f>
        <v>https://lvngd.com/blog/building-pictogram-grids-d3js/</v>
      </c>
      <c r="C972" t="str">
        <f>source_data[[#This Row],[article_title]]</f>
        <v>Building Pictogram Grids in D3.js</v>
      </c>
      <c r="D972" t="str">
        <f>source_data[[#This Row],[concatenate]]</f>
        <v>post;how-to;data-viz;technique;technology;chart;d3js</v>
      </c>
      <c r="E972">
        <f>source_data[[#This Row],[tag_count]]</f>
        <v>7</v>
      </c>
      <c r="F972" t="str" cm="1">
        <f t="array" ref="F972:L972">_xlfn.TEXTSPLIT(Table5[[#This Row],[concatenate]],";")</f>
        <v>post</v>
      </c>
      <c r="G972" t="str">
        <v>how-to</v>
      </c>
      <c r="H972" t="str">
        <v>data-viz</v>
      </c>
      <c r="I972" t="str">
        <v>technique</v>
      </c>
      <c r="J972" t="str">
        <v>technology</v>
      </c>
      <c r="K972" t="str">
        <v>chart</v>
      </c>
      <c r="L972" t="str">
        <v>d3js</v>
      </c>
      <c r="Q972">
        <f>IF(ISBLANK(F972),-1,COUNTIF(all_tags[],F972)-COUNTIF(all_tags[category],F972))</f>
        <v>1</v>
      </c>
      <c r="R972">
        <f>IF(ISBLANK(G972),-1,COUNTIF(all_tags[],G972)-COUNTIF(all_tags[category],G972))</f>
        <v>1</v>
      </c>
      <c r="S972">
        <f>IF(ISBLANK(H972),-1,COUNTIF(all_tags[],H972)-COUNTIF(all_tags[category],H972))</f>
        <v>1</v>
      </c>
      <c r="T972">
        <f>IF(ISBLANK(I972),-1,COUNTIF(all_tags[],I972)-COUNTIF(all_tags[category],I972))</f>
        <v>1</v>
      </c>
      <c r="U972">
        <f>IF(ISBLANK(J972),-1,COUNTIF(all_tags[],J972)-COUNTIF(all_tags[category],J972))</f>
        <v>1</v>
      </c>
      <c r="V972">
        <f>IF(ISBLANK(K972),-1,COUNTIF(all_tags[],K972)-COUNTIF(all_tags[category],K972))</f>
        <v>1</v>
      </c>
      <c r="W972">
        <f>IF(ISBLANK(L972),-1,COUNTIF(all_tags[],L972)-COUNTIF(all_tags[category],L972))</f>
        <v>1</v>
      </c>
      <c r="X972">
        <f>IF(ISBLANK(M972),-1,COUNTIF(all_tags[],M972)-COUNTIF(all_tags[category],M972))</f>
        <v>-1</v>
      </c>
      <c r="Y972">
        <f>IF(ISBLANK(N972),-1,COUNTIF(all_tags[],N972)-COUNTIF(all_tags[category],N972))</f>
        <v>-1</v>
      </c>
      <c r="Z972">
        <f>IF(ISBLANK(O972),-1,COUNTIF(all_tags[],O972)-COUNTIF(all_tags[category],O972))</f>
        <v>-1</v>
      </c>
      <c r="AB972" t="str">
        <f>Table5[[#This Row],[link_id]]</f>
        <v>L01949</v>
      </c>
      <c r="AC972" s="5" t="str">
        <f>_xlfn.TEXTJOIN("#",TRUE,
IFERROR(VLOOKUP($F972,all_tags[format],1,FALSE),""),
IFERROR(VLOOKUP($G972,all_tags[format],1,FALSE),""),
IFERROR(VLOOKUP($H972,all_tags[format],1,FALSE),""),
IFERROR(VLOOKUP($I972,all_tags[format],1,FALSE),""),
IFERROR(VLOOKUP($J972,all_tags[format],1,FALSE),""),
IFERROR(VLOOKUP($K972,all_tags[format],1,FALSE),""),
IFERROR(VLOOKUP($L972,all_tags[format],1,FALSE),""),
IFERROR(VLOOKUP($M972,all_tags[format],1,FALSE),""),
IFERROR(VLOOKUP($N972,all_tags[format],1,FALSE),""),
IFERROR(VLOOKUP($O972,all_tags[format],1,FALSE),"")
)</f>
        <v>post</v>
      </c>
      <c r="AD972" s="5" t="str">
        <f>_xlfn.TEXTJOIN("#",TRUE,
IFERROR(VLOOKUP($F972,all_tags[type],1,FALSE),""),
IFERROR(VLOOKUP($G972,all_tags[type],1,FALSE),""),
IFERROR(VLOOKUP($H972,all_tags[type],1,FALSE),""),
IFERROR(VLOOKUP($I972,all_tags[type],1,FALSE),""),
IFERROR(VLOOKUP($J972,all_tags[type],1,FALSE),""),
IFERROR(VLOOKUP($K972,all_tags[type],1,FALSE),""),
IFERROR(VLOOKUP($L972,all_tags[type],1,FALSE),""),
IFERROR(VLOOKUP($M972,all_tags[type],1,FALSE),""),
IFERROR(VLOOKUP($N972,all_tags[type],1,FALSE),""),
IFERROR(VLOOKUP($O972,all_tags[type],1,FALSE),"")
)</f>
        <v>how-to</v>
      </c>
      <c r="AE972" s="5" t="str">
        <f>_xlfn.TEXTJOIN("#",TRUE,
IFERROR(VLOOKUP($F972,all_tags[level],1,FALSE),""),
IFERROR(VLOOKUP($G972,all_tags[level],1,FALSE),""),
IFERROR(VLOOKUP($H972,all_tags[level],1,FALSE),""),
IFERROR(VLOOKUP($I972,all_tags[level],1,FALSE),""),
IFERROR(VLOOKUP($J972,all_tags[level],1,FALSE),""),
IFERROR(VLOOKUP($K972,all_tags[level],1,FALSE),""),
IFERROR(VLOOKUP($L972,all_tags[level],1,FALSE),""),
IFERROR(VLOOKUP($M972,all_tags[level],1,FALSE),""),
IFERROR(VLOOKUP($N972,all_tags[level],1,FALSE),""),
IFERROR(VLOOKUP($O972,all_tags[level],1,FALSE),"")
)</f>
        <v/>
      </c>
      <c r="AF972" s="5" t="str">
        <f>_xlfn.TEXTJOIN("#",TRUE,
IFERROR(VLOOKUP($F972,all_tags[style],1,FALSE),""),
IFERROR(VLOOKUP($G972,all_tags[style],1,FALSE),""),
IFERROR(VLOOKUP($H972,all_tags[style],1,FALSE),""),
IFERROR(VLOOKUP($I972,all_tags[style],1,FALSE),""),
IFERROR(VLOOKUP($J972,all_tags[style],1,FALSE),""),
IFERROR(VLOOKUP($K972,all_tags[style],1,FALSE),""),
IFERROR(VLOOKUP($L972,all_tags[style],1,FALSE),""),
IFERROR(VLOOKUP($M972,all_tags[style],1,FALSE),""),
IFERROR(VLOOKUP($N972,all_tags[style],1,FALSE),""),
IFERROR(VLOOKUP($O972,all_tags[style],1,FALSE),"")
)</f>
        <v/>
      </c>
      <c r="AG972" s="5" t="str">
        <f>_xlfn.TEXTJOIN("#",TRUE,
IFERROR(VLOOKUP($F972,all_tags[theme],1,FALSE),""),
IFERROR(VLOOKUP($G972,all_tags[theme],1,FALSE),""),
IFERROR(VLOOKUP($H972,all_tags[theme],1,FALSE),""),
IFERROR(VLOOKUP($I972,all_tags[theme],1,FALSE),""),
IFERROR(VLOOKUP($J972,all_tags[theme],1,FALSE),""),
IFERROR(VLOOKUP($K972,all_tags[theme],1,FALSE),""),
IFERROR(VLOOKUP($L972,all_tags[theme],1,FALSE),""),
IFERROR(VLOOKUP($M972,all_tags[theme],1,FALSE),""),
IFERROR(VLOOKUP($N972,all_tags[theme],1,FALSE),""),
IFERROR(VLOOKUP($O972,all_tags[theme],1,FALSE),"")
)</f>
        <v>data-viz</v>
      </c>
      <c r="AH972" s="5" t="str">
        <f>_xlfn.TEXTJOIN("#",TRUE,
IFERROR(VLOOKUP($F972,all_tags[topic],1,FALSE),""),
IFERROR(VLOOKUP($G972,all_tags[topic],1,FALSE),""),
IFERROR(VLOOKUP($H972,all_tags[topic],1,FALSE),""),
IFERROR(VLOOKUP($I972,all_tags[topic],1,FALSE),""),
IFERROR(VLOOKUP($J972,all_tags[topic],1,FALSE),""),
IFERROR(VLOOKUP($K972,all_tags[topic],1,FALSE),""),
IFERROR(VLOOKUP($L972,all_tags[topic],1,FALSE),""),
IFERROR(VLOOKUP($M972,all_tags[topic],1,FALSE),""),
IFERROR(VLOOKUP($N972,all_tags[topic],1,FALSE),""),
IFERROR(VLOOKUP($O972,all_tags[topic],1,FALSE),"")
)</f>
        <v>technique#technology</v>
      </c>
      <c r="AI972" s="5" t="str">
        <f>_xlfn.TEXTJOIN("#",TRUE,
IFERROR(VLOOKUP($F972,all_tags[area],1,FALSE),""),
IFERROR(VLOOKUP($G972,all_tags[area],1,FALSE),""),
IFERROR(VLOOKUP($H972,all_tags[area],1,FALSE),""),
IFERROR(VLOOKUP($I972,all_tags[area],1,FALSE),""),
IFERROR(VLOOKUP($J972,all_tags[area],1,FALSE),""),
IFERROR(VLOOKUP($K972,all_tags[area],1,FALSE),""),
IFERROR(VLOOKUP($L972,all_tags[area],1,FALSE),""),
IFERROR(VLOOKUP($M972,all_tags[area],1,FALSE),""),
IFERROR(VLOOKUP($N972,all_tags[area],1,FALSE),""),
IFERROR(VLOOKUP($O972,all_tags[area],1,FALSE),"")
)</f>
        <v>chart</v>
      </c>
      <c r="AJ972" s="5" t="str">
        <f>_xlfn.TEXTJOIN("#",TRUE,
IFERROR(VLOOKUP($F972,all_tags[technology],1,FALSE),""),
IFERROR(VLOOKUP($G972,all_tags[technology],1,FALSE),""),
IFERROR(VLOOKUP($H972,all_tags[technology],1,FALSE),""),
IFERROR(VLOOKUP($I972,all_tags[technology],1,FALSE),""),
IFERROR(VLOOKUP($J972,all_tags[technology],1,FALSE),""),
IFERROR(VLOOKUP($K972,all_tags[technology],1,FALSE),""),
IFERROR(VLOOKUP($L972,all_tags[technology],1,FALSE),""),
IFERROR(VLOOKUP($M972,all_tags[technology],1,FALSE),""),
IFERROR(VLOOKUP($N972,all_tags[technology],1,FALSE),""),
IFERROR(VLOOKUP($O972,all_tags[technology],1,FALSE),"")
)</f>
        <v>d3js</v>
      </c>
      <c r="AK972" s="5" t="str">
        <f>_xlfn.TEXTJOIN("#",TRUE,
IFERROR(VLOOKUP($F972,all_tags[other],1,FALSE),""),
IFERROR(VLOOKUP($G972,all_tags[other],1,FALSE),""),
IFERROR(VLOOKUP($H972,all_tags[other],1,FALSE),""),
IFERROR(VLOOKUP($I972,all_tags[other],1,FALSE),""),
IFERROR(VLOOKUP($J972,all_tags[other],1,FALSE),""),
IFERROR(VLOOKUP($K972,all_tags[other],1,FALSE),""),
IFERROR(VLOOKUP($L972,all_tags[other],1,FALSE),""),
IFERROR(VLOOKUP($M972,all_tags[other],1,FALSE),""),
IFERROR(VLOOKUP($N972,all_tags[other],1,FALSE),""),
IFERROR(VLOOKUP($O972,all_tags[other],1,FALSE),"")
)</f>
        <v/>
      </c>
      <c r="AL972" t="str">
        <f t="shared" si="15"/>
        <v>post;how-to;data-viz;technique;technology;chart;d3js</v>
      </c>
    </row>
    <row r="973" spans="1:38" ht="30" x14ac:dyDescent="0.25">
      <c r="A973" t="str">
        <f>source_data[[#This Row],[link_id]]</f>
        <v>L01950</v>
      </c>
      <c r="B973" t="str">
        <f>source_data[[#This Row],[link]]</f>
        <v>https://newatlas.com/biology/synthetic-organism-cell-division/</v>
      </c>
      <c r="C973" t="str">
        <f>source_data[[#This Row],[article_title]]</f>
        <v>Synthetic organism undergoes cell division in breakthrough study</v>
      </c>
      <c r="D973" t="str">
        <f>source_data[[#This Row],[concatenate]]</f>
        <v>post;research;general;science</v>
      </c>
      <c r="E973">
        <f>source_data[[#This Row],[tag_count]]</f>
        <v>4</v>
      </c>
      <c r="F973" t="str" cm="1">
        <f t="array" ref="F973:I973">_xlfn.TEXTSPLIT(Table5[[#This Row],[concatenate]],";")</f>
        <v>post</v>
      </c>
      <c r="G973" t="str">
        <v>research</v>
      </c>
      <c r="H973" t="str">
        <v>general</v>
      </c>
      <c r="I973" t="str">
        <v>science</v>
      </c>
      <c r="Q973">
        <f>IF(ISBLANK(F973),-1,COUNTIF(all_tags[],F973)-COUNTIF(all_tags[category],F973))</f>
        <v>1</v>
      </c>
      <c r="R973">
        <f>IF(ISBLANK(G973),-1,COUNTIF(all_tags[],G973)-COUNTIF(all_tags[category],G973))</f>
        <v>1</v>
      </c>
      <c r="S973">
        <f>IF(ISBLANK(H973),-1,COUNTIF(all_tags[],H973)-COUNTIF(all_tags[category],H973))</f>
        <v>1</v>
      </c>
      <c r="T973">
        <f>IF(ISBLANK(I973),-1,COUNTIF(all_tags[],I973)-COUNTIF(all_tags[category],I973))</f>
        <v>1</v>
      </c>
      <c r="U973">
        <f>IF(ISBLANK(J973),-1,COUNTIF(all_tags[],J973)-COUNTIF(all_tags[category],J973))</f>
        <v>-1</v>
      </c>
      <c r="V973">
        <f>IF(ISBLANK(K973),-1,COUNTIF(all_tags[],K973)-COUNTIF(all_tags[category],K973))</f>
        <v>-1</v>
      </c>
      <c r="W973">
        <f>IF(ISBLANK(L973),-1,COUNTIF(all_tags[],L973)-COUNTIF(all_tags[category],L973))</f>
        <v>-1</v>
      </c>
      <c r="X973">
        <f>IF(ISBLANK(M973),-1,COUNTIF(all_tags[],M973)-COUNTIF(all_tags[category],M973))</f>
        <v>-1</v>
      </c>
      <c r="Y973">
        <f>IF(ISBLANK(N973),-1,COUNTIF(all_tags[],N973)-COUNTIF(all_tags[category],N973))</f>
        <v>-1</v>
      </c>
      <c r="Z973">
        <f>IF(ISBLANK(O973),-1,COUNTIF(all_tags[],O973)-COUNTIF(all_tags[category],O973))</f>
        <v>-1</v>
      </c>
      <c r="AB973" t="str">
        <f>Table5[[#This Row],[link_id]]</f>
        <v>L01950</v>
      </c>
      <c r="AC973" s="5" t="str">
        <f>_xlfn.TEXTJOIN("#",TRUE,
IFERROR(VLOOKUP($F973,all_tags[format],1,FALSE),""),
IFERROR(VLOOKUP($G973,all_tags[format],1,FALSE),""),
IFERROR(VLOOKUP($H973,all_tags[format],1,FALSE),""),
IFERROR(VLOOKUP($I973,all_tags[format],1,FALSE),""),
IFERROR(VLOOKUP($J973,all_tags[format],1,FALSE),""),
IFERROR(VLOOKUP($K973,all_tags[format],1,FALSE),""),
IFERROR(VLOOKUP($L973,all_tags[format],1,FALSE),""),
IFERROR(VLOOKUP($M973,all_tags[format],1,FALSE),""),
IFERROR(VLOOKUP($N973,all_tags[format],1,FALSE),""),
IFERROR(VLOOKUP($O973,all_tags[format],1,FALSE),"")
)</f>
        <v>post</v>
      </c>
      <c r="AD973" s="5" t="str">
        <f>_xlfn.TEXTJOIN("#",TRUE,
IFERROR(VLOOKUP($F973,all_tags[type],1,FALSE),""),
IFERROR(VLOOKUP($G973,all_tags[type],1,FALSE),""),
IFERROR(VLOOKUP($H973,all_tags[type],1,FALSE),""),
IFERROR(VLOOKUP($I973,all_tags[type],1,FALSE),""),
IFERROR(VLOOKUP($J973,all_tags[type],1,FALSE),""),
IFERROR(VLOOKUP($K973,all_tags[type],1,FALSE),""),
IFERROR(VLOOKUP($L973,all_tags[type],1,FALSE),""),
IFERROR(VLOOKUP($M973,all_tags[type],1,FALSE),""),
IFERROR(VLOOKUP($N973,all_tags[type],1,FALSE),""),
IFERROR(VLOOKUP($O973,all_tags[type],1,FALSE),"")
)</f>
        <v>research#general</v>
      </c>
      <c r="AE973" s="5" t="str">
        <f>_xlfn.TEXTJOIN("#",TRUE,
IFERROR(VLOOKUP($F973,all_tags[level],1,FALSE),""),
IFERROR(VLOOKUP($G973,all_tags[level],1,FALSE),""),
IFERROR(VLOOKUP($H973,all_tags[level],1,FALSE),""),
IFERROR(VLOOKUP($I973,all_tags[level],1,FALSE),""),
IFERROR(VLOOKUP($J973,all_tags[level],1,FALSE),""),
IFERROR(VLOOKUP($K973,all_tags[level],1,FALSE),""),
IFERROR(VLOOKUP($L973,all_tags[level],1,FALSE),""),
IFERROR(VLOOKUP($M973,all_tags[level],1,FALSE),""),
IFERROR(VLOOKUP($N973,all_tags[level],1,FALSE),""),
IFERROR(VLOOKUP($O973,all_tags[level],1,FALSE),"")
)</f>
        <v/>
      </c>
      <c r="AF973" s="5" t="str">
        <f>_xlfn.TEXTJOIN("#",TRUE,
IFERROR(VLOOKUP($F973,all_tags[style],1,FALSE),""),
IFERROR(VLOOKUP($G973,all_tags[style],1,FALSE),""),
IFERROR(VLOOKUP($H973,all_tags[style],1,FALSE),""),
IFERROR(VLOOKUP($I973,all_tags[style],1,FALSE),""),
IFERROR(VLOOKUP($J973,all_tags[style],1,FALSE),""),
IFERROR(VLOOKUP($K973,all_tags[style],1,FALSE),""),
IFERROR(VLOOKUP($L973,all_tags[style],1,FALSE),""),
IFERROR(VLOOKUP($M973,all_tags[style],1,FALSE),""),
IFERROR(VLOOKUP($N973,all_tags[style],1,FALSE),""),
IFERROR(VLOOKUP($O973,all_tags[style],1,FALSE),"")
)</f>
        <v/>
      </c>
      <c r="AG973" s="5" t="str">
        <f>_xlfn.TEXTJOIN("#",TRUE,
IFERROR(VLOOKUP($F973,all_tags[theme],1,FALSE),""),
IFERROR(VLOOKUP($G973,all_tags[theme],1,FALSE),""),
IFERROR(VLOOKUP($H973,all_tags[theme],1,FALSE),""),
IFERROR(VLOOKUP($I973,all_tags[theme],1,FALSE),""),
IFERROR(VLOOKUP($J973,all_tags[theme],1,FALSE),""),
IFERROR(VLOOKUP($K973,all_tags[theme],1,FALSE),""),
IFERROR(VLOOKUP($L973,all_tags[theme],1,FALSE),""),
IFERROR(VLOOKUP($M973,all_tags[theme],1,FALSE),""),
IFERROR(VLOOKUP($N973,all_tags[theme],1,FALSE),""),
IFERROR(VLOOKUP($O973,all_tags[theme],1,FALSE),"")
)</f>
        <v/>
      </c>
      <c r="AH973" s="5" t="str">
        <f>_xlfn.TEXTJOIN("#",TRUE,
IFERROR(VLOOKUP($F973,all_tags[topic],1,FALSE),""),
IFERROR(VLOOKUP($G973,all_tags[topic],1,FALSE),""),
IFERROR(VLOOKUP($H973,all_tags[topic],1,FALSE),""),
IFERROR(VLOOKUP($I973,all_tags[topic],1,FALSE),""),
IFERROR(VLOOKUP($J973,all_tags[topic],1,FALSE),""),
IFERROR(VLOOKUP($K973,all_tags[topic],1,FALSE),""),
IFERROR(VLOOKUP($L973,all_tags[topic],1,FALSE),""),
IFERROR(VLOOKUP($M973,all_tags[topic],1,FALSE),""),
IFERROR(VLOOKUP($N973,all_tags[topic],1,FALSE),""),
IFERROR(VLOOKUP($O973,all_tags[topic],1,FALSE),"")
)</f>
        <v/>
      </c>
      <c r="AI973" s="5" t="str">
        <f>_xlfn.TEXTJOIN("#",TRUE,
IFERROR(VLOOKUP($F973,all_tags[area],1,FALSE),""),
IFERROR(VLOOKUP($G973,all_tags[area],1,FALSE),""),
IFERROR(VLOOKUP($H973,all_tags[area],1,FALSE),""),
IFERROR(VLOOKUP($I973,all_tags[area],1,FALSE),""),
IFERROR(VLOOKUP($J973,all_tags[area],1,FALSE),""),
IFERROR(VLOOKUP($K973,all_tags[area],1,FALSE),""),
IFERROR(VLOOKUP($L973,all_tags[area],1,FALSE),""),
IFERROR(VLOOKUP($M973,all_tags[area],1,FALSE),""),
IFERROR(VLOOKUP($N973,all_tags[area],1,FALSE),""),
IFERROR(VLOOKUP($O973,all_tags[area],1,FALSE),"")
)</f>
        <v/>
      </c>
      <c r="AJ973" s="5" t="str">
        <f>_xlfn.TEXTJOIN("#",TRUE,
IFERROR(VLOOKUP($F973,all_tags[technology],1,FALSE),""),
IFERROR(VLOOKUP($G973,all_tags[technology],1,FALSE),""),
IFERROR(VLOOKUP($H973,all_tags[technology],1,FALSE),""),
IFERROR(VLOOKUP($I973,all_tags[technology],1,FALSE),""),
IFERROR(VLOOKUP($J973,all_tags[technology],1,FALSE),""),
IFERROR(VLOOKUP($K973,all_tags[technology],1,FALSE),""),
IFERROR(VLOOKUP($L973,all_tags[technology],1,FALSE),""),
IFERROR(VLOOKUP($M973,all_tags[technology],1,FALSE),""),
IFERROR(VLOOKUP($N973,all_tags[technology],1,FALSE),""),
IFERROR(VLOOKUP($O973,all_tags[technology],1,FALSE),"")
)</f>
        <v/>
      </c>
      <c r="AK973" s="5" t="str">
        <f>_xlfn.TEXTJOIN("#",TRUE,
IFERROR(VLOOKUP($F973,all_tags[other],1,FALSE),""),
IFERROR(VLOOKUP($G973,all_tags[other],1,FALSE),""),
IFERROR(VLOOKUP($H973,all_tags[other],1,FALSE),""),
IFERROR(VLOOKUP($I973,all_tags[other],1,FALSE),""),
IFERROR(VLOOKUP($J973,all_tags[other],1,FALSE),""),
IFERROR(VLOOKUP($K973,all_tags[other],1,FALSE),""),
IFERROR(VLOOKUP($L973,all_tags[other],1,FALSE),""),
IFERROR(VLOOKUP($M973,all_tags[other],1,FALSE),""),
IFERROR(VLOOKUP($N973,all_tags[other],1,FALSE),""),
IFERROR(VLOOKUP($O973,all_tags[other],1,FALSE),"")
)</f>
        <v>science</v>
      </c>
      <c r="AL973" t="str">
        <f t="shared" si="15"/>
        <v>post;research;general;science</v>
      </c>
    </row>
    <row r="974" spans="1:38" ht="30" x14ac:dyDescent="0.25">
      <c r="A974" t="str">
        <f>source_data[[#This Row],[link_id]]</f>
        <v>L01954</v>
      </c>
      <c r="B974" t="str">
        <f>source_data[[#This Row],[link]]</f>
        <v>https://spectrum.ieee.org/the-institute/ieee-member-news/stop-calling-everything-ai-machinelearning-pioneer-says</v>
      </c>
      <c r="C974" t="str">
        <f>source_data[[#This Row],[article_title]]</f>
        <v>Stop Calling Everything AI, Machine-Learning Pioneer Says</v>
      </c>
      <c r="D974" t="str">
        <f>source_data[[#This Row],[concatenate]]</f>
        <v>opinion;perspective;cautionary-tale;dubious;ai;ml</v>
      </c>
      <c r="E974">
        <f>source_data[[#This Row],[tag_count]]</f>
        <v>4</v>
      </c>
      <c r="F974" t="str" cm="1">
        <f t="array" ref="F974:K974">_xlfn.TEXTSPLIT(Table5[[#This Row],[concatenate]],";")</f>
        <v>opinion</v>
      </c>
      <c r="G974" t="str">
        <v>perspective</v>
      </c>
      <c r="H974" t="str">
        <v>cautionary-tale</v>
      </c>
      <c r="I974" t="str">
        <v>dubious</v>
      </c>
      <c r="J974" t="str">
        <v>ai</v>
      </c>
      <c r="K974" t="str">
        <v>ml</v>
      </c>
      <c r="Q974">
        <f>IF(ISBLANK(F974),-1,COUNTIF(all_tags[],F974)-COUNTIF(all_tags[category],F974))</f>
        <v>1</v>
      </c>
      <c r="R974">
        <f>IF(ISBLANK(G974),-1,COUNTIF(all_tags[],G974)-COUNTIF(all_tags[category],G974))</f>
        <v>1</v>
      </c>
      <c r="S974">
        <f>IF(ISBLANK(H974),-1,COUNTIF(all_tags[],H974)-COUNTIF(all_tags[category],H974))</f>
        <v>1</v>
      </c>
      <c r="T974">
        <f>IF(ISBLANK(I974),-1,COUNTIF(all_tags[],I974)-COUNTIF(all_tags[category],I974))</f>
        <v>1</v>
      </c>
      <c r="U974">
        <f>IF(ISBLANK(J974),-1,COUNTIF(all_tags[],J974)-COUNTIF(all_tags[category],J974))</f>
        <v>1</v>
      </c>
      <c r="V974">
        <f>IF(ISBLANK(K974),-1,COUNTIF(all_tags[],K974)-COUNTIF(all_tags[category],K974))</f>
        <v>1</v>
      </c>
      <c r="W974">
        <f>IF(ISBLANK(L974),-1,COUNTIF(all_tags[],L974)-COUNTIF(all_tags[category],L974))</f>
        <v>-1</v>
      </c>
      <c r="X974">
        <f>IF(ISBLANK(M974),-1,COUNTIF(all_tags[],M974)-COUNTIF(all_tags[category],M974))</f>
        <v>-1</v>
      </c>
      <c r="Y974">
        <f>IF(ISBLANK(N974),-1,COUNTIF(all_tags[],N974)-COUNTIF(all_tags[category],N974))</f>
        <v>-1</v>
      </c>
      <c r="Z974">
        <f>IF(ISBLANK(O974),-1,COUNTIF(all_tags[],O974)-COUNTIF(all_tags[category],O974))</f>
        <v>-1</v>
      </c>
      <c r="AB974" t="str">
        <f>Table5[[#This Row],[link_id]]</f>
        <v>L01954</v>
      </c>
      <c r="AC974" s="5" t="str">
        <f>_xlfn.TEXTJOIN("#",TRUE,
IFERROR(VLOOKUP($F974,all_tags[format],1,FALSE),""),
IFERROR(VLOOKUP($G974,all_tags[format],1,FALSE),""),
IFERROR(VLOOKUP($H974,all_tags[format],1,FALSE),""),
IFERROR(VLOOKUP($I974,all_tags[format],1,FALSE),""),
IFERROR(VLOOKUP($J974,all_tags[format],1,FALSE),""),
IFERROR(VLOOKUP($K974,all_tags[format],1,FALSE),""),
IFERROR(VLOOKUP($L974,all_tags[format],1,FALSE),""),
IFERROR(VLOOKUP($M974,all_tags[format],1,FALSE),""),
IFERROR(VLOOKUP($N974,all_tags[format],1,FALSE),""),
IFERROR(VLOOKUP($O974,all_tags[format],1,FALSE),"")
)</f>
        <v/>
      </c>
      <c r="AD974" s="5" t="str">
        <f>_xlfn.TEXTJOIN("#",TRUE,
IFERROR(VLOOKUP($F974,all_tags[type],1,FALSE),""),
IFERROR(VLOOKUP($G974,all_tags[type],1,FALSE),""),
IFERROR(VLOOKUP($H974,all_tags[type],1,FALSE),""),
IFERROR(VLOOKUP($I974,all_tags[type],1,FALSE),""),
IFERROR(VLOOKUP($J974,all_tags[type],1,FALSE),""),
IFERROR(VLOOKUP($K974,all_tags[type],1,FALSE),""),
IFERROR(VLOOKUP($L974,all_tags[type],1,FALSE),""),
IFERROR(VLOOKUP($M974,all_tags[type],1,FALSE),""),
IFERROR(VLOOKUP($N974,all_tags[type],1,FALSE),""),
IFERROR(VLOOKUP($O974,all_tags[type],1,FALSE),"")
)</f>
        <v>opinion#perspective</v>
      </c>
      <c r="AE974" s="5" t="str">
        <f>_xlfn.TEXTJOIN("#",TRUE,
IFERROR(VLOOKUP($F974,all_tags[level],1,FALSE),""),
IFERROR(VLOOKUP($G974,all_tags[level],1,FALSE),""),
IFERROR(VLOOKUP($H974,all_tags[level],1,FALSE),""),
IFERROR(VLOOKUP($I974,all_tags[level],1,FALSE),""),
IFERROR(VLOOKUP($J974,all_tags[level],1,FALSE),""),
IFERROR(VLOOKUP($K974,all_tags[level],1,FALSE),""),
IFERROR(VLOOKUP($L974,all_tags[level],1,FALSE),""),
IFERROR(VLOOKUP($M974,all_tags[level],1,FALSE),""),
IFERROR(VLOOKUP($N974,all_tags[level],1,FALSE),""),
IFERROR(VLOOKUP($O974,all_tags[level],1,FALSE),"")
)</f>
        <v/>
      </c>
      <c r="AF974" s="5" t="str">
        <f>_xlfn.TEXTJOIN("#",TRUE,
IFERROR(VLOOKUP($F974,all_tags[style],1,FALSE),""),
IFERROR(VLOOKUP($G974,all_tags[style],1,FALSE),""),
IFERROR(VLOOKUP($H974,all_tags[style],1,FALSE),""),
IFERROR(VLOOKUP($I974,all_tags[style],1,FALSE),""),
IFERROR(VLOOKUP($J974,all_tags[style],1,FALSE),""),
IFERROR(VLOOKUP($K974,all_tags[style],1,FALSE),""),
IFERROR(VLOOKUP($L974,all_tags[style],1,FALSE),""),
IFERROR(VLOOKUP($M974,all_tags[style],1,FALSE),""),
IFERROR(VLOOKUP($N974,all_tags[style],1,FALSE),""),
IFERROR(VLOOKUP($O974,all_tags[style],1,FALSE),"")
)</f>
        <v>cautionary-tale#dubious</v>
      </c>
      <c r="AG974" s="5" t="str">
        <f>_xlfn.TEXTJOIN("#",TRUE,
IFERROR(VLOOKUP($F974,all_tags[theme],1,FALSE),""),
IFERROR(VLOOKUP($G974,all_tags[theme],1,FALSE),""),
IFERROR(VLOOKUP($H974,all_tags[theme],1,FALSE),""),
IFERROR(VLOOKUP($I974,all_tags[theme],1,FALSE),""),
IFERROR(VLOOKUP($J974,all_tags[theme],1,FALSE),""),
IFERROR(VLOOKUP($K974,all_tags[theme],1,FALSE),""),
IFERROR(VLOOKUP($L974,all_tags[theme],1,FALSE),""),
IFERROR(VLOOKUP($M974,all_tags[theme],1,FALSE),""),
IFERROR(VLOOKUP($N974,all_tags[theme],1,FALSE),""),
IFERROR(VLOOKUP($O974,all_tags[theme],1,FALSE),"")
)</f>
        <v/>
      </c>
      <c r="AH974" s="5" t="str">
        <f>_xlfn.TEXTJOIN("#",TRUE,
IFERROR(VLOOKUP($F974,all_tags[topic],1,FALSE),""),
IFERROR(VLOOKUP($G974,all_tags[topic],1,FALSE),""),
IFERROR(VLOOKUP($H974,all_tags[topic],1,FALSE),""),
IFERROR(VLOOKUP($I974,all_tags[topic],1,FALSE),""),
IFERROR(VLOOKUP($J974,all_tags[topic],1,FALSE),""),
IFERROR(VLOOKUP($K974,all_tags[topic],1,FALSE),""),
IFERROR(VLOOKUP($L974,all_tags[topic],1,FALSE),""),
IFERROR(VLOOKUP($M974,all_tags[topic],1,FALSE),""),
IFERROR(VLOOKUP($N974,all_tags[topic],1,FALSE),""),
IFERROR(VLOOKUP($O974,all_tags[topic],1,FALSE),"")
)</f>
        <v/>
      </c>
      <c r="AI974" s="5" t="str">
        <f>_xlfn.TEXTJOIN("#",TRUE,
IFERROR(VLOOKUP($F974,all_tags[area],1,FALSE),""),
IFERROR(VLOOKUP($G974,all_tags[area],1,FALSE),""),
IFERROR(VLOOKUP($H974,all_tags[area],1,FALSE),""),
IFERROR(VLOOKUP($I974,all_tags[area],1,FALSE),""),
IFERROR(VLOOKUP($J974,all_tags[area],1,FALSE),""),
IFERROR(VLOOKUP($K974,all_tags[area],1,FALSE),""),
IFERROR(VLOOKUP($L974,all_tags[area],1,FALSE),""),
IFERROR(VLOOKUP($M974,all_tags[area],1,FALSE),""),
IFERROR(VLOOKUP($N974,all_tags[area],1,FALSE),""),
IFERROR(VLOOKUP($O974,all_tags[area],1,FALSE),"")
)</f>
        <v>ai#ml</v>
      </c>
      <c r="AJ974" s="5" t="str">
        <f>_xlfn.TEXTJOIN("#",TRUE,
IFERROR(VLOOKUP($F974,all_tags[technology],1,FALSE),""),
IFERROR(VLOOKUP($G974,all_tags[technology],1,FALSE),""),
IFERROR(VLOOKUP($H974,all_tags[technology],1,FALSE),""),
IFERROR(VLOOKUP($I974,all_tags[technology],1,FALSE),""),
IFERROR(VLOOKUP($J974,all_tags[technology],1,FALSE),""),
IFERROR(VLOOKUP($K974,all_tags[technology],1,FALSE),""),
IFERROR(VLOOKUP($L974,all_tags[technology],1,FALSE),""),
IFERROR(VLOOKUP($M974,all_tags[technology],1,FALSE),""),
IFERROR(VLOOKUP($N974,all_tags[technology],1,FALSE),""),
IFERROR(VLOOKUP($O974,all_tags[technology],1,FALSE),"")
)</f>
        <v/>
      </c>
      <c r="AK974" s="5" t="str">
        <f>_xlfn.TEXTJOIN("#",TRUE,
IFERROR(VLOOKUP($F974,all_tags[other],1,FALSE),""),
IFERROR(VLOOKUP($G974,all_tags[other],1,FALSE),""),
IFERROR(VLOOKUP($H974,all_tags[other],1,FALSE),""),
IFERROR(VLOOKUP($I974,all_tags[other],1,FALSE),""),
IFERROR(VLOOKUP($J974,all_tags[other],1,FALSE),""),
IFERROR(VLOOKUP($K974,all_tags[other],1,FALSE),""),
IFERROR(VLOOKUP($L974,all_tags[other],1,FALSE),""),
IFERROR(VLOOKUP($M974,all_tags[other],1,FALSE),""),
IFERROR(VLOOKUP($N974,all_tags[other],1,FALSE),""),
IFERROR(VLOOKUP($O974,all_tags[other],1,FALSE),"")
)</f>
        <v/>
      </c>
      <c r="AL974" t="str">
        <f t="shared" si="15"/>
        <v>opinion;perspective;cautionary-tale;dubious;ai;ml</v>
      </c>
    </row>
    <row r="975" spans="1:38" x14ac:dyDescent="0.25">
      <c r="A975" t="str">
        <f>source_data[[#This Row],[link_id]]</f>
        <v>L01957</v>
      </c>
      <c r="B975" t="str">
        <f>source_data[[#This Row],[link]]</f>
        <v>https://tinytools.directory/</v>
      </c>
      <c r="C975" t="str">
        <f>source_data[[#This Row],[article_title]]</f>
        <v>✨ Open source, experimental, and tiny tools roundup</v>
      </c>
      <c r="D975" t="str">
        <f>source_data[[#This Row],[concatenate]]</f>
        <v>site;list;tool;design;technology;development;open-source</v>
      </c>
      <c r="E975">
        <f>source_data[[#This Row],[tag_count]]</f>
        <v>6</v>
      </c>
      <c r="F975" t="str" cm="1">
        <f t="array" ref="F975:L975">_xlfn.TEXTSPLIT(Table5[[#This Row],[concatenate]],";")</f>
        <v>site</v>
      </c>
      <c r="G975" t="str">
        <v>list</v>
      </c>
      <c r="H975" t="str">
        <v>tool</v>
      </c>
      <c r="I975" t="str">
        <v>design</v>
      </c>
      <c r="J975" t="str">
        <v>technology</v>
      </c>
      <c r="K975" t="str">
        <v>development</v>
      </c>
      <c r="L975" t="str">
        <v>open-source</v>
      </c>
      <c r="Q975">
        <f>IF(ISBLANK(F975),-1,COUNTIF(all_tags[],F975)-COUNTIF(all_tags[category],F975))</f>
        <v>1</v>
      </c>
      <c r="R975">
        <f>IF(ISBLANK(G975),-1,COUNTIF(all_tags[],G975)-COUNTIF(all_tags[category],G975))</f>
        <v>1</v>
      </c>
      <c r="S975">
        <f>IF(ISBLANK(H975),-1,COUNTIF(all_tags[],H975)-COUNTIF(all_tags[category],H975))</f>
        <v>1</v>
      </c>
      <c r="T975">
        <f>IF(ISBLANK(I975),-1,COUNTIF(all_tags[],I975)-COUNTIF(all_tags[category],I975))</f>
        <v>1</v>
      </c>
      <c r="U975">
        <f>IF(ISBLANK(J975),-1,COUNTIF(all_tags[],J975)-COUNTIF(all_tags[category],J975))</f>
        <v>1</v>
      </c>
      <c r="V975">
        <f>IF(ISBLANK(K975),-1,COUNTIF(all_tags[],K975)-COUNTIF(all_tags[category],K975))</f>
        <v>1</v>
      </c>
      <c r="W975">
        <f>IF(ISBLANK(L975),-1,COUNTIF(all_tags[],L975)-COUNTIF(all_tags[category],L975))</f>
        <v>1</v>
      </c>
      <c r="X975">
        <f>IF(ISBLANK(M975),-1,COUNTIF(all_tags[],M975)-COUNTIF(all_tags[category],M975))</f>
        <v>-1</v>
      </c>
      <c r="Y975">
        <f>IF(ISBLANK(N975),-1,COUNTIF(all_tags[],N975)-COUNTIF(all_tags[category],N975))</f>
        <v>-1</v>
      </c>
      <c r="Z975">
        <f>IF(ISBLANK(O975),-1,COUNTIF(all_tags[],O975)-COUNTIF(all_tags[category],O975))</f>
        <v>-1</v>
      </c>
      <c r="AB975" t="str">
        <f>Table5[[#This Row],[link_id]]</f>
        <v>L01957</v>
      </c>
      <c r="AC975" s="5" t="str">
        <f>_xlfn.TEXTJOIN("#",TRUE,
IFERROR(VLOOKUP($F975,all_tags[format],1,FALSE),""),
IFERROR(VLOOKUP($G975,all_tags[format],1,FALSE),""),
IFERROR(VLOOKUP($H975,all_tags[format],1,FALSE),""),
IFERROR(VLOOKUP($I975,all_tags[format],1,FALSE),""),
IFERROR(VLOOKUP($J975,all_tags[format],1,FALSE),""),
IFERROR(VLOOKUP($K975,all_tags[format],1,FALSE),""),
IFERROR(VLOOKUP($L975,all_tags[format],1,FALSE),""),
IFERROR(VLOOKUP($M975,all_tags[format],1,FALSE),""),
IFERROR(VLOOKUP($N975,all_tags[format],1,FALSE),""),
IFERROR(VLOOKUP($O975,all_tags[format],1,FALSE),"")
)</f>
        <v>site</v>
      </c>
      <c r="AD975" s="5" t="str">
        <f>_xlfn.TEXTJOIN("#",TRUE,
IFERROR(VLOOKUP($F975,all_tags[type],1,FALSE),""),
IFERROR(VLOOKUP($G975,all_tags[type],1,FALSE),""),
IFERROR(VLOOKUP($H975,all_tags[type],1,FALSE),""),
IFERROR(VLOOKUP($I975,all_tags[type],1,FALSE),""),
IFERROR(VLOOKUP($J975,all_tags[type],1,FALSE),""),
IFERROR(VLOOKUP($K975,all_tags[type],1,FALSE),""),
IFERROR(VLOOKUP($L975,all_tags[type],1,FALSE),""),
IFERROR(VLOOKUP($M975,all_tags[type],1,FALSE),""),
IFERROR(VLOOKUP($N975,all_tags[type],1,FALSE),""),
IFERROR(VLOOKUP($O975,all_tags[type],1,FALSE),"")
)</f>
        <v>list</v>
      </c>
      <c r="AE975" s="5" t="str">
        <f>_xlfn.TEXTJOIN("#",TRUE,
IFERROR(VLOOKUP($F975,all_tags[level],1,FALSE),""),
IFERROR(VLOOKUP($G975,all_tags[level],1,FALSE),""),
IFERROR(VLOOKUP($H975,all_tags[level],1,FALSE),""),
IFERROR(VLOOKUP($I975,all_tags[level],1,FALSE),""),
IFERROR(VLOOKUP($J975,all_tags[level],1,FALSE),""),
IFERROR(VLOOKUP($K975,all_tags[level],1,FALSE),""),
IFERROR(VLOOKUP($L975,all_tags[level],1,FALSE),""),
IFERROR(VLOOKUP($M975,all_tags[level],1,FALSE),""),
IFERROR(VLOOKUP($N975,all_tags[level],1,FALSE),""),
IFERROR(VLOOKUP($O975,all_tags[level],1,FALSE),"")
)</f>
        <v/>
      </c>
      <c r="AF975" s="5" t="str">
        <f>_xlfn.TEXTJOIN("#",TRUE,
IFERROR(VLOOKUP($F975,all_tags[style],1,FALSE),""),
IFERROR(VLOOKUP($G975,all_tags[style],1,FALSE),""),
IFERROR(VLOOKUP($H975,all_tags[style],1,FALSE),""),
IFERROR(VLOOKUP($I975,all_tags[style],1,FALSE),""),
IFERROR(VLOOKUP($J975,all_tags[style],1,FALSE),""),
IFERROR(VLOOKUP($K975,all_tags[style],1,FALSE),""),
IFERROR(VLOOKUP($L975,all_tags[style],1,FALSE),""),
IFERROR(VLOOKUP($M975,all_tags[style],1,FALSE),""),
IFERROR(VLOOKUP($N975,all_tags[style],1,FALSE),""),
IFERROR(VLOOKUP($O975,all_tags[style],1,FALSE),"")
)</f>
        <v/>
      </c>
      <c r="AG975" s="5" t="str">
        <f>_xlfn.TEXTJOIN("#",TRUE,
IFERROR(VLOOKUP($F975,all_tags[theme],1,FALSE),""),
IFERROR(VLOOKUP($G975,all_tags[theme],1,FALSE),""),
IFERROR(VLOOKUP($H975,all_tags[theme],1,FALSE),""),
IFERROR(VLOOKUP($I975,all_tags[theme],1,FALSE),""),
IFERROR(VLOOKUP($J975,all_tags[theme],1,FALSE),""),
IFERROR(VLOOKUP($K975,all_tags[theme],1,FALSE),""),
IFERROR(VLOOKUP($L975,all_tags[theme],1,FALSE),""),
IFERROR(VLOOKUP($M975,all_tags[theme],1,FALSE),""),
IFERROR(VLOOKUP($N975,all_tags[theme],1,FALSE),""),
IFERROR(VLOOKUP($O975,all_tags[theme],1,FALSE),"")
)</f>
        <v/>
      </c>
      <c r="AH975" s="5" t="str">
        <f>_xlfn.TEXTJOIN("#",TRUE,
IFERROR(VLOOKUP($F975,all_tags[topic],1,FALSE),""),
IFERROR(VLOOKUP($G975,all_tags[topic],1,FALSE),""),
IFERROR(VLOOKUP($H975,all_tags[topic],1,FALSE),""),
IFERROR(VLOOKUP($I975,all_tags[topic],1,FALSE),""),
IFERROR(VLOOKUP($J975,all_tags[topic],1,FALSE),""),
IFERROR(VLOOKUP($K975,all_tags[topic],1,FALSE),""),
IFERROR(VLOOKUP($L975,all_tags[topic],1,FALSE),""),
IFERROR(VLOOKUP($M975,all_tags[topic],1,FALSE),""),
IFERROR(VLOOKUP($N975,all_tags[topic],1,FALSE),""),
IFERROR(VLOOKUP($O975,all_tags[topic],1,FALSE),"")
)</f>
        <v>tool#design#technology</v>
      </c>
      <c r="AI975" s="5" t="str">
        <f>_xlfn.TEXTJOIN("#",TRUE,
IFERROR(VLOOKUP($F975,all_tags[area],1,FALSE),""),
IFERROR(VLOOKUP($G975,all_tags[area],1,FALSE),""),
IFERROR(VLOOKUP($H975,all_tags[area],1,FALSE),""),
IFERROR(VLOOKUP($I975,all_tags[area],1,FALSE),""),
IFERROR(VLOOKUP($J975,all_tags[area],1,FALSE),""),
IFERROR(VLOOKUP($K975,all_tags[area],1,FALSE),""),
IFERROR(VLOOKUP($L975,all_tags[area],1,FALSE),""),
IFERROR(VLOOKUP($M975,all_tags[area],1,FALSE),""),
IFERROR(VLOOKUP($N975,all_tags[area],1,FALSE),""),
IFERROR(VLOOKUP($O975,all_tags[area],1,FALSE),"")
)</f>
        <v>development</v>
      </c>
      <c r="AJ975" s="5" t="str">
        <f>_xlfn.TEXTJOIN("#",TRUE,
IFERROR(VLOOKUP($F975,all_tags[technology],1,FALSE),""),
IFERROR(VLOOKUP($G975,all_tags[technology],1,FALSE),""),
IFERROR(VLOOKUP($H975,all_tags[technology],1,FALSE),""),
IFERROR(VLOOKUP($I975,all_tags[technology],1,FALSE),""),
IFERROR(VLOOKUP($J975,all_tags[technology],1,FALSE),""),
IFERROR(VLOOKUP($K975,all_tags[technology],1,FALSE),""),
IFERROR(VLOOKUP($L975,all_tags[technology],1,FALSE),""),
IFERROR(VLOOKUP($M975,all_tags[technology],1,FALSE),""),
IFERROR(VLOOKUP($N975,all_tags[technology],1,FALSE),""),
IFERROR(VLOOKUP($O975,all_tags[technology],1,FALSE),"")
)</f>
        <v>open-source</v>
      </c>
      <c r="AK975" s="5" t="str">
        <f>_xlfn.TEXTJOIN("#",TRUE,
IFERROR(VLOOKUP($F975,all_tags[other],1,FALSE),""),
IFERROR(VLOOKUP($G975,all_tags[other],1,FALSE),""),
IFERROR(VLOOKUP($H975,all_tags[other],1,FALSE),""),
IFERROR(VLOOKUP($I975,all_tags[other],1,FALSE),""),
IFERROR(VLOOKUP($J975,all_tags[other],1,FALSE),""),
IFERROR(VLOOKUP($K975,all_tags[other],1,FALSE),""),
IFERROR(VLOOKUP($L975,all_tags[other],1,FALSE),""),
IFERROR(VLOOKUP($M975,all_tags[other],1,FALSE),""),
IFERROR(VLOOKUP($N975,all_tags[other],1,FALSE),""),
IFERROR(VLOOKUP($O975,all_tags[other],1,FALSE),"")
)</f>
        <v/>
      </c>
      <c r="AL975" t="str">
        <f t="shared" si="15"/>
        <v>site;list;tool;design;technology;development;open-source</v>
      </c>
    </row>
    <row r="976" spans="1:38" x14ac:dyDescent="0.25">
      <c r="A976" t="str">
        <f>source_data[[#This Row],[link_id]]</f>
        <v>L01958</v>
      </c>
      <c r="B976" t="str">
        <f>source_data[[#This Row],[link]]</f>
        <v>https://www.creativebloq.com/news/googles-new-3d-tool</v>
      </c>
      <c r="C976" t="str">
        <f>source_data[[#This Row],[article_title]]</f>
        <v>Google's new 3D tool is fun, creative and surprisingly useful</v>
      </c>
      <c r="D976" t="str">
        <f>source_data[[#This Row],[concatenate]]</f>
        <v>post;tool;3d;animation</v>
      </c>
      <c r="E976">
        <f>source_data[[#This Row],[tag_count]]</f>
        <v>4</v>
      </c>
      <c r="F976" t="str" cm="1">
        <f t="array" ref="F976:I976">_xlfn.TEXTSPLIT(Table5[[#This Row],[concatenate]],";")</f>
        <v>post</v>
      </c>
      <c r="G976" t="str">
        <v>tool</v>
      </c>
      <c r="H976" t="str">
        <v>3d</v>
      </c>
      <c r="I976" t="str">
        <v>animation</v>
      </c>
      <c r="Q976">
        <f>IF(ISBLANK(F976),-1,COUNTIF(all_tags[],F976)-COUNTIF(all_tags[category],F976))</f>
        <v>1</v>
      </c>
      <c r="R976">
        <f>IF(ISBLANK(G976),-1,COUNTIF(all_tags[],G976)-COUNTIF(all_tags[category],G976))</f>
        <v>1</v>
      </c>
      <c r="S976">
        <f>IF(ISBLANK(H976),-1,COUNTIF(all_tags[],H976)-COUNTIF(all_tags[category],H976))</f>
        <v>1</v>
      </c>
      <c r="T976">
        <f>IF(ISBLANK(I976),-1,COUNTIF(all_tags[],I976)-COUNTIF(all_tags[category],I976))</f>
        <v>1</v>
      </c>
      <c r="U976">
        <f>IF(ISBLANK(J976),-1,COUNTIF(all_tags[],J976)-COUNTIF(all_tags[category],J976))</f>
        <v>-1</v>
      </c>
      <c r="V976">
        <f>IF(ISBLANK(K976),-1,COUNTIF(all_tags[],K976)-COUNTIF(all_tags[category],K976))</f>
        <v>-1</v>
      </c>
      <c r="W976">
        <f>IF(ISBLANK(L976),-1,COUNTIF(all_tags[],L976)-COUNTIF(all_tags[category],L976))</f>
        <v>-1</v>
      </c>
      <c r="X976">
        <f>IF(ISBLANK(M976),-1,COUNTIF(all_tags[],M976)-COUNTIF(all_tags[category],M976))</f>
        <v>-1</v>
      </c>
      <c r="Y976">
        <f>IF(ISBLANK(N976),-1,COUNTIF(all_tags[],N976)-COUNTIF(all_tags[category],N976))</f>
        <v>-1</v>
      </c>
      <c r="Z976">
        <f>IF(ISBLANK(O976),-1,COUNTIF(all_tags[],O976)-COUNTIF(all_tags[category],O976))</f>
        <v>-1</v>
      </c>
      <c r="AB976" t="str">
        <f>Table5[[#This Row],[link_id]]</f>
        <v>L01958</v>
      </c>
      <c r="AC976" s="5" t="str">
        <f>_xlfn.TEXTJOIN("#",TRUE,
IFERROR(VLOOKUP($F976,all_tags[format],1,FALSE),""),
IFERROR(VLOOKUP($G976,all_tags[format],1,FALSE),""),
IFERROR(VLOOKUP($H976,all_tags[format],1,FALSE),""),
IFERROR(VLOOKUP($I976,all_tags[format],1,FALSE),""),
IFERROR(VLOOKUP($J976,all_tags[format],1,FALSE),""),
IFERROR(VLOOKUP($K976,all_tags[format],1,FALSE),""),
IFERROR(VLOOKUP($L976,all_tags[format],1,FALSE),""),
IFERROR(VLOOKUP($M976,all_tags[format],1,FALSE),""),
IFERROR(VLOOKUP($N976,all_tags[format],1,FALSE),""),
IFERROR(VLOOKUP($O976,all_tags[format],1,FALSE),"")
)</f>
        <v>post</v>
      </c>
      <c r="AD976" s="5" t="str">
        <f>_xlfn.TEXTJOIN("#",TRUE,
IFERROR(VLOOKUP($F976,all_tags[type],1,FALSE),""),
IFERROR(VLOOKUP($G976,all_tags[type],1,FALSE),""),
IFERROR(VLOOKUP($H976,all_tags[type],1,FALSE),""),
IFERROR(VLOOKUP($I976,all_tags[type],1,FALSE),""),
IFERROR(VLOOKUP($J976,all_tags[type],1,FALSE),""),
IFERROR(VLOOKUP($K976,all_tags[type],1,FALSE),""),
IFERROR(VLOOKUP($L976,all_tags[type],1,FALSE),""),
IFERROR(VLOOKUP($M976,all_tags[type],1,FALSE),""),
IFERROR(VLOOKUP($N976,all_tags[type],1,FALSE),""),
IFERROR(VLOOKUP($O976,all_tags[type],1,FALSE),"")
)</f>
        <v/>
      </c>
      <c r="AE976" s="5" t="str">
        <f>_xlfn.TEXTJOIN("#",TRUE,
IFERROR(VLOOKUP($F976,all_tags[level],1,FALSE),""),
IFERROR(VLOOKUP($G976,all_tags[level],1,FALSE),""),
IFERROR(VLOOKUP($H976,all_tags[level],1,FALSE),""),
IFERROR(VLOOKUP($I976,all_tags[level],1,FALSE),""),
IFERROR(VLOOKUP($J976,all_tags[level],1,FALSE),""),
IFERROR(VLOOKUP($K976,all_tags[level],1,FALSE),""),
IFERROR(VLOOKUP($L976,all_tags[level],1,FALSE),""),
IFERROR(VLOOKUP($M976,all_tags[level],1,FALSE),""),
IFERROR(VLOOKUP($N976,all_tags[level],1,FALSE),""),
IFERROR(VLOOKUP($O976,all_tags[level],1,FALSE),"")
)</f>
        <v/>
      </c>
      <c r="AF976" s="5" t="str">
        <f>_xlfn.TEXTJOIN("#",TRUE,
IFERROR(VLOOKUP($F976,all_tags[style],1,FALSE),""),
IFERROR(VLOOKUP($G976,all_tags[style],1,FALSE),""),
IFERROR(VLOOKUP($H976,all_tags[style],1,FALSE),""),
IFERROR(VLOOKUP($I976,all_tags[style],1,FALSE),""),
IFERROR(VLOOKUP($J976,all_tags[style],1,FALSE),""),
IFERROR(VLOOKUP($K976,all_tags[style],1,FALSE),""),
IFERROR(VLOOKUP($L976,all_tags[style],1,FALSE),""),
IFERROR(VLOOKUP($M976,all_tags[style],1,FALSE),""),
IFERROR(VLOOKUP($N976,all_tags[style],1,FALSE),""),
IFERROR(VLOOKUP($O976,all_tags[style],1,FALSE),"")
)</f>
        <v/>
      </c>
      <c r="AG976" s="5" t="str">
        <f>_xlfn.TEXTJOIN("#",TRUE,
IFERROR(VLOOKUP($F976,all_tags[theme],1,FALSE),""),
IFERROR(VLOOKUP($G976,all_tags[theme],1,FALSE),""),
IFERROR(VLOOKUP($H976,all_tags[theme],1,FALSE),""),
IFERROR(VLOOKUP($I976,all_tags[theme],1,FALSE),""),
IFERROR(VLOOKUP($J976,all_tags[theme],1,FALSE),""),
IFERROR(VLOOKUP($K976,all_tags[theme],1,FALSE),""),
IFERROR(VLOOKUP($L976,all_tags[theme],1,FALSE),""),
IFERROR(VLOOKUP($M976,all_tags[theme],1,FALSE),""),
IFERROR(VLOOKUP($N976,all_tags[theme],1,FALSE),""),
IFERROR(VLOOKUP($O976,all_tags[theme],1,FALSE),"")
)</f>
        <v/>
      </c>
      <c r="AH976" s="5" t="str">
        <f>_xlfn.TEXTJOIN("#",TRUE,
IFERROR(VLOOKUP($F976,all_tags[topic],1,FALSE),""),
IFERROR(VLOOKUP($G976,all_tags[topic],1,FALSE),""),
IFERROR(VLOOKUP($H976,all_tags[topic],1,FALSE),""),
IFERROR(VLOOKUP($I976,all_tags[topic],1,FALSE),""),
IFERROR(VLOOKUP($J976,all_tags[topic],1,FALSE),""),
IFERROR(VLOOKUP($K976,all_tags[topic],1,FALSE),""),
IFERROR(VLOOKUP($L976,all_tags[topic],1,FALSE),""),
IFERROR(VLOOKUP($M976,all_tags[topic],1,FALSE),""),
IFERROR(VLOOKUP($N976,all_tags[topic],1,FALSE),""),
IFERROR(VLOOKUP($O976,all_tags[topic],1,FALSE),"")
)</f>
        <v>tool</v>
      </c>
      <c r="AI976" s="5" t="str">
        <f>_xlfn.TEXTJOIN("#",TRUE,
IFERROR(VLOOKUP($F976,all_tags[area],1,FALSE),""),
IFERROR(VLOOKUP($G976,all_tags[area],1,FALSE),""),
IFERROR(VLOOKUP($H976,all_tags[area],1,FALSE),""),
IFERROR(VLOOKUP($I976,all_tags[area],1,FALSE),""),
IFERROR(VLOOKUP($J976,all_tags[area],1,FALSE),""),
IFERROR(VLOOKUP($K976,all_tags[area],1,FALSE),""),
IFERROR(VLOOKUP($L976,all_tags[area],1,FALSE),""),
IFERROR(VLOOKUP($M976,all_tags[area],1,FALSE),""),
IFERROR(VLOOKUP($N976,all_tags[area],1,FALSE),""),
IFERROR(VLOOKUP($O976,all_tags[area],1,FALSE),"")
)</f>
        <v>3d#animation</v>
      </c>
      <c r="AJ976" s="5" t="str">
        <f>_xlfn.TEXTJOIN("#",TRUE,
IFERROR(VLOOKUP($F976,all_tags[technology],1,FALSE),""),
IFERROR(VLOOKUP($G976,all_tags[technology],1,FALSE),""),
IFERROR(VLOOKUP($H976,all_tags[technology],1,FALSE),""),
IFERROR(VLOOKUP($I976,all_tags[technology],1,FALSE),""),
IFERROR(VLOOKUP($J976,all_tags[technology],1,FALSE),""),
IFERROR(VLOOKUP($K976,all_tags[technology],1,FALSE),""),
IFERROR(VLOOKUP($L976,all_tags[technology],1,FALSE),""),
IFERROR(VLOOKUP($M976,all_tags[technology],1,FALSE),""),
IFERROR(VLOOKUP($N976,all_tags[technology],1,FALSE),""),
IFERROR(VLOOKUP($O976,all_tags[technology],1,FALSE),"")
)</f>
        <v/>
      </c>
      <c r="AK976" s="5" t="str">
        <f>_xlfn.TEXTJOIN("#",TRUE,
IFERROR(VLOOKUP($F976,all_tags[other],1,FALSE),""),
IFERROR(VLOOKUP($G976,all_tags[other],1,FALSE),""),
IFERROR(VLOOKUP($H976,all_tags[other],1,FALSE),""),
IFERROR(VLOOKUP($I976,all_tags[other],1,FALSE),""),
IFERROR(VLOOKUP($J976,all_tags[other],1,FALSE),""),
IFERROR(VLOOKUP($K976,all_tags[other],1,FALSE),""),
IFERROR(VLOOKUP($L976,all_tags[other],1,FALSE),""),
IFERROR(VLOOKUP($M976,all_tags[other],1,FALSE),""),
IFERROR(VLOOKUP($N976,all_tags[other],1,FALSE),""),
IFERROR(VLOOKUP($O976,all_tags[other],1,FALSE),"")
)</f>
        <v/>
      </c>
      <c r="AL976" t="str">
        <f t="shared" si="15"/>
        <v>post;tool;3d;animation</v>
      </c>
    </row>
    <row r="977" spans="1:38" x14ac:dyDescent="0.25">
      <c r="A977" t="str">
        <f>source_data[[#This Row],[link_id]]</f>
        <v>L01959</v>
      </c>
      <c r="B977" t="str">
        <f>source_data[[#This Row],[link]]</f>
        <v>https://clauswilke.com/dataviz/</v>
      </c>
      <c r="C977" t="str">
        <f>source_data[[#This Row],[article_title]]</f>
        <v>Fundamentals of Data Visualization</v>
      </c>
      <c r="D977" t="str">
        <f>source_data[[#This Row],[concatenate]]</f>
        <v>book;guide;data-viz;technology;rstats;ggplot;free</v>
      </c>
      <c r="E977">
        <f>source_data[[#This Row],[tag_count]]</f>
        <v>6</v>
      </c>
      <c r="F977" t="str" cm="1">
        <f t="array" ref="F977:L977">_xlfn.TEXTSPLIT(Table5[[#This Row],[concatenate]],";")</f>
        <v>book</v>
      </c>
      <c r="G977" t="str">
        <v>guide</v>
      </c>
      <c r="H977" t="str">
        <v>data-viz</v>
      </c>
      <c r="I977" t="str">
        <v>technology</v>
      </c>
      <c r="J977" t="str">
        <v>rstats</v>
      </c>
      <c r="K977" t="str">
        <v>ggplot</v>
      </c>
      <c r="L977" t="str">
        <v>free</v>
      </c>
      <c r="Q977">
        <f>IF(ISBLANK(F977),-1,COUNTIF(all_tags[],F977)-COUNTIF(all_tags[category],F977))</f>
        <v>1</v>
      </c>
      <c r="R977">
        <f>IF(ISBLANK(G977),-1,COUNTIF(all_tags[],G977)-COUNTIF(all_tags[category],G977))</f>
        <v>1</v>
      </c>
      <c r="S977">
        <f>IF(ISBLANK(H977),-1,COUNTIF(all_tags[],H977)-COUNTIF(all_tags[category],H977))</f>
        <v>1</v>
      </c>
      <c r="T977">
        <f>IF(ISBLANK(I977),-1,COUNTIF(all_tags[],I977)-COUNTIF(all_tags[category],I977))</f>
        <v>1</v>
      </c>
      <c r="U977">
        <f>IF(ISBLANK(J977),-1,COUNTIF(all_tags[],J977)-COUNTIF(all_tags[category],J977))</f>
        <v>1</v>
      </c>
      <c r="V977">
        <f>IF(ISBLANK(K977),-1,COUNTIF(all_tags[],K977)-COUNTIF(all_tags[category],K977))</f>
        <v>0</v>
      </c>
      <c r="W977">
        <f>IF(ISBLANK(L977),-1,COUNTIF(all_tags[],L977)-COUNTIF(all_tags[category],L977))</f>
        <v>1</v>
      </c>
      <c r="X977">
        <f>IF(ISBLANK(M977),-1,COUNTIF(all_tags[],M977)-COUNTIF(all_tags[category],M977))</f>
        <v>-1</v>
      </c>
      <c r="Y977">
        <f>IF(ISBLANK(N977),-1,COUNTIF(all_tags[],N977)-COUNTIF(all_tags[category],N977))</f>
        <v>-1</v>
      </c>
      <c r="Z977">
        <f>IF(ISBLANK(O977),-1,COUNTIF(all_tags[],O977)-COUNTIF(all_tags[category],O977))</f>
        <v>-1</v>
      </c>
      <c r="AB977" t="str">
        <f>Table5[[#This Row],[link_id]]</f>
        <v>L01959</v>
      </c>
      <c r="AC977" s="5" t="str">
        <f>_xlfn.TEXTJOIN("#",TRUE,
IFERROR(VLOOKUP($F977,all_tags[format],1,FALSE),""),
IFERROR(VLOOKUP($G977,all_tags[format],1,FALSE),""),
IFERROR(VLOOKUP($H977,all_tags[format],1,FALSE),""),
IFERROR(VLOOKUP($I977,all_tags[format],1,FALSE),""),
IFERROR(VLOOKUP($J977,all_tags[format],1,FALSE),""),
IFERROR(VLOOKUP($K977,all_tags[format],1,FALSE),""),
IFERROR(VLOOKUP($L977,all_tags[format],1,FALSE),""),
IFERROR(VLOOKUP($M977,all_tags[format],1,FALSE),""),
IFERROR(VLOOKUP($N977,all_tags[format],1,FALSE),""),
IFERROR(VLOOKUP($O977,all_tags[format],1,FALSE),"")
)</f>
        <v>book</v>
      </c>
      <c r="AD977" s="5" t="str">
        <f>_xlfn.TEXTJOIN("#",TRUE,
IFERROR(VLOOKUP($F977,all_tags[type],1,FALSE),""),
IFERROR(VLOOKUP($G977,all_tags[type],1,FALSE),""),
IFERROR(VLOOKUP($H977,all_tags[type],1,FALSE),""),
IFERROR(VLOOKUP($I977,all_tags[type],1,FALSE),""),
IFERROR(VLOOKUP($J977,all_tags[type],1,FALSE),""),
IFERROR(VLOOKUP($K977,all_tags[type],1,FALSE),""),
IFERROR(VLOOKUP($L977,all_tags[type],1,FALSE),""),
IFERROR(VLOOKUP($M977,all_tags[type],1,FALSE),""),
IFERROR(VLOOKUP($N977,all_tags[type],1,FALSE),""),
IFERROR(VLOOKUP($O977,all_tags[type],1,FALSE),"")
)</f>
        <v>guide</v>
      </c>
      <c r="AE977" s="5" t="str">
        <f>_xlfn.TEXTJOIN("#",TRUE,
IFERROR(VLOOKUP($F977,all_tags[level],1,FALSE),""),
IFERROR(VLOOKUP($G977,all_tags[level],1,FALSE),""),
IFERROR(VLOOKUP($H977,all_tags[level],1,FALSE),""),
IFERROR(VLOOKUP($I977,all_tags[level],1,FALSE),""),
IFERROR(VLOOKUP($J977,all_tags[level],1,FALSE),""),
IFERROR(VLOOKUP($K977,all_tags[level],1,FALSE),""),
IFERROR(VLOOKUP($L977,all_tags[level],1,FALSE),""),
IFERROR(VLOOKUP($M977,all_tags[level],1,FALSE),""),
IFERROR(VLOOKUP($N977,all_tags[level],1,FALSE),""),
IFERROR(VLOOKUP($O977,all_tags[level],1,FALSE),"")
)</f>
        <v/>
      </c>
      <c r="AF977" s="5" t="str">
        <f>_xlfn.TEXTJOIN("#",TRUE,
IFERROR(VLOOKUP($F977,all_tags[style],1,FALSE),""),
IFERROR(VLOOKUP($G977,all_tags[style],1,FALSE),""),
IFERROR(VLOOKUP($H977,all_tags[style],1,FALSE),""),
IFERROR(VLOOKUP($I977,all_tags[style],1,FALSE),""),
IFERROR(VLOOKUP($J977,all_tags[style],1,FALSE),""),
IFERROR(VLOOKUP($K977,all_tags[style],1,FALSE),""),
IFERROR(VLOOKUP($L977,all_tags[style],1,FALSE),""),
IFERROR(VLOOKUP($M977,all_tags[style],1,FALSE),""),
IFERROR(VLOOKUP($N977,all_tags[style],1,FALSE),""),
IFERROR(VLOOKUP($O977,all_tags[style],1,FALSE),"")
)</f>
        <v/>
      </c>
      <c r="AG977" s="5" t="str">
        <f>_xlfn.TEXTJOIN("#",TRUE,
IFERROR(VLOOKUP($F977,all_tags[theme],1,FALSE),""),
IFERROR(VLOOKUP($G977,all_tags[theme],1,FALSE),""),
IFERROR(VLOOKUP($H977,all_tags[theme],1,FALSE),""),
IFERROR(VLOOKUP($I977,all_tags[theme],1,FALSE),""),
IFERROR(VLOOKUP($J977,all_tags[theme],1,FALSE),""),
IFERROR(VLOOKUP($K977,all_tags[theme],1,FALSE),""),
IFERROR(VLOOKUP($L977,all_tags[theme],1,FALSE),""),
IFERROR(VLOOKUP($M977,all_tags[theme],1,FALSE),""),
IFERROR(VLOOKUP($N977,all_tags[theme],1,FALSE),""),
IFERROR(VLOOKUP($O977,all_tags[theme],1,FALSE),"")
)</f>
        <v>data-viz</v>
      </c>
      <c r="AH977" s="5" t="str">
        <f>_xlfn.TEXTJOIN("#",TRUE,
IFERROR(VLOOKUP($F977,all_tags[topic],1,FALSE),""),
IFERROR(VLOOKUP($G977,all_tags[topic],1,FALSE),""),
IFERROR(VLOOKUP($H977,all_tags[topic],1,FALSE),""),
IFERROR(VLOOKUP($I977,all_tags[topic],1,FALSE),""),
IFERROR(VLOOKUP($J977,all_tags[topic],1,FALSE),""),
IFERROR(VLOOKUP($K977,all_tags[topic],1,FALSE),""),
IFERROR(VLOOKUP($L977,all_tags[topic],1,FALSE),""),
IFERROR(VLOOKUP($M977,all_tags[topic],1,FALSE),""),
IFERROR(VLOOKUP($N977,all_tags[topic],1,FALSE),""),
IFERROR(VLOOKUP($O977,all_tags[topic],1,FALSE),"")
)</f>
        <v>technology</v>
      </c>
      <c r="AI977" s="5" t="str">
        <f>_xlfn.TEXTJOIN("#",TRUE,
IFERROR(VLOOKUP($F977,all_tags[area],1,FALSE),""),
IFERROR(VLOOKUP($G977,all_tags[area],1,FALSE),""),
IFERROR(VLOOKUP($H977,all_tags[area],1,FALSE),""),
IFERROR(VLOOKUP($I977,all_tags[area],1,FALSE),""),
IFERROR(VLOOKUP($J977,all_tags[area],1,FALSE),""),
IFERROR(VLOOKUP($K977,all_tags[area],1,FALSE),""),
IFERROR(VLOOKUP($L977,all_tags[area],1,FALSE),""),
IFERROR(VLOOKUP($M977,all_tags[area],1,FALSE),""),
IFERROR(VLOOKUP($N977,all_tags[area],1,FALSE),""),
IFERROR(VLOOKUP($O977,all_tags[area],1,FALSE),"")
)</f>
        <v/>
      </c>
      <c r="AJ977" s="5" t="str">
        <f>_xlfn.TEXTJOIN("#",TRUE,
IFERROR(VLOOKUP($F977,all_tags[technology],1,FALSE),""),
IFERROR(VLOOKUP($G977,all_tags[technology],1,FALSE),""),
IFERROR(VLOOKUP($H977,all_tags[technology],1,FALSE),""),
IFERROR(VLOOKUP($I977,all_tags[technology],1,FALSE),""),
IFERROR(VLOOKUP($J977,all_tags[technology],1,FALSE),""),
IFERROR(VLOOKUP($K977,all_tags[technology],1,FALSE),""),
IFERROR(VLOOKUP($L977,all_tags[technology],1,FALSE),""),
IFERROR(VLOOKUP($M977,all_tags[technology],1,FALSE),""),
IFERROR(VLOOKUP($N977,all_tags[technology],1,FALSE),""),
IFERROR(VLOOKUP($O977,all_tags[technology],1,FALSE),"")
)</f>
        <v>rstats</v>
      </c>
      <c r="AK977" s="5" t="str">
        <f>_xlfn.TEXTJOIN("#",TRUE,
IFERROR(VLOOKUP($F977,all_tags[other],1,FALSE),""),
IFERROR(VLOOKUP($G977,all_tags[other],1,FALSE),""),
IFERROR(VLOOKUP($H977,all_tags[other],1,FALSE),""),
IFERROR(VLOOKUP($I977,all_tags[other],1,FALSE),""),
IFERROR(VLOOKUP($J977,all_tags[other],1,FALSE),""),
IFERROR(VLOOKUP($K977,all_tags[other],1,FALSE),""),
IFERROR(VLOOKUP($L977,all_tags[other],1,FALSE),""),
IFERROR(VLOOKUP($M977,all_tags[other],1,FALSE),""),
IFERROR(VLOOKUP($N977,all_tags[other],1,FALSE),""),
IFERROR(VLOOKUP($O977,all_tags[other],1,FALSE),"")
)</f>
        <v>free</v>
      </c>
      <c r="AL977" t="str">
        <f t="shared" si="15"/>
        <v>book;guide;data-viz;technology;rstats;free</v>
      </c>
    </row>
    <row r="978" spans="1:38" x14ac:dyDescent="0.25">
      <c r="A978" t="str">
        <f>source_data[[#This Row],[link_id]]</f>
        <v>L01960</v>
      </c>
      <c r="B978" t="str">
        <f>source_data[[#This Row],[link]]</f>
        <v>https://news.mit.edu/2021/mit-launches-data-privacy-focused-initiative-fod-0420</v>
      </c>
      <c r="C978" t="str">
        <f>source_data[[#This Row],[article_title]]</f>
        <v>MIT launches new data privacy-focused initiative</v>
      </c>
      <c r="D978" t="str">
        <f>source_data[[#This Row],[concatenate]]</f>
        <v>post;peril;privacy;ai;ml</v>
      </c>
      <c r="E978">
        <f>source_data[[#This Row],[tag_count]]</f>
        <v>5</v>
      </c>
      <c r="F978" t="str" cm="1">
        <f t="array" ref="F978:J978">_xlfn.TEXTSPLIT(Table5[[#This Row],[concatenate]],";")</f>
        <v>post</v>
      </c>
      <c r="G978" t="str">
        <v>peril</v>
      </c>
      <c r="H978" t="str">
        <v>privacy</v>
      </c>
      <c r="I978" t="str">
        <v>ai</v>
      </c>
      <c r="J978" t="str">
        <v>ml</v>
      </c>
      <c r="Q978">
        <f>IF(ISBLANK(F978),-1,COUNTIF(all_tags[],F978)-COUNTIF(all_tags[category],F978))</f>
        <v>1</v>
      </c>
      <c r="R978">
        <f>IF(ISBLANK(G978),-1,COUNTIF(all_tags[],G978)-COUNTIF(all_tags[category],G978))</f>
        <v>1</v>
      </c>
      <c r="S978">
        <f>IF(ISBLANK(H978),-1,COUNTIF(all_tags[],H978)-COUNTIF(all_tags[category],H978))</f>
        <v>1</v>
      </c>
      <c r="T978">
        <f>IF(ISBLANK(I978),-1,COUNTIF(all_tags[],I978)-COUNTIF(all_tags[category],I978))</f>
        <v>1</v>
      </c>
      <c r="U978">
        <f>IF(ISBLANK(J978),-1,COUNTIF(all_tags[],J978)-COUNTIF(all_tags[category],J978))</f>
        <v>1</v>
      </c>
      <c r="V978">
        <f>IF(ISBLANK(K978),-1,COUNTIF(all_tags[],K978)-COUNTIF(all_tags[category],K978))</f>
        <v>-1</v>
      </c>
      <c r="W978">
        <f>IF(ISBLANK(L978),-1,COUNTIF(all_tags[],L978)-COUNTIF(all_tags[category],L978))</f>
        <v>-1</v>
      </c>
      <c r="X978">
        <f>IF(ISBLANK(M978),-1,COUNTIF(all_tags[],M978)-COUNTIF(all_tags[category],M978))</f>
        <v>-1</v>
      </c>
      <c r="Y978">
        <f>IF(ISBLANK(N978),-1,COUNTIF(all_tags[],N978)-COUNTIF(all_tags[category],N978))</f>
        <v>-1</v>
      </c>
      <c r="Z978">
        <f>IF(ISBLANK(O978),-1,COUNTIF(all_tags[],O978)-COUNTIF(all_tags[category],O978))</f>
        <v>-1</v>
      </c>
      <c r="AB978" t="str">
        <f>Table5[[#This Row],[link_id]]</f>
        <v>L01960</v>
      </c>
      <c r="AC978" s="5" t="str">
        <f>_xlfn.TEXTJOIN("#",TRUE,
IFERROR(VLOOKUP($F978,all_tags[format],1,FALSE),""),
IFERROR(VLOOKUP($G978,all_tags[format],1,FALSE),""),
IFERROR(VLOOKUP($H978,all_tags[format],1,FALSE),""),
IFERROR(VLOOKUP($I978,all_tags[format],1,FALSE),""),
IFERROR(VLOOKUP($J978,all_tags[format],1,FALSE),""),
IFERROR(VLOOKUP($K978,all_tags[format],1,FALSE),""),
IFERROR(VLOOKUP($L978,all_tags[format],1,FALSE),""),
IFERROR(VLOOKUP($M978,all_tags[format],1,FALSE),""),
IFERROR(VLOOKUP($N978,all_tags[format],1,FALSE),""),
IFERROR(VLOOKUP($O978,all_tags[format],1,FALSE),"")
)</f>
        <v>post</v>
      </c>
      <c r="AD978" s="5" t="str">
        <f>_xlfn.TEXTJOIN("#",TRUE,
IFERROR(VLOOKUP($F978,all_tags[type],1,FALSE),""),
IFERROR(VLOOKUP($G978,all_tags[type],1,FALSE),""),
IFERROR(VLOOKUP($H978,all_tags[type],1,FALSE),""),
IFERROR(VLOOKUP($I978,all_tags[type],1,FALSE),""),
IFERROR(VLOOKUP($J978,all_tags[type],1,FALSE),""),
IFERROR(VLOOKUP($K978,all_tags[type],1,FALSE),""),
IFERROR(VLOOKUP($L978,all_tags[type],1,FALSE),""),
IFERROR(VLOOKUP($M978,all_tags[type],1,FALSE),""),
IFERROR(VLOOKUP($N978,all_tags[type],1,FALSE),""),
IFERROR(VLOOKUP($O978,all_tags[type],1,FALSE),"")
)</f>
        <v/>
      </c>
      <c r="AE978" s="5" t="str">
        <f>_xlfn.TEXTJOIN("#",TRUE,
IFERROR(VLOOKUP($F978,all_tags[level],1,FALSE),""),
IFERROR(VLOOKUP($G978,all_tags[level],1,FALSE),""),
IFERROR(VLOOKUP($H978,all_tags[level],1,FALSE),""),
IFERROR(VLOOKUP($I978,all_tags[level],1,FALSE),""),
IFERROR(VLOOKUP($J978,all_tags[level],1,FALSE),""),
IFERROR(VLOOKUP($K978,all_tags[level],1,FALSE),""),
IFERROR(VLOOKUP($L978,all_tags[level],1,FALSE),""),
IFERROR(VLOOKUP($M978,all_tags[level],1,FALSE),""),
IFERROR(VLOOKUP($N978,all_tags[level],1,FALSE),""),
IFERROR(VLOOKUP($O978,all_tags[level],1,FALSE),"")
)</f>
        <v/>
      </c>
      <c r="AF978" s="5" t="str">
        <f>_xlfn.TEXTJOIN("#",TRUE,
IFERROR(VLOOKUP($F978,all_tags[style],1,FALSE),""),
IFERROR(VLOOKUP($G978,all_tags[style],1,FALSE),""),
IFERROR(VLOOKUP($H978,all_tags[style],1,FALSE),""),
IFERROR(VLOOKUP($I978,all_tags[style],1,FALSE),""),
IFERROR(VLOOKUP($J978,all_tags[style],1,FALSE),""),
IFERROR(VLOOKUP($K978,all_tags[style],1,FALSE),""),
IFERROR(VLOOKUP($L978,all_tags[style],1,FALSE),""),
IFERROR(VLOOKUP($M978,all_tags[style],1,FALSE),""),
IFERROR(VLOOKUP($N978,all_tags[style],1,FALSE),""),
IFERROR(VLOOKUP($O978,all_tags[style],1,FALSE),"")
)</f>
        <v>peril</v>
      </c>
      <c r="AG978" s="5" t="str">
        <f>_xlfn.TEXTJOIN("#",TRUE,
IFERROR(VLOOKUP($F978,all_tags[theme],1,FALSE),""),
IFERROR(VLOOKUP($G978,all_tags[theme],1,FALSE),""),
IFERROR(VLOOKUP($H978,all_tags[theme],1,FALSE),""),
IFERROR(VLOOKUP($I978,all_tags[theme],1,FALSE),""),
IFERROR(VLOOKUP($J978,all_tags[theme],1,FALSE),""),
IFERROR(VLOOKUP($K978,all_tags[theme],1,FALSE),""),
IFERROR(VLOOKUP($L978,all_tags[theme],1,FALSE),""),
IFERROR(VLOOKUP($M978,all_tags[theme],1,FALSE),""),
IFERROR(VLOOKUP($N978,all_tags[theme],1,FALSE),""),
IFERROR(VLOOKUP($O978,all_tags[theme],1,FALSE),"")
)</f>
        <v/>
      </c>
      <c r="AH978" s="5" t="str">
        <f>_xlfn.TEXTJOIN("#",TRUE,
IFERROR(VLOOKUP($F978,all_tags[topic],1,FALSE),""),
IFERROR(VLOOKUP($G978,all_tags[topic],1,FALSE),""),
IFERROR(VLOOKUP($H978,all_tags[topic],1,FALSE),""),
IFERROR(VLOOKUP($I978,all_tags[topic],1,FALSE),""),
IFERROR(VLOOKUP($J978,all_tags[topic],1,FALSE),""),
IFERROR(VLOOKUP($K978,all_tags[topic],1,FALSE),""),
IFERROR(VLOOKUP($L978,all_tags[topic],1,FALSE),""),
IFERROR(VLOOKUP($M978,all_tags[topic],1,FALSE),""),
IFERROR(VLOOKUP($N978,all_tags[topic],1,FALSE),""),
IFERROR(VLOOKUP($O978,all_tags[topic],1,FALSE),"")
)</f>
        <v>privacy</v>
      </c>
      <c r="AI978" s="5" t="str">
        <f>_xlfn.TEXTJOIN("#",TRUE,
IFERROR(VLOOKUP($F978,all_tags[area],1,FALSE),""),
IFERROR(VLOOKUP($G978,all_tags[area],1,FALSE),""),
IFERROR(VLOOKUP($H978,all_tags[area],1,FALSE),""),
IFERROR(VLOOKUP($I978,all_tags[area],1,FALSE),""),
IFERROR(VLOOKUP($J978,all_tags[area],1,FALSE),""),
IFERROR(VLOOKUP($K978,all_tags[area],1,FALSE),""),
IFERROR(VLOOKUP($L978,all_tags[area],1,FALSE),""),
IFERROR(VLOOKUP($M978,all_tags[area],1,FALSE),""),
IFERROR(VLOOKUP($N978,all_tags[area],1,FALSE),""),
IFERROR(VLOOKUP($O978,all_tags[area],1,FALSE),"")
)</f>
        <v>ai#ml</v>
      </c>
      <c r="AJ978" s="5" t="str">
        <f>_xlfn.TEXTJOIN("#",TRUE,
IFERROR(VLOOKUP($F978,all_tags[technology],1,FALSE),""),
IFERROR(VLOOKUP($G978,all_tags[technology],1,FALSE),""),
IFERROR(VLOOKUP($H978,all_tags[technology],1,FALSE),""),
IFERROR(VLOOKUP($I978,all_tags[technology],1,FALSE),""),
IFERROR(VLOOKUP($J978,all_tags[technology],1,FALSE),""),
IFERROR(VLOOKUP($K978,all_tags[technology],1,FALSE),""),
IFERROR(VLOOKUP($L978,all_tags[technology],1,FALSE),""),
IFERROR(VLOOKUP($M978,all_tags[technology],1,FALSE),""),
IFERROR(VLOOKUP($N978,all_tags[technology],1,FALSE),""),
IFERROR(VLOOKUP($O978,all_tags[technology],1,FALSE),"")
)</f>
        <v/>
      </c>
      <c r="AK978" s="5" t="str">
        <f>_xlfn.TEXTJOIN("#",TRUE,
IFERROR(VLOOKUP($F978,all_tags[other],1,FALSE),""),
IFERROR(VLOOKUP($G978,all_tags[other],1,FALSE),""),
IFERROR(VLOOKUP($H978,all_tags[other],1,FALSE),""),
IFERROR(VLOOKUP($I978,all_tags[other],1,FALSE),""),
IFERROR(VLOOKUP($J978,all_tags[other],1,FALSE),""),
IFERROR(VLOOKUP($K978,all_tags[other],1,FALSE),""),
IFERROR(VLOOKUP($L978,all_tags[other],1,FALSE),""),
IFERROR(VLOOKUP($M978,all_tags[other],1,FALSE),""),
IFERROR(VLOOKUP($N978,all_tags[other],1,FALSE),""),
IFERROR(VLOOKUP($O978,all_tags[other],1,FALSE),"")
)</f>
        <v/>
      </c>
      <c r="AL978" t="str">
        <f t="shared" si="15"/>
        <v>post;peril;privacy;ai;ml</v>
      </c>
    </row>
    <row r="979" spans="1:38" x14ac:dyDescent="0.25">
      <c r="A979" t="str">
        <f>source_data[[#This Row],[link_id]]</f>
        <v>L01961</v>
      </c>
      <c r="B979" t="str">
        <f>source_data[[#This Row],[link]]</f>
        <v>https://anchor.fm/ddjpodcast</v>
      </c>
      <c r="C979" t="str">
        <f>source_data[[#This Row],[article_title]]</f>
        <v>The Data Journalism Podcast</v>
      </c>
      <c r="D979" t="str">
        <f>source_data[[#This Row],[concatenate]]</f>
        <v>podcast;data-literacy</v>
      </c>
      <c r="E979">
        <f>source_data[[#This Row],[tag_count]]</f>
        <v>3</v>
      </c>
      <c r="F979" t="str" cm="1">
        <f t="array" ref="F979:G979">_xlfn.TEXTSPLIT(Table5[[#This Row],[concatenate]],";")</f>
        <v>podcast</v>
      </c>
      <c r="G979" t="str">
        <v>data-literacy</v>
      </c>
      <c r="Q979">
        <f>IF(ISBLANK(F979),-1,COUNTIF(all_tags[],F979)-COUNTIF(all_tags[category],F979))</f>
        <v>1</v>
      </c>
      <c r="R979">
        <f>IF(ISBLANK(G979),-1,COUNTIF(all_tags[],G979)-COUNTIF(all_tags[category],G979))</f>
        <v>1</v>
      </c>
      <c r="S979">
        <f>IF(ISBLANK(H979),-1,COUNTIF(all_tags[],H979)-COUNTIF(all_tags[category],H979))</f>
        <v>-1</v>
      </c>
      <c r="T979">
        <f>IF(ISBLANK(I979),-1,COUNTIF(all_tags[],I979)-COUNTIF(all_tags[category],I979))</f>
        <v>-1</v>
      </c>
      <c r="U979">
        <f>IF(ISBLANK(J979),-1,COUNTIF(all_tags[],J979)-COUNTIF(all_tags[category],J979))</f>
        <v>-1</v>
      </c>
      <c r="V979">
        <f>IF(ISBLANK(K979),-1,COUNTIF(all_tags[],K979)-COUNTIF(all_tags[category],K979))</f>
        <v>-1</v>
      </c>
      <c r="W979">
        <f>IF(ISBLANK(L979),-1,COUNTIF(all_tags[],L979)-COUNTIF(all_tags[category],L979))</f>
        <v>-1</v>
      </c>
      <c r="X979">
        <f>IF(ISBLANK(M979),-1,COUNTIF(all_tags[],M979)-COUNTIF(all_tags[category],M979))</f>
        <v>-1</v>
      </c>
      <c r="Y979">
        <f>IF(ISBLANK(N979),-1,COUNTIF(all_tags[],N979)-COUNTIF(all_tags[category],N979))</f>
        <v>-1</v>
      </c>
      <c r="Z979">
        <f>IF(ISBLANK(O979),-1,COUNTIF(all_tags[],O979)-COUNTIF(all_tags[category],O979))</f>
        <v>-1</v>
      </c>
      <c r="AB979" t="str">
        <f>Table5[[#This Row],[link_id]]</f>
        <v>L01961</v>
      </c>
      <c r="AC979" s="5" t="str">
        <f>_xlfn.TEXTJOIN("#",TRUE,
IFERROR(VLOOKUP($F979,all_tags[format],1,FALSE),""),
IFERROR(VLOOKUP($G979,all_tags[format],1,FALSE),""),
IFERROR(VLOOKUP($H979,all_tags[format],1,FALSE),""),
IFERROR(VLOOKUP($I979,all_tags[format],1,FALSE),""),
IFERROR(VLOOKUP($J979,all_tags[format],1,FALSE),""),
IFERROR(VLOOKUP($K979,all_tags[format],1,FALSE),""),
IFERROR(VLOOKUP($L979,all_tags[format],1,FALSE),""),
IFERROR(VLOOKUP($M979,all_tags[format],1,FALSE),""),
IFERROR(VLOOKUP($N979,all_tags[format],1,FALSE),""),
IFERROR(VLOOKUP($O979,all_tags[format],1,FALSE),"")
)</f>
        <v>podcast</v>
      </c>
      <c r="AD979" s="5" t="str">
        <f>_xlfn.TEXTJOIN("#",TRUE,
IFERROR(VLOOKUP($F979,all_tags[type],1,FALSE),""),
IFERROR(VLOOKUP($G979,all_tags[type],1,FALSE),""),
IFERROR(VLOOKUP($H979,all_tags[type],1,FALSE),""),
IFERROR(VLOOKUP($I979,all_tags[type],1,FALSE),""),
IFERROR(VLOOKUP($J979,all_tags[type],1,FALSE),""),
IFERROR(VLOOKUP($K979,all_tags[type],1,FALSE),""),
IFERROR(VLOOKUP($L979,all_tags[type],1,FALSE),""),
IFERROR(VLOOKUP($M979,all_tags[type],1,FALSE),""),
IFERROR(VLOOKUP($N979,all_tags[type],1,FALSE),""),
IFERROR(VLOOKUP($O979,all_tags[type],1,FALSE),"")
)</f>
        <v/>
      </c>
      <c r="AE979" s="5" t="str">
        <f>_xlfn.TEXTJOIN("#",TRUE,
IFERROR(VLOOKUP($F979,all_tags[level],1,FALSE),""),
IFERROR(VLOOKUP($G979,all_tags[level],1,FALSE),""),
IFERROR(VLOOKUP($H979,all_tags[level],1,FALSE),""),
IFERROR(VLOOKUP($I979,all_tags[level],1,FALSE),""),
IFERROR(VLOOKUP($J979,all_tags[level],1,FALSE),""),
IFERROR(VLOOKUP($K979,all_tags[level],1,FALSE),""),
IFERROR(VLOOKUP($L979,all_tags[level],1,FALSE),""),
IFERROR(VLOOKUP($M979,all_tags[level],1,FALSE),""),
IFERROR(VLOOKUP($N979,all_tags[level],1,FALSE),""),
IFERROR(VLOOKUP($O979,all_tags[level],1,FALSE),"")
)</f>
        <v/>
      </c>
      <c r="AF979" s="5" t="str">
        <f>_xlfn.TEXTJOIN("#",TRUE,
IFERROR(VLOOKUP($F979,all_tags[style],1,FALSE),""),
IFERROR(VLOOKUP($G979,all_tags[style],1,FALSE),""),
IFERROR(VLOOKUP($H979,all_tags[style],1,FALSE),""),
IFERROR(VLOOKUP($I979,all_tags[style],1,FALSE),""),
IFERROR(VLOOKUP($J979,all_tags[style],1,FALSE),""),
IFERROR(VLOOKUP($K979,all_tags[style],1,FALSE),""),
IFERROR(VLOOKUP($L979,all_tags[style],1,FALSE),""),
IFERROR(VLOOKUP($M979,all_tags[style],1,FALSE),""),
IFERROR(VLOOKUP($N979,all_tags[style],1,FALSE),""),
IFERROR(VLOOKUP($O979,all_tags[style],1,FALSE),"")
)</f>
        <v/>
      </c>
      <c r="AG979" s="5" t="str">
        <f>_xlfn.TEXTJOIN("#",TRUE,
IFERROR(VLOOKUP($F979,all_tags[theme],1,FALSE),""),
IFERROR(VLOOKUP($G979,all_tags[theme],1,FALSE),""),
IFERROR(VLOOKUP($H979,all_tags[theme],1,FALSE),""),
IFERROR(VLOOKUP($I979,all_tags[theme],1,FALSE),""),
IFERROR(VLOOKUP($J979,all_tags[theme],1,FALSE),""),
IFERROR(VLOOKUP($K979,all_tags[theme],1,FALSE),""),
IFERROR(VLOOKUP($L979,all_tags[theme],1,FALSE),""),
IFERROR(VLOOKUP($M979,all_tags[theme],1,FALSE),""),
IFERROR(VLOOKUP($N979,all_tags[theme],1,FALSE),""),
IFERROR(VLOOKUP($O979,all_tags[theme],1,FALSE),"")
)</f>
        <v>data-literacy</v>
      </c>
      <c r="AH979" s="5" t="str">
        <f>_xlfn.TEXTJOIN("#",TRUE,
IFERROR(VLOOKUP($F979,all_tags[topic],1,FALSE),""),
IFERROR(VLOOKUP($G979,all_tags[topic],1,FALSE),""),
IFERROR(VLOOKUP($H979,all_tags[topic],1,FALSE),""),
IFERROR(VLOOKUP($I979,all_tags[topic],1,FALSE),""),
IFERROR(VLOOKUP($J979,all_tags[topic],1,FALSE),""),
IFERROR(VLOOKUP($K979,all_tags[topic],1,FALSE),""),
IFERROR(VLOOKUP($L979,all_tags[topic],1,FALSE),""),
IFERROR(VLOOKUP($M979,all_tags[topic],1,FALSE),""),
IFERROR(VLOOKUP($N979,all_tags[topic],1,FALSE),""),
IFERROR(VLOOKUP($O979,all_tags[topic],1,FALSE),"")
)</f>
        <v/>
      </c>
      <c r="AI979" s="5" t="str">
        <f>_xlfn.TEXTJOIN("#",TRUE,
IFERROR(VLOOKUP($F979,all_tags[area],1,FALSE),""),
IFERROR(VLOOKUP($G979,all_tags[area],1,FALSE),""),
IFERROR(VLOOKUP($H979,all_tags[area],1,FALSE),""),
IFERROR(VLOOKUP($I979,all_tags[area],1,FALSE),""),
IFERROR(VLOOKUP($J979,all_tags[area],1,FALSE),""),
IFERROR(VLOOKUP($K979,all_tags[area],1,FALSE),""),
IFERROR(VLOOKUP($L979,all_tags[area],1,FALSE),""),
IFERROR(VLOOKUP($M979,all_tags[area],1,FALSE),""),
IFERROR(VLOOKUP($N979,all_tags[area],1,FALSE),""),
IFERROR(VLOOKUP($O979,all_tags[area],1,FALSE),"")
)</f>
        <v/>
      </c>
      <c r="AJ979" s="5" t="str">
        <f>_xlfn.TEXTJOIN("#",TRUE,
IFERROR(VLOOKUP($F979,all_tags[technology],1,FALSE),""),
IFERROR(VLOOKUP($G979,all_tags[technology],1,FALSE),""),
IFERROR(VLOOKUP($H979,all_tags[technology],1,FALSE),""),
IFERROR(VLOOKUP($I979,all_tags[technology],1,FALSE),""),
IFERROR(VLOOKUP($J979,all_tags[technology],1,FALSE),""),
IFERROR(VLOOKUP($K979,all_tags[technology],1,FALSE),""),
IFERROR(VLOOKUP($L979,all_tags[technology],1,FALSE),""),
IFERROR(VLOOKUP($M979,all_tags[technology],1,FALSE),""),
IFERROR(VLOOKUP($N979,all_tags[technology],1,FALSE),""),
IFERROR(VLOOKUP($O979,all_tags[technology],1,FALSE),"")
)</f>
        <v/>
      </c>
      <c r="AK979" s="5" t="str">
        <f>_xlfn.TEXTJOIN("#",TRUE,
IFERROR(VLOOKUP($F979,all_tags[other],1,FALSE),""),
IFERROR(VLOOKUP($G979,all_tags[other],1,FALSE),""),
IFERROR(VLOOKUP($H979,all_tags[other],1,FALSE),""),
IFERROR(VLOOKUP($I979,all_tags[other],1,FALSE),""),
IFERROR(VLOOKUP($J979,all_tags[other],1,FALSE),""),
IFERROR(VLOOKUP($K979,all_tags[other],1,FALSE),""),
IFERROR(VLOOKUP($L979,all_tags[other],1,FALSE),""),
IFERROR(VLOOKUP($M979,all_tags[other],1,FALSE),""),
IFERROR(VLOOKUP($N979,all_tags[other],1,FALSE),""),
IFERROR(VLOOKUP($O979,all_tags[other],1,FALSE),"")
)</f>
        <v/>
      </c>
      <c r="AL979" t="str">
        <f t="shared" si="15"/>
        <v>podcast;data-literacy</v>
      </c>
    </row>
    <row r="980" spans="1:38" x14ac:dyDescent="0.25">
      <c r="A980" t="str">
        <f>source_data[[#This Row],[link_id]]</f>
        <v>L01963</v>
      </c>
      <c r="B980" t="str">
        <f>source_data[[#This Row],[link]]</f>
        <v>https://r-charts.com/</v>
      </c>
      <c r="C980" t="str">
        <f>source_data[[#This Row],[article_title]]</f>
        <v>R CHARTS</v>
      </c>
      <c r="D980" t="str">
        <f>source_data[[#This Row],[concatenate]]</f>
        <v>site;example;technique;technology;chart;rstats</v>
      </c>
      <c r="E980">
        <f>source_data[[#This Row],[tag_count]]</f>
        <v>6</v>
      </c>
      <c r="F980" t="str" cm="1">
        <f t="array" ref="F980:K980">_xlfn.TEXTSPLIT(Table5[[#This Row],[concatenate]],";")</f>
        <v>site</v>
      </c>
      <c r="G980" t="str">
        <v>example</v>
      </c>
      <c r="H980" t="str">
        <v>technique</v>
      </c>
      <c r="I980" t="str">
        <v>technology</v>
      </c>
      <c r="J980" t="str">
        <v>chart</v>
      </c>
      <c r="K980" t="str">
        <v>rstats</v>
      </c>
      <c r="Q980">
        <f>IF(ISBLANK(F980),-1,COUNTIF(all_tags[],F980)-COUNTIF(all_tags[category],F980))</f>
        <v>1</v>
      </c>
      <c r="R980">
        <f>IF(ISBLANK(G980),-1,COUNTIF(all_tags[],G980)-COUNTIF(all_tags[category],G980))</f>
        <v>1</v>
      </c>
      <c r="S980">
        <f>IF(ISBLANK(H980),-1,COUNTIF(all_tags[],H980)-COUNTIF(all_tags[category],H980))</f>
        <v>1</v>
      </c>
      <c r="T980">
        <f>IF(ISBLANK(I980),-1,COUNTIF(all_tags[],I980)-COUNTIF(all_tags[category],I980))</f>
        <v>1</v>
      </c>
      <c r="U980">
        <f>IF(ISBLANK(J980),-1,COUNTIF(all_tags[],J980)-COUNTIF(all_tags[category],J980))</f>
        <v>1</v>
      </c>
      <c r="V980">
        <f>IF(ISBLANK(K980),-1,COUNTIF(all_tags[],K980)-COUNTIF(all_tags[category],K980))</f>
        <v>1</v>
      </c>
      <c r="W980">
        <f>IF(ISBLANK(L980),-1,COUNTIF(all_tags[],L980)-COUNTIF(all_tags[category],L980))</f>
        <v>-1</v>
      </c>
      <c r="X980">
        <f>IF(ISBLANK(M980),-1,COUNTIF(all_tags[],M980)-COUNTIF(all_tags[category],M980))</f>
        <v>-1</v>
      </c>
      <c r="Y980">
        <f>IF(ISBLANK(N980),-1,COUNTIF(all_tags[],N980)-COUNTIF(all_tags[category],N980))</f>
        <v>-1</v>
      </c>
      <c r="Z980">
        <f>IF(ISBLANK(O980),-1,COUNTIF(all_tags[],O980)-COUNTIF(all_tags[category],O980))</f>
        <v>-1</v>
      </c>
      <c r="AB980" t="str">
        <f>Table5[[#This Row],[link_id]]</f>
        <v>L01963</v>
      </c>
      <c r="AC980" s="5" t="str">
        <f>_xlfn.TEXTJOIN("#",TRUE,
IFERROR(VLOOKUP($F980,all_tags[format],1,FALSE),""),
IFERROR(VLOOKUP($G980,all_tags[format],1,FALSE),""),
IFERROR(VLOOKUP($H980,all_tags[format],1,FALSE),""),
IFERROR(VLOOKUP($I980,all_tags[format],1,FALSE),""),
IFERROR(VLOOKUP($J980,all_tags[format],1,FALSE),""),
IFERROR(VLOOKUP($K980,all_tags[format],1,FALSE),""),
IFERROR(VLOOKUP($L980,all_tags[format],1,FALSE),""),
IFERROR(VLOOKUP($M980,all_tags[format],1,FALSE),""),
IFERROR(VLOOKUP($N980,all_tags[format],1,FALSE),""),
IFERROR(VLOOKUP($O980,all_tags[format],1,FALSE),"")
)</f>
        <v>site</v>
      </c>
      <c r="AD980" s="5" t="str">
        <f>_xlfn.TEXTJOIN("#",TRUE,
IFERROR(VLOOKUP($F980,all_tags[type],1,FALSE),""),
IFERROR(VLOOKUP($G980,all_tags[type],1,FALSE),""),
IFERROR(VLOOKUP($H980,all_tags[type],1,FALSE),""),
IFERROR(VLOOKUP($I980,all_tags[type],1,FALSE),""),
IFERROR(VLOOKUP($J980,all_tags[type],1,FALSE),""),
IFERROR(VLOOKUP($K980,all_tags[type],1,FALSE),""),
IFERROR(VLOOKUP($L980,all_tags[type],1,FALSE),""),
IFERROR(VLOOKUP($M980,all_tags[type],1,FALSE),""),
IFERROR(VLOOKUP($N980,all_tags[type],1,FALSE),""),
IFERROR(VLOOKUP($O980,all_tags[type],1,FALSE),"")
)</f>
        <v/>
      </c>
      <c r="AE980" s="5" t="str">
        <f>_xlfn.TEXTJOIN("#",TRUE,
IFERROR(VLOOKUP($F980,all_tags[level],1,FALSE),""),
IFERROR(VLOOKUP($G980,all_tags[level],1,FALSE),""),
IFERROR(VLOOKUP($H980,all_tags[level],1,FALSE),""),
IFERROR(VLOOKUP($I980,all_tags[level],1,FALSE),""),
IFERROR(VLOOKUP($J980,all_tags[level],1,FALSE),""),
IFERROR(VLOOKUP($K980,all_tags[level],1,FALSE),""),
IFERROR(VLOOKUP($L980,all_tags[level],1,FALSE),""),
IFERROR(VLOOKUP($M980,all_tags[level],1,FALSE),""),
IFERROR(VLOOKUP($N980,all_tags[level],1,FALSE),""),
IFERROR(VLOOKUP($O980,all_tags[level],1,FALSE),"")
)</f>
        <v>example</v>
      </c>
      <c r="AF980" s="5" t="str">
        <f>_xlfn.TEXTJOIN("#",TRUE,
IFERROR(VLOOKUP($F980,all_tags[style],1,FALSE),""),
IFERROR(VLOOKUP($G980,all_tags[style],1,FALSE),""),
IFERROR(VLOOKUP($H980,all_tags[style],1,FALSE),""),
IFERROR(VLOOKUP($I980,all_tags[style],1,FALSE),""),
IFERROR(VLOOKUP($J980,all_tags[style],1,FALSE),""),
IFERROR(VLOOKUP($K980,all_tags[style],1,FALSE),""),
IFERROR(VLOOKUP($L980,all_tags[style],1,FALSE),""),
IFERROR(VLOOKUP($M980,all_tags[style],1,FALSE),""),
IFERROR(VLOOKUP($N980,all_tags[style],1,FALSE),""),
IFERROR(VLOOKUP($O980,all_tags[style],1,FALSE),"")
)</f>
        <v/>
      </c>
      <c r="AG980" s="5" t="str">
        <f>_xlfn.TEXTJOIN("#",TRUE,
IFERROR(VLOOKUP($F980,all_tags[theme],1,FALSE),""),
IFERROR(VLOOKUP($G980,all_tags[theme],1,FALSE),""),
IFERROR(VLOOKUP($H980,all_tags[theme],1,FALSE),""),
IFERROR(VLOOKUP($I980,all_tags[theme],1,FALSE),""),
IFERROR(VLOOKUP($J980,all_tags[theme],1,FALSE),""),
IFERROR(VLOOKUP($K980,all_tags[theme],1,FALSE),""),
IFERROR(VLOOKUP($L980,all_tags[theme],1,FALSE),""),
IFERROR(VLOOKUP($M980,all_tags[theme],1,FALSE),""),
IFERROR(VLOOKUP($N980,all_tags[theme],1,FALSE),""),
IFERROR(VLOOKUP($O980,all_tags[theme],1,FALSE),"")
)</f>
        <v/>
      </c>
      <c r="AH980" s="5" t="str">
        <f>_xlfn.TEXTJOIN("#",TRUE,
IFERROR(VLOOKUP($F980,all_tags[topic],1,FALSE),""),
IFERROR(VLOOKUP($G980,all_tags[topic],1,FALSE),""),
IFERROR(VLOOKUP($H980,all_tags[topic],1,FALSE),""),
IFERROR(VLOOKUP($I980,all_tags[topic],1,FALSE),""),
IFERROR(VLOOKUP($J980,all_tags[topic],1,FALSE),""),
IFERROR(VLOOKUP($K980,all_tags[topic],1,FALSE),""),
IFERROR(VLOOKUP($L980,all_tags[topic],1,FALSE),""),
IFERROR(VLOOKUP($M980,all_tags[topic],1,FALSE),""),
IFERROR(VLOOKUP($N980,all_tags[topic],1,FALSE),""),
IFERROR(VLOOKUP($O980,all_tags[topic],1,FALSE),"")
)</f>
        <v>technique#technology</v>
      </c>
      <c r="AI980" s="5" t="str">
        <f>_xlfn.TEXTJOIN("#",TRUE,
IFERROR(VLOOKUP($F980,all_tags[area],1,FALSE),""),
IFERROR(VLOOKUP($G980,all_tags[area],1,FALSE),""),
IFERROR(VLOOKUP($H980,all_tags[area],1,FALSE),""),
IFERROR(VLOOKUP($I980,all_tags[area],1,FALSE),""),
IFERROR(VLOOKUP($J980,all_tags[area],1,FALSE),""),
IFERROR(VLOOKUP($K980,all_tags[area],1,FALSE),""),
IFERROR(VLOOKUP($L980,all_tags[area],1,FALSE),""),
IFERROR(VLOOKUP($M980,all_tags[area],1,FALSE),""),
IFERROR(VLOOKUP($N980,all_tags[area],1,FALSE),""),
IFERROR(VLOOKUP($O980,all_tags[area],1,FALSE),"")
)</f>
        <v>chart</v>
      </c>
      <c r="AJ980" s="5" t="str">
        <f>_xlfn.TEXTJOIN("#",TRUE,
IFERROR(VLOOKUP($F980,all_tags[technology],1,FALSE),""),
IFERROR(VLOOKUP($G980,all_tags[technology],1,FALSE),""),
IFERROR(VLOOKUP($H980,all_tags[technology],1,FALSE),""),
IFERROR(VLOOKUP($I980,all_tags[technology],1,FALSE),""),
IFERROR(VLOOKUP($J980,all_tags[technology],1,FALSE),""),
IFERROR(VLOOKUP($K980,all_tags[technology],1,FALSE),""),
IFERROR(VLOOKUP($L980,all_tags[technology],1,FALSE),""),
IFERROR(VLOOKUP($M980,all_tags[technology],1,FALSE),""),
IFERROR(VLOOKUP($N980,all_tags[technology],1,FALSE),""),
IFERROR(VLOOKUP($O980,all_tags[technology],1,FALSE),"")
)</f>
        <v>rstats</v>
      </c>
      <c r="AK980" s="5" t="str">
        <f>_xlfn.TEXTJOIN("#",TRUE,
IFERROR(VLOOKUP($F980,all_tags[other],1,FALSE),""),
IFERROR(VLOOKUP($G980,all_tags[other],1,FALSE),""),
IFERROR(VLOOKUP($H980,all_tags[other],1,FALSE),""),
IFERROR(VLOOKUP($I980,all_tags[other],1,FALSE),""),
IFERROR(VLOOKUP($J980,all_tags[other],1,FALSE),""),
IFERROR(VLOOKUP($K980,all_tags[other],1,FALSE),""),
IFERROR(VLOOKUP($L980,all_tags[other],1,FALSE),""),
IFERROR(VLOOKUP($M980,all_tags[other],1,FALSE),""),
IFERROR(VLOOKUP($N980,all_tags[other],1,FALSE),""),
IFERROR(VLOOKUP($O980,all_tags[other],1,FALSE),"")
)</f>
        <v/>
      </c>
      <c r="AL980" t="str">
        <f t="shared" si="15"/>
        <v>site;example;technique;technology;chart;rstats</v>
      </c>
    </row>
    <row r="981" spans="1:38" x14ac:dyDescent="0.25">
      <c r="A981" t="str">
        <f>source_data[[#This Row],[link_id]]</f>
        <v>L01964</v>
      </c>
      <c r="B981" t="str">
        <f>source_data[[#This Row],[link]]</f>
        <v>https://www.r-bloggers.com/2021/04/designing-data-driven-decision-making-kaggle-coleridge/</v>
      </c>
      <c r="C981" t="str">
        <f>source_data[[#This Row],[article_title]]</f>
        <v>Designing data driven decision making; Kaggle ColeRidge</v>
      </c>
      <c r="D981" t="str">
        <f>source_data[[#This Row],[concatenate]]</f>
        <v>tutorial;introduction;pitfall;method;data-driven-decision</v>
      </c>
      <c r="E981">
        <f>source_data[[#This Row],[tag_count]]</f>
        <v>6</v>
      </c>
      <c r="F981" t="str" cm="1">
        <f t="array" ref="F981:J981">_xlfn.TEXTSPLIT(Table5[[#This Row],[concatenate]],";")</f>
        <v>tutorial</v>
      </c>
      <c r="G981" t="str">
        <v>introduction</v>
      </c>
      <c r="H981" t="str">
        <v>pitfall</v>
      </c>
      <c r="I981" t="str">
        <v>method</v>
      </c>
      <c r="J981" t="str">
        <v>data-driven-decision</v>
      </c>
      <c r="Q981">
        <f>IF(ISBLANK(F981),-1,COUNTIF(all_tags[],F981)-COUNTIF(all_tags[category],F981))</f>
        <v>1</v>
      </c>
      <c r="R981">
        <f>IF(ISBLANK(G981),-1,COUNTIF(all_tags[],G981)-COUNTIF(all_tags[category],G981))</f>
        <v>1</v>
      </c>
      <c r="S981">
        <f>IF(ISBLANK(H981),-1,COUNTIF(all_tags[],H981)-COUNTIF(all_tags[category],H981))</f>
        <v>1</v>
      </c>
      <c r="T981">
        <f>IF(ISBLANK(I981),-1,COUNTIF(all_tags[],I981)-COUNTIF(all_tags[category],I981))</f>
        <v>1</v>
      </c>
      <c r="U981">
        <f>IF(ISBLANK(J981),-1,COUNTIF(all_tags[],J981)-COUNTIF(all_tags[category],J981))</f>
        <v>1</v>
      </c>
      <c r="V981">
        <f>IF(ISBLANK(K981),-1,COUNTIF(all_tags[],K981)-COUNTIF(all_tags[category],K981))</f>
        <v>-1</v>
      </c>
      <c r="W981">
        <f>IF(ISBLANK(L981),-1,COUNTIF(all_tags[],L981)-COUNTIF(all_tags[category],L981))</f>
        <v>-1</v>
      </c>
      <c r="X981">
        <f>IF(ISBLANK(M981),-1,COUNTIF(all_tags[],M981)-COUNTIF(all_tags[category],M981))</f>
        <v>-1</v>
      </c>
      <c r="Y981">
        <f>IF(ISBLANK(N981),-1,COUNTIF(all_tags[],N981)-COUNTIF(all_tags[category],N981))</f>
        <v>-1</v>
      </c>
      <c r="Z981">
        <f>IF(ISBLANK(O981),-1,COUNTIF(all_tags[],O981)-COUNTIF(all_tags[category],O981))</f>
        <v>-1</v>
      </c>
      <c r="AB981" t="str">
        <f>Table5[[#This Row],[link_id]]</f>
        <v>L01964</v>
      </c>
      <c r="AC981" s="5" t="str">
        <f>_xlfn.TEXTJOIN("#",TRUE,
IFERROR(VLOOKUP($F981,all_tags[format],1,FALSE),""),
IFERROR(VLOOKUP($G981,all_tags[format],1,FALSE),""),
IFERROR(VLOOKUP($H981,all_tags[format],1,FALSE),""),
IFERROR(VLOOKUP($I981,all_tags[format],1,FALSE),""),
IFERROR(VLOOKUP($J981,all_tags[format],1,FALSE),""),
IFERROR(VLOOKUP($K981,all_tags[format],1,FALSE),""),
IFERROR(VLOOKUP($L981,all_tags[format],1,FALSE),""),
IFERROR(VLOOKUP($M981,all_tags[format],1,FALSE),""),
IFERROR(VLOOKUP($N981,all_tags[format],1,FALSE),""),
IFERROR(VLOOKUP($O981,all_tags[format],1,FALSE),"")
)</f>
        <v/>
      </c>
      <c r="AD981" s="5" t="str">
        <f>_xlfn.TEXTJOIN("#",TRUE,
IFERROR(VLOOKUP($F981,all_tags[type],1,FALSE),""),
IFERROR(VLOOKUP($G981,all_tags[type],1,FALSE),""),
IFERROR(VLOOKUP($H981,all_tags[type],1,FALSE),""),
IFERROR(VLOOKUP($I981,all_tags[type],1,FALSE),""),
IFERROR(VLOOKUP($J981,all_tags[type],1,FALSE),""),
IFERROR(VLOOKUP($K981,all_tags[type],1,FALSE),""),
IFERROR(VLOOKUP($L981,all_tags[type],1,FALSE),""),
IFERROR(VLOOKUP($M981,all_tags[type],1,FALSE),""),
IFERROR(VLOOKUP($N981,all_tags[type],1,FALSE),""),
IFERROR(VLOOKUP($O981,all_tags[type],1,FALSE),"")
)</f>
        <v>tutorial</v>
      </c>
      <c r="AE981" s="5" t="str">
        <f>_xlfn.TEXTJOIN("#",TRUE,
IFERROR(VLOOKUP($F981,all_tags[level],1,FALSE),""),
IFERROR(VLOOKUP($G981,all_tags[level],1,FALSE),""),
IFERROR(VLOOKUP($H981,all_tags[level],1,FALSE),""),
IFERROR(VLOOKUP($I981,all_tags[level],1,FALSE),""),
IFERROR(VLOOKUP($J981,all_tags[level],1,FALSE),""),
IFERROR(VLOOKUP($K981,all_tags[level],1,FALSE),""),
IFERROR(VLOOKUP($L981,all_tags[level],1,FALSE),""),
IFERROR(VLOOKUP($M981,all_tags[level],1,FALSE),""),
IFERROR(VLOOKUP($N981,all_tags[level],1,FALSE),""),
IFERROR(VLOOKUP($O981,all_tags[level],1,FALSE),"")
)</f>
        <v>introduction</v>
      </c>
      <c r="AF981" s="5" t="str">
        <f>_xlfn.TEXTJOIN("#",TRUE,
IFERROR(VLOOKUP($F981,all_tags[style],1,FALSE),""),
IFERROR(VLOOKUP($G981,all_tags[style],1,FALSE),""),
IFERROR(VLOOKUP($H981,all_tags[style],1,FALSE),""),
IFERROR(VLOOKUP($I981,all_tags[style],1,FALSE),""),
IFERROR(VLOOKUP($J981,all_tags[style],1,FALSE),""),
IFERROR(VLOOKUP($K981,all_tags[style],1,FALSE),""),
IFERROR(VLOOKUP($L981,all_tags[style],1,FALSE),""),
IFERROR(VLOOKUP($M981,all_tags[style],1,FALSE),""),
IFERROR(VLOOKUP($N981,all_tags[style],1,FALSE),""),
IFERROR(VLOOKUP($O981,all_tags[style],1,FALSE),"")
)</f>
        <v/>
      </c>
      <c r="AG981" s="5" t="str">
        <f>_xlfn.TEXTJOIN("#",TRUE,
IFERROR(VLOOKUP($F981,all_tags[theme],1,FALSE),""),
IFERROR(VLOOKUP($G981,all_tags[theme],1,FALSE),""),
IFERROR(VLOOKUP($H981,all_tags[theme],1,FALSE),""),
IFERROR(VLOOKUP($I981,all_tags[theme],1,FALSE),""),
IFERROR(VLOOKUP($J981,all_tags[theme],1,FALSE),""),
IFERROR(VLOOKUP($K981,all_tags[theme],1,FALSE),""),
IFERROR(VLOOKUP($L981,all_tags[theme],1,FALSE),""),
IFERROR(VLOOKUP($M981,all_tags[theme],1,FALSE),""),
IFERROR(VLOOKUP($N981,all_tags[theme],1,FALSE),""),
IFERROR(VLOOKUP($O981,all_tags[theme],1,FALSE),"")
)</f>
        <v>pitfall</v>
      </c>
      <c r="AH981" s="5" t="str">
        <f>_xlfn.TEXTJOIN("#",TRUE,
IFERROR(VLOOKUP($F981,all_tags[topic],1,FALSE),""),
IFERROR(VLOOKUP($G981,all_tags[topic],1,FALSE),""),
IFERROR(VLOOKUP($H981,all_tags[topic],1,FALSE),""),
IFERROR(VLOOKUP($I981,all_tags[topic],1,FALSE),""),
IFERROR(VLOOKUP($J981,all_tags[topic],1,FALSE),""),
IFERROR(VLOOKUP($K981,all_tags[topic],1,FALSE),""),
IFERROR(VLOOKUP($L981,all_tags[topic],1,FALSE),""),
IFERROR(VLOOKUP($M981,all_tags[topic],1,FALSE),""),
IFERROR(VLOOKUP($N981,all_tags[topic],1,FALSE),""),
IFERROR(VLOOKUP($O981,all_tags[topic],1,FALSE),"")
)</f>
        <v>method</v>
      </c>
      <c r="AI981" s="5" t="str">
        <f>_xlfn.TEXTJOIN("#",TRUE,
IFERROR(VLOOKUP($F981,all_tags[area],1,FALSE),""),
IFERROR(VLOOKUP($G981,all_tags[area],1,FALSE),""),
IFERROR(VLOOKUP($H981,all_tags[area],1,FALSE),""),
IFERROR(VLOOKUP($I981,all_tags[area],1,FALSE),""),
IFERROR(VLOOKUP($J981,all_tags[area],1,FALSE),""),
IFERROR(VLOOKUP($K981,all_tags[area],1,FALSE),""),
IFERROR(VLOOKUP($L981,all_tags[area],1,FALSE),""),
IFERROR(VLOOKUP($M981,all_tags[area],1,FALSE),""),
IFERROR(VLOOKUP($N981,all_tags[area],1,FALSE),""),
IFERROR(VLOOKUP($O981,all_tags[area],1,FALSE),"")
)</f>
        <v>data-driven-decision</v>
      </c>
      <c r="AJ981" s="5" t="str">
        <f>_xlfn.TEXTJOIN("#",TRUE,
IFERROR(VLOOKUP($F981,all_tags[technology],1,FALSE),""),
IFERROR(VLOOKUP($G981,all_tags[technology],1,FALSE),""),
IFERROR(VLOOKUP($H981,all_tags[technology],1,FALSE),""),
IFERROR(VLOOKUP($I981,all_tags[technology],1,FALSE),""),
IFERROR(VLOOKUP($J981,all_tags[technology],1,FALSE),""),
IFERROR(VLOOKUP($K981,all_tags[technology],1,FALSE),""),
IFERROR(VLOOKUP($L981,all_tags[technology],1,FALSE),""),
IFERROR(VLOOKUP($M981,all_tags[technology],1,FALSE),""),
IFERROR(VLOOKUP($N981,all_tags[technology],1,FALSE),""),
IFERROR(VLOOKUP($O981,all_tags[technology],1,FALSE),"")
)</f>
        <v/>
      </c>
      <c r="AK981" s="5" t="str">
        <f>_xlfn.TEXTJOIN("#",TRUE,
IFERROR(VLOOKUP($F981,all_tags[other],1,FALSE),""),
IFERROR(VLOOKUP($G981,all_tags[other],1,FALSE),""),
IFERROR(VLOOKUP($H981,all_tags[other],1,FALSE),""),
IFERROR(VLOOKUP($I981,all_tags[other],1,FALSE),""),
IFERROR(VLOOKUP($J981,all_tags[other],1,FALSE),""),
IFERROR(VLOOKUP($K981,all_tags[other],1,FALSE),""),
IFERROR(VLOOKUP($L981,all_tags[other],1,FALSE),""),
IFERROR(VLOOKUP($M981,all_tags[other],1,FALSE),""),
IFERROR(VLOOKUP($N981,all_tags[other],1,FALSE),""),
IFERROR(VLOOKUP($O981,all_tags[other],1,FALSE),"")
)</f>
        <v/>
      </c>
      <c r="AL981" t="str">
        <f t="shared" si="15"/>
        <v>tutorial;introduction;pitfall;method;data-driven-decision</v>
      </c>
    </row>
    <row r="982" spans="1:38" x14ac:dyDescent="0.25">
      <c r="A982" t="str">
        <f>source_data[[#This Row],[link_id]]</f>
        <v>L01970</v>
      </c>
      <c r="B982" t="str">
        <f>source_data[[#This Row],[link]]</f>
        <v>https://anchor.fm/datacated/episodes/Results-driven-data-literacy-with-QuantHub-e100aqv</v>
      </c>
      <c r="C982" t="str">
        <f>source_data[[#This Row],[article_title]]</f>
        <v>Results-driven data literacy with QuantHub - Podcast</v>
      </c>
      <c r="D982" t="str">
        <f>source_data[[#This Row],[concatenate]]</f>
        <v>podcast;data-literacy</v>
      </c>
      <c r="E982">
        <f>source_data[[#This Row],[tag_count]]</f>
        <v>3</v>
      </c>
      <c r="F982" t="str" cm="1">
        <f t="array" ref="F982:G982">_xlfn.TEXTSPLIT(Table5[[#This Row],[concatenate]],";")</f>
        <v>podcast</v>
      </c>
      <c r="G982" t="str">
        <v>data-literacy</v>
      </c>
      <c r="Q982">
        <f>IF(ISBLANK(F982),-1,COUNTIF(all_tags[],F982)-COUNTIF(all_tags[category],F982))</f>
        <v>1</v>
      </c>
      <c r="R982">
        <f>IF(ISBLANK(G982),-1,COUNTIF(all_tags[],G982)-COUNTIF(all_tags[category],G982))</f>
        <v>1</v>
      </c>
      <c r="S982">
        <f>IF(ISBLANK(H982),-1,COUNTIF(all_tags[],H982)-COUNTIF(all_tags[category],H982))</f>
        <v>-1</v>
      </c>
      <c r="T982">
        <f>IF(ISBLANK(I982),-1,COUNTIF(all_tags[],I982)-COUNTIF(all_tags[category],I982))</f>
        <v>-1</v>
      </c>
      <c r="U982">
        <f>IF(ISBLANK(J982),-1,COUNTIF(all_tags[],J982)-COUNTIF(all_tags[category],J982))</f>
        <v>-1</v>
      </c>
      <c r="V982">
        <f>IF(ISBLANK(K982),-1,COUNTIF(all_tags[],K982)-COUNTIF(all_tags[category],K982))</f>
        <v>-1</v>
      </c>
      <c r="W982">
        <f>IF(ISBLANK(L982),-1,COUNTIF(all_tags[],L982)-COUNTIF(all_tags[category],L982))</f>
        <v>-1</v>
      </c>
      <c r="X982">
        <f>IF(ISBLANK(M982),-1,COUNTIF(all_tags[],M982)-COUNTIF(all_tags[category],M982))</f>
        <v>-1</v>
      </c>
      <c r="Y982">
        <f>IF(ISBLANK(N982),-1,COUNTIF(all_tags[],N982)-COUNTIF(all_tags[category],N982))</f>
        <v>-1</v>
      </c>
      <c r="Z982">
        <f>IF(ISBLANK(O982),-1,COUNTIF(all_tags[],O982)-COUNTIF(all_tags[category],O982))</f>
        <v>-1</v>
      </c>
      <c r="AB982" t="str">
        <f>Table5[[#This Row],[link_id]]</f>
        <v>L01970</v>
      </c>
      <c r="AC982" s="5" t="str">
        <f>_xlfn.TEXTJOIN("#",TRUE,
IFERROR(VLOOKUP($F982,all_tags[format],1,FALSE),""),
IFERROR(VLOOKUP($G982,all_tags[format],1,FALSE),""),
IFERROR(VLOOKUP($H982,all_tags[format],1,FALSE),""),
IFERROR(VLOOKUP($I982,all_tags[format],1,FALSE),""),
IFERROR(VLOOKUP($J982,all_tags[format],1,FALSE),""),
IFERROR(VLOOKUP($K982,all_tags[format],1,FALSE),""),
IFERROR(VLOOKUP($L982,all_tags[format],1,FALSE),""),
IFERROR(VLOOKUP($M982,all_tags[format],1,FALSE),""),
IFERROR(VLOOKUP($N982,all_tags[format],1,FALSE),""),
IFERROR(VLOOKUP($O982,all_tags[format],1,FALSE),"")
)</f>
        <v>podcast</v>
      </c>
      <c r="AD982" s="5" t="str">
        <f>_xlfn.TEXTJOIN("#",TRUE,
IFERROR(VLOOKUP($F982,all_tags[type],1,FALSE),""),
IFERROR(VLOOKUP($G982,all_tags[type],1,FALSE),""),
IFERROR(VLOOKUP($H982,all_tags[type],1,FALSE),""),
IFERROR(VLOOKUP($I982,all_tags[type],1,FALSE),""),
IFERROR(VLOOKUP($J982,all_tags[type],1,FALSE),""),
IFERROR(VLOOKUP($K982,all_tags[type],1,FALSE),""),
IFERROR(VLOOKUP($L982,all_tags[type],1,FALSE),""),
IFERROR(VLOOKUP($M982,all_tags[type],1,FALSE),""),
IFERROR(VLOOKUP($N982,all_tags[type],1,FALSE),""),
IFERROR(VLOOKUP($O982,all_tags[type],1,FALSE),"")
)</f>
        <v/>
      </c>
      <c r="AE982" s="5" t="str">
        <f>_xlfn.TEXTJOIN("#",TRUE,
IFERROR(VLOOKUP($F982,all_tags[level],1,FALSE),""),
IFERROR(VLOOKUP($G982,all_tags[level],1,FALSE),""),
IFERROR(VLOOKUP($H982,all_tags[level],1,FALSE),""),
IFERROR(VLOOKUP($I982,all_tags[level],1,FALSE),""),
IFERROR(VLOOKUP($J982,all_tags[level],1,FALSE),""),
IFERROR(VLOOKUP($K982,all_tags[level],1,FALSE),""),
IFERROR(VLOOKUP($L982,all_tags[level],1,FALSE),""),
IFERROR(VLOOKUP($M982,all_tags[level],1,FALSE),""),
IFERROR(VLOOKUP($N982,all_tags[level],1,FALSE),""),
IFERROR(VLOOKUP($O982,all_tags[level],1,FALSE),"")
)</f>
        <v/>
      </c>
      <c r="AF982" s="5" t="str">
        <f>_xlfn.TEXTJOIN("#",TRUE,
IFERROR(VLOOKUP($F982,all_tags[style],1,FALSE),""),
IFERROR(VLOOKUP($G982,all_tags[style],1,FALSE),""),
IFERROR(VLOOKUP($H982,all_tags[style],1,FALSE),""),
IFERROR(VLOOKUP($I982,all_tags[style],1,FALSE),""),
IFERROR(VLOOKUP($J982,all_tags[style],1,FALSE),""),
IFERROR(VLOOKUP($K982,all_tags[style],1,FALSE),""),
IFERROR(VLOOKUP($L982,all_tags[style],1,FALSE),""),
IFERROR(VLOOKUP($M982,all_tags[style],1,FALSE),""),
IFERROR(VLOOKUP($N982,all_tags[style],1,FALSE),""),
IFERROR(VLOOKUP($O982,all_tags[style],1,FALSE),"")
)</f>
        <v/>
      </c>
      <c r="AG982" s="5" t="str">
        <f>_xlfn.TEXTJOIN("#",TRUE,
IFERROR(VLOOKUP($F982,all_tags[theme],1,FALSE),""),
IFERROR(VLOOKUP($G982,all_tags[theme],1,FALSE),""),
IFERROR(VLOOKUP($H982,all_tags[theme],1,FALSE),""),
IFERROR(VLOOKUP($I982,all_tags[theme],1,FALSE),""),
IFERROR(VLOOKUP($J982,all_tags[theme],1,FALSE),""),
IFERROR(VLOOKUP($K982,all_tags[theme],1,FALSE),""),
IFERROR(VLOOKUP($L982,all_tags[theme],1,FALSE),""),
IFERROR(VLOOKUP($M982,all_tags[theme],1,FALSE),""),
IFERROR(VLOOKUP($N982,all_tags[theme],1,FALSE),""),
IFERROR(VLOOKUP($O982,all_tags[theme],1,FALSE),"")
)</f>
        <v>data-literacy</v>
      </c>
      <c r="AH982" s="5" t="str">
        <f>_xlfn.TEXTJOIN("#",TRUE,
IFERROR(VLOOKUP($F982,all_tags[topic],1,FALSE),""),
IFERROR(VLOOKUP($G982,all_tags[topic],1,FALSE),""),
IFERROR(VLOOKUP($H982,all_tags[topic],1,FALSE),""),
IFERROR(VLOOKUP($I982,all_tags[topic],1,FALSE),""),
IFERROR(VLOOKUP($J982,all_tags[topic],1,FALSE),""),
IFERROR(VLOOKUP($K982,all_tags[topic],1,FALSE),""),
IFERROR(VLOOKUP($L982,all_tags[topic],1,FALSE),""),
IFERROR(VLOOKUP($M982,all_tags[topic],1,FALSE),""),
IFERROR(VLOOKUP($N982,all_tags[topic],1,FALSE),""),
IFERROR(VLOOKUP($O982,all_tags[topic],1,FALSE),"")
)</f>
        <v/>
      </c>
      <c r="AI982" s="5" t="str">
        <f>_xlfn.TEXTJOIN("#",TRUE,
IFERROR(VLOOKUP($F982,all_tags[area],1,FALSE),""),
IFERROR(VLOOKUP($G982,all_tags[area],1,FALSE),""),
IFERROR(VLOOKUP($H982,all_tags[area],1,FALSE),""),
IFERROR(VLOOKUP($I982,all_tags[area],1,FALSE),""),
IFERROR(VLOOKUP($J982,all_tags[area],1,FALSE),""),
IFERROR(VLOOKUP($K982,all_tags[area],1,FALSE),""),
IFERROR(VLOOKUP($L982,all_tags[area],1,FALSE),""),
IFERROR(VLOOKUP($M982,all_tags[area],1,FALSE),""),
IFERROR(VLOOKUP($N982,all_tags[area],1,FALSE),""),
IFERROR(VLOOKUP($O982,all_tags[area],1,FALSE),"")
)</f>
        <v/>
      </c>
      <c r="AJ982" s="5" t="str">
        <f>_xlfn.TEXTJOIN("#",TRUE,
IFERROR(VLOOKUP($F982,all_tags[technology],1,FALSE),""),
IFERROR(VLOOKUP($G982,all_tags[technology],1,FALSE),""),
IFERROR(VLOOKUP($H982,all_tags[technology],1,FALSE),""),
IFERROR(VLOOKUP($I982,all_tags[technology],1,FALSE),""),
IFERROR(VLOOKUP($J982,all_tags[technology],1,FALSE),""),
IFERROR(VLOOKUP($K982,all_tags[technology],1,FALSE),""),
IFERROR(VLOOKUP($L982,all_tags[technology],1,FALSE),""),
IFERROR(VLOOKUP($M982,all_tags[technology],1,FALSE),""),
IFERROR(VLOOKUP($N982,all_tags[technology],1,FALSE),""),
IFERROR(VLOOKUP($O982,all_tags[technology],1,FALSE),"")
)</f>
        <v/>
      </c>
      <c r="AK982" s="5" t="str">
        <f>_xlfn.TEXTJOIN("#",TRUE,
IFERROR(VLOOKUP($F982,all_tags[other],1,FALSE),""),
IFERROR(VLOOKUP($G982,all_tags[other],1,FALSE),""),
IFERROR(VLOOKUP($H982,all_tags[other],1,FALSE),""),
IFERROR(VLOOKUP($I982,all_tags[other],1,FALSE),""),
IFERROR(VLOOKUP($J982,all_tags[other],1,FALSE),""),
IFERROR(VLOOKUP($K982,all_tags[other],1,FALSE),""),
IFERROR(VLOOKUP($L982,all_tags[other],1,FALSE),""),
IFERROR(VLOOKUP($M982,all_tags[other],1,FALSE),""),
IFERROR(VLOOKUP($N982,all_tags[other],1,FALSE),""),
IFERROR(VLOOKUP($O982,all_tags[other],1,FALSE),"")
)</f>
        <v/>
      </c>
      <c r="AL982" t="str">
        <f t="shared" si="15"/>
        <v>podcast;data-literacy</v>
      </c>
    </row>
    <row r="983" spans="1:38" x14ac:dyDescent="0.25">
      <c r="A983" t="str">
        <f>source_data[[#This Row],[link_id]]</f>
        <v>L01972</v>
      </c>
      <c r="B983" t="str">
        <f>source_data[[#This Row],[link]]</f>
        <v>https://www.thisiscolossal.com/2020/08/gladys-orteza-stock-landscapes/</v>
      </c>
      <c r="C983" t="str">
        <f>source_data[[#This Row],[article_title]]</f>
        <v>Visual design innovator Gladys Orteza turns stock market charts into stunning data landscapes.</v>
      </c>
      <c r="D983" t="str">
        <f>source_data[[#This Row],[concatenate]]</f>
        <v>visual;data-viz;inspiration;art</v>
      </c>
      <c r="E983">
        <f>source_data[[#This Row],[tag_count]]</f>
        <v>4</v>
      </c>
      <c r="F983" t="str" cm="1">
        <f t="array" ref="F983:I983">_xlfn.TEXTSPLIT(Table5[[#This Row],[concatenate]],";")</f>
        <v>visual</v>
      </c>
      <c r="G983" t="str">
        <v>data-viz</v>
      </c>
      <c r="H983" t="str">
        <v>inspiration</v>
      </c>
      <c r="I983" t="str">
        <v>art</v>
      </c>
      <c r="Q983">
        <f>IF(ISBLANK(F983),-1,COUNTIF(all_tags[],F983)-COUNTIF(all_tags[category],F983))</f>
        <v>1</v>
      </c>
      <c r="R983">
        <f>IF(ISBLANK(G983),-1,COUNTIF(all_tags[],G983)-COUNTIF(all_tags[category],G983))</f>
        <v>1</v>
      </c>
      <c r="S983">
        <f>IF(ISBLANK(H983),-1,COUNTIF(all_tags[],H983)-COUNTIF(all_tags[category],H983))</f>
        <v>1</v>
      </c>
      <c r="T983">
        <f>IF(ISBLANK(I983),-1,COUNTIF(all_tags[],I983)-COUNTIF(all_tags[category],I983))</f>
        <v>1</v>
      </c>
      <c r="U983">
        <f>IF(ISBLANK(J983),-1,COUNTIF(all_tags[],J983)-COUNTIF(all_tags[category],J983))</f>
        <v>-1</v>
      </c>
      <c r="V983">
        <f>IF(ISBLANK(K983),-1,COUNTIF(all_tags[],K983)-COUNTIF(all_tags[category],K983))</f>
        <v>-1</v>
      </c>
      <c r="W983">
        <f>IF(ISBLANK(L983),-1,COUNTIF(all_tags[],L983)-COUNTIF(all_tags[category],L983))</f>
        <v>-1</v>
      </c>
      <c r="X983">
        <f>IF(ISBLANK(M983),-1,COUNTIF(all_tags[],M983)-COUNTIF(all_tags[category],M983))</f>
        <v>-1</v>
      </c>
      <c r="Y983">
        <f>IF(ISBLANK(N983),-1,COUNTIF(all_tags[],N983)-COUNTIF(all_tags[category],N983))</f>
        <v>-1</v>
      </c>
      <c r="Z983">
        <f>IF(ISBLANK(O983),-1,COUNTIF(all_tags[],O983)-COUNTIF(all_tags[category],O983))</f>
        <v>-1</v>
      </c>
      <c r="AB983" t="str">
        <f>Table5[[#This Row],[link_id]]</f>
        <v>L01972</v>
      </c>
      <c r="AC983" s="5" t="str">
        <f>_xlfn.TEXTJOIN("#",TRUE,
IFERROR(VLOOKUP($F983,all_tags[format],1,FALSE),""),
IFERROR(VLOOKUP($G983,all_tags[format],1,FALSE),""),
IFERROR(VLOOKUP($H983,all_tags[format],1,FALSE),""),
IFERROR(VLOOKUP($I983,all_tags[format],1,FALSE),""),
IFERROR(VLOOKUP($J983,all_tags[format],1,FALSE),""),
IFERROR(VLOOKUP($K983,all_tags[format],1,FALSE),""),
IFERROR(VLOOKUP($L983,all_tags[format],1,FALSE),""),
IFERROR(VLOOKUP($M983,all_tags[format],1,FALSE),""),
IFERROR(VLOOKUP($N983,all_tags[format],1,FALSE),""),
IFERROR(VLOOKUP($O983,all_tags[format],1,FALSE),"")
)</f>
        <v/>
      </c>
      <c r="AD983" s="5" t="str">
        <f>_xlfn.TEXTJOIN("#",TRUE,
IFERROR(VLOOKUP($F983,all_tags[type],1,FALSE),""),
IFERROR(VLOOKUP($G983,all_tags[type],1,FALSE),""),
IFERROR(VLOOKUP($H983,all_tags[type],1,FALSE),""),
IFERROR(VLOOKUP($I983,all_tags[type],1,FALSE),""),
IFERROR(VLOOKUP($J983,all_tags[type],1,FALSE),""),
IFERROR(VLOOKUP($K983,all_tags[type],1,FALSE),""),
IFERROR(VLOOKUP($L983,all_tags[type],1,FALSE),""),
IFERROR(VLOOKUP($M983,all_tags[type],1,FALSE),""),
IFERROR(VLOOKUP($N983,all_tags[type],1,FALSE),""),
IFERROR(VLOOKUP($O983,all_tags[type],1,FALSE),"")
)</f>
        <v>visual</v>
      </c>
      <c r="AE983" s="5" t="str">
        <f>_xlfn.TEXTJOIN("#",TRUE,
IFERROR(VLOOKUP($F983,all_tags[level],1,FALSE),""),
IFERROR(VLOOKUP($G983,all_tags[level],1,FALSE),""),
IFERROR(VLOOKUP($H983,all_tags[level],1,FALSE),""),
IFERROR(VLOOKUP($I983,all_tags[level],1,FALSE),""),
IFERROR(VLOOKUP($J983,all_tags[level],1,FALSE),""),
IFERROR(VLOOKUP($K983,all_tags[level],1,FALSE),""),
IFERROR(VLOOKUP($L983,all_tags[level],1,FALSE),""),
IFERROR(VLOOKUP($M983,all_tags[level],1,FALSE),""),
IFERROR(VLOOKUP($N983,all_tags[level],1,FALSE),""),
IFERROR(VLOOKUP($O983,all_tags[level],1,FALSE),"")
)</f>
        <v/>
      </c>
      <c r="AF983" s="5" t="str">
        <f>_xlfn.TEXTJOIN("#",TRUE,
IFERROR(VLOOKUP($F983,all_tags[style],1,FALSE),""),
IFERROR(VLOOKUP($G983,all_tags[style],1,FALSE),""),
IFERROR(VLOOKUP($H983,all_tags[style],1,FALSE),""),
IFERROR(VLOOKUP($I983,all_tags[style],1,FALSE),""),
IFERROR(VLOOKUP($J983,all_tags[style],1,FALSE),""),
IFERROR(VLOOKUP($K983,all_tags[style],1,FALSE),""),
IFERROR(VLOOKUP($L983,all_tags[style],1,FALSE),""),
IFERROR(VLOOKUP($M983,all_tags[style],1,FALSE),""),
IFERROR(VLOOKUP($N983,all_tags[style],1,FALSE),""),
IFERROR(VLOOKUP($O983,all_tags[style],1,FALSE),"")
)</f>
        <v/>
      </c>
      <c r="AG983" s="5" t="str">
        <f>_xlfn.TEXTJOIN("#",TRUE,
IFERROR(VLOOKUP($F983,all_tags[theme],1,FALSE),""),
IFERROR(VLOOKUP($G983,all_tags[theme],1,FALSE),""),
IFERROR(VLOOKUP($H983,all_tags[theme],1,FALSE),""),
IFERROR(VLOOKUP($I983,all_tags[theme],1,FALSE),""),
IFERROR(VLOOKUP($J983,all_tags[theme],1,FALSE),""),
IFERROR(VLOOKUP($K983,all_tags[theme],1,FALSE),""),
IFERROR(VLOOKUP($L983,all_tags[theme],1,FALSE),""),
IFERROR(VLOOKUP($M983,all_tags[theme],1,FALSE),""),
IFERROR(VLOOKUP($N983,all_tags[theme],1,FALSE),""),
IFERROR(VLOOKUP($O983,all_tags[theme],1,FALSE),"")
)</f>
        <v>data-viz</v>
      </c>
      <c r="AH983" s="5" t="str">
        <f>_xlfn.TEXTJOIN("#",TRUE,
IFERROR(VLOOKUP($F983,all_tags[topic],1,FALSE),""),
IFERROR(VLOOKUP($G983,all_tags[topic],1,FALSE),""),
IFERROR(VLOOKUP($H983,all_tags[topic],1,FALSE),""),
IFERROR(VLOOKUP($I983,all_tags[topic],1,FALSE),""),
IFERROR(VLOOKUP($J983,all_tags[topic],1,FALSE),""),
IFERROR(VLOOKUP($K983,all_tags[topic],1,FALSE),""),
IFERROR(VLOOKUP($L983,all_tags[topic],1,FALSE),""),
IFERROR(VLOOKUP($M983,all_tags[topic],1,FALSE),""),
IFERROR(VLOOKUP($N983,all_tags[topic],1,FALSE),""),
IFERROR(VLOOKUP($O983,all_tags[topic],1,FALSE),"")
)</f>
        <v/>
      </c>
      <c r="AI983" s="5" t="str">
        <f>_xlfn.TEXTJOIN("#",TRUE,
IFERROR(VLOOKUP($F983,all_tags[area],1,FALSE),""),
IFERROR(VLOOKUP($G983,all_tags[area],1,FALSE),""),
IFERROR(VLOOKUP($H983,all_tags[area],1,FALSE),""),
IFERROR(VLOOKUP($I983,all_tags[area],1,FALSE),""),
IFERROR(VLOOKUP($J983,all_tags[area],1,FALSE),""),
IFERROR(VLOOKUP($K983,all_tags[area],1,FALSE),""),
IFERROR(VLOOKUP($L983,all_tags[area],1,FALSE),""),
IFERROR(VLOOKUP($M983,all_tags[area],1,FALSE),""),
IFERROR(VLOOKUP($N983,all_tags[area],1,FALSE),""),
IFERROR(VLOOKUP($O983,all_tags[area],1,FALSE),"")
)</f>
        <v/>
      </c>
      <c r="AJ983" s="5" t="str">
        <f>_xlfn.TEXTJOIN("#",TRUE,
IFERROR(VLOOKUP($F983,all_tags[technology],1,FALSE),""),
IFERROR(VLOOKUP($G983,all_tags[technology],1,FALSE),""),
IFERROR(VLOOKUP($H983,all_tags[technology],1,FALSE),""),
IFERROR(VLOOKUP($I983,all_tags[technology],1,FALSE),""),
IFERROR(VLOOKUP($J983,all_tags[technology],1,FALSE),""),
IFERROR(VLOOKUP($K983,all_tags[technology],1,FALSE),""),
IFERROR(VLOOKUP($L983,all_tags[technology],1,FALSE),""),
IFERROR(VLOOKUP($M983,all_tags[technology],1,FALSE),""),
IFERROR(VLOOKUP($N983,all_tags[technology],1,FALSE),""),
IFERROR(VLOOKUP($O983,all_tags[technology],1,FALSE),"")
)</f>
        <v/>
      </c>
      <c r="AK983" s="5" t="str">
        <f>_xlfn.TEXTJOIN("#",TRUE,
IFERROR(VLOOKUP($F983,all_tags[other],1,FALSE),""),
IFERROR(VLOOKUP($G983,all_tags[other],1,FALSE),""),
IFERROR(VLOOKUP($H983,all_tags[other],1,FALSE),""),
IFERROR(VLOOKUP($I983,all_tags[other],1,FALSE),""),
IFERROR(VLOOKUP($J983,all_tags[other],1,FALSE),""),
IFERROR(VLOOKUP($K983,all_tags[other],1,FALSE),""),
IFERROR(VLOOKUP($L983,all_tags[other],1,FALSE),""),
IFERROR(VLOOKUP($M983,all_tags[other],1,FALSE),""),
IFERROR(VLOOKUP($N983,all_tags[other],1,FALSE),""),
IFERROR(VLOOKUP($O983,all_tags[other],1,FALSE),"")
)</f>
        <v>inspiration#art</v>
      </c>
      <c r="AL983" t="str">
        <f t="shared" si="15"/>
        <v>visual;data-viz;inspiration;art</v>
      </c>
    </row>
    <row r="984" spans="1:38" x14ac:dyDescent="0.25">
      <c r="A984" t="str">
        <f>source_data[[#This Row],[link_id]]</f>
        <v>L01974</v>
      </c>
      <c r="B984" t="str">
        <f>source_data[[#This Row],[link]]</f>
        <v>https://georgefrancis.dev/writing/a-generative-svg-starter-kit/</v>
      </c>
      <c r="C984" t="str">
        <f>source_data[[#This Row],[article_title]]</f>
        <v>A Generative SVG Starter Kit</v>
      </c>
      <c r="D984" t="str">
        <f>source_data[[#This Row],[concatenate]]</f>
        <v>post;visual;data-viz;technology;development;generative;svg</v>
      </c>
      <c r="E984">
        <f>source_data[[#This Row],[tag_count]]</f>
        <v>6</v>
      </c>
      <c r="F984" t="str" cm="1">
        <f t="array" ref="F984:L984">_xlfn.TEXTSPLIT(Table5[[#This Row],[concatenate]],";")</f>
        <v>post</v>
      </c>
      <c r="G984" t="str">
        <v>visual</v>
      </c>
      <c r="H984" t="str">
        <v>data-viz</v>
      </c>
      <c r="I984" t="str">
        <v>technology</v>
      </c>
      <c r="J984" t="str">
        <v>development</v>
      </c>
      <c r="K984" t="str">
        <v>generative</v>
      </c>
      <c r="L984" t="str">
        <v>svg</v>
      </c>
      <c r="Q984">
        <f>IF(ISBLANK(F984),-1,COUNTIF(all_tags[],F984)-COUNTIF(all_tags[category],F984))</f>
        <v>1</v>
      </c>
      <c r="R984">
        <f>IF(ISBLANK(G984),-1,COUNTIF(all_tags[],G984)-COUNTIF(all_tags[category],G984))</f>
        <v>1</v>
      </c>
      <c r="S984">
        <f>IF(ISBLANK(H984),-1,COUNTIF(all_tags[],H984)-COUNTIF(all_tags[category],H984))</f>
        <v>1</v>
      </c>
      <c r="T984">
        <f>IF(ISBLANK(I984),-1,COUNTIF(all_tags[],I984)-COUNTIF(all_tags[category],I984))</f>
        <v>1</v>
      </c>
      <c r="U984">
        <f>IF(ISBLANK(J984),-1,COUNTIF(all_tags[],J984)-COUNTIF(all_tags[category],J984))</f>
        <v>1</v>
      </c>
      <c r="V984">
        <f>IF(ISBLANK(K984),-1,COUNTIF(all_tags[],K984)-COUNTIF(all_tags[category],K984))</f>
        <v>1</v>
      </c>
      <c r="W984">
        <f>IF(ISBLANK(L984),-1,COUNTIF(all_tags[],L984)-COUNTIF(all_tags[category],L984))</f>
        <v>1</v>
      </c>
      <c r="X984">
        <f>IF(ISBLANK(M984),-1,COUNTIF(all_tags[],M984)-COUNTIF(all_tags[category],M984))</f>
        <v>-1</v>
      </c>
      <c r="Y984">
        <f>IF(ISBLANK(N984),-1,COUNTIF(all_tags[],N984)-COUNTIF(all_tags[category],N984))</f>
        <v>-1</v>
      </c>
      <c r="Z984">
        <f>IF(ISBLANK(O984),-1,COUNTIF(all_tags[],O984)-COUNTIF(all_tags[category],O984))</f>
        <v>-1</v>
      </c>
      <c r="AB984" t="str">
        <f>Table5[[#This Row],[link_id]]</f>
        <v>L01974</v>
      </c>
      <c r="AC984" s="5" t="str">
        <f>_xlfn.TEXTJOIN("#",TRUE,
IFERROR(VLOOKUP($F984,all_tags[format],1,FALSE),""),
IFERROR(VLOOKUP($G984,all_tags[format],1,FALSE),""),
IFERROR(VLOOKUP($H984,all_tags[format],1,FALSE),""),
IFERROR(VLOOKUP($I984,all_tags[format],1,FALSE),""),
IFERROR(VLOOKUP($J984,all_tags[format],1,FALSE),""),
IFERROR(VLOOKUP($K984,all_tags[format],1,FALSE),""),
IFERROR(VLOOKUP($L984,all_tags[format],1,FALSE),""),
IFERROR(VLOOKUP($M984,all_tags[format],1,FALSE),""),
IFERROR(VLOOKUP($N984,all_tags[format],1,FALSE),""),
IFERROR(VLOOKUP($O984,all_tags[format],1,FALSE),"")
)</f>
        <v>post</v>
      </c>
      <c r="AD984" s="5" t="str">
        <f>_xlfn.TEXTJOIN("#",TRUE,
IFERROR(VLOOKUP($F984,all_tags[type],1,FALSE),""),
IFERROR(VLOOKUP($G984,all_tags[type],1,FALSE),""),
IFERROR(VLOOKUP($H984,all_tags[type],1,FALSE),""),
IFERROR(VLOOKUP($I984,all_tags[type],1,FALSE),""),
IFERROR(VLOOKUP($J984,all_tags[type],1,FALSE),""),
IFERROR(VLOOKUP($K984,all_tags[type],1,FALSE),""),
IFERROR(VLOOKUP($L984,all_tags[type],1,FALSE),""),
IFERROR(VLOOKUP($M984,all_tags[type],1,FALSE),""),
IFERROR(VLOOKUP($N984,all_tags[type],1,FALSE),""),
IFERROR(VLOOKUP($O984,all_tags[type],1,FALSE),"")
)</f>
        <v>visual</v>
      </c>
      <c r="AE984" s="5" t="str">
        <f>_xlfn.TEXTJOIN("#",TRUE,
IFERROR(VLOOKUP($F984,all_tags[level],1,FALSE),""),
IFERROR(VLOOKUP($G984,all_tags[level],1,FALSE),""),
IFERROR(VLOOKUP($H984,all_tags[level],1,FALSE),""),
IFERROR(VLOOKUP($I984,all_tags[level],1,FALSE),""),
IFERROR(VLOOKUP($J984,all_tags[level],1,FALSE),""),
IFERROR(VLOOKUP($K984,all_tags[level],1,FALSE),""),
IFERROR(VLOOKUP($L984,all_tags[level],1,FALSE),""),
IFERROR(VLOOKUP($M984,all_tags[level],1,FALSE),""),
IFERROR(VLOOKUP($N984,all_tags[level],1,FALSE),""),
IFERROR(VLOOKUP($O984,all_tags[level],1,FALSE),"")
)</f>
        <v/>
      </c>
      <c r="AF984" s="5" t="str">
        <f>_xlfn.TEXTJOIN("#",TRUE,
IFERROR(VLOOKUP($F984,all_tags[style],1,FALSE),""),
IFERROR(VLOOKUP($G984,all_tags[style],1,FALSE),""),
IFERROR(VLOOKUP($H984,all_tags[style],1,FALSE),""),
IFERROR(VLOOKUP($I984,all_tags[style],1,FALSE),""),
IFERROR(VLOOKUP($J984,all_tags[style],1,FALSE),""),
IFERROR(VLOOKUP($K984,all_tags[style],1,FALSE),""),
IFERROR(VLOOKUP($L984,all_tags[style],1,FALSE),""),
IFERROR(VLOOKUP($M984,all_tags[style],1,FALSE),""),
IFERROR(VLOOKUP($N984,all_tags[style],1,FALSE),""),
IFERROR(VLOOKUP($O984,all_tags[style],1,FALSE),"")
)</f>
        <v/>
      </c>
      <c r="AG984" s="5" t="str">
        <f>_xlfn.TEXTJOIN("#",TRUE,
IFERROR(VLOOKUP($F984,all_tags[theme],1,FALSE),""),
IFERROR(VLOOKUP($G984,all_tags[theme],1,FALSE),""),
IFERROR(VLOOKUP($H984,all_tags[theme],1,FALSE),""),
IFERROR(VLOOKUP($I984,all_tags[theme],1,FALSE),""),
IFERROR(VLOOKUP($J984,all_tags[theme],1,FALSE),""),
IFERROR(VLOOKUP($K984,all_tags[theme],1,FALSE),""),
IFERROR(VLOOKUP($L984,all_tags[theme],1,FALSE),""),
IFERROR(VLOOKUP($M984,all_tags[theme],1,FALSE),""),
IFERROR(VLOOKUP($N984,all_tags[theme],1,FALSE),""),
IFERROR(VLOOKUP($O984,all_tags[theme],1,FALSE),"")
)</f>
        <v>data-viz</v>
      </c>
      <c r="AH984" s="5" t="str">
        <f>_xlfn.TEXTJOIN("#",TRUE,
IFERROR(VLOOKUP($F984,all_tags[topic],1,FALSE),""),
IFERROR(VLOOKUP($G984,all_tags[topic],1,FALSE),""),
IFERROR(VLOOKUP($H984,all_tags[topic],1,FALSE),""),
IFERROR(VLOOKUP($I984,all_tags[topic],1,FALSE),""),
IFERROR(VLOOKUP($J984,all_tags[topic],1,FALSE),""),
IFERROR(VLOOKUP($K984,all_tags[topic],1,FALSE),""),
IFERROR(VLOOKUP($L984,all_tags[topic],1,FALSE),""),
IFERROR(VLOOKUP($M984,all_tags[topic],1,FALSE),""),
IFERROR(VLOOKUP($N984,all_tags[topic],1,FALSE),""),
IFERROR(VLOOKUP($O984,all_tags[topic],1,FALSE),"")
)</f>
        <v>technology</v>
      </c>
      <c r="AI984" s="5" t="str">
        <f>_xlfn.TEXTJOIN("#",TRUE,
IFERROR(VLOOKUP($F984,all_tags[area],1,FALSE),""),
IFERROR(VLOOKUP($G984,all_tags[area],1,FALSE),""),
IFERROR(VLOOKUP($H984,all_tags[area],1,FALSE),""),
IFERROR(VLOOKUP($I984,all_tags[area],1,FALSE),""),
IFERROR(VLOOKUP($J984,all_tags[area],1,FALSE),""),
IFERROR(VLOOKUP($K984,all_tags[area],1,FALSE),""),
IFERROR(VLOOKUP($L984,all_tags[area],1,FALSE),""),
IFERROR(VLOOKUP($M984,all_tags[area],1,FALSE),""),
IFERROR(VLOOKUP($N984,all_tags[area],1,FALSE),""),
IFERROR(VLOOKUP($O984,all_tags[area],1,FALSE),"")
)</f>
        <v>development</v>
      </c>
      <c r="AJ984" s="5" t="str">
        <f>_xlfn.TEXTJOIN("#",TRUE,
IFERROR(VLOOKUP($F984,all_tags[technology],1,FALSE),""),
IFERROR(VLOOKUP($G984,all_tags[technology],1,FALSE),""),
IFERROR(VLOOKUP($H984,all_tags[technology],1,FALSE),""),
IFERROR(VLOOKUP($I984,all_tags[technology],1,FALSE),""),
IFERROR(VLOOKUP($J984,all_tags[technology],1,FALSE),""),
IFERROR(VLOOKUP($K984,all_tags[technology],1,FALSE),""),
IFERROR(VLOOKUP($L984,all_tags[technology],1,FALSE),""),
IFERROR(VLOOKUP($M984,all_tags[technology],1,FALSE),""),
IFERROR(VLOOKUP($N984,all_tags[technology],1,FALSE),""),
IFERROR(VLOOKUP($O984,all_tags[technology],1,FALSE),"")
)</f>
        <v>generative#svg</v>
      </c>
      <c r="AK984" s="5" t="str">
        <f>_xlfn.TEXTJOIN("#",TRUE,
IFERROR(VLOOKUP($F984,all_tags[other],1,FALSE),""),
IFERROR(VLOOKUP($G984,all_tags[other],1,FALSE),""),
IFERROR(VLOOKUP($H984,all_tags[other],1,FALSE),""),
IFERROR(VLOOKUP($I984,all_tags[other],1,FALSE),""),
IFERROR(VLOOKUP($J984,all_tags[other],1,FALSE),""),
IFERROR(VLOOKUP($K984,all_tags[other],1,FALSE),""),
IFERROR(VLOOKUP($L984,all_tags[other],1,FALSE),""),
IFERROR(VLOOKUP($M984,all_tags[other],1,FALSE),""),
IFERROR(VLOOKUP($N984,all_tags[other],1,FALSE),""),
IFERROR(VLOOKUP($O984,all_tags[other],1,FALSE),"")
)</f>
        <v/>
      </c>
      <c r="AL984" t="str">
        <f t="shared" si="15"/>
        <v>post;visual;data-viz;technology;development;generative;svg</v>
      </c>
    </row>
    <row r="985" spans="1:38" x14ac:dyDescent="0.25">
      <c r="A985" t="str">
        <f>source_data[[#This Row],[link_id]]</f>
        <v>L01975</v>
      </c>
      <c r="B985" t="str">
        <f>source_data[[#This Row],[link]]</f>
        <v>https://dataliteracy.com/how-to-make-a-beeswarm-plot-in-rawgraphs/</v>
      </c>
      <c r="C985" t="str">
        <f>source_data[[#This Row],[article_title]]</f>
        <v>How to Make a Beeswarm Plot in RAWGraphs and Then Edit in PowerPoint</v>
      </c>
      <c r="D985" t="str">
        <f>source_data[[#This Row],[concatenate]]</f>
        <v>post;how-to;technique;method;chart</v>
      </c>
      <c r="E985">
        <f>source_data[[#This Row],[tag_count]]</f>
        <v>5</v>
      </c>
      <c r="F985" t="str" cm="1">
        <f t="array" ref="F985:J985">_xlfn.TEXTSPLIT(Table5[[#This Row],[concatenate]],";")</f>
        <v>post</v>
      </c>
      <c r="G985" t="str">
        <v>how-to</v>
      </c>
      <c r="H985" t="str">
        <v>technique</v>
      </c>
      <c r="I985" t="str">
        <v>method</v>
      </c>
      <c r="J985" t="str">
        <v>chart</v>
      </c>
      <c r="Q985">
        <f>IF(ISBLANK(F985),-1,COUNTIF(all_tags[],F985)-COUNTIF(all_tags[category],F985))</f>
        <v>1</v>
      </c>
      <c r="R985">
        <f>IF(ISBLANK(G985),-1,COUNTIF(all_tags[],G985)-COUNTIF(all_tags[category],G985))</f>
        <v>1</v>
      </c>
      <c r="S985">
        <f>IF(ISBLANK(H985),-1,COUNTIF(all_tags[],H985)-COUNTIF(all_tags[category],H985))</f>
        <v>1</v>
      </c>
      <c r="T985">
        <f>IF(ISBLANK(I985),-1,COUNTIF(all_tags[],I985)-COUNTIF(all_tags[category],I985))</f>
        <v>1</v>
      </c>
      <c r="U985">
        <f>IF(ISBLANK(J985),-1,COUNTIF(all_tags[],J985)-COUNTIF(all_tags[category],J985))</f>
        <v>1</v>
      </c>
      <c r="V985">
        <f>IF(ISBLANK(K985),-1,COUNTIF(all_tags[],K985)-COUNTIF(all_tags[category],K985))</f>
        <v>-1</v>
      </c>
      <c r="W985">
        <f>IF(ISBLANK(L985),-1,COUNTIF(all_tags[],L985)-COUNTIF(all_tags[category],L985))</f>
        <v>-1</v>
      </c>
      <c r="X985">
        <f>IF(ISBLANK(M985),-1,COUNTIF(all_tags[],M985)-COUNTIF(all_tags[category],M985))</f>
        <v>-1</v>
      </c>
      <c r="Y985">
        <f>IF(ISBLANK(N985),-1,COUNTIF(all_tags[],N985)-COUNTIF(all_tags[category],N985))</f>
        <v>-1</v>
      </c>
      <c r="Z985">
        <f>IF(ISBLANK(O985),-1,COUNTIF(all_tags[],O985)-COUNTIF(all_tags[category],O985))</f>
        <v>-1</v>
      </c>
      <c r="AB985" t="str">
        <f>Table5[[#This Row],[link_id]]</f>
        <v>L01975</v>
      </c>
      <c r="AC985" s="5" t="str">
        <f>_xlfn.TEXTJOIN("#",TRUE,
IFERROR(VLOOKUP($F985,all_tags[format],1,FALSE),""),
IFERROR(VLOOKUP($G985,all_tags[format],1,FALSE),""),
IFERROR(VLOOKUP($H985,all_tags[format],1,FALSE),""),
IFERROR(VLOOKUP($I985,all_tags[format],1,FALSE),""),
IFERROR(VLOOKUP($J985,all_tags[format],1,FALSE),""),
IFERROR(VLOOKUP($K985,all_tags[format],1,FALSE),""),
IFERROR(VLOOKUP($L985,all_tags[format],1,FALSE),""),
IFERROR(VLOOKUP($M985,all_tags[format],1,FALSE),""),
IFERROR(VLOOKUP($N985,all_tags[format],1,FALSE),""),
IFERROR(VLOOKUP($O985,all_tags[format],1,FALSE),"")
)</f>
        <v>post</v>
      </c>
      <c r="AD985" s="5" t="str">
        <f>_xlfn.TEXTJOIN("#",TRUE,
IFERROR(VLOOKUP($F985,all_tags[type],1,FALSE),""),
IFERROR(VLOOKUP($G985,all_tags[type],1,FALSE),""),
IFERROR(VLOOKUP($H985,all_tags[type],1,FALSE),""),
IFERROR(VLOOKUP($I985,all_tags[type],1,FALSE),""),
IFERROR(VLOOKUP($J985,all_tags[type],1,FALSE),""),
IFERROR(VLOOKUP($K985,all_tags[type],1,FALSE),""),
IFERROR(VLOOKUP($L985,all_tags[type],1,FALSE),""),
IFERROR(VLOOKUP($M985,all_tags[type],1,FALSE),""),
IFERROR(VLOOKUP($N985,all_tags[type],1,FALSE),""),
IFERROR(VLOOKUP($O985,all_tags[type],1,FALSE),"")
)</f>
        <v>how-to</v>
      </c>
      <c r="AE985" s="5" t="str">
        <f>_xlfn.TEXTJOIN("#",TRUE,
IFERROR(VLOOKUP($F985,all_tags[level],1,FALSE),""),
IFERROR(VLOOKUP($G985,all_tags[level],1,FALSE),""),
IFERROR(VLOOKUP($H985,all_tags[level],1,FALSE),""),
IFERROR(VLOOKUP($I985,all_tags[level],1,FALSE),""),
IFERROR(VLOOKUP($J985,all_tags[level],1,FALSE),""),
IFERROR(VLOOKUP($K985,all_tags[level],1,FALSE),""),
IFERROR(VLOOKUP($L985,all_tags[level],1,FALSE),""),
IFERROR(VLOOKUP($M985,all_tags[level],1,FALSE),""),
IFERROR(VLOOKUP($N985,all_tags[level],1,FALSE),""),
IFERROR(VLOOKUP($O985,all_tags[level],1,FALSE),"")
)</f>
        <v/>
      </c>
      <c r="AF985" s="5" t="str">
        <f>_xlfn.TEXTJOIN("#",TRUE,
IFERROR(VLOOKUP($F985,all_tags[style],1,FALSE),""),
IFERROR(VLOOKUP($G985,all_tags[style],1,FALSE),""),
IFERROR(VLOOKUP($H985,all_tags[style],1,FALSE),""),
IFERROR(VLOOKUP($I985,all_tags[style],1,FALSE),""),
IFERROR(VLOOKUP($J985,all_tags[style],1,FALSE),""),
IFERROR(VLOOKUP($K985,all_tags[style],1,FALSE),""),
IFERROR(VLOOKUP($L985,all_tags[style],1,FALSE),""),
IFERROR(VLOOKUP($M985,all_tags[style],1,FALSE),""),
IFERROR(VLOOKUP($N985,all_tags[style],1,FALSE),""),
IFERROR(VLOOKUP($O985,all_tags[style],1,FALSE),"")
)</f>
        <v/>
      </c>
      <c r="AG985" s="5" t="str">
        <f>_xlfn.TEXTJOIN("#",TRUE,
IFERROR(VLOOKUP($F985,all_tags[theme],1,FALSE),""),
IFERROR(VLOOKUP($G985,all_tags[theme],1,FALSE),""),
IFERROR(VLOOKUP($H985,all_tags[theme],1,FALSE),""),
IFERROR(VLOOKUP($I985,all_tags[theme],1,FALSE),""),
IFERROR(VLOOKUP($J985,all_tags[theme],1,FALSE),""),
IFERROR(VLOOKUP($K985,all_tags[theme],1,FALSE),""),
IFERROR(VLOOKUP($L985,all_tags[theme],1,FALSE),""),
IFERROR(VLOOKUP($M985,all_tags[theme],1,FALSE),""),
IFERROR(VLOOKUP($N985,all_tags[theme],1,FALSE),""),
IFERROR(VLOOKUP($O985,all_tags[theme],1,FALSE),"")
)</f>
        <v/>
      </c>
      <c r="AH985" s="5" t="str">
        <f>_xlfn.TEXTJOIN("#",TRUE,
IFERROR(VLOOKUP($F985,all_tags[topic],1,FALSE),""),
IFERROR(VLOOKUP($G985,all_tags[topic],1,FALSE),""),
IFERROR(VLOOKUP($H985,all_tags[topic],1,FALSE),""),
IFERROR(VLOOKUP($I985,all_tags[topic],1,FALSE),""),
IFERROR(VLOOKUP($J985,all_tags[topic],1,FALSE),""),
IFERROR(VLOOKUP($K985,all_tags[topic],1,FALSE),""),
IFERROR(VLOOKUP($L985,all_tags[topic],1,FALSE),""),
IFERROR(VLOOKUP($M985,all_tags[topic],1,FALSE),""),
IFERROR(VLOOKUP($N985,all_tags[topic],1,FALSE),""),
IFERROR(VLOOKUP($O985,all_tags[topic],1,FALSE),"")
)</f>
        <v>technique#method</v>
      </c>
      <c r="AI985" s="5" t="str">
        <f>_xlfn.TEXTJOIN("#",TRUE,
IFERROR(VLOOKUP($F985,all_tags[area],1,FALSE),""),
IFERROR(VLOOKUP($G985,all_tags[area],1,FALSE),""),
IFERROR(VLOOKUP($H985,all_tags[area],1,FALSE),""),
IFERROR(VLOOKUP($I985,all_tags[area],1,FALSE),""),
IFERROR(VLOOKUP($J985,all_tags[area],1,FALSE),""),
IFERROR(VLOOKUP($K985,all_tags[area],1,FALSE),""),
IFERROR(VLOOKUP($L985,all_tags[area],1,FALSE),""),
IFERROR(VLOOKUP($M985,all_tags[area],1,FALSE),""),
IFERROR(VLOOKUP($N985,all_tags[area],1,FALSE),""),
IFERROR(VLOOKUP($O985,all_tags[area],1,FALSE),"")
)</f>
        <v>chart</v>
      </c>
      <c r="AJ985" s="5" t="str">
        <f>_xlfn.TEXTJOIN("#",TRUE,
IFERROR(VLOOKUP($F985,all_tags[technology],1,FALSE),""),
IFERROR(VLOOKUP($G985,all_tags[technology],1,FALSE),""),
IFERROR(VLOOKUP($H985,all_tags[technology],1,FALSE),""),
IFERROR(VLOOKUP($I985,all_tags[technology],1,FALSE),""),
IFERROR(VLOOKUP($J985,all_tags[technology],1,FALSE),""),
IFERROR(VLOOKUP($K985,all_tags[technology],1,FALSE),""),
IFERROR(VLOOKUP($L985,all_tags[technology],1,FALSE),""),
IFERROR(VLOOKUP($M985,all_tags[technology],1,FALSE),""),
IFERROR(VLOOKUP($N985,all_tags[technology],1,FALSE),""),
IFERROR(VLOOKUP($O985,all_tags[technology],1,FALSE),"")
)</f>
        <v/>
      </c>
      <c r="AK985" s="5" t="str">
        <f>_xlfn.TEXTJOIN("#",TRUE,
IFERROR(VLOOKUP($F985,all_tags[other],1,FALSE),""),
IFERROR(VLOOKUP($G985,all_tags[other],1,FALSE),""),
IFERROR(VLOOKUP($H985,all_tags[other],1,FALSE),""),
IFERROR(VLOOKUP($I985,all_tags[other],1,FALSE),""),
IFERROR(VLOOKUP($J985,all_tags[other],1,FALSE),""),
IFERROR(VLOOKUP($K985,all_tags[other],1,FALSE),""),
IFERROR(VLOOKUP($L985,all_tags[other],1,FALSE),""),
IFERROR(VLOOKUP($M985,all_tags[other],1,FALSE),""),
IFERROR(VLOOKUP($N985,all_tags[other],1,FALSE),""),
IFERROR(VLOOKUP($O985,all_tags[other],1,FALSE),"")
)</f>
        <v/>
      </c>
      <c r="AL985" t="str">
        <f t="shared" si="15"/>
        <v>post;how-to;technique;method;chart</v>
      </c>
    </row>
    <row r="986" spans="1:38" x14ac:dyDescent="0.25">
      <c r="A986" t="str">
        <f>source_data[[#This Row],[link_id]]</f>
        <v>L01977</v>
      </c>
      <c r="B986" t="str">
        <f>source_data[[#This Row],[link]]</f>
        <v>https://d3gt.com/</v>
      </c>
      <c r="C986" t="str">
        <f>source_data[[#This Row],[article_title]]</f>
        <v>D3 Graph Theory</v>
      </c>
      <c r="D986" t="str">
        <f>source_data[[#This Row],[concatenate]]</f>
        <v>site;interactive;fundamentals;technology;graph;d3js</v>
      </c>
      <c r="E986">
        <f>source_data[[#This Row],[tag_count]]</f>
        <v>5</v>
      </c>
      <c r="F986" t="str" cm="1">
        <f t="array" ref="F986:K986">_xlfn.TEXTSPLIT(Table5[[#This Row],[concatenate]],";")</f>
        <v>site</v>
      </c>
      <c r="G986" t="str">
        <v>interactive</v>
      </c>
      <c r="H986" t="str">
        <v>fundamentals</v>
      </c>
      <c r="I986" t="str">
        <v>technology</v>
      </c>
      <c r="J986" t="str">
        <v>graph</v>
      </c>
      <c r="K986" t="str">
        <v>d3js</v>
      </c>
      <c r="Q986">
        <f>IF(ISBLANK(F986),-1,COUNTIF(all_tags[],F986)-COUNTIF(all_tags[category],F986))</f>
        <v>1</v>
      </c>
      <c r="R986">
        <f>IF(ISBLANK(G986),-1,COUNTIF(all_tags[],G986)-COUNTIF(all_tags[category],G986))</f>
        <v>1</v>
      </c>
      <c r="S986">
        <f>IF(ISBLANK(H986),-1,COUNTIF(all_tags[],H986)-COUNTIF(all_tags[category],H986))</f>
        <v>1</v>
      </c>
      <c r="T986">
        <f>IF(ISBLANK(I986),-1,COUNTIF(all_tags[],I986)-COUNTIF(all_tags[category],I986))</f>
        <v>1</v>
      </c>
      <c r="U986">
        <f>IF(ISBLANK(J986),-1,COUNTIF(all_tags[],J986)-COUNTIF(all_tags[category],J986))</f>
        <v>1</v>
      </c>
      <c r="V986">
        <f>IF(ISBLANK(K986),-1,COUNTIF(all_tags[],K986)-COUNTIF(all_tags[category],K986))</f>
        <v>1</v>
      </c>
      <c r="W986">
        <f>IF(ISBLANK(L986),-1,COUNTIF(all_tags[],L986)-COUNTIF(all_tags[category],L986))</f>
        <v>-1</v>
      </c>
      <c r="X986">
        <f>IF(ISBLANK(M986),-1,COUNTIF(all_tags[],M986)-COUNTIF(all_tags[category],M986))</f>
        <v>-1</v>
      </c>
      <c r="Y986">
        <f>IF(ISBLANK(N986),-1,COUNTIF(all_tags[],N986)-COUNTIF(all_tags[category],N986))</f>
        <v>-1</v>
      </c>
      <c r="Z986">
        <f>IF(ISBLANK(O986),-1,COUNTIF(all_tags[],O986)-COUNTIF(all_tags[category],O986))</f>
        <v>-1</v>
      </c>
      <c r="AB986" t="str">
        <f>Table5[[#This Row],[link_id]]</f>
        <v>L01977</v>
      </c>
      <c r="AC986" s="5" t="str">
        <f>_xlfn.TEXTJOIN("#",TRUE,
IFERROR(VLOOKUP($F986,all_tags[format],1,FALSE),""),
IFERROR(VLOOKUP($G986,all_tags[format],1,FALSE),""),
IFERROR(VLOOKUP($H986,all_tags[format],1,FALSE),""),
IFERROR(VLOOKUP($I986,all_tags[format],1,FALSE),""),
IFERROR(VLOOKUP($J986,all_tags[format],1,FALSE),""),
IFERROR(VLOOKUP($K986,all_tags[format],1,FALSE),""),
IFERROR(VLOOKUP($L986,all_tags[format],1,FALSE),""),
IFERROR(VLOOKUP($M986,all_tags[format],1,FALSE),""),
IFERROR(VLOOKUP($N986,all_tags[format],1,FALSE),""),
IFERROR(VLOOKUP($O986,all_tags[format],1,FALSE),"")
)</f>
        <v>site#interactive</v>
      </c>
      <c r="AD986" s="5" t="str">
        <f>_xlfn.TEXTJOIN("#",TRUE,
IFERROR(VLOOKUP($F986,all_tags[type],1,FALSE),""),
IFERROR(VLOOKUP($G986,all_tags[type],1,FALSE),""),
IFERROR(VLOOKUP($H986,all_tags[type],1,FALSE),""),
IFERROR(VLOOKUP($I986,all_tags[type],1,FALSE),""),
IFERROR(VLOOKUP($J986,all_tags[type],1,FALSE),""),
IFERROR(VLOOKUP($K986,all_tags[type],1,FALSE),""),
IFERROR(VLOOKUP($L986,all_tags[type],1,FALSE),""),
IFERROR(VLOOKUP($M986,all_tags[type],1,FALSE),""),
IFERROR(VLOOKUP($N986,all_tags[type],1,FALSE),""),
IFERROR(VLOOKUP($O986,all_tags[type],1,FALSE),"")
)</f>
        <v/>
      </c>
      <c r="AE986" s="5" t="str">
        <f>_xlfn.TEXTJOIN("#",TRUE,
IFERROR(VLOOKUP($F986,all_tags[level],1,FALSE),""),
IFERROR(VLOOKUP($G986,all_tags[level],1,FALSE),""),
IFERROR(VLOOKUP($H986,all_tags[level],1,FALSE),""),
IFERROR(VLOOKUP($I986,all_tags[level],1,FALSE),""),
IFERROR(VLOOKUP($J986,all_tags[level],1,FALSE),""),
IFERROR(VLOOKUP($K986,all_tags[level],1,FALSE),""),
IFERROR(VLOOKUP($L986,all_tags[level],1,FALSE),""),
IFERROR(VLOOKUP($M986,all_tags[level],1,FALSE),""),
IFERROR(VLOOKUP($N986,all_tags[level],1,FALSE),""),
IFERROR(VLOOKUP($O986,all_tags[level],1,FALSE),"")
)</f>
        <v>fundamentals</v>
      </c>
      <c r="AF986" s="5" t="str">
        <f>_xlfn.TEXTJOIN("#",TRUE,
IFERROR(VLOOKUP($F986,all_tags[style],1,FALSE),""),
IFERROR(VLOOKUP($G986,all_tags[style],1,FALSE),""),
IFERROR(VLOOKUP($H986,all_tags[style],1,FALSE),""),
IFERROR(VLOOKUP($I986,all_tags[style],1,FALSE),""),
IFERROR(VLOOKUP($J986,all_tags[style],1,FALSE),""),
IFERROR(VLOOKUP($K986,all_tags[style],1,FALSE),""),
IFERROR(VLOOKUP($L986,all_tags[style],1,FALSE),""),
IFERROR(VLOOKUP($M986,all_tags[style],1,FALSE),""),
IFERROR(VLOOKUP($N986,all_tags[style],1,FALSE),""),
IFERROR(VLOOKUP($O986,all_tags[style],1,FALSE),"")
)</f>
        <v/>
      </c>
      <c r="AG986" s="5" t="str">
        <f>_xlfn.TEXTJOIN("#",TRUE,
IFERROR(VLOOKUP($F986,all_tags[theme],1,FALSE),""),
IFERROR(VLOOKUP($G986,all_tags[theme],1,FALSE),""),
IFERROR(VLOOKUP($H986,all_tags[theme],1,FALSE),""),
IFERROR(VLOOKUP($I986,all_tags[theme],1,FALSE),""),
IFERROR(VLOOKUP($J986,all_tags[theme],1,FALSE),""),
IFERROR(VLOOKUP($K986,all_tags[theme],1,FALSE),""),
IFERROR(VLOOKUP($L986,all_tags[theme],1,FALSE),""),
IFERROR(VLOOKUP($M986,all_tags[theme],1,FALSE),""),
IFERROR(VLOOKUP($N986,all_tags[theme],1,FALSE),""),
IFERROR(VLOOKUP($O986,all_tags[theme],1,FALSE),"")
)</f>
        <v/>
      </c>
      <c r="AH986" s="5" t="str">
        <f>_xlfn.TEXTJOIN("#",TRUE,
IFERROR(VLOOKUP($F986,all_tags[topic],1,FALSE),""),
IFERROR(VLOOKUP($G986,all_tags[topic],1,FALSE),""),
IFERROR(VLOOKUP($H986,all_tags[topic],1,FALSE),""),
IFERROR(VLOOKUP($I986,all_tags[topic],1,FALSE),""),
IFERROR(VLOOKUP($J986,all_tags[topic],1,FALSE),""),
IFERROR(VLOOKUP($K986,all_tags[topic],1,FALSE),""),
IFERROR(VLOOKUP($L986,all_tags[topic],1,FALSE),""),
IFERROR(VLOOKUP($M986,all_tags[topic],1,FALSE),""),
IFERROR(VLOOKUP($N986,all_tags[topic],1,FALSE),""),
IFERROR(VLOOKUP($O986,all_tags[topic],1,FALSE),"")
)</f>
        <v>technology</v>
      </c>
      <c r="AI986" s="5" t="str">
        <f>_xlfn.TEXTJOIN("#",TRUE,
IFERROR(VLOOKUP($F986,all_tags[area],1,FALSE),""),
IFERROR(VLOOKUP($G986,all_tags[area],1,FALSE),""),
IFERROR(VLOOKUP($H986,all_tags[area],1,FALSE),""),
IFERROR(VLOOKUP($I986,all_tags[area],1,FALSE),""),
IFERROR(VLOOKUP($J986,all_tags[area],1,FALSE),""),
IFERROR(VLOOKUP($K986,all_tags[area],1,FALSE),""),
IFERROR(VLOOKUP($L986,all_tags[area],1,FALSE),""),
IFERROR(VLOOKUP($M986,all_tags[area],1,FALSE),""),
IFERROR(VLOOKUP($N986,all_tags[area],1,FALSE),""),
IFERROR(VLOOKUP($O986,all_tags[area],1,FALSE),"")
)</f>
        <v>graph</v>
      </c>
      <c r="AJ986" s="5" t="str">
        <f>_xlfn.TEXTJOIN("#",TRUE,
IFERROR(VLOOKUP($F986,all_tags[technology],1,FALSE),""),
IFERROR(VLOOKUP($G986,all_tags[technology],1,FALSE),""),
IFERROR(VLOOKUP($H986,all_tags[technology],1,FALSE),""),
IFERROR(VLOOKUP($I986,all_tags[technology],1,FALSE),""),
IFERROR(VLOOKUP($J986,all_tags[technology],1,FALSE),""),
IFERROR(VLOOKUP($K986,all_tags[technology],1,FALSE),""),
IFERROR(VLOOKUP($L986,all_tags[technology],1,FALSE),""),
IFERROR(VLOOKUP($M986,all_tags[technology],1,FALSE),""),
IFERROR(VLOOKUP($N986,all_tags[technology],1,FALSE),""),
IFERROR(VLOOKUP($O986,all_tags[technology],1,FALSE),"")
)</f>
        <v>d3js</v>
      </c>
      <c r="AK986" s="5" t="str">
        <f>_xlfn.TEXTJOIN("#",TRUE,
IFERROR(VLOOKUP($F986,all_tags[other],1,FALSE),""),
IFERROR(VLOOKUP($G986,all_tags[other],1,FALSE),""),
IFERROR(VLOOKUP($H986,all_tags[other],1,FALSE),""),
IFERROR(VLOOKUP($I986,all_tags[other],1,FALSE),""),
IFERROR(VLOOKUP($J986,all_tags[other],1,FALSE),""),
IFERROR(VLOOKUP($K986,all_tags[other],1,FALSE),""),
IFERROR(VLOOKUP($L986,all_tags[other],1,FALSE),""),
IFERROR(VLOOKUP($M986,all_tags[other],1,FALSE),""),
IFERROR(VLOOKUP($N986,all_tags[other],1,FALSE),""),
IFERROR(VLOOKUP($O986,all_tags[other],1,FALSE),"")
)</f>
        <v/>
      </c>
      <c r="AL986" t="str">
        <f t="shared" si="15"/>
        <v>site;interactive;fundamentals;technology;graph;d3js</v>
      </c>
    </row>
    <row r="987" spans="1:38" ht="30" x14ac:dyDescent="0.25">
      <c r="A987" t="str">
        <f>source_data[[#This Row],[link_id]]</f>
        <v>L01986</v>
      </c>
      <c r="B987" t="str">
        <f>source_data[[#This Row],[link]]</f>
        <v>https://aws.amazon.com/blogs/machine-learning/deeplearning-ai-coursera-and-aws-launch-the-new-practical-data-science-specialization-with-amazon-sagemaker/</v>
      </c>
      <c r="C987" t="str">
        <f>source_data[[#This Row],[article_title]]</f>
        <v>DeepLearning.AI, Coursera, and AWS launch the new Practical Data Science Specialization with Amazon SageMaker</v>
      </c>
      <c r="D987" t="str">
        <f>source_data[[#This Row],[concatenate]]</f>
        <v>course;tutorial;certification;ml</v>
      </c>
      <c r="E987">
        <f>source_data[[#This Row],[tag_count]]</f>
        <v>4</v>
      </c>
      <c r="F987" t="str" cm="1">
        <f t="array" ref="F987:I987">_xlfn.TEXTSPLIT(Table5[[#This Row],[concatenate]],";")</f>
        <v>course</v>
      </c>
      <c r="G987" t="str">
        <v>tutorial</v>
      </c>
      <c r="H987" t="str">
        <v>certification</v>
      </c>
      <c r="I987" t="str">
        <v>ml</v>
      </c>
      <c r="Q987">
        <f>IF(ISBLANK(F987),-1,COUNTIF(all_tags[],F987)-COUNTIF(all_tags[category],F987))</f>
        <v>1</v>
      </c>
      <c r="R987">
        <f>IF(ISBLANK(G987),-1,COUNTIF(all_tags[],G987)-COUNTIF(all_tags[category],G987))</f>
        <v>1</v>
      </c>
      <c r="S987">
        <f>IF(ISBLANK(H987),-1,COUNTIF(all_tags[],H987)-COUNTIF(all_tags[category],H987))</f>
        <v>1</v>
      </c>
      <c r="T987">
        <f>IF(ISBLANK(I987),-1,COUNTIF(all_tags[],I987)-COUNTIF(all_tags[category],I987))</f>
        <v>1</v>
      </c>
      <c r="U987">
        <f>IF(ISBLANK(J987),-1,COUNTIF(all_tags[],J987)-COUNTIF(all_tags[category],J987))</f>
        <v>-1</v>
      </c>
      <c r="V987">
        <f>IF(ISBLANK(K987),-1,COUNTIF(all_tags[],K987)-COUNTIF(all_tags[category],K987))</f>
        <v>-1</v>
      </c>
      <c r="W987">
        <f>IF(ISBLANK(L987),-1,COUNTIF(all_tags[],L987)-COUNTIF(all_tags[category],L987))</f>
        <v>-1</v>
      </c>
      <c r="X987">
        <f>IF(ISBLANK(M987),-1,COUNTIF(all_tags[],M987)-COUNTIF(all_tags[category],M987))</f>
        <v>-1</v>
      </c>
      <c r="Y987">
        <f>IF(ISBLANK(N987),-1,COUNTIF(all_tags[],N987)-COUNTIF(all_tags[category],N987))</f>
        <v>-1</v>
      </c>
      <c r="Z987">
        <f>IF(ISBLANK(O987),-1,COUNTIF(all_tags[],O987)-COUNTIF(all_tags[category],O987))</f>
        <v>-1</v>
      </c>
      <c r="AB987" t="str">
        <f>Table5[[#This Row],[link_id]]</f>
        <v>L01986</v>
      </c>
      <c r="AC987" s="5" t="str">
        <f>_xlfn.TEXTJOIN("#",TRUE,
IFERROR(VLOOKUP($F987,all_tags[format],1,FALSE),""),
IFERROR(VLOOKUP($G987,all_tags[format],1,FALSE),""),
IFERROR(VLOOKUP($H987,all_tags[format],1,FALSE),""),
IFERROR(VLOOKUP($I987,all_tags[format],1,FALSE),""),
IFERROR(VLOOKUP($J987,all_tags[format],1,FALSE),""),
IFERROR(VLOOKUP($K987,all_tags[format],1,FALSE),""),
IFERROR(VLOOKUP($L987,all_tags[format],1,FALSE),""),
IFERROR(VLOOKUP($M987,all_tags[format],1,FALSE),""),
IFERROR(VLOOKUP($N987,all_tags[format],1,FALSE),""),
IFERROR(VLOOKUP($O987,all_tags[format],1,FALSE),"")
)</f>
        <v>course</v>
      </c>
      <c r="AD987" s="5" t="str">
        <f>_xlfn.TEXTJOIN("#",TRUE,
IFERROR(VLOOKUP($F987,all_tags[type],1,FALSE),""),
IFERROR(VLOOKUP($G987,all_tags[type],1,FALSE),""),
IFERROR(VLOOKUP($H987,all_tags[type],1,FALSE),""),
IFERROR(VLOOKUP($I987,all_tags[type],1,FALSE),""),
IFERROR(VLOOKUP($J987,all_tags[type],1,FALSE),""),
IFERROR(VLOOKUP($K987,all_tags[type],1,FALSE),""),
IFERROR(VLOOKUP($L987,all_tags[type],1,FALSE),""),
IFERROR(VLOOKUP($M987,all_tags[type],1,FALSE),""),
IFERROR(VLOOKUP($N987,all_tags[type],1,FALSE),""),
IFERROR(VLOOKUP($O987,all_tags[type],1,FALSE),"")
)</f>
        <v>tutorial#certification</v>
      </c>
      <c r="AE987" s="5" t="str">
        <f>_xlfn.TEXTJOIN("#",TRUE,
IFERROR(VLOOKUP($F987,all_tags[level],1,FALSE),""),
IFERROR(VLOOKUP($G987,all_tags[level],1,FALSE),""),
IFERROR(VLOOKUP($H987,all_tags[level],1,FALSE),""),
IFERROR(VLOOKUP($I987,all_tags[level],1,FALSE),""),
IFERROR(VLOOKUP($J987,all_tags[level],1,FALSE),""),
IFERROR(VLOOKUP($K987,all_tags[level],1,FALSE),""),
IFERROR(VLOOKUP($L987,all_tags[level],1,FALSE),""),
IFERROR(VLOOKUP($M987,all_tags[level],1,FALSE),""),
IFERROR(VLOOKUP($N987,all_tags[level],1,FALSE),""),
IFERROR(VLOOKUP($O987,all_tags[level],1,FALSE),"")
)</f>
        <v/>
      </c>
      <c r="AF987" s="5" t="str">
        <f>_xlfn.TEXTJOIN("#",TRUE,
IFERROR(VLOOKUP($F987,all_tags[style],1,FALSE),""),
IFERROR(VLOOKUP($G987,all_tags[style],1,FALSE),""),
IFERROR(VLOOKUP($H987,all_tags[style],1,FALSE),""),
IFERROR(VLOOKUP($I987,all_tags[style],1,FALSE),""),
IFERROR(VLOOKUP($J987,all_tags[style],1,FALSE),""),
IFERROR(VLOOKUP($K987,all_tags[style],1,FALSE),""),
IFERROR(VLOOKUP($L987,all_tags[style],1,FALSE),""),
IFERROR(VLOOKUP($M987,all_tags[style],1,FALSE),""),
IFERROR(VLOOKUP($N987,all_tags[style],1,FALSE),""),
IFERROR(VLOOKUP($O987,all_tags[style],1,FALSE),"")
)</f>
        <v/>
      </c>
      <c r="AG987" s="5" t="str">
        <f>_xlfn.TEXTJOIN("#",TRUE,
IFERROR(VLOOKUP($F987,all_tags[theme],1,FALSE),""),
IFERROR(VLOOKUP($G987,all_tags[theme],1,FALSE),""),
IFERROR(VLOOKUP($H987,all_tags[theme],1,FALSE),""),
IFERROR(VLOOKUP($I987,all_tags[theme],1,FALSE),""),
IFERROR(VLOOKUP($J987,all_tags[theme],1,FALSE),""),
IFERROR(VLOOKUP($K987,all_tags[theme],1,FALSE),""),
IFERROR(VLOOKUP($L987,all_tags[theme],1,FALSE),""),
IFERROR(VLOOKUP($M987,all_tags[theme],1,FALSE),""),
IFERROR(VLOOKUP($N987,all_tags[theme],1,FALSE),""),
IFERROR(VLOOKUP($O987,all_tags[theme],1,FALSE),"")
)</f>
        <v/>
      </c>
      <c r="AH987" s="5" t="str">
        <f>_xlfn.TEXTJOIN("#",TRUE,
IFERROR(VLOOKUP($F987,all_tags[topic],1,FALSE),""),
IFERROR(VLOOKUP($G987,all_tags[topic],1,FALSE),""),
IFERROR(VLOOKUP($H987,all_tags[topic],1,FALSE),""),
IFERROR(VLOOKUP($I987,all_tags[topic],1,FALSE),""),
IFERROR(VLOOKUP($J987,all_tags[topic],1,FALSE),""),
IFERROR(VLOOKUP($K987,all_tags[topic],1,FALSE),""),
IFERROR(VLOOKUP($L987,all_tags[topic],1,FALSE),""),
IFERROR(VLOOKUP($M987,all_tags[topic],1,FALSE),""),
IFERROR(VLOOKUP($N987,all_tags[topic],1,FALSE),""),
IFERROR(VLOOKUP($O987,all_tags[topic],1,FALSE),"")
)</f>
        <v/>
      </c>
      <c r="AI987" s="5" t="str">
        <f>_xlfn.TEXTJOIN("#",TRUE,
IFERROR(VLOOKUP($F987,all_tags[area],1,FALSE),""),
IFERROR(VLOOKUP($G987,all_tags[area],1,FALSE),""),
IFERROR(VLOOKUP($H987,all_tags[area],1,FALSE),""),
IFERROR(VLOOKUP($I987,all_tags[area],1,FALSE),""),
IFERROR(VLOOKUP($J987,all_tags[area],1,FALSE),""),
IFERROR(VLOOKUP($K987,all_tags[area],1,FALSE),""),
IFERROR(VLOOKUP($L987,all_tags[area],1,FALSE),""),
IFERROR(VLOOKUP($M987,all_tags[area],1,FALSE),""),
IFERROR(VLOOKUP($N987,all_tags[area],1,FALSE),""),
IFERROR(VLOOKUP($O987,all_tags[area],1,FALSE),"")
)</f>
        <v>ml</v>
      </c>
      <c r="AJ987" s="5" t="str">
        <f>_xlfn.TEXTJOIN("#",TRUE,
IFERROR(VLOOKUP($F987,all_tags[technology],1,FALSE),""),
IFERROR(VLOOKUP($G987,all_tags[technology],1,FALSE),""),
IFERROR(VLOOKUP($H987,all_tags[technology],1,FALSE),""),
IFERROR(VLOOKUP($I987,all_tags[technology],1,FALSE),""),
IFERROR(VLOOKUP($J987,all_tags[technology],1,FALSE),""),
IFERROR(VLOOKUP($K987,all_tags[technology],1,FALSE),""),
IFERROR(VLOOKUP($L987,all_tags[technology],1,FALSE),""),
IFERROR(VLOOKUP($M987,all_tags[technology],1,FALSE),""),
IFERROR(VLOOKUP($N987,all_tags[technology],1,FALSE),""),
IFERROR(VLOOKUP($O987,all_tags[technology],1,FALSE),"")
)</f>
        <v/>
      </c>
      <c r="AK987" s="5" t="str">
        <f>_xlfn.TEXTJOIN("#",TRUE,
IFERROR(VLOOKUP($F987,all_tags[other],1,FALSE),""),
IFERROR(VLOOKUP($G987,all_tags[other],1,FALSE),""),
IFERROR(VLOOKUP($H987,all_tags[other],1,FALSE),""),
IFERROR(VLOOKUP($I987,all_tags[other],1,FALSE),""),
IFERROR(VLOOKUP($J987,all_tags[other],1,FALSE),""),
IFERROR(VLOOKUP($K987,all_tags[other],1,FALSE),""),
IFERROR(VLOOKUP($L987,all_tags[other],1,FALSE),""),
IFERROR(VLOOKUP($M987,all_tags[other],1,FALSE),""),
IFERROR(VLOOKUP($N987,all_tags[other],1,FALSE),""),
IFERROR(VLOOKUP($O987,all_tags[other],1,FALSE),"")
)</f>
        <v/>
      </c>
      <c r="AL987" t="str">
        <f t="shared" si="15"/>
        <v>course;tutorial;certification;ml</v>
      </c>
    </row>
    <row r="988" spans="1:38" ht="30" x14ac:dyDescent="0.25">
      <c r="A988" t="str">
        <f>source_data[[#This Row],[link_id]]</f>
        <v>L01987</v>
      </c>
      <c r="B988" t="str">
        <f>source_data[[#This Row],[link]]</f>
        <v>https://casualr.netlify.app/posts/knowledge_distillation_post/</v>
      </c>
      <c r="C988" t="str">
        <f>source_data[[#This Row],[article_title]]</f>
        <v>Knowledge distillation with R and tensorflow</v>
      </c>
      <c r="D988" t="str">
        <f>source_data[[#This Row],[concatenate]]</f>
        <v>tutorial;method;knowledge-management;technology;ml;rstats</v>
      </c>
      <c r="E988">
        <f>source_data[[#This Row],[tag_count]]</f>
        <v>5</v>
      </c>
      <c r="F988" t="str" cm="1">
        <f t="array" ref="F988:K988">_xlfn.TEXTSPLIT(Table5[[#This Row],[concatenate]],";")</f>
        <v>tutorial</v>
      </c>
      <c r="G988" t="str">
        <v>method</v>
      </c>
      <c r="H988" t="str">
        <v>knowledge-management</v>
      </c>
      <c r="I988" t="str">
        <v>technology</v>
      </c>
      <c r="J988" t="str">
        <v>ml</v>
      </c>
      <c r="K988" t="str">
        <v>rstats</v>
      </c>
      <c r="Q988">
        <f>IF(ISBLANK(F988),-1,COUNTIF(all_tags[],F988)-COUNTIF(all_tags[category],F988))</f>
        <v>1</v>
      </c>
      <c r="R988">
        <f>IF(ISBLANK(G988),-1,COUNTIF(all_tags[],G988)-COUNTIF(all_tags[category],G988))</f>
        <v>1</v>
      </c>
      <c r="S988">
        <f>IF(ISBLANK(H988),-1,COUNTIF(all_tags[],H988)-COUNTIF(all_tags[category],H988))</f>
        <v>1</v>
      </c>
      <c r="T988">
        <f>IF(ISBLANK(I988),-1,COUNTIF(all_tags[],I988)-COUNTIF(all_tags[category],I988))</f>
        <v>1</v>
      </c>
      <c r="U988">
        <f>IF(ISBLANK(J988),-1,COUNTIF(all_tags[],J988)-COUNTIF(all_tags[category],J988))</f>
        <v>1</v>
      </c>
      <c r="V988">
        <f>IF(ISBLANK(K988),-1,COUNTIF(all_tags[],K988)-COUNTIF(all_tags[category],K988))</f>
        <v>1</v>
      </c>
      <c r="W988">
        <f>IF(ISBLANK(L988),-1,COUNTIF(all_tags[],L988)-COUNTIF(all_tags[category],L988))</f>
        <v>-1</v>
      </c>
      <c r="X988">
        <f>IF(ISBLANK(M988),-1,COUNTIF(all_tags[],M988)-COUNTIF(all_tags[category],M988))</f>
        <v>-1</v>
      </c>
      <c r="Y988">
        <f>IF(ISBLANK(N988),-1,COUNTIF(all_tags[],N988)-COUNTIF(all_tags[category],N988))</f>
        <v>-1</v>
      </c>
      <c r="Z988">
        <f>IF(ISBLANK(O988),-1,COUNTIF(all_tags[],O988)-COUNTIF(all_tags[category],O988))</f>
        <v>-1</v>
      </c>
      <c r="AB988" t="str">
        <f>Table5[[#This Row],[link_id]]</f>
        <v>L01987</v>
      </c>
      <c r="AC988" s="5" t="str">
        <f>_xlfn.TEXTJOIN("#",TRUE,
IFERROR(VLOOKUP($F988,all_tags[format],1,FALSE),""),
IFERROR(VLOOKUP($G988,all_tags[format],1,FALSE),""),
IFERROR(VLOOKUP($H988,all_tags[format],1,FALSE),""),
IFERROR(VLOOKUP($I988,all_tags[format],1,FALSE),""),
IFERROR(VLOOKUP($J988,all_tags[format],1,FALSE),""),
IFERROR(VLOOKUP($K988,all_tags[format],1,FALSE),""),
IFERROR(VLOOKUP($L988,all_tags[format],1,FALSE),""),
IFERROR(VLOOKUP($M988,all_tags[format],1,FALSE),""),
IFERROR(VLOOKUP($N988,all_tags[format],1,FALSE),""),
IFERROR(VLOOKUP($O988,all_tags[format],1,FALSE),"")
)</f>
        <v/>
      </c>
      <c r="AD988" s="5" t="str">
        <f>_xlfn.TEXTJOIN("#",TRUE,
IFERROR(VLOOKUP($F988,all_tags[type],1,FALSE),""),
IFERROR(VLOOKUP($G988,all_tags[type],1,FALSE),""),
IFERROR(VLOOKUP($H988,all_tags[type],1,FALSE),""),
IFERROR(VLOOKUP($I988,all_tags[type],1,FALSE),""),
IFERROR(VLOOKUP($J988,all_tags[type],1,FALSE),""),
IFERROR(VLOOKUP($K988,all_tags[type],1,FALSE),""),
IFERROR(VLOOKUP($L988,all_tags[type],1,FALSE),""),
IFERROR(VLOOKUP($M988,all_tags[type],1,FALSE),""),
IFERROR(VLOOKUP($N988,all_tags[type],1,FALSE),""),
IFERROR(VLOOKUP($O988,all_tags[type],1,FALSE),"")
)</f>
        <v>tutorial</v>
      </c>
      <c r="AE988" s="5" t="str">
        <f>_xlfn.TEXTJOIN("#",TRUE,
IFERROR(VLOOKUP($F988,all_tags[level],1,FALSE),""),
IFERROR(VLOOKUP($G988,all_tags[level],1,FALSE),""),
IFERROR(VLOOKUP($H988,all_tags[level],1,FALSE),""),
IFERROR(VLOOKUP($I988,all_tags[level],1,FALSE),""),
IFERROR(VLOOKUP($J988,all_tags[level],1,FALSE),""),
IFERROR(VLOOKUP($K988,all_tags[level],1,FALSE),""),
IFERROR(VLOOKUP($L988,all_tags[level],1,FALSE),""),
IFERROR(VLOOKUP($M988,all_tags[level],1,FALSE),""),
IFERROR(VLOOKUP($N988,all_tags[level],1,FALSE),""),
IFERROR(VLOOKUP($O988,all_tags[level],1,FALSE),"")
)</f>
        <v/>
      </c>
      <c r="AF988" s="5" t="str">
        <f>_xlfn.TEXTJOIN("#",TRUE,
IFERROR(VLOOKUP($F988,all_tags[style],1,FALSE),""),
IFERROR(VLOOKUP($G988,all_tags[style],1,FALSE),""),
IFERROR(VLOOKUP($H988,all_tags[style],1,FALSE),""),
IFERROR(VLOOKUP($I988,all_tags[style],1,FALSE),""),
IFERROR(VLOOKUP($J988,all_tags[style],1,FALSE),""),
IFERROR(VLOOKUP($K988,all_tags[style],1,FALSE),""),
IFERROR(VLOOKUP($L988,all_tags[style],1,FALSE),""),
IFERROR(VLOOKUP($M988,all_tags[style],1,FALSE),""),
IFERROR(VLOOKUP($N988,all_tags[style],1,FALSE),""),
IFERROR(VLOOKUP($O988,all_tags[style],1,FALSE),"")
)</f>
        <v/>
      </c>
      <c r="AG988" s="5" t="str">
        <f>_xlfn.TEXTJOIN("#",TRUE,
IFERROR(VLOOKUP($F988,all_tags[theme],1,FALSE),""),
IFERROR(VLOOKUP($G988,all_tags[theme],1,FALSE),""),
IFERROR(VLOOKUP($H988,all_tags[theme],1,FALSE),""),
IFERROR(VLOOKUP($I988,all_tags[theme],1,FALSE),""),
IFERROR(VLOOKUP($J988,all_tags[theme],1,FALSE),""),
IFERROR(VLOOKUP($K988,all_tags[theme],1,FALSE),""),
IFERROR(VLOOKUP($L988,all_tags[theme],1,FALSE),""),
IFERROR(VLOOKUP($M988,all_tags[theme],1,FALSE),""),
IFERROR(VLOOKUP($N988,all_tags[theme],1,FALSE),""),
IFERROR(VLOOKUP($O988,all_tags[theme],1,FALSE),"")
)</f>
        <v/>
      </c>
      <c r="AH988" s="5" t="str">
        <f>_xlfn.TEXTJOIN("#",TRUE,
IFERROR(VLOOKUP($F988,all_tags[topic],1,FALSE),""),
IFERROR(VLOOKUP($G988,all_tags[topic],1,FALSE),""),
IFERROR(VLOOKUP($H988,all_tags[topic],1,FALSE),""),
IFERROR(VLOOKUP($I988,all_tags[topic],1,FALSE),""),
IFERROR(VLOOKUP($J988,all_tags[topic],1,FALSE),""),
IFERROR(VLOOKUP($K988,all_tags[topic],1,FALSE),""),
IFERROR(VLOOKUP($L988,all_tags[topic],1,FALSE),""),
IFERROR(VLOOKUP($M988,all_tags[topic],1,FALSE),""),
IFERROR(VLOOKUP($N988,all_tags[topic],1,FALSE),""),
IFERROR(VLOOKUP($O988,all_tags[topic],1,FALSE),"")
)</f>
        <v>method#knowledge-management#technology</v>
      </c>
      <c r="AI988" s="5" t="str">
        <f>_xlfn.TEXTJOIN("#",TRUE,
IFERROR(VLOOKUP($F988,all_tags[area],1,FALSE),""),
IFERROR(VLOOKUP($G988,all_tags[area],1,FALSE),""),
IFERROR(VLOOKUP($H988,all_tags[area],1,FALSE),""),
IFERROR(VLOOKUP($I988,all_tags[area],1,FALSE),""),
IFERROR(VLOOKUP($J988,all_tags[area],1,FALSE),""),
IFERROR(VLOOKUP($K988,all_tags[area],1,FALSE),""),
IFERROR(VLOOKUP($L988,all_tags[area],1,FALSE),""),
IFERROR(VLOOKUP($M988,all_tags[area],1,FALSE),""),
IFERROR(VLOOKUP($N988,all_tags[area],1,FALSE),""),
IFERROR(VLOOKUP($O988,all_tags[area],1,FALSE),"")
)</f>
        <v>ml</v>
      </c>
      <c r="AJ988" s="5" t="str">
        <f>_xlfn.TEXTJOIN("#",TRUE,
IFERROR(VLOOKUP($F988,all_tags[technology],1,FALSE),""),
IFERROR(VLOOKUP($G988,all_tags[technology],1,FALSE),""),
IFERROR(VLOOKUP($H988,all_tags[technology],1,FALSE),""),
IFERROR(VLOOKUP($I988,all_tags[technology],1,FALSE),""),
IFERROR(VLOOKUP($J988,all_tags[technology],1,FALSE),""),
IFERROR(VLOOKUP($K988,all_tags[technology],1,FALSE),""),
IFERROR(VLOOKUP($L988,all_tags[technology],1,FALSE),""),
IFERROR(VLOOKUP($M988,all_tags[technology],1,FALSE),""),
IFERROR(VLOOKUP($N988,all_tags[technology],1,FALSE),""),
IFERROR(VLOOKUP($O988,all_tags[technology],1,FALSE),"")
)</f>
        <v>rstats</v>
      </c>
      <c r="AK988" s="5" t="str">
        <f>_xlfn.TEXTJOIN("#",TRUE,
IFERROR(VLOOKUP($F988,all_tags[other],1,FALSE),""),
IFERROR(VLOOKUP($G988,all_tags[other],1,FALSE),""),
IFERROR(VLOOKUP($H988,all_tags[other],1,FALSE),""),
IFERROR(VLOOKUP($I988,all_tags[other],1,FALSE),""),
IFERROR(VLOOKUP($J988,all_tags[other],1,FALSE),""),
IFERROR(VLOOKUP($K988,all_tags[other],1,FALSE),""),
IFERROR(VLOOKUP($L988,all_tags[other],1,FALSE),""),
IFERROR(VLOOKUP($M988,all_tags[other],1,FALSE),""),
IFERROR(VLOOKUP($N988,all_tags[other],1,FALSE),""),
IFERROR(VLOOKUP($O988,all_tags[other],1,FALSE),"")
)</f>
        <v/>
      </c>
      <c r="AL988" t="str">
        <f t="shared" si="15"/>
        <v>tutorial;method;knowledge-management;technology;ml;rstats</v>
      </c>
    </row>
    <row r="989" spans="1:38" x14ac:dyDescent="0.25">
      <c r="A989" t="str">
        <f>source_data[[#This Row],[link_id]]</f>
        <v>L01989</v>
      </c>
      <c r="B989" t="str">
        <f>source_data[[#This Row],[link]]</f>
        <v>https://gabors-data-analysis.com/</v>
      </c>
      <c r="C989" t="str">
        <f>source_data[[#This Row],[article_title]]</f>
        <v>Data Analysis for Business, Economics, and Policy</v>
      </c>
      <c r="D989" t="str">
        <f>source_data[[#This Row],[concatenate]]</f>
        <v>book;data-analysis</v>
      </c>
      <c r="E989">
        <f>source_data[[#This Row],[tag_count]]</f>
        <v>3</v>
      </c>
      <c r="F989" t="str" cm="1">
        <f t="array" ref="F989:G989">_xlfn.TEXTSPLIT(Table5[[#This Row],[concatenate]],";")</f>
        <v>book</v>
      </c>
      <c r="G989" t="str">
        <v>data-analysis</v>
      </c>
      <c r="Q989">
        <f>IF(ISBLANK(F989),-1,COUNTIF(all_tags[],F989)-COUNTIF(all_tags[category],F989))</f>
        <v>1</v>
      </c>
      <c r="R989">
        <f>IF(ISBLANK(G989),-1,COUNTIF(all_tags[],G989)-COUNTIF(all_tags[category],G989))</f>
        <v>1</v>
      </c>
      <c r="S989">
        <f>IF(ISBLANK(H989),-1,COUNTIF(all_tags[],H989)-COUNTIF(all_tags[category],H989))</f>
        <v>-1</v>
      </c>
      <c r="T989">
        <f>IF(ISBLANK(I989),-1,COUNTIF(all_tags[],I989)-COUNTIF(all_tags[category],I989))</f>
        <v>-1</v>
      </c>
      <c r="U989">
        <f>IF(ISBLANK(J989),-1,COUNTIF(all_tags[],J989)-COUNTIF(all_tags[category],J989))</f>
        <v>-1</v>
      </c>
      <c r="V989">
        <f>IF(ISBLANK(K989),-1,COUNTIF(all_tags[],K989)-COUNTIF(all_tags[category],K989))</f>
        <v>-1</v>
      </c>
      <c r="W989">
        <f>IF(ISBLANK(L989),-1,COUNTIF(all_tags[],L989)-COUNTIF(all_tags[category],L989))</f>
        <v>-1</v>
      </c>
      <c r="X989">
        <f>IF(ISBLANK(M989),-1,COUNTIF(all_tags[],M989)-COUNTIF(all_tags[category],M989))</f>
        <v>-1</v>
      </c>
      <c r="Y989">
        <f>IF(ISBLANK(N989),-1,COUNTIF(all_tags[],N989)-COUNTIF(all_tags[category],N989))</f>
        <v>-1</v>
      </c>
      <c r="Z989">
        <f>IF(ISBLANK(O989),-1,COUNTIF(all_tags[],O989)-COUNTIF(all_tags[category],O989))</f>
        <v>-1</v>
      </c>
      <c r="AB989" t="str">
        <f>Table5[[#This Row],[link_id]]</f>
        <v>L01989</v>
      </c>
      <c r="AC989" s="5" t="str">
        <f>_xlfn.TEXTJOIN("#",TRUE,
IFERROR(VLOOKUP($F989,all_tags[format],1,FALSE),""),
IFERROR(VLOOKUP($G989,all_tags[format],1,FALSE),""),
IFERROR(VLOOKUP($H989,all_tags[format],1,FALSE),""),
IFERROR(VLOOKUP($I989,all_tags[format],1,FALSE),""),
IFERROR(VLOOKUP($J989,all_tags[format],1,FALSE),""),
IFERROR(VLOOKUP($K989,all_tags[format],1,FALSE),""),
IFERROR(VLOOKUP($L989,all_tags[format],1,FALSE),""),
IFERROR(VLOOKUP($M989,all_tags[format],1,FALSE),""),
IFERROR(VLOOKUP($N989,all_tags[format],1,FALSE),""),
IFERROR(VLOOKUP($O989,all_tags[format],1,FALSE),"")
)</f>
        <v>book</v>
      </c>
      <c r="AD989" s="5" t="str">
        <f>_xlfn.TEXTJOIN("#",TRUE,
IFERROR(VLOOKUP($F989,all_tags[type],1,FALSE),""),
IFERROR(VLOOKUP($G989,all_tags[type],1,FALSE),""),
IFERROR(VLOOKUP($H989,all_tags[type],1,FALSE),""),
IFERROR(VLOOKUP($I989,all_tags[type],1,FALSE),""),
IFERROR(VLOOKUP($J989,all_tags[type],1,FALSE),""),
IFERROR(VLOOKUP($K989,all_tags[type],1,FALSE),""),
IFERROR(VLOOKUP($L989,all_tags[type],1,FALSE),""),
IFERROR(VLOOKUP($M989,all_tags[type],1,FALSE),""),
IFERROR(VLOOKUP($N989,all_tags[type],1,FALSE),""),
IFERROR(VLOOKUP($O989,all_tags[type],1,FALSE),"")
)</f>
        <v/>
      </c>
      <c r="AE989" s="5" t="str">
        <f>_xlfn.TEXTJOIN("#",TRUE,
IFERROR(VLOOKUP($F989,all_tags[level],1,FALSE),""),
IFERROR(VLOOKUP($G989,all_tags[level],1,FALSE),""),
IFERROR(VLOOKUP($H989,all_tags[level],1,FALSE),""),
IFERROR(VLOOKUP($I989,all_tags[level],1,FALSE),""),
IFERROR(VLOOKUP($J989,all_tags[level],1,FALSE),""),
IFERROR(VLOOKUP($K989,all_tags[level],1,FALSE),""),
IFERROR(VLOOKUP($L989,all_tags[level],1,FALSE),""),
IFERROR(VLOOKUP($M989,all_tags[level],1,FALSE),""),
IFERROR(VLOOKUP($N989,all_tags[level],1,FALSE),""),
IFERROR(VLOOKUP($O989,all_tags[level],1,FALSE),"")
)</f>
        <v/>
      </c>
      <c r="AF989" s="5" t="str">
        <f>_xlfn.TEXTJOIN("#",TRUE,
IFERROR(VLOOKUP($F989,all_tags[style],1,FALSE),""),
IFERROR(VLOOKUP($G989,all_tags[style],1,FALSE),""),
IFERROR(VLOOKUP($H989,all_tags[style],1,FALSE),""),
IFERROR(VLOOKUP($I989,all_tags[style],1,FALSE),""),
IFERROR(VLOOKUP($J989,all_tags[style],1,FALSE),""),
IFERROR(VLOOKUP($K989,all_tags[style],1,FALSE),""),
IFERROR(VLOOKUP($L989,all_tags[style],1,FALSE),""),
IFERROR(VLOOKUP($M989,all_tags[style],1,FALSE),""),
IFERROR(VLOOKUP($N989,all_tags[style],1,FALSE),""),
IFERROR(VLOOKUP($O989,all_tags[style],1,FALSE),"")
)</f>
        <v/>
      </c>
      <c r="AG989" s="5" t="str">
        <f>_xlfn.TEXTJOIN("#",TRUE,
IFERROR(VLOOKUP($F989,all_tags[theme],1,FALSE),""),
IFERROR(VLOOKUP($G989,all_tags[theme],1,FALSE),""),
IFERROR(VLOOKUP($H989,all_tags[theme],1,FALSE),""),
IFERROR(VLOOKUP($I989,all_tags[theme],1,FALSE),""),
IFERROR(VLOOKUP($J989,all_tags[theme],1,FALSE),""),
IFERROR(VLOOKUP($K989,all_tags[theme],1,FALSE),""),
IFERROR(VLOOKUP($L989,all_tags[theme],1,FALSE),""),
IFERROR(VLOOKUP($M989,all_tags[theme],1,FALSE),""),
IFERROR(VLOOKUP($N989,all_tags[theme],1,FALSE),""),
IFERROR(VLOOKUP($O989,all_tags[theme],1,FALSE),"")
)</f>
        <v>data-analysis</v>
      </c>
      <c r="AH989" s="5" t="str">
        <f>_xlfn.TEXTJOIN("#",TRUE,
IFERROR(VLOOKUP($F989,all_tags[topic],1,FALSE),""),
IFERROR(VLOOKUP($G989,all_tags[topic],1,FALSE),""),
IFERROR(VLOOKUP($H989,all_tags[topic],1,FALSE),""),
IFERROR(VLOOKUP($I989,all_tags[topic],1,FALSE),""),
IFERROR(VLOOKUP($J989,all_tags[topic],1,FALSE),""),
IFERROR(VLOOKUP($K989,all_tags[topic],1,FALSE),""),
IFERROR(VLOOKUP($L989,all_tags[topic],1,FALSE),""),
IFERROR(VLOOKUP($M989,all_tags[topic],1,FALSE),""),
IFERROR(VLOOKUP($N989,all_tags[topic],1,FALSE),""),
IFERROR(VLOOKUP($O989,all_tags[topic],1,FALSE),"")
)</f>
        <v/>
      </c>
      <c r="AI989" s="5" t="str">
        <f>_xlfn.TEXTJOIN("#",TRUE,
IFERROR(VLOOKUP($F989,all_tags[area],1,FALSE),""),
IFERROR(VLOOKUP($G989,all_tags[area],1,FALSE),""),
IFERROR(VLOOKUP($H989,all_tags[area],1,FALSE),""),
IFERROR(VLOOKUP($I989,all_tags[area],1,FALSE),""),
IFERROR(VLOOKUP($J989,all_tags[area],1,FALSE),""),
IFERROR(VLOOKUP($K989,all_tags[area],1,FALSE),""),
IFERROR(VLOOKUP($L989,all_tags[area],1,FALSE),""),
IFERROR(VLOOKUP($M989,all_tags[area],1,FALSE),""),
IFERROR(VLOOKUP($N989,all_tags[area],1,FALSE),""),
IFERROR(VLOOKUP($O989,all_tags[area],1,FALSE),"")
)</f>
        <v/>
      </c>
      <c r="AJ989" s="5" t="str">
        <f>_xlfn.TEXTJOIN("#",TRUE,
IFERROR(VLOOKUP($F989,all_tags[technology],1,FALSE),""),
IFERROR(VLOOKUP($G989,all_tags[technology],1,FALSE),""),
IFERROR(VLOOKUP($H989,all_tags[technology],1,FALSE),""),
IFERROR(VLOOKUP($I989,all_tags[technology],1,FALSE),""),
IFERROR(VLOOKUP($J989,all_tags[technology],1,FALSE),""),
IFERROR(VLOOKUP($K989,all_tags[technology],1,FALSE),""),
IFERROR(VLOOKUP($L989,all_tags[technology],1,FALSE),""),
IFERROR(VLOOKUP($M989,all_tags[technology],1,FALSE),""),
IFERROR(VLOOKUP($N989,all_tags[technology],1,FALSE),""),
IFERROR(VLOOKUP($O989,all_tags[technology],1,FALSE),"")
)</f>
        <v/>
      </c>
      <c r="AK989" s="5" t="str">
        <f>_xlfn.TEXTJOIN("#",TRUE,
IFERROR(VLOOKUP($F989,all_tags[other],1,FALSE),""),
IFERROR(VLOOKUP($G989,all_tags[other],1,FALSE),""),
IFERROR(VLOOKUP($H989,all_tags[other],1,FALSE),""),
IFERROR(VLOOKUP($I989,all_tags[other],1,FALSE),""),
IFERROR(VLOOKUP($J989,all_tags[other],1,FALSE),""),
IFERROR(VLOOKUP($K989,all_tags[other],1,FALSE),""),
IFERROR(VLOOKUP($L989,all_tags[other],1,FALSE),""),
IFERROR(VLOOKUP($M989,all_tags[other],1,FALSE),""),
IFERROR(VLOOKUP($N989,all_tags[other],1,FALSE),""),
IFERROR(VLOOKUP($O989,all_tags[other],1,FALSE),"")
)</f>
        <v/>
      </c>
      <c r="AL989" t="str">
        <f t="shared" si="15"/>
        <v>book;data-analysis</v>
      </c>
    </row>
    <row r="990" spans="1:38" x14ac:dyDescent="0.25">
      <c r="A990" t="str">
        <f>source_data[[#This Row],[link_id]]</f>
        <v>L01990</v>
      </c>
      <c r="B990" t="str">
        <f>source_data[[#This Row],[link]]</f>
        <v>https://www.statnews.com/2021/06/02/machine-learning-ai-methodology-research-flaws/</v>
      </c>
      <c r="C990" t="str">
        <f>source_data[[#This Row],[article_title]]</f>
        <v>Machine learning is booming in medicine. It’s also facing a credibility crisis</v>
      </c>
      <c r="D990" t="str">
        <f>source_data[[#This Row],[concatenate]]</f>
        <v>post;cautionary-tale;ml;paid</v>
      </c>
      <c r="E990">
        <f>source_data[[#This Row],[tag_count]]</f>
        <v>5</v>
      </c>
      <c r="F990" t="str" cm="1">
        <f t="array" ref="F990:I990">_xlfn.TEXTSPLIT(Table5[[#This Row],[concatenate]],";")</f>
        <v>post</v>
      </c>
      <c r="G990" t="str">
        <v>cautionary-tale</v>
      </c>
      <c r="H990" t="str">
        <v>ml</v>
      </c>
      <c r="I990" t="str">
        <v>paid</v>
      </c>
      <c r="Q990">
        <f>IF(ISBLANK(F990),-1,COUNTIF(all_tags[],F990)-COUNTIF(all_tags[category],F990))</f>
        <v>1</v>
      </c>
      <c r="R990">
        <f>IF(ISBLANK(G990),-1,COUNTIF(all_tags[],G990)-COUNTIF(all_tags[category],G990))</f>
        <v>1</v>
      </c>
      <c r="S990">
        <f>IF(ISBLANK(H990),-1,COUNTIF(all_tags[],H990)-COUNTIF(all_tags[category],H990))</f>
        <v>1</v>
      </c>
      <c r="T990">
        <f>IF(ISBLANK(I990),-1,COUNTIF(all_tags[],I990)-COUNTIF(all_tags[category],I990))</f>
        <v>1</v>
      </c>
      <c r="U990">
        <f>IF(ISBLANK(J990),-1,COUNTIF(all_tags[],J990)-COUNTIF(all_tags[category],J990))</f>
        <v>-1</v>
      </c>
      <c r="V990">
        <f>IF(ISBLANK(K990),-1,COUNTIF(all_tags[],K990)-COUNTIF(all_tags[category],K990))</f>
        <v>-1</v>
      </c>
      <c r="W990">
        <f>IF(ISBLANK(L990),-1,COUNTIF(all_tags[],L990)-COUNTIF(all_tags[category],L990))</f>
        <v>-1</v>
      </c>
      <c r="X990">
        <f>IF(ISBLANK(M990),-1,COUNTIF(all_tags[],M990)-COUNTIF(all_tags[category],M990))</f>
        <v>-1</v>
      </c>
      <c r="Y990">
        <f>IF(ISBLANK(N990),-1,COUNTIF(all_tags[],N990)-COUNTIF(all_tags[category],N990))</f>
        <v>-1</v>
      </c>
      <c r="Z990">
        <f>IF(ISBLANK(O990),-1,COUNTIF(all_tags[],O990)-COUNTIF(all_tags[category],O990))</f>
        <v>-1</v>
      </c>
      <c r="AB990" t="str">
        <f>Table5[[#This Row],[link_id]]</f>
        <v>L01990</v>
      </c>
      <c r="AC990" s="5" t="str">
        <f>_xlfn.TEXTJOIN("#",TRUE,
IFERROR(VLOOKUP($F990,all_tags[format],1,FALSE),""),
IFERROR(VLOOKUP($G990,all_tags[format],1,FALSE),""),
IFERROR(VLOOKUP($H990,all_tags[format],1,FALSE),""),
IFERROR(VLOOKUP($I990,all_tags[format],1,FALSE),""),
IFERROR(VLOOKUP($J990,all_tags[format],1,FALSE),""),
IFERROR(VLOOKUP($K990,all_tags[format],1,FALSE),""),
IFERROR(VLOOKUP($L990,all_tags[format],1,FALSE),""),
IFERROR(VLOOKUP($M990,all_tags[format],1,FALSE),""),
IFERROR(VLOOKUP($N990,all_tags[format],1,FALSE),""),
IFERROR(VLOOKUP($O990,all_tags[format],1,FALSE),"")
)</f>
        <v>post</v>
      </c>
      <c r="AD990" s="5" t="str">
        <f>_xlfn.TEXTJOIN("#",TRUE,
IFERROR(VLOOKUP($F990,all_tags[type],1,FALSE),""),
IFERROR(VLOOKUP($G990,all_tags[type],1,FALSE),""),
IFERROR(VLOOKUP($H990,all_tags[type],1,FALSE),""),
IFERROR(VLOOKUP($I990,all_tags[type],1,FALSE),""),
IFERROR(VLOOKUP($J990,all_tags[type],1,FALSE),""),
IFERROR(VLOOKUP($K990,all_tags[type],1,FALSE),""),
IFERROR(VLOOKUP($L990,all_tags[type],1,FALSE),""),
IFERROR(VLOOKUP($M990,all_tags[type],1,FALSE),""),
IFERROR(VLOOKUP($N990,all_tags[type],1,FALSE),""),
IFERROR(VLOOKUP($O990,all_tags[type],1,FALSE),"")
)</f>
        <v/>
      </c>
      <c r="AE990" s="5" t="str">
        <f>_xlfn.TEXTJOIN("#",TRUE,
IFERROR(VLOOKUP($F990,all_tags[level],1,FALSE),""),
IFERROR(VLOOKUP($G990,all_tags[level],1,FALSE),""),
IFERROR(VLOOKUP($H990,all_tags[level],1,FALSE),""),
IFERROR(VLOOKUP($I990,all_tags[level],1,FALSE),""),
IFERROR(VLOOKUP($J990,all_tags[level],1,FALSE),""),
IFERROR(VLOOKUP($K990,all_tags[level],1,FALSE),""),
IFERROR(VLOOKUP($L990,all_tags[level],1,FALSE),""),
IFERROR(VLOOKUP($M990,all_tags[level],1,FALSE),""),
IFERROR(VLOOKUP($N990,all_tags[level],1,FALSE),""),
IFERROR(VLOOKUP($O990,all_tags[level],1,FALSE),"")
)</f>
        <v/>
      </c>
      <c r="AF990" s="5" t="str">
        <f>_xlfn.TEXTJOIN("#",TRUE,
IFERROR(VLOOKUP($F990,all_tags[style],1,FALSE),""),
IFERROR(VLOOKUP($G990,all_tags[style],1,FALSE),""),
IFERROR(VLOOKUP($H990,all_tags[style],1,FALSE),""),
IFERROR(VLOOKUP($I990,all_tags[style],1,FALSE),""),
IFERROR(VLOOKUP($J990,all_tags[style],1,FALSE),""),
IFERROR(VLOOKUP($K990,all_tags[style],1,FALSE),""),
IFERROR(VLOOKUP($L990,all_tags[style],1,FALSE),""),
IFERROR(VLOOKUP($M990,all_tags[style],1,FALSE),""),
IFERROR(VLOOKUP($N990,all_tags[style],1,FALSE),""),
IFERROR(VLOOKUP($O990,all_tags[style],1,FALSE),"")
)</f>
        <v>cautionary-tale</v>
      </c>
      <c r="AG990" s="5" t="str">
        <f>_xlfn.TEXTJOIN("#",TRUE,
IFERROR(VLOOKUP($F990,all_tags[theme],1,FALSE),""),
IFERROR(VLOOKUP($G990,all_tags[theme],1,FALSE),""),
IFERROR(VLOOKUP($H990,all_tags[theme],1,FALSE),""),
IFERROR(VLOOKUP($I990,all_tags[theme],1,FALSE),""),
IFERROR(VLOOKUP($J990,all_tags[theme],1,FALSE),""),
IFERROR(VLOOKUP($K990,all_tags[theme],1,FALSE),""),
IFERROR(VLOOKUP($L990,all_tags[theme],1,FALSE),""),
IFERROR(VLOOKUP($M990,all_tags[theme],1,FALSE),""),
IFERROR(VLOOKUP($N990,all_tags[theme],1,FALSE),""),
IFERROR(VLOOKUP($O990,all_tags[theme],1,FALSE),"")
)</f>
        <v/>
      </c>
      <c r="AH990" s="5" t="str">
        <f>_xlfn.TEXTJOIN("#",TRUE,
IFERROR(VLOOKUP($F990,all_tags[topic],1,FALSE),""),
IFERROR(VLOOKUP($G990,all_tags[topic],1,FALSE),""),
IFERROR(VLOOKUP($H990,all_tags[topic],1,FALSE),""),
IFERROR(VLOOKUP($I990,all_tags[topic],1,FALSE),""),
IFERROR(VLOOKUP($J990,all_tags[topic],1,FALSE),""),
IFERROR(VLOOKUP($K990,all_tags[topic],1,FALSE),""),
IFERROR(VLOOKUP($L990,all_tags[topic],1,FALSE),""),
IFERROR(VLOOKUP($M990,all_tags[topic],1,FALSE),""),
IFERROR(VLOOKUP($N990,all_tags[topic],1,FALSE),""),
IFERROR(VLOOKUP($O990,all_tags[topic],1,FALSE),"")
)</f>
        <v/>
      </c>
      <c r="AI990" s="5" t="str">
        <f>_xlfn.TEXTJOIN("#",TRUE,
IFERROR(VLOOKUP($F990,all_tags[area],1,FALSE),""),
IFERROR(VLOOKUP($G990,all_tags[area],1,FALSE),""),
IFERROR(VLOOKUP($H990,all_tags[area],1,FALSE),""),
IFERROR(VLOOKUP($I990,all_tags[area],1,FALSE),""),
IFERROR(VLOOKUP($J990,all_tags[area],1,FALSE),""),
IFERROR(VLOOKUP($K990,all_tags[area],1,FALSE),""),
IFERROR(VLOOKUP($L990,all_tags[area],1,FALSE),""),
IFERROR(VLOOKUP($M990,all_tags[area],1,FALSE),""),
IFERROR(VLOOKUP($N990,all_tags[area],1,FALSE),""),
IFERROR(VLOOKUP($O990,all_tags[area],1,FALSE),"")
)</f>
        <v>ml</v>
      </c>
      <c r="AJ990" s="5" t="str">
        <f>_xlfn.TEXTJOIN("#",TRUE,
IFERROR(VLOOKUP($F990,all_tags[technology],1,FALSE),""),
IFERROR(VLOOKUP($G990,all_tags[technology],1,FALSE),""),
IFERROR(VLOOKUP($H990,all_tags[technology],1,FALSE),""),
IFERROR(VLOOKUP($I990,all_tags[technology],1,FALSE),""),
IFERROR(VLOOKUP($J990,all_tags[technology],1,FALSE),""),
IFERROR(VLOOKUP($K990,all_tags[technology],1,FALSE),""),
IFERROR(VLOOKUP($L990,all_tags[technology],1,FALSE),""),
IFERROR(VLOOKUP($M990,all_tags[technology],1,FALSE),""),
IFERROR(VLOOKUP($N990,all_tags[technology],1,FALSE),""),
IFERROR(VLOOKUP($O990,all_tags[technology],1,FALSE),"")
)</f>
        <v/>
      </c>
      <c r="AK990" s="5" t="str">
        <f>_xlfn.TEXTJOIN("#",TRUE,
IFERROR(VLOOKUP($F990,all_tags[other],1,FALSE),""),
IFERROR(VLOOKUP($G990,all_tags[other],1,FALSE),""),
IFERROR(VLOOKUP($H990,all_tags[other],1,FALSE),""),
IFERROR(VLOOKUP($I990,all_tags[other],1,FALSE),""),
IFERROR(VLOOKUP($J990,all_tags[other],1,FALSE),""),
IFERROR(VLOOKUP($K990,all_tags[other],1,FALSE),""),
IFERROR(VLOOKUP($L990,all_tags[other],1,FALSE),""),
IFERROR(VLOOKUP($M990,all_tags[other],1,FALSE),""),
IFERROR(VLOOKUP($N990,all_tags[other],1,FALSE),""),
IFERROR(VLOOKUP($O990,all_tags[other],1,FALSE),"")
)</f>
        <v>paid</v>
      </c>
      <c r="AL990" t="str">
        <f t="shared" si="15"/>
        <v>post;cautionary-tale;ml;paid</v>
      </c>
    </row>
    <row r="991" spans="1:38" x14ac:dyDescent="0.25">
      <c r="A991" t="str">
        <f>source_data[[#This Row],[link_id]]</f>
        <v>L01991</v>
      </c>
      <c r="B991" t="str">
        <f>source_data[[#This Row],[link]]</f>
        <v>https://www.gislounge.com/open-geospatial-standards/</v>
      </c>
      <c r="C991" t="str">
        <f>source_data[[#This Row],[article_title]]</f>
        <v>Open Geospatial Standards</v>
      </c>
      <c r="D991" t="str">
        <f>source_data[[#This Row],[concatenate]]</f>
        <v>post;overview;standard;geospatial</v>
      </c>
      <c r="E991">
        <f>source_data[[#This Row],[tag_count]]</f>
        <v>5</v>
      </c>
      <c r="F991" t="str" cm="1">
        <f t="array" ref="F991:I991">_xlfn.TEXTSPLIT(Table5[[#This Row],[concatenate]],";")</f>
        <v>post</v>
      </c>
      <c r="G991" t="str">
        <v>overview</v>
      </c>
      <c r="H991" t="str">
        <v>standard</v>
      </c>
      <c r="I991" t="str">
        <v>geospatial</v>
      </c>
      <c r="Q991">
        <f>IF(ISBLANK(F991),-1,COUNTIF(all_tags[],F991)-COUNTIF(all_tags[category],F991))</f>
        <v>1</v>
      </c>
      <c r="R991">
        <f>IF(ISBLANK(G991),-1,COUNTIF(all_tags[],G991)-COUNTIF(all_tags[category],G991))</f>
        <v>1</v>
      </c>
      <c r="S991">
        <f>IF(ISBLANK(H991),-1,COUNTIF(all_tags[],H991)-COUNTIF(all_tags[category],H991))</f>
        <v>1</v>
      </c>
      <c r="T991">
        <f>IF(ISBLANK(I991),-1,COUNTIF(all_tags[],I991)-COUNTIF(all_tags[category],I991))</f>
        <v>1</v>
      </c>
      <c r="U991">
        <f>IF(ISBLANK(J991),-1,COUNTIF(all_tags[],J991)-COUNTIF(all_tags[category],J991))</f>
        <v>-1</v>
      </c>
      <c r="V991">
        <f>IF(ISBLANK(K991),-1,COUNTIF(all_tags[],K991)-COUNTIF(all_tags[category],K991))</f>
        <v>-1</v>
      </c>
      <c r="W991">
        <f>IF(ISBLANK(L991),-1,COUNTIF(all_tags[],L991)-COUNTIF(all_tags[category],L991))</f>
        <v>-1</v>
      </c>
      <c r="X991">
        <f>IF(ISBLANK(M991),-1,COUNTIF(all_tags[],M991)-COUNTIF(all_tags[category],M991))</f>
        <v>-1</v>
      </c>
      <c r="Y991">
        <f>IF(ISBLANK(N991),-1,COUNTIF(all_tags[],N991)-COUNTIF(all_tags[category],N991))</f>
        <v>-1</v>
      </c>
      <c r="Z991">
        <f>IF(ISBLANK(O991),-1,COUNTIF(all_tags[],O991)-COUNTIF(all_tags[category],O991))</f>
        <v>-1</v>
      </c>
      <c r="AB991" t="str">
        <f>Table5[[#This Row],[link_id]]</f>
        <v>L01991</v>
      </c>
      <c r="AC991" s="5" t="str">
        <f>_xlfn.TEXTJOIN("#",TRUE,
IFERROR(VLOOKUP($F991,all_tags[format],1,FALSE),""),
IFERROR(VLOOKUP($G991,all_tags[format],1,FALSE),""),
IFERROR(VLOOKUP($H991,all_tags[format],1,FALSE),""),
IFERROR(VLOOKUP($I991,all_tags[format],1,FALSE),""),
IFERROR(VLOOKUP($J991,all_tags[format],1,FALSE),""),
IFERROR(VLOOKUP($K991,all_tags[format],1,FALSE),""),
IFERROR(VLOOKUP($L991,all_tags[format],1,FALSE),""),
IFERROR(VLOOKUP($M991,all_tags[format],1,FALSE),""),
IFERROR(VLOOKUP($N991,all_tags[format],1,FALSE),""),
IFERROR(VLOOKUP($O991,all_tags[format],1,FALSE),"")
)</f>
        <v>post</v>
      </c>
      <c r="AD991" s="5" t="str">
        <f>_xlfn.TEXTJOIN("#",TRUE,
IFERROR(VLOOKUP($F991,all_tags[type],1,FALSE),""),
IFERROR(VLOOKUP($G991,all_tags[type],1,FALSE),""),
IFERROR(VLOOKUP($H991,all_tags[type],1,FALSE),""),
IFERROR(VLOOKUP($I991,all_tags[type],1,FALSE),""),
IFERROR(VLOOKUP($J991,all_tags[type],1,FALSE),""),
IFERROR(VLOOKUP($K991,all_tags[type],1,FALSE),""),
IFERROR(VLOOKUP($L991,all_tags[type],1,FALSE),""),
IFERROR(VLOOKUP($M991,all_tags[type],1,FALSE),""),
IFERROR(VLOOKUP($N991,all_tags[type],1,FALSE),""),
IFERROR(VLOOKUP($O991,all_tags[type],1,FALSE),"")
)</f>
        <v/>
      </c>
      <c r="AE991" s="5" t="str">
        <f>_xlfn.TEXTJOIN("#",TRUE,
IFERROR(VLOOKUP($F991,all_tags[level],1,FALSE),""),
IFERROR(VLOOKUP($G991,all_tags[level],1,FALSE),""),
IFERROR(VLOOKUP($H991,all_tags[level],1,FALSE),""),
IFERROR(VLOOKUP($I991,all_tags[level],1,FALSE),""),
IFERROR(VLOOKUP($J991,all_tags[level],1,FALSE),""),
IFERROR(VLOOKUP($K991,all_tags[level],1,FALSE),""),
IFERROR(VLOOKUP($L991,all_tags[level],1,FALSE),""),
IFERROR(VLOOKUP($M991,all_tags[level],1,FALSE),""),
IFERROR(VLOOKUP($N991,all_tags[level],1,FALSE),""),
IFERROR(VLOOKUP($O991,all_tags[level],1,FALSE),"")
)</f>
        <v>overview</v>
      </c>
      <c r="AF991" s="5" t="str">
        <f>_xlfn.TEXTJOIN("#",TRUE,
IFERROR(VLOOKUP($F991,all_tags[style],1,FALSE),""),
IFERROR(VLOOKUP($G991,all_tags[style],1,FALSE),""),
IFERROR(VLOOKUP($H991,all_tags[style],1,FALSE),""),
IFERROR(VLOOKUP($I991,all_tags[style],1,FALSE),""),
IFERROR(VLOOKUP($J991,all_tags[style],1,FALSE),""),
IFERROR(VLOOKUP($K991,all_tags[style],1,FALSE),""),
IFERROR(VLOOKUP($L991,all_tags[style],1,FALSE),""),
IFERROR(VLOOKUP($M991,all_tags[style],1,FALSE),""),
IFERROR(VLOOKUP($N991,all_tags[style],1,FALSE),""),
IFERROR(VLOOKUP($O991,all_tags[style],1,FALSE),"")
)</f>
        <v/>
      </c>
      <c r="AG991" s="5" t="str">
        <f>_xlfn.TEXTJOIN("#",TRUE,
IFERROR(VLOOKUP($F991,all_tags[theme],1,FALSE),""),
IFERROR(VLOOKUP($G991,all_tags[theme],1,FALSE),""),
IFERROR(VLOOKUP($H991,all_tags[theme],1,FALSE),""),
IFERROR(VLOOKUP($I991,all_tags[theme],1,FALSE),""),
IFERROR(VLOOKUP($J991,all_tags[theme],1,FALSE),""),
IFERROR(VLOOKUP($K991,all_tags[theme],1,FALSE),""),
IFERROR(VLOOKUP($L991,all_tags[theme],1,FALSE),""),
IFERROR(VLOOKUP($M991,all_tags[theme],1,FALSE),""),
IFERROR(VLOOKUP($N991,all_tags[theme],1,FALSE),""),
IFERROR(VLOOKUP($O991,all_tags[theme],1,FALSE),"")
)</f>
        <v/>
      </c>
      <c r="AH991" s="5" t="str">
        <f>_xlfn.TEXTJOIN("#",TRUE,
IFERROR(VLOOKUP($F991,all_tags[topic],1,FALSE),""),
IFERROR(VLOOKUP($G991,all_tags[topic],1,FALSE),""),
IFERROR(VLOOKUP($H991,all_tags[topic],1,FALSE),""),
IFERROR(VLOOKUP($I991,all_tags[topic],1,FALSE),""),
IFERROR(VLOOKUP($J991,all_tags[topic],1,FALSE),""),
IFERROR(VLOOKUP($K991,all_tags[topic],1,FALSE),""),
IFERROR(VLOOKUP($L991,all_tags[topic],1,FALSE),""),
IFERROR(VLOOKUP($M991,all_tags[topic],1,FALSE),""),
IFERROR(VLOOKUP($N991,all_tags[topic],1,FALSE),""),
IFERROR(VLOOKUP($O991,all_tags[topic],1,FALSE),"")
)</f>
        <v>standard</v>
      </c>
      <c r="AI991" s="5" t="str">
        <f>_xlfn.TEXTJOIN("#",TRUE,
IFERROR(VLOOKUP($F991,all_tags[area],1,FALSE),""),
IFERROR(VLOOKUP($G991,all_tags[area],1,FALSE),""),
IFERROR(VLOOKUP($H991,all_tags[area],1,FALSE),""),
IFERROR(VLOOKUP($I991,all_tags[area],1,FALSE),""),
IFERROR(VLOOKUP($J991,all_tags[area],1,FALSE),""),
IFERROR(VLOOKUP($K991,all_tags[area],1,FALSE),""),
IFERROR(VLOOKUP($L991,all_tags[area],1,FALSE),""),
IFERROR(VLOOKUP($M991,all_tags[area],1,FALSE),""),
IFERROR(VLOOKUP($N991,all_tags[area],1,FALSE),""),
IFERROR(VLOOKUP($O991,all_tags[area],1,FALSE),"")
)</f>
        <v>geospatial</v>
      </c>
      <c r="AJ991" s="5" t="str">
        <f>_xlfn.TEXTJOIN("#",TRUE,
IFERROR(VLOOKUP($F991,all_tags[technology],1,FALSE),""),
IFERROR(VLOOKUP($G991,all_tags[technology],1,FALSE),""),
IFERROR(VLOOKUP($H991,all_tags[technology],1,FALSE),""),
IFERROR(VLOOKUP($I991,all_tags[technology],1,FALSE),""),
IFERROR(VLOOKUP($J991,all_tags[technology],1,FALSE),""),
IFERROR(VLOOKUP($K991,all_tags[technology],1,FALSE),""),
IFERROR(VLOOKUP($L991,all_tags[technology],1,FALSE),""),
IFERROR(VLOOKUP($M991,all_tags[technology],1,FALSE),""),
IFERROR(VLOOKUP($N991,all_tags[technology],1,FALSE),""),
IFERROR(VLOOKUP($O991,all_tags[technology],1,FALSE),"")
)</f>
        <v/>
      </c>
      <c r="AK991" s="5" t="str">
        <f>_xlfn.TEXTJOIN("#",TRUE,
IFERROR(VLOOKUP($F991,all_tags[other],1,FALSE),""),
IFERROR(VLOOKUP($G991,all_tags[other],1,FALSE),""),
IFERROR(VLOOKUP($H991,all_tags[other],1,FALSE),""),
IFERROR(VLOOKUP($I991,all_tags[other],1,FALSE),""),
IFERROR(VLOOKUP($J991,all_tags[other],1,FALSE),""),
IFERROR(VLOOKUP($K991,all_tags[other],1,FALSE),""),
IFERROR(VLOOKUP($L991,all_tags[other],1,FALSE),""),
IFERROR(VLOOKUP($M991,all_tags[other],1,FALSE),""),
IFERROR(VLOOKUP($N991,all_tags[other],1,FALSE),""),
IFERROR(VLOOKUP($O991,all_tags[other],1,FALSE),"")
)</f>
        <v/>
      </c>
      <c r="AL991" t="str">
        <f t="shared" si="15"/>
        <v>post;overview;standard;geospatial</v>
      </c>
    </row>
    <row r="992" spans="1:38" x14ac:dyDescent="0.25">
      <c r="A992" t="str">
        <f>source_data[[#This Row],[link_id]]</f>
        <v>L01993</v>
      </c>
      <c r="B992" t="str">
        <f>source_data[[#This Row],[link]]</f>
        <v>https://medium.datadriveninvestor.com/90-free-ml-web-development-data-computer-science-books-for-all-part-1-a83ed888cef5</v>
      </c>
      <c r="C992" t="str">
        <f>source_data[[#This Row],[article_title]]</f>
        <v>90+ Free ML, Web Development, Data, Computer Science Books for All — Part 1</v>
      </c>
      <c r="D992" t="str">
        <f>source_data[[#This Row],[concatenate]]</f>
        <v>book;data-science;ml</v>
      </c>
      <c r="E992">
        <f>source_data[[#This Row],[tag_count]]</f>
        <v>4</v>
      </c>
      <c r="F992" t="str" cm="1">
        <f t="array" ref="F992:H992">_xlfn.TEXTSPLIT(Table5[[#This Row],[concatenate]],";")</f>
        <v>book</v>
      </c>
      <c r="G992" t="str">
        <v>data-science</v>
      </c>
      <c r="H992" t="str">
        <v>ml</v>
      </c>
      <c r="Q992">
        <f>IF(ISBLANK(F992),-1,COUNTIF(all_tags[],F992)-COUNTIF(all_tags[category],F992))</f>
        <v>1</v>
      </c>
      <c r="R992">
        <f>IF(ISBLANK(G992),-1,COUNTIF(all_tags[],G992)-COUNTIF(all_tags[category],G992))</f>
        <v>1</v>
      </c>
      <c r="S992">
        <f>IF(ISBLANK(H992),-1,COUNTIF(all_tags[],H992)-COUNTIF(all_tags[category],H992))</f>
        <v>1</v>
      </c>
      <c r="T992">
        <f>IF(ISBLANK(I992),-1,COUNTIF(all_tags[],I992)-COUNTIF(all_tags[category],I992))</f>
        <v>-1</v>
      </c>
      <c r="U992">
        <f>IF(ISBLANK(J992),-1,COUNTIF(all_tags[],J992)-COUNTIF(all_tags[category],J992))</f>
        <v>-1</v>
      </c>
      <c r="V992">
        <f>IF(ISBLANK(K992),-1,COUNTIF(all_tags[],K992)-COUNTIF(all_tags[category],K992))</f>
        <v>-1</v>
      </c>
      <c r="W992">
        <f>IF(ISBLANK(L992),-1,COUNTIF(all_tags[],L992)-COUNTIF(all_tags[category],L992))</f>
        <v>-1</v>
      </c>
      <c r="X992">
        <f>IF(ISBLANK(M992),-1,COUNTIF(all_tags[],M992)-COUNTIF(all_tags[category],M992))</f>
        <v>-1</v>
      </c>
      <c r="Y992">
        <f>IF(ISBLANK(N992),-1,COUNTIF(all_tags[],N992)-COUNTIF(all_tags[category],N992))</f>
        <v>-1</v>
      </c>
      <c r="Z992">
        <f>IF(ISBLANK(O992),-1,COUNTIF(all_tags[],O992)-COUNTIF(all_tags[category],O992))</f>
        <v>-1</v>
      </c>
      <c r="AB992" t="str">
        <f>Table5[[#This Row],[link_id]]</f>
        <v>L01993</v>
      </c>
      <c r="AC992" s="5" t="str">
        <f>_xlfn.TEXTJOIN("#",TRUE,
IFERROR(VLOOKUP($F992,all_tags[format],1,FALSE),""),
IFERROR(VLOOKUP($G992,all_tags[format],1,FALSE),""),
IFERROR(VLOOKUP($H992,all_tags[format],1,FALSE),""),
IFERROR(VLOOKUP($I992,all_tags[format],1,FALSE),""),
IFERROR(VLOOKUP($J992,all_tags[format],1,FALSE),""),
IFERROR(VLOOKUP($K992,all_tags[format],1,FALSE),""),
IFERROR(VLOOKUP($L992,all_tags[format],1,FALSE),""),
IFERROR(VLOOKUP($M992,all_tags[format],1,FALSE),""),
IFERROR(VLOOKUP($N992,all_tags[format],1,FALSE),""),
IFERROR(VLOOKUP($O992,all_tags[format],1,FALSE),"")
)</f>
        <v>book</v>
      </c>
      <c r="AD992" s="5" t="str">
        <f>_xlfn.TEXTJOIN("#",TRUE,
IFERROR(VLOOKUP($F992,all_tags[type],1,FALSE),""),
IFERROR(VLOOKUP($G992,all_tags[type],1,FALSE),""),
IFERROR(VLOOKUP($H992,all_tags[type],1,FALSE),""),
IFERROR(VLOOKUP($I992,all_tags[type],1,FALSE),""),
IFERROR(VLOOKUP($J992,all_tags[type],1,FALSE),""),
IFERROR(VLOOKUP($K992,all_tags[type],1,FALSE),""),
IFERROR(VLOOKUP($L992,all_tags[type],1,FALSE),""),
IFERROR(VLOOKUP($M992,all_tags[type],1,FALSE),""),
IFERROR(VLOOKUP($N992,all_tags[type],1,FALSE),""),
IFERROR(VLOOKUP($O992,all_tags[type],1,FALSE),"")
)</f>
        <v/>
      </c>
      <c r="AE992" s="5" t="str">
        <f>_xlfn.TEXTJOIN("#",TRUE,
IFERROR(VLOOKUP($F992,all_tags[level],1,FALSE),""),
IFERROR(VLOOKUP($G992,all_tags[level],1,FALSE),""),
IFERROR(VLOOKUP($H992,all_tags[level],1,FALSE),""),
IFERROR(VLOOKUP($I992,all_tags[level],1,FALSE),""),
IFERROR(VLOOKUP($J992,all_tags[level],1,FALSE),""),
IFERROR(VLOOKUP($K992,all_tags[level],1,FALSE),""),
IFERROR(VLOOKUP($L992,all_tags[level],1,FALSE),""),
IFERROR(VLOOKUP($M992,all_tags[level],1,FALSE),""),
IFERROR(VLOOKUP($N992,all_tags[level],1,FALSE),""),
IFERROR(VLOOKUP($O992,all_tags[level],1,FALSE),"")
)</f>
        <v/>
      </c>
      <c r="AF992" s="5" t="str">
        <f>_xlfn.TEXTJOIN("#",TRUE,
IFERROR(VLOOKUP($F992,all_tags[style],1,FALSE),""),
IFERROR(VLOOKUP($G992,all_tags[style],1,FALSE),""),
IFERROR(VLOOKUP($H992,all_tags[style],1,FALSE),""),
IFERROR(VLOOKUP($I992,all_tags[style],1,FALSE),""),
IFERROR(VLOOKUP($J992,all_tags[style],1,FALSE),""),
IFERROR(VLOOKUP($K992,all_tags[style],1,FALSE),""),
IFERROR(VLOOKUP($L992,all_tags[style],1,FALSE),""),
IFERROR(VLOOKUP($M992,all_tags[style],1,FALSE),""),
IFERROR(VLOOKUP($N992,all_tags[style],1,FALSE),""),
IFERROR(VLOOKUP($O992,all_tags[style],1,FALSE),"")
)</f>
        <v/>
      </c>
      <c r="AG992" s="5" t="str">
        <f>_xlfn.TEXTJOIN("#",TRUE,
IFERROR(VLOOKUP($F992,all_tags[theme],1,FALSE),""),
IFERROR(VLOOKUP($G992,all_tags[theme],1,FALSE),""),
IFERROR(VLOOKUP($H992,all_tags[theme],1,FALSE),""),
IFERROR(VLOOKUP($I992,all_tags[theme],1,FALSE),""),
IFERROR(VLOOKUP($J992,all_tags[theme],1,FALSE),""),
IFERROR(VLOOKUP($K992,all_tags[theme],1,FALSE),""),
IFERROR(VLOOKUP($L992,all_tags[theme],1,FALSE),""),
IFERROR(VLOOKUP($M992,all_tags[theme],1,FALSE),""),
IFERROR(VLOOKUP($N992,all_tags[theme],1,FALSE),""),
IFERROR(VLOOKUP($O992,all_tags[theme],1,FALSE),"")
)</f>
        <v>data-science</v>
      </c>
      <c r="AH992" s="5" t="str">
        <f>_xlfn.TEXTJOIN("#",TRUE,
IFERROR(VLOOKUP($F992,all_tags[topic],1,FALSE),""),
IFERROR(VLOOKUP($G992,all_tags[topic],1,FALSE),""),
IFERROR(VLOOKUP($H992,all_tags[topic],1,FALSE),""),
IFERROR(VLOOKUP($I992,all_tags[topic],1,FALSE),""),
IFERROR(VLOOKUP($J992,all_tags[topic],1,FALSE),""),
IFERROR(VLOOKUP($K992,all_tags[topic],1,FALSE),""),
IFERROR(VLOOKUP($L992,all_tags[topic],1,FALSE),""),
IFERROR(VLOOKUP($M992,all_tags[topic],1,FALSE),""),
IFERROR(VLOOKUP($N992,all_tags[topic],1,FALSE),""),
IFERROR(VLOOKUP($O992,all_tags[topic],1,FALSE),"")
)</f>
        <v/>
      </c>
      <c r="AI992" s="5" t="str">
        <f>_xlfn.TEXTJOIN("#",TRUE,
IFERROR(VLOOKUP($F992,all_tags[area],1,FALSE),""),
IFERROR(VLOOKUP($G992,all_tags[area],1,FALSE),""),
IFERROR(VLOOKUP($H992,all_tags[area],1,FALSE),""),
IFERROR(VLOOKUP($I992,all_tags[area],1,FALSE),""),
IFERROR(VLOOKUP($J992,all_tags[area],1,FALSE),""),
IFERROR(VLOOKUP($K992,all_tags[area],1,FALSE),""),
IFERROR(VLOOKUP($L992,all_tags[area],1,FALSE),""),
IFERROR(VLOOKUP($M992,all_tags[area],1,FALSE),""),
IFERROR(VLOOKUP($N992,all_tags[area],1,FALSE),""),
IFERROR(VLOOKUP($O992,all_tags[area],1,FALSE),"")
)</f>
        <v>ml</v>
      </c>
      <c r="AJ992" s="5" t="str">
        <f>_xlfn.TEXTJOIN("#",TRUE,
IFERROR(VLOOKUP($F992,all_tags[technology],1,FALSE),""),
IFERROR(VLOOKUP($G992,all_tags[technology],1,FALSE),""),
IFERROR(VLOOKUP($H992,all_tags[technology],1,FALSE),""),
IFERROR(VLOOKUP($I992,all_tags[technology],1,FALSE),""),
IFERROR(VLOOKUP($J992,all_tags[technology],1,FALSE),""),
IFERROR(VLOOKUP($K992,all_tags[technology],1,FALSE),""),
IFERROR(VLOOKUP($L992,all_tags[technology],1,FALSE),""),
IFERROR(VLOOKUP($M992,all_tags[technology],1,FALSE),""),
IFERROR(VLOOKUP($N992,all_tags[technology],1,FALSE),""),
IFERROR(VLOOKUP($O992,all_tags[technology],1,FALSE),"")
)</f>
        <v/>
      </c>
      <c r="AK992" s="5" t="str">
        <f>_xlfn.TEXTJOIN("#",TRUE,
IFERROR(VLOOKUP($F992,all_tags[other],1,FALSE),""),
IFERROR(VLOOKUP($G992,all_tags[other],1,FALSE),""),
IFERROR(VLOOKUP($H992,all_tags[other],1,FALSE),""),
IFERROR(VLOOKUP($I992,all_tags[other],1,FALSE),""),
IFERROR(VLOOKUP($J992,all_tags[other],1,FALSE),""),
IFERROR(VLOOKUP($K992,all_tags[other],1,FALSE),""),
IFERROR(VLOOKUP($L992,all_tags[other],1,FALSE),""),
IFERROR(VLOOKUP($M992,all_tags[other],1,FALSE),""),
IFERROR(VLOOKUP($N992,all_tags[other],1,FALSE),""),
IFERROR(VLOOKUP($O992,all_tags[other],1,FALSE),"")
)</f>
        <v/>
      </c>
      <c r="AL992" t="str">
        <f t="shared" si="15"/>
        <v>book;data-science;ml</v>
      </c>
    </row>
    <row r="993" spans="1:38" ht="30" x14ac:dyDescent="0.25">
      <c r="A993" t="str">
        <f>source_data[[#This Row],[link_id]]</f>
        <v>L01994</v>
      </c>
      <c r="B993" t="str">
        <f>source_data[[#This Row],[link]]</f>
        <v>https://mitsloan.mit.edu/ideas-made-to-matter/decisions-not-data-should-drive-analytics-programs</v>
      </c>
      <c r="C993" t="str">
        <f>source_data[[#This Row],[article_title]]</f>
        <v>Decisions, not data, should drive analytics programs</v>
      </c>
      <c r="D993" t="str">
        <f>source_data[[#This Row],[concatenate]]</f>
        <v>advice;punditry;data-driven-enterprise;data-driven-decision</v>
      </c>
      <c r="E993">
        <f>source_data[[#This Row],[tag_count]]</f>
        <v>5</v>
      </c>
      <c r="F993" t="str" cm="1">
        <f t="array" ref="F993:I993">_xlfn.TEXTSPLIT(Table5[[#This Row],[concatenate]],";")</f>
        <v>advice</v>
      </c>
      <c r="G993" t="str">
        <v>punditry</v>
      </c>
      <c r="H993" t="str">
        <v>data-driven-enterprise</v>
      </c>
      <c r="I993" t="str">
        <v>data-driven-decision</v>
      </c>
      <c r="Q993">
        <f>IF(ISBLANK(F993),-1,COUNTIF(all_tags[],F993)-COUNTIF(all_tags[category],F993))</f>
        <v>1</v>
      </c>
      <c r="R993">
        <f>IF(ISBLANK(G993),-1,COUNTIF(all_tags[],G993)-COUNTIF(all_tags[category],G993))</f>
        <v>1</v>
      </c>
      <c r="S993">
        <f>IF(ISBLANK(H993),-1,COUNTIF(all_tags[],H993)-COUNTIF(all_tags[category],H993))</f>
        <v>1</v>
      </c>
      <c r="T993">
        <f>IF(ISBLANK(I993),-1,COUNTIF(all_tags[],I993)-COUNTIF(all_tags[category],I993))</f>
        <v>1</v>
      </c>
      <c r="U993">
        <f>IF(ISBLANK(J993),-1,COUNTIF(all_tags[],J993)-COUNTIF(all_tags[category],J993))</f>
        <v>-1</v>
      </c>
      <c r="V993">
        <f>IF(ISBLANK(K993),-1,COUNTIF(all_tags[],K993)-COUNTIF(all_tags[category],K993))</f>
        <v>-1</v>
      </c>
      <c r="W993">
        <f>IF(ISBLANK(L993),-1,COUNTIF(all_tags[],L993)-COUNTIF(all_tags[category],L993))</f>
        <v>-1</v>
      </c>
      <c r="X993">
        <f>IF(ISBLANK(M993),-1,COUNTIF(all_tags[],M993)-COUNTIF(all_tags[category],M993))</f>
        <v>-1</v>
      </c>
      <c r="Y993">
        <f>IF(ISBLANK(N993),-1,COUNTIF(all_tags[],N993)-COUNTIF(all_tags[category],N993))</f>
        <v>-1</v>
      </c>
      <c r="Z993">
        <f>IF(ISBLANK(O993),-1,COUNTIF(all_tags[],O993)-COUNTIF(all_tags[category],O993))</f>
        <v>-1</v>
      </c>
      <c r="AB993" t="str">
        <f>Table5[[#This Row],[link_id]]</f>
        <v>L01994</v>
      </c>
      <c r="AC993" s="5" t="str">
        <f>_xlfn.TEXTJOIN("#",TRUE,
IFERROR(VLOOKUP($F993,all_tags[format],1,FALSE),""),
IFERROR(VLOOKUP($G993,all_tags[format],1,FALSE),""),
IFERROR(VLOOKUP($H993,all_tags[format],1,FALSE),""),
IFERROR(VLOOKUP($I993,all_tags[format],1,FALSE),""),
IFERROR(VLOOKUP($J993,all_tags[format],1,FALSE),""),
IFERROR(VLOOKUP($K993,all_tags[format],1,FALSE),""),
IFERROR(VLOOKUP($L993,all_tags[format],1,FALSE),""),
IFERROR(VLOOKUP($M993,all_tags[format],1,FALSE),""),
IFERROR(VLOOKUP($N993,all_tags[format],1,FALSE),""),
IFERROR(VLOOKUP($O993,all_tags[format],1,FALSE),"")
)</f>
        <v/>
      </c>
      <c r="AD993" s="5" t="str">
        <f>_xlfn.TEXTJOIN("#",TRUE,
IFERROR(VLOOKUP($F993,all_tags[type],1,FALSE),""),
IFERROR(VLOOKUP($G993,all_tags[type],1,FALSE),""),
IFERROR(VLOOKUP($H993,all_tags[type],1,FALSE),""),
IFERROR(VLOOKUP($I993,all_tags[type],1,FALSE),""),
IFERROR(VLOOKUP($J993,all_tags[type],1,FALSE),""),
IFERROR(VLOOKUP($K993,all_tags[type],1,FALSE),""),
IFERROR(VLOOKUP($L993,all_tags[type],1,FALSE),""),
IFERROR(VLOOKUP($M993,all_tags[type],1,FALSE),""),
IFERROR(VLOOKUP($N993,all_tags[type],1,FALSE),""),
IFERROR(VLOOKUP($O993,all_tags[type],1,FALSE),"")
)</f>
        <v>advice</v>
      </c>
      <c r="AE993" s="5" t="str">
        <f>_xlfn.TEXTJOIN("#",TRUE,
IFERROR(VLOOKUP($F993,all_tags[level],1,FALSE),""),
IFERROR(VLOOKUP($G993,all_tags[level],1,FALSE),""),
IFERROR(VLOOKUP($H993,all_tags[level],1,FALSE),""),
IFERROR(VLOOKUP($I993,all_tags[level],1,FALSE),""),
IFERROR(VLOOKUP($J993,all_tags[level],1,FALSE),""),
IFERROR(VLOOKUP($K993,all_tags[level],1,FALSE),""),
IFERROR(VLOOKUP($L993,all_tags[level],1,FALSE),""),
IFERROR(VLOOKUP($M993,all_tags[level],1,FALSE),""),
IFERROR(VLOOKUP($N993,all_tags[level],1,FALSE),""),
IFERROR(VLOOKUP($O993,all_tags[level],1,FALSE),"")
)</f>
        <v/>
      </c>
      <c r="AF993" s="5" t="str">
        <f>_xlfn.TEXTJOIN("#",TRUE,
IFERROR(VLOOKUP($F993,all_tags[style],1,FALSE),""),
IFERROR(VLOOKUP($G993,all_tags[style],1,FALSE),""),
IFERROR(VLOOKUP($H993,all_tags[style],1,FALSE),""),
IFERROR(VLOOKUP($I993,all_tags[style],1,FALSE),""),
IFERROR(VLOOKUP($J993,all_tags[style],1,FALSE),""),
IFERROR(VLOOKUP($K993,all_tags[style],1,FALSE),""),
IFERROR(VLOOKUP($L993,all_tags[style],1,FALSE),""),
IFERROR(VLOOKUP($M993,all_tags[style],1,FALSE),""),
IFERROR(VLOOKUP($N993,all_tags[style],1,FALSE),""),
IFERROR(VLOOKUP($O993,all_tags[style],1,FALSE),"")
)</f>
        <v>punditry</v>
      </c>
      <c r="AG993" s="5" t="str">
        <f>_xlfn.TEXTJOIN("#",TRUE,
IFERROR(VLOOKUP($F993,all_tags[theme],1,FALSE),""),
IFERROR(VLOOKUP($G993,all_tags[theme],1,FALSE),""),
IFERROR(VLOOKUP($H993,all_tags[theme],1,FALSE),""),
IFERROR(VLOOKUP($I993,all_tags[theme],1,FALSE),""),
IFERROR(VLOOKUP($J993,all_tags[theme],1,FALSE),""),
IFERROR(VLOOKUP($K993,all_tags[theme],1,FALSE),""),
IFERROR(VLOOKUP($L993,all_tags[theme],1,FALSE),""),
IFERROR(VLOOKUP($M993,all_tags[theme],1,FALSE),""),
IFERROR(VLOOKUP($N993,all_tags[theme],1,FALSE),""),
IFERROR(VLOOKUP($O993,all_tags[theme],1,FALSE),"")
)</f>
        <v>data-driven-enterprise</v>
      </c>
      <c r="AH993" s="5" t="str">
        <f>_xlfn.TEXTJOIN("#",TRUE,
IFERROR(VLOOKUP($F993,all_tags[topic],1,FALSE),""),
IFERROR(VLOOKUP($G993,all_tags[topic],1,FALSE),""),
IFERROR(VLOOKUP($H993,all_tags[topic],1,FALSE),""),
IFERROR(VLOOKUP($I993,all_tags[topic],1,FALSE),""),
IFERROR(VLOOKUP($J993,all_tags[topic],1,FALSE),""),
IFERROR(VLOOKUP($K993,all_tags[topic],1,FALSE),""),
IFERROR(VLOOKUP($L993,all_tags[topic],1,FALSE),""),
IFERROR(VLOOKUP($M993,all_tags[topic],1,FALSE),""),
IFERROR(VLOOKUP($N993,all_tags[topic],1,FALSE),""),
IFERROR(VLOOKUP($O993,all_tags[topic],1,FALSE),"")
)</f>
        <v/>
      </c>
      <c r="AI993" s="5" t="str">
        <f>_xlfn.TEXTJOIN("#",TRUE,
IFERROR(VLOOKUP($F993,all_tags[area],1,FALSE),""),
IFERROR(VLOOKUP($G993,all_tags[area],1,FALSE),""),
IFERROR(VLOOKUP($H993,all_tags[area],1,FALSE),""),
IFERROR(VLOOKUP($I993,all_tags[area],1,FALSE),""),
IFERROR(VLOOKUP($J993,all_tags[area],1,FALSE),""),
IFERROR(VLOOKUP($K993,all_tags[area],1,FALSE),""),
IFERROR(VLOOKUP($L993,all_tags[area],1,FALSE),""),
IFERROR(VLOOKUP($M993,all_tags[area],1,FALSE),""),
IFERROR(VLOOKUP($N993,all_tags[area],1,FALSE),""),
IFERROR(VLOOKUP($O993,all_tags[area],1,FALSE),"")
)</f>
        <v>data-driven-decision</v>
      </c>
      <c r="AJ993" s="5" t="str">
        <f>_xlfn.TEXTJOIN("#",TRUE,
IFERROR(VLOOKUP($F993,all_tags[technology],1,FALSE),""),
IFERROR(VLOOKUP($G993,all_tags[technology],1,FALSE),""),
IFERROR(VLOOKUP($H993,all_tags[technology],1,FALSE),""),
IFERROR(VLOOKUP($I993,all_tags[technology],1,FALSE),""),
IFERROR(VLOOKUP($J993,all_tags[technology],1,FALSE),""),
IFERROR(VLOOKUP($K993,all_tags[technology],1,FALSE),""),
IFERROR(VLOOKUP($L993,all_tags[technology],1,FALSE),""),
IFERROR(VLOOKUP($M993,all_tags[technology],1,FALSE),""),
IFERROR(VLOOKUP($N993,all_tags[technology],1,FALSE),""),
IFERROR(VLOOKUP($O993,all_tags[technology],1,FALSE),"")
)</f>
        <v/>
      </c>
      <c r="AK993" s="5" t="str">
        <f>_xlfn.TEXTJOIN("#",TRUE,
IFERROR(VLOOKUP($F993,all_tags[other],1,FALSE),""),
IFERROR(VLOOKUP($G993,all_tags[other],1,FALSE),""),
IFERROR(VLOOKUP($H993,all_tags[other],1,FALSE),""),
IFERROR(VLOOKUP($I993,all_tags[other],1,FALSE),""),
IFERROR(VLOOKUP($J993,all_tags[other],1,FALSE),""),
IFERROR(VLOOKUP($K993,all_tags[other],1,FALSE),""),
IFERROR(VLOOKUP($L993,all_tags[other],1,FALSE),""),
IFERROR(VLOOKUP($M993,all_tags[other],1,FALSE),""),
IFERROR(VLOOKUP($N993,all_tags[other],1,FALSE),""),
IFERROR(VLOOKUP($O993,all_tags[other],1,FALSE),"")
)</f>
        <v/>
      </c>
      <c r="AL993" t="str">
        <f t="shared" si="15"/>
        <v>advice;punditry;data-driven-enterprise;data-driven-decision</v>
      </c>
    </row>
    <row r="994" spans="1:38" x14ac:dyDescent="0.25">
      <c r="A994" t="str">
        <f>source_data[[#This Row],[link_id]]</f>
        <v>L01995</v>
      </c>
      <c r="B994" t="str">
        <f>source_data[[#This Row],[link]]</f>
        <v>https://nightingaledvs.com/perceptual-uniformity-with-hcl-wizard/</v>
      </c>
      <c r="C994" t="str">
        <f>source_data[[#This Row],[article_title]]</f>
        <v>Perceptual Uniformity with HCL Wizard</v>
      </c>
      <c r="D994" t="str">
        <f>source_data[[#This Row],[concatenate]]</f>
        <v>guide;data-viz;tool;colour</v>
      </c>
      <c r="E994">
        <f>source_data[[#This Row],[tag_count]]</f>
        <v>5</v>
      </c>
      <c r="F994" t="str" cm="1">
        <f t="array" ref="F994:I994">_xlfn.TEXTSPLIT(Table5[[#This Row],[concatenate]],";")</f>
        <v>guide</v>
      </c>
      <c r="G994" t="str">
        <v>data-viz</v>
      </c>
      <c r="H994" t="str">
        <v>tool</v>
      </c>
      <c r="I994" t="str">
        <v>colour</v>
      </c>
      <c r="Q994">
        <f>IF(ISBLANK(F994),-1,COUNTIF(all_tags[],F994)-COUNTIF(all_tags[category],F994))</f>
        <v>1</v>
      </c>
      <c r="R994">
        <f>IF(ISBLANK(G994),-1,COUNTIF(all_tags[],G994)-COUNTIF(all_tags[category],G994))</f>
        <v>1</v>
      </c>
      <c r="S994">
        <f>IF(ISBLANK(H994),-1,COUNTIF(all_tags[],H994)-COUNTIF(all_tags[category],H994))</f>
        <v>1</v>
      </c>
      <c r="T994">
        <f>IF(ISBLANK(I994),-1,COUNTIF(all_tags[],I994)-COUNTIF(all_tags[category],I994))</f>
        <v>1</v>
      </c>
      <c r="U994">
        <f>IF(ISBLANK(J994),-1,COUNTIF(all_tags[],J994)-COUNTIF(all_tags[category],J994))</f>
        <v>-1</v>
      </c>
      <c r="V994">
        <f>IF(ISBLANK(K994),-1,COUNTIF(all_tags[],K994)-COUNTIF(all_tags[category],K994))</f>
        <v>-1</v>
      </c>
      <c r="W994">
        <f>IF(ISBLANK(L994),-1,COUNTIF(all_tags[],L994)-COUNTIF(all_tags[category],L994))</f>
        <v>-1</v>
      </c>
      <c r="X994">
        <f>IF(ISBLANK(M994),-1,COUNTIF(all_tags[],M994)-COUNTIF(all_tags[category],M994))</f>
        <v>-1</v>
      </c>
      <c r="Y994">
        <f>IF(ISBLANK(N994),-1,COUNTIF(all_tags[],N994)-COUNTIF(all_tags[category],N994))</f>
        <v>-1</v>
      </c>
      <c r="Z994">
        <f>IF(ISBLANK(O994),-1,COUNTIF(all_tags[],O994)-COUNTIF(all_tags[category],O994))</f>
        <v>-1</v>
      </c>
      <c r="AB994" t="str">
        <f>Table5[[#This Row],[link_id]]</f>
        <v>L01995</v>
      </c>
      <c r="AC994" s="5" t="str">
        <f>_xlfn.TEXTJOIN("#",TRUE,
IFERROR(VLOOKUP($F994,all_tags[format],1,FALSE),""),
IFERROR(VLOOKUP($G994,all_tags[format],1,FALSE),""),
IFERROR(VLOOKUP($H994,all_tags[format],1,FALSE),""),
IFERROR(VLOOKUP($I994,all_tags[format],1,FALSE),""),
IFERROR(VLOOKUP($J994,all_tags[format],1,FALSE),""),
IFERROR(VLOOKUP($K994,all_tags[format],1,FALSE),""),
IFERROR(VLOOKUP($L994,all_tags[format],1,FALSE),""),
IFERROR(VLOOKUP($M994,all_tags[format],1,FALSE),""),
IFERROR(VLOOKUP($N994,all_tags[format],1,FALSE),""),
IFERROR(VLOOKUP($O994,all_tags[format],1,FALSE),"")
)</f>
        <v/>
      </c>
      <c r="AD994" s="5" t="str">
        <f>_xlfn.TEXTJOIN("#",TRUE,
IFERROR(VLOOKUP($F994,all_tags[type],1,FALSE),""),
IFERROR(VLOOKUP($G994,all_tags[type],1,FALSE),""),
IFERROR(VLOOKUP($H994,all_tags[type],1,FALSE),""),
IFERROR(VLOOKUP($I994,all_tags[type],1,FALSE),""),
IFERROR(VLOOKUP($J994,all_tags[type],1,FALSE),""),
IFERROR(VLOOKUP($K994,all_tags[type],1,FALSE),""),
IFERROR(VLOOKUP($L994,all_tags[type],1,FALSE),""),
IFERROR(VLOOKUP($M994,all_tags[type],1,FALSE),""),
IFERROR(VLOOKUP($N994,all_tags[type],1,FALSE),""),
IFERROR(VLOOKUP($O994,all_tags[type],1,FALSE),"")
)</f>
        <v>guide</v>
      </c>
      <c r="AE994" s="5" t="str">
        <f>_xlfn.TEXTJOIN("#",TRUE,
IFERROR(VLOOKUP($F994,all_tags[level],1,FALSE),""),
IFERROR(VLOOKUP($G994,all_tags[level],1,FALSE),""),
IFERROR(VLOOKUP($H994,all_tags[level],1,FALSE),""),
IFERROR(VLOOKUP($I994,all_tags[level],1,FALSE),""),
IFERROR(VLOOKUP($J994,all_tags[level],1,FALSE),""),
IFERROR(VLOOKUP($K994,all_tags[level],1,FALSE),""),
IFERROR(VLOOKUP($L994,all_tags[level],1,FALSE),""),
IFERROR(VLOOKUP($M994,all_tags[level],1,FALSE),""),
IFERROR(VLOOKUP($N994,all_tags[level],1,FALSE),""),
IFERROR(VLOOKUP($O994,all_tags[level],1,FALSE),"")
)</f>
        <v/>
      </c>
      <c r="AF994" s="5" t="str">
        <f>_xlfn.TEXTJOIN("#",TRUE,
IFERROR(VLOOKUP($F994,all_tags[style],1,FALSE),""),
IFERROR(VLOOKUP($G994,all_tags[style],1,FALSE),""),
IFERROR(VLOOKUP($H994,all_tags[style],1,FALSE),""),
IFERROR(VLOOKUP($I994,all_tags[style],1,FALSE),""),
IFERROR(VLOOKUP($J994,all_tags[style],1,FALSE),""),
IFERROR(VLOOKUP($K994,all_tags[style],1,FALSE),""),
IFERROR(VLOOKUP($L994,all_tags[style],1,FALSE),""),
IFERROR(VLOOKUP($M994,all_tags[style],1,FALSE),""),
IFERROR(VLOOKUP($N994,all_tags[style],1,FALSE),""),
IFERROR(VLOOKUP($O994,all_tags[style],1,FALSE),"")
)</f>
        <v/>
      </c>
      <c r="AG994" s="5" t="str">
        <f>_xlfn.TEXTJOIN("#",TRUE,
IFERROR(VLOOKUP($F994,all_tags[theme],1,FALSE),""),
IFERROR(VLOOKUP($G994,all_tags[theme],1,FALSE),""),
IFERROR(VLOOKUP($H994,all_tags[theme],1,FALSE),""),
IFERROR(VLOOKUP($I994,all_tags[theme],1,FALSE),""),
IFERROR(VLOOKUP($J994,all_tags[theme],1,FALSE),""),
IFERROR(VLOOKUP($K994,all_tags[theme],1,FALSE),""),
IFERROR(VLOOKUP($L994,all_tags[theme],1,FALSE),""),
IFERROR(VLOOKUP($M994,all_tags[theme],1,FALSE),""),
IFERROR(VLOOKUP($N994,all_tags[theme],1,FALSE),""),
IFERROR(VLOOKUP($O994,all_tags[theme],1,FALSE),"")
)</f>
        <v>data-viz</v>
      </c>
      <c r="AH994" s="5" t="str">
        <f>_xlfn.TEXTJOIN("#",TRUE,
IFERROR(VLOOKUP($F994,all_tags[topic],1,FALSE),""),
IFERROR(VLOOKUP($G994,all_tags[topic],1,FALSE),""),
IFERROR(VLOOKUP($H994,all_tags[topic],1,FALSE),""),
IFERROR(VLOOKUP($I994,all_tags[topic],1,FALSE),""),
IFERROR(VLOOKUP($J994,all_tags[topic],1,FALSE),""),
IFERROR(VLOOKUP($K994,all_tags[topic],1,FALSE),""),
IFERROR(VLOOKUP($L994,all_tags[topic],1,FALSE),""),
IFERROR(VLOOKUP($M994,all_tags[topic],1,FALSE),""),
IFERROR(VLOOKUP($N994,all_tags[topic],1,FALSE),""),
IFERROR(VLOOKUP($O994,all_tags[topic],1,FALSE),"")
)</f>
        <v>tool</v>
      </c>
      <c r="AI994" s="5" t="str">
        <f>_xlfn.TEXTJOIN("#",TRUE,
IFERROR(VLOOKUP($F994,all_tags[area],1,FALSE),""),
IFERROR(VLOOKUP($G994,all_tags[area],1,FALSE),""),
IFERROR(VLOOKUP($H994,all_tags[area],1,FALSE),""),
IFERROR(VLOOKUP($I994,all_tags[area],1,FALSE),""),
IFERROR(VLOOKUP($J994,all_tags[area],1,FALSE),""),
IFERROR(VLOOKUP($K994,all_tags[area],1,FALSE),""),
IFERROR(VLOOKUP($L994,all_tags[area],1,FALSE),""),
IFERROR(VLOOKUP($M994,all_tags[area],1,FALSE),""),
IFERROR(VLOOKUP($N994,all_tags[area],1,FALSE),""),
IFERROR(VLOOKUP($O994,all_tags[area],1,FALSE),"")
)</f>
        <v>colour</v>
      </c>
      <c r="AJ994" s="5" t="str">
        <f>_xlfn.TEXTJOIN("#",TRUE,
IFERROR(VLOOKUP($F994,all_tags[technology],1,FALSE),""),
IFERROR(VLOOKUP($G994,all_tags[technology],1,FALSE),""),
IFERROR(VLOOKUP($H994,all_tags[technology],1,FALSE),""),
IFERROR(VLOOKUP($I994,all_tags[technology],1,FALSE),""),
IFERROR(VLOOKUP($J994,all_tags[technology],1,FALSE),""),
IFERROR(VLOOKUP($K994,all_tags[technology],1,FALSE),""),
IFERROR(VLOOKUP($L994,all_tags[technology],1,FALSE),""),
IFERROR(VLOOKUP($M994,all_tags[technology],1,FALSE),""),
IFERROR(VLOOKUP($N994,all_tags[technology],1,FALSE),""),
IFERROR(VLOOKUP($O994,all_tags[technology],1,FALSE),"")
)</f>
        <v/>
      </c>
      <c r="AK994" s="5" t="str">
        <f>_xlfn.TEXTJOIN("#",TRUE,
IFERROR(VLOOKUP($F994,all_tags[other],1,FALSE),""),
IFERROR(VLOOKUP($G994,all_tags[other],1,FALSE),""),
IFERROR(VLOOKUP($H994,all_tags[other],1,FALSE),""),
IFERROR(VLOOKUP($I994,all_tags[other],1,FALSE),""),
IFERROR(VLOOKUP($J994,all_tags[other],1,FALSE),""),
IFERROR(VLOOKUP($K994,all_tags[other],1,FALSE),""),
IFERROR(VLOOKUP($L994,all_tags[other],1,FALSE),""),
IFERROR(VLOOKUP($M994,all_tags[other],1,FALSE),""),
IFERROR(VLOOKUP($N994,all_tags[other],1,FALSE),""),
IFERROR(VLOOKUP($O994,all_tags[other],1,FALSE),"")
)</f>
        <v/>
      </c>
      <c r="AL994" t="str">
        <f t="shared" si="15"/>
        <v>guide;data-viz;tool;colour</v>
      </c>
    </row>
    <row r="995" spans="1:38" x14ac:dyDescent="0.25">
      <c r="A995" t="str">
        <f>source_data[[#This Row],[link_id]]</f>
        <v>L01997</v>
      </c>
      <c r="B995" t="str">
        <f>source_data[[#This Row],[link]]</f>
        <v>https://coderzcolumn.com/tutorials/data-science/how-to-convert-static-pandas-plot-matplotlib-to-interactive-hvplot</v>
      </c>
      <c r="C995" t="str">
        <f>source_data[[#This Row],[article_title]]</f>
        <v>hvplot - Interactive Charts from Pandas DataFrame with One Line Of Code</v>
      </c>
      <c r="D995" t="str">
        <f>source_data[[#This Row],[concatenate]]</f>
        <v>interactive;tutorial;data-viz;technology;python</v>
      </c>
      <c r="E995">
        <f>source_data[[#This Row],[tag_count]]</f>
        <v>5</v>
      </c>
      <c r="F995" t="str" cm="1">
        <f t="array" ref="F995:J995">_xlfn.TEXTSPLIT(Table5[[#This Row],[concatenate]],";")</f>
        <v>interactive</v>
      </c>
      <c r="G995" t="str">
        <v>tutorial</v>
      </c>
      <c r="H995" t="str">
        <v>data-viz</v>
      </c>
      <c r="I995" t="str">
        <v>technology</v>
      </c>
      <c r="J995" t="str">
        <v>python</v>
      </c>
      <c r="Q995">
        <f>IF(ISBLANK(F995),-1,COUNTIF(all_tags[],F995)-COUNTIF(all_tags[category],F995))</f>
        <v>1</v>
      </c>
      <c r="R995">
        <f>IF(ISBLANK(G995),-1,COUNTIF(all_tags[],G995)-COUNTIF(all_tags[category],G995))</f>
        <v>1</v>
      </c>
      <c r="S995">
        <f>IF(ISBLANK(H995),-1,COUNTIF(all_tags[],H995)-COUNTIF(all_tags[category],H995))</f>
        <v>1</v>
      </c>
      <c r="T995">
        <f>IF(ISBLANK(I995),-1,COUNTIF(all_tags[],I995)-COUNTIF(all_tags[category],I995))</f>
        <v>1</v>
      </c>
      <c r="U995">
        <f>IF(ISBLANK(J995),-1,COUNTIF(all_tags[],J995)-COUNTIF(all_tags[category],J995))</f>
        <v>1</v>
      </c>
      <c r="V995">
        <f>IF(ISBLANK(K995),-1,COUNTIF(all_tags[],K995)-COUNTIF(all_tags[category],K995))</f>
        <v>-1</v>
      </c>
      <c r="W995">
        <f>IF(ISBLANK(L995),-1,COUNTIF(all_tags[],L995)-COUNTIF(all_tags[category],L995))</f>
        <v>-1</v>
      </c>
      <c r="X995">
        <f>IF(ISBLANK(M995),-1,COUNTIF(all_tags[],M995)-COUNTIF(all_tags[category],M995))</f>
        <v>-1</v>
      </c>
      <c r="Y995">
        <f>IF(ISBLANK(N995),-1,COUNTIF(all_tags[],N995)-COUNTIF(all_tags[category],N995))</f>
        <v>-1</v>
      </c>
      <c r="Z995">
        <f>IF(ISBLANK(O995),-1,COUNTIF(all_tags[],O995)-COUNTIF(all_tags[category],O995))</f>
        <v>-1</v>
      </c>
      <c r="AB995" t="str">
        <f>Table5[[#This Row],[link_id]]</f>
        <v>L01997</v>
      </c>
      <c r="AC995" s="5" t="str">
        <f>_xlfn.TEXTJOIN("#",TRUE,
IFERROR(VLOOKUP($F995,all_tags[format],1,FALSE),""),
IFERROR(VLOOKUP($G995,all_tags[format],1,FALSE),""),
IFERROR(VLOOKUP($H995,all_tags[format],1,FALSE),""),
IFERROR(VLOOKUP($I995,all_tags[format],1,FALSE),""),
IFERROR(VLOOKUP($J995,all_tags[format],1,FALSE),""),
IFERROR(VLOOKUP($K995,all_tags[format],1,FALSE),""),
IFERROR(VLOOKUP($L995,all_tags[format],1,FALSE),""),
IFERROR(VLOOKUP($M995,all_tags[format],1,FALSE),""),
IFERROR(VLOOKUP($N995,all_tags[format],1,FALSE),""),
IFERROR(VLOOKUP($O995,all_tags[format],1,FALSE),"")
)</f>
        <v>interactive</v>
      </c>
      <c r="AD995" s="5" t="str">
        <f>_xlfn.TEXTJOIN("#",TRUE,
IFERROR(VLOOKUP($F995,all_tags[type],1,FALSE),""),
IFERROR(VLOOKUP($G995,all_tags[type],1,FALSE),""),
IFERROR(VLOOKUP($H995,all_tags[type],1,FALSE),""),
IFERROR(VLOOKUP($I995,all_tags[type],1,FALSE),""),
IFERROR(VLOOKUP($J995,all_tags[type],1,FALSE),""),
IFERROR(VLOOKUP($K995,all_tags[type],1,FALSE),""),
IFERROR(VLOOKUP($L995,all_tags[type],1,FALSE),""),
IFERROR(VLOOKUP($M995,all_tags[type],1,FALSE),""),
IFERROR(VLOOKUP($N995,all_tags[type],1,FALSE),""),
IFERROR(VLOOKUP($O995,all_tags[type],1,FALSE),"")
)</f>
        <v>tutorial</v>
      </c>
      <c r="AE995" s="5" t="str">
        <f>_xlfn.TEXTJOIN("#",TRUE,
IFERROR(VLOOKUP($F995,all_tags[level],1,FALSE),""),
IFERROR(VLOOKUP($G995,all_tags[level],1,FALSE),""),
IFERROR(VLOOKUP($H995,all_tags[level],1,FALSE),""),
IFERROR(VLOOKUP($I995,all_tags[level],1,FALSE),""),
IFERROR(VLOOKUP($J995,all_tags[level],1,FALSE),""),
IFERROR(VLOOKUP($K995,all_tags[level],1,FALSE),""),
IFERROR(VLOOKUP($L995,all_tags[level],1,FALSE),""),
IFERROR(VLOOKUP($M995,all_tags[level],1,FALSE),""),
IFERROR(VLOOKUP($N995,all_tags[level],1,FALSE),""),
IFERROR(VLOOKUP($O995,all_tags[level],1,FALSE),"")
)</f>
        <v/>
      </c>
      <c r="AF995" s="5" t="str">
        <f>_xlfn.TEXTJOIN("#",TRUE,
IFERROR(VLOOKUP($F995,all_tags[style],1,FALSE),""),
IFERROR(VLOOKUP($G995,all_tags[style],1,FALSE),""),
IFERROR(VLOOKUP($H995,all_tags[style],1,FALSE),""),
IFERROR(VLOOKUP($I995,all_tags[style],1,FALSE),""),
IFERROR(VLOOKUP($J995,all_tags[style],1,FALSE),""),
IFERROR(VLOOKUP($K995,all_tags[style],1,FALSE),""),
IFERROR(VLOOKUP($L995,all_tags[style],1,FALSE),""),
IFERROR(VLOOKUP($M995,all_tags[style],1,FALSE),""),
IFERROR(VLOOKUP($N995,all_tags[style],1,FALSE),""),
IFERROR(VLOOKUP($O995,all_tags[style],1,FALSE),"")
)</f>
        <v/>
      </c>
      <c r="AG995" s="5" t="str">
        <f>_xlfn.TEXTJOIN("#",TRUE,
IFERROR(VLOOKUP($F995,all_tags[theme],1,FALSE),""),
IFERROR(VLOOKUP($G995,all_tags[theme],1,FALSE),""),
IFERROR(VLOOKUP($H995,all_tags[theme],1,FALSE),""),
IFERROR(VLOOKUP($I995,all_tags[theme],1,FALSE),""),
IFERROR(VLOOKUP($J995,all_tags[theme],1,FALSE),""),
IFERROR(VLOOKUP($K995,all_tags[theme],1,FALSE),""),
IFERROR(VLOOKUP($L995,all_tags[theme],1,FALSE),""),
IFERROR(VLOOKUP($M995,all_tags[theme],1,FALSE),""),
IFERROR(VLOOKUP($N995,all_tags[theme],1,FALSE),""),
IFERROR(VLOOKUP($O995,all_tags[theme],1,FALSE),"")
)</f>
        <v>data-viz</v>
      </c>
      <c r="AH995" s="5" t="str">
        <f>_xlfn.TEXTJOIN("#",TRUE,
IFERROR(VLOOKUP($F995,all_tags[topic],1,FALSE),""),
IFERROR(VLOOKUP($G995,all_tags[topic],1,FALSE),""),
IFERROR(VLOOKUP($H995,all_tags[topic],1,FALSE),""),
IFERROR(VLOOKUP($I995,all_tags[topic],1,FALSE),""),
IFERROR(VLOOKUP($J995,all_tags[topic],1,FALSE),""),
IFERROR(VLOOKUP($K995,all_tags[topic],1,FALSE),""),
IFERROR(VLOOKUP($L995,all_tags[topic],1,FALSE),""),
IFERROR(VLOOKUP($M995,all_tags[topic],1,FALSE),""),
IFERROR(VLOOKUP($N995,all_tags[topic],1,FALSE),""),
IFERROR(VLOOKUP($O995,all_tags[topic],1,FALSE),"")
)</f>
        <v>technology</v>
      </c>
      <c r="AI995" s="5" t="str">
        <f>_xlfn.TEXTJOIN("#",TRUE,
IFERROR(VLOOKUP($F995,all_tags[area],1,FALSE),""),
IFERROR(VLOOKUP($G995,all_tags[area],1,FALSE),""),
IFERROR(VLOOKUP($H995,all_tags[area],1,FALSE),""),
IFERROR(VLOOKUP($I995,all_tags[area],1,FALSE),""),
IFERROR(VLOOKUP($J995,all_tags[area],1,FALSE),""),
IFERROR(VLOOKUP($K995,all_tags[area],1,FALSE),""),
IFERROR(VLOOKUP($L995,all_tags[area],1,FALSE),""),
IFERROR(VLOOKUP($M995,all_tags[area],1,FALSE),""),
IFERROR(VLOOKUP($N995,all_tags[area],1,FALSE),""),
IFERROR(VLOOKUP($O995,all_tags[area],1,FALSE),"")
)</f>
        <v/>
      </c>
      <c r="AJ995" s="5" t="str">
        <f>_xlfn.TEXTJOIN("#",TRUE,
IFERROR(VLOOKUP($F995,all_tags[technology],1,FALSE),""),
IFERROR(VLOOKUP($G995,all_tags[technology],1,FALSE),""),
IFERROR(VLOOKUP($H995,all_tags[technology],1,FALSE),""),
IFERROR(VLOOKUP($I995,all_tags[technology],1,FALSE),""),
IFERROR(VLOOKUP($J995,all_tags[technology],1,FALSE),""),
IFERROR(VLOOKUP($K995,all_tags[technology],1,FALSE),""),
IFERROR(VLOOKUP($L995,all_tags[technology],1,FALSE),""),
IFERROR(VLOOKUP($M995,all_tags[technology],1,FALSE),""),
IFERROR(VLOOKUP($N995,all_tags[technology],1,FALSE),""),
IFERROR(VLOOKUP($O995,all_tags[technology],1,FALSE),"")
)</f>
        <v>python</v>
      </c>
      <c r="AK995" s="5" t="str">
        <f>_xlfn.TEXTJOIN("#",TRUE,
IFERROR(VLOOKUP($F995,all_tags[other],1,FALSE),""),
IFERROR(VLOOKUP($G995,all_tags[other],1,FALSE),""),
IFERROR(VLOOKUP($H995,all_tags[other],1,FALSE),""),
IFERROR(VLOOKUP($I995,all_tags[other],1,FALSE),""),
IFERROR(VLOOKUP($J995,all_tags[other],1,FALSE),""),
IFERROR(VLOOKUP($K995,all_tags[other],1,FALSE),""),
IFERROR(VLOOKUP($L995,all_tags[other],1,FALSE),""),
IFERROR(VLOOKUP($M995,all_tags[other],1,FALSE),""),
IFERROR(VLOOKUP($N995,all_tags[other],1,FALSE),""),
IFERROR(VLOOKUP($O995,all_tags[other],1,FALSE),"")
)</f>
        <v/>
      </c>
      <c r="AL995" t="str">
        <f t="shared" si="15"/>
        <v>interactive;tutorial;data-viz;technology;python</v>
      </c>
    </row>
    <row r="996" spans="1:38" x14ac:dyDescent="0.25">
      <c r="A996" t="str">
        <f>source_data[[#This Row],[link_id]]</f>
        <v>L01998</v>
      </c>
      <c r="B996" t="str">
        <f>source_data[[#This Row],[link]]</f>
        <v>https://www.openculture.com/2021/08/take-an-intellectual-odyssey-with-a-free-mit-course-on-douglas-hofstadters-pulitzer-prize-winning-book-godel-escher-bach-an-eternal-golden-braid.html</v>
      </c>
      <c r="C996" t="str">
        <f>source_data[[#This Row],[article_title]]</f>
        <v>Take an Intellectual Odyssey with a Free MIT Course on Douglas Hofstadter’s Pulitzer Prize-Winning Book Gödel, Escher, Bach: An Eternal Golden Braid</v>
      </c>
      <c r="D996" t="str">
        <f>source_data[[#This Row],[concatenate]]</f>
        <v>course;art</v>
      </c>
      <c r="E996">
        <f>source_data[[#This Row],[tag_count]]</f>
        <v>3</v>
      </c>
      <c r="F996" t="str" cm="1">
        <f t="array" ref="F996:G996">_xlfn.TEXTSPLIT(Table5[[#This Row],[concatenate]],";")</f>
        <v>course</v>
      </c>
      <c r="G996" t="str">
        <v>art</v>
      </c>
      <c r="Q996">
        <f>IF(ISBLANK(F996),-1,COUNTIF(all_tags[],F996)-COUNTIF(all_tags[category],F996))</f>
        <v>1</v>
      </c>
      <c r="R996">
        <f>IF(ISBLANK(G996),-1,COUNTIF(all_tags[],G996)-COUNTIF(all_tags[category],G996))</f>
        <v>1</v>
      </c>
      <c r="S996">
        <f>IF(ISBLANK(H996),-1,COUNTIF(all_tags[],H996)-COUNTIF(all_tags[category],H996))</f>
        <v>-1</v>
      </c>
      <c r="T996">
        <f>IF(ISBLANK(I996),-1,COUNTIF(all_tags[],I996)-COUNTIF(all_tags[category],I996))</f>
        <v>-1</v>
      </c>
      <c r="U996">
        <f>IF(ISBLANK(J996),-1,COUNTIF(all_tags[],J996)-COUNTIF(all_tags[category],J996))</f>
        <v>-1</v>
      </c>
      <c r="V996">
        <f>IF(ISBLANK(K996),-1,COUNTIF(all_tags[],K996)-COUNTIF(all_tags[category],K996))</f>
        <v>-1</v>
      </c>
      <c r="W996">
        <f>IF(ISBLANK(L996),-1,COUNTIF(all_tags[],L996)-COUNTIF(all_tags[category],L996))</f>
        <v>-1</v>
      </c>
      <c r="X996">
        <f>IF(ISBLANK(M996),-1,COUNTIF(all_tags[],M996)-COUNTIF(all_tags[category],M996))</f>
        <v>-1</v>
      </c>
      <c r="Y996">
        <f>IF(ISBLANK(N996),-1,COUNTIF(all_tags[],N996)-COUNTIF(all_tags[category],N996))</f>
        <v>-1</v>
      </c>
      <c r="Z996">
        <f>IF(ISBLANK(O996),-1,COUNTIF(all_tags[],O996)-COUNTIF(all_tags[category],O996))</f>
        <v>-1</v>
      </c>
      <c r="AB996" t="str">
        <f>Table5[[#This Row],[link_id]]</f>
        <v>L01998</v>
      </c>
      <c r="AC996" s="5" t="str">
        <f>_xlfn.TEXTJOIN("#",TRUE,
IFERROR(VLOOKUP($F996,all_tags[format],1,FALSE),""),
IFERROR(VLOOKUP($G996,all_tags[format],1,FALSE),""),
IFERROR(VLOOKUP($H996,all_tags[format],1,FALSE),""),
IFERROR(VLOOKUP($I996,all_tags[format],1,FALSE),""),
IFERROR(VLOOKUP($J996,all_tags[format],1,FALSE),""),
IFERROR(VLOOKUP($K996,all_tags[format],1,FALSE),""),
IFERROR(VLOOKUP($L996,all_tags[format],1,FALSE),""),
IFERROR(VLOOKUP($M996,all_tags[format],1,FALSE),""),
IFERROR(VLOOKUP($N996,all_tags[format],1,FALSE),""),
IFERROR(VLOOKUP($O996,all_tags[format],1,FALSE),"")
)</f>
        <v>course</v>
      </c>
      <c r="AD996" s="5" t="str">
        <f>_xlfn.TEXTJOIN("#",TRUE,
IFERROR(VLOOKUP($F996,all_tags[type],1,FALSE),""),
IFERROR(VLOOKUP($G996,all_tags[type],1,FALSE),""),
IFERROR(VLOOKUP($H996,all_tags[type],1,FALSE),""),
IFERROR(VLOOKUP($I996,all_tags[type],1,FALSE),""),
IFERROR(VLOOKUP($J996,all_tags[type],1,FALSE),""),
IFERROR(VLOOKUP($K996,all_tags[type],1,FALSE),""),
IFERROR(VLOOKUP($L996,all_tags[type],1,FALSE),""),
IFERROR(VLOOKUP($M996,all_tags[type],1,FALSE),""),
IFERROR(VLOOKUP($N996,all_tags[type],1,FALSE),""),
IFERROR(VLOOKUP($O996,all_tags[type],1,FALSE),"")
)</f>
        <v/>
      </c>
      <c r="AE996" s="5" t="str">
        <f>_xlfn.TEXTJOIN("#",TRUE,
IFERROR(VLOOKUP($F996,all_tags[level],1,FALSE),""),
IFERROR(VLOOKUP($G996,all_tags[level],1,FALSE),""),
IFERROR(VLOOKUP($H996,all_tags[level],1,FALSE),""),
IFERROR(VLOOKUP($I996,all_tags[level],1,FALSE),""),
IFERROR(VLOOKUP($J996,all_tags[level],1,FALSE),""),
IFERROR(VLOOKUP($K996,all_tags[level],1,FALSE),""),
IFERROR(VLOOKUP($L996,all_tags[level],1,FALSE),""),
IFERROR(VLOOKUP($M996,all_tags[level],1,FALSE),""),
IFERROR(VLOOKUP($N996,all_tags[level],1,FALSE),""),
IFERROR(VLOOKUP($O996,all_tags[level],1,FALSE),"")
)</f>
        <v/>
      </c>
      <c r="AF996" s="5" t="str">
        <f>_xlfn.TEXTJOIN("#",TRUE,
IFERROR(VLOOKUP($F996,all_tags[style],1,FALSE),""),
IFERROR(VLOOKUP($G996,all_tags[style],1,FALSE),""),
IFERROR(VLOOKUP($H996,all_tags[style],1,FALSE),""),
IFERROR(VLOOKUP($I996,all_tags[style],1,FALSE),""),
IFERROR(VLOOKUP($J996,all_tags[style],1,FALSE),""),
IFERROR(VLOOKUP($K996,all_tags[style],1,FALSE),""),
IFERROR(VLOOKUP($L996,all_tags[style],1,FALSE),""),
IFERROR(VLOOKUP($M996,all_tags[style],1,FALSE),""),
IFERROR(VLOOKUP($N996,all_tags[style],1,FALSE),""),
IFERROR(VLOOKUP($O996,all_tags[style],1,FALSE),"")
)</f>
        <v/>
      </c>
      <c r="AG996" s="5" t="str">
        <f>_xlfn.TEXTJOIN("#",TRUE,
IFERROR(VLOOKUP($F996,all_tags[theme],1,FALSE),""),
IFERROR(VLOOKUP($G996,all_tags[theme],1,FALSE),""),
IFERROR(VLOOKUP($H996,all_tags[theme],1,FALSE),""),
IFERROR(VLOOKUP($I996,all_tags[theme],1,FALSE),""),
IFERROR(VLOOKUP($J996,all_tags[theme],1,FALSE),""),
IFERROR(VLOOKUP($K996,all_tags[theme],1,FALSE),""),
IFERROR(VLOOKUP($L996,all_tags[theme],1,FALSE),""),
IFERROR(VLOOKUP($M996,all_tags[theme],1,FALSE),""),
IFERROR(VLOOKUP($N996,all_tags[theme],1,FALSE),""),
IFERROR(VLOOKUP($O996,all_tags[theme],1,FALSE),"")
)</f>
        <v/>
      </c>
      <c r="AH996" s="5" t="str">
        <f>_xlfn.TEXTJOIN("#",TRUE,
IFERROR(VLOOKUP($F996,all_tags[topic],1,FALSE),""),
IFERROR(VLOOKUP($G996,all_tags[topic],1,FALSE),""),
IFERROR(VLOOKUP($H996,all_tags[topic],1,FALSE),""),
IFERROR(VLOOKUP($I996,all_tags[topic],1,FALSE),""),
IFERROR(VLOOKUP($J996,all_tags[topic],1,FALSE),""),
IFERROR(VLOOKUP($K996,all_tags[topic],1,FALSE),""),
IFERROR(VLOOKUP($L996,all_tags[topic],1,FALSE),""),
IFERROR(VLOOKUP($M996,all_tags[topic],1,FALSE),""),
IFERROR(VLOOKUP($N996,all_tags[topic],1,FALSE),""),
IFERROR(VLOOKUP($O996,all_tags[topic],1,FALSE),"")
)</f>
        <v/>
      </c>
      <c r="AI996" s="5" t="str">
        <f>_xlfn.TEXTJOIN("#",TRUE,
IFERROR(VLOOKUP($F996,all_tags[area],1,FALSE),""),
IFERROR(VLOOKUP($G996,all_tags[area],1,FALSE),""),
IFERROR(VLOOKUP($H996,all_tags[area],1,FALSE),""),
IFERROR(VLOOKUP($I996,all_tags[area],1,FALSE),""),
IFERROR(VLOOKUP($J996,all_tags[area],1,FALSE),""),
IFERROR(VLOOKUP($K996,all_tags[area],1,FALSE),""),
IFERROR(VLOOKUP($L996,all_tags[area],1,FALSE),""),
IFERROR(VLOOKUP($M996,all_tags[area],1,FALSE),""),
IFERROR(VLOOKUP($N996,all_tags[area],1,FALSE),""),
IFERROR(VLOOKUP($O996,all_tags[area],1,FALSE),"")
)</f>
        <v/>
      </c>
      <c r="AJ996" s="5" t="str">
        <f>_xlfn.TEXTJOIN("#",TRUE,
IFERROR(VLOOKUP($F996,all_tags[technology],1,FALSE),""),
IFERROR(VLOOKUP($G996,all_tags[technology],1,FALSE),""),
IFERROR(VLOOKUP($H996,all_tags[technology],1,FALSE),""),
IFERROR(VLOOKUP($I996,all_tags[technology],1,FALSE),""),
IFERROR(VLOOKUP($J996,all_tags[technology],1,FALSE),""),
IFERROR(VLOOKUP($K996,all_tags[technology],1,FALSE),""),
IFERROR(VLOOKUP($L996,all_tags[technology],1,FALSE),""),
IFERROR(VLOOKUP($M996,all_tags[technology],1,FALSE),""),
IFERROR(VLOOKUP($N996,all_tags[technology],1,FALSE),""),
IFERROR(VLOOKUP($O996,all_tags[technology],1,FALSE),"")
)</f>
        <v/>
      </c>
      <c r="AK996" s="5" t="str">
        <f>_xlfn.TEXTJOIN("#",TRUE,
IFERROR(VLOOKUP($F996,all_tags[other],1,FALSE),""),
IFERROR(VLOOKUP($G996,all_tags[other],1,FALSE),""),
IFERROR(VLOOKUP($H996,all_tags[other],1,FALSE),""),
IFERROR(VLOOKUP($I996,all_tags[other],1,FALSE),""),
IFERROR(VLOOKUP($J996,all_tags[other],1,FALSE),""),
IFERROR(VLOOKUP($K996,all_tags[other],1,FALSE),""),
IFERROR(VLOOKUP($L996,all_tags[other],1,FALSE),""),
IFERROR(VLOOKUP($M996,all_tags[other],1,FALSE),""),
IFERROR(VLOOKUP($N996,all_tags[other],1,FALSE),""),
IFERROR(VLOOKUP($O996,all_tags[other],1,FALSE),"")
)</f>
        <v>art</v>
      </c>
      <c r="AL996" t="str">
        <f t="shared" si="15"/>
        <v>course;art</v>
      </c>
    </row>
    <row r="997" spans="1:38" x14ac:dyDescent="0.25">
      <c r="A997" t="str">
        <f>source_data[[#This Row],[link_id]]</f>
        <v>L02001</v>
      </c>
      <c r="B997" t="str">
        <f>source_data[[#This Row],[link]]</f>
        <v>https://www.snowflake.com/blog/data-visualization/</v>
      </c>
      <c r="C997" t="str">
        <f>source_data[[#This Row],[article_title]]</f>
        <v>How to foster an environment where data visualization can thrive.</v>
      </c>
      <c r="D997" t="str">
        <f>source_data[[#This Row],[concatenate]]</f>
        <v>pr;advice;data-viz</v>
      </c>
      <c r="E997">
        <f>source_data[[#This Row],[tag_count]]</f>
        <v>3</v>
      </c>
      <c r="F997" t="str" cm="1">
        <f t="array" ref="F997:H997">_xlfn.TEXTSPLIT(Table5[[#This Row],[concatenate]],";")</f>
        <v>pr</v>
      </c>
      <c r="G997" t="str">
        <v>advice</v>
      </c>
      <c r="H997" t="str">
        <v>data-viz</v>
      </c>
      <c r="Q997">
        <f>IF(ISBLANK(F997),-1,COUNTIF(all_tags[],F997)-COUNTIF(all_tags[category],F997))</f>
        <v>1</v>
      </c>
      <c r="R997">
        <f>IF(ISBLANK(G997),-1,COUNTIF(all_tags[],G997)-COUNTIF(all_tags[category],G997))</f>
        <v>1</v>
      </c>
      <c r="S997">
        <f>IF(ISBLANK(H997),-1,COUNTIF(all_tags[],H997)-COUNTIF(all_tags[category],H997))</f>
        <v>1</v>
      </c>
      <c r="T997">
        <f>IF(ISBLANK(I997),-1,COUNTIF(all_tags[],I997)-COUNTIF(all_tags[category],I997))</f>
        <v>-1</v>
      </c>
      <c r="U997">
        <f>IF(ISBLANK(J997),-1,COUNTIF(all_tags[],J997)-COUNTIF(all_tags[category],J997))</f>
        <v>-1</v>
      </c>
      <c r="V997">
        <f>IF(ISBLANK(K997),-1,COUNTIF(all_tags[],K997)-COUNTIF(all_tags[category],K997))</f>
        <v>-1</v>
      </c>
      <c r="W997">
        <f>IF(ISBLANK(L997),-1,COUNTIF(all_tags[],L997)-COUNTIF(all_tags[category],L997))</f>
        <v>-1</v>
      </c>
      <c r="X997">
        <f>IF(ISBLANK(M997),-1,COUNTIF(all_tags[],M997)-COUNTIF(all_tags[category],M997))</f>
        <v>-1</v>
      </c>
      <c r="Y997">
        <f>IF(ISBLANK(N997),-1,COUNTIF(all_tags[],N997)-COUNTIF(all_tags[category],N997))</f>
        <v>-1</v>
      </c>
      <c r="Z997">
        <f>IF(ISBLANK(O997),-1,COUNTIF(all_tags[],O997)-COUNTIF(all_tags[category],O997))</f>
        <v>-1</v>
      </c>
      <c r="AB997" t="str">
        <f>Table5[[#This Row],[link_id]]</f>
        <v>L02001</v>
      </c>
      <c r="AC997" s="5" t="str">
        <f>_xlfn.TEXTJOIN("#",TRUE,
IFERROR(VLOOKUP($F997,all_tags[format],1,FALSE),""),
IFERROR(VLOOKUP($G997,all_tags[format],1,FALSE),""),
IFERROR(VLOOKUP($H997,all_tags[format],1,FALSE),""),
IFERROR(VLOOKUP($I997,all_tags[format],1,FALSE),""),
IFERROR(VLOOKUP($J997,all_tags[format],1,FALSE),""),
IFERROR(VLOOKUP($K997,all_tags[format],1,FALSE),""),
IFERROR(VLOOKUP($L997,all_tags[format],1,FALSE),""),
IFERROR(VLOOKUP($M997,all_tags[format],1,FALSE),""),
IFERROR(VLOOKUP($N997,all_tags[format],1,FALSE),""),
IFERROR(VLOOKUP($O997,all_tags[format],1,FALSE),"")
)</f>
        <v/>
      </c>
      <c r="AD997" s="5" t="str">
        <f>_xlfn.TEXTJOIN("#",TRUE,
IFERROR(VLOOKUP($F997,all_tags[type],1,FALSE),""),
IFERROR(VLOOKUP($G997,all_tags[type],1,FALSE),""),
IFERROR(VLOOKUP($H997,all_tags[type],1,FALSE),""),
IFERROR(VLOOKUP($I997,all_tags[type],1,FALSE),""),
IFERROR(VLOOKUP($J997,all_tags[type],1,FALSE),""),
IFERROR(VLOOKUP($K997,all_tags[type],1,FALSE),""),
IFERROR(VLOOKUP($L997,all_tags[type],1,FALSE),""),
IFERROR(VLOOKUP($M997,all_tags[type],1,FALSE),""),
IFERROR(VLOOKUP($N997,all_tags[type],1,FALSE),""),
IFERROR(VLOOKUP($O997,all_tags[type],1,FALSE),"")
)</f>
        <v>pr#advice</v>
      </c>
      <c r="AE997" s="5" t="str">
        <f>_xlfn.TEXTJOIN("#",TRUE,
IFERROR(VLOOKUP($F997,all_tags[level],1,FALSE),""),
IFERROR(VLOOKUP($G997,all_tags[level],1,FALSE),""),
IFERROR(VLOOKUP($H997,all_tags[level],1,FALSE),""),
IFERROR(VLOOKUP($I997,all_tags[level],1,FALSE),""),
IFERROR(VLOOKUP($J997,all_tags[level],1,FALSE),""),
IFERROR(VLOOKUP($K997,all_tags[level],1,FALSE),""),
IFERROR(VLOOKUP($L997,all_tags[level],1,FALSE),""),
IFERROR(VLOOKUP($M997,all_tags[level],1,FALSE),""),
IFERROR(VLOOKUP($N997,all_tags[level],1,FALSE),""),
IFERROR(VLOOKUP($O997,all_tags[level],1,FALSE),"")
)</f>
        <v/>
      </c>
      <c r="AF997" s="5" t="str">
        <f>_xlfn.TEXTJOIN("#",TRUE,
IFERROR(VLOOKUP($F997,all_tags[style],1,FALSE),""),
IFERROR(VLOOKUP($G997,all_tags[style],1,FALSE),""),
IFERROR(VLOOKUP($H997,all_tags[style],1,FALSE),""),
IFERROR(VLOOKUP($I997,all_tags[style],1,FALSE),""),
IFERROR(VLOOKUP($J997,all_tags[style],1,FALSE),""),
IFERROR(VLOOKUP($K997,all_tags[style],1,FALSE),""),
IFERROR(VLOOKUP($L997,all_tags[style],1,FALSE),""),
IFERROR(VLOOKUP($M997,all_tags[style],1,FALSE),""),
IFERROR(VLOOKUP($N997,all_tags[style],1,FALSE),""),
IFERROR(VLOOKUP($O997,all_tags[style],1,FALSE),"")
)</f>
        <v/>
      </c>
      <c r="AG997" s="5" t="str">
        <f>_xlfn.TEXTJOIN("#",TRUE,
IFERROR(VLOOKUP($F997,all_tags[theme],1,FALSE),""),
IFERROR(VLOOKUP($G997,all_tags[theme],1,FALSE),""),
IFERROR(VLOOKUP($H997,all_tags[theme],1,FALSE),""),
IFERROR(VLOOKUP($I997,all_tags[theme],1,FALSE),""),
IFERROR(VLOOKUP($J997,all_tags[theme],1,FALSE),""),
IFERROR(VLOOKUP($K997,all_tags[theme],1,FALSE),""),
IFERROR(VLOOKUP($L997,all_tags[theme],1,FALSE),""),
IFERROR(VLOOKUP($M997,all_tags[theme],1,FALSE),""),
IFERROR(VLOOKUP($N997,all_tags[theme],1,FALSE),""),
IFERROR(VLOOKUP($O997,all_tags[theme],1,FALSE),"")
)</f>
        <v>data-viz</v>
      </c>
      <c r="AH997" s="5" t="str">
        <f>_xlfn.TEXTJOIN("#",TRUE,
IFERROR(VLOOKUP($F997,all_tags[topic],1,FALSE),""),
IFERROR(VLOOKUP($G997,all_tags[topic],1,FALSE),""),
IFERROR(VLOOKUP($H997,all_tags[topic],1,FALSE),""),
IFERROR(VLOOKUP($I997,all_tags[topic],1,FALSE),""),
IFERROR(VLOOKUP($J997,all_tags[topic],1,FALSE),""),
IFERROR(VLOOKUP($K997,all_tags[topic],1,FALSE),""),
IFERROR(VLOOKUP($L997,all_tags[topic],1,FALSE),""),
IFERROR(VLOOKUP($M997,all_tags[topic],1,FALSE),""),
IFERROR(VLOOKUP($N997,all_tags[topic],1,FALSE),""),
IFERROR(VLOOKUP($O997,all_tags[topic],1,FALSE),"")
)</f>
        <v/>
      </c>
      <c r="AI997" s="5" t="str">
        <f>_xlfn.TEXTJOIN("#",TRUE,
IFERROR(VLOOKUP($F997,all_tags[area],1,FALSE),""),
IFERROR(VLOOKUP($G997,all_tags[area],1,FALSE),""),
IFERROR(VLOOKUP($H997,all_tags[area],1,FALSE),""),
IFERROR(VLOOKUP($I997,all_tags[area],1,FALSE),""),
IFERROR(VLOOKUP($J997,all_tags[area],1,FALSE),""),
IFERROR(VLOOKUP($K997,all_tags[area],1,FALSE),""),
IFERROR(VLOOKUP($L997,all_tags[area],1,FALSE),""),
IFERROR(VLOOKUP($M997,all_tags[area],1,FALSE),""),
IFERROR(VLOOKUP($N997,all_tags[area],1,FALSE),""),
IFERROR(VLOOKUP($O997,all_tags[area],1,FALSE),"")
)</f>
        <v/>
      </c>
      <c r="AJ997" s="5" t="str">
        <f>_xlfn.TEXTJOIN("#",TRUE,
IFERROR(VLOOKUP($F997,all_tags[technology],1,FALSE),""),
IFERROR(VLOOKUP($G997,all_tags[technology],1,FALSE),""),
IFERROR(VLOOKUP($H997,all_tags[technology],1,FALSE),""),
IFERROR(VLOOKUP($I997,all_tags[technology],1,FALSE),""),
IFERROR(VLOOKUP($J997,all_tags[technology],1,FALSE),""),
IFERROR(VLOOKUP($K997,all_tags[technology],1,FALSE),""),
IFERROR(VLOOKUP($L997,all_tags[technology],1,FALSE),""),
IFERROR(VLOOKUP($M997,all_tags[technology],1,FALSE),""),
IFERROR(VLOOKUP($N997,all_tags[technology],1,FALSE),""),
IFERROR(VLOOKUP($O997,all_tags[technology],1,FALSE),"")
)</f>
        <v/>
      </c>
      <c r="AK997" s="5" t="str">
        <f>_xlfn.TEXTJOIN("#",TRUE,
IFERROR(VLOOKUP($F997,all_tags[other],1,FALSE),""),
IFERROR(VLOOKUP($G997,all_tags[other],1,FALSE),""),
IFERROR(VLOOKUP($H997,all_tags[other],1,FALSE),""),
IFERROR(VLOOKUP($I997,all_tags[other],1,FALSE),""),
IFERROR(VLOOKUP($J997,all_tags[other],1,FALSE),""),
IFERROR(VLOOKUP($K997,all_tags[other],1,FALSE),""),
IFERROR(VLOOKUP($L997,all_tags[other],1,FALSE),""),
IFERROR(VLOOKUP($M997,all_tags[other],1,FALSE),""),
IFERROR(VLOOKUP($N997,all_tags[other],1,FALSE),""),
IFERROR(VLOOKUP($O997,all_tags[other],1,FALSE),"")
)</f>
        <v/>
      </c>
      <c r="AL997" t="str">
        <f t="shared" si="15"/>
        <v>pr;advice;data-viz</v>
      </c>
    </row>
    <row r="998" spans="1:38" x14ac:dyDescent="0.25">
      <c r="A998" t="str">
        <f>source_data[[#This Row],[link_id]]</f>
        <v>L02007</v>
      </c>
      <c r="B998" t="str">
        <f>source_data[[#This Row],[link]]</f>
        <v>https://community.rstudio.com/t/how-to-label-lines-obtained-using-split-with-ggrepel/113066</v>
      </c>
      <c r="C998" t="str">
        <f>source_data[[#This Row],[article_title]]</f>
        <v>How to label lines obtained using split with ggrepel</v>
      </c>
      <c r="D998" t="str">
        <f>source_data[[#This Row],[concatenate]]</f>
        <v>tutorial;method;technology;chart;rstats;ggplot</v>
      </c>
      <c r="E998">
        <f>source_data[[#This Row],[tag_count]]</f>
        <v>5</v>
      </c>
      <c r="F998" t="str" cm="1">
        <f t="array" ref="F998:K998">_xlfn.TEXTSPLIT(Table5[[#This Row],[concatenate]],";")</f>
        <v>tutorial</v>
      </c>
      <c r="G998" t="str">
        <v>method</v>
      </c>
      <c r="H998" t="str">
        <v>technology</v>
      </c>
      <c r="I998" t="str">
        <v>chart</v>
      </c>
      <c r="J998" t="str">
        <v>rstats</v>
      </c>
      <c r="K998" t="str">
        <v>ggplot</v>
      </c>
      <c r="Q998">
        <f>IF(ISBLANK(F998),-1,COUNTIF(all_tags[],F998)-COUNTIF(all_tags[category],F998))</f>
        <v>1</v>
      </c>
      <c r="R998">
        <f>IF(ISBLANK(G998),-1,COUNTIF(all_tags[],G998)-COUNTIF(all_tags[category],G998))</f>
        <v>1</v>
      </c>
      <c r="S998">
        <f>IF(ISBLANK(H998),-1,COUNTIF(all_tags[],H998)-COUNTIF(all_tags[category],H998))</f>
        <v>1</v>
      </c>
      <c r="T998">
        <f>IF(ISBLANK(I998),-1,COUNTIF(all_tags[],I998)-COUNTIF(all_tags[category],I998))</f>
        <v>1</v>
      </c>
      <c r="U998">
        <f>IF(ISBLANK(J998),-1,COUNTIF(all_tags[],J998)-COUNTIF(all_tags[category],J998))</f>
        <v>1</v>
      </c>
      <c r="V998">
        <f>IF(ISBLANK(K998),-1,COUNTIF(all_tags[],K998)-COUNTIF(all_tags[category],K998))</f>
        <v>0</v>
      </c>
      <c r="W998">
        <f>IF(ISBLANK(L998),-1,COUNTIF(all_tags[],L998)-COUNTIF(all_tags[category],L998))</f>
        <v>-1</v>
      </c>
      <c r="X998">
        <f>IF(ISBLANK(M998),-1,COUNTIF(all_tags[],M998)-COUNTIF(all_tags[category],M998))</f>
        <v>-1</v>
      </c>
      <c r="Y998">
        <f>IF(ISBLANK(N998),-1,COUNTIF(all_tags[],N998)-COUNTIF(all_tags[category],N998))</f>
        <v>-1</v>
      </c>
      <c r="Z998">
        <f>IF(ISBLANK(O998),-1,COUNTIF(all_tags[],O998)-COUNTIF(all_tags[category],O998))</f>
        <v>-1</v>
      </c>
      <c r="AB998" t="str">
        <f>Table5[[#This Row],[link_id]]</f>
        <v>L02007</v>
      </c>
      <c r="AC998" s="5" t="str">
        <f>_xlfn.TEXTJOIN("#",TRUE,
IFERROR(VLOOKUP($F998,all_tags[format],1,FALSE),""),
IFERROR(VLOOKUP($G998,all_tags[format],1,FALSE),""),
IFERROR(VLOOKUP($H998,all_tags[format],1,FALSE),""),
IFERROR(VLOOKUP($I998,all_tags[format],1,FALSE),""),
IFERROR(VLOOKUP($J998,all_tags[format],1,FALSE),""),
IFERROR(VLOOKUP($K998,all_tags[format],1,FALSE),""),
IFERROR(VLOOKUP($L998,all_tags[format],1,FALSE),""),
IFERROR(VLOOKUP($M998,all_tags[format],1,FALSE),""),
IFERROR(VLOOKUP($N998,all_tags[format],1,FALSE),""),
IFERROR(VLOOKUP($O998,all_tags[format],1,FALSE),"")
)</f>
        <v/>
      </c>
      <c r="AD998" s="5" t="str">
        <f>_xlfn.TEXTJOIN("#",TRUE,
IFERROR(VLOOKUP($F998,all_tags[type],1,FALSE),""),
IFERROR(VLOOKUP($G998,all_tags[type],1,FALSE),""),
IFERROR(VLOOKUP($H998,all_tags[type],1,FALSE),""),
IFERROR(VLOOKUP($I998,all_tags[type],1,FALSE),""),
IFERROR(VLOOKUP($J998,all_tags[type],1,FALSE),""),
IFERROR(VLOOKUP($K998,all_tags[type],1,FALSE),""),
IFERROR(VLOOKUP($L998,all_tags[type],1,FALSE),""),
IFERROR(VLOOKUP($M998,all_tags[type],1,FALSE),""),
IFERROR(VLOOKUP($N998,all_tags[type],1,FALSE),""),
IFERROR(VLOOKUP($O998,all_tags[type],1,FALSE),"")
)</f>
        <v>tutorial</v>
      </c>
      <c r="AE998" s="5" t="str">
        <f>_xlfn.TEXTJOIN("#",TRUE,
IFERROR(VLOOKUP($F998,all_tags[level],1,FALSE),""),
IFERROR(VLOOKUP($G998,all_tags[level],1,FALSE),""),
IFERROR(VLOOKUP($H998,all_tags[level],1,FALSE),""),
IFERROR(VLOOKUP($I998,all_tags[level],1,FALSE),""),
IFERROR(VLOOKUP($J998,all_tags[level],1,FALSE),""),
IFERROR(VLOOKUP($K998,all_tags[level],1,FALSE),""),
IFERROR(VLOOKUP($L998,all_tags[level],1,FALSE),""),
IFERROR(VLOOKUP($M998,all_tags[level],1,FALSE),""),
IFERROR(VLOOKUP($N998,all_tags[level],1,FALSE),""),
IFERROR(VLOOKUP($O998,all_tags[level],1,FALSE),"")
)</f>
        <v/>
      </c>
      <c r="AF998" s="5" t="str">
        <f>_xlfn.TEXTJOIN("#",TRUE,
IFERROR(VLOOKUP($F998,all_tags[style],1,FALSE),""),
IFERROR(VLOOKUP($G998,all_tags[style],1,FALSE),""),
IFERROR(VLOOKUP($H998,all_tags[style],1,FALSE),""),
IFERROR(VLOOKUP($I998,all_tags[style],1,FALSE),""),
IFERROR(VLOOKUP($J998,all_tags[style],1,FALSE),""),
IFERROR(VLOOKUP($K998,all_tags[style],1,FALSE),""),
IFERROR(VLOOKUP($L998,all_tags[style],1,FALSE),""),
IFERROR(VLOOKUP($M998,all_tags[style],1,FALSE),""),
IFERROR(VLOOKUP($N998,all_tags[style],1,FALSE),""),
IFERROR(VLOOKUP($O998,all_tags[style],1,FALSE),"")
)</f>
        <v/>
      </c>
      <c r="AG998" s="5" t="str">
        <f>_xlfn.TEXTJOIN("#",TRUE,
IFERROR(VLOOKUP($F998,all_tags[theme],1,FALSE),""),
IFERROR(VLOOKUP($G998,all_tags[theme],1,FALSE),""),
IFERROR(VLOOKUP($H998,all_tags[theme],1,FALSE),""),
IFERROR(VLOOKUP($I998,all_tags[theme],1,FALSE),""),
IFERROR(VLOOKUP($J998,all_tags[theme],1,FALSE),""),
IFERROR(VLOOKUP($K998,all_tags[theme],1,FALSE),""),
IFERROR(VLOOKUP($L998,all_tags[theme],1,FALSE),""),
IFERROR(VLOOKUP($M998,all_tags[theme],1,FALSE),""),
IFERROR(VLOOKUP($N998,all_tags[theme],1,FALSE),""),
IFERROR(VLOOKUP($O998,all_tags[theme],1,FALSE),"")
)</f>
        <v/>
      </c>
      <c r="AH998" s="5" t="str">
        <f>_xlfn.TEXTJOIN("#",TRUE,
IFERROR(VLOOKUP($F998,all_tags[topic],1,FALSE),""),
IFERROR(VLOOKUP($G998,all_tags[topic],1,FALSE),""),
IFERROR(VLOOKUP($H998,all_tags[topic],1,FALSE),""),
IFERROR(VLOOKUP($I998,all_tags[topic],1,FALSE),""),
IFERROR(VLOOKUP($J998,all_tags[topic],1,FALSE),""),
IFERROR(VLOOKUP($K998,all_tags[topic],1,FALSE),""),
IFERROR(VLOOKUP($L998,all_tags[topic],1,FALSE),""),
IFERROR(VLOOKUP($M998,all_tags[topic],1,FALSE),""),
IFERROR(VLOOKUP($N998,all_tags[topic],1,FALSE),""),
IFERROR(VLOOKUP($O998,all_tags[topic],1,FALSE),"")
)</f>
        <v>method#technology</v>
      </c>
      <c r="AI998" s="5" t="str">
        <f>_xlfn.TEXTJOIN("#",TRUE,
IFERROR(VLOOKUP($F998,all_tags[area],1,FALSE),""),
IFERROR(VLOOKUP($G998,all_tags[area],1,FALSE),""),
IFERROR(VLOOKUP($H998,all_tags[area],1,FALSE),""),
IFERROR(VLOOKUP($I998,all_tags[area],1,FALSE),""),
IFERROR(VLOOKUP($J998,all_tags[area],1,FALSE),""),
IFERROR(VLOOKUP($K998,all_tags[area],1,FALSE),""),
IFERROR(VLOOKUP($L998,all_tags[area],1,FALSE),""),
IFERROR(VLOOKUP($M998,all_tags[area],1,FALSE),""),
IFERROR(VLOOKUP($N998,all_tags[area],1,FALSE),""),
IFERROR(VLOOKUP($O998,all_tags[area],1,FALSE),"")
)</f>
        <v>chart</v>
      </c>
      <c r="AJ998" s="5" t="str">
        <f>_xlfn.TEXTJOIN("#",TRUE,
IFERROR(VLOOKUP($F998,all_tags[technology],1,FALSE),""),
IFERROR(VLOOKUP($G998,all_tags[technology],1,FALSE),""),
IFERROR(VLOOKUP($H998,all_tags[technology],1,FALSE),""),
IFERROR(VLOOKUP($I998,all_tags[technology],1,FALSE),""),
IFERROR(VLOOKUP($J998,all_tags[technology],1,FALSE),""),
IFERROR(VLOOKUP($K998,all_tags[technology],1,FALSE),""),
IFERROR(VLOOKUP($L998,all_tags[technology],1,FALSE),""),
IFERROR(VLOOKUP($M998,all_tags[technology],1,FALSE),""),
IFERROR(VLOOKUP($N998,all_tags[technology],1,FALSE),""),
IFERROR(VLOOKUP($O998,all_tags[technology],1,FALSE),"")
)</f>
        <v>rstats</v>
      </c>
      <c r="AK998" s="5" t="str">
        <f>_xlfn.TEXTJOIN("#",TRUE,
IFERROR(VLOOKUP($F998,all_tags[other],1,FALSE),""),
IFERROR(VLOOKUP($G998,all_tags[other],1,FALSE),""),
IFERROR(VLOOKUP($H998,all_tags[other],1,FALSE),""),
IFERROR(VLOOKUP($I998,all_tags[other],1,FALSE),""),
IFERROR(VLOOKUP($J998,all_tags[other],1,FALSE),""),
IFERROR(VLOOKUP($K998,all_tags[other],1,FALSE),""),
IFERROR(VLOOKUP($L998,all_tags[other],1,FALSE),""),
IFERROR(VLOOKUP($M998,all_tags[other],1,FALSE),""),
IFERROR(VLOOKUP($N998,all_tags[other],1,FALSE),""),
IFERROR(VLOOKUP($O998,all_tags[other],1,FALSE),"")
)</f>
        <v/>
      </c>
      <c r="AL998" t="str">
        <f t="shared" si="15"/>
        <v>tutorial;method;technology;chart;rstats</v>
      </c>
    </row>
    <row r="999" spans="1:38" x14ac:dyDescent="0.25">
      <c r="A999" t="str">
        <f>source_data[[#This Row],[link_id]]</f>
        <v>L02008</v>
      </c>
      <c r="B999" t="str">
        <f>source_data[[#This Row],[link]]</f>
        <v>https://opentopography.org/blog/creating-2d-and-3d-visualizations-rayshader</v>
      </c>
      <c r="C999" t="str">
        <f>source_data[[#This Row],[article_title]]</f>
        <v>Creating 2D and 3D Visualizations with Rayshader</v>
      </c>
      <c r="D999" t="str">
        <f>source_data[[#This Row],[concatenate]]</f>
        <v>tutorial;technology;geospatial;rstats</v>
      </c>
      <c r="E999">
        <f>source_data[[#This Row],[tag_count]]</f>
        <v>4</v>
      </c>
      <c r="F999" t="str" cm="1">
        <f t="array" ref="F999:I999">_xlfn.TEXTSPLIT(Table5[[#This Row],[concatenate]],";")</f>
        <v>tutorial</v>
      </c>
      <c r="G999" t="str">
        <v>technology</v>
      </c>
      <c r="H999" t="str">
        <v>geospatial</v>
      </c>
      <c r="I999" t="str">
        <v>rstats</v>
      </c>
      <c r="Q999">
        <f>IF(ISBLANK(F999),-1,COUNTIF(all_tags[],F999)-COUNTIF(all_tags[category],F999))</f>
        <v>1</v>
      </c>
      <c r="R999">
        <f>IF(ISBLANK(G999),-1,COUNTIF(all_tags[],G999)-COUNTIF(all_tags[category],G999))</f>
        <v>1</v>
      </c>
      <c r="S999">
        <f>IF(ISBLANK(H999),-1,COUNTIF(all_tags[],H999)-COUNTIF(all_tags[category],H999))</f>
        <v>1</v>
      </c>
      <c r="T999">
        <f>IF(ISBLANK(I999),-1,COUNTIF(all_tags[],I999)-COUNTIF(all_tags[category],I999))</f>
        <v>1</v>
      </c>
      <c r="U999">
        <f>IF(ISBLANK(J999),-1,COUNTIF(all_tags[],J999)-COUNTIF(all_tags[category],J999))</f>
        <v>-1</v>
      </c>
      <c r="V999">
        <f>IF(ISBLANK(K999),-1,COUNTIF(all_tags[],K999)-COUNTIF(all_tags[category],K999))</f>
        <v>-1</v>
      </c>
      <c r="W999">
        <f>IF(ISBLANK(L999),-1,COUNTIF(all_tags[],L999)-COUNTIF(all_tags[category],L999))</f>
        <v>-1</v>
      </c>
      <c r="X999">
        <f>IF(ISBLANK(M999),-1,COUNTIF(all_tags[],M999)-COUNTIF(all_tags[category],M999))</f>
        <v>-1</v>
      </c>
      <c r="Y999">
        <f>IF(ISBLANK(N999),-1,COUNTIF(all_tags[],N999)-COUNTIF(all_tags[category],N999))</f>
        <v>-1</v>
      </c>
      <c r="Z999">
        <f>IF(ISBLANK(O999),-1,COUNTIF(all_tags[],O999)-COUNTIF(all_tags[category],O999))</f>
        <v>-1</v>
      </c>
      <c r="AB999" t="str">
        <f>Table5[[#This Row],[link_id]]</f>
        <v>L02008</v>
      </c>
      <c r="AC999" s="5" t="str">
        <f>_xlfn.TEXTJOIN("#",TRUE,
IFERROR(VLOOKUP($F999,all_tags[format],1,FALSE),""),
IFERROR(VLOOKUP($G999,all_tags[format],1,FALSE),""),
IFERROR(VLOOKUP($H999,all_tags[format],1,FALSE),""),
IFERROR(VLOOKUP($I999,all_tags[format],1,FALSE),""),
IFERROR(VLOOKUP($J999,all_tags[format],1,FALSE),""),
IFERROR(VLOOKUP($K999,all_tags[format],1,FALSE),""),
IFERROR(VLOOKUP($L999,all_tags[format],1,FALSE),""),
IFERROR(VLOOKUP($M999,all_tags[format],1,FALSE),""),
IFERROR(VLOOKUP($N999,all_tags[format],1,FALSE),""),
IFERROR(VLOOKUP($O999,all_tags[format],1,FALSE),"")
)</f>
        <v/>
      </c>
      <c r="AD999" s="5" t="str">
        <f>_xlfn.TEXTJOIN("#",TRUE,
IFERROR(VLOOKUP($F999,all_tags[type],1,FALSE),""),
IFERROR(VLOOKUP($G999,all_tags[type],1,FALSE),""),
IFERROR(VLOOKUP($H999,all_tags[type],1,FALSE),""),
IFERROR(VLOOKUP($I999,all_tags[type],1,FALSE),""),
IFERROR(VLOOKUP($J999,all_tags[type],1,FALSE),""),
IFERROR(VLOOKUP($K999,all_tags[type],1,FALSE),""),
IFERROR(VLOOKUP($L999,all_tags[type],1,FALSE),""),
IFERROR(VLOOKUP($M999,all_tags[type],1,FALSE),""),
IFERROR(VLOOKUP($N999,all_tags[type],1,FALSE),""),
IFERROR(VLOOKUP($O999,all_tags[type],1,FALSE),"")
)</f>
        <v>tutorial</v>
      </c>
      <c r="AE999" s="5" t="str">
        <f>_xlfn.TEXTJOIN("#",TRUE,
IFERROR(VLOOKUP($F999,all_tags[level],1,FALSE),""),
IFERROR(VLOOKUP($G999,all_tags[level],1,FALSE),""),
IFERROR(VLOOKUP($H999,all_tags[level],1,FALSE),""),
IFERROR(VLOOKUP($I999,all_tags[level],1,FALSE),""),
IFERROR(VLOOKUP($J999,all_tags[level],1,FALSE),""),
IFERROR(VLOOKUP($K999,all_tags[level],1,FALSE),""),
IFERROR(VLOOKUP($L999,all_tags[level],1,FALSE),""),
IFERROR(VLOOKUP($M999,all_tags[level],1,FALSE),""),
IFERROR(VLOOKUP($N999,all_tags[level],1,FALSE),""),
IFERROR(VLOOKUP($O999,all_tags[level],1,FALSE),"")
)</f>
        <v/>
      </c>
      <c r="AF999" s="5" t="str">
        <f>_xlfn.TEXTJOIN("#",TRUE,
IFERROR(VLOOKUP($F999,all_tags[style],1,FALSE),""),
IFERROR(VLOOKUP($G999,all_tags[style],1,FALSE),""),
IFERROR(VLOOKUP($H999,all_tags[style],1,FALSE),""),
IFERROR(VLOOKUP($I999,all_tags[style],1,FALSE),""),
IFERROR(VLOOKUP($J999,all_tags[style],1,FALSE),""),
IFERROR(VLOOKUP($K999,all_tags[style],1,FALSE),""),
IFERROR(VLOOKUP($L999,all_tags[style],1,FALSE),""),
IFERROR(VLOOKUP($M999,all_tags[style],1,FALSE),""),
IFERROR(VLOOKUP($N999,all_tags[style],1,FALSE),""),
IFERROR(VLOOKUP($O999,all_tags[style],1,FALSE),"")
)</f>
        <v/>
      </c>
      <c r="AG999" s="5" t="str">
        <f>_xlfn.TEXTJOIN("#",TRUE,
IFERROR(VLOOKUP($F999,all_tags[theme],1,FALSE),""),
IFERROR(VLOOKUP($G999,all_tags[theme],1,FALSE),""),
IFERROR(VLOOKUP($H999,all_tags[theme],1,FALSE),""),
IFERROR(VLOOKUP($I999,all_tags[theme],1,FALSE),""),
IFERROR(VLOOKUP($J999,all_tags[theme],1,FALSE),""),
IFERROR(VLOOKUP($K999,all_tags[theme],1,FALSE),""),
IFERROR(VLOOKUP($L999,all_tags[theme],1,FALSE),""),
IFERROR(VLOOKUP($M999,all_tags[theme],1,FALSE),""),
IFERROR(VLOOKUP($N999,all_tags[theme],1,FALSE),""),
IFERROR(VLOOKUP($O999,all_tags[theme],1,FALSE),"")
)</f>
        <v/>
      </c>
      <c r="AH999" s="5" t="str">
        <f>_xlfn.TEXTJOIN("#",TRUE,
IFERROR(VLOOKUP($F999,all_tags[topic],1,FALSE),""),
IFERROR(VLOOKUP($G999,all_tags[topic],1,FALSE),""),
IFERROR(VLOOKUP($H999,all_tags[topic],1,FALSE),""),
IFERROR(VLOOKUP($I999,all_tags[topic],1,FALSE),""),
IFERROR(VLOOKUP($J999,all_tags[topic],1,FALSE),""),
IFERROR(VLOOKUP($K999,all_tags[topic],1,FALSE),""),
IFERROR(VLOOKUP($L999,all_tags[topic],1,FALSE),""),
IFERROR(VLOOKUP($M999,all_tags[topic],1,FALSE),""),
IFERROR(VLOOKUP($N999,all_tags[topic],1,FALSE),""),
IFERROR(VLOOKUP($O999,all_tags[topic],1,FALSE),"")
)</f>
        <v>technology</v>
      </c>
      <c r="AI999" s="5" t="str">
        <f>_xlfn.TEXTJOIN("#",TRUE,
IFERROR(VLOOKUP($F999,all_tags[area],1,FALSE),""),
IFERROR(VLOOKUP($G999,all_tags[area],1,FALSE),""),
IFERROR(VLOOKUP($H999,all_tags[area],1,FALSE),""),
IFERROR(VLOOKUP($I999,all_tags[area],1,FALSE),""),
IFERROR(VLOOKUP($J999,all_tags[area],1,FALSE),""),
IFERROR(VLOOKUP($K999,all_tags[area],1,FALSE),""),
IFERROR(VLOOKUP($L999,all_tags[area],1,FALSE),""),
IFERROR(VLOOKUP($M999,all_tags[area],1,FALSE),""),
IFERROR(VLOOKUP($N999,all_tags[area],1,FALSE),""),
IFERROR(VLOOKUP($O999,all_tags[area],1,FALSE),"")
)</f>
        <v>geospatial</v>
      </c>
      <c r="AJ999" s="5" t="str">
        <f>_xlfn.TEXTJOIN("#",TRUE,
IFERROR(VLOOKUP($F999,all_tags[technology],1,FALSE),""),
IFERROR(VLOOKUP($G999,all_tags[technology],1,FALSE),""),
IFERROR(VLOOKUP($H999,all_tags[technology],1,FALSE),""),
IFERROR(VLOOKUP($I999,all_tags[technology],1,FALSE),""),
IFERROR(VLOOKUP($J999,all_tags[technology],1,FALSE),""),
IFERROR(VLOOKUP($K999,all_tags[technology],1,FALSE),""),
IFERROR(VLOOKUP($L999,all_tags[technology],1,FALSE),""),
IFERROR(VLOOKUP($M999,all_tags[technology],1,FALSE),""),
IFERROR(VLOOKUP($N999,all_tags[technology],1,FALSE),""),
IFERROR(VLOOKUP($O999,all_tags[technology],1,FALSE),"")
)</f>
        <v>rstats</v>
      </c>
      <c r="AK999" s="5" t="str">
        <f>_xlfn.TEXTJOIN("#",TRUE,
IFERROR(VLOOKUP($F999,all_tags[other],1,FALSE),""),
IFERROR(VLOOKUP($G999,all_tags[other],1,FALSE),""),
IFERROR(VLOOKUP($H999,all_tags[other],1,FALSE),""),
IFERROR(VLOOKUP($I999,all_tags[other],1,FALSE),""),
IFERROR(VLOOKUP($J999,all_tags[other],1,FALSE),""),
IFERROR(VLOOKUP($K999,all_tags[other],1,FALSE),""),
IFERROR(VLOOKUP($L999,all_tags[other],1,FALSE),""),
IFERROR(VLOOKUP($M999,all_tags[other],1,FALSE),""),
IFERROR(VLOOKUP($N999,all_tags[other],1,FALSE),""),
IFERROR(VLOOKUP($O999,all_tags[other],1,FALSE),"")
)</f>
        <v/>
      </c>
      <c r="AL999" t="str">
        <f t="shared" si="15"/>
        <v>tutorial;technology;geospatial;rstats</v>
      </c>
    </row>
    <row r="1000" spans="1:38" x14ac:dyDescent="0.25">
      <c r="A1000" t="str">
        <f>source_data[[#This Row],[link_id]]</f>
        <v>L02009</v>
      </c>
      <c r="B1000" t="str">
        <f>source_data[[#This Row],[link]]</f>
        <v>https://robinhawkes.com/blog/qgis-monochrome-hachures/</v>
      </c>
      <c r="C1000" t="str">
        <f>source_data[[#This Row],[article_title]]</f>
        <v>How to create a tasty monochrome hachure map in QGIS</v>
      </c>
      <c r="D1000" t="str">
        <f>source_data[[#This Row],[concatenate]]</f>
        <v>tutorial;geospatial</v>
      </c>
      <c r="E1000">
        <f>source_data[[#This Row],[tag_count]]</f>
        <v>3</v>
      </c>
      <c r="F1000" t="str" cm="1">
        <f t="array" ref="F1000:G1000">_xlfn.TEXTSPLIT(Table5[[#This Row],[concatenate]],";")</f>
        <v>tutorial</v>
      </c>
      <c r="G1000" t="str">
        <v>geospatial</v>
      </c>
      <c r="Q1000">
        <f>IF(ISBLANK(F1000),-1,COUNTIF(all_tags[],F1000)-COUNTIF(all_tags[category],F1000))</f>
        <v>1</v>
      </c>
      <c r="R1000">
        <f>IF(ISBLANK(G1000),-1,COUNTIF(all_tags[],G1000)-COUNTIF(all_tags[category],G1000))</f>
        <v>1</v>
      </c>
      <c r="S1000">
        <f>IF(ISBLANK(H1000),-1,COUNTIF(all_tags[],H1000)-COUNTIF(all_tags[category],H1000))</f>
        <v>-1</v>
      </c>
      <c r="T1000">
        <f>IF(ISBLANK(I1000),-1,COUNTIF(all_tags[],I1000)-COUNTIF(all_tags[category],I1000))</f>
        <v>-1</v>
      </c>
      <c r="U1000">
        <f>IF(ISBLANK(J1000),-1,COUNTIF(all_tags[],J1000)-COUNTIF(all_tags[category],J1000))</f>
        <v>-1</v>
      </c>
      <c r="V1000">
        <f>IF(ISBLANK(K1000),-1,COUNTIF(all_tags[],K1000)-COUNTIF(all_tags[category],K1000))</f>
        <v>-1</v>
      </c>
      <c r="W1000">
        <f>IF(ISBLANK(L1000),-1,COUNTIF(all_tags[],L1000)-COUNTIF(all_tags[category],L1000))</f>
        <v>-1</v>
      </c>
      <c r="X1000">
        <f>IF(ISBLANK(M1000),-1,COUNTIF(all_tags[],M1000)-COUNTIF(all_tags[category],M1000))</f>
        <v>-1</v>
      </c>
      <c r="Y1000">
        <f>IF(ISBLANK(N1000),-1,COUNTIF(all_tags[],N1000)-COUNTIF(all_tags[category],N1000))</f>
        <v>-1</v>
      </c>
      <c r="Z1000">
        <f>IF(ISBLANK(O1000),-1,COUNTIF(all_tags[],O1000)-COUNTIF(all_tags[category],O1000))</f>
        <v>-1</v>
      </c>
      <c r="AB1000" t="str">
        <f>Table5[[#This Row],[link_id]]</f>
        <v>L02009</v>
      </c>
      <c r="AC1000" s="5" t="str">
        <f>_xlfn.TEXTJOIN("#",TRUE,
IFERROR(VLOOKUP($F1000,all_tags[format],1,FALSE),""),
IFERROR(VLOOKUP($G1000,all_tags[format],1,FALSE),""),
IFERROR(VLOOKUP($H1000,all_tags[format],1,FALSE),""),
IFERROR(VLOOKUP($I1000,all_tags[format],1,FALSE),""),
IFERROR(VLOOKUP($J1000,all_tags[format],1,FALSE),""),
IFERROR(VLOOKUP($K1000,all_tags[format],1,FALSE),""),
IFERROR(VLOOKUP($L1000,all_tags[format],1,FALSE),""),
IFERROR(VLOOKUP($M1000,all_tags[format],1,FALSE),""),
IFERROR(VLOOKUP($N1000,all_tags[format],1,FALSE),""),
IFERROR(VLOOKUP($O1000,all_tags[format],1,FALSE),"")
)</f>
        <v/>
      </c>
      <c r="AD1000" s="5" t="str">
        <f>_xlfn.TEXTJOIN("#",TRUE,
IFERROR(VLOOKUP($F1000,all_tags[type],1,FALSE),""),
IFERROR(VLOOKUP($G1000,all_tags[type],1,FALSE),""),
IFERROR(VLOOKUP($H1000,all_tags[type],1,FALSE),""),
IFERROR(VLOOKUP($I1000,all_tags[type],1,FALSE),""),
IFERROR(VLOOKUP($J1000,all_tags[type],1,FALSE),""),
IFERROR(VLOOKUP($K1000,all_tags[type],1,FALSE),""),
IFERROR(VLOOKUP($L1000,all_tags[type],1,FALSE),""),
IFERROR(VLOOKUP($M1000,all_tags[type],1,FALSE),""),
IFERROR(VLOOKUP($N1000,all_tags[type],1,FALSE),""),
IFERROR(VLOOKUP($O1000,all_tags[type],1,FALSE),"")
)</f>
        <v>tutorial</v>
      </c>
      <c r="AE1000" s="5" t="str">
        <f>_xlfn.TEXTJOIN("#",TRUE,
IFERROR(VLOOKUP($F1000,all_tags[level],1,FALSE),""),
IFERROR(VLOOKUP($G1000,all_tags[level],1,FALSE),""),
IFERROR(VLOOKUP($H1000,all_tags[level],1,FALSE),""),
IFERROR(VLOOKUP($I1000,all_tags[level],1,FALSE),""),
IFERROR(VLOOKUP($J1000,all_tags[level],1,FALSE),""),
IFERROR(VLOOKUP($K1000,all_tags[level],1,FALSE),""),
IFERROR(VLOOKUP($L1000,all_tags[level],1,FALSE),""),
IFERROR(VLOOKUP($M1000,all_tags[level],1,FALSE),""),
IFERROR(VLOOKUP($N1000,all_tags[level],1,FALSE),""),
IFERROR(VLOOKUP($O1000,all_tags[level],1,FALSE),"")
)</f>
        <v/>
      </c>
      <c r="AF1000" s="5" t="str">
        <f>_xlfn.TEXTJOIN("#",TRUE,
IFERROR(VLOOKUP($F1000,all_tags[style],1,FALSE),""),
IFERROR(VLOOKUP($G1000,all_tags[style],1,FALSE),""),
IFERROR(VLOOKUP($H1000,all_tags[style],1,FALSE),""),
IFERROR(VLOOKUP($I1000,all_tags[style],1,FALSE),""),
IFERROR(VLOOKUP($J1000,all_tags[style],1,FALSE),""),
IFERROR(VLOOKUP($K1000,all_tags[style],1,FALSE),""),
IFERROR(VLOOKUP($L1000,all_tags[style],1,FALSE),""),
IFERROR(VLOOKUP($M1000,all_tags[style],1,FALSE),""),
IFERROR(VLOOKUP($N1000,all_tags[style],1,FALSE),""),
IFERROR(VLOOKUP($O1000,all_tags[style],1,FALSE),"")
)</f>
        <v/>
      </c>
      <c r="AG1000" s="5" t="str">
        <f>_xlfn.TEXTJOIN("#",TRUE,
IFERROR(VLOOKUP($F1000,all_tags[theme],1,FALSE),""),
IFERROR(VLOOKUP($G1000,all_tags[theme],1,FALSE),""),
IFERROR(VLOOKUP($H1000,all_tags[theme],1,FALSE),""),
IFERROR(VLOOKUP($I1000,all_tags[theme],1,FALSE),""),
IFERROR(VLOOKUP($J1000,all_tags[theme],1,FALSE),""),
IFERROR(VLOOKUP($K1000,all_tags[theme],1,FALSE),""),
IFERROR(VLOOKUP($L1000,all_tags[theme],1,FALSE),""),
IFERROR(VLOOKUP($M1000,all_tags[theme],1,FALSE),""),
IFERROR(VLOOKUP($N1000,all_tags[theme],1,FALSE),""),
IFERROR(VLOOKUP($O1000,all_tags[theme],1,FALSE),"")
)</f>
        <v/>
      </c>
      <c r="AH1000" s="5" t="str">
        <f>_xlfn.TEXTJOIN("#",TRUE,
IFERROR(VLOOKUP($F1000,all_tags[topic],1,FALSE),""),
IFERROR(VLOOKUP($G1000,all_tags[topic],1,FALSE),""),
IFERROR(VLOOKUP($H1000,all_tags[topic],1,FALSE),""),
IFERROR(VLOOKUP($I1000,all_tags[topic],1,FALSE),""),
IFERROR(VLOOKUP($J1000,all_tags[topic],1,FALSE),""),
IFERROR(VLOOKUP($K1000,all_tags[topic],1,FALSE),""),
IFERROR(VLOOKUP($L1000,all_tags[topic],1,FALSE),""),
IFERROR(VLOOKUP($M1000,all_tags[topic],1,FALSE),""),
IFERROR(VLOOKUP($N1000,all_tags[topic],1,FALSE),""),
IFERROR(VLOOKUP($O1000,all_tags[topic],1,FALSE),"")
)</f>
        <v/>
      </c>
      <c r="AI1000" s="5" t="str">
        <f>_xlfn.TEXTJOIN("#",TRUE,
IFERROR(VLOOKUP($F1000,all_tags[area],1,FALSE),""),
IFERROR(VLOOKUP($G1000,all_tags[area],1,FALSE),""),
IFERROR(VLOOKUP($H1000,all_tags[area],1,FALSE),""),
IFERROR(VLOOKUP($I1000,all_tags[area],1,FALSE),""),
IFERROR(VLOOKUP($J1000,all_tags[area],1,FALSE),""),
IFERROR(VLOOKUP($K1000,all_tags[area],1,FALSE),""),
IFERROR(VLOOKUP($L1000,all_tags[area],1,FALSE),""),
IFERROR(VLOOKUP($M1000,all_tags[area],1,FALSE),""),
IFERROR(VLOOKUP($N1000,all_tags[area],1,FALSE),""),
IFERROR(VLOOKUP($O1000,all_tags[area],1,FALSE),"")
)</f>
        <v>geospatial</v>
      </c>
      <c r="AJ1000" s="5" t="str">
        <f>_xlfn.TEXTJOIN("#",TRUE,
IFERROR(VLOOKUP($F1000,all_tags[technology],1,FALSE),""),
IFERROR(VLOOKUP($G1000,all_tags[technology],1,FALSE),""),
IFERROR(VLOOKUP($H1000,all_tags[technology],1,FALSE),""),
IFERROR(VLOOKUP($I1000,all_tags[technology],1,FALSE),""),
IFERROR(VLOOKUP($J1000,all_tags[technology],1,FALSE),""),
IFERROR(VLOOKUP($K1000,all_tags[technology],1,FALSE),""),
IFERROR(VLOOKUP($L1000,all_tags[technology],1,FALSE),""),
IFERROR(VLOOKUP($M1000,all_tags[technology],1,FALSE),""),
IFERROR(VLOOKUP($N1000,all_tags[technology],1,FALSE),""),
IFERROR(VLOOKUP($O1000,all_tags[technology],1,FALSE),"")
)</f>
        <v/>
      </c>
      <c r="AK1000" s="5" t="str">
        <f>_xlfn.TEXTJOIN("#",TRUE,
IFERROR(VLOOKUP($F1000,all_tags[other],1,FALSE),""),
IFERROR(VLOOKUP($G1000,all_tags[other],1,FALSE),""),
IFERROR(VLOOKUP($H1000,all_tags[other],1,FALSE),""),
IFERROR(VLOOKUP($I1000,all_tags[other],1,FALSE),""),
IFERROR(VLOOKUP($J1000,all_tags[other],1,FALSE),""),
IFERROR(VLOOKUP($K1000,all_tags[other],1,FALSE),""),
IFERROR(VLOOKUP($L1000,all_tags[other],1,FALSE),""),
IFERROR(VLOOKUP($M1000,all_tags[other],1,FALSE),""),
IFERROR(VLOOKUP($N1000,all_tags[other],1,FALSE),""),
IFERROR(VLOOKUP($O1000,all_tags[other],1,FALSE),"")
)</f>
        <v/>
      </c>
      <c r="AL1000" t="str">
        <f t="shared" si="15"/>
        <v>tutorial;geospatial</v>
      </c>
    </row>
    <row r="1001" spans="1:38" ht="30" x14ac:dyDescent="0.25">
      <c r="A1001" t="str">
        <f>source_data[[#This Row],[link_id]]</f>
        <v>L02011</v>
      </c>
      <c r="B1001" t="str">
        <f>source_data[[#This Row],[link]]</f>
        <v>https://mitsloan.mit.edu/ideas-made-to-matter/ai-road-not-taken</v>
      </c>
      <c r="C1001" t="str">
        <f>source_data[[#This Row],[article_title]]</f>
        <v>The AI road not taken</v>
      </c>
      <c r="D1001" t="str">
        <f>source_data[[#This Row],[concatenate]]</f>
        <v>article;perspective;general;cautionary-tale;ai</v>
      </c>
      <c r="E1001">
        <f>source_data[[#This Row],[tag_count]]</f>
        <v>5</v>
      </c>
      <c r="F1001" t="str" cm="1">
        <f t="array" ref="F1001:J1001">_xlfn.TEXTSPLIT(Table5[[#This Row],[concatenate]],";")</f>
        <v>article</v>
      </c>
      <c r="G1001" t="str">
        <v>perspective</v>
      </c>
      <c r="H1001" t="str">
        <v>general</v>
      </c>
      <c r="I1001" t="str">
        <v>cautionary-tale</v>
      </c>
      <c r="J1001" t="str">
        <v>ai</v>
      </c>
      <c r="Q1001">
        <f>IF(ISBLANK(F1001),-1,COUNTIF(all_tags[],F1001)-COUNTIF(all_tags[category],F1001))</f>
        <v>1</v>
      </c>
      <c r="R1001">
        <f>IF(ISBLANK(G1001),-1,COUNTIF(all_tags[],G1001)-COUNTIF(all_tags[category],G1001))</f>
        <v>1</v>
      </c>
      <c r="S1001">
        <f>IF(ISBLANK(H1001),-1,COUNTIF(all_tags[],H1001)-COUNTIF(all_tags[category],H1001))</f>
        <v>1</v>
      </c>
      <c r="T1001">
        <f>IF(ISBLANK(I1001),-1,COUNTIF(all_tags[],I1001)-COUNTIF(all_tags[category],I1001))</f>
        <v>1</v>
      </c>
      <c r="U1001">
        <f>IF(ISBLANK(J1001),-1,COUNTIF(all_tags[],J1001)-COUNTIF(all_tags[category],J1001))</f>
        <v>1</v>
      </c>
      <c r="V1001">
        <f>IF(ISBLANK(K1001),-1,COUNTIF(all_tags[],K1001)-COUNTIF(all_tags[category],K1001))</f>
        <v>-1</v>
      </c>
      <c r="W1001">
        <f>IF(ISBLANK(L1001),-1,COUNTIF(all_tags[],L1001)-COUNTIF(all_tags[category],L1001))</f>
        <v>-1</v>
      </c>
      <c r="X1001">
        <f>IF(ISBLANK(M1001),-1,COUNTIF(all_tags[],M1001)-COUNTIF(all_tags[category],M1001))</f>
        <v>-1</v>
      </c>
      <c r="Y1001">
        <f>IF(ISBLANK(N1001),-1,COUNTIF(all_tags[],N1001)-COUNTIF(all_tags[category],N1001))</f>
        <v>-1</v>
      </c>
      <c r="Z1001">
        <f>IF(ISBLANK(O1001),-1,COUNTIF(all_tags[],O1001)-COUNTIF(all_tags[category],O1001))</f>
        <v>-1</v>
      </c>
      <c r="AB1001" t="str">
        <f>Table5[[#This Row],[link_id]]</f>
        <v>L02011</v>
      </c>
      <c r="AC1001" s="5" t="str">
        <f>_xlfn.TEXTJOIN("#",TRUE,
IFERROR(VLOOKUP($F1001,all_tags[format],1,FALSE),""),
IFERROR(VLOOKUP($G1001,all_tags[format],1,FALSE),""),
IFERROR(VLOOKUP($H1001,all_tags[format],1,FALSE),""),
IFERROR(VLOOKUP($I1001,all_tags[format],1,FALSE),""),
IFERROR(VLOOKUP($J1001,all_tags[format],1,FALSE),""),
IFERROR(VLOOKUP($K1001,all_tags[format],1,FALSE),""),
IFERROR(VLOOKUP($L1001,all_tags[format],1,FALSE),""),
IFERROR(VLOOKUP($M1001,all_tags[format],1,FALSE),""),
IFERROR(VLOOKUP($N1001,all_tags[format],1,FALSE),""),
IFERROR(VLOOKUP($O1001,all_tags[format],1,FALSE),"")
)</f>
        <v>article</v>
      </c>
      <c r="AD1001" s="5" t="str">
        <f>_xlfn.TEXTJOIN("#",TRUE,
IFERROR(VLOOKUP($F1001,all_tags[type],1,FALSE),""),
IFERROR(VLOOKUP($G1001,all_tags[type],1,FALSE),""),
IFERROR(VLOOKUP($H1001,all_tags[type],1,FALSE),""),
IFERROR(VLOOKUP($I1001,all_tags[type],1,FALSE),""),
IFERROR(VLOOKUP($J1001,all_tags[type],1,FALSE),""),
IFERROR(VLOOKUP($K1001,all_tags[type],1,FALSE),""),
IFERROR(VLOOKUP($L1001,all_tags[type],1,FALSE),""),
IFERROR(VLOOKUP($M1001,all_tags[type],1,FALSE),""),
IFERROR(VLOOKUP($N1001,all_tags[type],1,FALSE),""),
IFERROR(VLOOKUP($O1001,all_tags[type],1,FALSE),"")
)</f>
        <v>perspective#general</v>
      </c>
      <c r="AE1001" s="5" t="str">
        <f>_xlfn.TEXTJOIN("#",TRUE,
IFERROR(VLOOKUP($F1001,all_tags[level],1,FALSE),""),
IFERROR(VLOOKUP($G1001,all_tags[level],1,FALSE),""),
IFERROR(VLOOKUP($H1001,all_tags[level],1,FALSE),""),
IFERROR(VLOOKUP($I1001,all_tags[level],1,FALSE),""),
IFERROR(VLOOKUP($J1001,all_tags[level],1,FALSE),""),
IFERROR(VLOOKUP($K1001,all_tags[level],1,FALSE),""),
IFERROR(VLOOKUP($L1001,all_tags[level],1,FALSE),""),
IFERROR(VLOOKUP($M1001,all_tags[level],1,FALSE),""),
IFERROR(VLOOKUP($N1001,all_tags[level],1,FALSE),""),
IFERROR(VLOOKUP($O1001,all_tags[level],1,FALSE),"")
)</f>
        <v/>
      </c>
      <c r="AF1001" s="5" t="str">
        <f>_xlfn.TEXTJOIN("#",TRUE,
IFERROR(VLOOKUP($F1001,all_tags[style],1,FALSE),""),
IFERROR(VLOOKUP($G1001,all_tags[style],1,FALSE),""),
IFERROR(VLOOKUP($H1001,all_tags[style],1,FALSE),""),
IFERROR(VLOOKUP($I1001,all_tags[style],1,FALSE),""),
IFERROR(VLOOKUP($J1001,all_tags[style],1,FALSE),""),
IFERROR(VLOOKUP($K1001,all_tags[style],1,FALSE),""),
IFERROR(VLOOKUP($L1001,all_tags[style],1,FALSE),""),
IFERROR(VLOOKUP($M1001,all_tags[style],1,FALSE),""),
IFERROR(VLOOKUP($N1001,all_tags[style],1,FALSE),""),
IFERROR(VLOOKUP($O1001,all_tags[style],1,FALSE),"")
)</f>
        <v>cautionary-tale</v>
      </c>
      <c r="AG1001" s="5" t="str">
        <f>_xlfn.TEXTJOIN("#",TRUE,
IFERROR(VLOOKUP($F1001,all_tags[theme],1,FALSE),""),
IFERROR(VLOOKUP($G1001,all_tags[theme],1,FALSE),""),
IFERROR(VLOOKUP($H1001,all_tags[theme],1,FALSE),""),
IFERROR(VLOOKUP($I1001,all_tags[theme],1,FALSE),""),
IFERROR(VLOOKUP($J1001,all_tags[theme],1,FALSE),""),
IFERROR(VLOOKUP($K1001,all_tags[theme],1,FALSE),""),
IFERROR(VLOOKUP($L1001,all_tags[theme],1,FALSE),""),
IFERROR(VLOOKUP($M1001,all_tags[theme],1,FALSE),""),
IFERROR(VLOOKUP($N1001,all_tags[theme],1,FALSE),""),
IFERROR(VLOOKUP($O1001,all_tags[theme],1,FALSE),"")
)</f>
        <v/>
      </c>
      <c r="AH1001" s="5" t="str">
        <f>_xlfn.TEXTJOIN("#",TRUE,
IFERROR(VLOOKUP($F1001,all_tags[topic],1,FALSE),""),
IFERROR(VLOOKUP($G1001,all_tags[topic],1,FALSE),""),
IFERROR(VLOOKUP($H1001,all_tags[topic],1,FALSE),""),
IFERROR(VLOOKUP($I1001,all_tags[topic],1,FALSE),""),
IFERROR(VLOOKUP($J1001,all_tags[topic],1,FALSE),""),
IFERROR(VLOOKUP($K1001,all_tags[topic],1,FALSE),""),
IFERROR(VLOOKUP($L1001,all_tags[topic],1,FALSE),""),
IFERROR(VLOOKUP($M1001,all_tags[topic],1,FALSE),""),
IFERROR(VLOOKUP($N1001,all_tags[topic],1,FALSE),""),
IFERROR(VLOOKUP($O1001,all_tags[topic],1,FALSE),"")
)</f>
        <v/>
      </c>
      <c r="AI1001" s="5" t="str">
        <f>_xlfn.TEXTJOIN("#",TRUE,
IFERROR(VLOOKUP($F1001,all_tags[area],1,FALSE),""),
IFERROR(VLOOKUP($G1001,all_tags[area],1,FALSE),""),
IFERROR(VLOOKUP($H1001,all_tags[area],1,FALSE),""),
IFERROR(VLOOKUP($I1001,all_tags[area],1,FALSE),""),
IFERROR(VLOOKUP($J1001,all_tags[area],1,FALSE),""),
IFERROR(VLOOKUP($K1001,all_tags[area],1,FALSE),""),
IFERROR(VLOOKUP($L1001,all_tags[area],1,FALSE),""),
IFERROR(VLOOKUP($M1001,all_tags[area],1,FALSE),""),
IFERROR(VLOOKUP($N1001,all_tags[area],1,FALSE),""),
IFERROR(VLOOKUP($O1001,all_tags[area],1,FALSE),"")
)</f>
        <v>ai</v>
      </c>
      <c r="AJ1001" s="5" t="str">
        <f>_xlfn.TEXTJOIN("#",TRUE,
IFERROR(VLOOKUP($F1001,all_tags[technology],1,FALSE),""),
IFERROR(VLOOKUP($G1001,all_tags[technology],1,FALSE),""),
IFERROR(VLOOKUP($H1001,all_tags[technology],1,FALSE),""),
IFERROR(VLOOKUP($I1001,all_tags[technology],1,FALSE),""),
IFERROR(VLOOKUP($J1001,all_tags[technology],1,FALSE),""),
IFERROR(VLOOKUP($K1001,all_tags[technology],1,FALSE),""),
IFERROR(VLOOKUP($L1001,all_tags[technology],1,FALSE),""),
IFERROR(VLOOKUP($M1001,all_tags[technology],1,FALSE),""),
IFERROR(VLOOKUP($N1001,all_tags[technology],1,FALSE),""),
IFERROR(VLOOKUP($O1001,all_tags[technology],1,FALSE),"")
)</f>
        <v/>
      </c>
      <c r="AK1001" s="5" t="str">
        <f>_xlfn.TEXTJOIN("#",TRUE,
IFERROR(VLOOKUP($F1001,all_tags[other],1,FALSE),""),
IFERROR(VLOOKUP($G1001,all_tags[other],1,FALSE),""),
IFERROR(VLOOKUP($H1001,all_tags[other],1,FALSE),""),
IFERROR(VLOOKUP($I1001,all_tags[other],1,FALSE),""),
IFERROR(VLOOKUP($J1001,all_tags[other],1,FALSE),""),
IFERROR(VLOOKUP($K1001,all_tags[other],1,FALSE),""),
IFERROR(VLOOKUP($L1001,all_tags[other],1,FALSE),""),
IFERROR(VLOOKUP($M1001,all_tags[other],1,FALSE),""),
IFERROR(VLOOKUP($N1001,all_tags[other],1,FALSE),""),
IFERROR(VLOOKUP($O1001,all_tags[other],1,FALSE),"")
)</f>
        <v/>
      </c>
      <c r="AL1001" t="str">
        <f t="shared" si="15"/>
        <v>article;perspective;general;cautionary-tale;ai</v>
      </c>
    </row>
    <row r="1002" spans="1:38" ht="30" x14ac:dyDescent="0.25">
      <c r="A1002" t="str">
        <f>source_data[[#This Row],[link_id]]</f>
        <v>L02012</v>
      </c>
      <c r="B1002" t="str">
        <f>source_data[[#This Row],[link]]</f>
        <v>https://lareviewofbooks.org/article/ai-critique-2-0/</v>
      </c>
      <c r="C1002" t="str">
        <f>source_data[[#This Row],[article_title]]</f>
        <v>A.I. Critique 2.0</v>
      </c>
      <c r="D1002" t="str">
        <f>source_data[[#This Row],[concatenate]]</f>
        <v>review;perspective;general;cautionary-tale;ai</v>
      </c>
      <c r="E1002">
        <f>source_data[[#This Row],[tag_count]]</f>
        <v>4</v>
      </c>
      <c r="F1002" t="str" cm="1">
        <f t="array" ref="F1002:J1002">_xlfn.TEXTSPLIT(Table5[[#This Row],[concatenate]],";")</f>
        <v>review</v>
      </c>
      <c r="G1002" t="str">
        <v>perspective</v>
      </c>
      <c r="H1002" t="str">
        <v>general</v>
      </c>
      <c r="I1002" t="str">
        <v>cautionary-tale</v>
      </c>
      <c r="J1002" t="str">
        <v>ai</v>
      </c>
      <c r="Q1002">
        <f>IF(ISBLANK(F1002),-1,COUNTIF(all_tags[],F1002)-COUNTIF(all_tags[category],F1002))</f>
        <v>1</v>
      </c>
      <c r="R1002">
        <f>IF(ISBLANK(G1002),-1,COUNTIF(all_tags[],G1002)-COUNTIF(all_tags[category],G1002))</f>
        <v>1</v>
      </c>
      <c r="S1002">
        <f>IF(ISBLANK(H1002),-1,COUNTIF(all_tags[],H1002)-COUNTIF(all_tags[category],H1002))</f>
        <v>1</v>
      </c>
      <c r="T1002">
        <f>IF(ISBLANK(I1002),-1,COUNTIF(all_tags[],I1002)-COUNTIF(all_tags[category],I1002))</f>
        <v>1</v>
      </c>
      <c r="U1002">
        <f>IF(ISBLANK(J1002),-1,COUNTIF(all_tags[],J1002)-COUNTIF(all_tags[category],J1002))</f>
        <v>1</v>
      </c>
      <c r="V1002">
        <f>IF(ISBLANK(K1002),-1,COUNTIF(all_tags[],K1002)-COUNTIF(all_tags[category],K1002))</f>
        <v>-1</v>
      </c>
      <c r="W1002">
        <f>IF(ISBLANK(L1002),-1,COUNTIF(all_tags[],L1002)-COUNTIF(all_tags[category],L1002))</f>
        <v>-1</v>
      </c>
      <c r="X1002">
        <f>IF(ISBLANK(M1002),-1,COUNTIF(all_tags[],M1002)-COUNTIF(all_tags[category],M1002))</f>
        <v>-1</v>
      </c>
      <c r="Y1002">
        <f>IF(ISBLANK(N1002),-1,COUNTIF(all_tags[],N1002)-COUNTIF(all_tags[category],N1002))</f>
        <v>-1</v>
      </c>
      <c r="Z1002">
        <f>IF(ISBLANK(O1002),-1,COUNTIF(all_tags[],O1002)-COUNTIF(all_tags[category],O1002))</f>
        <v>-1</v>
      </c>
      <c r="AB1002" t="str">
        <f>Table5[[#This Row],[link_id]]</f>
        <v>L02012</v>
      </c>
      <c r="AC1002" s="5" t="str">
        <f>_xlfn.TEXTJOIN("#",TRUE,
IFERROR(VLOOKUP($F1002,all_tags[format],1,FALSE),""),
IFERROR(VLOOKUP($G1002,all_tags[format],1,FALSE),""),
IFERROR(VLOOKUP($H1002,all_tags[format],1,FALSE),""),
IFERROR(VLOOKUP($I1002,all_tags[format],1,FALSE),""),
IFERROR(VLOOKUP($J1002,all_tags[format],1,FALSE),""),
IFERROR(VLOOKUP($K1002,all_tags[format],1,FALSE),""),
IFERROR(VLOOKUP($L1002,all_tags[format],1,FALSE),""),
IFERROR(VLOOKUP($M1002,all_tags[format],1,FALSE),""),
IFERROR(VLOOKUP($N1002,all_tags[format],1,FALSE),""),
IFERROR(VLOOKUP($O1002,all_tags[format],1,FALSE),"")
)</f>
        <v/>
      </c>
      <c r="AD1002" s="5" t="str">
        <f>_xlfn.TEXTJOIN("#",TRUE,
IFERROR(VLOOKUP($F1002,all_tags[type],1,FALSE),""),
IFERROR(VLOOKUP($G1002,all_tags[type],1,FALSE),""),
IFERROR(VLOOKUP($H1002,all_tags[type],1,FALSE),""),
IFERROR(VLOOKUP($I1002,all_tags[type],1,FALSE),""),
IFERROR(VLOOKUP($J1002,all_tags[type],1,FALSE),""),
IFERROR(VLOOKUP($K1002,all_tags[type],1,FALSE),""),
IFERROR(VLOOKUP($L1002,all_tags[type],1,FALSE),""),
IFERROR(VLOOKUP($M1002,all_tags[type],1,FALSE),""),
IFERROR(VLOOKUP($N1002,all_tags[type],1,FALSE),""),
IFERROR(VLOOKUP($O1002,all_tags[type],1,FALSE),"")
)</f>
        <v>review#perspective#general</v>
      </c>
      <c r="AE1002" s="5" t="str">
        <f>_xlfn.TEXTJOIN("#",TRUE,
IFERROR(VLOOKUP($F1002,all_tags[level],1,FALSE),""),
IFERROR(VLOOKUP($G1002,all_tags[level],1,FALSE),""),
IFERROR(VLOOKUP($H1002,all_tags[level],1,FALSE),""),
IFERROR(VLOOKUP($I1002,all_tags[level],1,FALSE),""),
IFERROR(VLOOKUP($J1002,all_tags[level],1,FALSE),""),
IFERROR(VLOOKUP($K1002,all_tags[level],1,FALSE),""),
IFERROR(VLOOKUP($L1002,all_tags[level],1,FALSE),""),
IFERROR(VLOOKUP($M1002,all_tags[level],1,FALSE),""),
IFERROR(VLOOKUP($N1002,all_tags[level],1,FALSE),""),
IFERROR(VLOOKUP($O1002,all_tags[level],1,FALSE),"")
)</f>
        <v/>
      </c>
      <c r="AF1002" s="5" t="str">
        <f>_xlfn.TEXTJOIN("#",TRUE,
IFERROR(VLOOKUP($F1002,all_tags[style],1,FALSE),""),
IFERROR(VLOOKUP($G1002,all_tags[style],1,FALSE),""),
IFERROR(VLOOKUP($H1002,all_tags[style],1,FALSE),""),
IFERROR(VLOOKUP($I1002,all_tags[style],1,FALSE),""),
IFERROR(VLOOKUP($J1002,all_tags[style],1,FALSE),""),
IFERROR(VLOOKUP($K1002,all_tags[style],1,FALSE),""),
IFERROR(VLOOKUP($L1002,all_tags[style],1,FALSE),""),
IFERROR(VLOOKUP($M1002,all_tags[style],1,FALSE),""),
IFERROR(VLOOKUP($N1002,all_tags[style],1,FALSE),""),
IFERROR(VLOOKUP($O1002,all_tags[style],1,FALSE),"")
)</f>
        <v>cautionary-tale</v>
      </c>
      <c r="AG1002" s="5" t="str">
        <f>_xlfn.TEXTJOIN("#",TRUE,
IFERROR(VLOOKUP($F1002,all_tags[theme],1,FALSE),""),
IFERROR(VLOOKUP($G1002,all_tags[theme],1,FALSE),""),
IFERROR(VLOOKUP($H1002,all_tags[theme],1,FALSE),""),
IFERROR(VLOOKUP($I1002,all_tags[theme],1,FALSE),""),
IFERROR(VLOOKUP($J1002,all_tags[theme],1,FALSE),""),
IFERROR(VLOOKUP($K1002,all_tags[theme],1,FALSE),""),
IFERROR(VLOOKUP($L1002,all_tags[theme],1,FALSE),""),
IFERROR(VLOOKUP($M1002,all_tags[theme],1,FALSE),""),
IFERROR(VLOOKUP($N1002,all_tags[theme],1,FALSE),""),
IFERROR(VLOOKUP($O1002,all_tags[theme],1,FALSE),"")
)</f>
        <v/>
      </c>
      <c r="AH1002" s="5" t="str">
        <f>_xlfn.TEXTJOIN("#",TRUE,
IFERROR(VLOOKUP($F1002,all_tags[topic],1,FALSE),""),
IFERROR(VLOOKUP($G1002,all_tags[topic],1,FALSE),""),
IFERROR(VLOOKUP($H1002,all_tags[topic],1,FALSE),""),
IFERROR(VLOOKUP($I1002,all_tags[topic],1,FALSE),""),
IFERROR(VLOOKUP($J1002,all_tags[topic],1,FALSE),""),
IFERROR(VLOOKUP($K1002,all_tags[topic],1,FALSE),""),
IFERROR(VLOOKUP($L1002,all_tags[topic],1,FALSE),""),
IFERROR(VLOOKUP($M1002,all_tags[topic],1,FALSE),""),
IFERROR(VLOOKUP($N1002,all_tags[topic],1,FALSE),""),
IFERROR(VLOOKUP($O1002,all_tags[topic],1,FALSE),"")
)</f>
        <v/>
      </c>
      <c r="AI1002" s="5" t="str">
        <f>_xlfn.TEXTJOIN("#",TRUE,
IFERROR(VLOOKUP($F1002,all_tags[area],1,FALSE),""),
IFERROR(VLOOKUP($G1002,all_tags[area],1,FALSE),""),
IFERROR(VLOOKUP($H1002,all_tags[area],1,FALSE),""),
IFERROR(VLOOKUP($I1002,all_tags[area],1,FALSE),""),
IFERROR(VLOOKUP($J1002,all_tags[area],1,FALSE),""),
IFERROR(VLOOKUP($K1002,all_tags[area],1,FALSE),""),
IFERROR(VLOOKUP($L1002,all_tags[area],1,FALSE),""),
IFERROR(VLOOKUP($M1002,all_tags[area],1,FALSE),""),
IFERROR(VLOOKUP($N1002,all_tags[area],1,FALSE),""),
IFERROR(VLOOKUP($O1002,all_tags[area],1,FALSE),"")
)</f>
        <v>ai</v>
      </c>
      <c r="AJ1002" s="5" t="str">
        <f>_xlfn.TEXTJOIN("#",TRUE,
IFERROR(VLOOKUP($F1002,all_tags[technology],1,FALSE),""),
IFERROR(VLOOKUP($G1002,all_tags[technology],1,FALSE),""),
IFERROR(VLOOKUP($H1002,all_tags[technology],1,FALSE),""),
IFERROR(VLOOKUP($I1002,all_tags[technology],1,FALSE),""),
IFERROR(VLOOKUP($J1002,all_tags[technology],1,FALSE),""),
IFERROR(VLOOKUP($K1002,all_tags[technology],1,FALSE),""),
IFERROR(VLOOKUP($L1002,all_tags[technology],1,FALSE),""),
IFERROR(VLOOKUP($M1002,all_tags[technology],1,FALSE),""),
IFERROR(VLOOKUP($N1002,all_tags[technology],1,FALSE),""),
IFERROR(VLOOKUP($O1002,all_tags[technology],1,FALSE),"")
)</f>
        <v/>
      </c>
      <c r="AK1002" s="5" t="str">
        <f>_xlfn.TEXTJOIN("#",TRUE,
IFERROR(VLOOKUP($F1002,all_tags[other],1,FALSE),""),
IFERROR(VLOOKUP($G1002,all_tags[other],1,FALSE),""),
IFERROR(VLOOKUP($H1002,all_tags[other],1,FALSE),""),
IFERROR(VLOOKUP($I1002,all_tags[other],1,FALSE),""),
IFERROR(VLOOKUP($J1002,all_tags[other],1,FALSE),""),
IFERROR(VLOOKUP($K1002,all_tags[other],1,FALSE),""),
IFERROR(VLOOKUP($L1002,all_tags[other],1,FALSE),""),
IFERROR(VLOOKUP($M1002,all_tags[other],1,FALSE),""),
IFERROR(VLOOKUP($N1002,all_tags[other],1,FALSE),""),
IFERROR(VLOOKUP($O1002,all_tags[other],1,FALSE),"")
)</f>
        <v/>
      </c>
      <c r="AL1002" t="str">
        <f t="shared" si="15"/>
        <v>review;perspective;general;cautionary-tale;ai</v>
      </c>
    </row>
    <row r="1003" spans="1:38" x14ac:dyDescent="0.25">
      <c r="A1003" t="str">
        <f>source_data[[#This Row],[link_id]]</f>
        <v>L02013</v>
      </c>
      <c r="B1003" t="str">
        <f>source_data[[#This Row],[link]]</f>
        <v>https://pandas.pydata.org/pandas-docs/stable/user_guide/dsintro.html</v>
      </c>
      <c r="C1003" t="str">
        <f>source_data[[#This Row],[article_title]]</f>
        <v>Intro to data structures</v>
      </c>
      <c r="D1003" t="str">
        <f>source_data[[#This Row],[concatenate]]</f>
        <v>guide;technology;python</v>
      </c>
      <c r="E1003">
        <f>source_data[[#This Row],[tag_count]]</f>
        <v>3</v>
      </c>
      <c r="F1003" t="str" cm="1">
        <f t="array" ref="F1003:H1003">_xlfn.TEXTSPLIT(Table5[[#This Row],[concatenate]],";")</f>
        <v>guide</v>
      </c>
      <c r="G1003" t="str">
        <v>technology</v>
      </c>
      <c r="H1003" t="str">
        <v>python</v>
      </c>
      <c r="Q1003">
        <f>IF(ISBLANK(F1003),-1,COUNTIF(all_tags[],F1003)-COUNTIF(all_tags[category],F1003))</f>
        <v>1</v>
      </c>
      <c r="R1003">
        <f>IF(ISBLANK(G1003),-1,COUNTIF(all_tags[],G1003)-COUNTIF(all_tags[category],G1003))</f>
        <v>1</v>
      </c>
      <c r="S1003">
        <f>IF(ISBLANK(H1003),-1,COUNTIF(all_tags[],H1003)-COUNTIF(all_tags[category],H1003))</f>
        <v>1</v>
      </c>
      <c r="T1003">
        <f>IF(ISBLANK(I1003),-1,COUNTIF(all_tags[],I1003)-COUNTIF(all_tags[category],I1003))</f>
        <v>-1</v>
      </c>
      <c r="U1003">
        <f>IF(ISBLANK(J1003),-1,COUNTIF(all_tags[],J1003)-COUNTIF(all_tags[category],J1003))</f>
        <v>-1</v>
      </c>
      <c r="V1003">
        <f>IF(ISBLANK(K1003),-1,COUNTIF(all_tags[],K1003)-COUNTIF(all_tags[category],K1003))</f>
        <v>-1</v>
      </c>
      <c r="W1003">
        <f>IF(ISBLANK(L1003),-1,COUNTIF(all_tags[],L1003)-COUNTIF(all_tags[category],L1003))</f>
        <v>-1</v>
      </c>
      <c r="X1003">
        <f>IF(ISBLANK(M1003),-1,COUNTIF(all_tags[],M1003)-COUNTIF(all_tags[category],M1003))</f>
        <v>-1</v>
      </c>
      <c r="Y1003">
        <f>IF(ISBLANK(N1003),-1,COUNTIF(all_tags[],N1003)-COUNTIF(all_tags[category],N1003))</f>
        <v>-1</v>
      </c>
      <c r="Z1003">
        <f>IF(ISBLANK(O1003),-1,COUNTIF(all_tags[],O1003)-COUNTIF(all_tags[category],O1003))</f>
        <v>-1</v>
      </c>
      <c r="AB1003" t="str">
        <f>Table5[[#This Row],[link_id]]</f>
        <v>L02013</v>
      </c>
      <c r="AC1003" s="5" t="str">
        <f>_xlfn.TEXTJOIN("#",TRUE,
IFERROR(VLOOKUP($F1003,all_tags[format],1,FALSE),""),
IFERROR(VLOOKUP($G1003,all_tags[format],1,FALSE),""),
IFERROR(VLOOKUP($H1003,all_tags[format],1,FALSE),""),
IFERROR(VLOOKUP($I1003,all_tags[format],1,FALSE),""),
IFERROR(VLOOKUP($J1003,all_tags[format],1,FALSE),""),
IFERROR(VLOOKUP($K1003,all_tags[format],1,FALSE),""),
IFERROR(VLOOKUP($L1003,all_tags[format],1,FALSE),""),
IFERROR(VLOOKUP($M1003,all_tags[format],1,FALSE),""),
IFERROR(VLOOKUP($N1003,all_tags[format],1,FALSE),""),
IFERROR(VLOOKUP($O1003,all_tags[format],1,FALSE),"")
)</f>
        <v/>
      </c>
      <c r="AD1003" s="5" t="str">
        <f>_xlfn.TEXTJOIN("#",TRUE,
IFERROR(VLOOKUP($F1003,all_tags[type],1,FALSE),""),
IFERROR(VLOOKUP($G1003,all_tags[type],1,FALSE),""),
IFERROR(VLOOKUP($H1003,all_tags[type],1,FALSE),""),
IFERROR(VLOOKUP($I1003,all_tags[type],1,FALSE),""),
IFERROR(VLOOKUP($J1003,all_tags[type],1,FALSE),""),
IFERROR(VLOOKUP($K1003,all_tags[type],1,FALSE),""),
IFERROR(VLOOKUP($L1003,all_tags[type],1,FALSE),""),
IFERROR(VLOOKUP($M1003,all_tags[type],1,FALSE),""),
IFERROR(VLOOKUP($N1003,all_tags[type],1,FALSE),""),
IFERROR(VLOOKUP($O1003,all_tags[type],1,FALSE),"")
)</f>
        <v>guide</v>
      </c>
      <c r="AE1003" s="5" t="str">
        <f>_xlfn.TEXTJOIN("#",TRUE,
IFERROR(VLOOKUP($F1003,all_tags[level],1,FALSE),""),
IFERROR(VLOOKUP($G1003,all_tags[level],1,FALSE),""),
IFERROR(VLOOKUP($H1003,all_tags[level],1,FALSE),""),
IFERROR(VLOOKUP($I1003,all_tags[level],1,FALSE),""),
IFERROR(VLOOKUP($J1003,all_tags[level],1,FALSE),""),
IFERROR(VLOOKUP($K1003,all_tags[level],1,FALSE),""),
IFERROR(VLOOKUP($L1003,all_tags[level],1,FALSE),""),
IFERROR(VLOOKUP($M1003,all_tags[level],1,FALSE),""),
IFERROR(VLOOKUP($N1003,all_tags[level],1,FALSE),""),
IFERROR(VLOOKUP($O1003,all_tags[level],1,FALSE),"")
)</f>
        <v/>
      </c>
      <c r="AF1003" s="5" t="str">
        <f>_xlfn.TEXTJOIN("#",TRUE,
IFERROR(VLOOKUP($F1003,all_tags[style],1,FALSE),""),
IFERROR(VLOOKUP($G1003,all_tags[style],1,FALSE),""),
IFERROR(VLOOKUP($H1003,all_tags[style],1,FALSE),""),
IFERROR(VLOOKUP($I1003,all_tags[style],1,FALSE),""),
IFERROR(VLOOKUP($J1003,all_tags[style],1,FALSE),""),
IFERROR(VLOOKUP($K1003,all_tags[style],1,FALSE),""),
IFERROR(VLOOKUP($L1003,all_tags[style],1,FALSE),""),
IFERROR(VLOOKUP($M1003,all_tags[style],1,FALSE),""),
IFERROR(VLOOKUP($N1003,all_tags[style],1,FALSE),""),
IFERROR(VLOOKUP($O1003,all_tags[style],1,FALSE),"")
)</f>
        <v/>
      </c>
      <c r="AG1003" s="5" t="str">
        <f>_xlfn.TEXTJOIN("#",TRUE,
IFERROR(VLOOKUP($F1003,all_tags[theme],1,FALSE),""),
IFERROR(VLOOKUP($G1003,all_tags[theme],1,FALSE),""),
IFERROR(VLOOKUP($H1003,all_tags[theme],1,FALSE),""),
IFERROR(VLOOKUP($I1003,all_tags[theme],1,FALSE),""),
IFERROR(VLOOKUP($J1003,all_tags[theme],1,FALSE),""),
IFERROR(VLOOKUP($K1003,all_tags[theme],1,FALSE),""),
IFERROR(VLOOKUP($L1003,all_tags[theme],1,FALSE),""),
IFERROR(VLOOKUP($M1003,all_tags[theme],1,FALSE),""),
IFERROR(VLOOKUP($N1003,all_tags[theme],1,FALSE),""),
IFERROR(VLOOKUP($O1003,all_tags[theme],1,FALSE),"")
)</f>
        <v/>
      </c>
      <c r="AH1003" s="5" t="str">
        <f>_xlfn.TEXTJOIN("#",TRUE,
IFERROR(VLOOKUP($F1003,all_tags[topic],1,FALSE),""),
IFERROR(VLOOKUP($G1003,all_tags[topic],1,FALSE),""),
IFERROR(VLOOKUP($H1003,all_tags[topic],1,FALSE),""),
IFERROR(VLOOKUP($I1003,all_tags[topic],1,FALSE),""),
IFERROR(VLOOKUP($J1003,all_tags[topic],1,FALSE),""),
IFERROR(VLOOKUP($K1003,all_tags[topic],1,FALSE),""),
IFERROR(VLOOKUP($L1003,all_tags[topic],1,FALSE),""),
IFERROR(VLOOKUP($M1003,all_tags[topic],1,FALSE),""),
IFERROR(VLOOKUP($N1003,all_tags[topic],1,FALSE),""),
IFERROR(VLOOKUP($O1003,all_tags[topic],1,FALSE),"")
)</f>
        <v>technology</v>
      </c>
      <c r="AI1003" s="5" t="str">
        <f>_xlfn.TEXTJOIN("#",TRUE,
IFERROR(VLOOKUP($F1003,all_tags[area],1,FALSE),""),
IFERROR(VLOOKUP($G1003,all_tags[area],1,FALSE),""),
IFERROR(VLOOKUP($H1003,all_tags[area],1,FALSE),""),
IFERROR(VLOOKUP($I1003,all_tags[area],1,FALSE),""),
IFERROR(VLOOKUP($J1003,all_tags[area],1,FALSE),""),
IFERROR(VLOOKUP($K1003,all_tags[area],1,FALSE),""),
IFERROR(VLOOKUP($L1003,all_tags[area],1,FALSE),""),
IFERROR(VLOOKUP($M1003,all_tags[area],1,FALSE),""),
IFERROR(VLOOKUP($N1003,all_tags[area],1,FALSE),""),
IFERROR(VLOOKUP($O1003,all_tags[area],1,FALSE),"")
)</f>
        <v/>
      </c>
      <c r="AJ1003" s="5" t="str">
        <f>_xlfn.TEXTJOIN("#",TRUE,
IFERROR(VLOOKUP($F1003,all_tags[technology],1,FALSE),""),
IFERROR(VLOOKUP($G1003,all_tags[technology],1,FALSE),""),
IFERROR(VLOOKUP($H1003,all_tags[technology],1,FALSE),""),
IFERROR(VLOOKUP($I1003,all_tags[technology],1,FALSE),""),
IFERROR(VLOOKUP($J1003,all_tags[technology],1,FALSE),""),
IFERROR(VLOOKUP($K1003,all_tags[technology],1,FALSE),""),
IFERROR(VLOOKUP($L1003,all_tags[technology],1,FALSE),""),
IFERROR(VLOOKUP($M1003,all_tags[technology],1,FALSE),""),
IFERROR(VLOOKUP($N1003,all_tags[technology],1,FALSE),""),
IFERROR(VLOOKUP($O1003,all_tags[technology],1,FALSE),"")
)</f>
        <v>python</v>
      </c>
      <c r="AK1003" s="5" t="str">
        <f>_xlfn.TEXTJOIN("#",TRUE,
IFERROR(VLOOKUP($F1003,all_tags[other],1,FALSE),""),
IFERROR(VLOOKUP($G1003,all_tags[other],1,FALSE),""),
IFERROR(VLOOKUP($H1003,all_tags[other],1,FALSE),""),
IFERROR(VLOOKUP($I1003,all_tags[other],1,FALSE),""),
IFERROR(VLOOKUP($J1003,all_tags[other],1,FALSE),""),
IFERROR(VLOOKUP($K1003,all_tags[other],1,FALSE),""),
IFERROR(VLOOKUP($L1003,all_tags[other],1,FALSE),""),
IFERROR(VLOOKUP($M1003,all_tags[other],1,FALSE),""),
IFERROR(VLOOKUP($N1003,all_tags[other],1,FALSE),""),
IFERROR(VLOOKUP($O1003,all_tags[other],1,FALSE),"")
)</f>
        <v/>
      </c>
      <c r="AL1003" t="str">
        <f t="shared" si="15"/>
        <v>guide;technology;python</v>
      </c>
    </row>
    <row r="1004" spans="1:38" ht="30" x14ac:dyDescent="0.25">
      <c r="A1004" t="str">
        <f>source_data[[#This Row],[link_id]]</f>
        <v>L02014</v>
      </c>
      <c r="B1004" t="str">
        <f>source_data[[#This Row],[link]]</f>
        <v>https://mitsloan.mit.edu/ideas-made-to-matter/case-building-a-data-sharing-culture-your-company</v>
      </c>
      <c r="C1004" t="str">
        <f>source_data[[#This Row],[article_title]]</f>
        <v>The case for building a data-sharing culture in your company</v>
      </c>
      <c r="D1004" t="str">
        <f>source_data[[#This Row],[concatenate]]</f>
        <v>advice;data-driven-enterprise;organization;process</v>
      </c>
      <c r="E1004">
        <f>source_data[[#This Row],[tag_count]]</f>
        <v>4</v>
      </c>
      <c r="F1004" t="str" cm="1">
        <f t="array" ref="F1004:I1004">_xlfn.TEXTSPLIT(Table5[[#This Row],[concatenate]],";")</f>
        <v>advice</v>
      </c>
      <c r="G1004" t="str">
        <v>data-driven-enterprise</v>
      </c>
      <c r="H1004" t="str">
        <v>organization</v>
      </c>
      <c r="I1004" t="str">
        <v>process</v>
      </c>
      <c r="Q1004">
        <f>IF(ISBLANK(F1004),-1,COUNTIF(all_tags[],F1004)-COUNTIF(all_tags[category],F1004))</f>
        <v>1</v>
      </c>
      <c r="R1004">
        <f>IF(ISBLANK(G1004),-1,COUNTIF(all_tags[],G1004)-COUNTIF(all_tags[category],G1004))</f>
        <v>1</v>
      </c>
      <c r="S1004">
        <f>IF(ISBLANK(H1004),-1,COUNTIF(all_tags[],H1004)-COUNTIF(all_tags[category],H1004))</f>
        <v>1</v>
      </c>
      <c r="T1004">
        <f>IF(ISBLANK(I1004),-1,COUNTIF(all_tags[],I1004)-COUNTIF(all_tags[category],I1004))</f>
        <v>1</v>
      </c>
      <c r="U1004">
        <f>IF(ISBLANK(J1004),-1,COUNTIF(all_tags[],J1004)-COUNTIF(all_tags[category],J1004))</f>
        <v>-1</v>
      </c>
      <c r="V1004">
        <f>IF(ISBLANK(K1004),-1,COUNTIF(all_tags[],K1004)-COUNTIF(all_tags[category],K1004))</f>
        <v>-1</v>
      </c>
      <c r="W1004">
        <f>IF(ISBLANK(L1004),-1,COUNTIF(all_tags[],L1004)-COUNTIF(all_tags[category],L1004))</f>
        <v>-1</v>
      </c>
      <c r="X1004">
        <f>IF(ISBLANK(M1004),-1,COUNTIF(all_tags[],M1004)-COUNTIF(all_tags[category],M1004))</f>
        <v>-1</v>
      </c>
      <c r="Y1004">
        <f>IF(ISBLANK(N1004),-1,COUNTIF(all_tags[],N1004)-COUNTIF(all_tags[category],N1004))</f>
        <v>-1</v>
      </c>
      <c r="Z1004">
        <f>IF(ISBLANK(O1004),-1,COUNTIF(all_tags[],O1004)-COUNTIF(all_tags[category],O1004))</f>
        <v>-1</v>
      </c>
      <c r="AB1004" t="str">
        <f>Table5[[#This Row],[link_id]]</f>
        <v>L02014</v>
      </c>
      <c r="AC1004" s="5" t="str">
        <f>_xlfn.TEXTJOIN("#",TRUE,
IFERROR(VLOOKUP($F1004,all_tags[format],1,FALSE),""),
IFERROR(VLOOKUP($G1004,all_tags[format],1,FALSE),""),
IFERROR(VLOOKUP($H1004,all_tags[format],1,FALSE),""),
IFERROR(VLOOKUP($I1004,all_tags[format],1,FALSE),""),
IFERROR(VLOOKUP($J1004,all_tags[format],1,FALSE),""),
IFERROR(VLOOKUP($K1004,all_tags[format],1,FALSE),""),
IFERROR(VLOOKUP($L1004,all_tags[format],1,FALSE),""),
IFERROR(VLOOKUP($M1004,all_tags[format],1,FALSE),""),
IFERROR(VLOOKUP($N1004,all_tags[format],1,FALSE),""),
IFERROR(VLOOKUP($O1004,all_tags[format],1,FALSE),"")
)</f>
        <v/>
      </c>
      <c r="AD1004" s="5" t="str">
        <f>_xlfn.TEXTJOIN("#",TRUE,
IFERROR(VLOOKUP($F1004,all_tags[type],1,FALSE),""),
IFERROR(VLOOKUP($G1004,all_tags[type],1,FALSE),""),
IFERROR(VLOOKUP($H1004,all_tags[type],1,FALSE),""),
IFERROR(VLOOKUP($I1004,all_tags[type],1,FALSE),""),
IFERROR(VLOOKUP($J1004,all_tags[type],1,FALSE),""),
IFERROR(VLOOKUP($K1004,all_tags[type],1,FALSE),""),
IFERROR(VLOOKUP($L1004,all_tags[type],1,FALSE),""),
IFERROR(VLOOKUP($M1004,all_tags[type],1,FALSE),""),
IFERROR(VLOOKUP($N1004,all_tags[type],1,FALSE),""),
IFERROR(VLOOKUP($O1004,all_tags[type],1,FALSE),"")
)</f>
        <v>advice</v>
      </c>
      <c r="AE1004" s="5" t="str">
        <f>_xlfn.TEXTJOIN("#",TRUE,
IFERROR(VLOOKUP($F1004,all_tags[level],1,FALSE),""),
IFERROR(VLOOKUP($G1004,all_tags[level],1,FALSE),""),
IFERROR(VLOOKUP($H1004,all_tags[level],1,FALSE),""),
IFERROR(VLOOKUP($I1004,all_tags[level],1,FALSE),""),
IFERROR(VLOOKUP($J1004,all_tags[level],1,FALSE),""),
IFERROR(VLOOKUP($K1004,all_tags[level],1,FALSE),""),
IFERROR(VLOOKUP($L1004,all_tags[level],1,FALSE),""),
IFERROR(VLOOKUP($M1004,all_tags[level],1,FALSE),""),
IFERROR(VLOOKUP($N1004,all_tags[level],1,FALSE),""),
IFERROR(VLOOKUP($O1004,all_tags[level],1,FALSE),"")
)</f>
        <v/>
      </c>
      <c r="AF1004" s="5" t="str">
        <f>_xlfn.TEXTJOIN("#",TRUE,
IFERROR(VLOOKUP($F1004,all_tags[style],1,FALSE),""),
IFERROR(VLOOKUP($G1004,all_tags[style],1,FALSE),""),
IFERROR(VLOOKUP($H1004,all_tags[style],1,FALSE),""),
IFERROR(VLOOKUP($I1004,all_tags[style],1,FALSE),""),
IFERROR(VLOOKUP($J1004,all_tags[style],1,FALSE),""),
IFERROR(VLOOKUP($K1004,all_tags[style],1,FALSE),""),
IFERROR(VLOOKUP($L1004,all_tags[style],1,FALSE),""),
IFERROR(VLOOKUP($M1004,all_tags[style],1,FALSE),""),
IFERROR(VLOOKUP($N1004,all_tags[style],1,FALSE),""),
IFERROR(VLOOKUP($O1004,all_tags[style],1,FALSE),"")
)</f>
        <v/>
      </c>
      <c r="AG1004" s="5" t="str">
        <f>_xlfn.TEXTJOIN("#",TRUE,
IFERROR(VLOOKUP($F1004,all_tags[theme],1,FALSE),""),
IFERROR(VLOOKUP($G1004,all_tags[theme],1,FALSE),""),
IFERROR(VLOOKUP($H1004,all_tags[theme],1,FALSE),""),
IFERROR(VLOOKUP($I1004,all_tags[theme],1,FALSE),""),
IFERROR(VLOOKUP($J1004,all_tags[theme],1,FALSE),""),
IFERROR(VLOOKUP($K1004,all_tags[theme],1,FALSE),""),
IFERROR(VLOOKUP($L1004,all_tags[theme],1,FALSE),""),
IFERROR(VLOOKUP($M1004,all_tags[theme],1,FALSE),""),
IFERROR(VLOOKUP($N1004,all_tags[theme],1,FALSE),""),
IFERROR(VLOOKUP($O1004,all_tags[theme],1,FALSE),"")
)</f>
        <v>data-driven-enterprise</v>
      </c>
      <c r="AH1004" s="5" t="str">
        <f>_xlfn.TEXTJOIN("#",TRUE,
IFERROR(VLOOKUP($F1004,all_tags[topic],1,FALSE),""),
IFERROR(VLOOKUP($G1004,all_tags[topic],1,FALSE),""),
IFERROR(VLOOKUP($H1004,all_tags[topic],1,FALSE),""),
IFERROR(VLOOKUP($I1004,all_tags[topic],1,FALSE),""),
IFERROR(VLOOKUP($J1004,all_tags[topic],1,FALSE),""),
IFERROR(VLOOKUP($K1004,all_tags[topic],1,FALSE),""),
IFERROR(VLOOKUP($L1004,all_tags[topic],1,FALSE),""),
IFERROR(VLOOKUP($M1004,all_tags[topic],1,FALSE),""),
IFERROR(VLOOKUP($N1004,all_tags[topic],1,FALSE),""),
IFERROR(VLOOKUP($O1004,all_tags[topic],1,FALSE),"")
)</f>
        <v>organization#process</v>
      </c>
      <c r="AI1004" s="5" t="str">
        <f>_xlfn.TEXTJOIN("#",TRUE,
IFERROR(VLOOKUP($F1004,all_tags[area],1,FALSE),""),
IFERROR(VLOOKUP($G1004,all_tags[area],1,FALSE),""),
IFERROR(VLOOKUP($H1004,all_tags[area],1,FALSE),""),
IFERROR(VLOOKUP($I1004,all_tags[area],1,FALSE),""),
IFERROR(VLOOKUP($J1004,all_tags[area],1,FALSE),""),
IFERROR(VLOOKUP($K1004,all_tags[area],1,FALSE),""),
IFERROR(VLOOKUP($L1004,all_tags[area],1,FALSE),""),
IFERROR(VLOOKUP($M1004,all_tags[area],1,FALSE),""),
IFERROR(VLOOKUP($N1004,all_tags[area],1,FALSE),""),
IFERROR(VLOOKUP($O1004,all_tags[area],1,FALSE),"")
)</f>
        <v/>
      </c>
      <c r="AJ1004" s="5" t="str">
        <f>_xlfn.TEXTJOIN("#",TRUE,
IFERROR(VLOOKUP($F1004,all_tags[technology],1,FALSE),""),
IFERROR(VLOOKUP($G1004,all_tags[technology],1,FALSE),""),
IFERROR(VLOOKUP($H1004,all_tags[technology],1,FALSE),""),
IFERROR(VLOOKUP($I1004,all_tags[technology],1,FALSE),""),
IFERROR(VLOOKUP($J1004,all_tags[technology],1,FALSE),""),
IFERROR(VLOOKUP($K1004,all_tags[technology],1,FALSE),""),
IFERROR(VLOOKUP($L1004,all_tags[technology],1,FALSE),""),
IFERROR(VLOOKUP($M1004,all_tags[technology],1,FALSE),""),
IFERROR(VLOOKUP($N1004,all_tags[technology],1,FALSE),""),
IFERROR(VLOOKUP($O1004,all_tags[technology],1,FALSE),"")
)</f>
        <v/>
      </c>
      <c r="AK1004" s="5" t="str">
        <f>_xlfn.TEXTJOIN("#",TRUE,
IFERROR(VLOOKUP($F1004,all_tags[other],1,FALSE),""),
IFERROR(VLOOKUP($G1004,all_tags[other],1,FALSE),""),
IFERROR(VLOOKUP($H1004,all_tags[other],1,FALSE),""),
IFERROR(VLOOKUP($I1004,all_tags[other],1,FALSE),""),
IFERROR(VLOOKUP($J1004,all_tags[other],1,FALSE),""),
IFERROR(VLOOKUP($K1004,all_tags[other],1,FALSE),""),
IFERROR(VLOOKUP($L1004,all_tags[other],1,FALSE),""),
IFERROR(VLOOKUP($M1004,all_tags[other],1,FALSE),""),
IFERROR(VLOOKUP($N1004,all_tags[other],1,FALSE),""),
IFERROR(VLOOKUP($O1004,all_tags[other],1,FALSE),"")
)</f>
        <v/>
      </c>
      <c r="AL1004" t="str">
        <f t="shared" si="15"/>
        <v>advice;data-driven-enterprise;organization;process</v>
      </c>
    </row>
    <row r="1005" spans="1:38" x14ac:dyDescent="0.25">
      <c r="A1005" t="str">
        <f>source_data[[#This Row],[link_id]]</f>
        <v>L02015</v>
      </c>
      <c r="B1005" t="str">
        <f>source_data[[#This Row],[link]]</f>
        <v>https://netflixtechblog.com/scheduling-notebooks-348e6c14cfd6</v>
      </c>
      <c r="C1005" t="str">
        <f>source_data[[#This Row],[article_title]]</f>
        <v>Part 2: Scheduling Notebooks at Netflix</v>
      </c>
      <c r="D1005" t="str">
        <f>source_data[[#This Row],[concatenate]]</f>
        <v>post;method;technique;technology;deployment;python</v>
      </c>
      <c r="E1005">
        <f>source_data[[#This Row],[tag_count]]</f>
        <v>5</v>
      </c>
      <c r="F1005" t="str" cm="1">
        <f t="array" ref="F1005:K1005">_xlfn.TEXTSPLIT(Table5[[#This Row],[concatenate]],";")</f>
        <v>post</v>
      </c>
      <c r="G1005" t="str">
        <v>method</v>
      </c>
      <c r="H1005" t="str">
        <v>technique</v>
      </c>
      <c r="I1005" t="str">
        <v>technology</v>
      </c>
      <c r="J1005" t="str">
        <v>deployment</v>
      </c>
      <c r="K1005" t="str">
        <v>python</v>
      </c>
      <c r="Q1005">
        <f>IF(ISBLANK(F1005),-1,COUNTIF(all_tags[],F1005)-COUNTIF(all_tags[category],F1005))</f>
        <v>1</v>
      </c>
      <c r="R1005">
        <f>IF(ISBLANK(G1005),-1,COUNTIF(all_tags[],G1005)-COUNTIF(all_tags[category],G1005))</f>
        <v>1</v>
      </c>
      <c r="S1005">
        <f>IF(ISBLANK(H1005),-1,COUNTIF(all_tags[],H1005)-COUNTIF(all_tags[category],H1005))</f>
        <v>1</v>
      </c>
      <c r="T1005">
        <f>IF(ISBLANK(I1005),-1,COUNTIF(all_tags[],I1005)-COUNTIF(all_tags[category],I1005))</f>
        <v>1</v>
      </c>
      <c r="U1005">
        <f>IF(ISBLANK(J1005),-1,COUNTIF(all_tags[],J1005)-COUNTIF(all_tags[category],J1005))</f>
        <v>1</v>
      </c>
      <c r="V1005">
        <f>IF(ISBLANK(K1005),-1,COUNTIF(all_tags[],K1005)-COUNTIF(all_tags[category],K1005))</f>
        <v>1</v>
      </c>
      <c r="W1005">
        <f>IF(ISBLANK(L1005),-1,COUNTIF(all_tags[],L1005)-COUNTIF(all_tags[category],L1005))</f>
        <v>-1</v>
      </c>
      <c r="X1005">
        <f>IF(ISBLANK(M1005),-1,COUNTIF(all_tags[],M1005)-COUNTIF(all_tags[category],M1005))</f>
        <v>-1</v>
      </c>
      <c r="Y1005">
        <f>IF(ISBLANK(N1005),-1,COUNTIF(all_tags[],N1005)-COUNTIF(all_tags[category],N1005))</f>
        <v>-1</v>
      </c>
      <c r="Z1005">
        <f>IF(ISBLANK(O1005),-1,COUNTIF(all_tags[],O1005)-COUNTIF(all_tags[category],O1005))</f>
        <v>-1</v>
      </c>
      <c r="AB1005" t="str">
        <f>Table5[[#This Row],[link_id]]</f>
        <v>L02015</v>
      </c>
      <c r="AC1005" s="5" t="str">
        <f>_xlfn.TEXTJOIN("#",TRUE,
IFERROR(VLOOKUP($F1005,all_tags[format],1,FALSE),""),
IFERROR(VLOOKUP($G1005,all_tags[format],1,FALSE),""),
IFERROR(VLOOKUP($H1005,all_tags[format],1,FALSE),""),
IFERROR(VLOOKUP($I1005,all_tags[format],1,FALSE),""),
IFERROR(VLOOKUP($J1005,all_tags[format],1,FALSE),""),
IFERROR(VLOOKUP($K1005,all_tags[format],1,FALSE),""),
IFERROR(VLOOKUP($L1005,all_tags[format],1,FALSE),""),
IFERROR(VLOOKUP($M1005,all_tags[format],1,FALSE),""),
IFERROR(VLOOKUP($N1005,all_tags[format],1,FALSE),""),
IFERROR(VLOOKUP($O1005,all_tags[format],1,FALSE),"")
)</f>
        <v>post</v>
      </c>
      <c r="AD1005" s="5" t="str">
        <f>_xlfn.TEXTJOIN("#",TRUE,
IFERROR(VLOOKUP($F1005,all_tags[type],1,FALSE),""),
IFERROR(VLOOKUP($G1005,all_tags[type],1,FALSE),""),
IFERROR(VLOOKUP($H1005,all_tags[type],1,FALSE),""),
IFERROR(VLOOKUP($I1005,all_tags[type],1,FALSE),""),
IFERROR(VLOOKUP($J1005,all_tags[type],1,FALSE),""),
IFERROR(VLOOKUP($K1005,all_tags[type],1,FALSE),""),
IFERROR(VLOOKUP($L1005,all_tags[type],1,FALSE),""),
IFERROR(VLOOKUP($M1005,all_tags[type],1,FALSE),""),
IFERROR(VLOOKUP($N1005,all_tags[type],1,FALSE),""),
IFERROR(VLOOKUP($O1005,all_tags[type],1,FALSE),"")
)</f>
        <v/>
      </c>
      <c r="AE1005" s="5" t="str">
        <f>_xlfn.TEXTJOIN("#",TRUE,
IFERROR(VLOOKUP($F1005,all_tags[level],1,FALSE),""),
IFERROR(VLOOKUP($G1005,all_tags[level],1,FALSE),""),
IFERROR(VLOOKUP($H1005,all_tags[level],1,FALSE),""),
IFERROR(VLOOKUP($I1005,all_tags[level],1,FALSE),""),
IFERROR(VLOOKUP($J1005,all_tags[level],1,FALSE),""),
IFERROR(VLOOKUP($K1005,all_tags[level],1,FALSE),""),
IFERROR(VLOOKUP($L1005,all_tags[level],1,FALSE),""),
IFERROR(VLOOKUP($M1005,all_tags[level],1,FALSE),""),
IFERROR(VLOOKUP($N1005,all_tags[level],1,FALSE),""),
IFERROR(VLOOKUP($O1005,all_tags[level],1,FALSE),"")
)</f>
        <v/>
      </c>
      <c r="AF1005" s="5" t="str">
        <f>_xlfn.TEXTJOIN("#",TRUE,
IFERROR(VLOOKUP($F1005,all_tags[style],1,FALSE),""),
IFERROR(VLOOKUP($G1005,all_tags[style],1,FALSE),""),
IFERROR(VLOOKUP($H1005,all_tags[style],1,FALSE),""),
IFERROR(VLOOKUP($I1005,all_tags[style],1,FALSE),""),
IFERROR(VLOOKUP($J1005,all_tags[style],1,FALSE),""),
IFERROR(VLOOKUP($K1005,all_tags[style],1,FALSE),""),
IFERROR(VLOOKUP($L1005,all_tags[style],1,FALSE),""),
IFERROR(VLOOKUP($M1005,all_tags[style],1,FALSE),""),
IFERROR(VLOOKUP($N1005,all_tags[style],1,FALSE),""),
IFERROR(VLOOKUP($O1005,all_tags[style],1,FALSE),"")
)</f>
        <v/>
      </c>
      <c r="AG1005" s="5" t="str">
        <f>_xlfn.TEXTJOIN("#",TRUE,
IFERROR(VLOOKUP($F1005,all_tags[theme],1,FALSE),""),
IFERROR(VLOOKUP($G1005,all_tags[theme],1,FALSE),""),
IFERROR(VLOOKUP($H1005,all_tags[theme],1,FALSE),""),
IFERROR(VLOOKUP($I1005,all_tags[theme],1,FALSE),""),
IFERROR(VLOOKUP($J1005,all_tags[theme],1,FALSE),""),
IFERROR(VLOOKUP($K1005,all_tags[theme],1,FALSE),""),
IFERROR(VLOOKUP($L1005,all_tags[theme],1,FALSE),""),
IFERROR(VLOOKUP($M1005,all_tags[theme],1,FALSE),""),
IFERROR(VLOOKUP($N1005,all_tags[theme],1,FALSE),""),
IFERROR(VLOOKUP($O1005,all_tags[theme],1,FALSE),"")
)</f>
        <v/>
      </c>
      <c r="AH1005" s="5" t="str">
        <f>_xlfn.TEXTJOIN("#",TRUE,
IFERROR(VLOOKUP($F1005,all_tags[topic],1,FALSE),""),
IFERROR(VLOOKUP($G1005,all_tags[topic],1,FALSE),""),
IFERROR(VLOOKUP($H1005,all_tags[topic],1,FALSE),""),
IFERROR(VLOOKUP($I1005,all_tags[topic],1,FALSE),""),
IFERROR(VLOOKUP($J1005,all_tags[topic],1,FALSE),""),
IFERROR(VLOOKUP($K1005,all_tags[topic],1,FALSE),""),
IFERROR(VLOOKUP($L1005,all_tags[topic],1,FALSE),""),
IFERROR(VLOOKUP($M1005,all_tags[topic],1,FALSE),""),
IFERROR(VLOOKUP($N1005,all_tags[topic],1,FALSE),""),
IFERROR(VLOOKUP($O1005,all_tags[topic],1,FALSE),"")
)</f>
        <v>method#technique#technology</v>
      </c>
      <c r="AI1005" s="5" t="str">
        <f>_xlfn.TEXTJOIN("#",TRUE,
IFERROR(VLOOKUP($F1005,all_tags[area],1,FALSE),""),
IFERROR(VLOOKUP($G1005,all_tags[area],1,FALSE),""),
IFERROR(VLOOKUP($H1005,all_tags[area],1,FALSE),""),
IFERROR(VLOOKUP($I1005,all_tags[area],1,FALSE),""),
IFERROR(VLOOKUP($J1005,all_tags[area],1,FALSE),""),
IFERROR(VLOOKUP($K1005,all_tags[area],1,FALSE),""),
IFERROR(VLOOKUP($L1005,all_tags[area],1,FALSE),""),
IFERROR(VLOOKUP($M1005,all_tags[area],1,FALSE),""),
IFERROR(VLOOKUP($N1005,all_tags[area],1,FALSE),""),
IFERROR(VLOOKUP($O1005,all_tags[area],1,FALSE),"")
)</f>
        <v>deployment</v>
      </c>
      <c r="AJ1005" s="5" t="str">
        <f>_xlfn.TEXTJOIN("#",TRUE,
IFERROR(VLOOKUP($F1005,all_tags[technology],1,FALSE),""),
IFERROR(VLOOKUP($G1005,all_tags[technology],1,FALSE),""),
IFERROR(VLOOKUP($H1005,all_tags[technology],1,FALSE),""),
IFERROR(VLOOKUP($I1005,all_tags[technology],1,FALSE),""),
IFERROR(VLOOKUP($J1005,all_tags[technology],1,FALSE),""),
IFERROR(VLOOKUP($K1005,all_tags[technology],1,FALSE),""),
IFERROR(VLOOKUP($L1005,all_tags[technology],1,FALSE),""),
IFERROR(VLOOKUP($M1005,all_tags[technology],1,FALSE),""),
IFERROR(VLOOKUP($N1005,all_tags[technology],1,FALSE),""),
IFERROR(VLOOKUP($O1005,all_tags[technology],1,FALSE),"")
)</f>
        <v>python</v>
      </c>
      <c r="AK1005" s="5" t="str">
        <f>_xlfn.TEXTJOIN("#",TRUE,
IFERROR(VLOOKUP($F1005,all_tags[other],1,FALSE),""),
IFERROR(VLOOKUP($G1005,all_tags[other],1,FALSE),""),
IFERROR(VLOOKUP($H1005,all_tags[other],1,FALSE),""),
IFERROR(VLOOKUP($I1005,all_tags[other],1,FALSE),""),
IFERROR(VLOOKUP($J1005,all_tags[other],1,FALSE),""),
IFERROR(VLOOKUP($K1005,all_tags[other],1,FALSE),""),
IFERROR(VLOOKUP($L1005,all_tags[other],1,FALSE),""),
IFERROR(VLOOKUP($M1005,all_tags[other],1,FALSE),""),
IFERROR(VLOOKUP($N1005,all_tags[other],1,FALSE),""),
IFERROR(VLOOKUP($O1005,all_tags[other],1,FALSE),"")
)</f>
        <v/>
      </c>
      <c r="AL1005" t="str">
        <f t="shared" si="15"/>
        <v>post;method;technique;technology;deployment;python</v>
      </c>
    </row>
    <row r="1006" spans="1:38" x14ac:dyDescent="0.25">
      <c r="A1006" t="str">
        <f>source_data[[#This Row],[link_id]]</f>
        <v>L02016</v>
      </c>
      <c r="B1006" t="str">
        <f>source_data[[#This Row],[link]]</f>
        <v>https://www.creativebloq.com/colour/colour-theory-11121290</v>
      </c>
      <c r="C1006" t="str">
        <f>source_data[[#This Row],[article_title]]</f>
        <v>Colour theory: A jargon-free designer's guide</v>
      </c>
      <c r="D1006" t="str">
        <f>source_data[[#This Row],[concatenate]]</f>
        <v>guide;colour</v>
      </c>
      <c r="E1006">
        <f>source_data[[#This Row],[tag_count]]</f>
        <v>3</v>
      </c>
      <c r="F1006" t="str" cm="1">
        <f t="array" ref="F1006:G1006">_xlfn.TEXTSPLIT(Table5[[#This Row],[concatenate]],";")</f>
        <v>guide</v>
      </c>
      <c r="G1006" t="str">
        <v>colour</v>
      </c>
      <c r="Q1006">
        <f>IF(ISBLANK(F1006),-1,COUNTIF(all_tags[],F1006)-COUNTIF(all_tags[category],F1006))</f>
        <v>1</v>
      </c>
      <c r="R1006">
        <f>IF(ISBLANK(G1006),-1,COUNTIF(all_tags[],G1006)-COUNTIF(all_tags[category],G1006))</f>
        <v>1</v>
      </c>
      <c r="S1006">
        <f>IF(ISBLANK(H1006),-1,COUNTIF(all_tags[],H1006)-COUNTIF(all_tags[category],H1006))</f>
        <v>-1</v>
      </c>
      <c r="T1006">
        <f>IF(ISBLANK(I1006),-1,COUNTIF(all_tags[],I1006)-COUNTIF(all_tags[category],I1006))</f>
        <v>-1</v>
      </c>
      <c r="U1006">
        <f>IF(ISBLANK(J1006),-1,COUNTIF(all_tags[],J1006)-COUNTIF(all_tags[category],J1006))</f>
        <v>-1</v>
      </c>
      <c r="V1006">
        <f>IF(ISBLANK(K1006),-1,COUNTIF(all_tags[],K1006)-COUNTIF(all_tags[category],K1006))</f>
        <v>-1</v>
      </c>
      <c r="W1006">
        <f>IF(ISBLANK(L1006),-1,COUNTIF(all_tags[],L1006)-COUNTIF(all_tags[category],L1006))</f>
        <v>-1</v>
      </c>
      <c r="X1006">
        <f>IF(ISBLANK(M1006),-1,COUNTIF(all_tags[],M1006)-COUNTIF(all_tags[category],M1006))</f>
        <v>-1</v>
      </c>
      <c r="Y1006">
        <f>IF(ISBLANK(N1006),-1,COUNTIF(all_tags[],N1006)-COUNTIF(all_tags[category],N1006))</f>
        <v>-1</v>
      </c>
      <c r="Z1006">
        <f>IF(ISBLANK(O1006),-1,COUNTIF(all_tags[],O1006)-COUNTIF(all_tags[category],O1006))</f>
        <v>-1</v>
      </c>
      <c r="AB1006" t="str">
        <f>Table5[[#This Row],[link_id]]</f>
        <v>L02016</v>
      </c>
      <c r="AC1006" s="5" t="str">
        <f>_xlfn.TEXTJOIN("#",TRUE,
IFERROR(VLOOKUP($F1006,all_tags[format],1,FALSE),""),
IFERROR(VLOOKUP($G1006,all_tags[format],1,FALSE),""),
IFERROR(VLOOKUP($H1006,all_tags[format],1,FALSE),""),
IFERROR(VLOOKUP($I1006,all_tags[format],1,FALSE),""),
IFERROR(VLOOKUP($J1006,all_tags[format],1,FALSE),""),
IFERROR(VLOOKUP($K1006,all_tags[format],1,FALSE),""),
IFERROR(VLOOKUP($L1006,all_tags[format],1,FALSE),""),
IFERROR(VLOOKUP($M1006,all_tags[format],1,FALSE),""),
IFERROR(VLOOKUP($N1006,all_tags[format],1,FALSE),""),
IFERROR(VLOOKUP($O1006,all_tags[format],1,FALSE),"")
)</f>
        <v/>
      </c>
      <c r="AD1006" s="5" t="str">
        <f>_xlfn.TEXTJOIN("#",TRUE,
IFERROR(VLOOKUP($F1006,all_tags[type],1,FALSE),""),
IFERROR(VLOOKUP($G1006,all_tags[type],1,FALSE),""),
IFERROR(VLOOKUP($H1006,all_tags[type],1,FALSE),""),
IFERROR(VLOOKUP($I1006,all_tags[type],1,FALSE),""),
IFERROR(VLOOKUP($J1006,all_tags[type],1,FALSE),""),
IFERROR(VLOOKUP($K1006,all_tags[type],1,FALSE),""),
IFERROR(VLOOKUP($L1006,all_tags[type],1,FALSE),""),
IFERROR(VLOOKUP($M1006,all_tags[type],1,FALSE),""),
IFERROR(VLOOKUP($N1006,all_tags[type],1,FALSE),""),
IFERROR(VLOOKUP($O1006,all_tags[type],1,FALSE),"")
)</f>
        <v>guide</v>
      </c>
      <c r="AE1006" s="5" t="str">
        <f>_xlfn.TEXTJOIN("#",TRUE,
IFERROR(VLOOKUP($F1006,all_tags[level],1,FALSE),""),
IFERROR(VLOOKUP($G1006,all_tags[level],1,FALSE),""),
IFERROR(VLOOKUP($H1006,all_tags[level],1,FALSE),""),
IFERROR(VLOOKUP($I1006,all_tags[level],1,FALSE),""),
IFERROR(VLOOKUP($J1006,all_tags[level],1,FALSE),""),
IFERROR(VLOOKUP($K1006,all_tags[level],1,FALSE),""),
IFERROR(VLOOKUP($L1006,all_tags[level],1,FALSE),""),
IFERROR(VLOOKUP($M1006,all_tags[level],1,FALSE),""),
IFERROR(VLOOKUP($N1006,all_tags[level],1,FALSE),""),
IFERROR(VLOOKUP($O1006,all_tags[level],1,FALSE),"")
)</f>
        <v/>
      </c>
      <c r="AF1006" s="5" t="str">
        <f>_xlfn.TEXTJOIN("#",TRUE,
IFERROR(VLOOKUP($F1006,all_tags[style],1,FALSE),""),
IFERROR(VLOOKUP($G1006,all_tags[style],1,FALSE),""),
IFERROR(VLOOKUP($H1006,all_tags[style],1,FALSE),""),
IFERROR(VLOOKUP($I1006,all_tags[style],1,FALSE),""),
IFERROR(VLOOKUP($J1006,all_tags[style],1,FALSE),""),
IFERROR(VLOOKUP($K1006,all_tags[style],1,FALSE),""),
IFERROR(VLOOKUP($L1006,all_tags[style],1,FALSE),""),
IFERROR(VLOOKUP($M1006,all_tags[style],1,FALSE),""),
IFERROR(VLOOKUP($N1006,all_tags[style],1,FALSE),""),
IFERROR(VLOOKUP($O1006,all_tags[style],1,FALSE),"")
)</f>
        <v/>
      </c>
      <c r="AG1006" s="5" t="str">
        <f>_xlfn.TEXTJOIN("#",TRUE,
IFERROR(VLOOKUP($F1006,all_tags[theme],1,FALSE),""),
IFERROR(VLOOKUP($G1006,all_tags[theme],1,FALSE),""),
IFERROR(VLOOKUP($H1006,all_tags[theme],1,FALSE),""),
IFERROR(VLOOKUP($I1006,all_tags[theme],1,FALSE),""),
IFERROR(VLOOKUP($J1006,all_tags[theme],1,FALSE),""),
IFERROR(VLOOKUP($K1006,all_tags[theme],1,FALSE),""),
IFERROR(VLOOKUP($L1006,all_tags[theme],1,FALSE),""),
IFERROR(VLOOKUP($M1006,all_tags[theme],1,FALSE),""),
IFERROR(VLOOKUP($N1006,all_tags[theme],1,FALSE),""),
IFERROR(VLOOKUP($O1006,all_tags[theme],1,FALSE),"")
)</f>
        <v/>
      </c>
      <c r="AH1006" s="5" t="str">
        <f>_xlfn.TEXTJOIN("#",TRUE,
IFERROR(VLOOKUP($F1006,all_tags[topic],1,FALSE),""),
IFERROR(VLOOKUP($G1006,all_tags[topic],1,FALSE),""),
IFERROR(VLOOKUP($H1006,all_tags[topic],1,FALSE),""),
IFERROR(VLOOKUP($I1006,all_tags[topic],1,FALSE),""),
IFERROR(VLOOKUP($J1006,all_tags[topic],1,FALSE),""),
IFERROR(VLOOKUP($K1006,all_tags[topic],1,FALSE),""),
IFERROR(VLOOKUP($L1006,all_tags[topic],1,FALSE),""),
IFERROR(VLOOKUP($M1006,all_tags[topic],1,FALSE),""),
IFERROR(VLOOKUP($N1006,all_tags[topic],1,FALSE),""),
IFERROR(VLOOKUP($O1006,all_tags[topic],1,FALSE),"")
)</f>
        <v/>
      </c>
      <c r="AI1006" s="5" t="str">
        <f>_xlfn.TEXTJOIN("#",TRUE,
IFERROR(VLOOKUP($F1006,all_tags[area],1,FALSE),""),
IFERROR(VLOOKUP($G1006,all_tags[area],1,FALSE),""),
IFERROR(VLOOKUP($H1006,all_tags[area],1,FALSE),""),
IFERROR(VLOOKUP($I1006,all_tags[area],1,FALSE),""),
IFERROR(VLOOKUP($J1006,all_tags[area],1,FALSE),""),
IFERROR(VLOOKUP($K1006,all_tags[area],1,FALSE),""),
IFERROR(VLOOKUP($L1006,all_tags[area],1,FALSE),""),
IFERROR(VLOOKUP($M1006,all_tags[area],1,FALSE),""),
IFERROR(VLOOKUP($N1006,all_tags[area],1,FALSE),""),
IFERROR(VLOOKUP($O1006,all_tags[area],1,FALSE),"")
)</f>
        <v>colour</v>
      </c>
      <c r="AJ1006" s="5" t="str">
        <f>_xlfn.TEXTJOIN("#",TRUE,
IFERROR(VLOOKUP($F1006,all_tags[technology],1,FALSE),""),
IFERROR(VLOOKUP($G1006,all_tags[technology],1,FALSE),""),
IFERROR(VLOOKUP($H1006,all_tags[technology],1,FALSE),""),
IFERROR(VLOOKUP($I1006,all_tags[technology],1,FALSE),""),
IFERROR(VLOOKUP($J1006,all_tags[technology],1,FALSE),""),
IFERROR(VLOOKUP($K1006,all_tags[technology],1,FALSE),""),
IFERROR(VLOOKUP($L1006,all_tags[technology],1,FALSE),""),
IFERROR(VLOOKUP($M1006,all_tags[technology],1,FALSE),""),
IFERROR(VLOOKUP($N1006,all_tags[technology],1,FALSE),""),
IFERROR(VLOOKUP($O1006,all_tags[technology],1,FALSE),"")
)</f>
        <v/>
      </c>
      <c r="AK1006" s="5" t="str">
        <f>_xlfn.TEXTJOIN("#",TRUE,
IFERROR(VLOOKUP($F1006,all_tags[other],1,FALSE),""),
IFERROR(VLOOKUP($G1006,all_tags[other],1,FALSE),""),
IFERROR(VLOOKUP($H1006,all_tags[other],1,FALSE),""),
IFERROR(VLOOKUP($I1006,all_tags[other],1,FALSE),""),
IFERROR(VLOOKUP($J1006,all_tags[other],1,FALSE),""),
IFERROR(VLOOKUP($K1006,all_tags[other],1,FALSE),""),
IFERROR(VLOOKUP($L1006,all_tags[other],1,FALSE),""),
IFERROR(VLOOKUP($M1006,all_tags[other],1,FALSE),""),
IFERROR(VLOOKUP($N1006,all_tags[other],1,FALSE),""),
IFERROR(VLOOKUP($O1006,all_tags[other],1,FALSE),"")
)</f>
        <v/>
      </c>
      <c r="AL1006" t="str">
        <f t="shared" si="15"/>
        <v>guide;colour</v>
      </c>
    </row>
    <row r="1007" spans="1:38" x14ac:dyDescent="0.25">
      <c r="A1007" t="str">
        <f>source_data[[#This Row],[link_id]]</f>
        <v>L02019</v>
      </c>
      <c r="B1007" t="str">
        <f>source_data[[#This Row],[link]]</f>
        <v>https://blog.revolutionanalytics.com/2021/09/using-microsoft365r-with-shiny.html</v>
      </c>
      <c r="C1007" t="str">
        <f>source_data[[#This Row],[article_title]]</f>
        <v>Using Microsoft365R with Shiny</v>
      </c>
      <c r="D1007" t="str">
        <f>source_data[[#This Row],[concatenate]]</f>
        <v>post;package;how-to;technology;rstats;azure</v>
      </c>
      <c r="E1007">
        <f>source_data[[#This Row],[tag_count]]</f>
        <v>4</v>
      </c>
      <c r="F1007" t="str" cm="1">
        <f t="array" ref="F1007:K1007">_xlfn.TEXTSPLIT(Table5[[#This Row],[concatenate]],";")</f>
        <v>post</v>
      </c>
      <c r="G1007" t="str">
        <v>package</v>
      </c>
      <c r="H1007" t="str">
        <v>how-to</v>
      </c>
      <c r="I1007" t="str">
        <v>technology</v>
      </c>
      <c r="J1007" t="str">
        <v>rstats</v>
      </c>
      <c r="K1007" t="str">
        <v>azure</v>
      </c>
      <c r="Q1007">
        <f>IF(ISBLANK(F1007),-1,COUNTIF(all_tags[],F1007)-COUNTIF(all_tags[category],F1007))</f>
        <v>1</v>
      </c>
      <c r="R1007">
        <f>IF(ISBLANK(G1007),-1,COUNTIF(all_tags[],G1007)-COUNTIF(all_tags[category],G1007))</f>
        <v>1</v>
      </c>
      <c r="S1007">
        <f>IF(ISBLANK(H1007),-1,COUNTIF(all_tags[],H1007)-COUNTIF(all_tags[category],H1007))</f>
        <v>1</v>
      </c>
      <c r="T1007">
        <f>IF(ISBLANK(I1007),-1,COUNTIF(all_tags[],I1007)-COUNTIF(all_tags[category],I1007))</f>
        <v>1</v>
      </c>
      <c r="U1007">
        <f>IF(ISBLANK(J1007),-1,COUNTIF(all_tags[],J1007)-COUNTIF(all_tags[category],J1007))</f>
        <v>1</v>
      </c>
      <c r="V1007">
        <f>IF(ISBLANK(K1007),-1,COUNTIF(all_tags[],K1007)-COUNTIF(all_tags[category],K1007))</f>
        <v>1</v>
      </c>
      <c r="W1007">
        <f>IF(ISBLANK(L1007),-1,COUNTIF(all_tags[],L1007)-COUNTIF(all_tags[category],L1007))</f>
        <v>-1</v>
      </c>
      <c r="X1007">
        <f>IF(ISBLANK(M1007),-1,COUNTIF(all_tags[],M1007)-COUNTIF(all_tags[category],M1007))</f>
        <v>-1</v>
      </c>
      <c r="Y1007">
        <f>IF(ISBLANK(N1007),-1,COUNTIF(all_tags[],N1007)-COUNTIF(all_tags[category],N1007))</f>
        <v>-1</v>
      </c>
      <c r="Z1007">
        <f>IF(ISBLANK(O1007),-1,COUNTIF(all_tags[],O1007)-COUNTIF(all_tags[category],O1007))</f>
        <v>-1</v>
      </c>
      <c r="AB1007" t="str">
        <f>Table5[[#This Row],[link_id]]</f>
        <v>L02019</v>
      </c>
      <c r="AC1007" s="5" t="str">
        <f>_xlfn.TEXTJOIN("#",TRUE,
IFERROR(VLOOKUP($F1007,all_tags[format],1,FALSE),""),
IFERROR(VLOOKUP($G1007,all_tags[format],1,FALSE),""),
IFERROR(VLOOKUP($H1007,all_tags[format],1,FALSE),""),
IFERROR(VLOOKUP($I1007,all_tags[format],1,FALSE),""),
IFERROR(VLOOKUP($J1007,all_tags[format],1,FALSE),""),
IFERROR(VLOOKUP($K1007,all_tags[format],1,FALSE),""),
IFERROR(VLOOKUP($L1007,all_tags[format],1,FALSE),""),
IFERROR(VLOOKUP($M1007,all_tags[format],1,FALSE),""),
IFERROR(VLOOKUP($N1007,all_tags[format],1,FALSE),""),
IFERROR(VLOOKUP($O1007,all_tags[format],1,FALSE),"")
)</f>
        <v>post#package</v>
      </c>
      <c r="AD1007" s="5" t="str">
        <f>_xlfn.TEXTJOIN("#",TRUE,
IFERROR(VLOOKUP($F1007,all_tags[type],1,FALSE),""),
IFERROR(VLOOKUP($G1007,all_tags[type],1,FALSE),""),
IFERROR(VLOOKUP($H1007,all_tags[type],1,FALSE),""),
IFERROR(VLOOKUP($I1007,all_tags[type],1,FALSE),""),
IFERROR(VLOOKUP($J1007,all_tags[type],1,FALSE),""),
IFERROR(VLOOKUP($K1007,all_tags[type],1,FALSE),""),
IFERROR(VLOOKUP($L1007,all_tags[type],1,FALSE),""),
IFERROR(VLOOKUP($M1007,all_tags[type],1,FALSE),""),
IFERROR(VLOOKUP($N1007,all_tags[type],1,FALSE),""),
IFERROR(VLOOKUP($O1007,all_tags[type],1,FALSE),"")
)</f>
        <v>how-to</v>
      </c>
      <c r="AE1007" s="5" t="str">
        <f>_xlfn.TEXTJOIN("#",TRUE,
IFERROR(VLOOKUP($F1007,all_tags[level],1,FALSE),""),
IFERROR(VLOOKUP($G1007,all_tags[level],1,FALSE),""),
IFERROR(VLOOKUP($H1007,all_tags[level],1,FALSE),""),
IFERROR(VLOOKUP($I1007,all_tags[level],1,FALSE),""),
IFERROR(VLOOKUP($J1007,all_tags[level],1,FALSE),""),
IFERROR(VLOOKUP($K1007,all_tags[level],1,FALSE),""),
IFERROR(VLOOKUP($L1007,all_tags[level],1,FALSE),""),
IFERROR(VLOOKUP($M1007,all_tags[level],1,FALSE),""),
IFERROR(VLOOKUP($N1007,all_tags[level],1,FALSE),""),
IFERROR(VLOOKUP($O1007,all_tags[level],1,FALSE),"")
)</f>
        <v/>
      </c>
      <c r="AF1007" s="5" t="str">
        <f>_xlfn.TEXTJOIN("#",TRUE,
IFERROR(VLOOKUP($F1007,all_tags[style],1,FALSE),""),
IFERROR(VLOOKUP($G1007,all_tags[style],1,FALSE),""),
IFERROR(VLOOKUP($H1007,all_tags[style],1,FALSE),""),
IFERROR(VLOOKUP($I1007,all_tags[style],1,FALSE),""),
IFERROR(VLOOKUP($J1007,all_tags[style],1,FALSE),""),
IFERROR(VLOOKUP($K1007,all_tags[style],1,FALSE),""),
IFERROR(VLOOKUP($L1007,all_tags[style],1,FALSE),""),
IFERROR(VLOOKUP($M1007,all_tags[style],1,FALSE),""),
IFERROR(VLOOKUP($N1007,all_tags[style],1,FALSE),""),
IFERROR(VLOOKUP($O1007,all_tags[style],1,FALSE),"")
)</f>
        <v/>
      </c>
      <c r="AG1007" s="5" t="str">
        <f>_xlfn.TEXTJOIN("#",TRUE,
IFERROR(VLOOKUP($F1007,all_tags[theme],1,FALSE),""),
IFERROR(VLOOKUP($G1007,all_tags[theme],1,FALSE),""),
IFERROR(VLOOKUP($H1007,all_tags[theme],1,FALSE),""),
IFERROR(VLOOKUP($I1007,all_tags[theme],1,FALSE),""),
IFERROR(VLOOKUP($J1007,all_tags[theme],1,FALSE),""),
IFERROR(VLOOKUP($K1007,all_tags[theme],1,FALSE),""),
IFERROR(VLOOKUP($L1007,all_tags[theme],1,FALSE),""),
IFERROR(VLOOKUP($M1007,all_tags[theme],1,FALSE),""),
IFERROR(VLOOKUP($N1007,all_tags[theme],1,FALSE),""),
IFERROR(VLOOKUP($O1007,all_tags[theme],1,FALSE),"")
)</f>
        <v/>
      </c>
      <c r="AH1007" s="5" t="str">
        <f>_xlfn.TEXTJOIN("#",TRUE,
IFERROR(VLOOKUP($F1007,all_tags[topic],1,FALSE),""),
IFERROR(VLOOKUP($G1007,all_tags[topic],1,FALSE),""),
IFERROR(VLOOKUP($H1007,all_tags[topic],1,FALSE),""),
IFERROR(VLOOKUP($I1007,all_tags[topic],1,FALSE),""),
IFERROR(VLOOKUP($J1007,all_tags[topic],1,FALSE),""),
IFERROR(VLOOKUP($K1007,all_tags[topic],1,FALSE),""),
IFERROR(VLOOKUP($L1007,all_tags[topic],1,FALSE),""),
IFERROR(VLOOKUP($M1007,all_tags[topic],1,FALSE),""),
IFERROR(VLOOKUP($N1007,all_tags[topic],1,FALSE),""),
IFERROR(VLOOKUP($O1007,all_tags[topic],1,FALSE),"")
)</f>
        <v>technology</v>
      </c>
      <c r="AI1007" s="5" t="str">
        <f>_xlfn.TEXTJOIN("#",TRUE,
IFERROR(VLOOKUP($F1007,all_tags[area],1,FALSE),""),
IFERROR(VLOOKUP($G1007,all_tags[area],1,FALSE),""),
IFERROR(VLOOKUP($H1007,all_tags[area],1,FALSE),""),
IFERROR(VLOOKUP($I1007,all_tags[area],1,FALSE),""),
IFERROR(VLOOKUP($J1007,all_tags[area],1,FALSE),""),
IFERROR(VLOOKUP($K1007,all_tags[area],1,FALSE),""),
IFERROR(VLOOKUP($L1007,all_tags[area],1,FALSE),""),
IFERROR(VLOOKUP($M1007,all_tags[area],1,FALSE),""),
IFERROR(VLOOKUP($N1007,all_tags[area],1,FALSE),""),
IFERROR(VLOOKUP($O1007,all_tags[area],1,FALSE),"")
)</f>
        <v/>
      </c>
      <c r="AJ1007" s="5" t="str">
        <f>_xlfn.TEXTJOIN("#",TRUE,
IFERROR(VLOOKUP($F1007,all_tags[technology],1,FALSE),""),
IFERROR(VLOOKUP($G1007,all_tags[technology],1,FALSE),""),
IFERROR(VLOOKUP($H1007,all_tags[technology],1,FALSE),""),
IFERROR(VLOOKUP($I1007,all_tags[technology],1,FALSE),""),
IFERROR(VLOOKUP($J1007,all_tags[technology],1,FALSE),""),
IFERROR(VLOOKUP($K1007,all_tags[technology],1,FALSE),""),
IFERROR(VLOOKUP($L1007,all_tags[technology],1,FALSE),""),
IFERROR(VLOOKUP($M1007,all_tags[technology],1,FALSE),""),
IFERROR(VLOOKUP($N1007,all_tags[technology],1,FALSE),""),
IFERROR(VLOOKUP($O1007,all_tags[technology],1,FALSE),"")
)</f>
        <v>rstats#azure</v>
      </c>
      <c r="AK1007" s="5" t="str">
        <f>_xlfn.TEXTJOIN("#",TRUE,
IFERROR(VLOOKUP($F1007,all_tags[other],1,FALSE),""),
IFERROR(VLOOKUP($G1007,all_tags[other],1,FALSE),""),
IFERROR(VLOOKUP($H1007,all_tags[other],1,FALSE),""),
IFERROR(VLOOKUP($I1007,all_tags[other],1,FALSE),""),
IFERROR(VLOOKUP($J1007,all_tags[other],1,FALSE),""),
IFERROR(VLOOKUP($K1007,all_tags[other],1,FALSE),""),
IFERROR(VLOOKUP($L1007,all_tags[other],1,FALSE),""),
IFERROR(VLOOKUP($M1007,all_tags[other],1,FALSE),""),
IFERROR(VLOOKUP($N1007,all_tags[other],1,FALSE),""),
IFERROR(VLOOKUP($O1007,all_tags[other],1,FALSE),"")
)</f>
        <v/>
      </c>
      <c r="AL1007" t="str">
        <f t="shared" si="15"/>
        <v>post;package;how-to;technology;rstats;azure</v>
      </c>
    </row>
    <row r="1008" spans="1:38" x14ac:dyDescent="0.25">
      <c r="A1008" t="str">
        <f>source_data[[#This Row],[link_id]]</f>
        <v>L02020</v>
      </c>
      <c r="B1008" t="str">
        <f>source_data[[#This Row],[link]]</f>
        <v>https://www.cedricscherer.com/2019/08/05/a-ggplot2-tutorial-for-beautiful-plotting-in-r/</v>
      </c>
      <c r="C1008" t="str">
        <f>source_data[[#This Row],[article_title]]</f>
        <v>A ggplot2 Tutorial for Beautiful Plotting in R</v>
      </c>
      <c r="D1008" t="str">
        <f>source_data[[#This Row],[concatenate]]</f>
        <v>tutorial;data-viz;tool;technology;rstats;ggplot</v>
      </c>
      <c r="E1008">
        <f>source_data[[#This Row],[tag_count]]</f>
        <v>5</v>
      </c>
      <c r="F1008" t="str" cm="1">
        <f t="array" ref="F1008:K1008">_xlfn.TEXTSPLIT(Table5[[#This Row],[concatenate]],";")</f>
        <v>tutorial</v>
      </c>
      <c r="G1008" t="str">
        <v>data-viz</v>
      </c>
      <c r="H1008" t="str">
        <v>tool</v>
      </c>
      <c r="I1008" t="str">
        <v>technology</v>
      </c>
      <c r="J1008" t="str">
        <v>rstats</v>
      </c>
      <c r="K1008" t="str">
        <v>ggplot</v>
      </c>
      <c r="Q1008">
        <f>IF(ISBLANK(F1008),-1,COUNTIF(all_tags[],F1008)-COUNTIF(all_tags[category],F1008))</f>
        <v>1</v>
      </c>
      <c r="R1008">
        <f>IF(ISBLANK(G1008),-1,COUNTIF(all_tags[],G1008)-COUNTIF(all_tags[category],G1008))</f>
        <v>1</v>
      </c>
      <c r="S1008">
        <f>IF(ISBLANK(H1008),-1,COUNTIF(all_tags[],H1008)-COUNTIF(all_tags[category],H1008))</f>
        <v>1</v>
      </c>
      <c r="T1008">
        <f>IF(ISBLANK(I1008),-1,COUNTIF(all_tags[],I1008)-COUNTIF(all_tags[category],I1008))</f>
        <v>1</v>
      </c>
      <c r="U1008">
        <f>IF(ISBLANK(J1008),-1,COUNTIF(all_tags[],J1008)-COUNTIF(all_tags[category],J1008))</f>
        <v>1</v>
      </c>
      <c r="V1008">
        <f>IF(ISBLANK(K1008),-1,COUNTIF(all_tags[],K1008)-COUNTIF(all_tags[category],K1008))</f>
        <v>0</v>
      </c>
      <c r="W1008">
        <f>IF(ISBLANK(L1008),-1,COUNTIF(all_tags[],L1008)-COUNTIF(all_tags[category],L1008))</f>
        <v>-1</v>
      </c>
      <c r="X1008">
        <f>IF(ISBLANK(M1008),-1,COUNTIF(all_tags[],M1008)-COUNTIF(all_tags[category],M1008))</f>
        <v>-1</v>
      </c>
      <c r="Y1008">
        <f>IF(ISBLANK(N1008),-1,COUNTIF(all_tags[],N1008)-COUNTIF(all_tags[category],N1008))</f>
        <v>-1</v>
      </c>
      <c r="Z1008">
        <f>IF(ISBLANK(O1008),-1,COUNTIF(all_tags[],O1008)-COUNTIF(all_tags[category],O1008))</f>
        <v>-1</v>
      </c>
      <c r="AB1008" t="str">
        <f>Table5[[#This Row],[link_id]]</f>
        <v>L02020</v>
      </c>
      <c r="AC1008" s="5" t="str">
        <f>_xlfn.TEXTJOIN("#",TRUE,
IFERROR(VLOOKUP($F1008,all_tags[format],1,FALSE),""),
IFERROR(VLOOKUP($G1008,all_tags[format],1,FALSE),""),
IFERROR(VLOOKUP($H1008,all_tags[format],1,FALSE),""),
IFERROR(VLOOKUP($I1008,all_tags[format],1,FALSE),""),
IFERROR(VLOOKUP($J1008,all_tags[format],1,FALSE),""),
IFERROR(VLOOKUP($K1008,all_tags[format],1,FALSE),""),
IFERROR(VLOOKUP($L1008,all_tags[format],1,FALSE),""),
IFERROR(VLOOKUP($M1008,all_tags[format],1,FALSE),""),
IFERROR(VLOOKUP($N1008,all_tags[format],1,FALSE),""),
IFERROR(VLOOKUP($O1008,all_tags[format],1,FALSE),"")
)</f>
        <v/>
      </c>
      <c r="AD1008" s="5" t="str">
        <f>_xlfn.TEXTJOIN("#",TRUE,
IFERROR(VLOOKUP($F1008,all_tags[type],1,FALSE),""),
IFERROR(VLOOKUP($G1008,all_tags[type],1,FALSE),""),
IFERROR(VLOOKUP($H1008,all_tags[type],1,FALSE),""),
IFERROR(VLOOKUP($I1008,all_tags[type],1,FALSE),""),
IFERROR(VLOOKUP($J1008,all_tags[type],1,FALSE),""),
IFERROR(VLOOKUP($K1008,all_tags[type],1,FALSE),""),
IFERROR(VLOOKUP($L1008,all_tags[type],1,FALSE),""),
IFERROR(VLOOKUP($M1008,all_tags[type],1,FALSE),""),
IFERROR(VLOOKUP($N1008,all_tags[type],1,FALSE),""),
IFERROR(VLOOKUP($O1008,all_tags[type],1,FALSE),"")
)</f>
        <v>tutorial</v>
      </c>
      <c r="AE1008" s="5" t="str">
        <f>_xlfn.TEXTJOIN("#",TRUE,
IFERROR(VLOOKUP($F1008,all_tags[level],1,FALSE),""),
IFERROR(VLOOKUP($G1008,all_tags[level],1,FALSE),""),
IFERROR(VLOOKUP($H1008,all_tags[level],1,FALSE),""),
IFERROR(VLOOKUP($I1008,all_tags[level],1,FALSE),""),
IFERROR(VLOOKUP($J1008,all_tags[level],1,FALSE),""),
IFERROR(VLOOKUP($K1008,all_tags[level],1,FALSE),""),
IFERROR(VLOOKUP($L1008,all_tags[level],1,FALSE),""),
IFERROR(VLOOKUP($M1008,all_tags[level],1,FALSE),""),
IFERROR(VLOOKUP($N1008,all_tags[level],1,FALSE),""),
IFERROR(VLOOKUP($O1008,all_tags[level],1,FALSE),"")
)</f>
        <v/>
      </c>
      <c r="AF1008" s="5" t="str">
        <f>_xlfn.TEXTJOIN("#",TRUE,
IFERROR(VLOOKUP($F1008,all_tags[style],1,FALSE),""),
IFERROR(VLOOKUP($G1008,all_tags[style],1,FALSE),""),
IFERROR(VLOOKUP($H1008,all_tags[style],1,FALSE),""),
IFERROR(VLOOKUP($I1008,all_tags[style],1,FALSE),""),
IFERROR(VLOOKUP($J1008,all_tags[style],1,FALSE),""),
IFERROR(VLOOKUP($K1008,all_tags[style],1,FALSE),""),
IFERROR(VLOOKUP($L1008,all_tags[style],1,FALSE),""),
IFERROR(VLOOKUP($M1008,all_tags[style],1,FALSE),""),
IFERROR(VLOOKUP($N1008,all_tags[style],1,FALSE),""),
IFERROR(VLOOKUP($O1008,all_tags[style],1,FALSE),"")
)</f>
        <v/>
      </c>
      <c r="AG1008" s="5" t="str">
        <f>_xlfn.TEXTJOIN("#",TRUE,
IFERROR(VLOOKUP($F1008,all_tags[theme],1,FALSE),""),
IFERROR(VLOOKUP($G1008,all_tags[theme],1,FALSE),""),
IFERROR(VLOOKUP($H1008,all_tags[theme],1,FALSE),""),
IFERROR(VLOOKUP($I1008,all_tags[theme],1,FALSE),""),
IFERROR(VLOOKUP($J1008,all_tags[theme],1,FALSE),""),
IFERROR(VLOOKUP($K1008,all_tags[theme],1,FALSE),""),
IFERROR(VLOOKUP($L1008,all_tags[theme],1,FALSE),""),
IFERROR(VLOOKUP($M1008,all_tags[theme],1,FALSE),""),
IFERROR(VLOOKUP($N1008,all_tags[theme],1,FALSE),""),
IFERROR(VLOOKUP($O1008,all_tags[theme],1,FALSE),"")
)</f>
        <v>data-viz</v>
      </c>
      <c r="AH1008" s="5" t="str">
        <f>_xlfn.TEXTJOIN("#",TRUE,
IFERROR(VLOOKUP($F1008,all_tags[topic],1,FALSE),""),
IFERROR(VLOOKUP($G1008,all_tags[topic],1,FALSE),""),
IFERROR(VLOOKUP($H1008,all_tags[topic],1,FALSE),""),
IFERROR(VLOOKUP($I1008,all_tags[topic],1,FALSE),""),
IFERROR(VLOOKUP($J1008,all_tags[topic],1,FALSE),""),
IFERROR(VLOOKUP($K1008,all_tags[topic],1,FALSE),""),
IFERROR(VLOOKUP($L1008,all_tags[topic],1,FALSE),""),
IFERROR(VLOOKUP($M1008,all_tags[topic],1,FALSE),""),
IFERROR(VLOOKUP($N1008,all_tags[topic],1,FALSE),""),
IFERROR(VLOOKUP($O1008,all_tags[topic],1,FALSE),"")
)</f>
        <v>tool#technology</v>
      </c>
      <c r="AI1008" s="5" t="str">
        <f>_xlfn.TEXTJOIN("#",TRUE,
IFERROR(VLOOKUP($F1008,all_tags[area],1,FALSE),""),
IFERROR(VLOOKUP($G1008,all_tags[area],1,FALSE),""),
IFERROR(VLOOKUP($H1008,all_tags[area],1,FALSE),""),
IFERROR(VLOOKUP($I1008,all_tags[area],1,FALSE),""),
IFERROR(VLOOKUP($J1008,all_tags[area],1,FALSE),""),
IFERROR(VLOOKUP($K1008,all_tags[area],1,FALSE),""),
IFERROR(VLOOKUP($L1008,all_tags[area],1,FALSE),""),
IFERROR(VLOOKUP($M1008,all_tags[area],1,FALSE),""),
IFERROR(VLOOKUP($N1008,all_tags[area],1,FALSE),""),
IFERROR(VLOOKUP($O1008,all_tags[area],1,FALSE),"")
)</f>
        <v/>
      </c>
      <c r="AJ1008" s="5" t="str">
        <f>_xlfn.TEXTJOIN("#",TRUE,
IFERROR(VLOOKUP($F1008,all_tags[technology],1,FALSE),""),
IFERROR(VLOOKUP($G1008,all_tags[technology],1,FALSE),""),
IFERROR(VLOOKUP($H1008,all_tags[technology],1,FALSE),""),
IFERROR(VLOOKUP($I1008,all_tags[technology],1,FALSE),""),
IFERROR(VLOOKUP($J1008,all_tags[technology],1,FALSE),""),
IFERROR(VLOOKUP($K1008,all_tags[technology],1,FALSE),""),
IFERROR(VLOOKUP($L1008,all_tags[technology],1,FALSE),""),
IFERROR(VLOOKUP($M1008,all_tags[technology],1,FALSE),""),
IFERROR(VLOOKUP($N1008,all_tags[technology],1,FALSE),""),
IFERROR(VLOOKUP($O1008,all_tags[technology],1,FALSE),"")
)</f>
        <v>rstats</v>
      </c>
      <c r="AK1008" s="5" t="str">
        <f>_xlfn.TEXTJOIN("#",TRUE,
IFERROR(VLOOKUP($F1008,all_tags[other],1,FALSE),""),
IFERROR(VLOOKUP($G1008,all_tags[other],1,FALSE),""),
IFERROR(VLOOKUP($H1008,all_tags[other],1,FALSE),""),
IFERROR(VLOOKUP($I1008,all_tags[other],1,FALSE),""),
IFERROR(VLOOKUP($J1008,all_tags[other],1,FALSE),""),
IFERROR(VLOOKUP($K1008,all_tags[other],1,FALSE),""),
IFERROR(VLOOKUP($L1008,all_tags[other],1,FALSE),""),
IFERROR(VLOOKUP($M1008,all_tags[other],1,FALSE),""),
IFERROR(VLOOKUP($N1008,all_tags[other],1,FALSE),""),
IFERROR(VLOOKUP($O1008,all_tags[other],1,FALSE),"")
)</f>
        <v/>
      </c>
      <c r="AL1008" t="str">
        <f t="shared" si="15"/>
        <v>tutorial;data-viz;tool;technology;rstats</v>
      </c>
    </row>
    <row r="1009" spans="1:38" x14ac:dyDescent="0.25">
      <c r="A1009" t="str">
        <f>source_data[[#This Row],[link_id]]</f>
        <v>L02021</v>
      </c>
      <c r="B1009" t="str">
        <f>source_data[[#This Row],[link]]</f>
        <v>https://cloudblogs.microsoft.com/sqlserver/2021/06/30/looking-to-the-future-for-r-in-azure-sql-and-sql-server/</v>
      </c>
      <c r="C1009" t="str">
        <f>source_data[[#This Row],[article_title]]</f>
        <v>Looking to the future for R in Azure SQL and SQL Server</v>
      </c>
      <c r="D1009" t="str">
        <f>source_data[[#This Row],[concatenate]]</f>
        <v>post;tool;roadmap;technology;rstats;sql;azure</v>
      </c>
      <c r="E1009">
        <f>source_data[[#This Row],[tag_count]]</f>
        <v>4</v>
      </c>
      <c r="F1009" t="str" cm="1">
        <f t="array" ref="F1009:L1009">_xlfn.TEXTSPLIT(Table5[[#This Row],[concatenate]],";")</f>
        <v>post</v>
      </c>
      <c r="G1009" t="str">
        <v>tool</v>
      </c>
      <c r="H1009" t="str">
        <v>roadmap</v>
      </c>
      <c r="I1009" t="str">
        <v>technology</v>
      </c>
      <c r="J1009" t="str">
        <v>rstats</v>
      </c>
      <c r="K1009" t="str">
        <v>sql</v>
      </c>
      <c r="L1009" t="str">
        <v>azure</v>
      </c>
      <c r="Q1009">
        <f>IF(ISBLANK(F1009),-1,COUNTIF(all_tags[],F1009)-COUNTIF(all_tags[category],F1009))</f>
        <v>1</v>
      </c>
      <c r="R1009">
        <f>IF(ISBLANK(G1009),-1,COUNTIF(all_tags[],G1009)-COUNTIF(all_tags[category],G1009))</f>
        <v>1</v>
      </c>
      <c r="S1009">
        <f>IF(ISBLANK(H1009),-1,COUNTIF(all_tags[],H1009)-COUNTIF(all_tags[category],H1009))</f>
        <v>1</v>
      </c>
      <c r="T1009">
        <f>IF(ISBLANK(I1009),-1,COUNTIF(all_tags[],I1009)-COUNTIF(all_tags[category],I1009))</f>
        <v>1</v>
      </c>
      <c r="U1009">
        <f>IF(ISBLANK(J1009),-1,COUNTIF(all_tags[],J1009)-COUNTIF(all_tags[category],J1009))</f>
        <v>1</v>
      </c>
      <c r="V1009">
        <f>IF(ISBLANK(K1009),-1,COUNTIF(all_tags[],K1009)-COUNTIF(all_tags[category],K1009))</f>
        <v>1</v>
      </c>
      <c r="W1009">
        <f>IF(ISBLANK(L1009),-1,COUNTIF(all_tags[],L1009)-COUNTIF(all_tags[category],L1009))</f>
        <v>1</v>
      </c>
      <c r="X1009">
        <f>IF(ISBLANK(M1009),-1,COUNTIF(all_tags[],M1009)-COUNTIF(all_tags[category],M1009))</f>
        <v>-1</v>
      </c>
      <c r="Y1009">
        <f>IF(ISBLANK(N1009),-1,COUNTIF(all_tags[],N1009)-COUNTIF(all_tags[category],N1009))</f>
        <v>-1</v>
      </c>
      <c r="Z1009">
        <f>IF(ISBLANK(O1009),-1,COUNTIF(all_tags[],O1009)-COUNTIF(all_tags[category],O1009))</f>
        <v>-1</v>
      </c>
      <c r="AB1009" t="str">
        <f>Table5[[#This Row],[link_id]]</f>
        <v>L02021</v>
      </c>
      <c r="AC1009" s="5" t="str">
        <f>_xlfn.TEXTJOIN("#",TRUE,
IFERROR(VLOOKUP($F1009,all_tags[format],1,FALSE),""),
IFERROR(VLOOKUP($G1009,all_tags[format],1,FALSE),""),
IFERROR(VLOOKUP($H1009,all_tags[format],1,FALSE),""),
IFERROR(VLOOKUP($I1009,all_tags[format],1,FALSE),""),
IFERROR(VLOOKUP($J1009,all_tags[format],1,FALSE),""),
IFERROR(VLOOKUP($K1009,all_tags[format],1,FALSE),""),
IFERROR(VLOOKUP($L1009,all_tags[format],1,FALSE),""),
IFERROR(VLOOKUP($M1009,all_tags[format],1,FALSE),""),
IFERROR(VLOOKUP($N1009,all_tags[format],1,FALSE),""),
IFERROR(VLOOKUP($O1009,all_tags[format],1,FALSE),"")
)</f>
        <v>post</v>
      </c>
      <c r="AD1009" s="5" t="str">
        <f>_xlfn.TEXTJOIN("#",TRUE,
IFERROR(VLOOKUP($F1009,all_tags[type],1,FALSE),""),
IFERROR(VLOOKUP($G1009,all_tags[type],1,FALSE),""),
IFERROR(VLOOKUP($H1009,all_tags[type],1,FALSE),""),
IFERROR(VLOOKUP($I1009,all_tags[type],1,FALSE),""),
IFERROR(VLOOKUP($J1009,all_tags[type],1,FALSE),""),
IFERROR(VLOOKUP($K1009,all_tags[type],1,FALSE),""),
IFERROR(VLOOKUP($L1009,all_tags[type],1,FALSE),""),
IFERROR(VLOOKUP($M1009,all_tags[type],1,FALSE),""),
IFERROR(VLOOKUP($N1009,all_tags[type],1,FALSE),""),
IFERROR(VLOOKUP($O1009,all_tags[type],1,FALSE),"")
)</f>
        <v/>
      </c>
      <c r="AE1009" s="5" t="str">
        <f>_xlfn.TEXTJOIN("#",TRUE,
IFERROR(VLOOKUP($F1009,all_tags[level],1,FALSE),""),
IFERROR(VLOOKUP($G1009,all_tags[level],1,FALSE),""),
IFERROR(VLOOKUP($H1009,all_tags[level],1,FALSE),""),
IFERROR(VLOOKUP($I1009,all_tags[level],1,FALSE),""),
IFERROR(VLOOKUP($J1009,all_tags[level],1,FALSE),""),
IFERROR(VLOOKUP($K1009,all_tags[level],1,FALSE),""),
IFERROR(VLOOKUP($L1009,all_tags[level],1,FALSE),""),
IFERROR(VLOOKUP($M1009,all_tags[level],1,FALSE),""),
IFERROR(VLOOKUP($N1009,all_tags[level],1,FALSE),""),
IFERROR(VLOOKUP($O1009,all_tags[level],1,FALSE),"")
)</f>
        <v/>
      </c>
      <c r="AF1009" s="5" t="str">
        <f>_xlfn.TEXTJOIN("#",TRUE,
IFERROR(VLOOKUP($F1009,all_tags[style],1,FALSE),""),
IFERROR(VLOOKUP($G1009,all_tags[style],1,FALSE),""),
IFERROR(VLOOKUP($H1009,all_tags[style],1,FALSE),""),
IFERROR(VLOOKUP($I1009,all_tags[style],1,FALSE),""),
IFERROR(VLOOKUP($J1009,all_tags[style],1,FALSE),""),
IFERROR(VLOOKUP($K1009,all_tags[style],1,FALSE),""),
IFERROR(VLOOKUP($L1009,all_tags[style],1,FALSE),""),
IFERROR(VLOOKUP($M1009,all_tags[style],1,FALSE),""),
IFERROR(VLOOKUP($N1009,all_tags[style],1,FALSE),""),
IFERROR(VLOOKUP($O1009,all_tags[style],1,FALSE),"")
)</f>
        <v/>
      </c>
      <c r="AG1009" s="5" t="str">
        <f>_xlfn.TEXTJOIN("#",TRUE,
IFERROR(VLOOKUP($F1009,all_tags[theme],1,FALSE),""),
IFERROR(VLOOKUP($G1009,all_tags[theme],1,FALSE),""),
IFERROR(VLOOKUP($H1009,all_tags[theme],1,FALSE),""),
IFERROR(VLOOKUP($I1009,all_tags[theme],1,FALSE),""),
IFERROR(VLOOKUP($J1009,all_tags[theme],1,FALSE),""),
IFERROR(VLOOKUP($K1009,all_tags[theme],1,FALSE),""),
IFERROR(VLOOKUP($L1009,all_tags[theme],1,FALSE),""),
IFERROR(VLOOKUP($M1009,all_tags[theme],1,FALSE),""),
IFERROR(VLOOKUP($N1009,all_tags[theme],1,FALSE),""),
IFERROR(VLOOKUP($O1009,all_tags[theme],1,FALSE),"")
)</f>
        <v/>
      </c>
      <c r="AH1009" s="5" t="str">
        <f>_xlfn.TEXTJOIN("#",TRUE,
IFERROR(VLOOKUP($F1009,all_tags[topic],1,FALSE),""),
IFERROR(VLOOKUP($G1009,all_tags[topic],1,FALSE),""),
IFERROR(VLOOKUP($H1009,all_tags[topic],1,FALSE),""),
IFERROR(VLOOKUP($I1009,all_tags[topic],1,FALSE),""),
IFERROR(VLOOKUP($J1009,all_tags[topic],1,FALSE),""),
IFERROR(VLOOKUP($K1009,all_tags[topic],1,FALSE),""),
IFERROR(VLOOKUP($L1009,all_tags[topic],1,FALSE),""),
IFERROR(VLOOKUP($M1009,all_tags[topic],1,FALSE),""),
IFERROR(VLOOKUP($N1009,all_tags[topic],1,FALSE),""),
IFERROR(VLOOKUP($O1009,all_tags[topic],1,FALSE),"")
)</f>
        <v>tool#roadmap#technology</v>
      </c>
      <c r="AI1009" s="5" t="str">
        <f>_xlfn.TEXTJOIN("#",TRUE,
IFERROR(VLOOKUP($F1009,all_tags[area],1,FALSE),""),
IFERROR(VLOOKUP($G1009,all_tags[area],1,FALSE),""),
IFERROR(VLOOKUP($H1009,all_tags[area],1,FALSE),""),
IFERROR(VLOOKUP($I1009,all_tags[area],1,FALSE),""),
IFERROR(VLOOKUP($J1009,all_tags[area],1,FALSE),""),
IFERROR(VLOOKUP($K1009,all_tags[area],1,FALSE),""),
IFERROR(VLOOKUP($L1009,all_tags[area],1,FALSE),""),
IFERROR(VLOOKUP($M1009,all_tags[area],1,FALSE),""),
IFERROR(VLOOKUP($N1009,all_tags[area],1,FALSE),""),
IFERROR(VLOOKUP($O1009,all_tags[area],1,FALSE),"")
)</f>
        <v/>
      </c>
      <c r="AJ1009" s="5" t="str">
        <f>_xlfn.TEXTJOIN("#",TRUE,
IFERROR(VLOOKUP($F1009,all_tags[technology],1,FALSE),""),
IFERROR(VLOOKUP($G1009,all_tags[technology],1,FALSE),""),
IFERROR(VLOOKUP($H1009,all_tags[technology],1,FALSE),""),
IFERROR(VLOOKUP($I1009,all_tags[technology],1,FALSE),""),
IFERROR(VLOOKUP($J1009,all_tags[technology],1,FALSE),""),
IFERROR(VLOOKUP($K1009,all_tags[technology],1,FALSE),""),
IFERROR(VLOOKUP($L1009,all_tags[technology],1,FALSE),""),
IFERROR(VLOOKUP($M1009,all_tags[technology],1,FALSE),""),
IFERROR(VLOOKUP($N1009,all_tags[technology],1,FALSE),""),
IFERROR(VLOOKUP($O1009,all_tags[technology],1,FALSE),"")
)</f>
        <v>rstats#sql#azure</v>
      </c>
      <c r="AK1009" s="5" t="str">
        <f>_xlfn.TEXTJOIN("#",TRUE,
IFERROR(VLOOKUP($F1009,all_tags[other],1,FALSE),""),
IFERROR(VLOOKUP($G1009,all_tags[other],1,FALSE),""),
IFERROR(VLOOKUP($H1009,all_tags[other],1,FALSE),""),
IFERROR(VLOOKUP($I1009,all_tags[other],1,FALSE),""),
IFERROR(VLOOKUP($J1009,all_tags[other],1,FALSE),""),
IFERROR(VLOOKUP($K1009,all_tags[other],1,FALSE),""),
IFERROR(VLOOKUP($L1009,all_tags[other],1,FALSE),""),
IFERROR(VLOOKUP($M1009,all_tags[other],1,FALSE),""),
IFERROR(VLOOKUP($N1009,all_tags[other],1,FALSE),""),
IFERROR(VLOOKUP($O1009,all_tags[other],1,FALSE),"")
)</f>
        <v/>
      </c>
      <c r="AL1009" t="str">
        <f t="shared" si="15"/>
        <v>post;tool;roadmap;technology;rstats;sql;azure</v>
      </c>
    </row>
    <row r="1010" spans="1:38" x14ac:dyDescent="0.25">
      <c r="A1010" t="str">
        <f>source_data[[#This Row],[link_id]]</f>
        <v>L02022</v>
      </c>
      <c r="B1010" t="str">
        <f>source_data[[#This Row],[link]]</f>
        <v>https://machinelearningmastery.com/time-series-forecast-uncertainty-using-confidence-intervals-python/</v>
      </c>
      <c r="C1010" t="str">
        <f>source_data[[#This Row],[article_title]]</f>
        <v>Understand Time Series Forecast Uncertainty Using Prediction Intervals with Python</v>
      </c>
      <c r="D1010" t="str">
        <f>source_data[[#This Row],[concatenate]]</f>
        <v>tutorial;technology;forecasting;ml;rstats</v>
      </c>
      <c r="E1010">
        <f>source_data[[#This Row],[tag_count]]</f>
        <v>4</v>
      </c>
      <c r="F1010" t="str" cm="1">
        <f t="array" ref="F1010:J1010">_xlfn.TEXTSPLIT(Table5[[#This Row],[concatenate]],";")</f>
        <v>tutorial</v>
      </c>
      <c r="G1010" t="str">
        <v>technology</v>
      </c>
      <c r="H1010" t="str">
        <v>forecasting</v>
      </c>
      <c r="I1010" t="str">
        <v>ml</v>
      </c>
      <c r="J1010" t="str">
        <v>rstats</v>
      </c>
      <c r="Q1010">
        <f>IF(ISBLANK(F1010),-1,COUNTIF(all_tags[],F1010)-COUNTIF(all_tags[category],F1010))</f>
        <v>1</v>
      </c>
      <c r="R1010">
        <f>IF(ISBLANK(G1010),-1,COUNTIF(all_tags[],G1010)-COUNTIF(all_tags[category],G1010))</f>
        <v>1</v>
      </c>
      <c r="S1010">
        <f>IF(ISBLANK(H1010),-1,COUNTIF(all_tags[],H1010)-COUNTIF(all_tags[category],H1010))</f>
        <v>1</v>
      </c>
      <c r="T1010">
        <f>IF(ISBLANK(I1010),-1,COUNTIF(all_tags[],I1010)-COUNTIF(all_tags[category],I1010))</f>
        <v>1</v>
      </c>
      <c r="U1010">
        <f>IF(ISBLANK(J1010),-1,COUNTIF(all_tags[],J1010)-COUNTIF(all_tags[category],J1010))</f>
        <v>1</v>
      </c>
      <c r="V1010">
        <f>IF(ISBLANK(K1010),-1,COUNTIF(all_tags[],K1010)-COUNTIF(all_tags[category],K1010))</f>
        <v>-1</v>
      </c>
      <c r="W1010">
        <f>IF(ISBLANK(L1010),-1,COUNTIF(all_tags[],L1010)-COUNTIF(all_tags[category],L1010))</f>
        <v>-1</v>
      </c>
      <c r="X1010">
        <f>IF(ISBLANK(M1010),-1,COUNTIF(all_tags[],M1010)-COUNTIF(all_tags[category],M1010))</f>
        <v>-1</v>
      </c>
      <c r="Y1010">
        <f>IF(ISBLANK(N1010),-1,COUNTIF(all_tags[],N1010)-COUNTIF(all_tags[category],N1010))</f>
        <v>-1</v>
      </c>
      <c r="Z1010">
        <f>IF(ISBLANK(O1010),-1,COUNTIF(all_tags[],O1010)-COUNTIF(all_tags[category],O1010))</f>
        <v>-1</v>
      </c>
      <c r="AB1010" t="str">
        <f>Table5[[#This Row],[link_id]]</f>
        <v>L02022</v>
      </c>
      <c r="AC1010" s="5" t="str">
        <f>_xlfn.TEXTJOIN("#",TRUE,
IFERROR(VLOOKUP($F1010,all_tags[format],1,FALSE),""),
IFERROR(VLOOKUP($G1010,all_tags[format],1,FALSE),""),
IFERROR(VLOOKUP($H1010,all_tags[format],1,FALSE),""),
IFERROR(VLOOKUP($I1010,all_tags[format],1,FALSE),""),
IFERROR(VLOOKUP($J1010,all_tags[format],1,FALSE),""),
IFERROR(VLOOKUP($K1010,all_tags[format],1,FALSE),""),
IFERROR(VLOOKUP($L1010,all_tags[format],1,FALSE),""),
IFERROR(VLOOKUP($M1010,all_tags[format],1,FALSE),""),
IFERROR(VLOOKUP($N1010,all_tags[format],1,FALSE),""),
IFERROR(VLOOKUP($O1010,all_tags[format],1,FALSE),"")
)</f>
        <v/>
      </c>
      <c r="AD1010" s="5" t="str">
        <f>_xlfn.TEXTJOIN("#",TRUE,
IFERROR(VLOOKUP($F1010,all_tags[type],1,FALSE),""),
IFERROR(VLOOKUP($G1010,all_tags[type],1,FALSE),""),
IFERROR(VLOOKUP($H1010,all_tags[type],1,FALSE),""),
IFERROR(VLOOKUP($I1010,all_tags[type],1,FALSE),""),
IFERROR(VLOOKUP($J1010,all_tags[type],1,FALSE),""),
IFERROR(VLOOKUP($K1010,all_tags[type],1,FALSE),""),
IFERROR(VLOOKUP($L1010,all_tags[type],1,FALSE),""),
IFERROR(VLOOKUP($M1010,all_tags[type],1,FALSE),""),
IFERROR(VLOOKUP($N1010,all_tags[type],1,FALSE),""),
IFERROR(VLOOKUP($O1010,all_tags[type],1,FALSE),"")
)</f>
        <v>tutorial</v>
      </c>
      <c r="AE1010" s="5" t="str">
        <f>_xlfn.TEXTJOIN("#",TRUE,
IFERROR(VLOOKUP($F1010,all_tags[level],1,FALSE),""),
IFERROR(VLOOKUP($G1010,all_tags[level],1,FALSE),""),
IFERROR(VLOOKUP($H1010,all_tags[level],1,FALSE),""),
IFERROR(VLOOKUP($I1010,all_tags[level],1,FALSE),""),
IFERROR(VLOOKUP($J1010,all_tags[level],1,FALSE),""),
IFERROR(VLOOKUP($K1010,all_tags[level],1,FALSE),""),
IFERROR(VLOOKUP($L1010,all_tags[level],1,FALSE),""),
IFERROR(VLOOKUP($M1010,all_tags[level],1,FALSE),""),
IFERROR(VLOOKUP($N1010,all_tags[level],1,FALSE),""),
IFERROR(VLOOKUP($O1010,all_tags[level],1,FALSE),"")
)</f>
        <v/>
      </c>
      <c r="AF1010" s="5" t="str">
        <f>_xlfn.TEXTJOIN("#",TRUE,
IFERROR(VLOOKUP($F1010,all_tags[style],1,FALSE),""),
IFERROR(VLOOKUP($G1010,all_tags[style],1,FALSE),""),
IFERROR(VLOOKUP($H1010,all_tags[style],1,FALSE),""),
IFERROR(VLOOKUP($I1010,all_tags[style],1,FALSE),""),
IFERROR(VLOOKUP($J1010,all_tags[style],1,FALSE),""),
IFERROR(VLOOKUP($K1010,all_tags[style],1,FALSE),""),
IFERROR(VLOOKUP($L1010,all_tags[style],1,FALSE),""),
IFERROR(VLOOKUP($M1010,all_tags[style],1,FALSE),""),
IFERROR(VLOOKUP($N1010,all_tags[style],1,FALSE),""),
IFERROR(VLOOKUP($O1010,all_tags[style],1,FALSE),"")
)</f>
        <v/>
      </c>
      <c r="AG1010" s="5" t="str">
        <f>_xlfn.TEXTJOIN("#",TRUE,
IFERROR(VLOOKUP($F1010,all_tags[theme],1,FALSE),""),
IFERROR(VLOOKUP($G1010,all_tags[theme],1,FALSE),""),
IFERROR(VLOOKUP($H1010,all_tags[theme],1,FALSE),""),
IFERROR(VLOOKUP($I1010,all_tags[theme],1,FALSE),""),
IFERROR(VLOOKUP($J1010,all_tags[theme],1,FALSE),""),
IFERROR(VLOOKUP($K1010,all_tags[theme],1,FALSE),""),
IFERROR(VLOOKUP($L1010,all_tags[theme],1,FALSE),""),
IFERROR(VLOOKUP($M1010,all_tags[theme],1,FALSE),""),
IFERROR(VLOOKUP($N1010,all_tags[theme],1,FALSE),""),
IFERROR(VLOOKUP($O1010,all_tags[theme],1,FALSE),"")
)</f>
        <v/>
      </c>
      <c r="AH1010" s="5" t="str">
        <f>_xlfn.TEXTJOIN("#",TRUE,
IFERROR(VLOOKUP($F1010,all_tags[topic],1,FALSE),""),
IFERROR(VLOOKUP($G1010,all_tags[topic],1,FALSE),""),
IFERROR(VLOOKUP($H1010,all_tags[topic],1,FALSE),""),
IFERROR(VLOOKUP($I1010,all_tags[topic],1,FALSE),""),
IFERROR(VLOOKUP($J1010,all_tags[topic],1,FALSE),""),
IFERROR(VLOOKUP($K1010,all_tags[topic],1,FALSE),""),
IFERROR(VLOOKUP($L1010,all_tags[topic],1,FALSE),""),
IFERROR(VLOOKUP($M1010,all_tags[topic],1,FALSE),""),
IFERROR(VLOOKUP($N1010,all_tags[topic],1,FALSE),""),
IFERROR(VLOOKUP($O1010,all_tags[topic],1,FALSE),"")
)</f>
        <v>technology</v>
      </c>
      <c r="AI1010" s="5" t="str">
        <f>_xlfn.TEXTJOIN("#",TRUE,
IFERROR(VLOOKUP($F1010,all_tags[area],1,FALSE),""),
IFERROR(VLOOKUP($G1010,all_tags[area],1,FALSE),""),
IFERROR(VLOOKUP($H1010,all_tags[area],1,FALSE),""),
IFERROR(VLOOKUP($I1010,all_tags[area],1,FALSE),""),
IFERROR(VLOOKUP($J1010,all_tags[area],1,FALSE),""),
IFERROR(VLOOKUP($K1010,all_tags[area],1,FALSE),""),
IFERROR(VLOOKUP($L1010,all_tags[area],1,FALSE),""),
IFERROR(VLOOKUP($M1010,all_tags[area],1,FALSE),""),
IFERROR(VLOOKUP($N1010,all_tags[area],1,FALSE),""),
IFERROR(VLOOKUP($O1010,all_tags[area],1,FALSE),"")
)</f>
        <v>forecasting#ml</v>
      </c>
      <c r="AJ1010" s="5" t="str">
        <f>_xlfn.TEXTJOIN("#",TRUE,
IFERROR(VLOOKUP($F1010,all_tags[technology],1,FALSE),""),
IFERROR(VLOOKUP($G1010,all_tags[technology],1,FALSE),""),
IFERROR(VLOOKUP($H1010,all_tags[technology],1,FALSE),""),
IFERROR(VLOOKUP($I1010,all_tags[technology],1,FALSE),""),
IFERROR(VLOOKUP($J1010,all_tags[technology],1,FALSE),""),
IFERROR(VLOOKUP($K1010,all_tags[technology],1,FALSE),""),
IFERROR(VLOOKUP($L1010,all_tags[technology],1,FALSE),""),
IFERROR(VLOOKUP($M1010,all_tags[technology],1,FALSE),""),
IFERROR(VLOOKUP($N1010,all_tags[technology],1,FALSE),""),
IFERROR(VLOOKUP($O1010,all_tags[technology],1,FALSE),"")
)</f>
        <v>rstats</v>
      </c>
      <c r="AK1010" s="5" t="str">
        <f>_xlfn.TEXTJOIN("#",TRUE,
IFERROR(VLOOKUP($F1010,all_tags[other],1,FALSE),""),
IFERROR(VLOOKUP($G1010,all_tags[other],1,FALSE),""),
IFERROR(VLOOKUP($H1010,all_tags[other],1,FALSE),""),
IFERROR(VLOOKUP($I1010,all_tags[other],1,FALSE),""),
IFERROR(VLOOKUP($J1010,all_tags[other],1,FALSE),""),
IFERROR(VLOOKUP($K1010,all_tags[other],1,FALSE),""),
IFERROR(VLOOKUP($L1010,all_tags[other],1,FALSE),""),
IFERROR(VLOOKUP($M1010,all_tags[other],1,FALSE),""),
IFERROR(VLOOKUP($N1010,all_tags[other],1,FALSE),""),
IFERROR(VLOOKUP($O1010,all_tags[other],1,FALSE),"")
)</f>
        <v/>
      </c>
      <c r="AL1010" t="str">
        <f t="shared" si="15"/>
        <v>tutorial;technology;forecasting;ml;rstats</v>
      </c>
    </row>
    <row r="1011" spans="1:38" x14ac:dyDescent="0.25">
      <c r="A1011" t="str">
        <f>source_data[[#This Row],[link_id]]</f>
        <v>L02024</v>
      </c>
      <c r="B1011" t="str">
        <f>source_data[[#This Row],[link]]</f>
        <v>https://marp.app/blog</v>
      </c>
      <c r="C1011" t="str">
        <f>source_data[[#This Row],[article_title]]</f>
        <v>Marp lets you create HTML slides from markdown (like this!).</v>
      </c>
      <c r="D1011" t="str">
        <f>source_data[[#This Row],[concatenate]]</f>
        <v>post;tool;development</v>
      </c>
      <c r="E1011">
        <f>source_data[[#This Row],[tag_count]]</f>
        <v>4</v>
      </c>
      <c r="F1011" t="str" cm="1">
        <f t="array" ref="F1011:H1011">_xlfn.TEXTSPLIT(Table5[[#This Row],[concatenate]],";")</f>
        <v>post</v>
      </c>
      <c r="G1011" t="str">
        <v>tool</v>
      </c>
      <c r="H1011" t="str">
        <v>development</v>
      </c>
      <c r="Q1011">
        <f>IF(ISBLANK(F1011),-1,COUNTIF(all_tags[],F1011)-COUNTIF(all_tags[category],F1011))</f>
        <v>1</v>
      </c>
      <c r="R1011">
        <f>IF(ISBLANK(G1011),-1,COUNTIF(all_tags[],G1011)-COUNTIF(all_tags[category],G1011))</f>
        <v>1</v>
      </c>
      <c r="S1011">
        <f>IF(ISBLANK(H1011),-1,COUNTIF(all_tags[],H1011)-COUNTIF(all_tags[category],H1011))</f>
        <v>1</v>
      </c>
      <c r="T1011">
        <f>IF(ISBLANK(I1011),-1,COUNTIF(all_tags[],I1011)-COUNTIF(all_tags[category],I1011))</f>
        <v>-1</v>
      </c>
      <c r="U1011">
        <f>IF(ISBLANK(J1011),-1,COUNTIF(all_tags[],J1011)-COUNTIF(all_tags[category],J1011))</f>
        <v>-1</v>
      </c>
      <c r="V1011">
        <f>IF(ISBLANK(K1011),-1,COUNTIF(all_tags[],K1011)-COUNTIF(all_tags[category],K1011))</f>
        <v>-1</v>
      </c>
      <c r="W1011">
        <f>IF(ISBLANK(L1011),-1,COUNTIF(all_tags[],L1011)-COUNTIF(all_tags[category],L1011))</f>
        <v>-1</v>
      </c>
      <c r="X1011">
        <f>IF(ISBLANK(M1011),-1,COUNTIF(all_tags[],M1011)-COUNTIF(all_tags[category],M1011))</f>
        <v>-1</v>
      </c>
      <c r="Y1011">
        <f>IF(ISBLANK(N1011),-1,COUNTIF(all_tags[],N1011)-COUNTIF(all_tags[category],N1011))</f>
        <v>-1</v>
      </c>
      <c r="Z1011">
        <f>IF(ISBLANK(O1011),-1,COUNTIF(all_tags[],O1011)-COUNTIF(all_tags[category],O1011))</f>
        <v>-1</v>
      </c>
      <c r="AB1011" t="str">
        <f>Table5[[#This Row],[link_id]]</f>
        <v>L02024</v>
      </c>
      <c r="AC1011" s="5" t="str">
        <f>_xlfn.TEXTJOIN("#",TRUE,
IFERROR(VLOOKUP($F1011,all_tags[format],1,FALSE),""),
IFERROR(VLOOKUP($G1011,all_tags[format],1,FALSE),""),
IFERROR(VLOOKUP($H1011,all_tags[format],1,FALSE),""),
IFERROR(VLOOKUP($I1011,all_tags[format],1,FALSE),""),
IFERROR(VLOOKUP($J1011,all_tags[format],1,FALSE),""),
IFERROR(VLOOKUP($K1011,all_tags[format],1,FALSE),""),
IFERROR(VLOOKUP($L1011,all_tags[format],1,FALSE),""),
IFERROR(VLOOKUP($M1011,all_tags[format],1,FALSE),""),
IFERROR(VLOOKUP($N1011,all_tags[format],1,FALSE),""),
IFERROR(VLOOKUP($O1011,all_tags[format],1,FALSE),"")
)</f>
        <v>post</v>
      </c>
      <c r="AD1011" s="5" t="str">
        <f>_xlfn.TEXTJOIN("#",TRUE,
IFERROR(VLOOKUP($F1011,all_tags[type],1,FALSE),""),
IFERROR(VLOOKUP($G1011,all_tags[type],1,FALSE),""),
IFERROR(VLOOKUP($H1011,all_tags[type],1,FALSE),""),
IFERROR(VLOOKUP($I1011,all_tags[type],1,FALSE),""),
IFERROR(VLOOKUP($J1011,all_tags[type],1,FALSE),""),
IFERROR(VLOOKUP($K1011,all_tags[type],1,FALSE),""),
IFERROR(VLOOKUP($L1011,all_tags[type],1,FALSE),""),
IFERROR(VLOOKUP($M1011,all_tags[type],1,FALSE),""),
IFERROR(VLOOKUP($N1011,all_tags[type],1,FALSE),""),
IFERROR(VLOOKUP($O1011,all_tags[type],1,FALSE),"")
)</f>
        <v/>
      </c>
      <c r="AE1011" s="5" t="str">
        <f>_xlfn.TEXTJOIN("#",TRUE,
IFERROR(VLOOKUP($F1011,all_tags[level],1,FALSE),""),
IFERROR(VLOOKUP($G1011,all_tags[level],1,FALSE),""),
IFERROR(VLOOKUP($H1011,all_tags[level],1,FALSE),""),
IFERROR(VLOOKUP($I1011,all_tags[level],1,FALSE),""),
IFERROR(VLOOKUP($J1011,all_tags[level],1,FALSE),""),
IFERROR(VLOOKUP($K1011,all_tags[level],1,FALSE),""),
IFERROR(VLOOKUP($L1011,all_tags[level],1,FALSE),""),
IFERROR(VLOOKUP($M1011,all_tags[level],1,FALSE),""),
IFERROR(VLOOKUP($N1011,all_tags[level],1,FALSE),""),
IFERROR(VLOOKUP($O1011,all_tags[level],1,FALSE),"")
)</f>
        <v/>
      </c>
      <c r="AF1011" s="5" t="str">
        <f>_xlfn.TEXTJOIN("#",TRUE,
IFERROR(VLOOKUP($F1011,all_tags[style],1,FALSE),""),
IFERROR(VLOOKUP($G1011,all_tags[style],1,FALSE),""),
IFERROR(VLOOKUP($H1011,all_tags[style],1,FALSE),""),
IFERROR(VLOOKUP($I1011,all_tags[style],1,FALSE),""),
IFERROR(VLOOKUP($J1011,all_tags[style],1,FALSE),""),
IFERROR(VLOOKUP($K1011,all_tags[style],1,FALSE),""),
IFERROR(VLOOKUP($L1011,all_tags[style],1,FALSE),""),
IFERROR(VLOOKUP($M1011,all_tags[style],1,FALSE),""),
IFERROR(VLOOKUP($N1011,all_tags[style],1,FALSE),""),
IFERROR(VLOOKUP($O1011,all_tags[style],1,FALSE),"")
)</f>
        <v/>
      </c>
      <c r="AG1011" s="5" t="str">
        <f>_xlfn.TEXTJOIN("#",TRUE,
IFERROR(VLOOKUP($F1011,all_tags[theme],1,FALSE),""),
IFERROR(VLOOKUP($G1011,all_tags[theme],1,FALSE),""),
IFERROR(VLOOKUP($H1011,all_tags[theme],1,FALSE),""),
IFERROR(VLOOKUP($I1011,all_tags[theme],1,FALSE),""),
IFERROR(VLOOKUP($J1011,all_tags[theme],1,FALSE),""),
IFERROR(VLOOKUP($K1011,all_tags[theme],1,FALSE),""),
IFERROR(VLOOKUP($L1011,all_tags[theme],1,FALSE),""),
IFERROR(VLOOKUP($M1011,all_tags[theme],1,FALSE),""),
IFERROR(VLOOKUP($N1011,all_tags[theme],1,FALSE),""),
IFERROR(VLOOKUP($O1011,all_tags[theme],1,FALSE),"")
)</f>
        <v/>
      </c>
      <c r="AH1011" s="5" t="str">
        <f>_xlfn.TEXTJOIN("#",TRUE,
IFERROR(VLOOKUP($F1011,all_tags[topic],1,FALSE),""),
IFERROR(VLOOKUP($G1011,all_tags[topic],1,FALSE),""),
IFERROR(VLOOKUP($H1011,all_tags[topic],1,FALSE),""),
IFERROR(VLOOKUP($I1011,all_tags[topic],1,FALSE),""),
IFERROR(VLOOKUP($J1011,all_tags[topic],1,FALSE),""),
IFERROR(VLOOKUP($K1011,all_tags[topic],1,FALSE),""),
IFERROR(VLOOKUP($L1011,all_tags[topic],1,FALSE),""),
IFERROR(VLOOKUP($M1011,all_tags[topic],1,FALSE),""),
IFERROR(VLOOKUP($N1011,all_tags[topic],1,FALSE),""),
IFERROR(VLOOKUP($O1011,all_tags[topic],1,FALSE),"")
)</f>
        <v>tool</v>
      </c>
      <c r="AI1011" s="5" t="str">
        <f>_xlfn.TEXTJOIN("#",TRUE,
IFERROR(VLOOKUP($F1011,all_tags[area],1,FALSE),""),
IFERROR(VLOOKUP($G1011,all_tags[area],1,FALSE),""),
IFERROR(VLOOKUP($H1011,all_tags[area],1,FALSE),""),
IFERROR(VLOOKUP($I1011,all_tags[area],1,FALSE),""),
IFERROR(VLOOKUP($J1011,all_tags[area],1,FALSE),""),
IFERROR(VLOOKUP($K1011,all_tags[area],1,FALSE),""),
IFERROR(VLOOKUP($L1011,all_tags[area],1,FALSE),""),
IFERROR(VLOOKUP($M1011,all_tags[area],1,FALSE),""),
IFERROR(VLOOKUP($N1011,all_tags[area],1,FALSE),""),
IFERROR(VLOOKUP($O1011,all_tags[area],1,FALSE),"")
)</f>
        <v>development</v>
      </c>
      <c r="AJ1011" s="5" t="str">
        <f>_xlfn.TEXTJOIN("#",TRUE,
IFERROR(VLOOKUP($F1011,all_tags[technology],1,FALSE),""),
IFERROR(VLOOKUP($G1011,all_tags[technology],1,FALSE),""),
IFERROR(VLOOKUP($H1011,all_tags[technology],1,FALSE),""),
IFERROR(VLOOKUP($I1011,all_tags[technology],1,FALSE),""),
IFERROR(VLOOKUP($J1011,all_tags[technology],1,FALSE),""),
IFERROR(VLOOKUP($K1011,all_tags[technology],1,FALSE),""),
IFERROR(VLOOKUP($L1011,all_tags[technology],1,FALSE),""),
IFERROR(VLOOKUP($M1011,all_tags[technology],1,FALSE),""),
IFERROR(VLOOKUP($N1011,all_tags[technology],1,FALSE),""),
IFERROR(VLOOKUP($O1011,all_tags[technology],1,FALSE),"")
)</f>
        <v/>
      </c>
      <c r="AK1011" s="5" t="str">
        <f>_xlfn.TEXTJOIN("#",TRUE,
IFERROR(VLOOKUP($F1011,all_tags[other],1,FALSE),""),
IFERROR(VLOOKUP($G1011,all_tags[other],1,FALSE),""),
IFERROR(VLOOKUP($H1011,all_tags[other],1,FALSE),""),
IFERROR(VLOOKUP($I1011,all_tags[other],1,FALSE),""),
IFERROR(VLOOKUP($J1011,all_tags[other],1,FALSE),""),
IFERROR(VLOOKUP($K1011,all_tags[other],1,FALSE),""),
IFERROR(VLOOKUP($L1011,all_tags[other],1,FALSE),""),
IFERROR(VLOOKUP($M1011,all_tags[other],1,FALSE),""),
IFERROR(VLOOKUP($N1011,all_tags[other],1,FALSE),""),
IFERROR(VLOOKUP($O1011,all_tags[other],1,FALSE),"")
)</f>
        <v/>
      </c>
      <c r="AL1011" t="str">
        <f t="shared" si="15"/>
        <v>post;tool;development</v>
      </c>
    </row>
    <row r="1012" spans="1:38" x14ac:dyDescent="0.25">
      <c r="A1012" t="str">
        <f>source_data[[#This Row],[link_id]]</f>
        <v>L02027</v>
      </c>
      <c r="B1012" t="str">
        <f>source_data[[#This Row],[link]]</f>
        <v>https://hi.stamen.com/some-thoughts-on-multivariate-maps-ffe364342415</v>
      </c>
      <c r="C1012" t="str">
        <f>source_data[[#This Row],[article_title]]</f>
        <v>Some Thoughts on Multivariate Maps</v>
      </c>
      <c r="D1012" t="str">
        <f>source_data[[#This Row],[concatenate]]</f>
        <v>post;perspective;method;concept;geospatial</v>
      </c>
      <c r="E1012">
        <f>source_data[[#This Row],[tag_count]]</f>
        <v>5</v>
      </c>
      <c r="F1012" t="str" cm="1">
        <f t="array" ref="F1012:J1012">_xlfn.TEXTSPLIT(Table5[[#This Row],[concatenate]],";")</f>
        <v>post</v>
      </c>
      <c r="G1012" t="str">
        <v>perspective</v>
      </c>
      <c r="H1012" t="str">
        <v>method</v>
      </c>
      <c r="I1012" t="str">
        <v>concept</v>
      </c>
      <c r="J1012" t="str">
        <v>geospatial</v>
      </c>
      <c r="Q1012">
        <f>IF(ISBLANK(F1012),-1,COUNTIF(all_tags[],F1012)-COUNTIF(all_tags[category],F1012))</f>
        <v>1</v>
      </c>
      <c r="R1012">
        <f>IF(ISBLANK(G1012),-1,COUNTIF(all_tags[],G1012)-COUNTIF(all_tags[category],G1012))</f>
        <v>1</v>
      </c>
      <c r="S1012">
        <f>IF(ISBLANK(H1012),-1,COUNTIF(all_tags[],H1012)-COUNTIF(all_tags[category],H1012))</f>
        <v>1</v>
      </c>
      <c r="T1012">
        <f>IF(ISBLANK(I1012),-1,COUNTIF(all_tags[],I1012)-COUNTIF(all_tags[category],I1012))</f>
        <v>1</v>
      </c>
      <c r="U1012">
        <f>IF(ISBLANK(J1012),-1,COUNTIF(all_tags[],J1012)-COUNTIF(all_tags[category],J1012))</f>
        <v>1</v>
      </c>
      <c r="V1012">
        <f>IF(ISBLANK(K1012),-1,COUNTIF(all_tags[],K1012)-COUNTIF(all_tags[category],K1012))</f>
        <v>-1</v>
      </c>
      <c r="W1012">
        <f>IF(ISBLANK(L1012),-1,COUNTIF(all_tags[],L1012)-COUNTIF(all_tags[category],L1012))</f>
        <v>-1</v>
      </c>
      <c r="X1012">
        <f>IF(ISBLANK(M1012),-1,COUNTIF(all_tags[],M1012)-COUNTIF(all_tags[category],M1012))</f>
        <v>-1</v>
      </c>
      <c r="Y1012">
        <f>IF(ISBLANK(N1012),-1,COUNTIF(all_tags[],N1012)-COUNTIF(all_tags[category],N1012))</f>
        <v>-1</v>
      </c>
      <c r="Z1012">
        <f>IF(ISBLANK(O1012),-1,COUNTIF(all_tags[],O1012)-COUNTIF(all_tags[category],O1012))</f>
        <v>-1</v>
      </c>
      <c r="AB1012" t="str">
        <f>Table5[[#This Row],[link_id]]</f>
        <v>L02027</v>
      </c>
      <c r="AC1012" s="5" t="str">
        <f>_xlfn.TEXTJOIN("#",TRUE,
IFERROR(VLOOKUP($F1012,all_tags[format],1,FALSE),""),
IFERROR(VLOOKUP($G1012,all_tags[format],1,FALSE),""),
IFERROR(VLOOKUP($H1012,all_tags[format],1,FALSE),""),
IFERROR(VLOOKUP($I1012,all_tags[format],1,FALSE),""),
IFERROR(VLOOKUP($J1012,all_tags[format],1,FALSE),""),
IFERROR(VLOOKUP($K1012,all_tags[format],1,FALSE),""),
IFERROR(VLOOKUP($L1012,all_tags[format],1,FALSE),""),
IFERROR(VLOOKUP($M1012,all_tags[format],1,FALSE),""),
IFERROR(VLOOKUP($N1012,all_tags[format],1,FALSE),""),
IFERROR(VLOOKUP($O1012,all_tags[format],1,FALSE),"")
)</f>
        <v>post</v>
      </c>
      <c r="AD1012" s="5" t="str">
        <f>_xlfn.TEXTJOIN("#",TRUE,
IFERROR(VLOOKUP($F1012,all_tags[type],1,FALSE),""),
IFERROR(VLOOKUP($G1012,all_tags[type],1,FALSE),""),
IFERROR(VLOOKUP($H1012,all_tags[type],1,FALSE),""),
IFERROR(VLOOKUP($I1012,all_tags[type],1,FALSE),""),
IFERROR(VLOOKUP($J1012,all_tags[type],1,FALSE),""),
IFERROR(VLOOKUP($K1012,all_tags[type],1,FALSE),""),
IFERROR(VLOOKUP($L1012,all_tags[type],1,FALSE),""),
IFERROR(VLOOKUP($M1012,all_tags[type],1,FALSE),""),
IFERROR(VLOOKUP($N1012,all_tags[type],1,FALSE),""),
IFERROR(VLOOKUP($O1012,all_tags[type],1,FALSE),"")
)</f>
        <v>perspective</v>
      </c>
      <c r="AE1012" s="5" t="str">
        <f>_xlfn.TEXTJOIN("#",TRUE,
IFERROR(VLOOKUP($F1012,all_tags[level],1,FALSE),""),
IFERROR(VLOOKUP($G1012,all_tags[level],1,FALSE),""),
IFERROR(VLOOKUP($H1012,all_tags[level],1,FALSE),""),
IFERROR(VLOOKUP($I1012,all_tags[level],1,FALSE),""),
IFERROR(VLOOKUP($J1012,all_tags[level],1,FALSE),""),
IFERROR(VLOOKUP($K1012,all_tags[level],1,FALSE),""),
IFERROR(VLOOKUP($L1012,all_tags[level],1,FALSE),""),
IFERROR(VLOOKUP($M1012,all_tags[level],1,FALSE),""),
IFERROR(VLOOKUP($N1012,all_tags[level],1,FALSE),""),
IFERROR(VLOOKUP($O1012,all_tags[level],1,FALSE),"")
)</f>
        <v/>
      </c>
      <c r="AF1012" s="5" t="str">
        <f>_xlfn.TEXTJOIN("#",TRUE,
IFERROR(VLOOKUP($F1012,all_tags[style],1,FALSE),""),
IFERROR(VLOOKUP($G1012,all_tags[style],1,FALSE),""),
IFERROR(VLOOKUP($H1012,all_tags[style],1,FALSE),""),
IFERROR(VLOOKUP($I1012,all_tags[style],1,FALSE),""),
IFERROR(VLOOKUP($J1012,all_tags[style],1,FALSE),""),
IFERROR(VLOOKUP($K1012,all_tags[style],1,FALSE),""),
IFERROR(VLOOKUP($L1012,all_tags[style],1,FALSE),""),
IFERROR(VLOOKUP($M1012,all_tags[style],1,FALSE),""),
IFERROR(VLOOKUP($N1012,all_tags[style],1,FALSE),""),
IFERROR(VLOOKUP($O1012,all_tags[style],1,FALSE),"")
)</f>
        <v/>
      </c>
      <c r="AG1012" s="5" t="str">
        <f>_xlfn.TEXTJOIN("#",TRUE,
IFERROR(VLOOKUP($F1012,all_tags[theme],1,FALSE),""),
IFERROR(VLOOKUP($G1012,all_tags[theme],1,FALSE),""),
IFERROR(VLOOKUP($H1012,all_tags[theme],1,FALSE),""),
IFERROR(VLOOKUP($I1012,all_tags[theme],1,FALSE),""),
IFERROR(VLOOKUP($J1012,all_tags[theme],1,FALSE),""),
IFERROR(VLOOKUP($K1012,all_tags[theme],1,FALSE),""),
IFERROR(VLOOKUP($L1012,all_tags[theme],1,FALSE),""),
IFERROR(VLOOKUP($M1012,all_tags[theme],1,FALSE),""),
IFERROR(VLOOKUP($N1012,all_tags[theme],1,FALSE),""),
IFERROR(VLOOKUP($O1012,all_tags[theme],1,FALSE),"")
)</f>
        <v/>
      </c>
      <c r="AH1012" s="5" t="str">
        <f>_xlfn.TEXTJOIN("#",TRUE,
IFERROR(VLOOKUP($F1012,all_tags[topic],1,FALSE),""),
IFERROR(VLOOKUP($G1012,all_tags[topic],1,FALSE),""),
IFERROR(VLOOKUP($H1012,all_tags[topic],1,FALSE),""),
IFERROR(VLOOKUP($I1012,all_tags[topic],1,FALSE),""),
IFERROR(VLOOKUP($J1012,all_tags[topic],1,FALSE),""),
IFERROR(VLOOKUP($K1012,all_tags[topic],1,FALSE),""),
IFERROR(VLOOKUP($L1012,all_tags[topic],1,FALSE),""),
IFERROR(VLOOKUP($M1012,all_tags[topic],1,FALSE),""),
IFERROR(VLOOKUP($N1012,all_tags[topic],1,FALSE),""),
IFERROR(VLOOKUP($O1012,all_tags[topic],1,FALSE),"")
)</f>
        <v>method#concept</v>
      </c>
      <c r="AI1012" s="5" t="str">
        <f>_xlfn.TEXTJOIN("#",TRUE,
IFERROR(VLOOKUP($F1012,all_tags[area],1,FALSE),""),
IFERROR(VLOOKUP($G1012,all_tags[area],1,FALSE),""),
IFERROR(VLOOKUP($H1012,all_tags[area],1,FALSE),""),
IFERROR(VLOOKUP($I1012,all_tags[area],1,FALSE),""),
IFERROR(VLOOKUP($J1012,all_tags[area],1,FALSE),""),
IFERROR(VLOOKUP($K1012,all_tags[area],1,FALSE),""),
IFERROR(VLOOKUP($L1012,all_tags[area],1,FALSE),""),
IFERROR(VLOOKUP($M1012,all_tags[area],1,FALSE),""),
IFERROR(VLOOKUP($N1012,all_tags[area],1,FALSE),""),
IFERROR(VLOOKUP($O1012,all_tags[area],1,FALSE),"")
)</f>
        <v>geospatial</v>
      </c>
      <c r="AJ1012" s="5" t="str">
        <f>_xlfn.TEXTJOIN("#",TRUE,
IFERROR(VLOOKUP($F1012,all_tags[technology],1,FALSE),""),
IFERROR(VLOOKUP($G1012,all_tags[technology],1,FALSE),""),
IFERROR(VLOOKUP($H1012,all_tags[technology],1,FALSE),""),
IFERROR(VLOOKUP($I1012,all_tags[technology],1,FALSE),""),
IFERROR(VLOOKUP($J1012,all_tags[technology],1,FALSE),""),
IFERROR(VLOOKUP($K1012,all_tags[technology],1,FALSE),""),
IFERROR(VLOOKUP($L1012,all_tags[technology],1,FALSE),""),
IFERROR(VLOOKUP($M1012,all_tags[technology],1,FALSE),""),
IFERROR(VLOOKUP($N1012,all_tags[technology],1,FALSE),""),
IFERROR(VLOOKUP($O1012,all_tags[technology],1,FALSE),"")
)</f>
        <v/>
      </c>
      <c r="AK1012" s="5" t="str">
        <f>_xlfn.TEXTJOIN("#",TRUE,
IFERROR(VLOOKUP($F1012,all_tags[other],1,FALSE),""),
IFERROR(VLOOKUP($G1012,all_tags[other],1,FALSE),""),
IFERROR(VLOOKUP($H1012,all_tags[other],1,FALSE),""),
IFERROR(VLOOKUP($I1012,all_tags[other],1,FALSE),""),
IFERROR(VLOOKUP($J1012,all_tags[other],1,FALSE),""),
IFERROR(VLOOKUP($K1012,all_tags[other],1,FALSE),""),
IFERROR(VLOOKUP($L1012,all_tags[other],1,FALSE),""),
IFERROR(VLOOKUP($M1012,all_tags[other],1,FALSE),""),
IFERROR(VLOOKUP($N1012,all_tags[other],1,FALSE),""),
IFERROR(VLOOKUP($O1012,all_tags[other],1,FALSE),"")
)</f>
        <v/>
      </c>
      <c r="AL1012" t="str">
        <f t="shared" si="15"/>
        <v>post;perspective;method;concept;geospatial</v>
      </c>
    </row>
    <row r="1013" spans="1:38" x14ac:dyDescent="0.25">
      <c r="A1013" t="str">
        <f>source_data[[#This Row],[link_id]]</f>
        <v>L02028</v>
      </c>
      <c r="B1013" t="str">
        <f>source_data[[#This Row],[link]]</f>
        <v>https://thebreakthrough.org/issues/energy/absolute-decoupling-of-economic-growth-and-emissions-in-32-countries</v>
      </c>
      <c r="C1013" t="str">
        <f>source_data[[#This Row],[article_title]]</f>
        <v>Absolute Decoupling of Economic Growth and Emissions in 32 Countries</v>
      </c>
      <c r="D1013" t="str">
        <f>source_data[[#This Row],[concatenate]]</f>
        <v>news;example;data-viz</v>
      </c>
      <c r="E1013">
        <f>source_data[[#This Row],[tag_count]]</f>
        <v>4</v>
      </c>
      <c r="F1013" t="str" cm="1">
        <f t="array" ref="F1013:H1013">_xlfn.TEXTSPLIT(Table5[[#This Row],[concatenate]],";")</f>
        <v>news</v>
      </c>
      <c r="G1013" t="str">
        <v>example</v>
      </c>
      <c r="H1013" t="str">
        <v>data-viz</v>
      </c>
      <c r="Q1013">
        <f>IF(ISBLANK(F1013),-1,COUNTIF(all_tags[],F1013)-COUNTIF(all_tags[category],F1013))</f>
        <v>1</v>
      </c>
      <c r="R1013">
        <f>IF(ISBLANK(G1013),-1,COUNTIF(all_tags[],G1013)-COUNTIF(all_tags[category],G1013))</f>
        <v>1</v>
      </c>
      <c r="S1013">
        <f>IF(ISBLANK(H1013),-1,COUNTIF(all_tags[],H1013)-COUNTIF(all_tags[category],H1013))</f>
        <v>1</v>
      </c>
      <c r="T1013">
        <f>IF(ISBLANK(I1013),-1,COUNTIF(all_tags[],I1013)-COUNTIF(all_tags[category],I1013))</f>
        <v>-1</v>
      </c>
      <c r="U1013">
        <f>IF(ISBLANK(J1013),-1,COUNTIF(all_tags[],J1013)-COUNTIF(all_tags[category],J1013))</f>
        <v>-1</v>
      </c>
      <c r="V1013">
        <f>IF(ISBLANK(K1013),-1,COUNTIF(all_tags[],K1013)-COUNTIF(all_tags[category],K1013))</f>
        <v>-1</v>
      </c>
      <c r="W1013">
        <f>IF(ISBLANK(L1013),-1,COUNTIF(all_tags[],L1013)-COUNTIF(all_tags[category],L1013))</f>
        <v>-1</v>
      </c>
      <c r="X1013">
        <f>IF(ISBLANK(M1013),-1,COUNTIF(all_tags[],M1013)-COUNTIF(all_tags[category],M1013))</f>
        <v>-1</v>
      </c>
      <c r="Y1013">
        <f>IF(ISBLANK(N1013),-1,COUNTIF(all_tags[],N1013)-COUNTIF(all_tags[category],N1013))</f>
        <v>-1</v>
      </c>
      <c r="Z1013">
        <f>IF(ISBLANK(O1013),-1,COUNTIF(all_tags[],O1013)-COUNTIF(all_tags[category],O1013))</f>
        <v>-1</v>
      </c>
      <c r="AB1013" t="str">
        <f>Table5[[#This Row],[link_id]]</f>
        <v>L02028</v>
      </c>
      <c r="AC1013" s="5" t="str">
        <f>_xlfn.TEXTJOIN("#",TRUE,
IFERROR(VLOOKUP($F1013,all_tags[format],1,FALSE),""),
IFERROR(VLOOKUP($G1013,all_tags[format],1,FALSE),""),
IFERROR(VLOOKUP($H1013,all_tags[format],1,FALSE),""),
IFERROR(VLOOKUP($I1013,all_tags[format],1,FALSE),""),
IFERROR(VLOOKUP($J1013,all_tags[format],1,FALSE),""),
IFERROR(VLOOKUP($K1013,all_tags[format],1,FALSE),""),
IFERROR(VLOOKUP($L1013,all_tags[format],1,FALSE),""),
IFERROR(VLOOKUP($M1013,all_tags[format],1,FALSE),""),
IFERROR(VLOOKUP($N1013,all_tags[format],1,FALSE),""),
IFERROR(VLOOKUP($O1013,all_tags[format],1,FALSE),"")
)</f>
        <v/>
      </c>
      <c r="AD1013" s="5" t="str">
        <f>_xlfn.TEXTJOIN("#",TRUE,
IFERROR(VLOOKUP($F1013,all_tags[type],1,FALSE),""),
IFERROR(VLOOKUP($G1013,all_tags[type],1,FALSE),""),
IFERROR(VLOOKUP($H1013,all_tags[type],1,FALSE),""),
IFERROR(VLOOKUP($I1013,all_tags[type],1,FALSE),""),
IFERROR(VLOOKUP($J1013,all_tags[type],1,FALSE),""),
IFERROR(VLOOKUP($K1013,all_tags[type],1,FALSE),""),
IFERROR(VLOOKUP($L1013,all_tags[type],1,FALSE),""),
IFERROR(VLOOKUP($M1013,all_tags[type],1,FALSE),""),
IFERROR(VLOOKUP($N1013,all_tags[type],1,FALSE),""),
IFERROR(VLOOKUP($O1013,all_tags[type],1,FALSE),"")
)</f>
        <v>news</v>
      </c>
      <c r="AE1013" s="5" t="str">
        <f>_xlfn.TEXTJOIN("#",TRUE,
IFERROR(VLOOKUP($F1013,all_tags[level],1,FALSE),""),
IFERROR(VLOOKUP($G1013,all_tags[level],1,FALSE),""),
IFERROR(VLOOKUP($H1013,all_tags[level],1,FALSE),""),
IFERROR(VLOOKUP($I1013,all_tags[level],1,FALSE),""),
IFERROR(VLOOKUP($J1013,all_tags[level],1,FALSE),""),
IFERROR(VLOOKUP($K1013,all_tags[level],1,FALSE),""),
IFERROR(VLOOKUP($L1013,all_tags[level],1,FALSE),""),
IFERROR(VLOOKUP($M1013,all_tags[level],1,FALSE),""),
IFERROR(VLOOKUP($N1013,all_tags[level],1,FALSE),""),
IFERROR(VLOOKUP($O1013,all_tags[level],1,FALSE),"")
)</f>
        <v>example</v>
      </c>
      <c r="AF1013" s="5" t="str">
        <f>_xlfn.TEXTJOIN("#",TRUE,
IFERROR(VLOOKUP($F1013,all_tags[style],1,FALSE),""),
IFERROR(VLOOKUP($G1013,all_tags[style],1,FALSE),""),
IFERROR(VLOOKUP($H1013,all_tags[style],1,FALSE),""),
IFERROR(VLOOKUP($I1013,all_tags[style],1,FALSE),""),
IFERROR(VLOOKUP($J1013,all_tags[style],1,FALSE),""),
IFERROR(VLOOKUP($K1013,all_tags[style],1,FALSE),""),
IFERROR(VLOOKUP($L1013,all_tags[style],1,FALSE),""),
IFERROR(VLOOKUP($M1013,all_tags[style],1,FALSE),""),
IFERROR(VLOOKUP($N1013,all_tags[style],1,FALSE),""),
IFERROR(VLOOKUP($O1013,all_tags[style],1,FALSE),"")
)</f>
        <v/>
      </c>
      <c r="AG1013" s="5" t="str">
        <f>_xlfn.TEXTJOIN("#",TRUE,
IFERROR(VLOOKUP($F1013,all_tags[theme],1,FALSE),""),
IFERROR(VLOOKUP($G1013,all_tags[theme],1,FALSE),""),
IFERROR(VLOOKUP($H1013,all_tags[theme],1,FALSE),""),
IFERROR(VLOOKUP($I1013,all_tags[theme],1,FALSE),""),
IFERROR(VLOOKUP($J1013,all_tags[theme],1,FALSE),""),
IFERROR(VLOOKUP($K1013,all_tags[theme],1,FALSE),""),
IFERROR(VLOOKUP($L1013,all_tags[theme],1,FALSE),""),
IFERROR(VLOOKUP($M1013,all_tags[theme],1,FALSE),""),
IFERROR(VLOOKUP($N1013,all_tags[theme],1,FALSE),""),
IFERROR(VLOOKUP($O1013,all_tags[theme],1,FALSE),"")
)</f>
        <v>data-viz</v>
      </c>
      <c r="AH1013" s="5" t="str">
        <f>_xlfn.TEXTJOIN("#",TRUE,
IFERROR(VLOOKUP($F1013,all_tags[topic],1,FALSE),""),
IFERROR(VLOOKUP($G1013,all_tags[topic],1,FALSE),""),
IFERROR(VLOOKUP($H1013,all_tags[topic],1,FALSE),""),
IFERROR(VLOOKUP($I1013,all_tags[topic],1,FALSE),""),
IFERROR(VLOOKUP($J1013,all_tags[topic],1,FALSE),""),
IFERROR(VLOOKUP($K1013,all_tags[topic],1,FALSE),""),
IFERROR(VLOOKUP($L1013,all_tags[topic],1,FALSE),""),
IFERROR(VLOOKUP($M1013,all_tags[topic],1,FALSE),""),
IFERROR(VLOOKUP($N1013,all_tags[topic],1,FALSE),""),
IFERROR(VLOOKUP($O1013,all_tags[topic],1,FALSE),"")
)</f>
        <v/>
      </c>
      <c r="AI1013" s="5" t="str">
        <f>_xlfn.TEXTJOIN("#",TRUE,
IFERROR(VLOOKUP($F1013,all_tags[area],1,FALSE),""),
IFERROR(VLOOKUP($G1013,all_tags[area],1,FALSE),""),
IFERROR(VLOOKUP($H1013,all_tags[area],1,FALSE),""),
IFERROR(VLOOKUP($I1013,all_tags[area],1,FALSE),""),
IFERROR(VLOOKUP($J1013,all_tags[area],1,FALSE),""),
IFERROR(VLOOKUP($K1013,all_tags[area],1,FALSE),""),
IFERROR(VLOOKUP($L1013,all_tags[area],1,FALSE),""),
IFERROR(VLOOKUP($M1013,all_tags[area],1,FALSE),""),
IFERROR(VLOOKUP($N1013,all_tags[area],1,FALSE),""),
IFERROR(VLOOKUP($O1013,all_tags[area],1,FALSE),"")
)</f>
        <v/>
      </c>
      <c r="AJ1013" s="5" t="str">
        <f>_xlfn.TEXTJOIN("#",TRUE,
IFERROR(VLOOKUP($F1013,all_tags[technology],1,FALSE),""),
IFERROR(VLOOKUP($G1013,all_tags[technology],1,FALSE),""),
IFERROR(VLOOKUP($H1013,all_tags[technology],1,FALSE),""),
IFERROR(VLOOKUP($I1013,all_tags[technology],1,FALSE),""),
IFERROR(VLOOKUP($J1013,all_tags[technology],1,FALSE),""),
IFERROR(VLOOKUP($K1013,all_tags[technology],1,FALSE),""),
IFERROR(VLOOKUP($L1013,all_tags[technology],1,FALSE),""),
IFERROR(VLOOKUP($M1013,all_tags[technology],1,FALSE),""),
IFERROR(VLOOKUP($N1013,all_tags[technology],1,FALSE),""),
IFERROR(VLOOKUP($O1013,all_tags[technology],1,FALSE),"")
)</f>
        <v/>
      </c>
      <c r="AK1013" s="5" t="str">
        <f>_xlfn.TEXTJOIN("#",TRUE,
IFERROR(VLOOKUP($F1013,all_tags[other],1,FALSE),""),
IFERROR(VLOOKUP($G1013,all_tags[other],1,FALSE),""),
IFERROR(VLOOKUP($H1013,all_tags[other],1,FALSE),""),
IFERROR(VLOOKUP($I1013,all_tags[other],1,FALSE),""),
IFERROR(VLOOKUP($J1013,all_tags[other],1,FALSE),""),
IFERROR(VLOOKUP($K1013,all_tags[other],1,FALSE),""),
IFERROR(VLOOKUP($L1013,all_tags[other],1,FALSE),""),
IFERROR(VLOOKUP($M1013,all_tags[other],1,FALSE),""),
IFERROR(VLOOKUP($N1013,all_tags[other],1,FALSE),""),
IFERROR(VLOOKUP($O1013,all_tags[other],1,FALSE),"")
)</f>
        <v/>
      </c>
      <c r="AL1013" t="str">
        <f t="shared" si="15"/>
        <v>news;example;data-viz</v>
      </c>
    </row>
    <row r="1014" spans="1:38" x14ac:dyDescent="0.25">
      <c r="A1014" t="str">
        <f>source_data[[#This Row],[link_id]]</f>
        <v>L02031</v>
      </c>
      <c r="B1014" t="str">
        <f>source_data[[#This Row],[link]]</f>
        <v>https://hai.stanford.edu/news/how-bodies-get-smarts-simulating-evolution-embodied-intelligence</v>
      </c>
      <c r="C1014" t="str">
        <f>source_data[[#This Row],[article_title]]</f>
        <v>How Bodies Get Smarts: Simulating the Evolution of Embodied Intelligence</v>
      </c>
      <c r="D1014" t="str">
        <f>source_data[[#This Row],[concatenate]]</f>
        <v>post;overview;technology;concept</v>
      </c>
      <c r="E1014">
        <f>source_data[[#This Row],[tag_count]]</f>
        <v>4</v>
      </c>
      <c r="F1014" t="str" cm="1">
        <f t="array" ref="F1014:I1014">_xlfn.TEXTSPLIT(Table5[[#This Row],[concatenate]],";")</f>
        <v>post</v>
      </c>
      <c r="G1014" t="str">
        <v>overview</v>
      </c>
      <c r="H1014" t="str">
        <v>technology</v>
      </c>
      <c r="I1014" t="str">
        <v>concept</v>
      </c>
      <c r="Q1014">
        <f>IF(ISBLANK(F1014),-1,COUNTIF(all_tags[],F1014)-COUNTIF(all_tags[category],F1014))</f>
        <v>1</v>
      </c>
      <c r="R1014">
        <f>IF(ISBLANK(G1014),-1,COUNTIF(all_tags[],G1014)-COUNTIF(all_tags[category],G1014))</f>
        <v>1</v>
      </c>
      <c r="S1014">
        <f>IF(ISBLANK(H1014),-1,COUNTIF(all_tags[],H1014)-COUNTIF(all_tags[category],H1014))</f>
        <v>1</v>
      </c>
      <c r="T1014">
        <f>IF(ISBLANK(I1014),-1,COUNTIF(all_tags[],I1014)-COUNTIF(all_tags[category],I1014))</f>
        <v>1</v>
      </c>
      <c r="U1014">
        <f>IF(ISBLANK(J1014),-1,COUNTIF(all_tags[],J1014)-COUNTIF(all_tags[category],J1014))</f>
        <v>-1</v>
      </c>
      <c r="V1014">
        <f>IF(ISBLANK(K1014),-1,COUNTIF(all_tags[],K1014)-COUNTIF(all_tags[category],K1014))</f>
        <v>-1</v>
      </c>
      <c r="W1014">
        <f>IF(ISBLANK(L1014),-1,COUNTIF(all_tags[],L1014)-COUNTIF(all_tags[category],L1014))</f>
        <v>-1</v>
      </c>
      <c r="X1014">
        <f>IF(ISBLANK(M1014),-1,COUNTIF(all_tags[],M1014)-COUNTIF(all_tags[category],M1014))</f>
        <v>-1</v>
      </c>
      <c r="Y1014">
        <f>IF(ISBLANK(N1014),-1,COUNTIF(all_tags[],N1014)-COUNTIF(all_tags[category],N1014))</f>
        <v>-1</v>
      </c>
      <c r="Z1014">
        <f>IF(ISBLANK(O1014),-1,COUNTIF(all_tags[],O1014)-COUNTIF(all_tags[category],O1014))</f>
        <v>-1</v>
      </c>
      <c r="AB1014" t="str">
        <f>Table5[[#This Row],[link_id]]</f>
        <v>L02031</v>
      </c>
      <c r="AC1014" s="5" t="str">
        <f>_xlfn.TEXTJOIN("#",TRUE,
IFERROR(VLOOKUP($F1014,all_tags[format],1,FALSE),""),
IFERROR(VLOOKUP($G1014,all_tags[format],1,FALSE),""),
IFERROR(VLOOKUP($H1014,all_tags[format],1,FALSE),""),
IFERROR(VLOOKUP($I1014,all_tags[format],1,FALSE),""),
IFERROR(VLOOKUP($J1014,all_tags[format],1,FALSE),""),
IFERROR(VLOOKUP($K1014,all_tags[format],1,FALSE),""),
IFERROR(VLOOKUP($L1014,all_tags[format],1,FALSE),""),
IFERROR(VLOOKUP($M1014,all_tags[format],1,FALSE),""),
IFERROR(VLOOKUP($N1014,all_tags[format],1,FALSE),""),
IFERROR(VLOOKUP($O1014,all_tags[format],1,FALSE),"")
)</f>
        <v>post</v>
      </c>
      <c r="AD1014" s="5" t="str">
        <f>_xlfn.TEXTJOIN("#",TRUE,
IFERROR(VLOOKUP($F1014,all_tags[type],1,FALSE),""),
IFERROR(VLOOKUP($G1014,all_tags[type],1,FALSE),""),
IFERROR(VLOOKUP($H1014,all_tags[type],1,FALSE),""),
IFERROR(VLOOKUP($I1014,all_tags[type],1,FALSE),""),
IFERROR(VLOOKUP($J1014,all_tags[type],1,FALSE),""),
IFERROR(VLOOKUP($K1014,all_tags[type],1,FALSE),""),
IFERROR(VLOOKUP($L1014,all_tags[type],1,FALSE),""),
IFERROR(VLOOKUP($M1014,all_tags[type],1,FALSE),""),
IFERROR(VLOOKUP($N1014,all_tags[type],1,FALSE),""),
IFERROR(VLOOKUP($O1014,all_tags[type],1,FALSE),"")
)</f>
        <v/>
      </c>
      <c r="AE1014" s="5" t="str">
        <f>_xlfn.TEXTJOIN("#",TRUE,
IFERROR(VLOOKUP($F1014,all_tags[level],1,FALSE),""),
IFERROR(VLOOKUP($G1014,all_tags[level],1,FALSE),""),
IFERROR(VLOOKUP($H1014,all_tags[level],1,FALSE),""),
IFERROR(VLOOKUP($I1014,all_tags[level],1,FALSE),""),
IFERROR(VLOOKUP($J1014,all_tags[level],1,FALSE),""),
IFERROR(VLOOKUP($K1014,all_tags[level],1,FALSE),""),
IFERROR(VLOOKUP($L1014,all_tags[level],1,FALSE),""),
IFERROR(VLOOKUP($M1014,all_tags[level],1,FALSE),""),
IFERROR(VLOOKUP($N1014,all_tags[level],1,FALSE),""),
IFERROR(VLOOKUP($O1014,all_tags[level],1,FALSE),"")
)</f>
        <v>overview</v>
      </c>
      <c r="AF1014" s="5" t="str">
        <f>_xlfn.TEXTJOIN("#",TRUE,
IFERROR(VLOOKUP($F1014,all_tags[style],1,FALSE),""),
IFERROR(VLOOKUP($G1014,all_tags[style],1,FALSE),""),
IFERROR(VLOOKUP($H1014,all_tags[style],1,FALSE),""),
IFERROR(VLOOKUP($I1014,all_tags[style],1,FALSE),""),
IFERROR(VLOOKUP($J1014,all_tags[style],1,FALSE),""),
IFERROR(VLOOKUP($K1014,all_tags[style],1,FALSE),""),
IFERROR(VLOOKUP($L1014,all_tags[style],1,FALSE),""),
IFERROR(VLOOKUP($M1014,all_tags[style],1,FALSE),""),
IFERROR(VLOOKUP($N1014,all_tags[style],1,FALSE),""),
IFERROR(VLOOKUP($O1014,all_tags[style],1,FALSE),"")
)</f>
        <v/>
      </c>
      <c r="AG1014" s="5" t="str">
        <f>_xlfn.TEXTJOIN("#",TRUE,
IFERROR(VLOOKUP($F1014,all_tags[theme],1,FALSE),""),
IFERROR(VLOOKUP($G1014,all_tags[theme],1,FALSE),""),
IFERROR(VLOOKUP($H1014,all_tags[theme],1,FALSE),""),
IFERROR(VLOOKUP($I1014,all_tags[theme],1,FALSE),""),
IFERROR(VLOOKUP($J1014,all_tags[theme],1,FALSE),""),
IFERROR(VLOOKUP($K1014,all_tags[theme],1,FALSE),""),
IFERROR(VLOOKUP($L1014,all_tags[theme],1,FALSE),""),
IFERROR(VLOOKUP($M1014,all_tags[theme],1,FALSE),""),
IFERROR(VLOOKUP($N1014,all_tags[theme],1,FALSE),""),
IFERROR(VLOOKUP($O1014,all_tags[theme],1,FALSE),"")
)</f>
        <v/>
      </c>
      <c r="AH1014" s="5" t="str">
        <f>_xlfn.TEXTJOIN("#",TRUE,
IFERROR(VLOOKUP($F1014,all_tags[topic],1,FALSE),""),
IFERROR(VLOOKUP($G1014,all_tags[topic],1,FALSE),""),
IFERROR(VLOOKUP($H1014,all_tags[topic],1,FALSE),""),
IFERROR(VLOOKUP($I1014,all_tags[topic],1,FALSE),""),
IFERROR(VLOOKUP($J1014,all_tags[topic],1,FALSE),""),
IFERROR(VLOOKUP($K1014,all_tags[topic],1,FALSE),""),
IFERROR(VLOOKUP($L1014,all_tags[topic],1,FALSE),""),
IFERROR(VLOOKUP($M1014,all_tags[topic],1,FALSE),""),
IFERROR(VLOOKUP($N1014,all_tags[topic],1,FALSE),""),
IFERROR(VLOOKUP($O1014,all_tags[topic],1,FALSE),"")
)</f>
        <v>technology#concept</v>
      </c>
      <c r="AI1014" s="5" t="str">
        <f>_xlfn.TEXTJOIN("#",TRUE,
IFERROR(VLOOKUP($F1014,all_tags[area],1,FALSE),""),
IFERROR(VLOOKUP($G1014,all_tags[area],1,FALSE),""),
IFERROR(VLOOKUP($H1014,all_tags[area],1,FALSE),""),
IFERROR(VLOOKUP($I1014,all_tags[area],1,FALSE),""),
IFERROR(VLOOKUP($J1014,all_tags[area],1,FALSE),""),
IFERROR(VLOOKUP($K1014,all_tags[area],1,FALSE),""),
IFERROR(VLOOKUP($L1014,all_tags[area],1,FALSE),""),
IFERROR(VLOOKUP($M1014,all_tags[area],1,FALSE),""),
IFERROR(VLOOKUP($N1014,all_tags[area],1,FALSE),""),
IFERROR(VLOOKUP($O1014,all_tags[area],1,FALSE),"")
)</f>
        <v/>
      </c>
      <c r="AJ1014" s="5" t="str">
        <f>_xlfn.TEXTJOIN("#",TRUE,
IFERROR(VLOOKUP($F1014,all_tags[technology],1,FALSE),""),
IFERROR(VLOOKUP($G1014,all_tags[technology],1,FALSE),""),
IFERROR(VLOOKUP($H1014,all_tags[technology],1,FALSE),""),
IFERROR(VLOOKUP($I1014,all_tags[technology],1,FALSE),""),
IFERROR(VLOOKUP($J1014,all_tags[technology],1,FALSE),""),
IFERROR(VLOOKUP($K1014,all_tags[technology],1,FALSE),""),
IFERROR(VLOOKUP($L1014,all_tags[technology],1,FALSE),""),
IFERROR(VLOOKUP($M1014,all_tags[technology],1,FALSE),""),
IFERROR(VLOOKUP($N1014,all_tags[technology],1,FALSE),""),
IFERROR(VLOOKUP($O1014,all_tags[technology],1,FALSE),"")
)</f>
        <v/>
      </c>
      <c r="AK1014" s="5" t="str">
        <f>_xlfn.TEXTJOIN("#",TRUE,
IFERROR(VLOOKUP($F1014,all_tags[other],1,FALSE),""),
IFERROR(VLOOKUP($G1014,all_tags[other],1,FALSE),""),
IFERROR(VLOOKUP($H1014,all_tags[other],1,FALSE),""),
IFERROR(VLOOKUP($I1014,all_tags[other],1,FALSE),""),
IFERROR(VLOOKUP($J1014,all_tags[other],1,FALSE),""),
IFERROR(VLOOKUP($K1014,all_tags[other],1,FALSE),""),
IFERROR(VLOOKUP($L1014,all_tags[other],1,FALSE),""),
IFERROR(VLOOKUP($M1014,all_tags[other],1,FALSE),""),
IFERROR(VLOOKUP($N1014,all_tags[other],1,FALSE),""),
IFERROR(VLOOKUP($O1014,all_tags[other],1,FALSE),"")
)</f>
        <v/>
      </c>
      <c r="AL1014" t="str">
        <f t="shared" si="15"/>
        <v>post;overview;technology;concept</v>
      </c>
    </row>
    <row r="1015" spans="1:38" ht="45" x14ac:dyDescent="0.25">
      <c r="A1015" t="str">
        <f>source_data[[#This Row],[link_id]]</f>
        <v>L02033</v>
      </c>
      <c r="B1015" t="str">
        <f>source_data[[#This Row],[link]]</f>
        <v>https://prodata.ie/2021/10/23/shrinking-azure-repos-bloat-due-to-powerbi/</v>
      </c>
      <c r="C1015" t="str">
        <f>source_data[[#This Row],[article_title]]</f>
        <v>Shrinking Azure Repos Bloat due to PowerBI</v>
      </c>
      <c r="D1015" t="str">
        <f>source_data[[#This Row],[concatenate]]</f>
        <v>how-to;recommendation;pitfall;methodology;analytics</v>
      </c>
      <c r="E1015">
        <f>source_data[[#This Row],[tag_count]]</f>
        <v>5</v>
      </c>
      <c r="F1015" t="str" cm="1">
        <f t="array" ref="F1015:J1015">_xlfn.TEXTSPLIT(Table5[[#This Row],[concatenate]],";")</f>
        <v>how-to</v>
      </c>
      <c r="G1015" t="str">
        <v>recommendation</v>
      </c>
      <c r="H1015" t="str">
        <v>pitfall</v>
      </c>
      <c r="I1015" t="str">
        <v>methodology</v>
      </c>
      <c r="J1015" t="str">
        <v>analytics</v>
      </c>
      <c r="Q1015">
        <f>IF(ISBLANK(F1015),-1,COUNTIF(all_tags[],F1015)-COUNTIF(all_tags[category],F1015))</f>
        <v>1</v>
      </c>
      <c r="R1015">
        <f>IF(ISBLANK(G1015),-1,COUNTIF(all_tags[],G1015)-COUNTIF(all_tags[category],G1015))</f>
        <v>1</v>
      </c>
      <c r="S1015">
        <f>IF(ISBLANK(H1015),-1,COUNTIF(all_tags[],H1015)-COUNTIF(all_tags[category],H1015))</f>
        <v>1</v>
      </c>
      <c r="T1015">
        <f>IF(ISBLANK(I1015),-1,COUNTIF(all_tags[],I1015)-COUNTIF(all_tags[category],I1015))</f>
        <v>1</v>
      </c>
      <c r="U1015">
        <f>IF(ISBLANK(J1015),-1,COUNTIF(all_tags[],J1015)-COUNTIF(all_tags[category],J1015))</f>
        <v>1</v>
      </c>
      <c r="V1015">
        <f>IF(ISBLANK(K1015),-1,COUNTIF(all_tags[],K1015)-COUNTIF(all_tags[category],K1015))</f>
        <v>-1</v>
      </c>
      <c r="W1015">
        <f>IF(ISBLANK(L1015),-1,COUNTIF(all_tags[],L1015)-COUNTIF(all_tags[category],L1015))</f>
        <v>-1</v>
      </c>
      <c r="X1015">
        <f>IF(ISBLANK(M1015),-1,COUNTIF(all_tags[],M1015)-COUNTIF(all_tags[category],M1015))</f>
        <v>-1</v>
      </c>
      <c r="Y1015">
        <f>IF(ISBLANK(N1015),-1,COUNTIF(all_tags[],N1015)-COUNTIF(all_tags[category],N1015))</f>
        <v>-1</v>
      </c>
      <c r="Z1015">
        <f>IF(ISBLANK(O1015),-1,COUNTIF(all_tags[],O1015)-COUNTIF(all_tags[category],O1015))</f>
        <v>-1</v>
      </c>
      <c r="AB1015" t="str">
        <f>Table5[[#This Row],[link_id]]</f>
        <v>L02033</v>
      </c>
      <c r="AC1015" s="5" t="str">
        <f>_xlfn.TEXTJOIN("#",TRUE,
IFERROR(VLOOKUP($F1015,all_tags[format],1,FALSE),""),
IFERROR(VLOOKUP($G1015,all_tags[format],1,FALSE),""),
IFERROR(VLOOKUP($H1015,all_tags[format],1,FALSE),""),
IFERROR(VLOOKUP($I1015,all_tags[format],1,FALSE),""),
IFERROR(VLOOKUP($J1015,all_tags[format],1,FALSE),""),
IFERROR(VLOOKUP($K1015,all_tags[format],1,FALSE),""),
IFERROR(VLOOKUP($L1015,all_tags[format],1,FALSE),""),
IFERROR(VLOOKUP($M1015,all_tags[format],1,FALSE),""),
IFERROR(VLOOKUP($N1015,all_tags[format],1,FALSE),""),
IFERROR(VLOOKUP($O1015,all_tags[format],1,FALSE),"")
)</f>
        <v/>
      </c>
      <c r="AD1015" s="5" t="str">
        <f>_xlfn.TEXTJOIN("#",TRUE,
IFERROR(VLOOKUP($F1015,all_tags[type],1,FALSE),""),
IFERROR(VLOOKUP($G1015,all_tags[type],1,FALSE),""),
IFERROR(VLOOKUP($H1015,all_tags[type],1,FALSE),""),
IFERROR(VLOOKUP($I1015,all_tags[type],1,FALSE),""),
IFERROR(VLOOKUP($J1015,all_tags[type],1,FALSE),""),
IFERROR(VLOOKUP($K1015,all_tags[type],1,FALSE),""),
IFERROR(VLOOKUP($L1015,all_tags[type],1,FALSE),""),
IFERROR(VLOOKUP($M1015,all_tags[type],1,FALSE),""),
IFERROR(VLOOKUP($N1015,all_tags[type],1,FALSE),""),
IFERROR(VLOOKUP($O1015,all_tags[type],1,FALSE),"")
)</f>
        <v>how-to#recommendation</v>
      </c>
      <c r="AE1015" s="5" t="str">
        <f>_xlfn.TEXTJOIN("#",TRUE,
IFERROR(VLOOKUP($F1015,all_tags[level],1,FALSE),""),
IFERROR(VLOOKUP($G1015,all_tags[level],1,FALSE),""),
IFERROR(VLOOKUP($H1015,all_tags[level],1,FALSE),""),
IFERROR(VLOOKUP($I1015,all_tags[level],1,FALSE),""),
IFERROR(VLOOKUP($J1015,all_tags[level],1,FALSE),""),
IFERROR(VLOOKUP($K1015,all_tags[level],1,FALSE),""),
IFERROR(VLOOKUP($L1015,all_tags[level],1,FALSE),""),
IFERROR(VLOOKUP($M1015,all_tags[level],1,FALSE),""),
IFERROR(VLOOKUP($N1015,all_tags[level],1,FALSE),""),
IFERROR(VLOOKUP($O1015,all_tags[level],1,FALSE),"")
)</f>
        <v/>
      </c>
      <c r="AF1015" s="5" t="str">
        <f>_xlfn.TEXTJOIN("#",TRUE,
IFERROR(VLOOKUP($F1015,all_tags[style],1,FALSE),""),
IFERROR(VLOOKUP($G1015,all_tags[style],1,FALSE),""),
IFERROR(VLOOKUP($H1015,all_tags[style],1,FALSE),""),
IFERROR(VLOOKUP($I1015,all_tags[style],1,FALSE),""),
IFERROR(VLOOKUP($J1015,all_tags[style],1,FALSE),""),
IFERROR(VLOOKUP($K1015,all_tags[style],1,FALSE),""),
IFERROR(VLOOKUP($L1015,all_tags[style],1,FALSE),""),
IFERROR(VLOOKUP($M1015,all_tags[style],1,FALSE),""),
IFERROR(VLOOKUP($N1015,all_tags[style],1,FALSE),""),
IFERROR(VLOOKUP($O1015,all_tags[style],1,FALSE),"")
)</f>
        <v/>
      </c>
      <c r="AG1015" s="5" t="str">
        <f>_xlfn.TEXTJOIN("#",TRUE,
IFERROR(VLOOKUP($F1015,all_tags[theme],1,FALSE),""),
IFERROR(VLOOKUP($G1015,all_tags[theme],1,FALSE),""),
IFERROR(VLOOKUP($H1015,all_tags[theme],1,FALSE),""),
IFERROR(VLOOKUP($I1015,all_tags[theme],1,FALSE),""),
IFERROR(VLOOKUP($J1015,all_tags[theme],1,FALSE),""),
IFERROR(VLOOKUP($K1015,all_tags[theme],1,FALSE),""),
IFERROR(VLOOKUP($L1015,all_tags[theme],1,FALSE),""),
IFERROR(VLOOKUP($M1015,all_tags[theme],1,FALSE),""),
IFERROR(VLOOKUP($N1015,all_tags[theme],1,FALSE),""),
IFERROR(VLOOKUP($O1015,all_tags[theme],1,FALSE),"")
)</f>
        <v>pitfall</v>
      </c>
      <c r="AH1015" s="5" t="str">
        <f>_xlfn.TEXTJOIN("#",TRUE,
IFERROR(VLOOKUP($F1015,all_tags[topic],1,FALSE),""),
IFERROR(VLOOKUP($G1015,all_tags[topic],1,FALSE),""),
IFERROR(VLOOKUP($H1015,all_tags[topic],1,FALSE),""),
IFERROR(VLOOKUP($I1015,all_tags[topic],1,FALSE),""),
IFERROR(VLOOKUP($J1015,all_tags[topic],1,FALSE),""),
IFERROR(VLOOKUP($K1015,all_tags[topic],1,FALSE),""),
IFERROR(VLOOKUP($L1015,all_tags[topic],1,FALSE),""),
IFERROR(VLOOKUP($M1015,all_tags[topic],1,FALSE),""),
IFERROR(VLOOKUP($N1015,all_tags[topic],1,FALSE),""),
IFERROR(VLOOKUP($O1015,all_tags[topic],1,FALSE),"")
)</f>
        <v>methodology</v>
      </c>
      <c r="AI1015" s="5" t="str">
        <f>_xlfn.TEXTJOIN("#",TRUE,
IFERROR(VLOOKUP($F1015,all_tags[area],1,FALSE),""),
IFERROR(VLOOKUP($G1015,all_tags[area],1,FALSE),""),
IFERROR(VLOOKUP($H1015,all_tags[area],1,FALSE),""),
IFERROR(VLOOKUP($I1015,all_tags[area],1,FALSE),""),
IFERROR(VLOOKUP($J1015,all_tags[area],1,FALSE),""),
IFERROR(VLOOKUP($K1015,all_tags[area],1,FALSE),""),
IFERROR(VLOOKUP($L1015,all_tags[area],1,FALSE),""),
IFERROR(VLOOKUP($M1015,all_tags[area],1,FALSE),""),
IFERROR(VLOOKUP($N1015,all_tags[area],1,FALSE),""),
IFERROR(VLOOKUP($O1015,all_tags[area],1,FALSE),"")
)</f>
        <v>analytics</v>
      </c>
      <c r="AJ1015" s="5" t="str">
        <f>_xlfn.TEXTJOIN("#",TRUE,
IFERROR(VLOOKUP($F1015,all_tags[technology],1,FALSE),""),
IFERROR(VLOOKUP($G1015,all_tags[technology],1,FALSE),""),
IFERROR(VLOOKUP($H1015,all_tags[technology],1,FALSE),""),
IFERROR(VLOOKUP($I1015,all_tags[technology],1,FALSE),""),
IFERROR(VLOOKUP($J1015,all_tags[technology],1,FALSE),""),
IFERROR(VLOOKUP($K1015,all_tags[technology],1,FALSE),""),
IFERROR(VLOOKUP($L1015,all_tags[technology],1,FALSE),""),
IFERROR(VLOOKUP($M1015,all_tags[technology],1,FALSE),""),
IFERROR(VLOOKUP($N1015,all_tags[technology],1,FALSE),""),
IFERROR(VLOOKUP($O1015,all_tags[technology],1,FALSE),"")
)</f>
        <v/>
      </c>
      <c r="AK1015" s="5" t="str">
        <f>_xlfn.TEXTJOIN("#",TRUE,
IFERROR(VLOOKUP($F1015,all_tags[other],1,FALSE),""),
IFERROR(VLOOKUP($G1015,all_tags[other],1,FALSE),""),
IFERROR(VLOOKUP($H1015,all_tags[other],1,FALSE),""),
IFERROR(VLOOKUP($I1015,all_tags[other],1,FALSE),""),
IFERROR(VLOOKUP($J1015,all_tags[other],1,FALSE),""),
IFERROR(VLOOKUP($K1015,all_tags[other],1,FALSE),""),
IFERROR(VLOOKUP($L1015,all_tags[other],1,FALSE),""),
IFERROR(VLOOKUP($M1015,all_tags[other],1,FALSE),""),
IFERROR(VLOOKUP($N1015,all_tags[other],1,FALSE),""),
IFERROR(VLOOKUP($O1015,all_tags[other],1,FALSE),"")
)</f>
        <v/>
      </c>
      <c r="AL1015" t="str">
        <f t="shared" si="15"/>
        <v>how-to;recommendation;pitfall;methodology;analytics</v>
      </c>
    </row>
    <row r="1016" spans="1:38" x14ac:dyDescent="0.25">
      <c r="A1016" t="str">
        <f>source_data[[#This Row],[link_id]]</f>
        <v>L02035</v>
      </c>
      <c r="B1016" t="str">
        <f>source_data[[#This Row],[link]]</f>
        <v>https://clauswilke.com/dataviz/index.html</v>
      </c>
      <c r="C1016" t="str">
        <f>source_data[[#This Row],[article_title]]</f>
        <v>Fundamentals of Data Visualization</v>
      </c>
      <c r="D1016" t="str">
        <f>source_data[[#This Row],[concatenate]]</f>
        <v>book;data-viz</v>
      </c>
      <c r="E1016">
        <f>source_data[[#This Row],[tag_count]]</f>
        <v>3</v>
      </c>
      <c r="F1016" t="str" cm="1">
        <f t="array" ref="F1016:G1016">_xlfn.TEXTSPLIT(Table5[[#This Row],[concatenate]],";")</f>
        <v>book</v>
      </c>
      <c r="G1016" t="str">
        <v>data-viz</v>
      </c>
      <c r="Q1016">
        <f>IF(ISBLANK(F1016),-1,COUNTIF(all_tags[],F1016)-COUNTIF(all_tags[category],F1016))</f>
        <v>1</v>
      </c>
      <c r="R1016">
        <f>IF(ISBLANK(G1016),-1,COUNTIF(all_tags[],G1016)-COUNTIF(all_tags[category],G1016))</f>
        <v>1</v>
      </c>
      <c r="S1016">
        <f>IF(ISBLANK(H1016),-1,COUNTIF(all_tags[],H1016)-COUNTIF(all_tags[category],H1016))</f>
        <v>-1</v>
      </c>
      <c r="T1016">
        <f>IF(ISBLANK(I1016),-1,COUNTIF(all_tags[],I1016)-COUNTIF(all_tags[category],I1016))</f>
        <v>-1</v>
      </c>
      <c r="U1016">
        <f>IF(ISBLANK(J1016),-1,COUNTIF(all_tags[],J1016)-COUNTIF(all_tags[category],J1016))</f>
        <v>-1</v>
      </c>
      <c r="V1016">
        <f>IF(ISBLANK(K1016),-1,COUNTIF(all_tags[],K1016)-COUNTIF(all_tags[category],K1016))</f>
        <v>-1</v>
      </c>
      <c r="W1016">
        <f>IF(ISBLANK(L1016),-1,COUNTIF(all_tags[],L1016)-COUNTIF(all_tags[category],L1016))</f>
        <v>-1</v>
      </c>
      <c r="X1016">
        <f>IF(ISBLANK(M1016),-1,COUNTIF(all_tags[],M1016)-COUNTIF(all_tags[category],M1016))</f>
        <v>-1</v>
      </c>
      <c r="Y1016">
        <f>IF(ISBLANK(N1016),-1,COUNTIF(all_tags[],N1016)-COUNTIF(all_tags[category],N1016))</f>
        <v>-1</v>
      </c>
      <c r="Z1016">
        <f>IF(ISBLANK(O1016),-1,COUNTIF(all_tags[],O1016)-COUNTIF(all_tags[category],O1016))</f>
        <v>-1</v>
      </c>
      <c r="AB1016" t="str">
        <f>Table5[[#This Row],[link_id]]</f>
        <v>L02035</v>
      </c>
      <c r="AC1016" s="5" t="str">
        <f>_xlfn.TEXTJOIN("#",TRUE,
IFERROR(VLOOKUP($F1016,all_tags[format],1,FALSE),""),
IFERROR(VLOOKUP($G1016,all_tags[format],1,FALSE),""),
IFERROR(VLOOKUP($H1016,all_tags[format],1,FALSE),""),
IFERROR(VLOOKUP($I1016,all_tags[format],1,FALSE),""),
IFERROR(VLOOKUP($J1016,all_tags[format],1,FALSE),""),
IFERROR(VLOOKUP($K1016,all_tags[format],1,FALSE),""),
IFERROR(VLOOKUP($L1016,all_tags[format],1,FALSE),""),
IFERROR(VLOOKUP($M1016,all_tags[format],1,FALSE),""),
IFERROR(VLOOKUP($N1016,all_tags[format],1,FALSE),""),
IFERROR(VLOOKUP($O1016,all_tags[format],1,FALSE),"")
)</f>
        <v>book</v>
      </c>
      <c r="AD1016" s="5" t="str">
        <f>_xlfn.TEXTJOIN("#",TRUE,
IFERROR(VLOOKUP($F1016,all_tags[type],1,FALSE),""),
IFERROR(VLOOKUP($G1016,all_tags[type],1,FALSE),""),
IFERROR(VLOOKUP($H1016,all_tags[type],1,FALSE),""),
IFERROR(VLOOKUP($I1016,all_tags[type],1,FALSE),""),
IFERROR(VLOOKUP($J1016,all_tags[type],1,FALSE),""),
IFERROR(VLOOKUP($K1016,all_tags[type],1,FALSE),""),
IFERROR(VLOOKUP($L1016,all_tags[type],1,FALSE),""),
IFERROR(VLOOKUP($M1016,all_tags[type],1,FALSE),""),
IFERROR(VLOOKUP($N1016,all_tags[type],1,FALSE),""),
IFERROR(VLOOKUP($O1016,all_tags[type],1,FALSE),"")
)</f>
        <v/>
      </c>
      <c r="AE1016" s="5" t="str">
        <f>_xlfn.TEXTJOIN("#",TRUE,
IFERROR(VLOOKUP($F1016,all_tags[level],1,FALSE),""),
IFERROR(VLOOKUP($G1016,all_tags[level],1,FALSE),""),
IFERROR(VLOOKUP($H1016,all_tags[level],1,FALSE),""),
IFERROR(VLOOKUP($I1016,all_tags[level],1,FALSE),""),
IFERROR(VLOOKUP($J1016,all_tags[level],1,FALSE),""),
IFERROR(VLOOKUP($K1016,all_tags[level],1,FALSE),""),
IFERROR(VLOOKUP($L1016,all_tags[level],1,FALSE),""),
IFERROR(VLOOKUP($M1016,all_tags[level],1,FALSE),""),
IFERROR(VLOOKUP($N1016,all_tags[level],1,FALSE),""),
IFERROR(VLOOKUP($O1016,all_tags[level],1,FALSE),"")
)</f>
        <v/>
      </c>
      <c r="AF1016" s="5" t="str">
        <f>_xlfn.TEXTJOIN("#",TRUE,
IFERROR(VLOOKUP($F1016,all_tags[style],1,FALSE),""),
IFERROR(VLOOKUP($G1016,all_tags[style],1,FALSE),""),
IFERROR(VLOOKUP($H1016,all_tags[style],1,FALSE),""),
IFERROR(VLOOKUP($I1016,all_tags[style],1,FALSE),""),
IFERROR(VLOOKUP($J1016,all_tags[style],1,FALSE),""),
IFERROR(VLOOKUP($K1016,all_tags[style],1,FALSE),""),
IFERROR(VLOOKUP($L1016,all_tags[style],1,FALSE),""),
IFERROR(VLOOKUP($M1016,all_tags[style],1,FALSE),""),
IFERROR(VLOOKUP($N1016,all_tags[style],1,FALSE),""),
IFERROR(VLOOKUP($O1016,all_tags[style],1,FALSE),"")
)</f>
        <v/>
      </c>
      <c r="AG1016" s="5" t="str">
        <f>_xlfn.TEXTJOIN("#",TRUE,
IFERROR(VLOOKUP($F1016,all_tags[theme],1,FALSE),""),
IFERROR(VLOOKUP($G1016,all_tags[theme],1,FALSE),""),
IFERROR(VLOOKUP($H1016,all_tags[theme],1,FALSE),""),
IFERROR(VLOOKUP($I1016,all_tags[theme],1,FALSE),""),
IFERROR(VLOOKUP($J1016,all_tags[theme],1,FALSE),""),
IFERROR(VLOOKUP($K1016,all_tags[theme],1,FALSE),""),
IFERROR(VLOOKUP($L1016,all_tags[theme],1,FALSE),""),
IFERROR(VLOOKUP($M1016,all_tags[theme],1,FALSE),""),
IFERROR(VLOOKUP($N1016,all_tags[theme],1,FALSE),""),
IFERROR(VLOOKUP($O1016,all_tags[theme],1,FALSE),"")
)</f>
        <v>data-viz</v>
      </c>
      <c r="AH1016" s="5" t="str">
        <f>_xlfn.TEXTJOIN("#",TRUE,
IFERROR(VLOOKUP($F1016,all_tags[topic],1,FALSE),""),
IFERROR(VLOOKUP($G1016,all_tags[topic],1,FALSE),""),
IFERROR(VLOOKUP($H1016,all_tags[topic],1,FALSE),""),
IFERROR(VLOOKUP($I1016,all_tags[topic],1,FALSE),""),
IFERROR(VLOOKUP($J1016,all_tags[topic],1,FALSE),""),
IFERROR(VLOOKUP($K1016,all_tags[topic],1,FALSE),""),
IFERROR(VLOOKUP($L1016,all_tags[topic],1,FALSE),""),
IFERROR(VLOOKUP($M1016,all_tags[topic],1,FALSE),""),
IFERROR(VLOOKUP($N1016,all_tags[topic],1,FALSE),""),
IFERROR(VLOOKUP($O1016,all_tags[topic],1,FALSE),"")
)</f>
        <v/>
      </c>
      <c r="AI1016" s="5" t="str">
        <f>_xlfn.TEXTJOIN("#",TRUE,
IFERROR(VLOOKUP($F1016,all_tags[area],1,FALSE),""),
IFERROR(VLOOKUP($G1016,all_tags[area],1,FALSE),""),
IFERROR(VLOOKUP($H1016,all_tags[area],1,FALSE),""),
IFERROR(VLOOKUP($I1016,all_tags[area],1,FALSE),""),
IFERROR(VLOOKUP($J1016,all_tags[area],1,FALSE),""),
IFERROR(VLOOKUP($K1016,all_tags[area],1,FALSE),""),
IFERROR(VLOOKUP($L1016,all_tags[area],1,FALSE),""),
IFERROR(VLOOKUP($M1016,all_tags[area],1,FALSE),""),
IFERROR(VLOOKUP($N1016,all_tags[area],1,FALSE),""),
IFERROR(VLOOKUP($O1016,all_tags[area],1,FALSE),"")
)</f>
        <v/>
      </c>
      <c r="AJ1016" s="5" t="str">
        <f>_xlfn.TEXTJOIN("#",TRUE,
IFERROR(VLOOKUP($F1016,all_tags[technology],1,FALSE),""),
IFERROR(VLOOKUP($G1016,all_tags[technology],1,FALSE),""),
IFERROR(VLOOKUP($H1016,all_tags[technology],1,FALSE),""),
IFERROR(VLOOKUP($I1016,all_tags[technology],1,FALSE),""),
IFERROR(VLOOKUP($J1016,all_tags[technology],1,FALSE),""),
IFERROR(VLOOKUP($K1016,all_tags[technology],1,FALSE),""),
IFERROR(VLOOKUP($L1016,all_tags[technology],1,FALSE),""),
IFERROR(VLOOKUP($M1016,all_tags[technology],1,FALSE),""),
IFERROR(VLOOKUP($N1016,all_tags[technology],1,FALSE),""),
IFERROR(VLOOKUP($O1016,all_tags[technology],1,FALSE),"")
)</f>
        <v/>
      </c>
      <c r="AK1016" s="5" t="str">
        <f>_xlfn.TEXTJOIN("#",TRUE,
IFERROR(VLOOKUP($F1016,all_tags[other],1,FALSE),""),
IFERROR(VLOOKUP($G1016,all_tags[other],1,FALSE),""),
IFERROR(VLOOKUP($H1016,all_tags[other],1,FALSE),""),
IFERROR(VLOOKUP($I1016,all_tags[other],1,FALSE),""),
IFERROR(VLOOKUP($J1016,all_tags[other],1,FALSE),""),
IFERROR(VLOOKUP($K1016,all_tags[other],1,FALSE),""),
IFERROR(VLOOKUP($L1016,all_tags[other],1,FALSE),""),
IFERROR(VLOOKUP($M1016,all_tags[other],1,FALSE),""),
IFERROR(VLOOKUP($N1016,all_tags[other],1,FALSE),""),
IFERROR(VLOOKUP($O1016,all_tags[other],1,FALSE),"")
)</f>
        <v/>
      </c>
      <c r="AL1016" t="str">
        <f t="shared" si="15"/>
        <v>book;data-viz</v>
      </c>
    </row>
    <row r="1017" spans="1:38" x14ac:dyDescent="0.25">
      <c r="A1017" t="str">
        <f>source_data[[#This Row],[link_id]]</f>
        <v>L02036</v>
      </c>
      <c r="B1017" t="str">
        <f>source_data[[#This Row],[link]]</f>
        <v>https://visualthinking.psych.northwestern.edu/projects/DeclutterFocus/</v>
      </c>
      <c r="C1017" t="str">
        <f>source_data[[#This Row],[article_title]]</f>
        <v>Visual Thinking Lab: Declutter and Focus: Empirically Evaluating Design Guidelines for Effective Data Communication</v>
      </c>
      <c r="D1017" t="str">
        <f>source_data[[#This Row],[concatenate]]</f>
        <v>research;data-viz</v>
      </c>
      <c r="E1017">
        <f>source_data[[#This Row],[tag_count]]</f>
        <v>3</v>
      </c>
      <c r="F1017" t="str" cm="1">
        <f t="array" ref="F1017:G1017">_xlfn.TEXTSPLIT(Table5[[#This Row],[concatenate]],";")</f>
        <v>research</v>
      </c>
      <c r="G1017" t="str">
        <v>data-viz</v>
      </c>
      <c r="Q1017">
        <f>IF(ISBLANK(F1017),-1,COUNTIF(all_tags[],F1017)-COUNTIF(all_tags[category],F1017))</f>
        <v>1</v>
      </c>
      <c r="R1017">
        <f>IF(ISBLANK(G1017),-1,COUNTIF(all_tags[],G1017)-COUNTIF(all_tags[category],G1017))</f>
        <v>1</v>
      </c>
      <c r="S1017">
        <f>IF(ISBLANK(H1017),-1,COUNTIF(all_tags[],H1017)-COUNTIF(all_tags[category],H1017))</f>
        <v>-1</v>
      </c>
      <c r="T1017">
        <f>IF(ISBLANK(I1017),-1,COUNTIF(all_tags[],I1017)-COUNTIF(all_tags[category],I1017))</f>
        <v>-1</v>
      </c>
      <c r="U1017">
        <f>IF(ISBLANK(J1017),-1,COUNTIF(all_tags[],J1017)-COUNTIF(all_tags[category],J1017))</f>
        <v>-1</v>
      </c>
      <c r="V1017">
        <f>IF(ISBLANK(K1017),-1,COUNTIF(all_tags[],K1017)-COUNTIF(all_tags[category],K1017))</f>
        <v>-1</v>
      </c>
      <c r="W1017">
        <f>IF(ISBLANK(L1017),-1,COUNTIF(all_tags[],L1017)-COUNTIF(all_tags[category],L1017))</f>
        <v>-1</v>
      </c>
      <c r="X1017">
        <f>IF(ISBLANK(M1017),-1,COUNTIF(all_tags[],M1017)-COUNTIF(all_tags[category],M1017))</f>
        <v>-1</v>
      </c>
      <c r="Y1017">
        <f>IF(ISBLANK(N1017),-1,COUNTIF(all_tags[],N1017)-COUNTIF(all_tags[category],N1017))</f>
        <v>-1</v>
      </c>
      <c r="Z1017">
        <f>IF(ISBLANK(O1017),-1,COUNTIF(all_tags[],O1017)-COUNTIF(all_tags[category],O1017))</f>
        <v>-1</v>
      </c>
      <c r="AB1017" t="str">
        <f>Table5[[#This Row],[link_id]]</f>
        <v>L02036</v>
      </c>
      <c r="AC1017" s="5" t="str">
        <f>_xlfn.TEXTJOIN("#",TRUE,
IFERROR(VLOOKUP($F1017,all_tags[format],1,FALSE),""),
IFERROR(VLOOKUP($G1017,all_tags[format],1,FALSE),""),
IFERROR(VLOOKUP($H1017,all_tags[format],1,FALSE),""),
IFERROR(VLOOKUP($I1017,all_tags[format],1,FALSE),""),
IFERROR(VLOOKUP($J1017,all_tags[format],1,FALSE),""),
IFERROR(VLOOKUP($K1017,all_tags[format],1,FALSE),""),
IFERROR(VLOOKUP($L1017,all_tags[format],1,FALSE),""),
IFERROR(VLOOKUP($M1017,all_tags[format],1,FALSE),""),
IFERROR(VLOOKUP($N1017,all_tags[format],1,FALSE),""),
IFERROR(VLOOKUP($O1017,all_tags[format],1,FALSE),"")
)</f>
        <v/>
      </c>
      <c r="AD1017" s="5" t="str">
        <f>_xlfn.TEXTJOIN("#",TRUE,
IFERROR(VLOOKUP($F1017,all_tags[type],1,FALSE),""),
IFERROR(VLOOKUP($G1017,all_tags[type],1,FALSE),""),
IFERROR(VLOOKUP($H1017,all_tags[type],1,FALSE),""),
IFERROR(VLOOKUP($I1017,all_tags[type],1,FALSE),""),
IFERROR(VLOOKUP($J1017,all_tags[type],1,FALSE),""),
IFERROR(VLOOKUP($K1017,all_tags[type],1,FALSE),""),
IFERROR(VLOOKUP($L1017,all_tags[type],1,FALSE),""),
IFERROR(VLOOKUP($M1017,all_tags[type],1,FALSE),""),
IFERROR(VLOOKUP($N1017,all_tags[type],1,FALSE),""),
IFERROR(VLOOKUP($O1017,all_tags[type],1,FALSE),"")
)</f>
        <v>research</v>
      </c>
      <c r="AE1017" s="5" t="str">
        <f>_xlfn.TEXTJOIN("#",TRUE,
IFERROR(VLOOKUP($F1017,all_tags[level],1,FALSE),""),
IFERROR(VLOOKUP($G1017,all_tags[level],1,FALSE),""),
IFERROR(VLOOKUP($H1017,all_tags[level],1,FALSE),""),
IFERROR(VLOOKUP($I1017,all_tags[level],1,FALSE),""),
IFERROR(VLOOKUP($J1017,all_tags[level],1,FALSE),""),
IFERROR(VLOOKUP($K1017,all_tags[level],1,FALSE),""),
IFERROR(VLOOKUP($L1017,all_tags[level],1,FALSE),""),
IFERROR(VLOOKUP($M1017,all_tags[level],1,FALSE),""),
IFERROR(VLOOKUP($N1017,all_tags[level],1,FALSE),""),
IFERROR(VLOOKUP($O1017,all_tags[level],1,FALSE),"")
)</f>
        <v/>
      </c>
      <c r="AF1017" s="5" t="str">
        <f>_xlfn.TEXTJOIN("#",TRUE,
IFERROR(VLOOKUP($F1017,all_tags[style],1,FALSE),""),
IFERROR(VLOOKUP($G1017,all_tags[style],1,FALSE),""),
IFERROR(VLOOKUP($H1017,all_tags[style],1,FALSE),""),
IFERROR(VLOOKUP($I1017,all_tags[style],1,FALSE),""),
IFERROR(VLOOKUP($J1017,all_tags[style],1,FALSE),""),
IFERROR(VLOOKUP($K1017,all_tags[style],1,FALSE),""),
IFERROR(VLOOKUP($L1017,all_tags[style],1,FALSE),""),
IFERROR(VLOOKUP($M1017,all_tags[style],1,FALSE),""),
IFERROR(VLOOKUP($N1017,all_tags[style],1,FALSE),""),
IFERROR(VLOOKUP($O1017,all_tags[style],1,FALSE),"")
)</f>
        <v/>
      </c>
      <c r="AG1017" s="5" t="str">
        <f>_xlfn.TEXTJOIN("#",TRUE,
IFERROR(VLOOKUP($F1017,all_tags[theme],1,FALSE),""),
IFERROR(VLOOKUP($G1017,all_tags[theme],1,FALSE),""),
IFERROR(VLOOKUP($H1017,all_tags[theme],1,FALSE),""),
IFERROR(VLOOKUP($I1017,all_tags[theme],1,FALSE),""),
IFERROR(VLOOKUP($J1017,all_tags[theme],1,FALSE),""),
IFERROR(VLOOKUP($K1017,all_tags[theme],1,FALSE),""),
IFERROR(VLOOKUP($L1017,all_tags[theme],1,FALSE),""),
IFERROR(VLOOKUP($M1017,all_tags[theme],1,FALSE),""),
IFERROR(VLOOKUP($N1017,all_tags[theme],1,FALSE),""),
IFERROR(VLOOKUP($O1017,all_tags[theme],1,FALSE),"")
)</f>
        <v>data-viz</v>
      </c>
      <c r="AH1017" s="5" t="str">
        <f>_xlfn.TEXTJOIN("#",TRUE,
IFERROR(VLOOKUP($F1017,all_tags[topic],1,FALSE),""),
IFERROR(VLOOKUP($G1017,all_tags[topic],1,FALSE),""),
IFERROR(VLOOKUP($H1017,all_tags[topic],1,FALSE),""),
IFERROR(VLOOKUP($I1017,all_tags[topic],1,FALSE),""),
IFERROR(VLOOKUP($J1017,all_tags[topic],1,FALSE),""),
IFERROR(VLOOKUP($K1017,all_tags[topic],1,FALSE),""),
IFERROR(VLOOKUP($L1017,all_tags[topic],1,FALSE),""),
IFERROR(VLOOKUP($M1017,all_tags[topic],1,FALSE),""),
IFERROR(VLOOKUP($N1017,all_tags[topic],1,FALSE),""),
IFERROR(VLOOKUP($O1017,all_tags[topic],1,FALSE),"")
)</f>
        <v/>
      </c>
      <c r="AI1017" s="5" t="str">
        <f>_xlfn.TEXTJOIN("#",TRUE,
IFERROR(VLOOKUP($F1017,all_tags[area],1,FALSE),""),
IFERROR(VLOOKUP($G1017,all_tags[area],1,FALSE),""),
IFERROR(VLOOKUP($H1017,all_tags[area],1,FALSE),""),
IFERROR(VLOOKUP($I1017,all_tags[area],1,FALSE),""),
IFERROR(VLOOKUP($J1017,all_tags[area],1,FALSE),""),
IFERROR(VLOOKUP($K1017,all_tags[area],1,FALSE),""),
IFERROR(VLOOKUP($L1017,all_tags[area],1,FALSE),""),
IFERROR(VLOOKUP($M1017,all_tags[area],1,FALSE),""),
IFERROR(VLOOKUP($N1017,all_tags[area],1,FALSE),""),
IFERROR(VLOOKUP($O1017,all_tags[area],1,FALSE),"")
)</f>
        <v/>
      </c>
      <c r="AJ1017" s="5" t="str">
        <f>_xlfn.TEXTJOIN("#",TRUE,
IFERROR(VLOOKUP($F1017,all_tags[technology],1,FALSE),""),
IFERROR(VLOOKUP($G1017,all_tags[technology],1,FALSE),""),
IFERROR(VLOOKUP($H1017,all_tags[technology],1,FALSE),""),
IFERROR(VLOOKUP($I1017,all_tags[technology],1,FALSE),""),
IFERROR(VLOOKUP($J1017,all_tags[technology],1,FALSE),""),
IFERROR(VLOOKUP($K1017,all_tags[technology],1,FALSE),""),
IFERROR(VLOOKUP($L1017,all_tags[technology],1,FALSE),""),
IFERROR(VLOOKUP($M1017,all_tags[technology],1,FALSE),""),
IFERROR(VLOOKUP($N1017,all_tags[technology],1,FALSE),""),
IFERROR(VLOOKUP($O1017,all_tags[technology],1,FALSE),"")
)</f>
        <v/>
      </c>
      <c r="AK1017" s="5" t="str">
        <f>_xlfn.TEXTJOIN("#",TRUE,
IFERROR(VLOOKUP($F1017,all_tags[other],1,FALSE),""),
IFERROR(VLOOKUP($G1017,all_tags[other],1,FALSE),""),
IFERROR(VLOOKUP($H1017,all_tags[other],1,FALSE),""),
IFERROR(VLOOKUP($I1017,all_tags[other],1,FALSE),""),
IFERROR(VLOOKUP($J1017,all_tags[other],1,FALSE),""),
IFERROR(VLOOKUP($K1017,all_tags[other],1,FALSE),""),
IFERROR(VLOOKUP($L1017,all_tags[other],1,FALSE),""),
IFERROR(VLOOKUP($M1017,all_tags[other],1,FALSE),""),
IFERROR(VLOOKUP($N1017,all_tags[other],1,FALSE),""),
IFERROR(VLOOKUP($O1017,all_tags[other],1,FALSE),"")
)</f>
        <v/>
      </c>
      <c r="AL1017" t="str">
        <f t="shared" si="15"/>
        <v>research;data-viz</v>
      </c>
    </row>
    <row r="1018" spans="1:38" x14ac:dyDescent="0.25">
      <c r="A1018" t="str">
        <f>source_data[[#This Row],[link_id]]</f>
        <v>L02037</v>
      </c>
      <c r="B1018" t="str">
        <f>source_data[[#This Row],[link]]</f>
        <v>https://www.tensorflow.org/addons/api_docs/python/tfa/optimizers/MultiOptimizer</v>
      </c>
      <c r="C1018" t="str">
        <f>source_data[[#This Row],[article_title]]</f>
        <v>tfa.optimizers.MultiOptimizer</v>
      </c>
      <c r="D1018" t="str">
        <f>source_data[[#This Row],[concatenate]]</f>
        <v>docs;tool;ml</v>
      </c>
      <c r="E1018">
        <f>source_data[[#This Row],[tag_count]]</f>
        <v>4</v>
      </c>
      <c r="F1018" t="str" cm="1">
        <f t="array" ref="F1018:H1018">_xlfn.TEXTSPLIT(Table5[[#This Row],[concatenate]],";")</f>
        <v>docs</v>
      </c>
      <c r="G1018" t="str">
        <v>tool</v>
      </c>
      <c r="H1018" t="str">
        <v>ml</v>
      </c>
      <c r="Q1018">
        <f>IF(ISBLANK(F1018),-1,COUNTIF(all_tags[],F1018)-COUNTIF(all_tags[category],F1018))</f>
        <v>1</v>
      </c>
      <c r="R1018">
        <f>IF(ISBLANK(G1018),-1,COUNTIF(all_tags[],G1018)-COUNTIF(all_tags[category],G1018))</f>
        <v>1</v>
      </c>
      <c r="S1018">
        <f>IF(ISBLANK(H1018),-1,COUNTIF(all_tags[],H1018)-COUNTIF(all_tags[category],H1018))</f>
        <v>1</v>
      </c>
      <c r="T1018">
        <f>IF(ISBLANK(I1018),-1,COUNTIF(all_tags[],I1018)-COUNTIF(all_tags[category],I1018))</f>
        <v>-1</v>
      </c>
      <c r="U1018">
        <f>IF(ISBLANK(J1018),-1,COUNTIF(all_tags[],J1018)-COUNTIF(all_tags[category],J1018))</f>
        <v>-1</v>
      </c>
      <c r="V1018">
        <f>IF(ISBLANK(K1018),-1,COUNTIF(all_tags[],K1018)-COUNTIF(all_tags[category],K1018))</f>
        <v>-1</v>
      </c>
      <c r="W1018">
        <f>IF(ISBLANK(L1018),-1,COUNTIF(all_tags[],L1018)-COUNTIF(all_tags[category],L1018))</f>
        <v>-1</v>
      </c>
      <c r="X1018">
        <f>IF(ISBLANK(M1018),-1,COUNTIF(all_tags[],M1018)-COUNTIF(all_tags[category],M1018))</f>
        <v>-1</v>
      </c>
      <c r="Y1018">
        <f>IF(ISBLANK(N1018),-1,COUNTIF(all_tags[],N1018)-COUNTIF(all_tags[category],N1018))</f>
        <v>-1</v>
      </c>
      <c r="Z1018">
        <f>IF(ISBLANK(O1018),-1,COUNTIF(all_tags[],O1018)-COUNTIF(all_tags[category],O1018))</f>
        <v>-1</v>
      </c>
      <c r="AB1018" t="str">
        <f>Table5[[#This Row],[link_id]]</f>
        <v>L02037</v>
      </c>
      <c r="AC1018" s="5" t="str">
        <f>_xlfn.TEXTJOIN("#",TRUE,
IFERROR(VLOOKUP($F1018,all_tags[format],1,FALSE),""),
IFERROR(VLOOKUP($G1018,all_tags[format],1,FALSE),""),
IFERROR(VLOOKUP($H1018,all_tags[format],1,FALSE),""),
IFERROR(VLOOKUP($I1018,all_tags[format],1,FALSE),""),
IFERROR(VLOOKUP($J1018,all_tags[format],1,FALSE),""),
IFERROR(VLOOKUP($K1018,all_tags[format],1,FALSE),""),
IFERROR(VLOOKUP($L1018,all_tags[format],1,FALSE),""),
IFERROR(VLOOKUP($M1018,all_tags[format],1,FALSE),""),
IFERROR(VLOOKUP($N1018,all_tags[format],1,FALSE),""),
IFERROR(VLOOKUP($O1018,all_tags[format],1,FALSE),"")
)</f>
        <v/>
      </c>
      <c r="AD1018" s="5" t="str">
        <f>_xlfn.TEXTJOIN("#",TRUE,
IFERROR(VLOOKUP($F1018,all_tags[type],1,FALSE),""),
IFERROR(VLOOKUP($G1018,all_tags[type],1,FALSE),""),
IFERROR(VLOOKUP($H1018,all_tags[type],1,FALSE),""),
IFERROR(VLOOKUP($I1018,all_tags[type],1,FALSE),""),
IFERROR(VLOOKUP($J1018,all_tags[type],1,FALSE),""),
IFERROR(VLOOKUP($K1018,all_tags[type],1,FALSE),""),
IFERROR(VLOOKUP($L1018,all_tags[type],1,FALSE),""),
IFERROR(VLOOKUP($M1018,all_tags[type],1,FALSE),""),
IFERROR(VLOOKUP($N1018,all_tags[type],1,FALSE),""),
IFERROR(VLOOKUP($O1018,all_tags[type],1,FALSE),"")
)</f>
        <v>docs</v>
      </c>
      <c r="AE1018" s="5" t="str">
        <f>_xlfn.TEXTJOIN("#",TRUE,
IFERROR(VLOOKUP($F1018,all_tags[level],1,FALSE),""),
IFERROR(VLOOKUP($G1018,all_tags[level],1,FALSE),""),
IFERROR(VLOOKUP($H1018,all_tags[level],1,FALSE),""),
IFERROR(VLOOKUP($I1018,all_tags[level],1,FALSE),""),
IFERROR(VLOOKUP($J1018,all_tags[level],1,FALSE),""),
IFERROR(VLOOKUP($K1018,all_tags[level],1,FALSE),""),
IFERROR(VLOOKUP($L1018,all_tags[level],1,FALSE),""),
IFERROR(VLOOKUP($M1018,all_tags[level],1,FALSE),""),
IFERROR(VLOOKUP($N1018,all_tags[level],1,FALSE),""),
IFERROR(VLOOKUP($O1018,all_tags[level],1,FALSE),"")
)</f>
        <v/>
      </c>
      <c r="AF1018" s="5" t="str">
        <f>_xlfn.TEXTJOIN("#",TRUE,
IFERROR(VLOOKUP($F1018,all_tags[style],1,FALSE),""),
IFERROR(VLOOKUP($G1018,all_tags[style],1,FALSE),""),
IFERROR(VLOOKUP($H1018,all_tags[style],1,FALSE),""),
IFERROR(VLOOKUP($I1018,all_tags[style],1,FALSE),""),
IFERROR(VLOOKUP($J1018,all_tags[style],1,FALSE),""),
IFERROR(VLOOKUP($K1018,all_tags[style],1,FALSE),""),
IFERROR(VLOOKUP($L1018,all_tags[style],1,FALSE),""),
IFERROR(VLOOKUP($M1018,all_tags[style],1,FALSE),""),
IFERROR(VLOOKUP($N1018,all_tags[style],1,FALSE),""),
IFERROR(VLOOKUP($O1018,all_tags[style],1,FALSE),"")
)</f>
        <v/>
      </c>
      <c r="AG1018" s="5" t="str">
        <f>_xlfn.TEXTJOIN("#",TRUE,
IFERROR(VLOOKUP($F1018,all_tags[theme],1,FALSE),""),
IFERROR(VLOOKUP($G1018,all_tags[theme],1,FALSE),""),
IFERROR(VLOOKUP($H1018,all_tags[theme],1,FALSE),""),
IFERROR(VLOOKUP($I1018,all_tags[theme],1,FALSE),""),
IFERROR(VLOOKUP($J1018,all_tags[theme],1,FALSE),""),
IFERROR(VLOOKUP($K1018,all_tags[theme],1,FALSE),""),
IFERROR(VLOOKUP($L1018,all_tags[theme],1,FALSE),""),
IFERROR(VLOOKUP($M1018,all_tags[theme],1,FALSE),""),
IFERROR(VLOOKUP($N1018,all_tags[theme],1,FALSE),""),
IFERROR(VLOOKUP($O1018,all_tags[theme],1,FALSE),"")
)</f>
        <v/>
      </c>
      <c r="AH1018" s="5" t="str">
        <f>_xlfn.TEXTJOIN("#",TRUE,
IFERROR(VLOOKUP($F1018,all_tags[topic],1,FALSE),""),
IFERROR(VLOOKUP($G1018,all_tags[topic],1,FALSE),""),
IFERROR(VLOOKUP($H1018,all_tags[topic],1,FALSE),""),
IFERROR(VLOOKUP($I1018,all_tags[topic],1,FALSE),""),
IFERROR(VLOOKUP($J1018,all_tags[topic],1,FALSE),""),
IFERROR(VLOOKUP($K1018,all_tags[topic],1,FALSE),""),
IFERROR(VLOOKUP($L1018,all_tags[topic],1,FALSE),""),
IFERROR(VLOOKUP($M1018,all_tags[topic],1,FALSE),""),
IFERROR(VLOOKUP($N1018,all_tags[topic],1,FALSE),""),
IFERROR(VLOOKUP($O1018,all_tags[topic],1,FALSE),"")
)</f>
        <v>tool</v>
      </c>
      <c r="AI1018" s="5" t="str">
        <f>_xlfn.TEXTJOIN("#",TRUE,
IFERROR(VLOOKUP($F1018,all_tags[area],1,FALSE),""),
IFERROR(VLOOKUP($G1018,all_tags[area],1,FALSE),""),
IFERROR(VLOOKUP($H1018,all_tags[area],1,FALSE),""),
IFERROR(VLOOKUP($I1018,all_tags[area],1,FALSE),""),
IFERROR(VLOOKUP($J1018,all_tags[area],1,FALSE),""),
IFERROR(VLOOKUP($K1018,all_tags[area],1,FALSE),""),
IFERROR(VLOOKUP($L1018,all_tags[area],1,FALSE),""),
IFERROR(VLOOKUP($M1018,all_tags[area],1,FALSE),""),
IFERROR(VLOOKUP($N1018,all_tags[area],1,FALSE),""),
IFERROR(VLOOKUP($O1018,all_tags[area],1,FALSE),"")
)</f>
        <v>ml</v>
      </c>
      <c r="AJ1018" s="5" t="str">
        <f>_xlfn.TEXTJOIN("#",TRUE,
IFERROR(VLOOKUP($F1018,all_tags[technology],1,FALSE),""),
IFERROR(VLOOKUP($G1018,all_tags[technology],1,FALSE),""),
IFERROR(VLOOKUP($H1018,all_tags[technology],1,FALSE),""),
IFERROR(VLOOKUP($I1018,all_tags[technology],1,FALSE),""),
IFERROR(VLOOKUP($J1018,all_tags[technology],1,FALSE),""),
IFERROR(VLOOKUP($K1018,all_tags[technology],1,FALSE),""),
IFERROR(VLOOKUP($L1018,all_tags[technology],1,FALSE),""),
IFERROR(VLOOKUP($M1018,all_tags[technology],1,FALSE),""),
IFERROR(VLOOKUP($N1018,all_tags[technology],1,FALSE),""),
IFERROR(VLOOKUP($O1018,all_tags[technology],1,FALSE),"")
)</f>
        <v/>
      </c>
      <c r="AK1018" s="5" t="str">
        <f>_xlfn.TEXTJOIN("#",TRUE,
IFERROR(VLOOKUP($F1018,all_tags[other],1,FALSE),""),
IFERROR(VLOOKUP($G1018,all_tags[other],1,FALSE),""),
IFERROR(VLOOKUP($H1018,all_tags[other],1,FALSE),""),
IFERROR(VLOOKUP($I1018,all_tags[other],1,FALSE),""),
IFERROR(VLOOKUP($J1018,all_tags[other],1,FALSE),""),
IFERROR(VLOOKUP($K1018,all_tags[other],1,FALSE),""),
IFERROR(VLOOKUP($L1018,all_tags[other],1,FALSE),""),
IFERROR(VLOOKUP($M1018,all_tags[other],1,FALSE),""),
IFERROR(VLOOKUP($N1018,all_tags[other],1,FALSE),""),
IFERROR(VLOOKUP($O1018,all_tags[other],1,FALSE),"")
)</f>
        <v/>
      </c>
      <c r="AL1018" t="str">
        <f t="shared" si="15"/>
        <v>docs;tool;ml</v>
      </c>
    </row>
    <row r="1019" spans="1:38" x14ac:dyDescent="0.25">
      <c r="A1019" t="str">
        <f>source_data[[#This Row],[link_id]]</f>
        <v>L02038</v>
      </c>
      <c r="B1019" t="str">
        <f>source_data[[#This Row],[link]]</f>
        <v>https://data.europa.eu/en/academy/data-visualisation</v>
      </c>
      <c r="C1019" t="str">
        <f>source_data[[#This Row],[article_title]]</f>
        <v>Introducing data visualisation</v>
      </c>
      <c r="D1019" t="str">
        <f>source_data[[#This Row],[concatenate]]</f>
        <v>course;video;data-viz</v>
      </c>
      <c r="E1019">
        <f>source_data[[#This Row],[tag_count]]</f>
        <v>3</v>
      </c>
      <c r="F1019" t="str" cm="1">
        <f t="array" ref="F1019:H1019">_xlfn.TEXTSPLIT(Table5[[#This Row],[concatenate]],";")</f>
        <v>course</v>
      </c>
      <c r="G1019" t="str">
        <v>video</v>
      </c>
      <c r="H1019" t="str">
        <v>data-viz</v>
      </c>
      <c r="Q1019">
        <f>IF(ISBLANK(F1019),-1,COUNTIF(all_tags[],F1019)-COUNTIF(all_tags[category],F1019))</f>
        <v>1</v>
      </c>
      <c r="R1019">
        <f>IF(ISBLANK(G1019),-1,COUNTIF(all_tags[],G1019)-COUNTIF(all_tags[category],G1019))</f>
        <v>1</v>
      </c>
      <c r="S1019">
        <f>IF(ISBLANK(H1019),-1,COUNTIF(all_tags[],H1019)-COUNTIF(all_tags[category],H1019))</f>
        <v>1</v>
      </c>
      <c r="T1019">
        <f>IF(ISBLANK(I1019),-1,COUNTIF(all_tags[],I1019)-COUNTIF(all_tags[category],I1019))</f>
        <v>-1</v>
      </c>
      <c r="U1019">
        <f>IF(ISBLANK(J1019),-1,COUNTIF(all_tags[],J1019)-COUNTIF(all_tags[category],J1019))</f>
        <v>-1</v>
      </c>
      <c r="V1019">
        <f>IF(ISBLANK(K1019),-1,COUNTIF(all_tags[],K1019)-COUNTIF(all_tags[category],K1019))</f>
        <v>-1</v>
      </c>
      <c r="W1019">
        <f>IF(ISBLANK(L1019),-1,COUNTIF(all_tags[],L1019)-COUNTIF(all_tags[category],L1019))</f>
        <v>-1</v>
      </c>
      <c r="X1019">
        <f>IF(ISBLANK(M1019),-1,COUNTIF(all_tags[],M1019)-COUNTIF(all_tags[category],M1019))</f>
        <v>-1</v>
      </c>
      <c r="Y1019">
        <f>IF(ISBLANK(N1019),-1,COUNTIF(all_tags[],N1019)-COUNTIF(all_tags[category],N1019))</f>
        <v>-1</v>
      </c>
      <c r="Z1019">
        <f>IF(ISBLANK(O1019),-1,COUNTIF(all_tags[],O1019)-COUNTIF(all_tags[category],O1019))</f>
        <v>-1</v>
      </c>
      <c r="AB1019" t="str">
        <f>Table5[[#This Row],[link_id]]</f>
        <v>L02038</v>
      </c>
      <c r="AC1019" s="5" t="str">
        <f>_xlfn.TEXTJOIN("#",TRUE,
IFERROR(VLOOKUP($F1019,all_tags[format],1,FALSE),""),
IFERROR(VLOOKUP($G1019,all_tags[format],1,FALSE),""),
IFERROR(VLOOKUP($H1019,all_tags[format],1,FALSE),""),
IFERROR(VLOOKUP($I1019,all_tags[format],1,FALSE),""),
IFERROR(VLOOKUP($J1019,all_tags[format],1,FALSE),""),
IFERROR(VLOOKUP($K1019,all_tags[format],1,FALSE),""),
IFERROR(VLOOKUP($L1019,all_tags[format],1,FALSE),""),
IFERROR(VLOOKUP($M1019,all_tags[format],1,FALSE),""),
IFERROR(VLOOKUP($N1019,all_tags[format],1,FALSE),""),
IFERROR(VLOOKUP($O1019,all_tags[format],1,FALSE),"")
)</f>
        <v>course#video</v>
      </c>
      <c r="AD1019" s="5" t="str">
        <f>_xlfn.TEXTJOIN("#",TRUE,
IFERROR(VLOOKUP($F1019,all_tags[type],1,FALSE),""),
IFERROR(VLOOKUP($G1019,all_tags[type],1,FALSE),""),
IFERROR(VLOOKUP($H1019,all_tags[type],1,FALSE),""),
IFERROR(VLOOKUP($I1019,all_tags[type],1,FALSE),""),
IFERROR(VLOOKUP($J1019,all_tags[type],1,FALSE),""),
IFERROR(VLOOKUP($K1019,all_tags[type],1,FALSE),""),
IFERROR(VLOOKUP($L1019,all_tags[type],1,FALSE),""),
IFERROR(VLOOKUP($M1019,all_tags[type],1,FALSE),""),
IFERROR(VLOOKUP($N1019,all_tags[type],1,FALSE),""),
IFERROR(VLOOKUP($O1019,all_tags[type],1,FALSE),"")
)</f>
        <v/>
      </c>
      <c r="AE1019" s="5" t="str">
        <f>_xlfn.TEXTJOIN("#",TRUE,
IFERROR(VLOOKUP($F1019,all_tags[level],1,FALSE),""),
IFERROR(VLOOKUP($G1019,all_tags[level],1,FALSE),""),
IFERROR(VLOOKUP($H1019,all_tags[level],1,FALSE),""),
IFERROR(VLOOKUP($I1019,all_tags[level],1,FALSE),""),
IFERROR(VLOOKUP($J1019,all_tags[level],1,FALSE),""),
IFERROR(VLOOKUP($K1019,all_tags[level],1,FALSE),""),
IFERROR(VLOOKUP($L1019,all_tags[level],1,FALSE),""),
IFERROR(VLOOKUP($M1019,all_tags[level],1,FALSE),""),
IFERROR(VLOOKUP($N1019,all_tags[level],1,FALSE),""),
IFERROR(VLOOKUP($O1019,all_tags[level],1,FALSE),"")
)</f>
        <v/>
      </c>
      <c r="AF1019" s="5" t="str">
        <f>_xlfn.TEXTJOIN("#",TRUE,
IFERROR(VLOOKUP($F1019,all_tags[style],1,FALSE),""),
IFERROR(VLOOKUP($G1019,all_tags[style],1,FALSE),""),
IFERROR(VLOOKUP($H1019,all_tags[style],1,FALSE),""),
IFERROR(VLOOKUP($I1019,all_tags[style],1,FALSE),""),
IFERROR(VLOOKUP($J1019,all_tags[style],1,FALSE),""),
IFERROR(VLOOKUP($K1019,all_tags[style],1,FALSE),""),
IFERROR(VLOOKUP($L1019,all_tags[style],1,FALSE),""),
IFERROR(VLOOKUP($M1019,all_tags[style],1,FALSE),""),
IFERROR(VLOOKUP($N1019,all_tags[style],1,FALSE),""),
IFERROR(VLOOKUP($O1019,all_tags[style],1,FALSE),"")
)</f>
        <v/>
      </c>
      <c r="AG1019" s="5" t="str">
        <f>_xlfn.TEXTJOIN("#",TRUE,
IFERROR(VLOOKUP($F1019,all_tags[theme],1,FALSE),""),
IFERROR(VLOOKUP($G1019,all_tags[theme],1,FALSE),""),
IFERROR(VLOOKUP($H1019,all_tags[theme],1,FALSE),""),
IFERROR(VLOOKUP($I1019,all_tags[theme],1,FALSE),""),
IFERROR(VLOOKUP($J1019,all_tags[theme],1,FALSE),""),
IFERROR(VLOOKUP($K1019,all_tags[theme],1,FALSE),""),
IFERROR(VLOOKUP($L1019,all_tags[theme],1,FALSE),""),
IFERROR(VLOOKUP($M1019,all_tags[theme],1,FALSE),""),
IFERROR(VLOOKUP($N1019,all_tags[theme],1,FALSE),""),
IFERROR(VLOOKUP($O1019,all_tags[theme],1,FALSE),"")
)</f>
        <v>data-viz</v>
      </c>
      <c r="AH1019" s="5" t="str">
        <f>_xlfn.TEXTJOIN("#",TRUE,
IFERROR(VLOOKUP($F1019,all_tags[topic],1,FALSE),""),
IFERROR(VLOOKUP($G1019,all_tags[topic],1,FALSE),""),
IFERROR(VLOOKUP($H1019,all_tags[topic],1,FALSE),""),
IFERROR(VLOOKUP($I1019,all_tags[topic],1,FALSE),""),
IFERROR(VLOOKUP($J1019,all_tags[topic],1,FALSE),""),
IFERROR(VLOOKUP($K1019,all_tags[topic],1,FALSE),""),
IFERROR(VLOOKUP($L1019,all_tags[topic],1,FALSE),""),
IFERROR(VLOOKUP($M1019,all_tags[topic],1,FALSE),""),
IFERROR(VLOOKUP($N1019,all_tags[topic],1,FALSE),""),
IFERROR(VLOOKUP($O1019,all_tags[topic],1,FALSE),"")
)</f>
        <v/>
      </c>
      <c r="AI1019" s="5" t="str">
        <f>_xlfn.TEXTJOIN("#",TRUE,
IFERROR(VLOOKUP($F1019,all_tags[area],1,FALSE),""),
IFERROR(VLOOKUP($G1019,all_tags[area],1,FALSE),""),
IFERROR(VLOOKUP($H1019,all_tags[area],1,FALSE),""),
IFERROR(VLOOKUP($I1019,all_tags[area],1,FALSE),""),
IFERROR(VLOOKUP($J1019,all_tags[area],1,FALSE),""),
IFERROR(VLOOKUP($K1019,all_tags[area],1,FALSE),""),
IFERROR(VLOOKUP($L1019,all_tags[area],1,FALSE),""),
IFERROR(VLOOKUP($M1019,all_tags[area],1,FALSE),""),
IFERROR(VLOOKUP($N1019,all_tags[area],1,FALSE),""),
IFERROR(VLOOKUP($O1019,all_tags[area],1,FALSE),"")
)</f>
        <v/>
      </c>
      <c r="AJ1019" s="5" t="str">
        <f>_xlfn.TEXTJOIN("#",TRUE,
IFERROR(VLOOKUP($F1019,all_tags[technology],1,FALSE),""),
IFERROR(VLOOKUP($G1019,all_tags[technology],1,FALSE),""),
IFERROR(VLOOKUP($H1019,all_tags[technology],1,FALSE),""),
IFERROR(VLOOKUP($I1019,all_tags[technology],1,FALSE),""),
IFERROR(VLOOKUP($J1019,all_tags[technology],1,FALSE),""),
IFERROR(VLOOKUP($K1019,all_tags[technology],1,FALSE),""),
IFERROR(VLOOKUP($L1019,all_tags[technology],1,FALSE),""),
IFERROR(VLOOKUP($M1019,all_tags[technology],1,FALSE),""),
IFERROR(VLOOKUP($N1019,all_tags[technology],1,FALSE),""),
IFERROR(VLOOKUP($O1019,all_tags[technology],1,FALSE),"")
)</f>
        <v/>
      </c>
      <c r="AK1019" s="5" t="str">
        <f>_xlfn.TEXTJOIN("#",TRUE,
IFERROR(VLOOKUP($F1019,all_tags[other],1,FALSE),""),
IFERROR(VLOOKUP($G1019,all_tags[other],1,FALSE),""),
IFERROR(VLOOKUP($H1019,all_tags[other],1,FALSE),""),
IFERROR(VLOOKUP($I1019,all_tags[other],1,FALSE),""),
IFERROR(VLOOKUP($J1019,all_tags[other],1,FALSE),""),
IFERROR(VLOOKUP($K1019,all_tags[other],1,FALSE),""),
IFERROR(VLOOKUP($L1019,all_tags[other],1,FALSE),""),
IFERROR(VLOOKUP($M1019,all_tags[other],1,FALSE),""),
IFERROR(VLOOKUP($N1019,all_tags[other],1,FALSE),""),
IFERROR(VLOOKUP($O1019,all_tags[other],1,FALSE),"")
)</f>
        <v/>
      </c>
      <c r="AL1019" t="str">
        <f t="shared" si="15"/>
        <v>course;video;data-viz</v>
      </c>
    </row>
    <row r="1020" spans="1:38" x14ac:dyDescent="0.25">
      <c r="A1020" t="str">
        <f>source_data[[#This Row],[link_id]]</f>
        <v>L02042</v>
      </c>
      <c r="B1020" t="str">
        <f>source_data[[#This Row],[link]]</f>
        <v>https://somethingaboutmaps.wordpress.com/2017/11/16/creating-shaded-relief-in-blender/</v>
      </c>
      <c r="C1020" t="str">
        <f>source_data[[#This Row],[article_title]]</f>
        <v>Creating Shaded Relief in Blender</v>
      </c>
      <c r="D1020" t="str">
        <f>source_data[[#This Row],[concatenate]]</f>
        <v>tutorial;geospatial;3d</v>
      </c>
      <c r="E1020">
        <f>source_data[[#This Row],[tag_count]]</f>
        <v>3</v>
      </c>
      <c r="F1020" t="str" cm="1">
        <f t="array" ref="F1020:H1020">_xlfn.TEXTSPLIT(Table5[[#This Row],[concatenate]],";")</f>
        <v>tutorial</v>
      </c>
      <c r="G1020" t="str">
        <v>geospatial</v>
      </c>
      <c r="H1020" t="str">
        <v>3d</v>
      </c>
      <c r="Q1020">
        <f>IF(ISBLANK(F1020),-1,COUNTIF(all_tags[],F1020)-COUNTIF(all_tags[category],F1020))</f>
        <v>1</v>
      </c>
      <c r="R1020">
        <f>IF(ISBLANK(G1020),-1,COUNTIF(all_tags[],G1020)-COUNTIF(all_tags[category],G1020))</f>
        <v>1</v>
      </c>
      <c r="S1020">
        <f>IF(ISBLANK(H1020),-1,COUNTIF(all_tags[],H1020)-COUNTIF(all_tags[category],H1020))</f>
        <v>1</v>
      </c>
      <c r="T1020">
        <f>IF(ISBLANK(I1020),-1,COUNTIF(all_tags[],I1020)-COUNTIF(all_tags[category],I1020))</f>
        <v>-1</v>
      </c>
      <c r="U1020">
        <f>IF(ISBLANK(J1020),-1,COUNTIF(all_tags[],J1020)-COUNTIF(all_tags[category],J1020))</f>
        <v>-1</v>
      </c>
      <c r="V1020">
        <f>IF(ISBLANK(K1020),-1,COUNTIF(all_tags[],K1020)-COUNTIF(all_tags[category],K1020))</f>
        <v>-1</v>
      </c>
      <c r="W1020">
        <f>IF(ISBLANK(L1020),-1,COUNTIF(all_tags[],L1020)-COUNTIF(all_tags[category],L1020))</f>
        <v>-1</v>
      </c>
      <c r="X1020">
        <f>IF(ISBLANK(M1020),-1,COUNTIF(all_tags[],M1020)-COUNTIF(all_tags[category],M1020))</f>
        <v>-1</v>
      </c>
      <c r="Y1020">
        <f>IF(ISBLANK(N1020),-1,COUNTIF(all_tags[],N1020)-COUNTIF(all_tags[category],N1020))</f>
        <v>-1</v>
      </c>
      <c r="Z1020">
        <f>IF(ISBLANK(O1020),-1,COUNTIF(all_tags[],O1020)-COUNTIF(all_tags[category],O1020))</f>
        <v>-1</v>
      </c>
      <c r="AB1020" t="str">
        <f>Table5[[#This Row],[link_id]]</f>
        <v>L02042</v>
      </c>
      <c r="AC1020" s="5" t="str">
        <f>_xlfn.TEXTJOIN("#",TRUE,
IFERROR(VLOOKUP($F1020,all_tags[format],1,FALSE),""),
IFERROR(VLOOKUP($G1020,all_tags[format],1,FALSE),""),
IFERROR(VLOOKUP($H1020,all_tags[format],1,FALSE),""),
IFERROR(VLOOKUP($I1020,all_tags[format],1,FALSE),""),
IFERROR(VLOOKUP($J1020,all_tags[format],1,FALSE),""),
IFERROR(VLOOKUP($K1020,all_tags[format],1,FALSE),""),
IFERROR(VLOOKUP($L1020,all_tags[format],1,FALSE),""),
IFERROR(VLOOKUP($M1020,all_tags[format],1,FALSE),""),
IFERROR(VLOOKUP($N1020,all_tags[format],1,FALSE),""),
IFERROR(VLOOKUP($O1020,all_tags[format],1,FALSE),"")
)</f>
        <v/>
      </c>
      <c r="AD1020" s="5" t="str">
        <f>_xlfn.TEXTJOIN("#",TRUE,
IFERROR(VLOOKUP($F1020,all_tags[type],1,FALSE),""),
IFERROR(VLOOKUP($G1020,all_tags[type],1,FALSE),""),
IFERROR(VLOOKUP($H1020,all_tags[type],1,FALSE),""),
IFERROR(VLOOKUP($I1020,all_tags[type],1,FALSE),""),
IFERROR(VLOOKUP($J1020,all_tags[type],1,FALSE),""),
IFERROR(VLOOKUP($K1020,all_tags[type],1,FALSE),""),
IFERROR(VLOOKUP($L1020,all_tags[type],1,FALSE),""),
IFERROR(VLOOKUP($M1020,all_tags[type],1,FALSE),""),
IFERROR(VLOOKUP($N1020,all_tags[type],1,FALSE),""),
IFERROR(VLOOKUP($O1020,all_tags[type],1,FALSE),"")
)</f>
        <v>tutorial</v>
      </c>
      <c r="AE1020" s="5" t="str">
        <f>_xlfn.TEXTJOIN("#",TRUE,
IFERROR(VLOOKUP($F1020,all_tags[level],1,FALSE),""),
IFERROR(VLOOKUP($G1020,all_tags[level],1,FALSE),""),
IFERROR(VLOOKUP($H1020,all_tags[level],1,FALSE),""),
IFERROR(VLOOKUP($I1020,all_tags[level],1,FALSE),""),
IFERROR(VLOOKUP($J1020,all_tags[level],1,FALSE),""),
IFERROR(VLOOKUP($K1020,all_tags[level],1,FALSE),""),
IFERROR(VLOOKUP($L1020,all_tags[level],1,FALSE),""),
IFERROR(VLOOKUP($M1020,all_tags[level],1,FALSE),""),
IFERROR(VLOOKUP($N1020,all_tags[level],1,FALSE),""),
IFERROR(VLOOKUP($O1020,all_tags[level],1,FALSE),"")
)</f>
        <v/>
      </c>
      <c r="AF1020" s="5" t="str">
        <f>_xlfn.TEXTJOIN("#",TRUE,
IFERROR(VLOOKUP($F1020,all_tags[style],1,FALSE),""),
IFERROR(VLOOKUP($G1020,all_tags[style],1,FALSE),""),
IFERROR(VLOOKUP($H1020,all_tags[style],1,FALSE),""),
IFERROR(VLOOKUP($I1020,all_tags[style],1,FALSE),""),
IFERROR(VLOOKUP($J1020,all_tags[style],1,FALSE),""),
IFERROR(VLOOKUP($K1020,all_tags[style],1,FALSE),""),
IFERROR(VLOOKUP($L1020,all_tags[style],1,FALSE),""),
IFERROR(VLOOKUP($M1020,all_tags[style],1,FALSE),""),
IFERROR(VLOOKUP($N1020,all_tags[style],1,FALSE),""),
IFERROR(VLOOKUP($O1020,all_tags[style],1,FALSE),"")
)</f>
        <v/>
      </c>
      <c r="AG1020" s="5" t="str">
        <f>_xlfn.TEXTJOIN("#",TRUE,
IFERROR(VLOOKUP($F1020,all_tags[theme],1,FALSE),""),
IFERROR(VLOOKUP($G1020,all_tags[theme],1,FALSE),""),
IFERROR(VLOOKUP($H1020,all_tags[theme],1,FALSE),""),
IFERROR(VLOOKUP($I1020,all_tags[theme],1,FALSE),""),
IFERROR(VLOOKUP($J1020,all_tags[theme],1,FALSE),""),
IFERROR(VLOOKUP($K1020,all_tags[theme],1,FALSE),""),
IFERROR(VLOOKUP($L1020,all_tags[theme],1,FALSE),""),
IFERROR(VLOOKUP($M1020,all_tags[theme],1,FALSE),""),
IFERROR(VLOOKUP($N1020,all_tags[theme],1,FALSE),""),
IFERROR(VLOOKUP($O1020,all_tags[theme],1,FALSE),"")
)</f>
        <v/>
      </c>
      <c r="AH1020" s="5" t="str">
        <f>_xlfn.TEXTJOIN("#",TRUE,
IFERROR(VLOOKUP($F1020,all_tags[topic],1,FALSE),""),
IFERROR(VLOOKUP($G1020,all_tags[topic],1,FALSE),""),
IFERROR(VLOOKUP($H1020,all_tags[topic],1,FALSE),""),
IFERROR(VLOOKUP($I1020,all_tags[topic],1,FALSE),""),
IFERROR(VLOOKUP($J1020,all_tags[topic],1,FALSE),""),
IFERROR(VLOOKUP($K1020,all_tags[topic],1,FALSE),""),
IFERROR(VLOOKUP($L1020,all_tags[topic],1,FALSE),""),
IFERROR(VLOOKUP($M1020,all_tags[topic],1,FALSE),""),
IFERROR(VLOOKUP($N1020,all_tags[topic],1,FALSE),""),
IFERROR(VLOOKUP($O1020,all_tags[topic],1,FALSE),"")
)</f>
        <v/>
      </c>
      <c r="AI1020" s="5" t="str">
        <f>_xlfn.TEXTJOIN("#",TRUE,
IFERROR(VLOOKUP($F1020,all_tags[area],1,FALSE),""),
IFERROR(VLOOKUP($G1020,all_tags[area],1,FALSE),""),
IFERROR(VLOOKUP($H1020,all_tags[area],1,FALSE),""),
IFERROR(VLOOKUP($I1020,all_tags[area],1,FALSE),""),
IFERROR(VLOOKUP($J1020,all_tags[area],1,FALSE),""),
IFERROR(VLOOKUP($K1020,all_tags[area],1,FALSE),""),
IFERROR(VLOOKUP($L1020,all_tags[area],1,FALSE),""),
IFERROR(VLOOKUP($M1020,all_tags[area],1,FALSE),""),
IFERROR(VLOOKUP($N1020,all_tags[area],1,FALSE),""),
IFERROR(VLOOKUP($O1020,all_tags[area],1,FALSE),"")
)</f>
        <v>geospatial#3d</v>
      </c>
      <c r="AJ1020" s="5" t="str">
        <f>_xlfn.TEXTJOIN("#",TRUE,
IFERROR(VLOOKUP($F1020,all_tags[technology],1,FALSE),""),
IFERROR(VLOOKUP($G1020,all_tags[technology],1,FALSE),""),
IFERROR(VLOOKUP($H1020,all_tags[technology],1,FALSE),""),
IFERROR(VLOOKUP($I1020,all_tags[technology],1,FALSE),""),
IFERROR(VLOOKUP($J1020,all_tags[technology],1,FALSE),""),
IFERROR(VLOOKUP($K1020,all_tags[technology],1,FALSE),""),
IFERROR(VLOOKUP($L1020,all_tags[technology],1,FALSE),""),
IFERROR(VLOOKUP($M1020,all_tags[technology],1,FALSE),""),
IFERROR(VLOOKUP($N1020,all_tags[technology],1,FALSE),""),
IFERROR(VLOOKUP($O1020,all_tags[technology],1,FALSE),"")
)</f>
        <v/>
      </c>
      <c r="AK1020" s="5" t="str">
        <f>_xlfn.TEXTJOIN("#",TRUE,
IFERROR(VLOOKUP($F1020,all_tags[other],1,FALSE),""),
IFERROR(VLOOKUP($G1020,all_tags[other],1,FALSE),""),
IFERROR(VLOOKUP($H1020,all_tags[other],1,FALSE),""),
IFERROR(VLOOKUP($I1020,all_tags[other],1,FALSE),""),
IFERROR(VLOOKUP($J1020,all_tags[other],1,FALSE),""),
IFERROR(VLOOKUP($K1020,all_tags[other],1,FALSE),""),
IFERROR(VLOOKUP($L1020,all_tags[other],1,FALSE),""),
IFERROR(VLOOKUP($M1020,all_tags[other],1,FALSE),""),
IFERROR(VLOOKUP($N1020,all_tags[other],1,FALSE),""),
IFERROR(VLOOKUP($O1020,all_tags[other],1,FALSE),"")
)</f>
        <v/>
      </c>
      <c r="AL1020" t="str">
        <f t="shared" si="15"/>
        <v>tutorial;geospatial;3d</v>
      </c>
    </row>
    <row r="1021" spans="1:38" x14ac:dyDescent="0.25">
      <c r="A1021" t="str">
        <f>source_data[[#This Row],[link_id]]</f>
        <v>L02043</v>
      </c>
      <c r="B1021" t="str">
        <f>source_data[[#This Row],[link]]</f>
        <v>https://blog.datawrapper.de/data-vis-dispatch-june-22-2021/</v>
      </c>
      <c r="C1021" t="str">
        <f>source_data[[#This Row],[article_title]]</f>
        <v>Data Vis Dispatch, June 22</v>
      </c>
      <c r="D1021" t="str">
        <f>source_data[[#This Row],[concatenate]]</f>
        <v>post;example;data-viz;inspiration</v>
      </c>
      <c r="E1021">
        <f>source_data[[#This Row],[tag_count]]</f>
        <v>4</v>
      </c>
      <c r="F1021" t="str" cm="1">
        <f t="array" ref="F1021:I1021">_xlfn.TEXTSPLIT(Table5[[#This Row],[concatenate]],";")</f>
        <v>post</v>
      </c>
      <c r="G1021" t="str">
        <v>example</v>
      </c>
      <c r="H1021" t="str">
        <v>data-viz</v>
      </c>
      <c r="I1021" t="str">
        <v>inspiration</v>
      </c>
      <c r="Q1021">
        <f>IF(ISBLANK(F1021),-1,COUNTIF(all_tags[],F1021)-COUNTIF(all_tags[category],F1021))</f>
        <v>1</v>
      </c>
      <c r="R1021">
        <f>IF(ISBLANK(G1021),-1,COUNTIF(all_tags[],G1021)-COUNTIF(all_tags[category],G1021))</f>
        <v>1</v>
      </c>
      <c r="S1021">
        <f>IF(ISBLANK(H1021),-1,COUNTIF(all_tags[],H1021)-COUNTIF(all_tags[category],H1021))</f>
        <v>1</v>
      </c>
      <c r="T1021">
        <f>IF(ISBLANK(I1021),-1,COUNTIF(all_tags[],I1021)-COUNTIF(all_tags[category],I1021))</f>
        <v>1</v>
      </c>
      <c r="U1021">
        <f>IF(ISBLANK(J1021),-1,COUNTIF(all_tags[],J1021)-COUNTIF(all_tags[category],J1021))</f>
        <v>-1</v>
      </c>
      <c r="V1021">
        <f>IF(ISBLANK(K1021),-1,COUNTIF(all_tags[],K1021)-COUNTIF(all_tags[category],K1021))</f>
        <v>-1</v>
      </c>
      <c r="W1021">
        <f>IF(ISBLANK(L1021),-1,COUNTIF(all_tags[],L1021)-COUNTIF(all_tags[category],L1021))</f>
        <v>-1</v>
      </c>
      <c r="X1021">
        <f>IF(ISBLANK(M1021),-1,COUNTIF(all_tags[],M1021)-COUNTIF(all_tags[category],M1021))</f>
        <v>-1</v>
      </c>
      <c r="Y1021">
        <f>IF(ISBLANK(N1021),-1,COUNTIF(all_tags[],N1021)-COUNTIF(all_tags[category],N1021))</f>
        <v>-1</v>
      </c>
      <c r="Z1021">
        <f>IF(ISBLANK(O1021),-1,COUNTIF(all_tags[],O1021)-COUNTIF(all_tags[category],O1021))</f>
        <v>-1</v>
      </c>
      <c r="AB1021" t="str">
        <f>Table5[[#This Row],[link_id]]</f>
        <v>L02043</v>
      </c>
      <c r="AC1021" s="5" t="str">
        <f>_xlfn.TEXTJOIN("#",TRUE,
IFERROR(VLOOKUP($F1021,all_tags[format],1,FALSE),""),
IFERROR(VLOOKUP($G1021,all_tags[format],1,FALSE),""),
IFERROR(VLOOKUP($H1021,all_tags[format],1,FALSE),""),
IFERROR(VLOOKUP($I1021,all_tags[format],1,FALSE),""),
IFERROR(VLOOKUP($J1021,all_tags[format],1,FALSE),""),
IFERROR(VLOOKUP($K1021,all_tags[format],1,FALSE),""),
IFERROR(VLOOKUP($L1021,all_tags[format],1,FALSE),""),
IFERROR(VLOOKUP($M1021,all_tags[format],1,FALSE),""),
IFERROR(VLOOKUP($N1021,all_tags[format],1,FALSE),""),
IFERROR(VLOOKUP($O1021,all_tags[format],1,FALSE),"")
)</f>
        <v>post</v>
      </c>
      <c r="AD1021" s="5" t="str">
        <f>_xlfn.TEXTJOIN("#",TRUE,
IFERROR(VLOOKUP($F1021,all_tags[type],1,FALSE),""),
IFERROR(VLOOKUP($G1021,all_tags[type],1,FALSE),""),
IFERROR(VLOOKUP($H1021,all_tags[type],1,FALSE),""),
IFERROR(VLOOKUP($I1021,all_tags[type],1,FALSE),""),
IFERROR(VLOOKUP($J1021,all_tags[type],1,FALSE),""),
IFERROR(VLOOKUP($K1021,all_tags[type],1,FALSE),""),
IFERROR(VLOOKUP($L1021,all_tags[type],1,FALSE),""),
IFERROR(VLOOKUP($M1021,all_tags[type],1,FALSE),""),
IFERROR(VLOOKUP($N1021,all_tags[type],1,FALSE),""),
IFERROR(VLOOKUP($O1021,all_tags[type],1,FALSE),"")
)</f>
        <v/>
      </c>
      <c r="AE1021" s="5" t="str">
        <f>_xlfn.TEXTJOIN("#",TRUE,
IFERROR(VLOOKUP($F1021,all_tags[level],1,FALSE),""),
IFERROR(VLOOKUP($G1021,all_tags[level],1,FALSE),""),
IFERROR(VLOOKUP($H1021,all_tags[level],1,FALSE),""),
IFERROR(VLOOKUP($I1021,all_tags[level],1,FALSE),""),
IFERROR(VLOOKUP($J1021,all_tags[level],1,FALSE),""),
IFERROR(VLOOKUP($K1021,all_tags[level],1,FALSE),""),
IFERROR(VLOOKUP($L1021,all_tags[level],1,FALSE),""),
IFERROR(VLOOKUP($M1021,all_tags[level],1,FALSE),""),
IFERROR(VLOOKUP($N1021,all_tags[level],1,FALSE),""),
IFERROR(VLOOKUP($O1021,all_tags[level],1,FALSE),"")
)</f>
        <v>example</v>
      </c>
      <c r="AF1021" s="5" t="str">
        <f>_xlfn.TEXTJOIN("#",TRUE,
IFERROR(VLOOKUP($F1021,all_tags[style],1,FALSE),""),
IFERROR(VLOOKUP($G1021,all_tags[style],1,FALSE),""),
IFERROR(VLOOKUP($H1021,all_tags[style],1,FALSE),""),
IFERROR(VLOOKUP($I1021,all_tags[style],1,FALSE),""),
IFERROR(VLOOKUP($J1021,all_tags[style],1,FALSE),""),
IFERROR(VLOOKUP($K1021,all_tags[style],1,FALSE),""),
IFERROR(VLOOKUP($L1021,all_tags[style],1,FALSE),""),
IFERROR(VLOOKUP($M1021,all_tags[style],1,FALSE),""),
IFERROR(VLOOKUP($N1021,all_tags[style],1,FALSE),""),
IFERROR(VLOOKUP($O1021,all_tags[style],1,FALSE),"")
)</f>
        <v/>
      </c>
      <c r="AG1021" s="5" t="str">
        <f>_xlfn.TEXTJOIN("#",TRUE,
IFERROR(VLOOKUP($F1021,all_tags[theme],1,FALSE),""),
IFERROR(VLOOKUP($G1021,all_tags[theme],1,FALSE),""),
IFERROR(VLOOKUP($H1021,all_tags[theme],1,FALSE),""),
IFERROR(VLOOKUP($I1021,all_tags[theme],1,FALSE),""),
IFERROR(VLOOKUP($J1021,all_tags[theme],1,FALSE),""),
IFERROR(VLOOKUP($K1021,all_tags[theme],1,FALSE),""),
IFERROR(VLOOKUP($L1021,all_tags[theme],1,FALSE),""),
IFERROR(VLOOKUP($M1021,all_tags[theme],1,FALSE),""),
IFERROR(VLOOKUP($N1021,all_tags[theme],1,FALSE),""),
IFERROR(VLOOKUP($O1021,all_tags[theme],1,FALSE),"")
)</f>
        <v>data-viz</v>
      </c>
      <c r="AH1021" s="5" t="str">
        <f>_xlfn.TEXTJOIN("#",TRUE,
IFERROR(VLOOKUP($F1021,all_tags[topic],1,FALSE),""),
IFERROR(VLOOKUP($G1021,all_tags[topic],1,FALSE),""),
IFERROR(VLOOKUP($H1021,all_tags[topic],1,FALSE),""),
IFERROR(VLOOKUP($I1021,all_tags[topic],1,FALSE),""),
IFERROR(VLOOKUP($J1021,all_tags[topic],1,FALSE),""),
IFERROR(VLOOKUP($K1021,all_tags[topic],1,FALSE),""),
IFERROR(VLOOKUP($L1021,all_tags[topic],1,FALSE),""),
IFERROR(VLOOKUP($M1021,all_tags[topic],1,FALSE),""),
IFERROR(VLOOKUP($N1021,all_tags[topic],1,FALSE),""),
IFERROR(VLOOKUP($O1021,all_tags[topic],1,FALSE),"")
)</f>
        <v/>
      </c>
      <c r="AI1021" s="5" t="str">
        <f>_xlfn.TEXTJOIN("#",TRUE,
IFERROR(VLOOKUP($F1021,all_tags[area],1,FALSE),""),
IFERROR(VLOOKUP($G1021,all_tags[area],1,FALSE),""),
IFERROR(VLOOKUP($H1021,all_tags[area],1,FALSE),""),
IFERROR(VLOOKUP($I1021,all_tags[area],1,FALSE),""),
IFERROR(VLOOKUP($J1021,all_tags[area],1,FALSE),""),
IFERROR(VLOOKUP($K1021,all_tags[area],1,FALSE),""),
IFERROR(VLOOKUP($L1021,all_tags[area],1,FALSE),""),
IFERROR(VLOOKUP($M1021,all_tags[area],1,FALSE),""),
IFERROR(VLOOKUP($N1021,all_tags[area],1,FALSE),""),
IFERROR(VLOOKUP($O1021,all_tags[area],1,FALSE),"")
)</f>
        <v/>
      </c>
      <c r="AJ1021" s="5" t="str">
        <f>_xlfn.TEXTJOIN("#",TRUE,
IFERROR(VLOOKUP($F1021,all_tags[technology],1,FALSE),""),
IFERROR(VLOOKUP($G1021,all_tags[technology],1,FALSE),""),
IFERROR(VLOOKUP($H1021,all_tags[technology],1,FALSE),""),
IFERROR(VLOOKUP($I1021,all_tags[technology],1,FALSE),""),
IFERROR(VLOOKUP($J1021,all_tags[technology],1,FALSE),""),
IFERROR(VLOOKUP($K1021,all_tags[technology],1,FALSE),""),
IFERROR(VLOOKUP($L1021,all_tags[technology],1,FALSE),""),
IFERROR(VLOOKUP($M1021,all_tags[technology],1,FALSE),""),
IFERROR(VLOOKUP($N1021,all_tags[technology],1,FALSE),""),
IFERROR(VLOOKUP($O1021,all_tags[technology],1,FALSE),"")
)</f>
        <v/>
      </c>
      <c r="AK1021" s="5" t="str">
        <f>_xlfn.TEXTJOIN("#",TRUE,
IFERROR(VLOOKUP($F1021,all_tags[other],1,FALSE),""),
IFERROR(VLOOKUP($G1021,all_tags[other],1,FALSE),""),
IFERROR(VLOOKUP($H1021,all_tags[other],1,FALSE),""),
IFERROR(VLOOKUP($I1021,all_tags[other],1,FALSE),""),
IFERROR(VLOOKUP($J1021,all_tags[other],1,FALSE),""),
IFERROR(VLOOKUP($K1021,all_tags[other],1,FALSE),""),
IFERROR(VLOOKUP($L1021,all_tags[other],1,FALSE),""),
IFERROR(VLOOKUP($M1021,all_tags[other],1,FALSE),""),
IFERROR(VLOOKUP($N1021,all_tags[other],1,FALSE),""),
IFERROR(VLOOKUP($O1021,all_tags[other],1,FALSE),"")
)</f>
        <v>inspiration</v>
      </c>
      <c r="AL1021" t="str">
        <f t="shared" si="15"/>
        <v>post;example;data-viz;inspiration</v>
      </c>
    </row>
    <row r="1022" spans="1:38" x14ac:dyDescent="0.25">
      <c r="A1022" t="str">
        <f>source_data[[#This Row],[link_id]]</f>
        <v>L02044</v>
      </c>
      <c r="B1022" t="str">
        <f>source_data[[#This Row],[link]]</f>
        <v>https://nightingaledvs.com/noisy-cities-behind-the-scenes-with-karim-douieb/</v>
      </c>
      <c r="C1022" t="str">
        <f>source_data[[#This Row],[article_title]]</f>
        <v>Noisy Cities: Behind the Scenes with Karim Douïeb</v>
      </c>
      <c r="D1022" t="str">
        <f>source_data[[#This Row],[concatenate]]</f>
        <v>interview;example;data-viz;inspiration</v>
      </c>
      <c r="E1022">
        <f>source_data[[#This Row],[tag_count]]</f>
        <v>4</v>
      </c>
      <c r="F1022" t="str" cm="1">
        <f t="array" ref="F1022:I1022">_xlfn.TEXTSPLIT(Table5[[#This Row],[concatenate]],";")</f>
        <v>interview</v>
      </c>
      <c r="G1022" t="str">
        <v>example</v>
      </c>
      <c r="H1022" t="str">
        <v>data-viz</v>
      </c>
      <c r="I1022" t="str">
        <v>inspiration</v>
      </c>
      <c r="Q1022">
        <f>IF(ISBLANK(F1022),-1,COUNTIF(all_tags[],F1022)-COUNTIF(all_tags[category],F1022))</f>
        <v>1</v>
      </c>
      <c r="R1022">
        <f>IF(ISBLANK(G1022),-1,COUNTIF(all_tags[],G1022)-COUNTIF(all_tags[category],G1022))</f>
        <v>1</v>
      </c>
      <c r="S1022">
        <f>IF(ISBLANK(H1022),-1,COUNTIF(all_tags[],H1022)-COUNTIF(all_tags[category],H1022))</f>
        <v>1</v>
      </c>
      <c r="T1022">
        <f>IF(ISBLANK(I1022),-1,COUNTIF(all_tags[],I1022)-COUNTIF(all_tags[category],I1022))</f>
        <v>1</v>
      </c>
      <c r="U1022">
        <f>IF(ISBLANK(J1022),-1,COUNTIF(all_tags[],J1022)-COUNTIF(all_tags[category],J1022))</f>
        <v>-1</v>
      </c>
      <c r="V1022">
        <f>IF(ISBLANK(K1022),-1,COUNTIF(all_tags[],K1022)-COUNTIF(all_tags[category],K1022))</f>
        <v>-1</v>
      </c>
      <c r="W1022">
        <f>IF(ISBLANK(L1022),-1,COUNTIF(all_tags[],L1022)-COUNTIF(all_tags[category],L1022))</f>
        <v>-1</v>
      </c>
      <c r="X1022">
        <f>IF(ISBLANK(M1022),-1,COUNTIF(all_tags[],M1022)-COUNTIF(all_tags[category],M1022))</f>
        <v>-1</v>
      </c>
      <c r="Y1022">
        <f>IF(ISBLANK(N1022),-1,COUNTIF(all_tags[],N1022)-COUNTIF(all_tags[category],N1022))</f>
        <v>-1</v>
      </c>
      <c r="Z1022">
        <f>IF(ISBLANK(O1022),-1,COUNTIF(all_tags[],O1022)-COUNTIF(all_tags[category],O1022))</f>
        <v>-1</v>
      </c>
      <c r="AB1022" t="str">
        <f>Table5[[#This Row],[link_id]]</f>
        <v>L02044</v>
      </c>
      <c r="AC1022" s="5" t="str">
        <f>_xlfn.TEXTJOIN("#",TRUE,
IFERROR(VLOOKUP($F1022,all_tags[format],1,FALSE),""),
IFERROR(VLOOKUP($G1022,all_tags[format],1,FALSE),""),
IFERROR(VLOOKUP($H1022,all_tags[format],1,FALSE),""),
IFERROR(VLOOKUP($I1022,all_tags[format],1,FALSE),""),
IFERROR(VLOOKUP($J1022,all_tags[format],1,FALSE),""),
IFERROR(VLOOKUP($K1022,all_tags[format],1,FALSE),""),
IFERROR(VLOOKUP($L1022,all_tags[format],1,FALSE),""),
IFERROR(VLOOKUP($M1022,all_tags[format],1,FALSE),""),
IFERROR(VLOOKUP($N1022,all_tags[format],1,FALSE),""),
IFERROR(VLOOKUP($O1022,all_tags[format],1,FALSE),"")
)</f>
        <v>interview</v>
      </c>
      <c r="AD1022" s="5" t="str">
        <f>_xlfn.TEXTJOIN("#",TRUE,
IFERROR(VLOOKUP($F1022,all_tags[type],1,FALSE),""),
IFERROR(VLOOKUP($G1022,all_tags[type],1,FALSE),""),
IFERROR(VLOOKUP($H1022,all_tags[type],1,FALSE),""),
IFERROR(VLOOKUP($I1022,all_tags[type],1,FALSE),""),
IFERROR(VLOOKUP($J1022,all_tags[type],1,FALSE),""),
IFERROR(VLOOKUP($K1022,all_tags[type],1,FALSE),""),
IFERROR(VLOOKUP($L1022,all_tags[type],1,FALSE),""),
IFERROR(VLOOKUP($M1022,all_tags[type],1,FALSE),""),
IFERROR(VLOOKUP($N1022,all_tags[type],1,FALSE),""),
IFERROR(VLOOKUP($O1022,all_tags[type],1,FALSE),"")
)</f>
        <v/>
      </c>
      <c r="AE1022" s="5" t="str">
        <f>_xlfn.TEXTJOIN("#",TRUE,
IFERROR(VLOOKUP($F1022,all_tags[level],1,FALSE),""),
IFERROR(VLOOKUP($G1022,all_tags[level],1,FALSE),""),
IFERROR(VLOOKUP($H1022,all_tags[level],1,FALSE),""),
IFERROR(VLOOKUP($I1022,all_tags[level],1,FALSE),""),
IFERROR(VLOOKUP($J1022,all_tags[level],1,FALSE),""),
IFERROR(VLOOKUP($K1022,all_tags[level],1,FALSE),""),
IFERROR(VLOOKUP($L1022,all_tags[level],1,FALSE),""),
IFERROR(VLOOKUP($M1022,all_tags[level],1,FALSE),""),
IFERROR(VLOOKUP($N1022,all_tags[level],1,FALSE),""),
IFERROR(VLOOKUP($O1022,all_tags[level],1,FALSE),"")
)</f>
        <v>example</v>
      </c>
      <c r="AF1022" s="5" t="str">
        <f>_xlfn.TEXTJOIN("#",TRUE,
IFERROR(VLOOKUP($F1022,all_tags[style],1,FALSE),""),
IFERROR(VLOOKUP($G1022,all_tags[style],1,FALSE),""),
IFERROR(VLOOKUP($H1022,all_tags[style],1,FALSE),""),
IFERROR(VLOOKUP($I1022,all_tags[style],1,FALSE),""),
IFERROR(VLOOKUP($J1022,all_tags[style],1,FALSE),""),
IFERROR(VLOOKUP($K1022,all_tags[style],1,FALSE),""),
IFERROR(VLOOKUP($L1022,all_tags[style],1,FALSE),""),
IFERROR(VLOOKUP($M1022,all_tags[style],1,FALSE),""),
IFERROR(VLOOKUP($N1022,all_tags[style],1,FALSE),""),
IFERROR(VLOOKUP($O1022,all_tags[style],1,FALSE),"")
)</f>
        <v/>
      </c>
      <c r="AG1022" s="5" t="str">
        <f>_xlfn.TEXTJOIN("#",TRUE,
IFERROR(VLOOKUP($F1022,all_tags[theme],1,FALSE),""),
IFERROR(VLOOKUP($G1022,all_tags[theme],1,FALSE),""),
IFERROR(VLOOKUP($H1022,all_tags[theme],1,FALSE),""),
IFERROR(VLOOKUP($I1022,all_tags[theme],1,FALSE),""),
IFERROR(VLOOKUP($J1022,all_tags[theme],1,FALSE),""),
IFERROR(VLOOKUP($K1022,all_tags[theme],1,FALSE),""),
IFERROR(VLOOKUP($L1022,all_tags[theme],1,FALSE),""),
IFERROR(VLOOKUP($M1022,all_tags[theme],1,FALSE),""),
IFERROR(VLOOKUP($N1022,all_tags[theme],1,FALSE),""),
IFERROR(VLOOKUP($O1022,all_tags[theme],1,FALSE),"")
)</f>
        <v>data-viz</v>
      </c>
      <c r="AH1022" s="5" t="str">
        <f>_xlfn.TEXTJOIN("#",TRUE,
IFERROR(VLOOKUP($F1022,all_tags[topic],1,FALSE),""),
IFERROR(VLOOKUP($G1022,all_tags[topic],1,FALSE),""),
IFERROR(VLOOKUP($H1022,all_tags[topic],1,FALSE),""),
IFERROR(VLOOKUP($I1022,all_tags[topic],1,FALSE),""),
IFERROR(VLOOKUP($J1022,all_tags[topic],1,FALSE),""),
IFERROR(VLOOKUP($K1022,all_tags[topic],1,FALSE),""),
IFERROR(VLOOKUP($L1022,all_tags[topic],1,FALSE),""),
IFERROR(VLOOKUP($M1022,all_tags[topic],1,FALSE),""),
IFERROR(VLOOKUP($N1022,all_tags[topic],1,FALSE),""),
IFERROR(VLOOKUP($O1022,all_tags[topic],1,FALSE),"")
)</f>
        <v/>
      </c>
      <c r="AI1022" s="5" t="str">
        <f>_xlfn.TEXTJOIN("#",TRUE,
IFERROR(VLOOKUP($F1022,all_tags[area],1,FALSE),""),
IFERROR(VLOOKUP($G1022,all_tags[area],1,FALSE),""),
IFERROR(VLOOKUP($H1022,all_tags[area],1,FALSE),""),
IFERROR(VLOOKUP($I1022,all_tags[area],1,FALSE),""),
IFERROR(VLOOKUP($J1022,all_tags[area],1,FALSE),""),
IFERROR(VLOOKUP($K1022,all_tags[area],1,FALSE),""),
IFERROR(VLOOKUP($L1022,all_tags[area],1,FALSE),""),
IFERROR(VLOOKUP($M1022,all_tags[area],1,FALSE),""),
IFERROR(VLOOKUP($N1022,all_tags[area],1,FALSE),""),
IFERROR(VLOOKUP($O1022,all_tags[area],1,FALSE),"")
)</f>
        <v/>
      </c>
      <c r="AJ1022" s="5" t="str">
        <f>_xlfn.TEXTJOIN("#",TRUE,
IFERROR(VLOOKUP($F1022,all_tags[technology],1,FALSE),""),
IFERROR(VLOOKUP($G1022,all_tags[technology],1,FALSE),""),
IFERROR(VLOOKUP($H1022,all_tags[technology],1,FALSE),""),
IFERROR(VLOOKUP($I1022,all_tags[technology],1,FALSE),""),
IFERROR(VLOOKUP($J1022,all_tags[technology],1,FALSE),""),
IFERROR(VLOOKUP($K1022,all_tags[technology],1,FALSE),""),
IFERROR(VLOOKUP($L1022,all_tags[technology],1,FALSE),""),
IFERROR(VLOOKUP($M1022,all_tags[technology],1,FALSE),""),
IFERROR(VLOOKUP($N1022,all_tags[technology],1,FALSE),""),
IFERROR(VLOOKUP($O1022,all_tags[technology],1,FALSE),"")
)</f>
        <v/>
      </c>
      <c r="AK1022" s="5" t="str">
        <f>_xlfn.TEXTJOIN("#",TRUE,
IFERROR(VLOOKUP($F1022,all_tags[other],1,FALSE),""),
IFERROR(VLOOKUP($G1022,all_tags[other],1,FALSE),""),
IFERROR(VLOOKUP($H1022,all_tags[other],1,FALSE),""),
IFERROR(VLOOKUP($I1022,all_tags[other],1,FALSE),""),
IFERROR(VLOOKUP($J1022,all_tags[other],1,FALSE),""),
IFERROR(VLOOKUP($K1022,all_tags[other],1,FALSE),""),
IFERROR(VLOOKUP($L1022,all_tags[other],1,FALSE),""),
IFERROR(VLOOKUP($M1022,all_tags[other],1,FALSE),""),
IFERROR(VLOOKUP($N1022,all_tags[other],1,FALSE),""),
IFERROR(VLOOKUP($O1022,all_tags[other],1,FALSE),"")
)</f>
        <v>inspiration</v>
      </c>
      <c r="AL1022" t="str">
        <f t="shared" si="15"/>
        <v>interview;example;data-viz;inspiration</v>
      </c>
    </row>
    <row r="1023" spans="1:38" x14ac:dyDescent="0.25">
      <c r="A1023" t="str">
        <f>source_data[[#This Row],[link_id]]</f>
        <v>L02046</v>
      </c>
      <c r="B1023" t="str">
        <f>source_data[[#This Row],[link]]</f>
        <v>http://www.icodeguru.com/webserver/Python-Programming-on-Win32/ch05.htm</v>
      </c>
      <c r="C1023" t="str">
        <f>source_data[[#This Row],[article_title]]</f>
        <v>Introduction to COM</v>
      </c>
      <c r="D1023" t="str">
        <f>source_data[[#This Row],[concatenate]]</f>
        <v>article;explainer;technology;development;python</v>
      </c>
      <c r="E1023">
        <f>source_data[[#This Row],[tag_count]]</f>
        <v>5</v>
      </c>
      <c r="F1023" t="str" cm="1">
        <f t="array" ref="F1023:J1023">_xlfn.TEXTSPLIT(Table5[[#This Row],[concatenate]],";")</f>
        <v>article</v>
      </c>
      <c r="G1023" t="str">
        <v>explainer</v>
      </c>
      <c r="H1023" t="str">
        <v>technology</v>
      </c>
      <c r="I1023" t="str">
        <v>development</v>
      </c>
      <c r="J1023" t="str">
        <v>python</v>
      </c>
      <c r="Q1023">
        <f>IF(ISBLANK(F1023),-1,COUNTIF(all_tags[],F1023)-COUNTIF(all_tags[category],F1023))</f>
        <v>1</v>
      </c>
      <c r="R1023">
        <f>IF(ISBLANK(G1023),-1,COUNTIF(all_tags[],G1023)-COUNTIF(all_tags[category],G1023))</f>
        <v>1</v>
      </c>
      <c r="S1023">
        <f>IF(ISBLANK(H1023),-1,COUNTIF(all_tags[],H1023)-COUNTIF(all_tags[category],H1023))</f>
        <v>1</v>
      </c>
      <c r="T1023">
        <f>IF(ISBLANK(I1023),-1,COUNTIF(all_tags[],I1023)-COUNTIF(all_tags[category],I1023))</f>
        <v>1</v>
      </c>
      <c r="U1023">
        <f>IF(ISBLANK(J1023),-1,COUNTIF(all_tags[],J1023)-COUNTIF(all_tags[category],J1023))</f>
        <v>1</v>
      </c>
      <c r="V1023">
        <f>IF(ISBLANK(K1023),-1,COUNTIF(all_tags[],K1023)-COUNTIF(all_tags[category],K1023))</f>
        <v>-1</v>
      </c>
      <c r="W1023">
        <f>IF(ISBLANK(L1023),-1,COUNTIF(all_tags[],L1023)-COUNTIF(all_tags[category],L1023))</f>
        <v>-1</v>
      </c>
      <c r="X1023">
        <f>IF(ISBLANK(M1023),-1,COUNTIF(all_tags[],M1023)-COUNTIF(all_tags[category],M1023))</f>
        <v>-1</v>
      </c>
      <c r="Y1023">
        <f>IF(ISBLANK(N1023),-1,COUNTIF(all_tags[],N1023)-COUNTIF(all_tags[category],N1023))</f>
        <v>-1</v>
      </c>
      <c r="Z1023">
        <f>IF(ISBLANK(O1023),-1,COUNTIF(all_tags[],O1023)-COUNTIF(all_tags[category],O1023))</f>
        <v>-1</v>
      </c>
      <c r="AB1023" t="str">
        <f>Table5[[#This Row],[link_id]]</f>
        <v>L02046</v>
      </c>
      <c r="AC1023" s="5" t="str">
        <f>_xlfn.TEXTJOIN("#",TRUE,
IFERROR(VLOOKUP($F1023,all_tags[format],1,FALSE),""),
IFERROR(VLOOKUP($G1023,all_tags[format],1,FALSE),""),
IFERROR(VLOOKUP($H1023,all_tags[format],1,FALSE),""),
IFERROR(VLOOKUP($I1023,all_tags[format],1,FALSE),""),
IFERROR(VLOOKUP($J1023,all_tags[format],1,FALSE),""),
IFERROR(VLOOKUP($K1023,all_tags[format],1,FALSE),""),
IFERROR(VLOOKUP($L1023,all_tags[format],1,FALSE),""),
IFERROR(VLOOKUP($M1023,all_tags[format],1,FALSE),""),
IFERROR(VLOOKUP($N1023,all_tags[format],1,FALSE),""),
IFERROR(VLOOKUP($O1023,all_tags[format],1,FALSE),"")
)</f>
        <v>article</v>
      </c>
      <c r="AD1023" s="5" t="str">
        <f>_xlfn.TEXTJOIN("#",TRUE,
IFERROR(VLOOKUP($F1023,all_tags[type],1,FALSE),""),
IFERROR(VLOOKUP($G1023,all_tags[type],1,FALSE),""),
IFERROR(VLOOKUP($H1023,all_tags[type],1,FALSE),""),
IFERROR(VLOOKUP($I1023,all_tags[type],1,FALSE),""),
IFERROR(VLOOKUP($J1023,all_tags[type],1,FALSE),""),
IFERROR(VLOOKUP($K1023,all_tags[type],1,FALSE),""),
IFERROR(VLOOKUP($L1023,all_tags[type],1,FALSE),""),
IFERROR(VLOOKUP($M1023,all_tags[type],1,FALSE),""),
IFERROR(VLOOKUP($N1023,all_tags[type],1,FALSE),""),
IFERROR(VLOOKUP($O1023,all_tags[type],1,FALSE),"")
)</f>
        <v/>
      </c>
      <c r="AE1023" s="5" t="str">
        <f>_xlfn.TEXTJOIN("#",TRUE,
IFERROR(VLOOKUP($F1023,all_tags[level],1,FALSE),""),
IFERROR(VLOOKUP($G1023,all_tags[level],1,FALSE),""),
IFERROR(VLOOKUP($H1023,all_tags[level],1,FALSE),""),
IFERROR(VLOOKUP($I1023,all_tags[level],1,FALSE),""),
IFERROR(VLOOKUP($J1023,all_tags[level],1,FALSE),""),
IFERROR(VLOOKUP($K1023,all_tags[level],1,FALSE),""),
IFERROR(VLOOKUP($L1023,all_tags[level],1,FALSE),""),
IFERROR(VLOOKUP($M1023,all_tags[level],1,FALSE),""),
IFERROR(VLOOKUP($N1023,all_tags[level],1,FALSE),""),
IFERROR(VLOOKUP($O1023,all_tags[level],1,FALSE),"")
)</f>
        <v>explainer</v>
      </c>
      <c r="AF1023" s="5" t="str">
        <f>_xlfn.TEXTJOIN("#",TRUE,
IFERROR(VLOOKUP($F1023,all_tags[style],1,FALSE),""),
IFERROR(VLOOKUP($G1023,all_tags[style],1,FALSE),""),
IFERROR(VLOOKUP($H1023,all_tags[style],1,FALSE),""),
IFERROR(VLOOKUP($I1023,all_tags[style],1,FALSE),""),
IFERROR(VLOOKUP($J1023,all_tags[style],1,FALSE),""),
IFERROR(VLOOKUP($K1023,all_tags[style],1,FALSE),""),
IFERROR(VLOOKUP($L1023,all_tags[style],1,FALSE),""),
IFERROR(VLOOKUP($M1023,all_tags[style],1,FALSE),""),
IFERROR(VLOOKUP($N1023,all_tags[style],1,FALSE),""),
IFERROR(VLOOKUP($O1023,all_tags[style],1,FALSE),"")
)</f>
        <v/>
      </c>
      <c r="AG1023" s="5" t="str">
        <f>_xlfn.TEXTJOIN("#",TRUE,
IFERROR(VLOOKUP($F1023,all_tags[theme],1,FALSE),""),
IFERROR(VLOOKUP($G1023,all_tags[theme],1,FALSE),""),
IFERROR(VLOOKUP($H1023,all_tags[theme],1,FALSE),""),
IFERROR(VLOOKUP($I1023,all_tags[theme],1,FALSE),""),
IFERROR(VLOOKUP($J1023,all_tags[theme],1,FALSE),""),
IFERROR(VLOOKUP($K1023,all_tags[theme],1,FALSE),""),
IFERROR(VLOOKUP($L1023,all_tags[theme],1,FALSE),""),
IFERROR(VLOOKUP($M1023,all_tags[theme],1,FALSE),""),
IFERROR(VLOOKUP($N1023,all_tags[theme],1,FALSE),""),
IFERROR(VLOOKUP($O1023,all_tags[theme],1,FALSE),"")
)</f>
        <v/>
      </c>
      <c r="AH1023" s="5" t="str">
        <f>_xlfn.TEXTJOIN("#",TRUE,
IFERROR(VLOOKUP($F1023,all_tags[topic],1,FALSE),""),
IFERROR(VLOOKUP($G1023,all_tags[topic],1,FALSE),""),
IFERROR(VLOOKUP($H1023,all_tags[topic],1,FALSE),""),
IFERROR(VLOOKUP($I1023,all_tags[topic],1,FALSE),""),
IFERROR(VLOOKUP($J1023,all_tags[topic],1,FALSE),""),
IFERROR(VLOOKUP($K1023,all_tags[topic],1,FALSE),""),
IFERROR(VLOOKUP($L1023,all_tags[topic],1,FALSE),""),
IFERROR(VLOOKUP($M1023,all_tags[topic],1,FALSE),""),
IFERROR(VLOOKUP($N1023,all_tags[topic],1,FALSE),""),
IFERROR(VLOOKUP($O1023,all_tags[topic],1,FALSE),"")
)</f>
        <v>technology</v>
      </c>
      <c r="AI1023" s="5" t="str">
        <f>_xlfn.TEXTJOIN("#",TRUE,
IFERROR(VLOOKUP($F1023,all_tags[area],1,FALSE),""),
IFERROR(VLOOKUP($G1023,all_tags[area],1,FALSE),""),
IFERROR(VLOOKUP($H1023,all_tags[area],1,FALSE),""),
IFERROR(VLOOKUP($I1023,all_tags[area],1,FALSE),""),
IFERROR(VLOOKUP($J1023,all_tags[area],1,FALSE),""),
IFERROR(VLOOKUP($K1023,all_tags[area],1,FALSE),""),
IFERROR(VLOOKUP($L1023,all_tags[area],1,FALSE),""),
IFERROR(VLOOKUP($M1023,all_tags[area],1,FALSE),""),
IFERROR(VLOOKUP($N1023,all_tags[area],1,FALSE),""),
IFERROR(VLOOKUP($O1023,all_tags[area],1,FALSE),"")
)</f>
        <v>development</v>
      </c>
      <c r="AJ1023" s="5" t="str">
        <f>_xlfn.TEXTJOIN("#",TRUE,
IFERROR(VLOOKUP($F1023,all_tags[technology],1,FALSE),""),
IFERROR(VLOOKUP($G1023,all_tags[technology],1,FALSE),""),
IFERROR(VLOOKUP($H1023,all_tags[technology],1,FALSE),""),
IFERROR(VLOOKUP($I1023,all_tags[technology],1,FALSE),""),
IFERROR(VLOOKUP($J1023,all_tags[technology],1,FALSE),""),
IFERROR(VLOOKUP($K1023,all_tags[technology],1,FALSE),""),
IFERROR(VLOOKUP($L1023,all_tags[technology],1,FALSE),""),
IFERROR(VLOOKUP($M1023,all_tags[technology],1,FALSE),""),
IFERROR(VLOOKUP($N1023,all_tags[technology],1,FALSE),""),
IFERROR(VLOOKUP($O1023,all_tags[technology],1,FALSE),"")
)</f>
        <v>python</v>
      </c>
      <c r="AK1023" s="5" t="str">
        <f>_xlfn.TEXTJOIN("#",TRUE,
IFERROR(VLOOKUP($F1023,all_tags[other],1,FALSE),""),
IFERROR(VLOOKUP($G1023,all_tags[other],1,FALSE),""),
IFERROR(VLOOKUP($H1023,all_tags[other],1,FALSE),""),
IFERROR(VLOOKUP($I1023,all_tags[other],1,FALSE),""),
IFERROR(VLOOKUP($J1023,all_tags[other],1,FALSE),""),
IFERROR(VLOOKUP($K1023,all_tags[other],1,FALSE),""),
IFERROR(VLOOKUP($L1023,all_tags[other],1,FALSE),""),
IFERROR(VLOOKUP($M1023,all_tags[other],1,FALSE),""),
IFERROR(VLOOKUP($N1023,all_tags[other],1,FALSE),""),
IFERROR(VLOOKUP($O1023,all_tags[other],1,FALSE),"")
)</f>
        <v/>
      </c>
      <c r="AL1023" t="str">
        <f t="shared" si="15"/>
        <v>article;explainer;technology;development;python</v>
      </c>
    </row>
    <row r="1024" spans="1:38" x14ac:dyDescent="0.25">
      <c r="A1024" t="str">
        <f>source_data[[#This Row],[link_id]]</f>
        <v>L02047</v>
      </c>
      <c r="B1024" t="str">
        <f>source_data[[#This Row],[link]]</f>
        <v>https://vimeo.com/571217327</v>
      </c>
      <c r="C1024" t="str">
        <f>source_data[[#This Row],[article_title]]</f>
        <v>London Under The Microscope</v>
      </c>
      <c r="D1024" t="str">
        <f>source_data[[#This Row],[concatenate]]</f>
        <v>video;example;data-viz;inspiration</v>
      </c>
      <c r="E1024">
        <f>source_data[[#This Row],[tag_count]]</f>
        <v>4</v>
      </c>
      <c r="F1024" t="str" cm="1">
        <f t="array" ref="F1024:I1024">_xlfn.TEXTSPLIT(Table5[[#This Row],[concatenate]],";")</f>
        <v>video</v>
      </c>
      <c r="G1024" t="str">
        <v>example</v>
      </c>
      <c r="H1024" t="str">
        <v>data-viz</v>
      </c>
      <c r="I1024" t="str">
        <v>inspiration</v>
      </c>
      <c r="Q1024">
        <f>IF(ISBLANK(F1024),-1,COUNTIF(all_tags[],F1024)-COUNTIF(all_tags[category],F1024))</f>
        <v>1</v>
      </c>
      <c r="R1024">
        <f>IF(ISBLANK(G1024),-1,COUNTIF(all_tags[],G1024)-COUNTIF(all_tags[category],G1024))</f>
        <v>1</v>
      </c>
      <c r="S1024">
        <f>IF(ISBLANK(H1024),-1,COUNTIF(all_tags[],H1024)-COUNTIF(all_tags[category],H1024))</f>
        <v>1</v>
      </c>
      <c r="T1024">
        <f>IF(ISBLANK(I1024),-1,COUNTIF(all_tags[],I1024)-COUNTIF(all_tags[category],I1024))</f>
        <v>1</v>
      </c>
      <c r="U1024">
        <f>IF(ISBLANK(J1024),-1,COUNTIF(all_tags[],J1024)-COUNTIF(all_tags[category],J1024))</f>
        <v>-1</v>
      </c>
      <c r="V1024">
        <f>IF(ISBLANK(K1024),-1,COUNTIF(all_tags[],K1024)-COUNTIF(all_tags[category],K1024))</f>
        <v>-1</v>
      </c>
      <c r="W1024">
        <f>IF(ISBLANK(L1024),-1,COUNTIF(all_tags[],L1024)-COUNTIF(all_tags[category],L1024))</f>
        <v>-1</v>
      </c>
      <c r="X1024">
        <f>IF(ISBLANK(M1024),-1,COUNTIF(all_tags[],M1024)-COUNTIF(all_tags[category],M1024))</f>
        <v>-1</v>
      </c>
      <c r="Y1024">
        <f>IF(ISBLANK(N1024),-1,COUNTIF(all_tags[],N1024)-COUNTIF(all_tags[category],N1024))</f>
        <v>-1</v>
      </c>
      <c r="Z1024">
        <f>IF(ISBLANK(O1024),-1,COUNTIF(all_tags[],O1024)-COUNTIF(all_tags[category],O1024))</f>
        <v>-1</v>
      </c>
      <c r="AB1024" t="str">
        <f>Table5[[#This Row],[link_id]]</f>
        <v>L02047</v>
      </c>
      <c r="AC1024" s="5" t="str">
        <f>_xlfn.TEXTJOIN("#",TRUE,
IFERROR(VLOOKUP($F1024,all_tags[format],1,FALSE),""),
IFERROR(VLOOKUP($G1024,all_tags[format],1,FALSE),""),
IFERROR(VLOOKUP($H1024,all_tags[format],1,FALSE),""),
IFERROR(VLOOKUP($I1024,all_tags[format],1,FALSE),""),
IFERROR(VLOOKUP($J1024,all_tags[format],1,FALSE),""),
IFERROR(VLOOKUP($K1024,all_tags[format],1,FALSE),""),
IFERROR(VLOOKUP($L1024,all_tags[format],1,FALSE),""),
IFERROR(VLOOKUP($M1024,all_tags[format],1,FALSE),""),
IFERROR(VLOOKUP($N1024,all_tags[format],1,FALSE),""),
IFERROR(VLOOKUP($O1024,all_tags[format],1,FALSE),"")
)</f>
        <v>video</v>
      </c>
      <c r="AD1024" s="5" t="str">
        <f>_xlfn.TEXTJOIN("#",TRUE,
IFERROR(VLOOKUP($F1024,all_tags[type],1,FALSE),""),
IFERROR(VLOOKUP($G1024,all_tags[type],1,FALSE),""),
IFERROR(VLOOKUP($H1024,all_tags[type],1,FALSE),""),
IFERROR(VLOOKUP($I1024,all_tags[type],1,FALSE),""),
IFERROR(VLOOKUP($J1024,all_tags[type],1,FALSE),""),
IFERROR(VLOOKUP($K1024,all_tags[type],1,FALSE),""),
IFERROR(VLOOKUP($L1024,all_tags[type],1,FALSE),""),
IFERROR(VLOOKUP($M1024,all_tags[type],1,FALSE),""),
IFERROR(VLOOKUP($N1024,all_tags[type],1,FALSE),""),
IFERROR(VLOOKUP($O1024,all_tags[type],1,FALSE),"")
)</f>
        <v/>
      </c>
      <c r="AE1024" s="5" t="str">
        <f>_xlfn.TEXTJOIN("#",TRUE,
IFERROR(VLOOKUP($F1024,all_tags[level],1,FALSE),""),
IFERROR(VLOOKUP($G1024,all_tags[level],1,FALSE),""),
IFERROR(VLOOKUP($H1024,all_tags[level],1,FALSE),""),
IFERROR(VLOOKUP($I1024,all_tags[level],1,FALSE),""),
IFERROR(VLOOKUP($J1024,all_tags[level],1,FALSE),""),
IFERROR(VLOOKUP($K1024,all_tags[level],1,FALSE),""),
IFERROR(VLOOKUP($L1024,all_tags[level],1,FALSE),""),
IFERROR(VLOOKUP($M1024,all_tags[level],1,FALSE),""),
IFERROR(VLOOKUP($N1024,all_tags[level],1,FALSE),""),
IFERROR(VLOOKUP($O1024,all_tags[level],1,FALSE),"")
)</f>
        <v>example</v>
      </c>
      <c r="AF1024" s="5" t="str">
        <f>_xlfn.TEXTJOIN("#",TRUE,
IFERROR(VLOOKUP($F1024,all_tags[style],1,FALSE),""),
IFERROR(VLOOKUP($G1024,all_tags[style],1,FALSE),""),
IFERROR(VLOOKUP($H1024,all_tags[style],1,FALSE),""),
IFERROR(VLOOKUP($I1024,all_tags[style],1,FALSE),""),
IFERROR(VLOOKUP($J1024,all_tags[style],1,FALSE),""),
IFERROR(VLOOKUP($K1024,all_tags[style],1,FALSE),""),
IFERROR(VLOOKUP($L1024,all_tags[style],1,FALSE),""),
IFERROR(VLOOKUP($M1024,all_tags[style],1,FALSE),""),
IFERROR(VLOOKUP($N1024,all_tags[style],1,FALSE),""),
IFERROR(VLOOKUP($O1024,all_tags[style],1,FALSE),"")
)</f>
        <v/>
      </c>
      <c r="AG1024" s="5" t="str">
        <f>_xlfn.TEXTJOIN("#",TRUE,
IFERROR(VLOOKUP($F1024,all_tags[theme],1,FALSE),""),
IFERROR(VLOOKUP($G1024,all_tags[theme],1,FALSE),""),
IFERROR(VLOOKUP($H1024,all_tags[theme],1,FALSE),""),
IFERROR(VLOOKUP($I1024,all_tags[theme],1,FALSE),""),
IFERROR(VLOOKUP($J1024,all_tags[theme],1,FALSE),""),
IFERROR(VLOOKUP($K1024,all_tags[theme],1,FALSE),""),
IFERROR(VLOOKUP($L1024,all_tags[theme],1,FALSE),""),
IFERROR(VLOOKUP($M1024,all_tags[theme],1,FALSE),""),
IFERROR(VLOOKUP($N1024,all_tags[theme],1,FALSE),""),
IFERROR(VLOOKUP($O1024,all_tags[theme],1,FALSE),"")
)</f>
        <v>data-viz</v>
      </c>
      <c r="AH1024" s="5" t="str">
        <f>_xlfn.TEXTJOIN("#",TRUE,
IFERROR(VLOOKUP($F1024,all_tags[topic],1,FALSE),""),
IFERROR(VLOOKUP($G1024,all_tags[topic],1,FALSE),""),
IFERROR(VLOOKUP($H1024,all_tags[topic],1,FALSE),""),
IFERROR(VLOOKUP($I1024,all_tags[topic],1,FALSE),""),
IFERROR(VLOOKUP($J1024,all_tags[topic],1,FALSE),""),
IFERROR(VLOOKUP($K1024,all_tags[topic],1,FALSE),""),
IFERROR(VLOOKUP($L1024,all_tags[topic],1,FALSE),""),
IFERROR(VLOOKUP($M1024,all_tags[topic],1,FALSE),""),
IFERROR(VLOOKUP($N1024,all_tags[topic],1,FALSE),""),
IFERROR(VLOOKUP($O1024,all_tags[topic],1,FALSE),"")
)</f>
        <v/>
      </c>
      <c r="AI1024" s="5" t="str">
        <f>_xlfn.TEXTJOIN("#",TRUE,
IFERROR(VLOOKUP($F1024,all_tags[area],1,FALSE),""),
IFERROR(VLOOKUP($G1024,all_tags[area],1,FALSE),""),
IFERROR(VLOOKUP($H1024,all_tags[area],1,FALSE),""),
IFERROR(VLOOKUP($I1024,all_tags[area],1,FALSE),""),
IFERROR(VLOOKUP($J1024,all_tags[area],1,FALSE),""),
IFERROR(VLOOKUP($K1024,all_tags[area],1,FALSE),""),
IFERROR(VLOOKUP($L1024,all_tags[area],1,FALSE),""),
IFERROR(VLOOKUP($M1024,all_tags[area],1,FALSE),""),
IFERROR(VLOOKUP($N1024,all_tags[area],1,FALSE),""),
IFERROR(VLOOKUP($O1024,all_tags[area],1,FALSE),"")
)</f>
        <v/>
      </c>
      <c r="AJ1024" s="5" t="str">
        <f>_xlfn.TEXTJOIN("#",TRUE,
IFERROR(VLOOKUP($F1024,all_tags[technology],1,FALSE),""),
IFERROR(VLOOKUP($G1024,all_tags[technology],1,FALSE),""),
IFERROR(VLOOKUP($H1024,all_tags[technology],1,FALSE),""),
IFERROR(VLOOKUP($I1024,all_tags[technology],1,FALSE),""),
IFERROR(VLOOKUP($J1024,all_tags[technology],1,FALSE),""),
IFERROR(VLOOKUP($K1024,all_tags[technology],1,FALSE),""),
IFERROR(VLOOKUP($L1024,all_tags[technology],1,FALSE),""),
IFERROR(VLOOKUP($M1024,all_tags[technology],1,FALSE),""),
IFERROR(VLOOKUP($N1024,all_tags[technology],1,FALSE),""),
IFERROR(VLOOKUP($O1024,all_tags[technology],1,FALSE),"")
)</f>
        <v/>
      </c>
      <c r="AK1024" s="5" t="str">
        <f>_xlfn.TEXTJOIN("#",TRUE,
IFERROR(VLOOKUP($F1024,all_tags[other],1,FALSE),""),
IFERROR(VLOOKUP($G1024,all_tags[other],1,FALSE),""),
IFERROR(VLOOKUP($H1024,all_tags[other],1,FALSE),""),
IFERROR(VLOOKUP($I1024,all_tags[other],1,FALSE),""),
IFERROR(VLOOKUP($J1024,all_tags[other],1,FALSE),""),
IFERROR(VLOOKUP($K1024,all_tags[other],1,FALSE),""),
IFERROR(VLOOKUP($L1024,all_tags[other],1,FALSE),""),
IFERROR(VLOOKUP($M1024,all_tags[other],1,FALSE),""),
IFERROR(VLOOKUP($N1024,all_tags[other],1,FALSE),""),
IFERROR(VLOOKUP($O1024,all_tags[other],1,FALSE),"")
)</f>
        <v>inspiration</v>
      </c>
      <c r="AL1024" t="str">
        <f t="shared" si="15"/>
        <v>video;example;data-viz;inspiration</v>
      </c>
    </row>
    <row r="1025" spans="1:38" x14ac:dyDescent="0.25">
      <c r="A1025" t="str">
        <f>source_data[[#This Row],[link_id]]</f>
        <v>L02050</v>
      </c>
      <c r="B1025" t="str">
        <f>source_data[[#This Row],[link]]</f>
        <v>https://twitter.com/Doxyaxone/status/1457246395409260552/photo/1</v>
      </c>
      <c r="C1025" t="str">
        <f>source_data[[#This Row],[article_title]]</f>
        <v>All about Artificial intelligence.</v>
      </c>
      <c r="D1025" t="str">
        <f>source_data[[#This Row],[concatenate]]</f>
        <v>visual;dubious;ml</v>
      </c>
      <c r="E1025">
        <f>source_data[[#This Row],[tag_count]]</f>
        <v>4</v>
      </c>
      <c r="F1025" t="str" cm="1">
        <f t="array" ref="F1025:H1025">_xlfn.TEXTSPLIT(Table5[[#This Row],[concatenate]],";")</f>
        <v>visual</v>
      </c>
      <c r="G1025" t="str">
        <v>dubious</v>
      </c>
      <c r="H1025" t="str">
        <v>ml</v>
      </c>
      <c r="Q1025">
        <f>IF(ISBLANK(F1025),-1,COUNTIF(all_tags[],F1025)-COUNTIF(all_tags[category],F1025))</f>
        <v>1</v>
      </c>
      <c r="R1025">
        <f>IF(ISBLANK(G1025),-1,COUNTIF(all_tags[],G1025)-COUNTIF(all_tags[category],G1025))</f>
        <v>1</v>
      </c>
      <c r="S1025">
        <f>IF(ISBLANK(H1025),-1,COUNTIF(all_tags[],H1025)-COUNTIF(all_tags[category],H1025))</f>
        <v>1</v>
      </c>
      <c r="T1025">
        <f>IF(ISBLANK(I1025),-1,COUNTIF(all_tags[],I1025)-COUNTIF(all_tags[category],I1025))</f>
        <v>-1</v>
      </c>
      <c r="U1025">
        <f>IF(ISBLANK(J1025),-1,COUNTIF(all_tags[],J1025)-COUNTIF(all_tags[category],J1025))</f>
        <v>-1</v>
      </c>
      <c r="V1025">
        <f>IF(ISBLANK(K1025),-1,COUNTIF(all_tags[],K1025)-COUNTIF(all_tags[category],K1025))</f>
        <v>-1</v>
      </c>
      <c r="W1025">
        <f>IF(ISBLANK(L1025),-1,COUNTIF(all_tags[],L1025)-COUNTIF(all_tags[category],L1025))</f>
        <v>-1</v>
      </c>
      <c r="X1025">
        <f>IF(ISBLANK(M1025),-1,COUNTIF(all_tags[],M1025)-COUNTIF(all_tags[category],M1025))</f>
        <v>-1</v>
      </c>
      <c r="Y1025">
        <f>IF(ISBLANK(N1025),-1,COUNTIF(all_tags[],N1025)-COUNTIF(all_tags[category],N1025))</f>
        <v>-1</v>
      </c>
      <c r="Z1025">
        <f>IF(ISBLANK(O1025),-1,COUNTIF(all_tags[],O1025)-COUNTIF(all_tags[category],O1025))</f>
        <v>-1</v>
      </c>
      <c r="AB1025" t="str">
        <f>Table5[[#This Row],[link_id]]</f>
        <v>L02050</v>
      </c>
      <c r="AC1025" s="5" t="str">
        <f>_xlfn.TEXTJOIN("#",TRUE,
IFERROR(VLOOKUP($F1025,all_tags[format],1,FALSE),""),
IFERROR(VLOOKUP($G1025,all_tags[format],1,FALSE),""),
IFERROR(VLOOKUP($H1025,all_tags[format],1,FALSE),""),
IFERROR(VLOOKUP($I1025,all_tags[format],1,FALSE),""),
IFERROR(VLOOKUP($J1025,all_tags[format],1,FALSE),""),
IFERROR(VLOOKUP($K1025,all_tags[format],1,FALSE),""),
IFERROR(VLOOKUP($L1025,all_tags[format],1,FALSE),""),
IFERROR(VLOOKUP($M1025,all_tags[format],1,FALSE),""),
IFERROR(VLOOKUP($N1025,all_tags[format],1,FALSE),""),
IFERROR(VLOOKUP($O1025,all_tags[format],1,FALSE),"")
)</f>
        <v/>
      </c>
      <c r="AD1025" s="5" t="str">
        <f>_xlfn.TEXTJOIN("#",TRUE,
IFERROR(VLOOKUP($F1025,all_tags[type],1,FALSE),""),
IFERROR(VLOOKUP($G1025,all_tags[type],1,FALSE),""),
IFERROR(VLOOKUP($H1025,all_tags[type],1,FALSE),""),
IFERROR(VLOOKUP($I1025,all_tags[type],1,FALSE),""),
IFERROR(VLOOKUP($J1025,all_tags[type],1,FALSE),""),
IFERROR(VLOOKUP($K1025,all_tags[type],1,FALSE),""),
IFERROR(VLOOKUP($L1025,all_tags[type],1,FALSE),""),
IFERROR(VLOOKUP($M1025,all_tags[type],1,FALSE),""),
IFERROR(VLOOKUP($N1025,all_tags[type],1,FALSE),""),
IFERROR(VLOOKUP($O1025,all_tags[type],1,FALSE),"")
)</f>
        <v>visual</v>
      </c>
      <c r="AE1025" s="5" t="str">
        <f>_xlfn.TEXTJOIN("#",TRUE,
IFERROR(VLOOKUP($F1025,all_tags[level],1,FALSE),""),
IFERROR(VLOOKUP($G1025,all_tags[level],1,FALSE),""),
IFERROR(VLOOKUP($H1025,all_tags[level],1,FALSE),""),
IFERROR(VLOOKUP($I1025,all_tags[level],1,FALSE),""),
IFERROR(VLOOKUP($J1025,all_tags[level],1,FALSE),""),
IFERROR(VLOOKUP($K1025,all_tags[level],1,FALSE),""),
IFERROR(VLOOKUP($L1025,all_tags[level],1,FALSE),""),
IFERROR(VLOOKUP($M1025,all_tags[level],1,FALSE),""),
IFERROR(VLOOKUP($N1025,all_tags[level],1,FALSE),""),
IFERROR(VLOOKUP($O1025,all_tags[level],1,FALSE),"")
)</f>
        <v/>
      </c>
      <c r="AF1025" s="5" t="str">
        <f>_xlfn.TEXTJOIN("#",TRUE,
IFERROR(VLOOKUP($F1025,all_tags[style],1,FALSE),""),
IFERROR(VLOOKUP($G1025,all_tags[style],1,FALSE),""),
IFERROR(VLOOKUP($H1025,all_tags[style],1,FALSE),""),
IFERROR(VLOOKUP($I1025,all_tags[style],1,FALSE),""),
IFERROR(VLOOKUP($J1025,all_tags[style],1,FALSE),""),
IFERROR(VLOOKUP($K1025,all_tags[style],1,FALSE),""),
IFERROR(VLOOKUP($L1025,all_tags[style],1,FALSE),""),
IFERROR(VLOOKUP($M1025,all_tags[style],1,FALSE),""),
IFERROR(VLOOKUP($N1025,all_tags[style],1,FALSE),""),
IFERROR(VLOOKUP($O1025,all_tags[style],1,FALSE),"")
)</f>
        <v>dubious</v>
      </c>
      <c r="AG1025" s="5" t="str">
        <f>_xlfn.TEXTJOIN("#",TRUE,
IFERROR(VLOOKUP($F1025,all_tags[theme],1,FALSE),""),
IFERROR(VLOOKUP($G1025,all_tags[theme],1,FALSE),""),
IFERROR(VLOOKUP($H1025,all_tags[theme],1,FALSE),""),
IFERROR(VLOOKUP($I1025,all_tags[theme],1,FALSE),""),
IFERROR(VLOOKUP($J1025,all_tags[theme],1,FALSE),""),
IFERROR(VLOOKUP($K1025,all_tags[theme],1,FALSE),""),
IFERROR(VLOOKUP($L1025,all_tags[theme],1,FALSE),""),
IFERROR(VLOOKUP($M1025,all_tags[theme],1,FALSE),""),
IFERROR(VLOOKUP($N1025,all_tags[theme],1,FALSE),""),
IFERROR(VLOOKUP($O1025,all_tags[theme],1,FALSE),"")
)</f>
        <v/>
      </c>
      <c r="AH1025" s="5" t="str">
        <f>_xlfn.TEXTJOIN("#",TRUE,
IFERROR(VLOOKUP($F1025,all_tags[topic],1,FALSE),""),
IFERROR(VLOOKUP($G1025,all_tags[topic],1,FALSE),""),
IFERROR(VLOOKUP($H1025,all_tags[topic],1,FALSE),""),
IFERROR(VLOOKUP($I1025,all_tags[topic],1,FALSE),""),
IFERROR(VLOOKUP($J1025,all_tags[topic],1,FALSE),""),
IFERROR(VLOOKUP($K1025,all_tags[topic],1,FALSE),""),
IFERROR(VLOOKUP($L1025,all_tags[topic],1,FALSE),""),
IFERROR(VLOOKUP($M1025,all_tags[topic],1,FALSE),""),
IFERROR(VLOOKUP($N1025,all_tags[topic],1,FALSE),""),
IFERROR(VLOOKUP($O1025,all_tags[topic],1,FALSE),"")
)</f>
        <v/>
      </c>
      <c r="AI1025" s="5" t="str">
        <f>_xlfn.TEXTJOIN("#",TRUE,
IFERROR(VLOOKUP($F1025,all_tags[area],1,FALSE),""),
IFERROR(VLOOKUP($G1025,all_tags[area],1,FALSE),""),
IFERROR(VLOOKUP($H1025,all_tags[area],1,FALSE),""),
IFERROR(VLOOKUP($I1025,all_tags[area],1,FALSE),""),
IFERROR(VLOOKUP($J1025,all_tags[area],1,FALSE),""),
IFERROR(VLOOKUP($K1025,all_tags[area],1,FALSE),""),
IFERROR(VLOOKUP($L1025,all_tags[area],1,FALSE),""),
IFERROR(VLOOKUP($M1025,all_tags[area],1,FALSE),""),
IFERROR(VLOOKUP($N1025,all_tags[area],1,FALSE),""),
IFERROR(VLOOKUP($O1025,all_tags[area],1,FALSE),"")
)</f>
        <v>ml</v>
      </c>
      <c r="AJ1025" s="5" t="str">
        <f>_xlfn.TEXTJOIN("#",TRUE,
IFERROR(VLOOKUP($F1025,all_tags[technology],1,FALSE),""),
IFERROR(VLOOKUP($G1025,all_tags[technology],1,FALSE),""),
IFERROR(VLOOKUP($H1025,all_tags[technology],1,FALSE),""),
IFERROR(VLOOKUP($I1025,all_tags[technology],1,FALSE),""),
IFERROR(VLOOKUP($J1025,all_tags[technology],1,FALSE),""),
IFERROR(VLOOKUP($K1025,all_tags[technology],1,FALSE),""),
IFERROR(VLOOKUP($L1025,all_tags[technology],1,FALSE),""),
IFERROR(VLOOKUP($M1025,all_tags[technology],1,FALSE),""),
IFERROR(VLOOKUP($N1025,all_tags[technology],1,FALSE),""),
IFERROR(VLOOKUP($O1025,all_tags[technology],1,FALSE),"")
)</f>
        <v/>
      </c>
      <c r="AK1025" s="5" t="str">
        <f>_xlfn.TEXTJOIN("#",TRUE,
IFERROR(VLOOKUP($F1025,all_tags[other],1,FALSE),""),
IFERROR(VLOOKUP($G1025,all_tags[other],1,FALSE),""),
IFERROR(VLOOKUP($H1025,all_tags[other],1,FALSE),""),
IFERROR(VLOOKUP($I1025,all_tags[other],1,FALSE),""),
IFERROR(VLOOKUP($J1025,all_tags[other],1,FALSE),""),
IFERROR(VLOOKUP($K1025,all_tags[other],1,FALSE),""),
IFERROR(VLOOKUP($L1025,all_tags[other],1,FALSE),""),
IFERROR(VLOOKUP($M1025,all_tags[other],1,FALSE),""),
IFERROR(VLOOKUP($N1025,all_tags[other],1,FALSE),""),
IFERROR(VLOOKUP($O1025,all_tags[other],1,FALSE),"")
)</f>
        <v/>
      </c>
      <c r="AL1025" t="str">
        <f t="shared" si="15"/>
        <v>visual;dubious;ml</v>
      </c>
    </row>
    <row r="1026" spans="1:38" x14ac:dyDescent="0.25">
      <c r="A1026" t="str">
        <f>source_data[[#This Row],[link_id]]</f>
        <v>L02054</v>
      </c>
      <c r="B1026" t="str">
        <f>source_data[[#This Row],[link]]</f>
        <v>https://www.datasciencecentral.com/profiles/blogs/free-2-900-page-book-about-pandas</v>
      </c>
      <c r="C1026" t="str">
        <f>source_data[[#This Row],[article_title]]</f>
        <v>Free 2,900-page Manual about Pandas</v>
      </c>
      <c r="D1026" t="str">
        <f>source_data[[#This Row],[concatenate]]</f>
        <v>book;technology;python</v>
      </c>
      <c r="E1026">
        <f>source_data[[#This Row],[tag_count]]</f>
        <v>3</v>
      </c>
      <c r="F1026" t="str" cm="1">
        <f t="array" ref="F1026:H1026">_xlfn.TEXTSPLIT(Table5[[#This Row],[concatenate]],";")</f>
        <v>book</v>
      </c>
      <c r="G1026" t="str">
        <v>technology</v>
      </c>
      <c r="H1026" t="str">
        <v>python</v>
      </c>
      <c r="Q1026">
        <f>IF(ISBLANK(F1026),-1,COUNTIF(all_tags[],F1026)-COUNTIF(all_tags[category],F1026))</f>
        <v>1</v>
      </c>
      <c r="R1026">
        <f>IF(ISBLANK(G1026),-1,COUNTIF(all_tags[],G1026)-COUNTIF(all_tags[category],G1026))</f>
        <v>1</v>
      </c>
      <c r="S1026">
        <f>IF(ISBLANK(H1026),-1,COUNTIF(all_tags[],H1026)-COUNTIF(all_tags[category],H1026))</f>
        <v>1</v>
      </c>
      <c r="T1026">
        <f>IF(ISBLANK(I1026),-1,COUNTIF(all_tags[],I1026)-COUNTIF(all_tags[category],I1026))</f>
        <v>-1</v>
      </c>
      <c r="U1026">
        <f>IF(ISBLANK(J1026),-1,COUNTIF(all_tags[],J1026)-COUNTIF(all_tags[category],J1026))</f>
        <v>-1</v>
      </c>
      <c r="V1026">
        <f>IF(ISBLANK(K1026),-1,COUNTIF(all_tags[],K1026)-COUNTIF(all_tags[category],K1026))</f>
        <v>-1</v>
      </c>
      <c r="W1026">
        <f>IF(ISBLANK(L1026),-1,COUNTIF(all_tags[],L1026)-COUNTIF(all_tags[category],L1026))</f>
        <v>-1</v>
      </c>
      <c r="X1026">
        <f>IF(ISBLANK(M1026),-1,COUNTIF(all_tags[],M1026)-COUNTIF(all_tags[category],M1026))</f>
        <v>-1</v>
      </c>
      <c r="Y1026">
        <f>IF(ISBLANK(N1026),-1,COUNTIF(all_tags[],N1026)-COUNTIF(all_tags[category],N1026))</f>
        <v>-1</v>
      </c>
      <c r="Z1026">
        <f>IF(ISBLANK(O1026),-1,COUNTIF(all_tags[],O1026)-COUNTIF(all_tags[category],O1026))</f>
        <v>-1</v>
      </c>
      <c r="AB1026" t="str">
        <f>Table5[[#This Row],[link_id]]</f>
        <v>L02054</v>
      </c>
      <c r="AC1026" s="5" t="str">
        <f>_xlfn.TEXTJOIN("#",TRUE,
IFERROR(VLOOKUP($F1026,all_tags[format],1,FALSE),""),
IFERROR(VLOOKUP($G1026,all_tags[format],1,FALSE),""),
IFERROR(VLOOKUP($H1026,all_tags[format],1,FALSE),""),
IFERROR(VLOOKUP($I1026,all_tags[format],1,FALSE),""),
IFERROR(VLOOKUP($J1026,all_tags[format],1,FALSE),""),
IFERROR(VLOOKUP($K1026,all_tags[format],1,FALSE),""),
IFERROR(VLOOKUP($L1026,all_tags[format],1,FALSE),""),
IFERROR(VLOOKUP($M1026,all_tags[format],1,FALSE),""),
IFERROR(VLOOKUP($N1026,all_tags[format],1,FALSE),""),
IFERROR(VLOOKUP($O1026,all_tags[format],1,FALSE),"")
)</f>
        <v>book</v>
      </c>
      <c r="AD1026" s="5" t="str">
        <f>_xlfn.TEXTJOIN("#",TRUE,
IFERROR(VLOOKUP($F1026,all_tags[type],1,FALSE),""),
IFERROR(VLOOKUP($G1026,all_tags[type],1,FALSE),""),
IFERROR(VLOOKUP($H1026,all_tags[type],1,FALSE),""),
IFERROR(VLOOKUP($I1026,all_tags[type],1,FALSE),""),
IFERROR(VLOOKUP($J1026,all_tags[type],1,FALSE),""),
IFERROR(VLOOKUP($K1026,all_tags[type],1,FALSE),""),
IFERROR(VLOOKUP($L1026,all_tags[type],1,FALSE),""),
IFERROR(VLOOKUP($M1026,all_tags[type],1,FALSE),""),
IFERROR(VLOOKUP($N1026,all_tags[type],1,FALSE),""),
IFERROR(VLOOKUP($O1026,all_tags[type],1,FALSE),"")
)</f>
        <v/>
      </c>
      <c r="AE1026" s="5" t="str">
        <f>_xlfn.TEXTJOIN("#",TRUE,
IFERROR(VLOOKUP($F1026,all_tags[level],1,FALSE),""),
IFERROR(VLOOKUP($G1026,all_tags[level],1,FALSE),""),
IFERROR(VLOOKUP($H1026,all_tags[level],1,FALSE),""),
IFERROR(VLOOKUP($I1026,all_tags[level],1,FALSE),""),
IFERROR(VLOOKUP($J1026,all_tags[level],1,FALSE),""),
IFERROR(VLOOKUP($K1026,all_tags[level],1,FALSE),""),
IFERROR(VLOOKUP($L1026,all_tags[level],1,FALSE),""),
IFERROR(VLOOKUP($M1026,all_tags[level],1,FALSE),""),
IFERROR(VLOOKUP($N1026,all_tags[level],1,FALSE),""),
IFERROR(VLOOKUP($O1026,all_tags[level],1,FALSE),"")
)</f>
        <v/>
      </c>
      <c r="AF1026" s="5" t="str">
        <f>_xlfn.TEXTJOIN("#",TRUE,
IFERROR(VLOOKUP($F1026,all_tags[style],1,FALSE),""),
IFERROR(VLOOKUP($G1026,all_tags[style],1,FALSE),""),
IFERROR(VLOOKUP($H1026,all_tags[style],1,FALSE),""),
IFERROR(VLOOKUP($I1026,all_tags[style],1,FALSE),""),
IFERROR(VLOOKUP($J1026,all_tags[style],1,FALSE),""),
IFERROR(VLOOKUP($K1026,all_tags[style],1,FALSE),""),
IFERROR(VLOOKUP($L1026,all_tags[style],1,FALSE),""),
IFERROR(VLOOKUP($M1026,all_tags[style],1,FALSE),""),
IFERROR(VLOOKUP($N1026,all_tags[style],1,FALSE),""),
IFERROR(VLOOKUP($O1026,all_tags[style],1,FALSE),"")
)</f>
        <v/>
      </c>
      <c r="AG1026" s="5" t="str">
        <f>_xlfn.TEXTJOIN("#",TRUE,
IFERROR(VLOOKUP($F1026,all_tags[theme],1,FALSE),""),
IFERROR(VLOOKUP($G1026,all_tags[theme],1,FALSE),""),
IFERROR(VLOOKUP($H1026,all_tags[theme],1,FALSE),""),
IFERROR(VLOOKUP($I1026,all_tags[theme],1,FALSE),""),
IFERROR(VLOOKUP($J1026,all_tags[theme],1,FALSE),""),
IFERROR(VLOOKUP($K1026,all_tags[theme],1,FALSE),""),
IFERROR(VLOOKUP($L1026,all_tags[theme],1,FALSE),""),
IFERROR(VLOOKUP($M1026,all_tags[theme],1,FALSE),""),
IFERROR(VLOOKUP($N1026,all_tags[theme],1,FALSE),""),
IFERROR(VLOOKUP($O1026,all_tags[theme],1,FALSE),"")
)</f>
        <v/>
      </c>
      <c r="AH1026" s="5" t="str">
        <f>_xlfn.TEXTJOIN("#",TRUE,
IFERROR(VLOOKUP($F1026,all_tags[topic],1,FALSE),""),
IFERROR(VLOOKUP($G1026,all_tags[topic],1,FALSE),""),
IFERROR(VLOOKUP($H1026,all_tags[topic],1,FALSE),""),
IFERROR(VLOOKUP($I1026,all_tags[topic],1,FALSE),""),
IFERROR(VLOOKUP($J1026,all_tags[topic],1,FALSE),""),
IFERROR(VLOOKUP($K1026,all_tags[topic],1,FALSE),""),
IFERROR(VLOOKUP($L1026,all_tags[topic],1,FALSE),""),
IFERROR(VLOOKUP($M1026,all_tags[topic],1,FALSE),""),
IFERROR(VLOOKUP($N1026,all_tags[topic],1,FALSE),""),
IFERROR(VLOOKUP($O1026,all_tags[topic],1,FALSE),"")
)</f>
        <v>technology</v>
      </c>
      <c r="AI1026" s="5" t="str">
        <f>_xlfn.TEXTJOIN("#",TRUE,
IFERROR(VLOOKUP($F1026,all_tags[area],1,FALSE),""),
IFERROR(VLOOKUP($G1026,all_tags[area],1,FALSE),""),
IFERROR(VLOOKUP($H1026,all_tags[area],1,FALSE),""),
IFERROR(VLOOKUP($I1026,all_tags[area],1,FALSE),""),
IFERROR(VLOOKUP($J1026,all_tags[area],1,FALSE),""),
IFERROR(VLOOKUP($K1026,all_tags[area],1,FALSE),""),
IFERROR(VLOOKUP($L1026,all_tags[area],1,FALSE),""),
IFERROR(VLOOKUP($M1026,all_tags[area],1,FALSE),""),
IFERROR(VLOOKUP($N1026,all_tags[area],1,FALSE),""),
IFERROR(VLOOKUP($O1026,all_tags[area],1,FALSE),"")
)</f>
        <v/>
      </c>
      <c r="AJ1026" s="5" t="str">
        <f>_xlfn.TEXTJOIN("#",TRUE,
IFERROR(VLOOKUP($F1026,all_tags[technology],1,FALSE),""),
IFERROR(VLOOKUP($G1026,all_tags[technology],1,FALSE),""),
IFERROR(VLOOKUP($H1026,all_tags[technology],1,FALSE),""),
IFERROR(VLOOKUP($I1026,all_tags[technology],1,FALSE),""),
IFERROR(VLOOKUP($J1026,all_tags[technology],1,FALSE),""),
IFERROR(VLOOKUP($K1026,all_tags[technology],1,FALSE),""),
IFERROR(VLOOKUP($L1026,all_tags[technology],1,FALSE),""),
IFERROR(VLOOKUP($M1026,all_tags[technology],1,FALSE),""),
IFERROR(VLOOKUP($N1026,all_tags[technology],1,FALSE),""),
IFERROR(VLOOKUP($O1026,all_tags[technology],1,FALSE),"")
)</f>
        <v>python</v>
      </c>
      <c r="AK1026" s="5" t="str">
        <f>_xlfn.TEXTJOIN("#",TRUE,
IFERROR(VLOOKUP($F1026,all_tags[other],1,FALSE),""),
IFERROR(VLOOKUP($G1026,all_tags[other],1,FALSE),""),
IFERROR(VLOOKUP($H1026,all_tags[other],1,FALSE),""),
IFERROR(VLOOKUP($I1026,all_tags[other],1,FALSE),""),
IFERROR(VLOOKUP($J1026,all_tags[other],1,FALSE),""),
IFERROR(VLOOKUP($K1026,all_tags[other],1,FALSE),""),
IFERROR(VLOOKUP($L1026,all_tags[other],1,FALSE),""),
IFERROR(VLOOKUP($M1026,all_tags[other],1,FALSE),""),
IFERROR(VLOOKUP($N1026,all_tags[other],1,FALSE),""),
IFERROR(VLOOKUP($O1026,all_tags[other],1,FALSE),"")
)</f>
        <v/>
      </c>
      <c r="AL1026" t="str">
        <f t="shared" si="15"/>
        <v>book;technology;python</v>
      </c>
    </row>
    <row r="1027" spans="1:38" x14ac:dyDescent="0.25">
      <c r="A1027" t="str">
        <f>source_data[[#This Row],[link_id]]</f>
        <v>L02057</v>
      </c>
      <c r="B1027" t="str">
        <f>source_data[[#This Row],[link]]</f>
        <v>https://rpubs.com/dieghernan/beautifulmaps_I</v>
      </c>
      <c r="C1027" t="str">
        <f>source_data[[#This Row],[article_title]]</f>
        <v>Beautiful Maps with R (I): Fishnets, Honeycombs and Pixels</v>
      </c>
      <c r="D1027" t="str">
        <f>source_data[[#This Row],[concatenate]]</f>
        <v>tutorial;technology;geospatial;rstats</v>
      </c>
      <c r="E1027">
        <f>source_data[[#This Row],[tag_count]]</f>
        <v>4</v>
      </c>
      <c r="F1027" t="str" cm="1">
        <f t="array" ref="F1027:I1027">_xlfn.TEXTSPLIT(Table5[[#This Row],[concatenate]],";")</f>
        <v>tutorial</v>
      </c>
      <c r="G1027" t="str">
        <v>technology</v>
      </c>
      <c r="H1027" t="str">
        <v>geospatial</v>
      </c>
      <c r="I1027" t="str">
        <v>rstats</v>
      </c>
      <c r="Q1027">
        <f>IF(ISBLANK(F1027),-1,COUNTIF(all_tags[],F1027)-COUNTIF(all_tags[category],F1027))</f>
        <v>1</v>
      </c>
      <c r="R1027">
        <f>IF(ISBLANK(G1027),-1,COUNTIF(all_tags[],G1027)-COUNTIF(all_tags[category],G1027))</f>
        <v>1</v>
      </c>
      <c r="S1027">
        <f>IF(ISBLANK(H1027),-1,COUNTIF(all_tags[],H1027)-COUNTIF(all_tags[category],H1027))</f>
        <v>1</v>
      </c>
      <c r="T1027">
        <f>IF(ISBLANK(I1027),-1,COUNTIF(all_tags[],I1027)-COUNTIF(all_tags[category],I1027))</f>
        <v>1</v>
      </c>
      <c r="U1027">
        <f>IF(ISBLANK(J1027),-1,COUNTIF(all_tags[],J1027)-COUNTIF(all_tags[category],J1027))</f>
        <v>-1</v>
      </c>
      <c r="V1027">
        <f>IF(ISBLANK(K1027),-1,COUNTIF(all_tags[],K1027)-COUNTIF(all_tags[category],K1027))</f>
        <v>-1</v>
      </c>
      <c r="W1027">
        <f>IF(ISBLANK(L1027),-1,COUNTIF(all_tags[],L1027)-COUNTIF(all_tags[category],L1027))</f>
        <v>-1</v>
      </c>
      <c r="X1027">
        <f>IF(ISBLANK(M1027),-1,COUNTIF(all_tags[],M1027)-COUNTIF(all_tags[category],M1027))</f>
        <v>-1</v>
      </c>
      <c r="Y1027">
        <f>IF(ISBLANK(N1027),-1,COUNTIF(all_tags[],N1027)-COUNTIF(all_tags[category],N1027))</f>
        <v>-1</v>
      </c>
      <c r="Z1027">
        <f>IF(ISBLANK(O1027),-1,COUNTIF(all_tags[],O1027)-COUNTIF(all_tags[category],O1027))</f>
        <v>-1</v>
      </c>
      <c r="AB1027" t="str">
        <f>Table5[[#This Row],[link_id]]</f>
        <v>L02057</v>
      </c>
      <c r="AC1027" s="5" t="str">
        <f>_xlfn.TEXTJOIN("#",TRUE,
IFERROR(VLOOKUP($F1027,all_tags[format],1,FALSE),""),
IFERROR(VLOOKUP($G1027,all_tags[format],1,FALSE),""),
IFERROR(VLOOKUP($H1027,all_tags[format],1,FALSE),""),
IFERROR(VLOOKUP($I1027,all_tags[format],1,FALSE),""),
IFERROR(VLOOKUP($J1027,all_tags[format],1,FALSE),""),
IFERROR(VLOOKUP($K1027,all_tags[format],1,FALSE),""),
IFERROR(VLOOKUP($L1027,all_tags[format],1,FALSE),""),
IFERROR(VLOOKUP($M1027,all_tags[format],1,FALSE),""),
IFERROR(VLOOKUP($N1027,all_tags[format],1,FALSE),""),
IFERROR(VLOOKUP($O1027,all_tags[format],1,FALSE),"")
)</f>
        <v/>
      </c>
      <c r="AD1027" s="5" t="str">
        <f>_xlfn.TEXTJOIN("#",TRUE,
IFERROR(VLOOKUP($F1027,all_tags[type],1,FALSE),""),
IFERROR(VLOOKUP($G1027,all_tags[type],1,FALSE),""),
IFERROR(VLOOKUP($H1027,all_tags[type],1,FALSE),""),
IFERROR(VLOOKUP($I1027,all_tags[type],1,FALSE),""),
IFERROR(VLOOKUP($J1027,all_tags[type],1,FALSE),""),
IFERROR(VLOOKUP($K1027,all_tags[type],1,FALSE),""),
IFERROR(VLOOKUP($L1027,all_tags[type],1,FALSE),""),
IFERROR(VLOOKUP($M1027,all_tags[type],1,FALSE),""),
IFERROR(VLOOKUP($N1027,all_tags[type],1,FALSE),""),
IFERROR(VLOOKUP($O1027,all_tags[type],1,FALSE),"")
)</f>
        <v>tutorial</v>
      </c>
      <c r="AE1027" s="5" t="str">
        <f>_xlfn.TEXTJOIN("#",TRUE,
IFERROR(VLOOKUP($F1027,all_tags[level],1,FALSE),""),
IFERROR(VLOOKUP($G1027,all_tags[level],1,FALSE),""),
IFERROR(VLOOKUP($H1027,all_tags[level],1,FALSE),""),
IFERROR(VLOOKUP($I1027,all_tags[level],1,FALSE),""),
IFERROR(VLOOKUP($J1027,all_tags[level],1,FALSE),""),
IFERROR(VLOOKUP($K1027,all_tags[level],1,FALSE),""),
IFERROR(VLOOKUP($L1027,all_tags[level],1,FALSE),""),
IFERROR(VLOOKUP($M1027,all_tags[level],1,FALSE),""),
IFERROR(VLOOKUP($N1027,all_tags[level],1,FALSE),""),
IFERROR(VLOOKUP($O1027,all_tags[level],1,FALSE),"")
)</f>
        <v/>
      </c>
      <c r="AF1027" s="5" t="str">
        <f>_xlfn.TEXTJOIN("#",TRUE,
IFERROR(VLOOKUP($F1027,all_tags[style],1,FALSE),""),
IFERROR(VLOOKUP($G1027,all_tags[style],1,FALSE),""),
IFERROR(VLOOKUP($H1027,all_tags[style],1,FALSE),""),
IFERROR(VLOOKUP($I1027,all_tags[style],1,FALSE),""),
IFERROR(VLOOKUP($J1027,all_tags[style],1,FALSE),""),
IFERROR(VLOOKUP($K1027,all_tags[style],1,FALSE),""),
IFERROR(VLOOKUP($L1027,all_tags[style],1,FALSE),""),
IFERROR(VLOOKUP($M1027,all_tags[style],1,FALSE),""),
IFERROR(VLOOKUP($N1027,all_tags[style],1,FALSE),""),
IFERROR(VLOOKUP($O1027,all_tags[style],1,FALSE),"")
)</f>
        <v/>
      </c>
      <c r="AG1027" s="5" t="str">
        <f>_xlfn.TEXTJOIN("#",TRUE,
IFERROR(VLOOKUP($F1027,all_tags[theme],1,FALSE),""),
IFERROR(VLOOKUP($G1027,all_tags[theme],1,FALSE),""),
IFERROR(VLOOKUP($H1027,all_tags[theme],1,FALSE),""),
IFERROR(VLOOKUP($I1027,all_tags[theme],1,FALSE),""),
IFERROR(VLOOKUP($J1027,all_tags[theme],1,FALSE),""),
IFERROR(VLOOKUP($K1027,all_tags[theme],1,FALSE),""),
IFERROR(VLOOKUP($L1027,all_tags[theme],1,FALSE),""),
IFERROR(VLOOKUP($M1027,all_tags[theme],1,FALSE),""),
IFERROR(VLOOKUP($N1027,all_tags[theme],1,FALSE),""),
IFERROR(VLOOKUP($O1027,all_tags[theme],1,FALSE),"")
)</f>
        <v/>
      </c>
      <c r="AH1027" s="5" t="str">
        <f>_xlfn.TEXTJOIN("#",TRUE,
IFERROR(VLOOKUP($F1027,all_tags[topic],1,FALSE),""),
IFERROR(VLOOKUP($G1027,all_tags[topic],1,FALSE),""),
IFERROR(VLOOKUP($H1027,all_tags[topic],1,FALSE),""),
IFERROR(VLOOKUP($I1027,all_tags[topic],1,FALSE),""),
IFERROR(VLOOKUP($J1027,all_tags[topic],1,FALSE),""),
IFERROR(VLOOKUP($K1027,all_tags[topic],1,FALSE),""),
IFERROR(VLOOKUP($L1027,all_tags[topic],1,FALSE),""),
IFERROR(VLOOKUP($M1027,all_tags[topic],1,FALSE),""),
IFERROR(VLOOKUP($N1027,all_tags[topic],1,FALSE),""),
IFERROR(VLOOKUP($O1027,all_tags[topic],1,FALSE),"")
)</f>
        <v>technology</v>
      </c>
      <c r="AI1027" s="5" t="str">
        <f>_xlfn.TEXTJOIN("#",TRUE,
IFERROR(VLOOKUP($F1027,all_tags[area],1,FALSE),""),
IFERROR(VLOOKUP($G1027,all_tags[area],1,FALSE),""),
IFERROR(VLOOKUP($H1027,all_tags[area],1,FALSE),""),
IFERROR(VLOOKUP($I1027,all_tags[area],1,FALSE),""),
IFERROR(VLOOKUP($J1027,all_tags[area],1,FALSE),""),
IFERROR(VLOOKUP($K1027,all_tags[area],1,FALSE),""),
IFERROR(VLOOKUP($L1027,all_tags[area],1,FALSE),""),
IFERROR(VLOOKUP($M1027,all_tags[area],1,FALSE),""),
IFERROR(VLOOKUP($N1027,all_tags[area],1,FALSE),""),
IFERROR(VLOOKUP($O1027,all_tags[area],1,FALSE),"")
)</f>
        <v>geospatial</v>
      </c>
      <c r="AJ1027" s="5" t="str">
        <f>_xlfn.TEXTJOIN("#",TRUE,
IFERROR(VLOOKUP($F1027,all_tags[technology],1,FALSE),""),
IFERROR(VLOOKUP($G1027,all_tags[technology],1,FALSE),""),
IFERROR(VLOOKUP($H1027,all_tags[technology],1,FALSE),""),
IFERROR(VLOOKUP($I1027,all_tags[technology],1,FALSE),""),
IFERROR(VLOOKUP($J1027,all_tags[technology],1,FALSE),""),
IFERROR(VLOOKUP($K1027,all_tags[technology],1,FALSE),""),
IFERROR(VLOOKUP($L1027,all_tags[technology],1,FALSE),""),
IFERROR(VLOOKUP($M1027,all_tags[technology],1,FALSE),""),
IFERROR(VLOOKUP($N1027,all_tags[technology],1,FALSE),""),
IFERROR(VLOOKUP($O1027,all_tags[technology],1,FALSE),"")
)</f>
        <v>rstats</v>
      </c>
      <c r="AK1027" s="5" t="str">
        <f>_xlfn.TEXTJOIN("#",TRUE,
IFERROR(VLOOKUP($F1027,all_tags[other],1,FALSE),""),
IFERROR(VLOOKUP($G1027,all_tags[other],1,FALSE),""),
IFERROR(VLOOKUP($H1027,all_tags[other],1,FALSE),""),
IFERROR(VLOOKUP($I1027,all_tags[other],1,FALSE),""),
IFERROR(VLOOKUP($J1027,all_tags[other],1,FALSE),""),
IFERROR(VLOOKUP($K1027,all_tags[other],1,FALSE),""),
IFERROR(VLOOKUP($L1027,all_tags[other],1,FALSE),""),
IFERROR(VLOOKUP($M1027,all_tags[other],1,FALSE),""),
IFERROR(VLOOKUP($N1027,all_tags[other],1,FALSE),""),
IFERROR(VLOOKUP($O1027,all_tags[other],1,FALSE),"")
)</f>
        <v/>
      </c>
      <c r="AL1027" t="str">
        <f t="shared" ref="AL1027:AL1090" si="16">SUBSTITUTE(_xlfn.TEXTJOIN(";",TRUE,AC1027:AK1027),"#",";")</f>
        <v>tutorial;technology;geospatial;rstats</v>
      </c>
    </row>
    <row r="1028" spans="1:38" x14ac:dyDescent="0.25">
      <c r="A1028" t="str">
        <f>source_data[[#This Row],[link_id]]</f>
        <v>L02058</v>
      </c>
      <c r="B1028" t="str">
        <f>source_data[[#This Row],[link]]</f>
        <v>https://www.propublica.org/article/how-propublica-used-genomic-sequencing-data-to-track-an-ongoing-salmonella-outbreak</v>
      </c>
      <c r="C1028" t="str">
        <f>source_data[[#This Row],[article_title]]</f>
        <v>How ProPublica Used Genomic Sequencing Data to Track an Ongoing Salmonella Outbreak</v>
      </c>
      <c r="D1028" t="str">
        <f>source_data[[#This Row],[concatenate]]</f>
        <v>research;news;example;data-analysis;inspiration</v>
      </c>
      <c r="E1028">
        <f>source_data[[#This Row],[tag_count]]</f>
        <v>4</v>
      </c>
      <c r="F1028" t="str" cm="1">
        <f t="array" ref="F1028:J1028">_xlfn.TEXTSPLIT(Table5[[#This Row],[concatenate]],";")</f>
        <v>research</v>
      </c>
      <c r="G1028" t="str">
        <v>news</v>
      </c>
      <c r="H1028" t="str">
        <v>example</v>
      </c>
      <c r="I1028" t="str">
        <v>data-analysis</v>
      </c>
      <c r="J1028" t="str">
        <v>inspiration</v>
      </c>
      <c r="Q1028">
        <f>IF(ISBLANK(F1028),-1,COUNTIF(all_tags[],F1028)-COUNTIF(all_tags[category],F1028))</f>
        <v>1</v>
      </c>
      <c r="R1028">
        <f>IF(ISBLANK(G1028),-1,COUNTIF(all_tags[],G1028)-COUNTIF(all_tags[category],G1028))</f>
        <v>1</v>
      </c>
      <c r="S1028">
        <f>IF(ISBLANK(H1028),-1,COUNTIF(all_tags[],H1028)-COUNTIF(all_tags[category],H1028))</f>
        <v>1</v>
      </c>
      <c r="T1028">
        <f>IF(ISBLANK(I1028),-1,COUNTIF(all_tags[],I1028)-COUNTIF(all_tags[category],I1028))</f>
        <v>1</v>
      </c>
      <c r="U1028">
        <f>IF(ISBLANK(J1028),-1,COUNTIF(all_tags[],J1028)-COUNTIF(all_tags[category],J1028))</f>
        <v>1</v>
      </c>
      <c r="V1028">
        <f>IF(ISBLANK(K1028),-1,COUNTIF(all_tags[],K1028)-COUNTIF(all_tags[category],K1028))</f>
        <v>-1</v>
      </c>
      <c r="W1028">
        <f>IF(ISBLANK(L1028),-1,COUNTIF(all_tags[],L1028)-COUNTIF(all_tags[category],L1028))</f>
        <v>-1</v>
      </c>
      <c r="X1028">
        <f>IF(ISBLANK(M1028),-1,COUNTIF(all_tags[],M1028)-COUNTIF(all_tags[category],M1028))</f>
        <v>-1</v>
      </c>
      <c r="Y1028">
        <f>IF(ISBLANK(N1028),-1,COUNTIF(all_tags[],N1028)-COUNTIF(all_tags[category],N1028))</f>
        <v>-1</v>
      </c>
      <c r="Z1028">
        <f>IF(ISBLANK(O1028),-1,COUNTIF(all_tags[],O1028)-COUNTIF(all_tags[category],O1028))</f>
        <v>-1</v>
      </c>
      <c r="AB1028" t="str">
        <f>Table5[[#This Row],[link_id]]</f>
        <v>L02058</v>
      </c>
      <c r="AC1028" s="5" t="str">
        <f>_xlfn.TEXTJOIN("#",TRUE,
IFERROR(VLOOKUP($F1028,all_tags[format],1,FALSE),""),
IFERROR(VLOOKUP($G1028,all_tags[format],1,FALSE),""),
IFERROR(VLOOKUP($H1028,all_tags[format],1,FALSE),""),
IFERROR(VLOOKUP($I1028,all_tags[format],1,FALSE),""),
IFERROR(VLOOKUP($J1028,all_tags[format],1,FALSE),""),
IFERROR(VLOOKUP($K1028,all_tags[format],1,FALSE),""),
IFERROR(VLOOKUP($L1028,all_tags[format],1,FALSE),""),
IFERROR(VLOOKUP($M1028,all_tags[format],1,FALSE),""),
IFERROR(VLOOKUP($N1028,all_tags[format],1,FALSE),""),
IFERROR(VLOOKUP($O1028,all_tags[format],1,FALSE),"")
)</f>
        <v/>
      </c>
      <c r="AD1028" s="5" t="str">
        <f>_xlfn.TEXTJOIN("#",TRUE,
IFERROR(VLOOKUP($F1028,all_tags[type],1,FALSE),""),
IFERROR(VLOOKUP($G1028,all_tags[type],1,FALSE),""),
IFERROR(VLOOKUP($H1028,all_tags[type],1,FALSE),""),
IFERROR(VLOOKUP($I1028,all_tags[type],1,FALSE),""),
IFERROR(VLOOKUP($J1028,all_tags[type],1,FALSE),""),
IFERROR(VLOOKUP($K1028,all_tags[type],1,FALSE),""),
IFERROR(VLOOKUP($L1028,all_tags[type],1,FALSE),""),
IFERROR(VLOOKUP($M1028,all_tags[type],1,FALSE),""),
IFERROR(VLOOKUP($N1028,all_tags[type],1,FALSE),""),
IFERROR(VLOOKUP($O1028,all_tags[type],1,FALSE),"")
)</f>
        <v>research#news</v>
      </c>
      <c r="AE1028" s="5" t="str">
        <f>_xlfn.TEXTJOIN("#",TRUE,
IFERROR(VLOOKUP($F1028,all_tags[level],1,FALSE),""),
IFERROR(VLOOKUP($G1028,all_tags[level],1,FALSE),""),
IFERROR(VLOOKUP($H1028,all_tags[level],1,FALSE),""),
IFERROR(VLOOKUP($I1028,all_tags[level],1,FALSE),""),
IFERROR(VLOOKUP($J1028,all_tags[level],1,FALSE),""),
IFERROR(VLOOKUP($K1028,all_tags[level],1,FALSE),""),
IFERROR(VLOOKUP($L1028,all_tags[level],1,FALSE),""),
IFERROR(VLOOKUP($M1028,all_tags[level],1,FALSE),""),
IFERROR(VLOOKUP($N1028,all_tags[level],1,FALSE),""),
IFERROR(VLOOKUP($O1028,all_tags[level],1,FALSE),"")
)</f>
        <v>example</v>
      </c>
      <c r="AF1028" s="5" t="str">
        <f>_xlfn.TEXTJOIN("#",TRUE,
IFERROR(VLOOKUP($F1028,all_tags[style],1,FALSE),""),
IFERROR(VLOOKUP($G1028,all_tags[style],1,FALSE),""),
IFERROR(VLOOKUP($H1028,all_tags[style],1,FALSE),""),
IFERROR(VLOOKUP($I1028,all_tags[style],1,FALSE),""),
IFERROR(VLOOKUP($J1028,all_tags[style],1,FALSE),""),
IFERROR(VLOOKUP($K1028,all_tags[style],1,FALSE),""),
IFERROR(VLOOKUP($L1028,all_tags[style],1,FALSE),""),
IFERROR(VLOOKUP($M1028,all_tags[style],1,FALSE),""),
IFERROR(VLOOKUP($N1028,all_tags[style],1,FALSE),""),
IFERROR(VLOOKUP($O1028,all_tags[style],1,FALSE),"")
)</f>
        <v/>
      </c>
      <c r="AG1028" s="5" t="str">
        <f>_xlfn.TEXTJOIN("#",TRUE,
IFERROR(VLOOKUP($F1028,all_tags[theme],1,FALSE),""),
IFERROR(VLOOKUP($G1028,all_tags[theme],1,FALSE),""),
IFERROR(VLOOKUP($H1028,all_tags[theme],1,FALSE),""),
IFERROR(VLOOKUP($I1028,all_tags[theme],1,FALSE),""),
IFERROR(VLOOKUP($J1028,all_tags[theme],1,FALSE),""),
IFERROR(VLOOKUP($K1028,all_tags[theme],1,FALSE),""),
IFERROR(VLOOKUP($L1028,all_tags[theme],1,FALSE),""),
IFERROR(VLOOKUP($M1028,all_tags[theme],1,FALSE),""),
IFERROR(VLOOKUP($N1028,all_tags[theme],1,FALSE),""),
IFERROR(VLOOKUP($O1028,all_tags[theme],1,FALSE),"")
)</f>
        <v>data-analysis</v>
      </c>
      <c r="AH1028" s="5" t="str">
        <f>_xlfn.TEXTJOIN("#",TRUE,
IFERROR(VLOOKUP($F1028,all_tags[topic],1,FALSE),""),
IFERROR(VLOOKUP($G1028,all_tags[topic],1,FALSE),""),
IFERROR(VLOOKUP($H1028,all_tags[topic],1,FALSE),""),
IFERROR(VLOOKUP($I1028,all_tags[topic],1,FALSE),""),
IFERROR(VLOOKUP($J1028,all_tags[topic],1,FALSE),""),
IFERROR(VLOOKUP($K1028,all_tags[topic],1,FALSE),""),
IFERROR(VLOOKUP($L1028,all_tags[topic],1,FALSE),""),
IFERROR(VLOOKUP($M1028,all_tags[topic],1,FALSE),""),
IFERROR(VLOOKUP($N1028,all_tags[topic],1,FALSE),""),
IFERROR(VLOOKUP($O1028,all_tags[topic],1,FALSE),"")
)</f>
        <v/>
      </c>
      <c r="AI1028" s="5" t="str">
        <f>_xlfn.TEXTJOIN("#",TRUE,
IFERROR(VLOOKUP($F1028,all_tags[area],1,FALSE),""),
IFERROR(VLOOKUP($G1028,all_tags[area],1,FALSE),""),
IFERROR(VLOOKUP($H1028,all_tags[area],1,FALSE),""),
IFERROR(VLOOKUP($I1028,all_tags[area],1,FALSE),""),
IFERROR(VLOOKUP($J1028,all_tags[area],1,FALSE),""),
IFERROR(VLOOKUP($K1028,all_tags[area],1,FALSE),""),
IFERROR(VLOOKUP($L1028,all_tags[area],1,FALSE),""),
IFERROR(VLOOKUP($M1028,all_tags[area],1,FALSE),""),
IFERROR(VLOOKUP($N1028,all_tags[area],1,FALSE),""),
IFERROR(VLOOKUP($O1028,all_tags[area],1,FALSE),"")
)</f>
        <v/>
      </c>
      <c r="AJ1028" s="5" t="str">
        <f>_xlfn.TEXTJOIN("#",TRUE,
IFERROR(VLOOKUP($F1028,all_tags[technology],1,FALSE),""),
IFERROR(VLOOKUP($G1028,all_tags[technology],1,FALSE),""),
IFERROR(VLOOKUP($H1028,all_tags[technology],1,FALSE),""),
IFERROR(VLOOKUP($I1028,all_tags[technology],1,FALSE),""),
IFERROR(VLOOKUP($J1028,all_tags[technology],1,FALSE),""),
IFERROR(VLOOKUP($K1028,all_tags[technology],1,FALSE),""),
IFERROR(VLOOKUP($L1028,all_tags[technology],1,FALSE),""),
IFERROR(VLOOKUP($M1028,all_tags[technology],1,FALSE),""),
IFERROR(VLOOKUP($N1028,all_tags[technology],1,FALSE),""),
IFERROR(VLOOKUP($O1028,all_tags[technology],1,FALSE),"")
)</f>
        <v/>
      </c>
      <c r="AK1028" s="5" t="str">
        <f>_xlfn.TEXTJOIN("#",TRUE,
IFERROR(VLOOKUP($F1028,all_tags[other],1,FALSE),""),
IFERROR(VLOOKUP($G1028,all_tags[other],1,FALSE),""),
IFERROR(VLOOKUP($H1028,all_tags[other],1,FALSE),""),
IFERROR(VLOOKUP($I1028,all_tags[other],1,FALSE),""),
IFERROR(VLOOKUP($J1028,all_tags[other],1,FALSE),""),
IFERROR(VLOOKUP($K1028,all_tags[other],1,FALSE),""),
IFERROR(VLOOKUP($L1028,all_tags[other],1,FALSE),""),
IFERROR(VLOOKUP($M1028,all_tags[other],1,FALSE),""),
IFERROR(VLOOKUP($N1028,all_tags[other],1,FALSE),""),
IFERROR(VLOOKUP($O1028,all_tags[other],1,FALSE),"")
)</f>
        <v>inspiration</v>
      </c>
      <c r="AL1028" t="str">
        <f t="shared" si="16"/>
        <v>research;news;example;data-analysis;inspiration</v>
      </c>
    </row>
    <row r="1029" spans="1:38" x14ac:dyDescent="0.25">
      <c r="A1029" t="str">
        <f>source_data[[#This Row],[link_id]]</f>
        <v>L02060</v>
      </c>
      <c r="B1029" t="str">
        <f>source_data[[#This Row],[link]]</f>
        <v>https://plato.stanford.edu/entries/necessary-sufficient/</v>
      </c>
      <c r="C1029" t="str">
        <f>source_data[[#This Row],[article_title]]</f>
        <v>Necessary and Sufficient Conditions</v>
      </c>
      <c r="D1029" t="str">
        <f>source_data[[#This Row],[concatenate]]</f>
        <v>article;definition;logic;art</v>
      </c>
      <c r="E1029">
        <f>source_data[[#This Row],[tag_count]]</f>
        <v>5</v>
      </c>
      <c r="F1029" t="str" cm="1">
        <f t="array" ref="F1029:I1029">_xlfn.TEXTSPLIT(Table5[[#This Row],[concatenate]],";")</f>
        <v>article</v>
      </c>
      <c r="G1029" t="str">
        <v>definition</v>
      </c>
      <c r="H1029" t="str">
        <v>logic</v>
      </c>
      <c r="I1029" t="str">
        <v>art</v>
      </c>
      <c r="Q1029">
        <f>IF(ISBLANK(F1029),-1,COUNTIF(all_tags[],F1029)-COUNTIF(all_tags[category],F1029))</f>
        <v>1</v>
      </c>
      <c r="R1029">
        <f>IF(ISBLANK(G1029),-1,COUNTIF(all_tags[],G1029)-COUNTIF(all_tags[category],G1029))</f>
        <v>1</v>
      </c>
      <c r="S1029">
        <f>IF(ISBLANK(H1029),-1,COUNTIF(all_tags[],H1029)-COUNTIF(all_tags[category],H1029))</f>
        <v>1</v>
      </c>
      <c r="T1029">
        <f>IF(ISBLANK(I1029),-1,COUNTIF(all_tags[],I1029)-COUNTIF(all_tags[category],I1029))</f>
        <v>1</v>
      </c>
      <c r="U1029">
        <f>IF(ISBLANK(J1029),-1,COUNTIF(all_tags[],J1029)-COUNTIF(all_tags[category],J1029))</f>
        <v>-1</v>
      </c>
      <c r="V1029">
        <f>IF(ISBLANK(K1029),-1,COUNTIF(all_tags[],K1029)-COUNTIF(all_tags[category],K1029))</f>
        <v>-1</v>
      </c>
      <c r="W1029">
        <f>IF(ISBLANK(L1029),-1,COUNTIF(all_tags[],L1029)-COUNTIF(all_tags[category],L1029))</f>
        <v>-1</v>
      </c>
      <c r="X1029">
        <f>IF(ISBLANK(M1029),-1,COUNTIF(all_tags[],M1029)-COUNTIF(all_tags[category],M1029))</f>
        <v>-1</v>
      </c>
      <c r="Y1029">
        <f>IF(ISBLANK(N1029),-1,COUNTIF(all_tags[],N1029)-COUNTIF(all_tags[category],N1029))</f>
        <v>-1</v>
      </c>
      <c r="Z1029">
        <f>IF(ISBLANK(O1029),-1,COUNTIF(all_tags[],O1029)-COUNTIF(all_tags[category],O1029))</f>
        <v>-1</v>
      </c>
      <c r="AB1029" t="str">
        <f>Table5[[#This Row],[link_id]]</f>
        <v>L02060</v>
      </c>
      <c r="AC1029" s="5" t="str">
        <f>_xlfn.TEXTJOIN("#",TRUE,
IFERROR(VLOOKUP($F1029,all_tags[format],1,FALSE),""),
IFERROR(VLOOKUP($G1029,all_tags[format],1,FALSE),""),
IFERROR(VLOOKUP($H1029,all_tags[format],1,FALSE),""),
IFERROR(VLOOKUP($I1029,all_tags[format],1,FALSE),""),
IFERROR(VLOOKUP($J1029,all_tags[format],1,FALSE),""),
IFERROR(VLOOKUP($K1029,all_tags[format],1,FALSE),""),
IFERROR(VLOOKUP($L1029,all_tags[format],1,FALSE),""),
IFERROR(VLOOKUP($M1029,all_tags[format],1,FALSE),""),
IFERROR(VLOOKUP($N1029,all_tags[format],1,FALSE),""),
IFERROR(VLOOKUP($O1029,all_tags[format],1,FALSE),"")
)</f>
        <v>article</v>
      </c>
      <c r="AD1029" s="5" t="str">
        <f>_xlfn.TEXTJOIN("#",TRUE,
IFERROR(VLOOKUP($F1029,all_tags[type],1,FALSE),""),
IFERROR(VLOOKUP($G1029,all_tags[type],1,FALSE),""),
IFERROR(VLOOKUP($H1029,all_tags[type],1,FALSE),""),
IFERROR(VLOOKUP($I1029,all_tags[type],1,FALSE),""),
IFERROR(VLOOKUP($J1029,all_tags[type],1,FALSE),""),
IFERROR(VLOOKUP($K1029,all_tags[type],1,FALSE),""),
IFERROR(VLOOKUP($L1029,all_tags[type],1,FALSE),""),
IFERROR(VLOOKUP($M1029,all_tags[type],1,FALSE),""),
IFERROR(VLOOKUP($N1029,all_tags[type],1,FALSE),""),
IFERROR(VLOOKUP($O1029,all_tags[type],1,FALSE),"")
)</f>
        <v/>
      </c>
      <c r="AE1029" s="5" t="str">
        <f>_xlfn.TEXTJOIN("#",TRUE,
IFERROR(VLOOKUP($F1029,all_tags[level],1,FALSE),""),
IFERROR(VLOOKUP($G1029,all_tags[level],1,FALSE),""),
IFERROR(VLOOKUP($H1029,all_tags[level],1,FALSE),""),
IFERROR(VLOOKUP($I1029,all_tags[level],1,FALSE),""),
IFERROR(VLOOKUP($J1029,all_tags[level],1,FALSE),""),
IFERROR(VLOOKUP($K1029,all_tags[level],1,FALSE),""),
IFERROR(VLOOKUP($L1029,all_tags[level],1,FALSE),""),
IFERROR(VLOOKUP($M1029,all_tags[level],1,FALSE),""),
IFERROR(VLOOKUP($N1029,all_tags[level],1,FALSE),""),
IFERROR(VLOOKUP($O1029,all_tags[level],1,FALSE),"")
)</f>
        <v>definition</v>
      </c>
      <c r="AF1029" s="5" t="str">
        <f>_xlfn.TEXTJOIN("#",TRUE,
IFERROR(VLOOKUP($F1029,all_tags[style],1,FALSE),""),
IFERROR(VLOOKUP($G1029,all_tags[style],1,FALSE),""),
IFERROR(VLOOKUP($H1029,all_tags[style],1,FALSE),""),
IFERROR(VLOOKUP($I1029,all_tags[style],1,FALSE),""),
IFERROR(VLOOKUP($J1029,all_tags[style],1,FALSE),""),
IFERROR(VLOOKUP($K1029,all_tags[style],1,FALSE),""),
IFERROR(VLOOKUP($L1029,all_tags[style],1,FALSE),""),
IFERROR(VLOOKUP($M1029,all_tags[style],1,FALSE),""),
IFERROR(VLOOKUP($N1029,all_tags[style],1,FALSE),""),
IFERROR(VLOOKUP($O1029,all_tags[style],1,FALSE),"")
)</f>
        <v/>
      </c>
      <c r="AG1029" s="5" t="str">
        <f>_xlfn.TEXTJOIN("#",TRUE,
IFERROR(VLOOKUP($F1029,all_tags[theme],1,FALSE),""),
IFERROR(VLOOKUP($G1029,all_tags[theme],1,FALSE),""),
IFERROR(VLOOKUP($H1029,all_tags[theme],1,FALSE),""),
IFERROR(VLOOKUP($I1029,all_tags[theme],1,FALSE),""),
IFERROR(VLOOKUP($J1029,all_tags[theme],1,FALSE),""),
IFERROR(VLOOKUP($K1029,all_tags[theme],1,FALSE),""),
IFERROR(VLOOKUP($L1029,all_tags[theme],1,FALSE),""),
IFERROR(VLOOKUP($M1029,all_tags[theme],1,FALSE),""),
IFERROR(VLOOKUP($N1029,all_tags[theme],1,FALSE),""),
IFERROR(VLOOKUP($O1029,all_tags[theme],1,FALSE),"")
)</f>
        <v/>
      </c>
      <c r="AH1029" s="5" t="str">
        <f>_xlfn.TEXTJOIN("#",TRUE,
IFERROR(VLOOKUP($F1029,all_tags[topic],1,FALSE),""),
IFERROR(VLOOKUP($G1029,all_tags[topic],1,FALSE),""),
IFERROR(VLOOKUP($H1029,all_tags[topic],1,FALSE),""),
IFERROR(VLOOKUP($I1029,all_tags[topic],1,FALSE),""),
IFERROR(VLOOKUP($J1029,all_tags[topic],1,FALSE),""),
IFERROR(VLOOKUP($K1029,all_tags[topic],1,FALSE),""),
IFERROR(VLOOKUP($L1029,all_tags[topic],1,FALSE),""),
IFERROR(VLOOKUP($M1029,all_tags[topic],1,FALSE),""),
IFERROR(VLOOKUP($N1029,all_tags[topic],1,FALSE),""),
IFERROR(VLOOKUP($O1029,all_tags[topic],1,FALSE),"")
)</f>
        <v/>
      </c>
      <c r="AI1029" s="5" t="str">
        <f>_xlfn.TEXTJOIN("#",TRUE,
IFERROR(VLOOKUP($F1029,all_tags[area],1,FALSE),""),
IFERROR(VLOOKUP($G1029,all_tags[area],1,FALSE),""),
IFERROR(VLOOKUP($H1029,all_tags[area],1,FALSE),""),
IFERROR(VLOOKUP($I1029,all_tags[area],1,FALSE),""),
IFERROR(VLOOKUP($J1029,all_tags[area],1,FALSE),""),
IFERROR(VLOOKUP($K1029,all_tags[area],1,FALSE),""),
IFERROR(VLOOKUP($L1029,all_tags[area],1,FALSE),""),
IFERROR(VLOOKUP($M1029,all_tags[area],1,FALSE),""),
IFERROR(VLOOKUP($N1029,all_tags[area],1,FALSE),""),
IFERROR(VLOOKUP($O1029,all_tags[area],1,FALSE),"")
)</f>
        <v>logic</v>
      </c>
      <c r="AJ1029" s="5" t="str">
        <f>_xlfn.TEXTJOIN("#",TRUE,
IFERROR(VLOOKUP($F1029,all_tags[technology],1,FALSE),""),
IFERROR(VLOOKUP($G1029,all_tags[technology],1,FALSE),""),
IFERROR(VLOOKUP($H1029,all_tags[technology],1,FALSE),""),
IFERROR(VLOOKUP($I1029,all_tags[technology],1,FALSE),""),
IFERROR(VLOOKUP($J1029,all_tags[technology],1,FALSE),""),
IFERROR(VLOOKUP($K1029,all_tags[technology],1,FALSE),""),
IFERROR(VLOOKUP($L1029,all_tags[technology],1,FALSE),""),
IFERROR(VLOOKUP($M1029,all_tags[technology],1,FALSE),""),
IFERROR(VLOOKUP($N1029,all_tags[technology],1,FALSE),""),
IFERROR(VLOOKUP($O1029,all_tags[technology],1,FALSE),"")
)</f>
        <v/>
      </c>
      <c r="AK1029" s="5" t="str">
        <f>_xlfn.TEXTJOIN("#",TRUE,
IFERROR(VLOOKUP($F1029,all_tags[other],1,FALSE),""),
IFERROR(VLOOKUP($G1029,all_tags[other],1,FALSE),""),
IFERROR(VLOOKUP($H1029,all_tags[other],1,FALSE),""),
IFERROR(VLOOKUP($I1029,all_tags[other],1,FALSE),""),
IFERROR(VLOOKUP($J1029,all_tags[other],1,FALSE),""),
IFERROR(VLOOKUP($K1029,all_tags[other],1,FALSE),""),
IFERROR(VLOOKUP($L1029,all_tags[other],1,FALSE),""),
IFERROR(VLOOKUP($M1029,all_tags[other],1,FALSE),""),
IFERROR(VLOOKUP($N1029,all_tags[other],1,FALSE),""),
IFERROR(VLOOKUP($O1029,all_tags[other],1,FALSE),"")
)</f>
        <v>art</v>
      </c>
      <c r="AL1029" t="str">
        <f t="shared" si="16"/>
        <v>article;definition;logic;art</v>
      </c>
    </row>
    <row r="1030" spans="1:38" x14ac:dyDescent="0.25">
      <c r="A1030" t="str">
        <f>source_data[[#This Row],[link_id]]</f>
        <v>L02063</v>
      </c>
      <c r="B1030" t="str">
        <f>source_data[[#This Row],[link]]</f>
        <v>https://blog.datawrapper.de/data-vis-dispatch-november-30-2021/</v>
      </c>
      <c r="C1030" t="str">
        <f>source_data[[#This Row],[article_title]]</f>
        <v>Data Vis Dispatch, November 30</v>
      </c>
      <c r="D1030" t="str">
        <f>source_data[[#This Row],[concatenate]]</f>
        <v>post;data-viz;inspiration</v>
      </c>
      <c r="E1030">
        <f>source_data[[#This Row],[tag_count]]</f>
        <v>3</v>
      </c>
      <c r="F1030" t="str" cm="1">
        <f t="array" ref="F1030:H1030">_xlfn.TEXTSPLIT(Table5[[#This Row],[concatenate]],";")</f>
        <v>post</v>
      </c>
      <c r="G1030" t="str">
        <v>data-viz</v>
      </c>
      <c r="H1030" t="str">
        <v>inspiration</v>
      </c>
      <c r="Q1030">
        <f>IF(ISBLANK(F1030),-1,COUNTIF(all_tags[],F1030)-COUNTIF(all_tags[category],F1030))</f>
        <v>1</v>
      </c>
      <c r="R1030">
        <f>IF(ISBLANK(G1030),-1,COUNTIF(all_tags[],G1030)-COUNTIF(all_tags[category],G1030))</f>
        <v>1</v>
      </c>
      <c r="S1030">
        <f>IF(ISBLANK(H1030),-1,COUNTIF(all_tags[],H1030)-COUNTIF(all_tags[category],H1030))</f>
        <v>1</v>
      </c>
      <c r="T1030">
        <f>IF(ISBLANK(I1030),-1,COUNTIF(all_tags[],I1030)-COUNTIF(all_tags[category],I1030))</f>
        <v>-1</v>
      </c>
      <c r="U1030">
        <f>IF(ISBLANK(J1030),-1,COUNTIF(all_tags[],J1030)-COUNTIF(all_tags[category],J1030))</f>
        <v>-1</v>
      </c>
      <c r="V1030">
        <f>IF(ISBLANK(K1030),-1,COUNTIF(all_tags[],K1030)-COUNTIF(all_tags[category],K1030))</f>
        <v>-1</v>
      </c>
      <c r="W1030">
        <f>IF(ISBLANK(L1030),-1,COUNTIF(all_tags[],L1030)-COUNTIF(all_tags[category],L1030))</f>
        <v>-1</v>
      </c>
      <c r="X1030">
        <f>IF(ISBLANK(M1030),-1,COUNTIF(all_tags[],M1030)-COUNTIF(all_tags[category],M1030))</f>
        <v>-1</v>
      </c>
      <c r="Y1030">
        <f>IF(ISBLANK(N1030),-1,COUNTIF(all_tags[],N1030)-COUNTIF(all_tags[category],N1030))</f>
        <v>-1</v>
      </c>
      <c r="Z1030">
        <f>IF(ISBLANK(O1030),-1,COUNTIF(all_tags[],O1030)-COUNTIF(all_tags[category],O1030))</f>
        <v>-1</v>
      </c>
      <c r="AB1030" t="str">
        <f>Table5[[#This Row],[link_id]]</f>
        <v>L02063</v>
      </c>
      <c r="AC1030" s="5" t="str">
        <f>_xlfn.TEXTJOIN("#",TRUE,
IFERROR(VLOOKUP($F1030,all_tags[format],1,FALSE),""),
IFERROR(VLOOKUP($G1030,all_tags[format],1,FALSE),""),
IFERROR(VLOOKUP($H1030,all_tags[format],1,FALSE),""),
IFERROR(VLOOKUP($I1030,all_tags[format],1,FALSE),""),
IFERROR(VLOOKUP($J1030,all_tags[format],1,FALSE),""),
IFERROR(VLOOKUP($K1030,all_tags[format],1,FALSE),""),
IFERROR(VLOOKUP($L1030,all_tags[format],1,FALSE),""),
IFERROR(VLOOKUP($M1030,all_tags[format],1,FALSE),""),
IFERROR(VLOOKUP($N1030,all_tags[format],1,FALSE),""),
IFERROR(VLOOKUP($O1030,all_tags[format],1,FALSE),"")
)</f>
        <v>post</v>
      </c>
      <c r="AD1030" s="5" t="str">
        <f>_xlfn.TEXTJOIN("#",TRUE,
IFERROR(VLOOKUP($F1030,all_tags[type],1,FALSE),""),
IFERROR(VLOOKUP($G1030,all_tags[type],1,FALSE),""),
IFERROR(VLOOKUP($H1030,all_tags[type],1,FALSE),""),
IFERROR(VLOOKUP($I1030,all_tags[type],1,FALSE),""),
IFERROR(VLOOKUP($J1030,all_tags[type],1,FALSE),""),
IFERROR(VLOOKUP($K1030,all_tags[type],1,FALSE),""),
IFERROR(VLOOKUP($L1030,all_tags[type],1,FALSE),""),
IFERROR(VLOOKUP($M1030,all_tags[type],1,FALSE),""),
IFERROR(VLOOKUP($N1030,all_tags[type],1,FALSE),""),
IFERROR(VLOOKUP($O1030,all_tags[type],1,FALSE),"")
)</f>
        <v/>
      </c>
      <c r="AE1030" s="5" t="str">
        <f>_xlfn.TEXTJOIN("#",TRUE,
IFERROR(VLOOKUP($F1030,all_tags[level],1,FALSE),""),
IFERROR(VLOOKUP($G1030,all_tags[level],1,FALSE),""),
IFERROR(VLOOKUP($H1030,all_tags[level],1,FALSE),""),
IFERROR(VLOOKUP($I1030,all_tags[level],1,FALSE),""),
IFERROR(VLOOKUP($J1030,all_tags[level],1,FALSE),""),
IFERROR(VLOOKUP($K1030,all_tags[level],1,FALSE),""),
IFERROR(VLOOKUP($L1030,all_tags[level],1,FALSE),""),
IFERROR(VLOOKUP($M1030,all_tags[level],1,FALSE),""),
IFERROR(VLOOKUP($N1030,all_tags[level],1,FALSE),""),
IFERROR(VLOOKUP($O1030,all_tags[level],1,FALSE),"")
)</f>
        <v/>
      </c>
      <c r="AF1030" s="5" t="str">
        <f>_xlfn.TEXTJOIN("#",TRUE,
IFERROR(VLOOKUP($F1030,all_tags[style],1,FALSE),""),
IFERROR(VLOOKUP($G1030,all_tags[style],1,FALSE),""),
IFERROR(VLOOKUP($H1030,all_tags[style],1,FALSE),""),
IFERROR(VLOOKUP($I1030,all_tags[style],1,FALSE),""),
IFERROR(VLOOKUP($J1030,all_tags[style],1,FALSE),""),
IFERROR(VLOOKUP($K1030,all_tags[style],1,FALSE),""),
IFERROR(VLOOKUP($L1030,all_tags[style],1,FALSE),""),
IFERROR(VLOOKUP($M1030,all_tags[style],1,FALSE),""),
IFERROR(VLOOKUP($N1030,all_tags[style],1,FALSE),""),
IFERROR(VLOOKUP($O1030,all_tags[style],1,FALSE),"")
)</f>
        <v/>
      </c>
      <c r="AG1030" s="5" t="str">
        <f>_xlfn.TEXTJOIN("#",TRUE,
IFERROR(VLOOKUP($F1030,all_tags[theme],1,FALSE),""),
IFERROR(VLOOKUP($G1030,all_tags[theme],1,FALSE),""),
IFERROR(VLOOKUP($H1030,all_tags[theme],1,FALSE),""),
IFERROR(VLOOKUP($I1030,all_tags[theme],1,FALSE),""),
IFERROR(VLOOKUP($J1030,all_tags[theme],1,FALSE),""),
IFERROR(VLOOKUP($K1030,all_tags[theme],1,FALSE),""),
IFERROR(VLOOKUP($L1030,all_tags[theme],1,FALSE),""),
IFERROR(VLOOKUP($M1030,all_tags[theme],1,FALSE),""),
IFERROR(VLOOKUP($N1030,all_tags[theme],1,FALSE),""),
IFERROR(VLOOKUP($O1030,all_tags[theme],1,FALSE),"")
)</f>
        <v>data-viz</v>
      </c>
      <c r="AH1030" s="5" t="str">
        <f>_xlfn.TEXTJOIN("#",TRUE,
IFERROR(VLOOKUP($F1030,all_tags[topic],1,FALSE),""),
IFERROR(VLOOKUP($G1030,all_tags[topic],1,FALSE),""),
IFERROR(VLOOKUP($H1030,all_tags[topic],1,FALSE),""),
IFERROR(VLOOKUP($I1030,all_tags[topic],1,FALSE),""),
IFERROR(VLOOKUP($J1030,all_tags[topic],1,FALSE),""),
IFERROR(VLOOKUP($K1030,all_tags[topic],1,FALSE),""),
IFERROR(VLOOKUP($L1030,all_tags[topic],1,FALSE),""),
IFERROR(VLOOKUP($M1030,all_tags[topic],1,FALSE),""),
IFERROR(VLOOKUP($N1030,all_tags[topic],1,FALSE),""),
IFERROR(VLOOKUP($O1030,all_tags[topic],1,FALSE),"")
)</f>
        <v/>
      </c>
      <c r="AI1030" s="5" t="str">
        <f>_xlfn.TEXTJOIN("#",TRUE,
IFERROR(VLOOKUP($F1030,all_tags[area],1,FALSE),""),
IFERROR(VLOOKUP($G1030,all_tags[area],1,FALSE),""),
IFERROR(VLOOKUP($H1030,all_tags[area],1,FALSE),""),
IFERROR(VLOOKUP($I1030,all_tags[area],1,FALSE),""),
IFERROR(VLOOKUP($J1030,all_tags[area],1,FALSE),""),
IFERROR(VLOOKUP($K1030,all_tags[area],1,FALSE),""),
IFERROR(VLOOKUP($L1030,all_tags[area],1,FALSE),""),
IFERROR(VLOOKUP($M1030,all_tags[area],1,FALSE),""),
IFERROR(VLOOKUP($N1030,all_tags[area],1,FALSE),""),
IFERROR(VLOOKUP($O1030,all_tags[area],1,FALSE),"")
)</f>
        <v/>
      </c>
      <c r="AJ1030" s="5" t="str">
        <f>_xlfn.TEXTJOIN("#",TRUE,
IFERROR(VLOOKUP($F1030,all_tags[technology],1,FALSE),""),
IFERROR(VLOOKUP($G1030,all_tags[technology],1,FALSE),""),
IFERROR(VLOOKUP($H1030,all_tags[technology],1,FALSE),""),
IFERROR(VLOOKUP($I1030,all_tags[technology],1,FALSE),""),
IFERROR(VLOOKUP($J1030,all_tags[technology],1,FALSE),""),
IFERROR(VLOOKUP($K1030,all_tags[technology],1,FALSE),""),
IFERROR(VLOOKUP($L1030,all_tags[technology],1,FALSE),""),
IFERROR(VLOOKUP($M1030,all_tags[technology],1,FALSE),""),
IFERROR(VLOOKUP($N1030,all_tags[technology],1,FALSE),""),
IFERROR(VLOOKUP($O1030,all_tags[technology],1,FALSE),"")
)</f>
        <v/>
      </c>
      <c r="AK1030" s="5" t="str">
        <f>_xlfn.TEXTJOIN("#",TRUE,
IFERROR(VLOOKUP($F1030,all_tags[other],1,FALSE),""),
IFERROR(VLOOKUP($G1030,all_tags[other],1,FALSE),""),
IFERROR(VLOOKUP($H1030,all_tags[other],1,FALSE),""),
IFERROR(VLOOKUP($I1030,all_tags[other],1,FALSE),""),
IFERROR(VLOOKUP($J1030,all_tags[other],1,FALSE),""),
IFERROR(VLOOKUP($K1030,all_tags[other],1,FALSE),""),
IFERROR(VLOOKUP($L1030,all_tags[other],1,FALSE),""),
IFERROR(VLOOKUP($M1030,all_tags[other],1,FALSE),""),
IFERROR(VLOOKUP($N1030,all_tags[other],1,FALSE),""),
IFERROR(VLOOKUP($O1030,all_tags[other],1,FALSE),"")
)</f>
        <v>inspiration</v>
      </c>
      <c r="AL1030" t="str">
        <f t="shared" si="16"/>
        <v>post;data-viz;inspiration</v>
      </c>
    </row>
    <row r="1031" spans="1:38" x14ac:dyDescent="0.25">
      <c r="A1031" t="str">
        <f>source_data[[#This Row],[link_id]]</f>
        <v>L02065</v>
      </c>
      <c r="B1031" t="str">
        <f>source_data[[#This Row],[link]]</f>
        <v>https://gaphor.org/</v>
      </c>
      <c r="C1031" t="str">
        <f>source_data[[#This Row],[article_title]]</f>
        <v>Modeling for Everyone</v>
      </c>
      <c r="D1031" t="str">
        <f>source_data[[#This Row],[concatenate]]</f>
        <v>site;application;docs;tool;method;model</v>
      </c>
      <c r="E1031">
        <f>source_data[[#This Row],[tag_count]]</f>
        <v>5</v>
      </c>
      <c r="F1031" t="str" cm="1">
        <f t="array" ref="F1031:K1031">_xlfn.TEXTSPLIT(Table5[[#This Row],[concatenate]],";")</f>
        <v>site</v>
      </c>
      <c r="G1031" t="str">
        <v>application</v>
      </c>
      <c r="H1031" t="str">
        <v>docs</v>
      </c>
      <c r="I1031" t="str">
        <v>tool</v>
      </c>
      <c r="J1031" t="str">
        <v>method</v>
      </c>
      <c r="K1031" t="str">
        <v>model</v>
      </c>
      <c r="Q1031">
        <f>IF(ISBLANK(F1031),-1,COUNTIF(all_tags[],F1031)-COUNTIF(all_tags[category],F1031))</f>
        <v>1</v>
      </c>
      <c r="R1031">
        <f>IF(ISBLANK(G1031),-1,COUNTIF(all_tags[],G1031)-COUNTIF(all_tags[category],G1031))</f>
        <v>1</v>
      </c>
      <c r="S1031">
        <f>IF(ISBLANK(H1031),-1,COUNTIF(all_tags[],H1031)-COUNTIF(all_tags[category],H1031))</f>
        <v>1</v>
      </c>
      <c r="T1031">
        <f>IF(ISBLANK(I1031),-1,COUNTIF(all_tags[],I1031)-COUNTIF(all_tags[category],I1031))</f>
        <v>1</v>
      </c>
      <c r="U1031">
        <f>IF(ISBLANK(J1031),-1,COUNTIF(all_tags[],J1031)-COUNTIF(all_tags[category],J1031))</f>
        <v>1</v>
      </c>
      <c r="V1031">
        <f>IF(ISBLANK(K1031),-1,COUNTIF(all_tags[],K1031)-COUNTIF(all_tags[category],K1031))</f>
        <v>1</v>
      </c>
      <c r="W1031">
        <f>IF(ISBLANK(L1031),-1,COUNTIF(all_tags[],L1031)-COUNTIF(all_tags[category],L1031))</f>
        <v>-1</v>
      </c>
      <c r="X1031">
        <f>IF(ISBLANK(M1031),-1,COUNTIF(all_tags[],M1031)-COUNTIF(all_tags[category],M1031))</f>
        <v>-1</v>
      </c>
      <c r="Y1031">
        <f>IF(ISBLANK(N1031),-1,COUNTIF(all_tags[],N1031)-COUNTIF(all_tags[category],N1031))</f>
        <v>-1</v>
      </c>
      <c r="Z1031">
        <f>IF(ISBLANK(O1031),-1,COUNTIF(all_tags[],O1031)-COUNTIF(all_tags[category],O1031))</f>
        <v>-1</v>
      </c>
      <c r="AB1031" t="str">
        <f>Table5[[#This Row],[link_id]]</f>
        <v>L02065</v>
      </c>
      <c r="AC1031" s="5" t="str">
        <f>_xlfn.TEXTJOIN("#",TRUE,
IFERROR(VLOOKUP($F1031,all_tags[format],1,FALSE),""),
IFERROR(VLOOKUP($G1031,all_tags[format],1,FALSE),""),
IFERROR(VLOOKUP($H1031,all_tags[format],1,FALSE),""),
IFERROR(VLOOKUP($I1031,all_tags[format],1,FALSE),""),
IFERROR(VLOOKUP($J1031,all_tags[format],1,FALSE),""),
IFERROR(VLOOKUP($K1031,all_tags[format],1,FALSE),""),
IFERROR(VLOOKUP($L1031,all_tags[format],1,FALSE),""),
IFERROR(VLOOKUP($M1031,all_tags[format],1,FALSE),""),
IFERROR(VLOOKUP($N1031,all_tags[format],1,FALSE),""),
IFERROR(VLOOKUP($O1031,all_tags[format],1,FALSE),"")
)</f>
        <v>site#application</v>
      </c>
      <c r="AD1031" s="5" t="str">
        <f>_xlfn.TEXTJOIN("#",TRUE,
IFERROR(VLOOKUP($F1031,all_tags[type],1,FALSE),""),
IFERROR(VLOOKUP($G1031,all_tags[type],1,FALSE),""),
IFERROR(VLOOKUP($H1031,all_tags[type],1,FALSE),""),
IFERROR(VLOOKUP($I1031,all_tags[type],1,FALSE),""),
IFERROR(VLOOKUP($J1031,all_tags[type],1,FALSE),""),
IFERROR(VLOOKUP($K1031,all_tags[type],1,FALSE),""),
IFERROR(VLOOKUP($L1031,all_tags[type],1,FALSE),""),
IFERROR(VLOOKUP($M1031,all_tags[type],1,FALSE),""),
IFERROR(VLOOKUP($N1031,all_tags[type],1,FALSE),""),
IFERROR(VLOOKUP($O1031,all_tags[type],1,FALSE),"")
)</f>
        <v>docs</v>
      </c>
      <c r="AE1031" s="5" t="str">
        <f>_xlfn.TEXTJOIN("#",TRUE,
IFERROR(VLOOKUP($F1031,all_tags[level],1,FALSE),""),
IFERROR(VLOOKUP($G1031,all_tags[level],1,FALSE),""),
IFERROR(VLOOKUP($H1031,all_tags[level],1,FALSE),""),
IFERROR(VLOOKUP($I1031,all_tags[level],1,FALSE),""),
IFERROR(VLOOKUP($J1031,all_tags[level],1,FALSE),""),
IFERROR(VLOOKUP($K1031,all_tags[level],1,FALSE),""),
IFERROR(VLOOKUP($L1031,all_tags[level],1,FALSE),""),
IFERROR(VLOOKUP($M1031,all_tags[level],1,FALSE),""),
IFERROR(VLOOKUP($N1031,all_tags[level],1,FALSE),""),
IFERROR(VLOOKUP($O1031,all_tags[level],1,FALSE),"")
)</f>
        <v/>
      </c>
      <c r="AF1031" s="5" t="str">
        <f>_xlfn.TEXTJOIN("#",TRUE,
IFERROR(VLOOKUP($F1031,all_tags[style],1,FALSE),""),
IFERROR(VLOOKUP($G1031,all_tags[style],1,FALSE),""),
IFERROR(VLOOKUP($H1031,all_tags[style],1,FALSE),""),
IFERROR(VLOOKUP($I1031,all_tags[style],1,FALSE),""),
IFERROR(VLOOKUP($J1031,all_tags[style],1,FALSE),""),
IFERROR(VLOOKUP($K1031,all_tags[style],1,FALSE),""),
IFERROR(VLOOKUP($L1031,all_tags[style],1,FALSE),""),
IFERROR(VLOOKUP($M1031,all_tags[style],1,FALSE),""),
IFERROR(VLOOKUP($N1031,all_tags[style],1,FALSE),""),
IFERROR(VLOOKUP($O1031,all_tags[style],1,FALSE),"")
)</f>
        <v/>
      </c>
      <c r="AG1031" s="5" t="str">
        <f>_xlfn.TEXTJOIN("#",TRUE,
IFERROR(VLOOKUP($F1031,all_tags[theme],1,FALSE),""),
IFERROR(VLOOKUP($G1031,all_tags[theme],1,FALSE),""),
IFERROR(VLOOKUP($H1031,all_tags[theme],1,FALSE),""),
IFERROR(VLOOKUP($I1031,all_tags[theme],1,FALSE),""),
IFERROR(VLOOKUP($J1031,all_tags[theme],1,FALSE),""),
IFERROR(VLOOKUP($K1031,all_tags[theme],1,FALSE),""),
IFERROR(VLOOKUP($L1031,all_tags[theme],1,FALSE),""),
IFERROR(VLOOKUP($M1031,all_tags[theme],1,FALSE),""),
IFERROR(VLOOKUP($N1031,all_tags[theme],1,FALSE),""),
IFERROR(VLOOKUP($O1031,all_tags[theme],1,FALSE),"")
)</f>
        <v/>
      </c>
      <c r="AH1031" s="5" t="str">
        <f>_xlfn.TEXTJOIN("#",TRUE,
IFERROR(VLOOKUP($F1031,all_tags[topic],1,FALSE),""),
IFERROR(VLOOKUP($G1031,all_tags[topic],1,FALSE),""),
IFERROR(VLOOKUP($H1031,all_tags[topic],1,FALSE),""),
IFERROR(VLOOKUP($I1031,all_tags[topic],1,FALSE),""),
IFERROR(VLOOKUP($J1031,all_tags[topic],1,FALSE),""),
IFERROR(VLOOKUP($K1031,all_tags[topic],1,FALSE),""),
IFERROR(VLOOKUP($L1031,all_tags[topic],1,FALSE),""),
IFERROR(VLOOKUP($M1031,all_tags[topic],1,FALSE),""),
IFERROR(VLOOKUP($N1031,all_tags[topic],1,FALSE),""),
IFERROR(VLOOKUP($O1031,all_tags[topic],1,FALSE),"")
)</f>
        <v>tool#method</v>
      </c>
      <c r="AI1031" s="5" t="str">
        <f>_xlfn.TEXTJOIN("#",TRUE,
IFERROR(VLOOKUP($F1031,all_tags[area],1,FALSE),""),
IFERROR(VLOOKUP($G1031,all_tags[area],1,FALSE),""),
IFERROR(VLOOKUP($H1031,all_tags[area],1,FALSE),""),
IFERROR(VLOOKUP($I1031,all_tags[area],1,FALSE),""),
IFERROR(VLOOKUP($J1031,all_tags[area],1,FALSE),""),
IFERROR(VLOOKUP($K1031,all_tags[area],1,FALSE),""),
IFERROR(VLOOKUP($L1031,all_tags[area],1,FALSE),""),
IFERROR(VLOOKUP($M1031,all_tags[area],1,FALSE),""),
IFERROR(VLOOKUP($N1031,all_tags[area],1,FALSE),""),
IFERROR(VLOOKUP($O1031,all_tags[area],1,FALSE),"")
)</f>
        <v>model</v>
      </c>
      <c r="AJ1031" s="5" t="str">
        <f>_xlfn.TEXTJOIN("#",TRUE,
IFERROR(VLOOKUP($F1031,all_tags[technology],1,FALSE),""),
IFERROR(VLOOKUP($G1031,all_tags[technology],1,FALSE),""),
IFERROR(VLOOKUP($H1031,all_tags[technology],1,FALSE),""),
IFERROR(VLOOKUP($I1031,all_tags[technology],1,FALSE),""),
IFERROR(VLOOKUP($J1031,all_tags[technology],1,FALSE),""),
IFERROR(VLOOKUP($K1031,all_tags[technology],1,FALSE),""),
IFERROR(VLOOKUP($L1031,all_tags[technology],1,FALSE),""),
IFERROR(VLOOKUP($M1031,all_tags[technology],1,FALSE),""),
IFERROR(VLOOKUP($N1031,all_tags[technology],1,FALSE),""),
IFERROR(VLOOKUP($O1031,all_tags[technology],1,FALSE),"")
)</f>
        <v/>
      </c>
      <c r="AK1031" s="5" t="str">
        <f>_xlfn.TEXTJOIN("#",TRUE,
IFERROR(VLOOKUP($F1031,all_tags[other],1,FALSE),""),
IFERROR(VLOOKUP($G1031,all_tags[other],1,FALSE),""),
IFERROR(VLOOKUP($H1031,all_tags[other],1,FALSE),""),
IFERROR(VLOOKUP($I1031,all_tags[other],1,FALSE),""),
IFERROR(VLOOKUP($J1031,all_tags[other],1,FALSE),""),
IFERROR(VLOOKUP($K1031,all_tags[other],1,FALSE),""),
IFERROR(VLOOKUP($L1031,all_tags[other],1,FALSE),""),
IFERROR(VLOOKUP($M1031,all_tags[other],1,FALSE),""),
IFERROR(VLOOKUP($N1031,all_tags[other],1,FALSE),""),
IFERROR(VLOOKUP($O1031,all_tags[other],1,FALSE),"")
)</f>
        <v/>
      </c>
      <c r="AL1031" t="str">
        <f t="shared" si="16"/>
        <v>site;application;docs;tool;method;model</v>
      </c>
    </row>
    <row r="1032" spans="1:38" x14ac:dyDescent="0.25">
      <c r="A1032" t="str">
        <f>source_data[[#This Row],[link_id]]</f>
        <v>L02068</v>
      </c>
      <c r="B1032" t="str">
        <f>source_data[[#This Row],[link]]</f>
        <v>https://arxiv.org/abs/2112.04324</v>
      </c>
      <c r="C1032" t="str">
        <f>source_data[[#This Row],[article_title]]</f>
        <v>Deep Learning and Mathematical Intuition: A Review of (Davies et al. 2021)</v>
      </c>
      <c r="D1032" t="str">
        <f>source_data[[#This Row],[concatenate]]</f>
        <v>research;cautionary-tale;ml</v>
      </c>
      <c r="E1032">
        <f>source_data[[#This Row],[tag_count]]</f>
        <v>4</v>
      </c>
      <c r="F1032" t="str" cm="1">
        <f t="array" ref="F1032:H1032">_xlfn.TEXTSPLIT(Table5[[#This Row],[concatenate]],";")</f>
        <v>research</v>
      </c>
      <c r="G1032" t="str">
        <v>cautionary-tale</v>
      </c>
      <c r="H1032" t="str">
        <v>ml</v>
      </c>
      <c r="Q1032">
        <f>IF(ISBLANK(F1032),-1,COUNTIF(all_tags[],F1032)-COUNTIF(all_tags[category],F1032))</f>
        <v>1</v>
      </c>
      <c r="R1032">
        <f>IF(ISBLANK(G1032),-1,COUNTIF(all_tags[],G1032)-COUNTIF(all_tags[category],G1032))</f>
        <v>1</v>
      </c>
      <c r="S1032">
        <f>IF(ISBLANK(H1032),-1,COUNTIF(all_tags[],H1032)-COUNTIF(all_tags[category],H1032))</f>
        <v>1</v>
      </c>
      <c r="T1032">
        <f>IF(ISBLANK(I1032),-1,COUNTIF(all_tags[],I1032)-COUNTIF(all_tags[category],I1032))</f>
        <v>-1</v>
      </c>
      <c r="U1032">
        <f>IF(ISBLANK(J1032),-1,COUNTIF(all_tags[],J1032)-COUNTIF(all_tags[category],J1032))</f>
        <v>-1</v>
      </c>
      <c r="V1032">
        <f>IF(ISBLANK(K1032),-1,COUNTIF(all_tags[],K1032)-COUNTIF(all_tags[category],K1032))</f>
        <v>-1</v>
      </c>
      <c r="W1032">
        <f>IF(ISBLANK(L1032),-1,COUNTIF(all_tags[],L1032)-COUNTIF(all_tags[category],L1032))</f>
        <v>-1</v>
      </c>
      <c r="X1032">
        <f>IF(ISBLANK(M1032),-1,COUNTIF(all_tags[],M1032)-COUNTIF(all_tags[category],M1032))</f>
        <v>-1</v>
      </c>
      <c r="Y1032">
        <f>IF(ISBLANK(N1032),-1,COUNTIF(all_tags[],N1032)-COUNTIF(all_tags[category],N1032))</f>
        <v>-1</v>
      </c>
      <c r="Z1032">
        <f>IF(ISBLANK(O1032),-1,COUNTIF(all_tags[],O1032)-COUNTIF(all_tags[category],O1032))</f>
        <v>-1</v>
      </c>
      <c r="AB1032" t="str">
        <f>Table5[[#This Row],[link_id]]</f>
        <v>L02068</v>
      </c>
      <c r="AC1032" s="5" t="str">
        <f>_xlfn.TEXTJOIN("#",TRUE,
IFERROR(VLOOKUP($F1032,all_tags[format],1,FALSE),""),
IFERROR(VLOOKUP($G1032,all_tags[format],1,FALSE),""),
IFERROR(VLOOKUP($H1032,all_tags[format],1,FALSE),""),
IFERROR(VLOOKUP($I1032,all_tags[format],1,FALSE),""),
IFERROR(VLOOKUP($J1032,all_tags[format],1,FALSE),""),
IFERROR(VLOOKUP($K1032,all_tags[format],1,FALSE),""),
IFERROR(VLOOKUP($L1032,all_tags[format],1,FALSE),""),
IFERROR(VLOOKUP($M1032,all_tags[format],1,FALSE),""),
IFERROR(VLOOKUP($N1032,all_tags[format],1,FALSE),""),
IFERROR(VLOOKUP($O1032,all_tags[format],1,FALSE),"")
)</f>
        <v/>
      </c>
      <c r="AD1032" s="5" t="str">
        <f>_xlfn.TEXTJOIN("#",TRUE,
IFERROR(VLOOKUP($F1032,all_tags[type],1,FALSE),""),
IFERROR(VLOOKUP($G1032,all_tags[type],1,FALSE),""),
IFERROR(VLOOKUP($H1032,all_tags[type],1,FALSE),""),
IFERROR(VLOOKUP($I1032,all_tags[type],1,FALSE),""),
IFERROR(VLOOKUP($J1032,all_tags[type],1,FALSE),""),
IFERROR(VLOOKUP($K1032,all_tags[type],1,FALSE),""),
IFERROR(VLOOKUP($L1032,all_tags[type],1,FALSE),""),
IFERROR(VLOOKUP($M1032,all_tags[type],1,FALSE),""),
IFERROR(VLOOKUP($N1032,all_tags[type],1,FALSE),""),
IFERROR(VLOOKUP($O1032,all_tags[type],1,FALSE),"")
)</f>
        <v>research</v>
      </c>
      <c r="AE1032" s="5" t="str">
        <f>_xlfn.TEXTJOIN("#",TRUE,
IFERROR(VLOOKUP($F1032,all_tags[level],1,FALSE),""),
IFERROR(VLOOKUP($G1032,all_tags[level],1,FALSE),""),
IFERROR(VLOOKUP($H1032,all_tags[level],1,FALSE),""),
IFERROR(VLOOKUP($I1032,all_tags[level],1,FALSE),""),
IFERROR(VLOOKUP($J1032,all_tags[level],1,FALSE),""),
IFERROR(VLOOKUP($K1032,all_tags[level],1,FALSE),""),
IFERROR(VLOOKUP($L1032,all_tags[level],1,FALSE),""),
IFERROR(VLOOKUP($M1032,all_tags[level],1,FALSE),""),
IFERROR(VLOOKUP($N1032,all_tags[level],1,FALSE),""),
IFERROR(VLOOKUP($O1032,all_tags[level],1,FALSE),"")
)</f>
        <v/>
      </c>
      <c r="AF1032" s="5" t="str">
        <f>_xlfn.TEXTJOIN("#",TRUE,
IFERROR(VLOOKUP($F1032,all_tags[style],1,FALSE),""),
IFERROR(VLOOKUP($G1032,all_tags[style],1,FALSE),""),
IFERROR(VLOOKUP($H1032,all_tags[style],1,FALSE),""),
IFERROR(VLOOKUP($I1032,all_tags[style],1,FALSE),""),
IFERROR(VLOOKUP($J1032,all_tags[style],1,FALSE),""),
IFERROR(VLOOKUP($K1032,all_tags[style],1,FALSE),""),
IFERROR(VLOOKUP($L1032,all_tags[style],1,FALSE),""),
IFERROR(VLOOKUP($M1032,all_tags[style],1,FALSE),""),
IFERROR(VLOOKUP($N1032,all_tags[style],1,FALSE),""),
IFERROR(VLOOKUP($O1032,all_tags[style],1,FALSE),"")
)</f>
        <v>cautionary-tale</v>
      </c>
      <c r="AG1032" s="5" t="str">
        <f>_xlfn.TEXTJOIN("#",TRUE,
IFERROR(VLOOKUP($F1032,all_tags[theme],1,FALSE),""),
IFERROR(VLOOKUP($G1032,all_tags[theme],1,FALSE),""),
IFERROR(VLOOKUP($H1032,all_tags[theme],1,FALSE),""),
IFERROR(VLOOKUP($I1032,all_tags[theme],1,FALSE),""),
IFERROR(VLOOKUP($J1032,all_tags[theme],1,FALSE),""),
IFERROR(VLOOKUP($K1032,all_tags[theme],1,FALSE),""),
IFERROR(VLOOKUP($L1032,all_tags[theme],1,FALSE),""),
IFERROR(VLOOKUP($M1032,all_tags[theme],1,FALSE),""),
IFERROR(VLOOKUP($N1032,all_tags[theme],1,FALSE),""),
IFERROR(VLOOKUP($O1032,all_tags[theme],1,FALSE),"")
)</f>
        <v/>
      </c>
      <c r="AH1032" s="5" t="str">
        <f>_xlfn.TEXTJOIN("#",TRUE,
IFERROR(VLOOKUP($F1032,all_tags[topic],1,FALSE),""),
IFERROR(VLOOKUP($G1032,all_tags[topic],1,FALSE),""),
IFERROR(VLOOKUP($H1032,all_tags[topic],1,FALSE),""),
IFERROR(VLOOKUP($I1032,all_tags[topic],1,FALSE),""),
IFERROR(VLOOKUP($J1032,all_tags[topic],1,FALSE),""),
IFERROR(VLOOKUP($K1032,all_tags[topic],1,FALSE),""),
IFERROR(VLOOKUP($L1032,all_tags[topic],1,FALSE),""),
IFERROR(VLOOKUP($M1032,all_tags[topic],1,FALSE),""),
IFERROR(VLOOKUP($N1032,all_tags[topic],1,FALSE),""),
IFERROR(VLOOKUP($O1032,all_tags[topic],1,FALSE),"")
)</f>
        <v/>
      </c>
      <c r="AI1032" s="5" t="str">
        <f>_xlfn.TEXTJOIN("#",TRUE,
IFERROR(VLOOKUP($F1032,all_tags[area],1,FALSE),""),
IFERROR(VLOOKUP($G1032,all_tags[area],1,FALSE),""),
IFERROR(VLOOKUP($H1032,all_tags[area],1,FALSE),""),
IFERROR(VLOOKUP($I1032,all_tags[area],1,FALSE),""),
IFERROR(VLOOKUP($J1032,all_tags[area],1,FALSE),""),
IFERROR(VLOOKUP($K1032,all_tags[area],1,FALSE),""),
IFERROR(VLOOKUP($L1032,all_tags[area],1,FALSE),""),
IFERROR(VLOOKUP($M1032,all_tags[area],1,FALSE),""),
IFERROR(VLOOKUP($N1032,all_tags[area],1,FALSE),""),
IFERROR(VLOOKUP($O1032,all_tags[area],1,FALSE),"")
)</f>
        <v>ml</v>
      </c>
      <c r="AJ1032" s="5" t="str">
        <f>_xlfn.TEXTJOIN("#",TRUE,
IFERROR(VLOOKUP($F1032,all_tags[technology],1,FALSE),""),
IFERROR(VLOOKUP($G1032,all_tags[technology],1,FALSE),""),
IFERROR(VLOOKUP($H1032,all_tags[technology],1,FALSE),""),
IFERROR(VLOOKUP($I1032,all_tags[technology],1,FALSE),""),
IFERROR(VLOOKUP($J1032,all_tags[technology],1,FALSE),""),
IFERROR(VLOOKUP($K1032,all_tags[technology],1,FALSE),""),
IFERROR(VLOOKUP($L1032,all_tags[technology],1,FALSE),""),
IFERROR(VLOOKUP($M1032,all_tags[technology],1,FALSE),""),
IFERROR(VLOOKUP($N1032,all_tags[technology],1,FALSE),""),
IFERROR(VLOOKUP($O1032,all_tags[technology],1,FALSE),"")
)</f>
        <v/>
      </c>
      <c r="AK1032" s="5" t="str">
        <f>_xlfn.TEXTJOIN("#",TRUE,
IFERROR(VLOOKUP($F1032,all_tags[other],1,FALSE),""),
IFERROR(VLOOKUP($G1032,all_tags[other],1,FALSE),""),
IFERROR(VLOOKUP($H1032,all_tags[other],1,FALSE),""),
IFERROR(VLOOKUP($I1032,all_tags[other],1,FALSE),""),
IFERROR(VLOOKUP($J1032,all_tags[other],1,FALSE),""),
IFERROR(VLOOKUP($K1032,all_tags[other],1,FALSE),""),
IFERROR(VLOOKUP($L1032,all_tags[other],1,FALSE),""),
IFERROR(VLOOKUP($M1032,all_tags[other],1,FALSE),""),
IFERROR(VLOOKUP($N1032,all_tags[other],1,FALSE),""),
IFERROR(VLOOKUP($O1032,all_tags[other],1,FALSE),"")
)</f>
        <v/>
      </c>
      <c r="AL1032" t="str">
        <f t="shared" si="16"/>
        <v>research;cautionary-tale;ml</v>
      </c>
    </row>
    <row r="1033" spans="1:38" x14ac:dyDescent="0.25">
      <c r="A1033" t="str">
        <f>source_data[[#This Row],[link_id]]</f>
        <v>L02070</v>
      </c>
      <c r="B1033" t="str">
        <f>source_data[[#This Row],[link]]</f>
        <v>https://twitter.com/neilrkaye/status/1161610119165161473/photo/1</v>
      </c>
      <c r="C1033" t="str">
        <f>source_data[[#This Row],[article_title]]</f>
        <v>Showing the Mercator Map Projection with the true size and shape of the country overlaid https://t.co/Gqr1Dd8YrM</v>
      </c>
      <c r="D1033" t="str">
        <f>source_data[[#This Row],[concatenate]]</f>
        <v>visual;geospatial</v>
      </c>
      <c r="E1033">
        <f>source_data[[#This Row],[tag_count]]</f>
        <v>3</v>
      </c>
      <c r="F1033" t="str" cm="1">
        <f t="array" ref="F1033:G1033">_xlfn.TEXTSPLIT(Table5[[#This Row],[concatenate]],";")</f>
        <v>visual</v>
      </c>
      <c r="G1033" t="str">
        <v>geospatial</v>
      </c>
      <c r="Q1033">
        <f>IF(ISBLANK(F1033),-1,COUNTIF(all_tags[],F1033)-COUNTIF(all_tags[category],F1033))</f>
        <v>1</v>
      </c>
      <c r="R1033">
        <f>IF(ISBLANK(G1033),-1,COUNTIF(all_tags[],G1033)-COUNTIF(all_tags[category],G1033))</f>
        <v>1</v>
      </c>
      <c r="S1033">
        <f>IF(ISBLANK(H1033),-1,COUNTIF(all_tags[],H1033)-COUNTIF(all_tags[category],H1033))</f>
        <v>-1</v>
      </c>
      <c r="T1033">
        <f>IF(ISBLANK(I1033),-1,COUNTIF(all_tags[],I1033)-COUNTIF(all_tags[category],I1033))</f>
        <v>-1</v>
      </c>
      <c r="U1033">
        <f>IF(ISBLANK(J1033),-1,COUNTIF(all_tags[],J1033)-COUNTIF(all_tags[category],J1033))</f>
        <v>-1</v>
      </c>
      <c r="V1033">
        <f>IF(ISBLANK(K1033),-1,COUNTIF(all_tags[],K1033)-COUNTIF(all_tags[category],K1033))</f>
        <v>-1</v>
      </c>
      <c r="W1033">
        <f>IF(ISBLANK(L1033),-1,COUNTIF(all_tags[],L1033)-COUNTIF(all_tags[category],L1033))</f>
        <v>-1</v>
      </c>
      <c r="X1033">
        <f>IF(ISBLANK(M1033),-1,COUNTIF(all_tags[],M1033)-COUNTIF(all_tags[category],M1033))</f>
        <v>-1</v>
      </c>
      <c r="Y1033">
        <f>IF(ISBLANK(N1033),-1,COUNTIF(all_tags[],N1033)-COUNTIF(all_tags[category],N1033))</f>
        <v>-1</v>
      </c>
      <c r="Z1033">
        <f>IF(ISBLANK(O1033),-1,COUNTIF(all_tags[],O1033)-COUNTIF(all_tags[category],O1033))</f>
        <v>-1</v>
      </c>
      <c r="AB1033" t="str">
        <f>Table5[[#This Row],[link_id]]</f>
        <v>L02070</v>
      </c>
      <c r="AC1033" s="5" t="str">
        <f>_xlfn.TEXTJOIN("#",TRUE,
IFERROR(VLOOKUP($F1033,all_tags[format],1,FALSE),""),
IFERROR(VLOOKUP($G1033,all_tags[format],1,FALSE),""),
IFERROR(VLOOKUP($H1033,all_tags[format],1,FALSE),""),
IFERROR(VLOOKUP($I1033,all_tags[format],1,FALSE),""),
IFERROR(VLOOKUP($J1033,all_tags[format],1,FALSE),""),
IFERROR(VLOOKUP($K1033,all_tags[format],1,FALSE),""),
IFERROR(VLOOKUP($L1033,all_tags[format],1,FALSE),""),
IFERROR(VLOOKUP($M1033,all_tags[format],1,FALSE),""),
IFERROR(VLOOKUP($N1033,all_tags[format],1,FALSE),""),
IFERROR(VLOOKUP($O1033,all_tags[format],1,FALSE),"")
)</f>
        <v/>
      </c>
      <c r="AD1033" s="5" t="str">
        <f>_xlfn.TEXTJOIN("#",TRUE,
IFERROR(VLOOKUP($F1033,all_tags[type],1,FALSE),""),
IFERROR(VLOOKUP($G1033,all_tags[type],1,FALSE),""),
IFERROR(VLOOKUP($H1033,all_tags[type],1,FALSE),""),
IFERROR(VLOOKUP($I1033,all_tags[type],1,FALSE),""),
IFERROR(VLOOKUP($J1033,all_tags[type],1,FALSE),""),
IFERROR(VLOOKUP($K1033,all_tags[type],1,FALSE),""),
IFERROR(VLOOKUP($L1033,all_tags[type],1,FALSE),""),
IFERROR(VLOOKUP($M1033,all_tags[type],1,FALSE),""),
IFERROR(VLOOKUP($N1033,all_tags[type],1,FALSE),""),
IFERROR(VLOOKUP($O1033,all_tags[type],1,FALSE),"")
)</f>
        <v>visual</v>
      </c>
      <c r="AE1033" s="5" t="str">
        <f>_xlfn.TEXTJOIN("#",TRUE,
IFERROR(VLOOKUP($F1033,all_tags[level],1,FALSE),""),
IFERROR(VLOOKUP($G1033,all_tags[level],1,FALSE),""),
IFERROR(VLOOKUP($H1033,all_tags[level],1,FALSE),""),
IFERROR(VLOOKUP($I1033,all_tags[level],1,FALSE),""),
IFERROR(VLOOKUP($J1033,all_tags[level],1,FALSE),""),
IFERROR(VLOOKUP($K1033,all_tags[level],1,FALSE),""),
IFERROR(VLOOKUP($L1033,all_tags[level],1,FALSE),""),
IFERROR(VLOOKUP($M1033,all_tags[level],1,FALSE),""),
IFERROR(VLOOKUP($N1033,all_tags[level],1,FALSE),""),
IFERROR(VLOOKUP($O1033,all_tags[level],1,FALSE),"")
)</f>
        <v/>
      </c>
      <c r="AF1033" s="5" t="str">
        <f>_xlfn.TEXTJOIN("#",TRUE,
IFERROR(VLOOKUP($F1033,all_tags[style],1,FALSE),""),
IFERROR(VLOOKUP($G1033,all_tags[style],1,FALSE),""),
IFERROR(VLOOKUP($H1033,all_tags[style],1,FALSE),""),
IFERROR(VLOOKUP($I1033,all_tags[style],1,FALSE),""),
IFERROR(VLOOKUP($J1033,all_tags[style],1,FALSE),""),
IFERROR(VLOOKUP($K1033,all_tags[style],1,FALSE),""),
IFERROR(VLOOKUP($L1033,all_tags[style],1,FALSE),""),
IFERROR(VLOOKUP($M1033,all_tags[style],1,FALSE),""),
IFERROR(VLOOKUP($N1033,all_tags[style],1,FALSE),""),
IFERROR(VLOOKUP($O1033,all_tags[style],1,FALSE),"")
)</f>
        <v/>
      </c>
      <c r="AG1033" s="5" t="str">
        <f>_xlfn.TEXTJOIN("#",TRUE,
IFERROR(VLOOKUP($F1033,all_tags[theme],1,FALSE),""),
IFERROR(VLOOKUP($G1033,all_tags[theme],1,FALSE),""),
IFERROR(VLOOKUP($H1033,all_tags[theme],1,FALSE),""),
IFERROR(VLOOKUP($I1033,all_tags[theme],1,FALSE),""),
IFERROR(VLOOKUP($J1033,all_tags[theme],1,FALSE),""),
IFERROR(VLOOKUP($K1033,all_tags[theme],1,FALSE),""),
IFERROR(VLOOKUP($L1033,all_tags[theme],1,FALSE),""),
IFERROR(VLOOKUP($M1033,all_tags[theme],1,FALSE),""),
IFERROR(VLOOKUP($N1033,all_tags[theme],1,FALSE),""),
IFERROR(VLOOKUP($O1033,all_tags[theme],1,FALSE),"")
)</f>
        <v/>
      </c>
      <c r="AH1033" s="5" t="str">
        <f>_xlfn.TEXTJOIN("#",TRUE,
IFERROR(VLOOKUP($F1033,all_tags[topic],1,FALSE),""),
IFERROR(VLOOKUP($G1033,all_tags[topic],1,FALSE),""),
IFERROR(VLOOKUP($H1033,all_tags[topic],1,FALSE),""),
IFERROR(VLOOKUP($I1033,all_tags[topic],1,FALSE),""),
IFERROR(VLOOKUP($J1033,all_tags[topic],1,FALSE),""),
IFERROR(VLOOKUP($K1033,all_tags[topic],1,FALSE),""),
IFERROR(VLOOKUP($L1033,all_tags[topic],1,FALSE),""),
IFERROR(VLOOKUP($M1033,all_tags[topic],1,FALSE),""),
IFERROR(VLOOKUP($N1033,all_tags[topic],1,FALSE),""),
IFERROR(VLOOKUP($O1033,all_tags[topic],1,FALSE),"")
)</f>
        <v/>
      </c>
      <c r="AI1033" s="5" t="str">
        <f>_xlfn.TEXTJOIN("#",TRUE,
IFERROR(VLOOKUP($F1033,all_tags[area],1,FALSE),""),
IFERROR(VLOOKUP($G1033,all_tags[area],1,FALSE),""),
IFERROR(VLOOKUP($H1033,all_tags[area],1,FALSE),""),
IFERROR(VLOOKUP($I1033,all_tags[area],1,FALSE),""),
IFERROR(VLOOKUP($J1033,all_tags[area],1,FALSE),""),
IFERROR(VLOOKUP($K1033,all_tags[area],1,FALSE),""),
IFERROR(VLOOKUP($L1033,all_tags[area],1,FALSE),""),
IFERROR(VLOOKUP($M1033,all_tags[area],1,FALSE),""),
IFERROR(VLOOKUP($N1033,all_tags[area],1,FALSE),""),
IFERROR(VLOOKUP($O1033,all_tags[area],1,FALSE),"")
)</f>
        <v>geospatial</v>
      </c>
      <c r="AJ1033" s="5" t="str">
        <f>_xlfn.TEXTJOIN("#",TRUE,
IFERROR(VLOOKUP($F1033,all_tags[technology],1,FALSE),""),
IFERROR(VLOOKUP($G1033,all_tags[technology],1,FALSE),""),
IFERROR(VLOOKUP($H1033,all_tags[technology],1,FALSE),""),
IFERROR(VLOOKUP($I1033,all_tags[technology],1,FALSE),""),
IFERROR(VLOOKUP($J1033,all_tags[technology],1,FALSE),""),
IFERROR(VLOOKUP($K1033,all_tags[technology],1,FALSE),""),
IFERROR(VLOOKUP($L1033,all_tags[technology],1,FALSE),""),
IFERROR(VLOOKUP($M1033,all_tags[technology],1,FALSE),""),
IFERROR(VLOOKUP($N1033,all_tags[technology],1,FALSE),""),
IFERROR(VLOOKUP($O1033,all_tags[technology],1,FALSE),"")
)</f>
        <v/>
      </c>
      <c r="AK1033" s="5" t="str">
        <f>_xlfn.TEXTJOIN("#",TRUE,
IFERROR(VLOOKUP($F1033,all_tags[other],1,FALSE),""),
IFERROR(VLOOKUP($G1033,all_tags[other],1,FALSE),""),
IFERROR(VLOOKUP($H1033,all_tags[other],1,FALSE),""),
IFERROR(VLOOKUP($I1033,all_tags[other],1,FALSE),""),
IFERROR(VLOOKUP($J1033,all_tags[other],1,FALSE),""),
IFERROR(VLOOKUP($K1033,all_tags[other],1,FALSE),""),
IFERROR(VLOOKUP($L1033,all_tags[other],1,FALSE),""),
IFERROR(VLOOKUP($M1033,all_tags[other],1,FALSE),""),
IFERROR(VLOOKUP($N1033,all_tags[other],1,FALSE),""),
IFERROR(VLOOKUP($O1033,all_tags[other],1,FALSE),"")
)</f>
        <v/>
      </c>
      <c r="AL1033" t="str">
        <f t="shared" si="16"/>
        <v>visual;geospatial</v>
      </c>
    </row>
    <row r="1034" spans="1:38" x14ac:dyDescent="0.25">
      <c r="A1034" t="str">
        <f>source_data[[#This Row],[link_id]]</f>
        <v>L02072</v>
      </c>
      <c r="B1034" t="str">
        <f>source_data[[#This Row],[link]]</f>
        <v>https://ml-ops.org/content/end-to-end-ml-workflow</v>
      </c>
      <c r="C1034" t="str">
        <f>source_data[[#This Row],[article_title]]</f>
        <v>An Overview of the End-to-End Machine Learning Workflow</v>
      </c>
      <c r="D1034" t="str">
        <f>source_data[[#This Row],[concatenate]]</f>
        <v>post;general;process;ml</v>
      </c>
      <c r="E1034">
        <f>source_data[[#This Row],[tag_count]]</f>
        <v>5</v>
      </c>
      <c r="F1034" t="str" cm="1">
        <f t="array" ref="F1034:I1034">_xlfn.TEXTSPLIT(Table5[[#This Row],[concatenate]],";")</f>
        <v>post</v>
      </c>
      <c r="G1034" t="str">
        <v>general</v>
      </c>
      <c r="H1034" t="str">
        <v>process</v>
      </c>
      <c r="I1034" t="str">
        <v>ml</v>
      </c>
      <c r="Q1034">
        <f>IF(ISBLANK(F1034),-1,COUNTIF(all_tags[],F1034)-COUNTIF(all_tags[category],F1034))</f>
        <v>1</v>
      </c>
      <c r="R1034">
        <f>IF(ISBLANK(G1034),-1,COUNTIF(all_tags[],G1034)-COUNTIF(all_tags[category],G1034))</f>
        <v>1</v>
      </c>
      <c r="S1034">
        <f>IF(ISBLANK(H1034),-1,COUNTIF(all_tags[],H1034)-COUNTIF(all_tags[category],H1034))</f>
        <v>1</v>
      </c>
      <c r="T1034">
        <f>IF(ISBLANK(I1034),-1,COUNTIF(all_tags[],I1034)-COUNTIF(all_tags[category],I1034))</f>
        <v>1</v>
      </c>
      <c r="U1034">
        <f>IF(ISBLANK(J1034),-1,COUNTIF(all_tags[],J1034)-COUNTIF(all_tags[category],J1034))</f>
        <v>-1</v>
      </c>
      <c r="V1034">
        <f>IF(ISBLANK(K1034),-1,COUNTIF(all_tags[],K1034)-COUNTIF(all_tags[category],K1034))</f>
        <v>-1</v>
      </c>
      <c r="W1034">
        <f>IF(ISBLANK(L1034),-1,COUNTIF(all_tags[],L1034)-COUNTIF(all_tags[category],L1034))</f>
        <v>-1</v>
      </c>
      <c r="X1034">
        <f>IF(ISBLANK(M1034),-1,COUNTIF(all_tags[],M1034)-COUNTIF(all_tags[category],M1034))</f>
        <v>-1</v>
      </c>
      <c r="Y1034">
        <f>IF(ISBLANK(N1034),-1,COUNTIF(all_tags[],N1034)-COUNTIF(all_tags[category],N1034))</f>
        <v>-1</v>
      </c>
      <c r="Z1034">
        <f>IF(ISBLANK(O1034),-1,COUNTIF(all_tags[],O1034)-COUNTIF(all_tags[category],O1034))</f>
        <v>-1</v>
      </c>
      <c r="AB1034" t="str">
        <f>Table5[[#This Row],[link_id]]</f>
        <v>L02072</v>
      </c>
      <c r="AC1034" s="5" t="str">
        <f>_xlfn.TEXTJOIN("#",TRUE,
IFERROR(VLOOKUP($F1034,all_tags[format],1,FALSE),""),
IFERROR(VLOOKUP($G1034,all_tags[format],1,FALSE),""),
IFERROR(VLOOKUP($H1034,all_tags[format],1,FALSE),""),
IFERROR(VLOOKUP($I1034,all_tags[format],1,FALSE),""),
IFERROR(VLOOKUP($J1034,all_tags[format],1,FALSE),""),
IFERROR(VLOOKUP($K1034,all_tags[format],1,FALSE),""),
IFERROR(VLOOKUP($L1034,all_tags[format],1,FALSE),""),
IFERROR(VLOOKUP($M1034,all_tags[format],1,FALSE),""),
IFERROR(VLOOKUP($N1034,all_tags[format],1,FALSE),""),
IFERROR(VLOOKUP($O1034,all_tags[format],1,FALSE),"")
)</f>
        <v>post</v>
      </c>
      <c r="AD1034" s="5" t="str">
        <f>_xlfn.TEXTJOIN("#",TRUE,
IFERROR(VLOOKUP($F1034,all_tags[type],1,FALSE),""),
IFERROR(VLOOKUP($G1034,all_tags[type],1,FALSE),""),
IFERROR(VLOOKUP($H1034,all_tags[type],1,FALSE),""),
IFERROR(VLOOKUP($I1034,all_tags[type],1,FALSE),""),
IFERROR(VLOOKUP($J1034,all_tags[type],1,FALSE),""),
IFERROR(VLOOKUP($K1034,all_tags[type],1,FALSE),""),
IFERROR(VLOOKUP($L1034,all_tags[type],1,FALSE),""),
IFERROR(VLOOKUP($M1034,all_tags[type],1,FALSE),""),
IFERROR(VLOOKUP($N1034,all_tags[type],1,FALSE),""),
IFERROR(VLOOKUP($O1034,all_tags[type],1,FALSE),"")
)</f>
        <v>general</v>
      </c>
      <c r="AE1034" s="5" t="str">
        <f>_xlfn.TEXTJOIN("#",TRUE,
IFERROR(VLOOKUP($F1034,all_tags[level],1,FALSE),""),
IFERROR(VLOOKUP($G1034,all_tags[level],1,FALSE),""),
IFERROR(VLOOKUP($H1034,all_tags[level],1,FALSE),""),
IFERROR(VLOOKUP($I1034,all_tags[level],1,FALSE),""),
IFERROR(VLOOKUP($J1034,all_tags[level],1,FALSE),""),
IFERROR(VLOOKUP($K1034,all_tags[level],1,FALSE),""),
IFERROR(VLOOKUP($L1034,all_tags[level],1,FALSE),""),
IFERROR(VLOOKUP($M1034,all_tags[level],1,FALSE),""),
IFERROR(VLOOKUP($N1034,all_tags[level],1,FALSE),""),
IFERROR(VLOOKUP($O1034,all_tags[level],1,FALSE),"")
)</f>
        <v/>
      </c>
      <c r="AF1034" s="5" t="str">
        <f>_xlfn.TEXTJOIN("#",TRUE,
IFERROR(VLOOKUP($F1034,all_tags[style],1,FALSE),""),
IFERROR(VLOOKUP($G1034,all_tags[style],1,FALSE),""),
IFERROR(VLOOKUP($H1034,all_tags[style],1,FALSE),""),
IFERROR(VLOOKUP($I1034,all_tags[style],1,FALSE),""),
IFERROR(VLOOKUP($J1034,all_tags[style],1,FALSE),""),
IFERROR(VLOOKUP($K1034,all_tags[style],1,FALSE),""),
IFERROR(VLOOKUP($L1034,all_tags[style],1,FALSE),""),
IFERROR(VLOOKUP($M1034,all_tags[style],1,FALSE),""),
IFERROR(VLOOKUP($N1034,all_tags[style],1,FALSE),""),
IFERROR(VLOOKUP($O1034,all_tags[style],1,FALSE),"")
)</f>
        <v/>
      </c>
      <c r="AG1034" s="5" t="str">
        <f>_xlfn.TEXTJOIN("#",TRUE,
IFERROR(VLOOKUP($F1034,all_tags[theme],1,FALSE),""),
IFERROR(VLOOKUP($G1034,all_tags[theme],1,FALSE),""),
IFERROR(VLOOKUP($H1034,all_tags[theme],1,FALSE),""),
IFERROR(VLOOKUP($I1034,all_tags[theme],1,FALSE),""),
IFERROR(VLOOKUP($J1034,all_tags[theme],1,FALSE),""),
IFERROR(VLOOKUP($K1034,all_tags[theme],1,FALSE),""),
IFERROR(VLOOKUP($L1034,all_tags[theme],1,FALSE),""),
IFERROR(VLOOKUP($M1034,all_tags[theme],1,FALSE),""),
IFERROR(VLOOKUP($N1034,all_tags[theme],1,FALSE),""),
IFERROR(VLOOKUP($O1034,all_tags[theme],1,FALSE),"")
)</f>
        <v/>
      </c>
      <c r="AH1034" s="5" t="str">
        <f>_xlfn.TEXTJOIN("#",TRUE,
IFERROR(VLOOKUP($F1034,all_tags[topic],1,FALSE),""),
IFERROR(VLOOKUP($G1034,all_tags[topic],1,FALSE),""),
IFERROR(VLOOKUP($H1034,all_tags[topic],1,FALSE),""),
IFERROR(VLOOKUP($I1034,all_tags[topic],1,FALSE),""),
IFERROR(VLOOKUP($J1034,all_tags[topic],1,FALSE),""),
IFERROR(VLOOKUP($K1034,all_tags[topic],1,FALSE),""),
IFERROR(VLOOKUP($L1034,all_tags[topic],1,FALSE),""),
IFERROR(VLOOKUP($M1034,all_tags[topic],1,FALSE),""),
IFERROR(VLOOKUP($N1034,all_tags[topic],1,FALSE),""),
IFERROR(VLOOKUP($O1034,all_tags[topic],1,FALSE),"")
)</f>
        <v>process</v>
      </c>
      <c r="AI1034" s="5" t="str">
        <f>_xlfn.TEXTJOIN("#",TRUE,
IFERROR(VLOOKUP($F1034,all_tags[area],1,FALSE),""),
IFERROR(VLOOKUP($G1034,all_tags[area],1,FALSE),""),
IFERROR(VLOOKUP($H1034,all_tags[area],1,FALSE),""),
IFERROR(VLOOKUP($I1034,all_tags[area],1,FALSE),""),
IFERROR(VLOOKUP($J1034,all_tags[area],1,FALSE),""),
IFERROR(VLOOKUP($K1034,all_tags[area],1,FALSE),""),
IFERROR(VLOOKUP($L1034,all_tags[area],1,FALSE),""),
IFERROR(VLOOKUP($M1034,all_tags[area],1,FALSE),""),
IFERROR(VLOOKUP($N1034,all_tags[area],1,FALSE),""),
IFERROR(VLOOKUP($O1034,all_tags[area],1,FALSE),"")
)</f>
        <v>ml</v>
      </c>
      <c r="AJ1034" s="5" t="str">
        <f>_xlfn.TEXTJOIN("#",TRUE,
IFERROR(VLOOKUP($F1034,all_tags[technology],1,FALSE),""),
IFERROR(VLOOKUP($G1034,all_tags[technology],1,FALSE),""),
IFERROR(VLOOKUP($H1034,all_tags[technology],1,FALSE),""),
IFERROR(VLOOKUP($I1034,all_tags[technology],1,FALSE),""),
IFERROR(VLOOKUP($J1034,all_tags[technology],1,FALSE),""),
IFERROR(VLOOKUP($K1034,all_tags[technology],1,FALSE),""),
IFERROR(VLOOKUP($L1034,all_tags[technology],1,FALSE),""),
IFERROR(VLOOKUP($M1034,all_tags[technology],1,FALSE),""),
IFERROR(VLOOKUP($N1034,all_tags[technology],1,FALSE),""),
IFERROR(VLOOKUP($O1034,all_tags[technology],1,FALSE),"")
)</f>
        <v/>
      </c>
      <c r="AK1034" s="5" t="str">
        <f>_xlfn.TEXTJOIN("#",TRUE,
IFERROR(VLOOKUP($F1034,all_tags[other],1,FALSE),""),
IFERROR(VLOOKUP($G1034,all_tags[other],1,FALSE),""),
IFERROR(VLOOKUP($H1034,all_tags[other],1,FALSE),""),
IFERROR(VLOOKUP($I1034,all_tags[other],1,FALSE),""),
IFERROR(VLOOKUP($J1034,all_tags[other],1,FALSE),""),
IFERROR(VLOOKUP($K1034,all_tags[other],1,FALSE),""),
IFERROR(VLOOKUP($L1034,all_tags[other],1,FALSE),""),
IFERROR(VLOOKUP($M1034,all_tags[other],1,FALSE),""),
IFERROR(VLOOKUP($N1034,all_tags[other],1,FALSE),""),
IFERROR(VLOOKUP($O1034,all_tags[other],1,FALSE),"")
)</f>
        <v/>
      </c>
      <c r="AL1034" t="str">
        <f t="shared" si="16"/>
        <v>post;general;process;ml</v>
      </c>
    </row>
    <row r="1035" spans="1:38" x14ac:dyDescent="0.25">
      <c r="A1035" t="str">
        <f>source_data[[#This Row],[link_id]]</f>
        <v>L02073</v>
      </c>
      <c r="B1035" t="str">
        <f>source_data[[#This Row],[link]]</f>
        <v>https://www.weforum.org/agenda/2021/12/breaking-through-the-barriers-of-data-exchanges-why-measuring-value-will-really-matter/</v>
      </c>
      <c r="C1035" t="str">
        <f>source_data[[#This Row],[article_title]]</f>
        <v>Why measuring the value of data really matters</v>
      </c>
      <c r="D1035" t="str">
        <f>source_data[[#This Row],[concatenate]]</f>
        <v>post;general</v>
      </c>
      <c r="E1035">
        <f>source_data[[#This Row],[tag_count]]</f>
        <v>3</v>
      </c>
      <c r="F1035" t="str" cm="1">
        <f t="array" ref="F1035:G1035">_xlfn.TEXTSPLIT(Table5[[#This Row],[concatenate]],";")</f>
        <v>post</v>
      </c>
      <c r="G1035" t="str">
        <v>general</v>
      </c>
      <c r="Q1035">
        <f>IF(ISBLANK(F1035),-1,COUNTIF(all_tags[],F1035)-COUNTIF(all_tags[category],F1035))</f>
        <v>1</v>
      </c>
      <c r="R1035">
        <f>IF(ISBLANK(G1035),-1,COUNTIF(all_tags[],G1035)-COUNTIF(all_tags[category],G1035))</f>
        <v>1</v>
      </c>
      <c r="S1035">
        <f>IF(ISBLANK(H1035),-1,COUNTIF(all_tags[],H1035)-COUNTIF(all_tags[category],H1035))</f>
        <v>-1</v>
      </c>
      <c r="T1035">
        <f>IF(ISBLANK(I1035),-1,COUNTIF(all_tags[],I1035)-COUNTIF(all_tags[category],I1035))</f>
        <v>-1</v>
      </c>
      <c r="U1035">
        <f>IF(ISBLANK(J1035),-1,COUNTIF(all_tags[],J1035)-COUNTIF(all_tags[category],J1035))</f>
        <v>-1</v>
      </c>
      <c r="V1035">
        <f>IF(ISBLANK(K1035),-1,COUNTIF(all_tags[],K1035)-COUNTIF(all_tags[category],K1035))</f>
        <v>-1</v>
      </c>
      <c r="W1035">
        <f>IF(ISBLANK(L1035),-1,COUNTIF(all_tags[],L1035)-COUNTIF(all_tags[category],L1035))</f>
        <v>-1</v>
      </c>
      <c r="X1035">
        <f>IF(ISBLANK(M1035),-1,COUNTIF(all_tags[],M1035)-COUNTIF(all_tags[category],M1035))</f>
        <v>-1</v>
      </c>
      <c r="Y1035">
        <f>IF(ISBLANK(N1035),-1,COUNTIF(all_tags[],N1035)-COUNTIF(all_tags[category],N1035))</f>
        <v>-1</v>
      </c>
      <c r="Z1035">
        <f>IF(ISBLANK(O1035),-1,COUNTIF(all_tags[],O1035)-COUNTIF(all_tags[category],O1035))</f>
        <v>-1</v>
      </c>
      <c r="AB1035" t="str">
        <f>Table5[[#This Row],[link_id]]</f>
        <v>L02073</v>
      </c>
      <c r="AC1035" s="5" t="str">
        <f>_xlfn.TEXTJOIN("#",TRUE,
IFERROR(VLOOKUP($F1035,all_tags[format],1,FALSE),""),
IFERROR(VLOOKUP($G1035,all_tags[format],1,FALSE),""),
IFERROR(VLOOKUP($H1035,all_tags[format],1,FALSE),""),
IFERROR(VLOOKUP($I1035,all_tags[format],1,FALSE),""),
IFERROR(VLOOKUP($J1035,all_tags[format],1,FALSE),""),
IFERROR(VLOOKUP($K1035,all_tags[format],1,FALSE),""),
IFERROR(VLOOKUP($L1035,all_tags[format],1,FALSE),""),
IFERROR(VLOOKUP($M1035,all_tags[format],1,FALSE),""),
IFERROR(VLOOKUP($N1035,all_tags[format],1,FALSE),""),
IFERROR(VLOOKUP($O1035,all_tags[format],1,FALSE),"")
)</f>
        <v>post</v>
      </c>
      <c r="AD1035" s="5" t="str">
        <f>_xlfn.TEXTJOIN("#",TRUE,
IFERROR(VLOOKUP($F1035,all_tags[type],1,FALSE),""),
IFERROR(VLOOKUP($G1035,all_tags[type],1,FALSE),""),
IFERROR(VLOOKUP($H1035,all_tags[type],1,FALSE),""),
IFERROR(VLOOKUP($I1035,all_tags[type],1,FALSE),""),
IFERROR(VLOOKUP($J1035,all_tags[type],1,FALSE),""),
IFERROR(VLOOKUP($K1035,all_tags[type],1,FALSE),""),
IFERROR(VLOOKUP($L1035,all_tags[type],1,FALSE),""),
IFERROR(VLOOKUP($M1035,all_tags[type],1,FALSE),""),
IFERROR(VLOOKUP($N1035,all_tags[type],1,FALSE),""),
IFERROR(VLOOKUP($O1035,all_tags[type],1,FALSE),"")
)</f>
        <v>general</v>
      </c>
      <c r="AE1035" s="5" t="str">
        <f>_xlfn.TEXTJOIN("#",TRUE,
IFERROR(VLOOKUP($F1035,all_tags[level],1,FALSE),""),
IFERROR(VLOOKUP($G1035,all_tags[level],1,FALSE),""),
IFERROR(VLOOKUP($H1035,all_tags[level],1,FALSE),""),
IFERROR(VLOOKUP($I1035,all_tags[level],1,FALSE),""),
IFERROR(VLOOKUP($J1035,all_tags[level],1,FALSE),""),
IFERROR(VLOOKUP($K1035,all_tags[level],1,FALSE),""),
IFERROR(VLOOKUP($L1035,all_tags[level],1,FALSE),""),
IFERROR(VLOOKUP($M1035,all_tags[level],1,FALSE),""),
IFERROR(VLOOKUP($N1035,all_tags[level],1,FALSE),""),
IFERROR(VLOOKUP($O1035,all_tags[level],1,FALSE),"")
)</f>
        <v/>
      </c>
      <c r="AF1035" s="5" t="str">
        <f>_xlfn.TEXTJOIN("#",TRUE,
IFERROR(VLOOKUP($F1035,all_tags[style],1,FALSE),""),
IFERROR(VLOOKUP($G1035,all_tags[style],1,FALSE),""),
IFERROR(VLOOKUP($H1035,all_tags[style],1,FALSE),""),
IFERROR(VLOOKUP($I1035,all_tags[style],1,FALSE),""),
IFERROR(VLOOKUP($J1035,all_tags[style],1,FALSE),""),
IFERROR(VLOOKUP($K1035,all_tags[style],1,FALSE),""),
IFERROR(VLOOKUP($L1035,all_tags[style],1,FALSE),""),
IFERROR(VLOOKUP($M1035,all_tags[style],1,FALSE),""),
IFERROR(VLOOKUP($N1035,all_tags[style],1,FALSE),""),
IFERROR(VLOOKUP($O1035,all_tags[style],1,FALSE),"")
)</f>
        <v/>
      </c>
      <c r="AG1035" s="5" t="str">
        <f>_xlfn.TEXTJOIN("#",TRUE,
IFERROR(VLOOKUP($F1035,all_tags[theme],1,FALSE),""),
IFERROR(VLOOKUP($G1035,all_tags[theme],1,FALSE),""),
IFERROR(VLOOKUP($H1035,all_tags[theme],1,FALSE),""),
IFERROR(VLOOKUP($I1035,all_tags[theme],1,FALSE),""),
IFERROR(VLOOKUP($J1035,all_tags[theme],1,FALSE),""),
IFERROR(VLOOKUP($K1035,all_tags[theme],1,FALSE),""),
IFERROR(VLOOKUP($L1035,all_tags[theme],1,FALSE),""),
IFERROR(VLOOKUP($M1035,all_tags[theme],1,FALSE),""),
IFERROR(VLOOKUP($N1035,all_tags[theme],1,FALSE),""),
IFERROR(VLOOKUP($O1035,all_tags[theme],1,FALSE),"")
)</f>
        <v/>
      </c>
      <c r="AH1035" s="5" t="str">
        <f>_xlfn.TEXTJOIN("#",TRUE,
IFERROR(VLOOKUP($F1035,all_tags[topic],1,FALSE),""),
IFERROR(VLOOKUP($G1035,all_tags[topic],1,FALSE),""),
IFERROR(VLOOKUP($H1035,all_tags[topic],1,FALSE),""),
IFERROR(VLOOKUP($I1035,all_tags[topic],1,FALSE),""),
IFERROR(VLOOKUP($J1035,all_tags[topic],1,FALSE),""),
IFERROR(VLOOKUP($K1035,all_tags[topic],1,FALSE),""),
IFERROR(VLOOKUP($L1035,all_tags[topic],1,FALSE),""),
IFERROR(VLOOKUP($M1035,all_tags[topic],1,FALSE),""),
IFERROR(VLOOKUP($N1035,all_tags[topic],1,FALSE),""),
IFERROR(VLOOKUP($O1035,all_tags[topic],1,FALSE),"")
)</f>
        <v/>
      </c>
      <c r="AI1035" s="5" t="str">
        <f>_xlfn.TEXTJOIN("#",TRUE,
IFERROR(VLOOKUP($F1035,all_tags[area],1,FALSE),""),
IFERROR(VLOOKUP($G1035,all_tags[area],1,FALSE),""),
IFERROR(VLOOKUP($H1035,all_tags[area],1,FALSE),""),
IFERROR(VLOOKUP($I1035,all_tags[area],1,FALSE),""),
IFERROR(VLOOKUP($J1035,all_tags[area],1,FALSE),""),
IFERROR(VLOOKUP($K1035,all_tags[area],1,FALSE),""),
IFERROR(VLOOKUP($L1035,all_tags[area],1,FALSE),""),
IFERROR(VLOOKUP($M1035,all_tags[area],1,FALSE),""),
IFERROR(VLOOKUP($N1035,all_tags[area],1,FALSE),""),
IFERROR(VLOOKUP($O1035,all_tags[area],1,FALSE),"")
)</f>
        <v/>
      </c>
      <c r="AJ1035" s="5" t="str">
        <f>_xlfn.TEXTJOIN("#",TRUE,
IFERROR(VLOOKUP($F1035,all_tags[technology],1,FALSE),""),
IFERROR(VLOOKUP($G1035,all_tags[technology],1,FALSE),""),
IFERROR(VLOOKUP($H1035,all_tags[technology],1,FALSE),""),
IFERROR(VLOOKUP($I1035,all_tags[technology],1,FALSE),""),
IFERROR(VLOOKUP($J1035,all_tags[technology],1,FALSE),""),
IFERROR(VLOOKUP($K1035,all_tags[technology],1,FALSE),""),
IFERROR(VLOOKUP($L1035,all_tags[technology],1,FALSE),""),
IFERROR(VLOOKUP($M1035,all_tags[technology],1,FALSE),""),
IFERROR(VLOOKUP($N1035,all_tags[technology],1,FALSE),""),
IFERROR(VLOOKUP($O1035,all_tags[technology],1,FALSE),"")
)</f>
        <v/>
      </c>
      <c r="AK1035" s="5" t="str">
        <f>_xlfn.TEXTJOIN("#",TRUE,
IFERROR(VLOOKUP($F1035,all_tags[other],1,FALSE),""),
IFERROR(VLOOKUP($G1035,all_tags[other],1,FALSE),""),
IFERROR(VLOOKUP($H1035,all_tags[other],1,FALSE),""),
IFERROR(VLOOKUP($I1035,all_tags[other],1,FALSE),""),
IFERROR(VLOOKUP($J1035,all_tags[other],1,FALSE),""),
IFERROR(VLOOKUP($K1035,all_tags[other],1,FALSE),""),
IFERROR(VLOOKUP($L1035,all_tags[other],1,FALSE),""),
IFERROR(VLOOKUP($M1035,all_tags[other],1,FALSE),""),
IFERROR(VLOOKUP($N1035,all_tags[other],1,FALSE),""),
IFERROR(VLOOKUP($O1035,all_tags[other],1,FALSE),"")
)</f>
        <v/>
      </c>
      <c r="AL1035" t="str">
        <f t="shared" si="16"/>
        <v>post;general</v>
      </c>
    </row>
    <row r="1036" spans="1:38" x14ac:dyDescent="0.25">
      <c r="A1036" t="str">
        <f>source_data[[#This Row],[link_id]]</f>
        <v>L02074</v>
      </c>
      <c r="B1036" t="str">
        <f>source_data[[#This Row],[link]]</f>
        <v>https://cacm.acm.org/magazines/2022/1/257448-fifty-years-of-p-vs-np-and-the-possibility-of-the-impossible/fulltext</v>
      </c>
      <c r="C1036" t="str">
        <f>source_data[[#This Row],[article_title]]</f>
        <v>Communications of the ACM</v>
      </c>
      <c r="D1036" t="str">
        <f>source_data[[#This Row],[concatenate]]</f>
        <v>post;general;inspiration</v>
      </c>
      <c r="E1036">
        <f>source_data[[#This Row],[tag_count]]</f>
        <v>4</v>
      </c>
      <c r="F1036" t="str" cm="1">
        <f t="array" ref="F1036:H1036">_xlfn.TEXTSPLIT(Table5[[#This Row],[concatenate]],";")</f>
        <v>post</v>
      </c>
      <c r="G1036" t="str">
        <v>general</v>
      </c>
      <c r="H1036" t="str">
        <v>inspiration</v>
      </c>
      <c r="Q1036">
        <f>IF(ISBLANK(F1036),-1,COUNTIF(all_tags[],F1036)-COUNTIF(all_tags[category],F1036))</f>
        <v>1</v>
      </c>
      <c r="R1036">
        <f>IF(ISBLANK(G1036),-1,COUNTIF(all_tags[],G1036)-COUNTIF(all_tags[category],G1036))</f>
        <v>1</v>
      </c>
      <c r="S1036">
        <f>IF(ISBLANK(H1036),-1,COUNTIF(all_tags[],H1036)-COUNTIF(all_tags[category],H1036))</f>
        <v>1</v>
      </c>
      <c r="T1036">
        <f>IF(ISBLANK(I1036),-1,COUNTIF(all_tags[],I1036)-COUNTIF(all_tags[category],I1036))</f>
        <v>-1</v>
      </c>
      <c r="U1036">
        <f>IF(ISBLANK(J1036),-1,COUNTIF(all_tags[],J1036)-COUNTIF(all_tags[category],J1036))</f>
        <v>-1</v>
      </c>
      <c r="V1036">
        <f>IF(ISBLANK(K1036),-1,COUNTIF(all_tags[],K1036)-COUNTIF(all_tags[category],K1036))</f>
        <v>-1</v>
      </c>
      <c r="W1036">
        <f>IF(ISBLANK(L1036),-1,COUNTIF(all_tags[],L1036)-COUNTIF(all_tags[category],L1036))</f>
        <v>-1</v>
      </c>
      <c r="X1036">
        <f>IF(ISBLANK(M1036),-1,COUNTIF(all_tags[],M1036)-COUNTIF(all_tags[category],M1036))</f>
        <v>-1</v>
      </c>
      <c r="Y1036">
        <f>IF(ISBLANK(N1036),-1,COUNTIF(all_tags[],N1036)-COUNTIF(all_tags[category],N1036))</f>
        <v>-1</v>
      </c>
      <c r="Z1036">
        <f>IF(ISBLANK(O1036),-1,COUNTIF(all_tags[],O1036)-COUNTIF(all_tags[category],O1036))</f>
        <v>-1</v>
      </c>
      <c r="AB1036" t="str">
        <f>Table5[[#This Row],[link_id]]</f>
        <v>L02074</v>
      </c>
      <c r="AC1036" s="5" t="str">
        <f>_xlfn.TEXTJOIN("#",TRUE,
IFERROR(VLOOKUP($F1036,all_tags[format],1,FALSE),""),
IFERROR(VLOOKUP($G1036,all_tags[format],1,FALSE),""),
IFERROR(VLOOKUP($H1036,all_tags[format],1,FALSE),""),
IFERROR(VLOOKUP($I1036,all_tags[format],1,FALSE),""),
IFERROR(VLOOKUP($J1036,all_tags[format],1,FALSE),""),
IFERROR(VLOOKUP($K1036,all_tags[format],1,FALSE),""),
IFERROR(VLOOKUP($L1036,all_tags[format],1,FALSE),""),
IFERROR(VLOOKUP($M1036,all_tags[format],1,FALSE),""),
IFERROR(VLOOKUP($N1036,all_tags[format],1,FALSE),""),
IFERROR(VLOOKUP($O1036,all_tags[format],1,FALSE),"")
)</f>
        <v>post</v>
      </c>
      <c r="AD1036" s="5" t="str">
        <f>_xlfn.TEXTJOIN("#",TRUE,
IFERROR(VLOOKUP($F1036,all_tags[type],1,FALSE),""),
IFERROR(VLOOKUP($G1036,all_tags[type],1,FALSE),""),
IFERROR(VLOOKUP($H1036,all_tags[type],1,FALSE),""),
IFERROR(VLOOKUP($I1036,all_tags[type],1,FALSE),""),
IFERROR(VLOOKUP($J1036,all_tags[type],1,FALSE),""),
IFERROR(VLOOKUP($K1036,all_tags[type],1,FALSE),""),
IFERROR(VLOOKUP($L1036,all_tags[type],1,FALSE),""),
IFERROR(VLOOKUP($M1036,all_tags[type],1,FALSE),""),
IFERROR(VLOOKUP($N1036,all_tags[type],1,FALSE),""),
IFERROR(VLOOKUP($O1036,all_tags[type],1,FALSE),"")
)</f>
        <v>general</v>
      </c>
      <c r="AE1036" s="5" t="str">
        <f>_xlfn.TEXTJOIN("#",TRUE,
IFERROR(VLOOKUP($F1036,all_tags[level],1,FALSE),""),
IFERROR(VLOOKUP($G1036,all_tags[level],1,FALSE),""),
IFERROR(VLOOKUP($H1036,all_tags[level],1,FALSE),""),
IFERROR(VLOOKUP($I1036,all_tags[level],1,FALSE),""),
IFERROR(VLOOKUP($J1036,all_tags[level],1,FALSE),""),
IFERROR(VLOOKUP($K1036,all_tags[level],1,FALSE),""),
IFERROR(VLOOKUP($L1036,all_tags[level],1,FALSE),""),
IFERROR(VLOOKUP($M1036,all_tags[level],1,FALSE),""),
IFERROR(VLOOKUP($N1036,all_tags[level],1,FALSE),""),
IFERROR(VLOOKUP($O1036,all_tags[level],1,FALSE),"")
)</f>
        <v/>
      </c>
      <c r="AF1036" s="5" t="str">
        <f>_xlfn.TEXTJOIN("#",TRUE,
IFERROR(VLOOKUP($F1036,all_tags[style],1,FALSE),""),
IFERROR(VLOOKUP($G1036,all_tags[style],1,FALSE),""),
IFERROR(VLOOKUP($H1036,all_tags[style],1,FALSE),""),
IFERROR(VLOOKUP($I1036,all_tags[style],1,FALSE),""),
IFERROR(VLOOKUP($J1036,all_tags[style],1,FALSE),""),
IFERROR(VLOOKUP($K1036,all_tags[style],1,FALSE),""),
IFERROR(VLOOKUP($L1036,all_tags[style],1,FALSE),""),
IFERROR(VLOOKUP($M1036,all_tags[style],1,FALSE),""),
IFERROR(VLOOKUP($N1036,all_tags[style],1,FALSE),""),
IFERROR(VLOOKUP($O1036,all_tags[style],1,FALSE),"")
)</f>
        <v/>
      </c>
      <c r="AG1036" s="5" t="str">
        <f>_xlfn.TEXTJOIN("#",TRUE,
IFERROR(VLOOKUP($F1036,all_tags[theme],1,FALSE),""),
IFERROR(VLOOKUP($G1036,all_tags[theme],1,FALSE),""),
IFERROR(VLOOKUP($H1036,all_tags[theme],1,FALSE),""),
IFERROR(VLOOKUP($I1036,all_tags[theme],1,FALSE),""),
IFERROR(VLOOKUP($J1036,all_tags[theme],1,FALSE),""),
IFERROR(VLOOKUP($K1036,all_tags[theme],1,FALSE),""),
IFERROR(VLOOKUP($L1036,all_tags[theme],1,FALSE),""),
IFERROR(VLOOKUP($M1036,all_tags[theme],1,FALSE),""),
IFERROR(VLOOKUP($N1036,all_tags[theme],1,FALSE),""),
IFERROR(VLOOKUP($O1036,all_tags[theme],1,FALSE),"")
)</f>
        <v/>
      </c>
      <c r="AH1036" s="5" t="str">
        <f>_xlfn.TEXTJOIN("#",TRUE,
IFERROR(VLOOKUP($F1036,all_tags[topic],1,FALSE),""),
IFERROR(VLOOKUP($G1036,all_tags[topic],1,FALSE),""),
IFERROR(VLOOKUP($H1036,all_tags[topic],1,FALSE),""),
IFERROR(VLOOKUP($I1036,all_tags[topic],1,FALSE),""),
IFERROR(VLOOKUP($J1036,all_tags[topic],1,FALSE),""),
IFERROR(VLOOKUP($K1036,all_tags[topic],1,FALSE),""),
IFERROR(VLOOKUP($L1036,all_tags[topic],1,FALSE),""),
IFERROR(VLOOKUP($M1036,all_tags[topic],1,FALSE),""),
IFERROR(VLOOKUP($N1036,all_tags[topic],1,FALSE),""),
IFERROR(VLOOKUP($O1036,all_tags[topic],1,FALSE),"")
)</f>
        <v/>
      </c>
      <c r="AI1036" s="5" t="str">
        <f>_xlfn.TEXTJOIN("#",TRUE,
IFERROR(VLOOKUP($F1036,all_tags[area],1,FALSE),""),
IFERROR(VLOOKUP($G1036,all_tags[area],1,FALSE),""),
IFERROR(VLOOKUP($H1036,all_tags[area],1,FALSE),""),
IFERROR(VLOOKUP($I1036,all_tags[area],1,FALSE),""),
IFERROR(VLOOKUP($J1036,all_tags[area],1,FALSE),""),
IFERROR(VLOOKUP($K1036,all_tags[area],1,FALSE),""),
IFERROR(VLOOKUP($L1036,all_tags[area],1,FALSE),""),
IFERROR(VLOOKUP($M1036,all_tags[area],1,FALSE),""),
IFERROR(VLOOKUP($N1036,all_tags[area],1,FALSE),""),
IFERROR(VLOOKUP($O1036,all_tags[area],1,FALSE),"")
)</f>
        <v/>
      </c>
      <c r="AJ1036" s="5" t="str">
        <f>_xlfn.TEXTJOIN("#",TRUE,
IFERROR(VLOOKUP($F1036,all_tags[technology],1,FALSE),""),
IFERROR(VLOOKUP($G1036,all_tags[technology],1,FALSE),""),
IFERROR(VLOOKUP($H1036,all_tags[technology],1,FALSE),""),
IFERROR(VLOOKUP($I1036,all_tags[technology],1,FALSE),""),
IFERROR(VLOOKUP($J1036,all_tags[technology],1,FALSE),""),
IFERROR(VLOOKUP($K1036,all_tags[technology],1,FALSE),""),
IFERROR(VLOOKUP($L1036,all_tags[technology],1,FALSE),""),
IFERROR(VLOOKUP($M1036,all_tags[technology],1,FALSE),""),
IFERROR(VLOOKUP($N1036,all_tags[technology],1,FALSE),""),
IFERROR(VLOOKUP($O1036,all_tags[technology],1,FALSE),"")
)</f>
        <v/>
      </c>
      <c r="AK1036" s="5" t="str">
        <f>_xlfn.TEXTJOIN("#",TRUE,
IFERROR(VLOOKUP($F1036,all_tags[other],1,FALSE),""),
IFERROR(VLOOKUP($G1036,all_tags[other],1,FALSE),""),
IFERROR(VLOOKUP($H1036,all_tags[other],1,FALSE),""),
IFERROR(VLOOKUP($I1036,all_tags[other],1,FALSE),""),
IFERROR(VLOOKUP($J1036,all_tags[other],1,FALSE),""),
IFERROR(VLOOKUP($K1036,all_tags[other],1,FALSE),""),
IFERROR(VLOOKUP($L1036,all_tags[other],1,FALSE),""),
IFERROR(VLOOKUP($M1036,all_tags[other],1,FALSE),""),
IFERROR(VLOOKUP($N1036,all_tags[other],1,FALSE),""),
IFERROR(VLOOKUP($O1036,all_tags[other],1,FALSE),"")
)</f>
        <v>inspiration</v>
      </c>
      <c r="AL1036" t="str">
        <f t="shared" si="16"/>
        <v>post;general;inspiration</v>
      </c>
    </row>
    <row r="1037" spans="1:38" x14ac:dyDescent="0.25">
      <c r="A1037" t="str">
        <f>source_data[[#This Row],[link_id]]</f>
        <v>L02075</v>
      </c>
      <c r="B1037" t="str">
        <f>source_data[[#This Row],[link]]</f>
        <v>https://javascript.info/</v>
      </c>
      <c r="C1037" t="str">
        <f>source_data[[#This Row],[article_title]]</f>
        <v>The Modern JavaScript Tutorial</v>
      </c>
      <c r="D1037" t="str">
        <f>source_data[[#This Row],[concatenate]]</f>
        <v>book;tutorial;technology;javascript</v>
      </c>
      <c r="E1037">
        <f>source_data[[#This Row],[tag_count]]</f>
        <v>4</v>
      </c>
      <c r="F1037" t="str" cm="1">
        <f t="array" ref="F1037:I1037">_xlfn.TEXTSPLIT(Table5[[#This Row],[concatenate]],";")</f>
        <v>book</v>
      </c>
      <c r="G1037" t="str">
        <v>tutorial</v>
      </c>
      <c r="H1037" t="str">
        <v>technology</v>
      </c>
      <c r="I1037" t="str">
        <v>javascript</v>
      </c>
      <c r="Q1037">
        <f>IF(ISBLANK(F1037),-1,COUNTIF(all_tags[],F1037)-COUNTIF(all_tags[category],F1037))</f>
        <v>1</v>
      </c>
      <c r="R1037">
        <f>IF(ISBLANK(G1037),-1,COUNTIF(all_tags[],G1037)-COUNTIF(all_tags[category],G1037))</f>
        <v>1</v>
      </c>
      <c r="S1037">
        <f>IF(ISBLANK(H1037),-1,COUNTIF(all_tags[],H1037)-COUNTIF(all_tags[category],H1037))</f>
        <v>1</v>
      </c>
      <c r="T1037">
        <f>IF(ISBLANK(I1037),-1,COUNTIF(all_tags[],I1037)-COUNTIF(all_tags[category],I1037))</f>
        <v>1</v>
      </c>
      <c r="U1037">
        <f>IF(ISBLANK(J1037),-1,COUNTIF(all_tags[],J1037)-COUNTIF(all_tags[category],J1037))</f>
        <v>-1</v>
      </c>
      <c r="V1037">
        <f>IF(ISBLANK(K1037),-1,COUNTIF(all_tags[],K1037)-COUNTIF(all_tags[category],K1037))</f>
        <v>-1</v>
      </c>
      <c r="W1037">
        <f>IF(ISBLANK(L1037),-1,COUNTIF(all_tags[],L1037)-COUNTIF(all_tags[category],L1037))</f>
        <v>-1</v>
      </c>
      <c r="X1037">
        <f>IF(ISBLANK(M1037),-1,COUNTIF(all_tags[],M1037)-COUNTIF(all_tags[category],M1037))</f>
        <v>-1</v>
      </c>
      <c r="Y1037">
        <f>IF(ISBLANK(N1037),-1,COUNTIF(all_tags[],N1037)-COUNTIF(all_tags[category],N1037))</f>
        <v>-1</v>
      </c>
      <c r="Z1037">
        <f>IF(ISBLANK(O1037),-1,COUNTIF(all_tags[],O1037)-COUNTIF(all_tags[category],O1037))</f>
        <v>-1</v>
      </c>
      <c r="AB1037" t="str">
        <f>Table5[[#This Row],[link_id]]</f>
        <v>L02075</v>
      </c>
      <c r="AC1037" s="5" t="str">
        <f>_xlfn.TEXTJOIN("#",TRUE,
IFERROR(VLOOKUP($F1037,all_tags[format],1,FALSE),""),
IFERROR(VLOOKUP($G1037,all_tags[format],1,FALSE),""),
IFERROR(VLOOKUP($H1037,all_tags[format],1,FALSE),""),
IFERROR(VLOOKUP($I1037,all_tags[format],1,FALSE),""),
IFERROR(VLOOKUP($J1037,all_tags[format],1,FALSE),""),
IFERROR(VLOOKUP($K1037,all_tags[format],1,FALSE),""),
IFERROR(VLOOKUP($L1037,all_tags[format],1,FALSE),""),
IFERROR(VLOOKUP($M1037,all_tags[format],1,FALSE),""),
IFERROR(VLOOKUP($N1037,all_tags[format],1,FALSE),""),
IFERROR(VLOOKUP($O1037,all_tags[format],1,FALSE),"")
)</f>
        <v>book</v>
      </c>
      <c r="AD1037" s="5" t="str">
        <f>_xlfn.TEXTJOIN("#",TRUE,
IFERROR(VLOOKUP($F1037,all_tags[type],1,FALSE),""),
IFERROR(VLOOKUP($G1037,all_tags[type],1,FALSE),""),
IFERROR(VLOOKUP($H1037,all_tags[type],1,FALSE),""),
IFERROR(VLOOKUP($I1037,all_tags[type],1,FALSE),""),
IFERROR(VLOOKUP($J1037,all_tags[type],1,FALSE),""),
IFERROR(VLOOKUP($K1037,all_tags[type],1,FALSE),""),
IFERROR(VLOOKUP($L1037,all_tags[type],1,FALSE),""),
IFERROR(VLOOKUP($M1037,all_tags[type],1,FALSE),""),
IFERROR(VLOOKUP($N1037,all_tags[type],1,FALSE),""),
IFERROR(VLOOKUP($O1037,all_tags[type],1,FALSE),"")
)</f>
        <v>tutorial</v>
      </c>
      <c r="AE1037" s="5" t="str">
        <f>_xlfn.TEXTJOIN("#",TRUE,
IFERROR(VLOOKUP($F1037,all_tags[level],1,FALSE),""),
IFERROR(VLOOKUP($G1037,all_tags[level],1,FALSE),""),
IFERROR(VLOOKUP($H1037,all_tags[level],1,FALSE),""),
IFERROR(VLOOKUP($I1037,all_tags[level],1,FALSE),""),
IFERROR(VLOOKUP($J1037,all_tags[level],1,FALSE),""),
IFERROR(VLOOKUP($K1037,all_tags[level],1,FALSE),""),
IFERROR(VLOOKUP($L1037,all_tags[level],1,FALSE),""),
IFERROR(VLOOKUP($M1037,all_tags[level],1,FALSE),""),
IFERROR(VLOOKUP($N1037,all_tags[level],1,FALSE),""),
IFERROR(VLOOKUP($O1037,all_tags[level],1,FALSE),"")
)</f>
        <v/>
      </c>
      <c r="AF1037" s="5" t="str">
        <f>_xlfn.TEXTJOIN("#",TRUE,
IFERROR(VLOOKUP($F1037,all_tags[style],1,FALSE),""),
IFERROR(VLOOKUP($G1037,all_tags[style],1,FALSE),""),
IFERROR(VLOOKUP($H1037,all_tags[style],1,FALSE),""),
IFERROR(VLOOKUP($I1037,all_tags[style],1,FALSE),""),
IFERROR(VLOOKUP($J1037,all_tags[style],1,FALSE),""),
IFERROR(VLOOKUP($K1037,all_tags[style],1,FALSE),""),
IFERROR(VLOOKUP($L1037,all_tags[style],1,FALSE),""),
IFERROR(VLOOKUP($M1037,all_tags[style],1,FALSE),""),
IFERROR(VLOOKUP($N1037,all_tags[style],1,FALSE),""),
IFERROR(VLOOKUP($O1037,all_tags[style],1,FALSE),"")
)</f>
        <v/>
      </c>
      <c r="AG1037" s="5" t="str">
        <f>_xlfn.TEXTJOIN("#",TRUE,
IFERROR(VLOOKUP($F1037,all_tags[theme],1,FALSE),""),
IFERROR(VLOOKUP($G1037,all_tags[theme],1,FALSE),""),
IFERROR(VLOOKUP($H1037,all_tags[theme],1,FALSE),""),
IFERROR(VLOOKUP($I1037,all_tags[theme],1,FALSE),""),
IFERROR(VLOOKUP($J1037,all_tags[theme],1,FALSE),""),
IFERROR(VLOOKUP($K1037,all_tags[theme],1,FALSE),""),
IFERROR(VLOOKUP($L1037,all_tags[theme],1,FALSE),""),
IFERROR(VLOOKUP($M1037,all_tags[theme],1,FALSE),""),
IFERROR(VLOOKUP($N1037,all_tags[theme],1,FALSE),""),
IFERROR(VLOOKUP($O1037,all_tags[theme],1,FALSE),"")
)</f>
        <v/>
      </c>
      <c r="AH1037" s="5" t="str">
        <f>_xlfn.TEXTJOIN("#",TRUE,
IFERROR(VLOOKUP($F1037,all_tags[topic],1,FALSE),""),
IFERROR(VLOOKUP($G1037,all_tags[topic],1,FALSE),""),
IFERROR(VLOOKUP($H1037,all_tags[topic],1,FALSE),""),
IFERROR(VLOOKUP($I1037,all_tags[topic],1,FALSE),""),
IFERROR(VLOOKUP($J1037,all_tags[topic],1,FALSE),""),
IFERROR(VLOOKUP($K1037,all_tags[topic],1,FALSE),""),
IFERROR(VLOOKUP($L1037,all_tags[topic],1,FALSE),""),
IFERROR(VLOOKUP($M1037,all_tags[topic],1,FALSE),""),
IFERROR(VLOOKUP($N1037,all_tags[topic],1,FALSE),""),
IFERROR(VLOOKUP($O1037,all_tags[topic],1,FALSE),"")
)</f>
        <v>technology</v>
      </c>
      <c r="AI1037" s="5" t="str">
        <f>_xlfn.TEXTJOIN("#",TRUE,
IFERROR(VLOOKUP($F1037,all_tags[area],1,FALSE),""),
IFERROR(VLOOKUP($G1037,all_tags[area],1,FALSE),""),
IFERROR(VLOOKUP($H1037,all_tags[area],1,FALSE),""),
IFERROR(VLOOKUP($I1037,all_tags[area],1,FALSE),""),
IFERROR(VLOOKUP($J1037,all_tags[area],1,FALSE),""),
IFERROR(VLOOKUP($K1037,all_tags[area],1,FALSE),""),
IFERROR(VLOOKUP($L1037,all_tags[area],1,FALSE),""),
IFERROR(VLOOKUP($M1037,all_tags[area],1,FALSE),""),
IFERROR(VLOOKUP($N1037,all_tags[area],1,FALSE),""),
IFERROR(VLOOKUP($O1037,all_tags[area],1,FALSE),"")
)</f>
        <v/>
      </c>
      <c r="AJ1037" s="5" t="str">
        <f>_xlfn.TEXTJOIN("#",TRUE,
IFERROR(VLOOKUP($F1037,all_tags[technology],1,FALSE),""),
IFERROR(VLOOKUP($G1037,all_tags[technology],1,FALSE),""),
IFERROR(VLOOKUP($H1037,all_tags[technology],1,FALSE),""),
IFERROR(VLOOKUP($I1037,all_tags[technology],1,FALSE),""),
IFERROR(VLOOKUP($J1037,all_tags[technology],1,FALSE),""),
IFERROR(VLOOKUP($K1037,all_tags[technology],1,FALSE),""),
IFERROR(VLOOKUP($L1037,all_tags[technology],1,FALSE),""),
IFERROR(VLOOKUP($M1037,all_tags[technology],1,FALSE),""),
IFERROR(VLOOKUP($N1037,all_tags[technology],1,FALSE),""),
IFERROR(VLOOKUP($O1037,all_tags[technology],1,FALSE),"")
)</f>
        <v>javascript</v>
      </c>
      <c r="AK1037" s="5" t="str">
        <f>_xlfn.TEXTJOIN("#",TRUE,
IFERROR(VLOOKUP($F1037,all_tags[other],1,FALSE),""),
IFERROR(VLOOKUP($G1037,all_tags[other],1,FALSE),""),
IFERROR(VLOOKUP($H1037,all_tags[other],1,FALSE),""),
IFERROR(VLOOKUP($I1037,all_tags[other],1,FALSE),""),
IFERROR(VLOOKUP($J1037,all_tags[other],1,FALSE),""),
IFERROR(VLOOKUP($K1037,all_tags[other],1,FALSE),""),
IFERROR(VLOOKUP($L1037,all_tags[other],1,FALSE),""),
IFERROR(VLOOKUP($M1037,all_tags[other],1,FALSE),""),
IFERROR(VLOOKUP($N1037,all_tags[other],1,FALSE),""),
IFERROR(VLOOKUP($O1037,all_tags[other],1,FALSE),"")
)</f>
        <v/>
      </c>
      <c r="AL1037" t="str">
        <f t="shared" si="16"/>
        <v>book;tutorial;technology;javascript</v>
      </c>
    </row>
    <row r="1038" spans="1:38" x14ac:dyDescent="0.25">
      <c r="A1038" t="str">
        <f>source_data[[#This Row],[link_id]]</f>
        <v>L02077</v>
      </c>
      <c r="B1038" t="str">
        <f>source_data[[#This Row],[link]]</f>
        <v>https://nethackchallenge.com/report.html</v>
      </c>
      <c r="C1038" t="str">
        <f>source_data[[#This Row],[article_title]]</f>
        <v>The NetHack Challenge:Dungeons, Dragons, and Tourists</v>
      </c>
      <c r="D1038" t="str">
        <f>source_data[[#This Row],[concatenate]]</f>
        <v>site;challenge;ml</v>
      </c>
      <c r="E1038">
        <f>source_data[[#This Row],[tag_count]]</f>
        <v>4</v>
      </c>
      <c r="F1038" t="str" cm="1">
        <f t="array" ref="F1038:H1038">_xlfn.TEXTSPLIT(Table5[[#This Row],[concatenate]],";")</f>
        <v>site</v>
      </c>
      <c r="G1038" t="str">
        <v>challenge</v>
      </c>
      <c r="H1038" t="str">
        <v>ml</v>
      </c>
      <c r="Q1038">
        <f>IF(ISBLANK(F1038),-1,COUNTIF(all_tags[],F1038)-COUNTIF(all_tags[category],F1038))</f>
        <v>1</v>
      </c>
      <c r="R1038">
        <f>IF(ISBLANK(G1038),-1,COUNTIF(all_tags[],G1038)-COUNTIF(all_tags[category],G1038))</f>
        <v>1</v>
      </c>
      <c r="S1038">
        <f>IF(ISBLANK(H1038),-1,COUNTIF(all_tags[],H1038)-COUNTIF(all_tags[category],H1038))</f>
        <v>1</v>
      </c>
      <c r="T1038">
        <f>IF(ISBLANK(I1038),-1,COUNTIF(all_tags[],I1038)-COUNTIF(all_tags[category],I1038))</f>
        <v>-1</v>
      </c>
      <c r="U1038">
        <f>IF(ISBLANK(J1038),-1,COUNTIF(all_tags[],J1038)-COUNTIF(all_tags[category],J1038))</f>
        <v>-1</v>
      </c>
      <c r="V1038">
        <f>IF(ISBLANK(K1038),-1,COUNTIF(all_tags[],K1038)-COUNTIF(all_tags[category],K1038))</f>
        <v>-1</v>
      </c>
      <c r="W1038">
        <f>IF(ISBLANK(L1038),-1,COUNTIF(all_tags[],L1038)-COUNTIF(all_tags[category],L1038))</f>
        <v>-1</v>
      </c>
      <c r="X1038">
        <f>IF(ISBLANK(M1038),-1,COUNTIF(all_tags[],M1038)-COUNTIF(all_tags[category],M1038))</f>
        <v>-1</v>
      </c>
      <c r="Y1038">
        <f>IF(ISBLANK(N1038),-1,COUNTIF(all_tags[],N1038)-COUNTIF(all_tags[category],N1038))</f>
        <v>-1</v>
      </c>
      <c r="Z1038">
        <f>IF(ISBLANK(O1038),-1,COUNTIF(all_tags[],O1038)-COUNTIF(all_tags[category],O1038))</f>
        <v>-1</v>
      </c>
      <c r="AB1038" t="str">
        <f>Table5[[#This Row],[link_id]]</f>
        <v>L02077</v>
      </c>
      <c r="AC1038" s="5" t="str">
        <f>_xlfn.TEXTJOIN("#",TRUE,
IFERROR(VLOOKUP($F1038,all_tags[format],1,FALSE),""),
IFERROR(VLOOKUP($G1038,all_tags[format],1,FALSE),""),
IFERROR(VLOOKUP($H1038,all_tags[format],1,FALSE),""),
IFERROR(VLOOKUP($I1038,all_tags[format],1,FALSE),""),
IFERROR(VLOOKUP($J1038,all_tags[format],1,FALSE),""),
IFERROR(VLOOKUP($K1038,all_tags[format],1,FALSE),""),
IFERROR(VLOOKUP($L1038,all_tags[format],1,FALSE),""),
IFERROR(VLOOKUP($M1038,all_tags[format],1,FALSE),""),
IFERROR(VLOOKUP($N1038,all_tags[format],1,FALSE),""),
IFERROR(VLOOKUP($O1038,all_tags[format],1,FALSE),"")
)</f>
        <v>site</v>
      </c>
      <c r="AD1038" s="5" t="str">
        <f>_xlfn.TEXTJOIN("#",TRUE,
IFERROR(VLOOKUP($F1038,all_tags[type],1,FALSE),""),
IFERROR(VLOOKUP($G1038,all_tags[type],1,FALSE),""),
IFERROR(VLOOKUP($H1038,all_tags[type],1,FALSE),""),
IFERROR(VLOOKUP($I1038,all_tags[type],1,FALSE),""),
IFERROR(VLOOKUP($J1038,all_tags[type],1,FALSE),""),
IFERROR(VLOOKUP($K1038,all_tags[type],1,FALSE),""),
IFERROR(VLOOKUP($L1038,all_tags[type],1,FALSE),""),
IFERROR(VLOOKUP($M1038,all_tags[type],1,FALSE),""),
IFERROR(VLOOKUP($N1038,all_tags[type],1,FALSE),""),
IFERROR(VLOOKUP($O1038,all_tags[type],1,FALSE),"")
)</f>
        <v/>
      </c>
      <c r="AE1038" s="5" t="str">
        <f>_xlfn.TEXTJOIN("#",TRUE,
IFERROR(VLOOKUP($F1038,all_tags[level],1,FALSE),""),
IFERROR(VLOOKUP($G1038,all_tags[level],1,FALSE),""),
IFERROR(VLOOKUP($H1038,all_tags[level],1,FALSE),""),
IFERROR(VLOOKUP($I1038,all_tags[level],1,FALSE),""),
IFERROR(VLOOKUP($J1038,all_tags[level],1,FALSE),""),
IFERROR(VLOOKUP($K1038,all_tags[level],1,FALSE),""),
IFERROR(VLOOKUP($L1038,all_tags[level],1,FALSE),""),
IFERROR(VLOOKUP($M1038,all_tags[level],1,FALSE),""),
IFERROR(VLOOKUP($N1038,all_tags[level],1,FALSE),""),
IFERROR(VLOOKUP($O1038,all_tags[level],1,FALSE),"")
)</f>
        <v/>
      </c>
      <c r="AF1038" s="5" t="str">
        <f>_xlfn.TEXTJOIN("#",TRUE,
IFERROR(VLOOKUP($F1038,all_tags[style],1,FALSE),""),
IFERROR(VLOOKUP($G1038,all_tags[style],1,FALSE),""),
IFERROR(VLOOKUP($H1038,all_tags[style],1,FALSE),""),
IFERROR(VLOOKUP($I1038,all_tags[style],1,FALSE),""),
IFERROR(VLOOKUP($J1038,all_tags[style],1,FALSE),""),
IFERROR(VLOOKUP($K1038,all_tags[style],1,FALSE),""),
IFERROR(VLOOKUP($L1038,all_tags[style],1,FALSE),""),
IFERROR(VLOOKUP($M1038,all_tags[style],1,FALSE),""),
IFERROR(VLOOKUP($N1038,all_tags[style],1,FALSE),""),
IFERROR(VLOOKUP($O1038,all_tags[style],1,FALSE),"")
)</f>
        <v>challenge</v>
      </c>
      <c r="AG1038" s="5" t="str">
        <f>_xlfn.TEXTJOIN("#",TRUE,
IFERROR(VLOOKUP($F1038,all_tags[theme],1,FALSE),""),
IFERROR(VLOOKUP($G1038,all_tags[theme],1,FALSE),""),
IFERROR(VLOOKUP($H1038,all_tags[theme],1,FALSE),""),
IFERROR(VLOOKUP($I1038,all_tags[theme],1,FALSE),""),
IFERROR(VLOOKUP($J1038,all_tags[theme],1,FALSE),""),
IFERROR(VLOOKUP($K1038,all_tags[theme],1,FALSE),""),
IFERROR(VLOOKUP($L1038,all_tags[theme],1,FALSE),""),
IFERROR(VLOOKUP($M1038,all_tags[theme],1,FALSE),""),
IFERROR(VLOOKUP($N1038,all_tags[theme],1,FALSE),""),
IFERROR(VLOOKUP($O1038,all_tags[theme],1,FALSE),"")
)</f>
        <v/>
      </c>
      <c r="AH1038" s="5" t="str">
        <f>_xlfn.TEXTJOIN("#",TRUE,
IFERROR(VLOOKUP($F1038,all_tags[topic],1,FALSE),""),
IFERROR(VLOOKUP($G1038,all_tags[topic],1,FALSE),""),
IFERROR(VLOOKUP($H1038,all_tags[topic],1,FALSE),""),
IFERROR(VLOOKUP($I1038,all_tags[topic],1,FALSE),""),
IFERROR(VLOOKUP($J1038,all_tags[topic],1,FALSE),""),
IFERROR(VLOOKUP($K1038,all_tags[topic],1,FALSE),""),
IFERROR(VLOOKUP($L1038,all_tags[topic],1,FALSE),""),
IFERROR(VLOOKUP($M1038,all_tags[topic],1,FALSE),""),
IFERROR(VLOOKUP($N1038,all_tags[topic],1,FALSE),""),
IFERROR(VLOOKUP($O1038,all_tags[topic],1,FALSE),"")
)</f>
        <v/>
      </c>
      <c r="AI1038" s="5" t="str">
        <f>_xlfn.TEXTJOIN("#",TRUE,
IFERROR(VLOOKUP($F1038,all_tags[area],1,FALSE),""),
IFERROR(VLOOKUP($G1038,all_tags[area],1,FALSE),""),
IFERROR(VLOOKUP($H1038,all_tags[area],1,FALSE),""),
IFERROR(VLOOKUP($I1038,all_tags[area],1,FALSE),""),
IFERROR(VLOOKUP($J1038,all_tags[area],1,FALSE),""),
IFERROR(VLOOKUP($K1038,all_tags[area],1,FALSE),""),
IFERROR(VLOOKUP($L1038,all_tags[area],1,FALSE),""),
IFERROR(VLOOKUP($M1038,all_tags[area],1,FALSE),""),
IFERROR(VLOOKUP($N1038,all_tags[area],1,FALSE),""),
IFERROR(VLOOKUP($O1038,all_tags[area],1,FALSE),"")
)</f>
        <v>ml</v>
      </c>
      <c r="AJ1038" s="5" t="str">
        <f>_xlfn.TEXTJOIN("#",TRUE,
IFERROR(VLOOKUP($F1038,all_tags[technology],1,FALSE),""),
IFERROR(VLOOKUP($G1038,all_tags[technology],1,FALSE),""),
IFERROR(VLOOKUP($H1038,all_tags[technology],1,FALSE),""),
IFERROR(VLOOKUP($I1038,all_tags[technology],1,FALSE),""),
IFERROR(VLOOKUP($J1038,all_tags[technology],1,FALSE),""),
IFERROR(VLOOKUP($K1038,all_tags[technology],1,FALSE),""),
IFERROR(VLOOKUP($L1038,all_tags[technology],1,FALSE),""),
IFERROR(VLOOKUP($M1038,all_tags[technology],1,FALSE),""),
IFERROR(VLOOKUP($N1038,all_tags[technology],1,FALSE),""),
IFERROR(VLOOKUP($O1038,all_tags[technology],1,FALSE),"")
)</f>
        <v/>
      </c>
      <c r="AK1038" s="5" t="str">
        <f>_xlfn.TEXTJOIN("#",TRUE,
IFERROR(VLOOKUP($F1038,all_tags[other],1,FALSE),""),
IFERROR(VLOOKUP($G1038,all_tags[other],1,FALSE),""),
IFERROR(VLOOKUP($H1038,all_tags[other],1,FALSE),""),
IFERROR(VLOOKUP($I1038,all_tags[other],1,FALSE),""),
IFERROR(VLOOKUP($J1038,all_tags[other],1,FALSE),""),
IFERROR(VLOOKUP($K1038,all_tags[other],1,FALSE),""),
IFERROR(VLOOKUP($L1038,all_tags[other],1,FALSE),""),
IFERROR(VLOOKUP($M1038,all_tags[other],1,FALSE),""),
IFERROR(VLOOKUP($N1038,all_tags[other],1,FALSE),""),
IFERROR(VLOOKUP($O1038,all_tags[other],1,FALSE),"")
)</f>
        <v/>
      </c>
      <c r="AL1038" t="str">
        <f t="shared" si="16"/>
        <v>site;challenge;ml</v>
      </c>
    </row>
    <row r="1039" spans="1:38" x14ac:dyDescent="0.25">
      <c r="A1039" t="str">
        <f>source_data[[#This Row],[link_id]]</f>
        <v>L02078</v>
      </c>
      <c r="B1039" t="str">
        <f>source_data[[#This Row],[link]]</f>
        <v>https://www.openculture.com/free_film_noir_movies</v>
      </c>
      <c r="C1039" t="str">
        <f>source_data[[#This Row],[article_title]]</f>
        <v>60 Free Film Noir Movies</v>
      </c>
      <c r="D1039" t="str">
        <f>source_data[[#This Row],[concatenate]]</f>
        <v>list;general;film</v>
      </c>
      <c r="E1039">
        <f>source_data[[#This Row],[tag_count]]</f>
        <v>3</v>
      </c>
      <c r="F1039" t="str" cm="1">
        <f t="array" ref="F1039:H1039">_xlfn.TEXTSPLIT(Table5[[#This Row],[concatenate]],";")</f>
        <v>list</v>
      </c>
      <c r="G1039" t="str">
        <v>general</v>
      </c>
      <c r="H1039" t="str">
        <v>film</v>
      </c>
      <c r="Q1039">
        <f>IF(ISBLANK(F1039),-1,COUNTIF(all_tags[],F1039)-COUNTIF(all_tags[category],F1039))</f>
        <v>1</v>
      </c>
      <c r="R1039">
        <f>IF(ISBLANK(G1039),-1,COUNTIF(all_tags[],G1039)-COUNTIF(all_tags[category],G1039))</f>
        <v>1</v>
      </c>
      <c r="S1039">
        <f>IF(ISBLANK(H1039),-1,COUNTIF(all_tags[],H1039)-COUNTIF(all_tags[category],H1039))</f>
        <v>1</v>
      </c>
      <c r="T1039">
        <f>IF(ISBLANK(I1039),-1,COUNTIF(all_tags[],I1039)-COUNTIF(all_tags[category],I1039))</f>
        <v>-1</v>
      </c>
      <c r="U1039">
        <f>IF(ISBLANK(J1039),-1,COUNTIF(all_tags[],J1039)-COUNTIF(all_tags[category],J1039))</f>
        <v>-1</v>
      </c>
      <c r="V1039">
        <f>IF(ISBLANK(K1039),-1,COUNTIF(all_tags[],K1039)-COUNTIF(all_tags[category],K1039))</f>
        <v>-1</v>
      </c>
      <c r="W1039">
        <f>IF(ISBLANK(L1039),-1,COUNTIF(all_tags[],L1039)-COUNTIF(all_tags[category],L1039))</f>
        <v>-1</v>
      </c>
      <c r="X1039">
        <f>IF(ISBLANK(M1039),-1,COUNTIF(all_tags[],M1039)-COUNTIF(all_tags[category],M1039))</f>
        <v>-1</v>
      </c>
      <c r="Y1039">
        <f>IF(ISBLANK(N1039),-1,COUNTIF(all_tags[],N1039)-COUNTIF(all_tags[category],N1039))</f>
        <v>-1</v>
      </c>
      <c r="Z1039">
        <f>IF(ISBLANK(O1039),-1,COUNTIF(all_tags[],O1039)-COUNTIF(all_tags[category],O1039))</f>
        <v>-1</v>
      </c>
      <c r="AB1039" t="str">
        <f>Table5[[#This Row],[link_id]]</f>
        <v>L02078</v>
      </c>
      <c r="AC1039" s="5" t="str">
        <f>_xlfn.TEXTJOIN("#",TRUE,
IFERROR(VLOOKUP($F1039,all_tags[format],1,FALSE),""),
IFERROR(VLOOKUP($G1039,all_tags[format],1,FALSE),""),
IFERROR(VLOOKUP($H1039,all_tags[format],1,FALSE),""),
IFERROR(VLOOKUP($I1039,all_tags[format],1,FALSE),""),
IFERROR(VLOOKUP($J1039,all_tags[format],1,FALSE),""),
IFERROR(VLOOKUP($K1039,all_tags[format],1,FALSE),""),
IFERROR(VLOOKUP($L1039,all_tags[format],1,FALSE),""),
IFERROR(VLOOKUP($M1039,all_tags[format],1,FALSE),""),
IFERROR(VLOOKUP($N1039,all_tags[format],1,FALSE),""),
IFERROR(VLOOKUP($O1039,all_tags[format],1,FALSE),"")
)</f>
        <v/>
      </c>
      <c r="AD1039" s="5" t="str">
        <f>_xlfn.TEXTJOIN("#",TRUE,
IFERROR(VLOOKUP($F1039,all_tags[type],1,FALSE),""),
IFERROR(VLOOKUP($G1039,all_tags[type],1,FALSE),""),
IFERROR(VLOOKUP($H1039,all_tags[type],1,FALSE),""),
IFERROR(VLOOKUP($I1039,all_tags[type],1,FALSE),""),
IFERROR(VLOOKUP($J1039,all_tags[type],1,FALSE),""),
IFERROR(VLOOKUP($K1039,all_tags[type],1,FALSE),""),
IFERROR(VLOOKUP($L1039,all_tags[type],1,FALSE),""),
IFERROR(VLOOKUP($M1039,all_tags[type],1,FALSE),""),
IFERROR(VLOOKUP($N1039,all_tags[type],1,FALSE),""),
IFERROR(VLOOKUP($O1039,all_tags[type],1,FALSE),"")
)</f>
        <v>list#general</v>
      </c>
      <c r="AE1039" s="5" t="str">
        <f>_xlfn.TEXTJOIN("#",TRUE,
IFERROR(VLOOKUP($F1039,all_tags[level],1,FALSE),""),
IFERROR(VLOOKUP($G1039,all_tags[level],1,FALSE),""),
IFERROR(VLOOKUP($H1039,all_tags[level],1,FALSE),""),
IFERROR(VLOOKUP($I1039,all_tags[level],1,FALSE),""),
IFERROR(VLOOKUP($J1039,all_tags[level],1,FALSE),""),
IFERROR(VLOOKUP($K1039,all_tags[level],1,FALSE),""),
IFERROR(VLOOKUP($L1039,all_tags[level],1,FALSE),""),
IFERROR(VLOOKUP($M1039,all_tags[level],1,FALSE),""),
IFERROR(VLOOKUP($N1039,all_tags[level],1,FALSE),""),
IFERROR(VLOOKUP($O1039,all_tags[level],1,FALSE),"")
)</f>
        <v/>
      </c>
      <c r="AF1039" s="5" t="str">
        <f>_xlfn.TEXTJOIN("#",TRUE,
IFERROR(VLOOKUP($F1039,all_tags[style],1,FALSE),""),
IFERROR(VLOOKUP($G1039,all_tags[style],1,FALSE),""),
IFERROR(VLOOKUP($H1039,all_tags[style],1,FALSE),""),
IFERROR(VLOOKUP($I1039,all_tags[style],1,FALSE),""),
IFERROR(VLOOKUP($J1039,all_tags[style],1,FALSE),""),
IFERROR(VLOOKUP($K1039,all_tags[style],1,FALSE),""),
IFERROR(VLOOKUP($L1039,all_tags[style],1,FALSE),""),
IFERROR(VLOOKUP($M1039,all_tags[style],1,FALSE),""),
IFERROR(VLOOKUP($N1039,all_tags[style],1,FALSE),""),
IFERROR(VLOOKUP($O1039,all_tags[style],1,FALSE),"")
)</f>
        <v/>
      </c>
      <c r="AG1039" s="5" t="str">
        <f>_xlfn.TEXTJOIN("#",TRUE,
IFERROR(VLOOKUP($F1039,all_tags[theme],1,FALSE),""),
IFERROR(VLOOKUP($G1039,all_tags[theme],1,FALSE),""),
IFERROR(VLOOKUP($H1039,all_tags[theme],1,FALSE),""),
IFERROR(VLOOKUP($I1039,all_tags[theme],1,FALSE),""),
IFERROR(VLOOKUP($J1039,all_tags[theme],1,FALSE),""),
IFERROR(VLOOKUP($K1039,all_tags[theme],1,FALSE),""),
IFERROR(VLOOKUP($L1039,all_tags[theme],1,FALSE),""),
IFERROR(VLOOKUP($M1039,all_tags[theme],1,FALSE),""),
IFERROR(VLOOKUP($N1039,all_tags[theme],1,FALSE),""),
IFERROR(VLOOKUP($O1039,all_tags[theme],1,FALSE),"")
)</f>
        <v/>
      </c>
      <c r="AH1039" s="5" t="str">
        <f>_xlfn.TEXTJOIN("#",TRUE,
IFERROR(VLOOKUP($F1039,all_tags[topic],1,FALSE),""),
IFERROR(VLOOKUP($G1039,all_tags[topic],1,FALSE),""),
IFERROR(VLOOKUP($H1039,all_tags[topic],1,FALSE),""),
IFERROR(VLOOKUP($I1039,all_tags[topic],1,FALSE),""),
IFERROR(VLOOKUP($J1039,all_tags[topic],1,FALSE),""),
IFERROR(VLOOKUP($K1039,all_tags[topic],1,FALSE),""),
IFERROR(VLOOKUP($L1039,all_tags[topic],1,FALSE),""),
IFERROR(VLOOKUP($M1039,all_tags[topic],1,FALSE),""),
IFERROR(VLOOKUP($N1039,all_tags[topic],1,FALSE),""),
IFERROR(VLOOKUP($O1039,all_tags[topic],1,FALSE),"")
)</f>
        <v/>
      </c>
      <c r="AI1039" s="5" t="str">
        <f>_xlfn.TEXTJOIN("#",TRUE,
IFERROR(VLOOKUP($F1039,all_tags[area],1,FALSE),""),
IFERROR(VLOOKUP($G1039,all_tags[area],1,FALSE),""),
IFERROR(VLOOKUP($H1039,all_tags[area],1,FALSE),""),
IFERROR(VLOOKUP($I1039,all_tags[area],1,FALSE),""),
IFERROR(VLOOKUP($J1039,all_tags[area],1,FALSE),""),
IFERROR(VLOOKUP($K1039,all_tags[area],1,FALSE),""),
IFERROR(VLOOKUP($L1039,all_tags[area],1,FALSE),""),
IFERROR(VLOOKUP($M1039,all_tags[area],1,FALSE),""),
IFERROR(VLOOKUP($N1039,all_tags[area],1,FALSE),""),
IFERROR(VLOOKUP($O1039,all_tags[area],1,FALSE),"")
)</f>
        <v/>
      </c>
      <c r="AJ1039" s="5" t="str">
        <f>_xlfn.TEXTJOIN("#",TRUE,
IFERROR(VLOOKUP($F1039,all_tags[technology],1,FALSE),""),
IFERROR(VLOOKUP($G1039,all_tags[technology],1,FALSE),""),
IFERROR(VLOOKUP($H1039,all_tags[technology],1,FALSE),""),
IFERROR(VLOOKUP($I1039,all_tags[technology],1,FALSE),""),
IFERROR(VLOOKUP($J1039,all_tags[technology],1,FALSE),""),
IFERROR(VLOOKUP($K1039,all_tags[technology],1,FALSE),""),
IFERROR(VLOOKUP($L1039,all_tags[technology],1,FALSE),""),
IFERROR(VLOOKUP($M1039,all_tags[technology],1,FALSE),""),
IFERROR(VLOOKUP($N1039,all_tags[technology],1,FALSE),""),
IFERROR(VLOOKUP($O1039,all_tags[technology],1,FALSE),"")
)</f>
        <v/>
      </c>
      <c r="AK1039" s="5" t="str">
        <f>_xlfn.TEXTJOIN("#",TRUE,
IFERROR(VLOOKUP($F1039,all_tags[other],1,FALSE),""),
IFERROR(VLOOKUP($G1039,all_tags[other],1,FALSE),""),
IFERROR(VLOOKUP($H1039,all_tags[other],1,FALSE),""),
IFERROR(VLOOKUP($I1039,all_tags[other],1,FALSE),""),
IFERROR(VLOOKUP($J1039,all_tags[other],1,FALSE),""),
IFERROR(VLOOKUP($K1039,all_tags[other],1,FALSE),""),
IFERROR(VLOOKUP($L1039,all_tags[other],1,FALSE),""),
IFERROR(VLOOKUP($M1039,all_tags[other],1,FALSE),""),
IFERROR(VLOOKUP($N1039,all_tags[other],1,FALSE),""),
IFERROR(VLOOKUP($O1039,all_tags[other],1,FALSE),"")
)</f>
        <v>film</v>
      </c>
      <c r="AL1039" t="str">
        <f t="shared" si="16"/>
        <v>list;general;film</v>
      </c>
    </row>
    <row r="1040" spans="1:38" x14ac:dyDescent="0.25">
      <c r="A1040" t="str">
        <f>source_data[[#This Row],[link_id]]</f>
        <v>L02080</v>
      </c>
      <c r="B1040" t="str">
        <f>source_data[[#This Row],[link]]</f>
        <v>https://www.techtarget.com/searchenterpriseai/feature/Why-TinyML-use-cases-are-taking-off</v>
      </c>
      <c r="C1040" t="str">
        <f>source_data[[#This Row],[article_title]]</f>
        <v>Why TinyML use cases are taking off</v>
      </c>
      <c r="D1040" t="str">
        <f>source_data[[#This Row],[concatenate]]</f>
        <v>article;ml</v>
      </c>
      <c r="E1040">
        <f>source_data[[#This Row],[tag_count]]</f>
        <v>3</v>
      </c>
      <c r="F1040" t="str" cm="1">
        <f t="array" ref="F1040:G1040">_xlfn.TEXTSPLIT(Table5[[#This Row],[concatenate]],";")</f>
        <v>article</v>
      </c>
      <c r="G1040" t="str">
        <v>ml</v>
      </c>
      <c r="Q1040">
        <f>IF(ISBLANK(F1040),-1,COUNTIF(all_tags[],F1040)-COUNTIF(all_tags[category],F1040))</f>
        <v>1</v>
      </c>
      <c r="R1040">
        <f>IF(ISBLANK(G1040),-1,COUNTIF(all_tags[],G1040)-COUNTIF(all_tags[category],G1040))</f>
        <v>1</v>
      </c>
      <c r="S1040">
        <f>IF(ISBLANK(H1040),-1,COUNTIF(all_tags[],H1040)-COUNTIF(all_tags[category],H1040))</f>
        <v>-1</v>
      </c>
      <c r="T1040">
        <f>IF(ISBLANK(I1040),-1,COUNTIF(all_tags[],I1040)-COUNTIF(all_tags[category],I1040))</f>
        <v>-1</v>
      </c>
      <c r="U1040">
        <f>IF(ISBLANK(J1040),-1,COUNTIF(all_tags[],J1040)-COUNTIF(all_tags[category],J1040))</f>
        <v>-1</v>
      </c>
      <c r="V1040">
        <f>IF(ISBLANK(K1040),-1,COUNTIF(all_tags[],K1040)-COUNTIF(all_tags[category],K1040))</f>
        <v>-1</v>
      </c>
      <c r="W1040">
        <f>IF(ISBLANK(L1040),-1,COUNTIF(all_tags[],L1040)-COUNTIF(all_tags[category],L1040))</f>
        <v>-1</v>
      </c>
      <c r="X1040">
        <f>IF(ISBLANK(M1040),-1,COUNTIF(all_tags[],M1040)-COUNTIF(all_tags[category],M1040))</f>
        <v>-1</v>
      </c>
      <c r="Y1040">
        <f>IF(ISBLANK(N1040),-1,COUNTIF(all_tags[],N1040)-COUNTIF(all_tags[category],N1040))</f>
        <v>-1</v>
      </c>
      <c r="Z1040">
        <f>IF(ISBLANK(O1040),-1,COUNTIF(all_tags[],O1040)-COUNTIF(all_tags[category],O1040))</f>
        <v>-1</v>
      </c>
      <c r="AB1040" t="str">
        <f>Table5[[#This Row],[link_id]]</f>
        <v>L02080</v>
      </c>
      <c r="AC1040" s="5" t="str">
        <f>_xlfn.TEXTJOIN("#",TRUE,
IFERROR(VLOOKUP($F1040,all_tags[format],1,FALSE),""),
IFERROR(VLOOKUP($G1040,all_tags[format],1,FALSE),""),
IFERROR(VLOOKUP($H1040,all_tags[format],1,FALSE),""),
IFERROR(VLOOKUP($I1040,all_tags[format],1,FALSE),""),
IFERROR(VLOOKUP($J1040,all_tags[format],1,FALSE),""),
IFERROR(VLOOKUP($K1040,all_tags[format],1,FALSE),""),
IFERROR(VLOOKUP($L1040,all_tags[format],1,FALSE),""),
IFERROR(VLOOKUP($M1040,all_tags[format],1,FALSE),""),
IFERROR(VLOOKUP($N1040,all_tags[format],1,FALSE),""),
IFERROR(VLOOKUP($O1040,all_tags[format],1,FALSE),"")
)</f>
        <v>article</v>
      </c>
      <c r="AD1040" s="5" t="str">
        <f>_xlfn.TEXTJOIN("#",TRUE,
IFERROR(VLOOKUP($F1040,all_tags[type],1,FALSE),""),
IFERROR(VLOOKUP($G1040,all_tags[type],1,FALSE),""),
IFERROR(VLOOKUP($H1040,all_tags[type],1,FALSE),""),
IFERROR(VLOOKUP($I1040,all_tags[type],1,FALSE),""),
IFERROR(VLOOKUP($J1040,all_tags[type],1,FALSE),""),
IFERROR(VLOOKUP($K1040,all_tags[type],1,FALSE),""),
IFERROR(VLOOKUP($L1040,all_tags[type],1,FALSE),""),
IFERROR(VLOOKUP($M1040,all_tags[type],1,FALSE),""),
IFERROR(VLOOKUP($N1040,all_tags[type],1,FALSE),""),
IFERROR(VLOOKUP($O1040,all_tags[type],1,FALSE),"")
)</f>
        <v/>
      </c>
      <c r="AE1040" s="5" t="str">
        <f>_xlfn.TEXTJOIN("#",TRUE,
IFERROR(VLOOKUP($F1040,all_tags[level],1,FALSE),""),
IFERROR(VLOOKUP($G1040,all_tags[level],1,FALSE),""),
IFERROR(VLOOKUP($H1040,all_tags[level],1,FALSE),""),
IFERROR(VLOOKUP($I1040,all_tags[level],1,FALSE),""),
IFERROR(VLOOKUP($J1040,all_tags[level],1,FALSE),""),
IFERROR(VLOOKUP($K1040,all_tags[level],1,FALSE),""),
IFERROR(VLOOKUP($L1040,all_tags[level],1,FALSE),""),
IFERROR(VLOOKUP($M1040,all_tags[level],1,FALSE),""),
IFERROR(VLOOKUP($N1040,all_tags[level],1,FALSE),""),
IFERROR(VLOOKUP($O1040,all_tags[level],1,FALSE),"")
)</f>
        <v/>
      </c>
      <c r="AF1040" s="5" t="str">
        <f>_xlfn.TEXTJOIN("#",TRUE,
IFERROR(VLOOKUP($F1040,all_tags[style],1,FALSE),""),
IFERROR(VLOOKUP($G1040,all_tags[style],1,FALSE),""),
IFERROR(VLOOKUP($H1040,all_tags[style],1,FALSE),""),
IFERROR(VLOOKUP($I1040,all_tags[style],1,FALSE),""),
IFERROR(VLOOKUP($J1040,all_tags[style],1,FALSE),""),
IFERROR(VLOOKUP($K1040,all_tags[style],1,FALSE),""),
IFERROR(VLOOKUP($L1040,all_tags[style],1,FALSE),""),
IFERROR(VLOOKUP($M1040,all_tags[style],1,FALSE),""),
IFERROR(VLOOKUP($N1040,all_tags[style],1,FALSE),""),
IFERROR(VLOOKUP($O1040,all_tags[style],1,FALSE),"")
)</f>
        <v/>
      </c>
      <c r="AG1040" s="5" t="str">
        <f>_xlfn.TEXTJOIN("#",TRUE,
IFERROR(VLOOKUP($F1040,all_tags[theme],1,FALSE),""),
IFERROR(VLOOKUP($G1040,all_tags[theme],1,FALSE),""),
IFERROR(VLOOKUP($H1040,all_tags[theme],1,FALSE),""),
IFERROR(VLOOKUP($I1040,all_tags[theme],1,FALSE),""),
IFERROR(VLOOKUP($J1040,all_tags[theme],1,FALSE),""),
IFERROR(VLOOKUP($K1040,all_tags[theme],1,FALSE),""),
IFERROR(VLOOKUP($L1040,all_tags[theme],1,FALSE),""),
IFERROR(VLOOKUP($M1040,all_tags[theme],1,FALSE),""),
IFERROR(VLOOKUP($N1040,all_tags[theme],1,FALSE),""),
IFERROR(VLOOKUP($O1040,all_tags[theme],1,FALSE),"")
)</f>
        <v/>
      </c>
      <c r="AH1040" s="5" t="str">
        <f>_xlfn.TEXTJOIN("#",TRUE,
IFERROR(VLOOKUP($F1040,all_tags[topic],1,FALSE),""),
IFERROR(VLOOKUP($G1040,all_tags[topic],1,FALSE),""),
IFERROR(VLOOKUP($H1040,all_tags[topic],1,FALSE),""),
IFERROR(VLOOKUP($I1040,all_tags[topic],1,FALSE),""),
IFERROR(VLOOKUP($J1040,all_tags[topic],1,FALSE),""),
IFERROR(VLOOKUP($K1040,all_tags[topic],1,FALSE),""),
IFERROR(VLOOKUP($L1040,all_tags[topic],1,FALSE),""),
IFERROR(VLOOKUP($M1040,all_tags[topic],1,FALSE),""),
IFERROR(VLOOKUP($N1040,all_tags[topic],1,FALSE),""),
IFERROR(VLOOKUP($O1040,all_tags[topic],1,FALSE),"")
)</f>
        <v/>
      </c>
      <c r="AI1040" s="5" t="str">
        <f>_xlfn.TEXTJOIN("#",TRUE,
IFERROR(VLOOKUP($F1040,all_tags[area],1,FALSE),""),
IFERROR(VLOOKUP($G1040,all_tags[area],1,FALSE),""),
IFERROR(VLOOKUP($H1040,all_tags[area],1,FALSE),""),
IFERROR(VLOOKUP($I1040,all_tags[area],1,FALSE),""),
IFERROR(VLOOKUP($J1040,all_tags[area],1,FALSE),""),
IFERROR(VLOOKUP($K1040,all_tags[area],1,FALSE),""),
IFERROR(VLOOKUP($L1040,all_tags[area],1,FALSE),""),
IFERROR(VLOOKUP($M1040,all_tags[area],1,FALSE),""),
IFERROR(VLOOKUP($N1040,all_tags[area],1,FALSE),""),
IFERROR(VLOOKUP($O1040,all_tags[area],1,FALSE),"")
)</f>
        <v>ml</v>
      </c>
      <c r="AJ1040" s="5" t="str">
        <f>_xlfn.TEXTJOIN("#",TRUE,
IFERROR(VLOOKUP($F1040,all_tags[technology],1,FALSE),""),
IFERROR(VLOOKUP($G1040,all_tags[technology],1,FALSE),""),
IFERROR(VLOOKUP($H1040,all_tags[technology],1,FALSE),""),
IFERROR(VLOOKUP($I1040,all_tags[technology],1,FALSE),""),
IFERROR(VLOOKUP($J1040,all_tags[technology],1,FALSE),""),
IFERROR(VLOOKUP($K1040,all_tags[technology],1,FALSE),""),
IFERROR(VLOOKUP($L1040,all_tags[technology],1,FALSE),""),
IFERROR(VLOOKUP($M1040,all_tags[technology],1,FALSE),""),
IFERROR(VLOOKUP($N1040,all_tags[technology],1,FALSE),""),
IFERROR(VLOOKUP($O1040,all_tags[technology],1,FALSE),"")
)</f>
        <v/>
      </c>
      <c r="AK1040" s="5" t="str">
        <f>_xlfn.TEXTJOIN("#",TRUE,
IFERROR(VLOOKUP($F1040,all_tags[other],1,FALSE),""),
IFERROR(VLOOKUP($G1040,all_tags[other],1,FALSE),""),
IFERROR(VLOOKUP($H1040,all_tags[other],1,FALSE),""),
IFERROR(VLOOKUP($I1040,all_tags[other],1,FALSE),""),
IFERROR(VLOOKUP($J1040,all_tags[other],1,FALSE),""),
IFERROR(VLOOKUP($K1040,all_tags[other],1,FALSE),""),
IFERROR(VLOOKUP($L1040,all_tags[other],1,FALSE),""),
IFERROR(VLOOKUP($M1040,all_tags[other],1,FALSE),""),
IFERROR(VLOOKUP($N1040,all_tags[other],1,FALSE),""),
IFERROR(VLOOKUP($O1040,all_tags[other],1,FALSE),"")
)</f>
        <v/>
      </c>
      <c r="AL1040" t="str">
        <f t="shared" si="16"/>
        <v>article;ml</v>
      </c>
    </row>
    <row r="1041" spans="1:38" ht="30" x14ac:dyDescent="0.25">
      <c r="A1041" t="str">
        <f>source_data[[#This Row],[link_id]]</f>
        <v>L02081</v>
      </c>
      <c r="B1041" t="str">
        <f>source_data[[#This Row],[link]]</f>
        <v>https://www.hsph.harvard.edu/miguel-hernan/causal-inference-book/</v>
      </c>
      <c r="C1041" t="str">
        <f>source_data[[#This Row],[article_title]]</f>
        <v>Causal Inference: What If (the book)</v>
      </c>
      <c r="D1041" t="str">
        <f>source_data[[#This Row],[concatenate]]</f>
        <v>book;statistics;causality;inference</v>
      </c>
      <c r="E1041">
        <f>source_data[[#This Row],[tag_count]]</f>
        <v>3</v>
      </c>
      <c r="F1041" t="str" cm="1">
        <f t="array" ref="F1041:I1041">_xlfn.TEXTSPLIT(Table5[[#This Row],[concatenate]],";")</f>
        <v>book</v>
      </c>
      <c r="G1041" t="str">
        <v>statistics</v>
      </c>
      <c r="H1041" t="str">
        <v>causality</v>
      </c>
      <c r="I1041" t="str">
        <v>inference</v>
      </c>
      <c r="Q1041">
        <f>IF(ISBLANK(F1041),-1,COUNTIF(all_tags[],F1041)-COUNTIF(all_tags[category],F1041))</f>
        <v>1</v>
      </c>
      <c r="R1041">
        <f>IF(ISBLANK(G1041),-1,COUNTIF(all_tags[],G1041)-COUNTIF(all_tags[category],G1041))</f>
        <v>1</v>
      </c>
      <c r="S1041">
        <f>IF(ISBLANK(H1041),-1,COUNTIF(all_tags[],H1041)-COUNTIF(all_tags[category],H1041))</f>
        <v>1</v>
      </c>
      <c r="T1041">
        <f>IF(ISBLANK(I1041),-1,COUNTIF(all_tags[],I1041)-COUNTIF(all_tags[category],I1041))</f>
        <v>1</v>
      </c>
      <c r="U1041">
        <f>IF(ISBLANK(J1041),-1,COUNTIF(all_tags[],J1041)-COUNTIF(all_tags[category],J1041))</f>
        <v>-1</v>
      </c>
      <c r="V1041">
        <f>IF(ISBLANK(K1041),-1,COUNTIF(all_tags[],K1041)-COUNTIF(all_tags[category],K1041))</f>
        <v>-1</v>
      </c>
      <c r="W1041">
        <f>IF(ISBLANK(L1041),-1,COUNTIF(all_tags[],L1041)-COUNTIF(all_tags[category],L1041))</f>
        <v>-1</v>
      </c>
      <c r="X1041">
        <f>IF(ISBLANK(M1041),-1,COUNTIF(all_tags[],M1041)-COUNTIF(all_tags[category],M1041))</f>
        <v>-1</v>
      </c>
      <c r="Y1041">
        <f>IF(ISBLANK(N1041),-1,COUNTIF(all_tags[],N1041)-COUNTIF(all_tags[category],N1041))</f>
        <v>-1</v>
      </c>
      <c r="Z1041">
        <f>IF(ISBLANK(O1041),-1,COUNTIF(all_tags[],O1041)-COUNTIF(all_tags[category],O1041))</f>
        <v>-1</v>
      </c>
      <c r="AB1041" t="str">
        <f>Table5[[#This Row],[link_id]]</f>
        <v>L02081</v>
      </c>
      <c r="AC1041" s="5" t="str">
        <f>_xlfn.TEXTJOIN("#",TRUE,
IFERROR(VLOOKUP($F1041,all_tags[format],1,FALSE),""),
IFERROR(VLOOKUP($G1041,all_tags[format],1,FALSE),""),
IFERROR(VLOOKUP($H1041,all_tags[format],1,FALSE),""),
IFERROR(VLOOKUP($I1041,all_tags[format],1,FALSE),""),
IFERROR(VLOOKUP($J1041,all_tags[format],1,FALSE),""),
IFERROR(VLOOKUP($K1041,all_tags[format],1,FALSE),""),
IFERROR(VLOOKUP($L1041,all_tags[format],1,FALSE),""),
IFERROR(VLOOKUP($M1041,all_tags[format],1,FALSE),""),
IFERROR(VLOOKUP($N1041,all_tags[format],1,FALSE),""),
IFERROR(VLOOKUP($O1041,all_tags[format],1,FALSE),"")
)</f>
        <v>book</v>
      </c>
      <c r="AD1041" s="5" t="str">
        <f>_xlfn.TEXTJOIN("#",TRUE,
IFERROR(VLOOKUP($F1041,all_tags[type],1,FALSE),""),
IFERROR(VLOOKUP($G1041,all_tags[type],1,FALSE),""),
IFERROR(VLOOKUP($H1041,all_tags[type],1,FALSE),""),
IFERROR(VLOOKUP($I1041,all_tags[type],1,FALSE),""),
IFERROR(VLOOKUP($J1041,all_tags[type],1,FALSE),""),
IFERROR(VLOOKUP($K1041,all_tags[type],1,FALSE),""),
IFERROR(VLOOKUP($L1041,all_tags[type],1,FALSE),""),
IFERROR(VLOOKUP($M1041,all_tags[type],1,FALSE),""),
IFERROR(VLOOKUP($N1041,all_tags[type],1,FALSE),""),
IFERROR(VLOOKUP($O1041,all_tags[type],1,FALSE),"")
)</f>
        <v/>
      </c>
      <c r="AE1041" s="5" t="str">
        <f>_xlfn.TEXTJOIN("#",TRUE,
IFERROR(VLOOKUP($F1041,all_tags[level],1,FALSE),""),
IFERROR(VLOOKUP($G1041,all_tags[level],1,FALSE),""),
IFERROR(VLOOKUP($H1041,all_tags[level],1,FALSE),""),
IFERROR(VLOOKUP($I1041,all_tags[level],1,FALSE),""),
IFERROR(VLOOKUP($J1041,all_tags[level],1,FALSE),""),
IFERROR(VLOOKUP($K1041,all_tags[level],1,FALSE),""),
IFERROR(VLOOKUP($L1041,all_tags[level],1,FALSE),""),
IFERROR(VLOOKUP($M1041,all_tags[level],1,FALSE),""),
IFERROR(VLOOKUP($N1041,all_tags[level],1,FALSE),""),
IFERROR(VLOOKUP($O1041,all_tags[level],1,FALSE),"")
)</f>
        <v/>
      </c>
      <c r="AF1041" s="5" t="str">
        <f>_xlfn.TEXTJOIN("#",TRUE,
IFERROR(VLOOKUP($F1041,all_tags[style],1,FALSE),""),
IFERROR(VLOOKUP($G1041,all_tags[style],1,FALSE),""),
IFERROR(VLOOKUP($H1041,all_tags[style],1,FALSE),""),
IFERROR(VLOOKUP($I1041,all_tags[style],1,FALSE),""),
IFERROR(VLOOKUP($J1041,all_tags[style],1,FALSE),""),
IFERROR(VLOOKUP($K1041,all_tags[style],1,FALSE),""),
IFERROR(VLOOKUP($L1041,all_tags[style],1,FALSE),""),
IFERROR(VLOOKUP($M1041,all_tags[style],1,FALSE),""),
IFERROR(VLOOKUP($N1041,all_tags[style],1,FALSE),""),
IFERROR(VLOOKUP($O1041,all_tags[style],1,FALSE),"")
)</f>
        <v/>
      </c>
      <c r="AG1041" s="5" t="str">
        <f>_xlfn.TEXTJOIN("#",TRUE,
IFERROR(VLOOKUP($F1041,all_tags[theme],1,FALSE),""),
IFERROR(VLOOKUP($G1041,all_tags[theme],1,FALSE),""),
IFERROR(VLOOKUP($H1041,all_tags[theme],1,FALSE),""),
IFERROR(VLOOKUP($I1041,all_tags[theme],1,FALSE),""),
IFERROR(VLOOKUP($J1041,all_tags[theme],1,FALSE),""),
IFERROR(VLOOKUP($K1041,all_tags[theme],1,FALSE),""),
IFERROR(VLOOKUP($L1041,all_tags[theme],1,FALSE),""),
IFERROR(VLOOKUP($M1041,all_tags[theme],1,FALSE),""),
IFERROR(VLOOKUP($N1041,all_tags[theme],1,FALSE),""),
IFERROR(VLOOKUP($O1041,all_tags[theme],1,FALSE),"")
)</f>
        <v/>
      </c>
      <c r="AH1041" s="5" t="str">
        <f>_xlfn.TEXTJOIN("#",TRUE,
IFERROR(VLOOKUP($F1041,all_tags[topic],1,FALSE),""),
IFERROR(VLOOKUP($G1041,all_tags[topic],1,FALSE),""),
IFERROR(VLOOKUP($H1041,all_tags[topic],1,FALSE),""),
IFERROR(VLOOKUP($I1041,all_tags[topic],1,FALSE),""),
IFERROR(VLOOKUP($J1041,all_tags[topic],1,FALSE),""),
IFERROR(VLOOKUP($K1041,all_tags[topic],1,FALSE),""),
IFERROR(VLOOKUP($L1041,all_tags[topic],1,FALSE),""),
IFERROR(VLOOKUP($M1041,all_tags[topic],1,FALSE),""),
IFERROR(VLOOKUP($N1041,all_tags[topic],1,FALSE),""),
IFERROR(VLOOKUP($O1041,all_tags[topic],1,FALSE),"")
)</f>
        <v/>
      </c>
      <c r="AI1041" s="5" t="str">
        <f>_xlfn.TEXTJOIN("#",TRUE,
IFERROR(VLOOKUP($F1041,all_tags[area],1,FALSE),""),
IFERROR(VLOOKUP($G1041,all_tags[area],1,FALSE),""),
IFERROR(VLOOKUP($H1041,all_tags[area],1,FALSE),""),
IFERROR(VLOOKUP($I1041,all_tags[area],1,FALSE),""),
IFERROR(VLOOKUP($J1041,all_tags[area],1,FALSE),""),
IFERROR(VLOOKUP($K1041,all_tags[area],1,FALSE),""),
IFERROR(VLOOKUP($L1041,all_tags[area],1,FALSE),""),
IFERROR(VLOOKUP($M1041,all_tags[area],1,FALSE),""),
IFERROR(VLOOKUP($N1041,all_tags[area],1,FALSE),""),
IFERROR(VLOOKUP($O1041,all_tags[area],1,FALSE),"")
)</f>
        <v>statistics#causality#inference</v>
      </c>
      <c r="AJ1041" s="5" t="str">
        <f>_xlfn.TEXTJOIN("#",TRUE,
IFERROR(VLOOKUP($F1041,all_tags[technology],1,FALSE),""),
IFERROR(VLOOKUP($G1041,all_tags[technology],1,FALSE),""),
IFERROR(VLOOKUP($H1041,all_tags[technology],1,FALSE),""),
IFERROR(VLOOKUP($I1041,all_tags[technology],1,FALSE),""),
IFERROR(VLOOKUP($J1041,all_tags[technology],1,FALSE),""),
IFERROR(VLOOKUP($K1041,all_tags[technology],1,FALSE),""),
IFERROR(VLOOKUP($L1041,all_tags[technology],1,FALSE),""),
IFERROR(VLOOKUP($M1041,all_tags[technology],1,FALSE),""),
IFERROR(VLOOKUP($N1041,all_tags[technology],1,FALSE),""),
IFERROR(VLOOKUP($O1041,all_tags[technology],1,FALSE),"")
)</f>
        <v/>
      </c>
      <c r="AK1041" s="5" t="str">
        <f>_xlfn.TEXTJOIN("#",TRUE,
IFERROR(VLOOKUP($F1041,all_tags[other],1,FALSE),""),
IFERROR(VLOOKUP($G1041,all_tags[other],1,FALSE),""),
IFERROR(VLOOKUP($H1041,all_tags[other],1,FALSE),""),
IFERROR(VLOOKUP($I1041,all_tags[other],1,FALSE),""),
IFERROR(VLOOKUP($J1041,all_tags[other],1,FALSE),""),
IFERROR(VLOOKUP($K1041,all_tags[other],1,FALSE),""),
IFERROR(VLOOKUP($L1041,all_tags[other],1,FALSE),""),
IFERROR(VLOOKUP($M1041,all_tags[other],1,FALSE),""),
IFERROR(VLOOKUP($N1041,all_tags[other],1,FALSE),""),
IFERROR(VLOOKUP($O1041,all_tags[other],1,FALSE),"")
)</f>
        <v/>
      </c>
      <c r="AL1041" t="str">
        <f t="shared" si="16"/>
        <v>book;statistics;causality;inference</v>
      </c>
    </row>
    <row r="1042" spans="1:38" x14ac:dyDescent="0.25">
      <c r="A1042" t="str">
        <f>source_data[[#This Row],[link_id]]</f>
        <v>L02082</v>
      </c>
      <c r="B1042" t="str">
        <f>source_data[[#This Row],[link]]</f>
        <v>http://bubbles.databrewery.org/</v>
      </c>
      <c r="C1042" t="str">
        <f>source_data[[#This Row],[article_title]]</f>
        <v>Bubbles, a data Python framework for data processing and data quality measurement</v>
      </c>
      <c r="D1042" t="str">
        <f>source_data[[#This Row],[concatenate]]</f>
        <v>package;tool;technology;quality;data-processing;python</v>
      </c>
      <c r="E1042">
        <f>source_data[[#This Row],[tag_count]]</f>
        <v>5</v>
      </c>
      <c r="F1042" t="str" cm="1">
        <f t="array" ref="F1042:K1042">_xlfn.TEXTSPLIT(Table5[[#This Row],[concatenate]],";")</f>
        <v>package</v>
      </c>
      <c r="G1042" t="str">
        <v>tool</v>
      </c>
      <c r="H1042" t="str">
        <v>technology</v>
      </c>
      <c r="I1042" t="str">
        <v>quality</v>
      </c>
      <c r="J1042" t="str">
        <v>data-processing</v>
      </c>
      <c r="K1042" t="str">
        <v>python</v>
      </c>
      <c r="Q1042">
        <f>IF(ISBLANK(F1042),-1,COUNTIF(all_tags[],F1042)-COUNTIF(all_tags[category],F1042))</f>
        <v>1</v>
      </c>
      <c r="R1042">
        <f>IF(ISBLANK(G1042),-1,COUNTIF(all_tags[],G1042)-COUNTIF(all_tags[category],G1042))</f>
        <v>1</v>
      </c>
      <c r="S1042">
        <f>IF(ISBLANK(H1042),-1,COUNTIF(all_tags[],H1042)-COUNTIF(all_tags[category],H1042))</f>
        <v>1</v>
      </c>
      <c r="T1042">
        <f>IF(ISBLANK(I1042),-1,COUNTIF(all_tags[],I1042)-COUNTIF(all_tags[category],I1042))</f>
        <v>1</v>
      </c>
      <c r="U1042">
        <f>IF(ISBLANK(J1042),-1,COUNTIF(all_tags[],J1042)-COUNTIF(all_tags[category],J1042))</f>
        <v>1</v>
      </c>
      <c r="V1042">
        <f>IF(ISBLANK(K1042),-1,COUNTIF(all_tags[],K1042)-COUNTIF(all_tags[category],K1042))</f>
        <v>1</v>
      </c>
      <c r="W1042">
        <f>IF(ISBLANK(L1042),-1,COUNTIF(all_tags[],L1042)-COUNTIF(all_tags[category],L1042))</f>
        <v>-1</v>
      </c>
      <c r="X1042">
        <f>IF(ISBLANK(M1042),-1,COUNTIF(all_tags[],M1042)-COUNTIF(all_tags[category],M1042))</f>
        <v>-1</v>
      </c>
      <c r="Y1042">
        <f>IF(ISBLANK(N1042),-1,COUNTIF(all_tags[],N1042)-COUNTIF(all_tags[category],N1042))</f>
        <v>-1</v>
      </c>
      <c r="Z1042">
        <f>IF(ISBLANK(O1042),-1,COUNTIF(all_tags[],O1042)-COUNTIF(all_tags[category],O1042))</f>
        <v>-1</v>
      </c>
      <c r="AB1042" t="str">
        <f>Table5[[#This Row],[link_id]]</f>
        <v>L02082</v>
      </c>
      <c r="AC1042" s="5" t="str">
        <f>_xlfn.TEXTJOIN("#",TRUE,
IFERROR(VLOOKUP($F1042,all_tags[format],1,FALSE),""),
IFERROR(VLOOKUP($G1042,all_tags[format],1,FALSE),""),
IFERROR(VLOOKUP($H1042,all_tags[format],1,FALSE),""),
IFERROR(VLOOKUP($I1042,all_tags[format],1,FALSE),""),
IFERROR(VLOOKUP($J1042,all_tags[format],1,FALSE),""),
IFERROR(VLOOKUP($K1042,all_tags[format],1,FALSE),""),
IFERROR(VLOOKUP($L1042,all_tags[format],1,FALSE),""),
IFERROR(VLOOKUP($M1042,all_tags[format],1,FALSE),""),
IFERROR(VLOOKUP($N1042,all_tags[format],1,FALSE),""),
IFERROR(VLOOKUP($O1042,all_tags[format],1,FALSE),"")
)</f>
        <v>package</v>
      </c>
      <c r="AD1042" s="5" t="str">
        <f>_xlfn.TEXTJOIN("#",TRUE,
IFERROR(VLOOKUP($F1042,all_tags[type],1,FALSE),""),
IFERROR(VLOOKUP($G1042,all_tags[type],1,FALSE),""),
IFERROR(VLOOKUP($H1042,all_tags[type],1,FALSE),""),
IFERROR(VLOOKUP($I1042,all_tags[type],1,FALSE),""),
IFERROR(VLOOKUP($J1042,all_tags[type],1,FALSE),""),
IFERROR(VLOOKUP($K1042,all_tags[type],1,FALSE),""),
IFERROR(VLOOKUP($L1042,all_tags[type],1,FALSE),""),
IFERROR(VLOOKUP($M1042,all_tags[type],1,FALSE),""),
IFERROR(VLOOKUP($N1042,all_tags[type],1,FALSE),""),
IFERROR(VLOOKUP($O1042,all_tags[type],1,FALSE),"")
)</f>
        <v/>
      </c>
      <c r="AE1042" s="5" t="str">
        <f>_xlfn.TEXTJOIN("#",TRUE,
IFERROR(VLOOKUP($F1042,all_tags[level],1,FALSE),""),
IFERROR(VLOOKUP($G1042,all_tags[level],1,FALSE),""),
IFERROR(VLOOKUP($H1042,all_tags[level],1,FALSE),""),
IFERROR(VLOOKUP($I1042,all_tags[level],1,FALSE),""),
IFERROR(VLOOKUP($J1042,all_tags[level],1,FALSE),""),
IFERROR(VLOOKUP($K1042,all_tags[level],1,FALSE),""),
IFERROR(VLOOKUP($L1042,all_tags[level],1,FALSE),""),
IFERROR(VLOOKUP($M1042,all_tags[level],1,FALSE),""),
IFERROR(VLOOKUP($N1042,all_tags[level],1,FALSE),""),
IFERROR(VLOOKUP($O1042,all_tags[level],1,FALSE),"")
)</f>
        <v/>
      </c>
      <c r="AF1042" s="5" t="str">
        <f>_xlfn.TEXTJOIN("#",TRUE,
IFERROR(VLOOKUP($F1042,all_tags[style],1,FALSE),""),
IFERROR(VLOOKUP($G1042,all_tags[style],1,FALSE),""),
IFERROR(VLOOKUP($H1042,all_tags[style],1,FALSE),""),
IFERROR(VLOOKUP($I1042,all_tags[style],1,FALSE),""),
IFERROR(VLOOKUP($J1042,all_tags[style],1,FALSE),""),
IFERROR(VLOOKUP($K1042,all_tags[style],1,FALSE),""),
IFERROR(VLOOKUP($L1042,all_tags[style],1,FALSE),""),
IFERROR(VLOOKUP($M1042,all_tags[style],1,FALSE),""),
IFERROR(VLOOKUP($N1042,all_tags[style],1,FALSE),""),
IFERROR(VLOOKUP($O1042,all_tags[style],1,FALSE),"")
)</f>
        <v/>
      </c>
      <c r="AG1042" s="5" t="str">
        <f>_xlfn.TEXTJOIN("#",TRUE,
IFERROR(VLOOKUP($F1042,all_tags[theme],1,FALSE),""),
IFERROR(VLOOKUP($G1042,all_tags[theme],1,FALSE),""),
IFERROR(VLOOKUP($H1042,all_tags[theme],1,FALSE),""),
IFERROR(VLOOKUP($I1042,all_tags[theme],1,FALSE),""),
IFERROR(VLOOKUP($J1042,all_tags[theme],1,FALSE),""),
IFERROR(VLOOKUP($K1042,all_tags[theme],1,FALSE),""),
IFERROR(VLOOKUP($L1042,all_tags[theme],1,FALSE),""),
IFERROR(VLOOKUP($M1042,all_tags[theme],1,FALSE),""),
IFERROR(VLOOKUP($N1042,all_tags[theme],1,FALSE),""),
IFERROR(VLOOKUP($O1042,all_tags[theme],1,FALSE),"")
)</f>
        <v/>
      </c>
      <c r="AH1042" s="5" t="str">
        <f>_xlfn.TEXTJOIN("#",TRUE,
IFERROR(VLOOKUP($F1042,all_tags[topic],1,FALSE),""),
IFERROR(VLOOKUP($G1042,all_tags[topic],1,FALSE),""),
IFERROR(VLOOKUP($H1042,all_tags[topic],1,FALSE),""),
IFERROR(VLOOKUP($I1042,all_tags[topic],1,FALSE),""),
IFERROR(VLOOKUP($J1042,all_tags[topic],1,FALSE),""),
IFERROR(VLOOKUP($K1042,all_tags[topic],1,FALSE),""),
IFERROR(VLOOKUP($L1042,all_tags[topic],1,FALSE),""),
IFERROR(VLOOKUP($M1042,all_tags[topic],1,FALSE),""),
IFERROR(VLOOKUP($N1042,all_tags[topic],1,FALSE),""),
IFERROR(VLOOKUP($O1042,all_tags[topic],1,FALSE),"")
)</f>
        <v>tool#technology</v>
      </c>
      <c r="AI1042" s="5" t="str">
        <f>_xlfn.TEXTJOIN("#",TRUE,
IFERROR(VLOOKUP($F1042,all_tags[area],1,FALSE),""),
IFERROR(VLOOKUP($G1042,all_tags[area],1,FALSE),""),
IFERROR(VLOOKUP($H1042,all_tags[area],1,FALSE),""),
IFERROR(VLOOKUP($I1042,all_tags[area],1,FALSE),""),
IFERROR(VLOOKUP($J1042,all_tags[area],1,FALSE),""),
IFERROR(VLOOKUP($K1042,all_tags[area],1,FALSE),""),
IFERROR(VLOOKUP($L1042,all_tags[area],1,FALSE),""),
IFERROR(VLOOKUP($M1042,all_tags[area],1,FALSE),""),
IFERROR(VLOOKUP($N1042,all_tags[area],1,FALSE),""),
IFERROR(VLOOKUP($O1042,all_tags[area],1,FALSE),"")
)</f>
        <v>quality#data-processing</v>
      </c>
      <c r="AJ1042" s="5" t="str">
        <f>_xlfn.TEXTJOIN("#",TRUE,
IFERROR(VLOOKUP($F1042,all_tags[technology],1,FALSE),""),
IFERROR(VLOOKUP($G1042,all_tags[technology],1,FALSE),""),
IFERROR(VLOOKUP($H1042,all_tags[technology],1,FALSE),""),
IFERROR(VLOOKUP($I1042,all_tags[technology],1,FALSE),""),
IFERROR(VLOOKUP($J1042,all_tags[technology],1,FALSE),""),
IFERROR(VLOOKUP($K1042,all_tags[technology],1,FALSE),""),
IFERROR(VLOOKUP($L1042,all_tags[technology],1,FALSE),""),
IFERROR(VLOOKUP($M1042,all_tags[technology],1,FALSE),""),
IFERROR(VLOOKUP($N1042,all_tags[technology],1,FALSE),""),
IFERROR(VLOOKUP($O1042,all_tags[technology],1,FALSE),"")
)</f>
        <v>python</v>
      </c>
      <c r="AK1042" s="5" t="str">
        <f>_xlfn.TEXTJOIN("#",TRUE,
IFERROR(VLOOKUP($F1042,all_tags[other],1,FALSE),""),
IFERROR(VLOOKUP($G1042,all_tags[other],1,FALSE),""),
IFERROR(VLOOKUP($H1042,all_tags[other],1,FALSE),""),
IFERROR(VLOOKUP($I1042,all_tags[other],1,FALSE),""),
IFERROR(VLOOKUP($J1042,all_tags[other],1,FALSE),""),
IFERROR(VLOOKUP($K1042,all_tags[other],1,FALSE),""),
IFERROR(VLOOKUP($L1042,all_tags[other],1,FALSE),""),
IFERROR(VLOOKUP($M1042,all_tags[other],1,FALSE),""),
IFERROR(VLOOKUP($N1042,all_tags[other],1,FALSE),""),
IFERROR(VLOOKUP($O1042,all_tags[other],1,FALSE),"")
)</f>
        <v/>
      </c>
      <c r="AL1042" t="str">
        <f t="shared" si="16"/>
        <v>package;tool;technology;quality;data-processing;python</v>
      </c>
    </row>
    <row r="1043" spans="1:38" x14ac:dyDescent="0.25">
      <c r="A1043" t="str">
        <f>source_data[[#This Row],[link_id]]</f>
        <v>L02086</v>
      </c>
      <c r="B1043" t="str">
        <f>source_data[[#This Row],[link]]</f>
        <v>https://luigi.readthedocs.io/en/stable/</v>
      </c>
      <c r="C1043" t="str">
        <f>source_data[[#This Row],[article_title]]</f>
        <v>Getting Started with luigi</v>
      </c>
      <c r="D1043" t="str">
        <f>source_data[[#This Row],[concatenate]]</f>
        <v>package;tool;technology;data-processing;python</v>
      </c>
      <c r="E1043">
        <f>source_data[[#This Row],[tag_count]]</f>
        <v>5</v>
      </c>
      <c r="F1043" t="str" cm="1">
        <f t="array" ref="F1043:J1043">_xlfn.TEXTSPLIT(Table5[[#This Row],[concatenate]],";")</f>
        <v>package</v>
      </c>
      <c r="G1043" t="str">
        <v>tool</v>
      </c>
      <c r="H1043" t="str">
        <v>technology</v>
      </c>
      <c r="I1043" t="str">
        <v>data-processing</v>
      </c>
      <c r="J1043" t="str">
        <v>python</v>
      </c>
      <c r="Q1043">
        <f>IF(ISBLANK(F1043),-1,COUNTIF(all_tags[],F1043)-COUNTIF(all_tags[category],F1043))</f>
        <v>1</v>
      </c>
      <c r="R1043">
        <f>IF(ISBLANK(G1043),-1,COUNTIF(all_tags[],G1043)-COUNTIF(all_tags[category],G1043))</f>
        <v>1</v>
      </c>
      <c r="S1043">
        <f>IF(ISBLANK(H1043),-1,COUNTIF(all_tags[],H1043)-COUNTIF(all_tags[category],H1043))</f>
        <v>1</v>
      </c>
      <c r="T1043">
        <f>IF(ISBLANK(I1043),-1,COUNTIF(all_tags[],I1043)-COUNTIF(all_tags[category],I1043))</f>
        <v>1</v>
      </c>
      <c r="U1043">
        <f>IF(ISBLANK(J1043),-1,COUNTIF(all_tags[],J1043)-COUNTIF(all_tags[category],J1043))</f>
        <v>1</v>
      </c>
      <c r="V1043">
        <f>IF(ISBLANK(K1043),-1,COUNTIF(all_tags[],K1043)-COUNTIF(all_tags[category],K1043))</f>
        <v>-1</v>
      </c>
      <c r="W1043">
        <f>IF(ISBLANK(L1043),-1,COUNTIF(all_tags[],L1043)-COUNTIF(all_tags[category],L1043))</f>
        <v>-1</v>
      </c>
      <c r="X1043">
        <f>IF(ISBLANK(M1043),-1,COUNTIF(all_tags[],M1043)-COUNTIF(all_tags[category],M1043))</f>
        <v>-1</v>
      </c>
      <c r="Y1043">
        <f>IF(ISBLANK(N1043),-1,COUNTIF(all_tags[],N1043)-COUNTIF(all_tags[category],N1043))</f>
        <v>-1</v>
      </c>
      <c r="Z1043">
        <f>IF(ISBLANK(O1043),-1,COUNTIF(all_tags[],O1043)-COUNTIF(all_tags[category],O1043))</f>
        <v>-1</v>
      </c>
      <c r="AB1043" t="str">
        <f>Table5[[#This Row],[link_id]]</f>
        <v>L02086</v>
      </c>
      <c r="AC1043" s="5" t="str">
        <f>_xlfn.TEXTJOIN("#",TRUE,
IFERROR(VLOOKUP($F1043,all_tags[format],1,FALSE),""),
IFERROR(VLOOKUP($G1043,all_tags[format],1,FALSE),""),
IFERROR(VLOOKUP($H1043,all_tags[format],1,FALSE),""),
IFERROR(VLOOKUP($I1043,all_tags[format],1,FALSE),""),
IFERROR(VLOOKUP($J1043,all_tags[format],1,FALSE),""),
IFERROR(VLOOKUP($K1043,all_tags[format],1,FALSE),""),
IFERROR(VLOOKUP($L1043,all_tags[format],1,FALSE),""),
IFERROR(VLOOKUP($M1043,all_tags[format],1,FALSE),""),
IFERROR(VLOOKUP($N1043,all_tags[format],1,FALSE),""),
IFERROR(VLOOKUP($O1043,all_tags[format],1,FALSE),"")
)</f>
        <v>package</v>
      </c>
      <c r="AD1043" s="5" t="str">
        <f>_xlfn.TEXTJOIN("#",TRUE,
IFERROR(VLOOKUP($F1043,all_tags[type],1,FALSE),""),
IFERROR(VLOOKUP($G1043,all_tags[type],1,FALSE),""),
IFERROR(VLOOKUP($H1043,all_tags[type],1,FALSE),""),
IFERROR(VLOOKUP($I1043,all_tags[type],1,FALSE),""),
IFERROR(VLOOKUP($J1043,all_tags[type],1,FALSE),""),
IFERROR(VLOOKUP($K1043,all_tags[type],1,FALSE),""),
IFERROR(VLOOKUP($L1043,all_tags[type],1,FALSE),""),
IFERROR(VLOOKUP($M1043,all_tags[type],1,FALSE),""),
IFERROR(VLOOKUP($N1043,all_tags[type],1,FALSE),""),
IFERROR(VLOOKUP($O1043,all_tags[type],1,FALSE),"")
)</f>
        <v/>
      </c>
      <c r="AE1043" s="5" t="str">
        <f>_xlfn.TEXTJOIN("#",TRUE,
IFERROR(VLOOKUP($F1043,all_tags[level],1,FALSE),""),
IFERROR(VLOOKUP($G1043,all_tags[level],1,FALSE),""),
IFERROR(VLOOKUP($H1043,all_tags[level],1,FALSE),""),
IFERROR(VLOOKUP($I1043,all_tags[level],1,FALSE),""),
IFERROR(VLOOKUP($J1043,all_tags[level],1,FALSE),""),
IFERROR(VLOOKUP($K1043,all_tags[level],1,FALSE),""),
IFERROR(VLOOKUP($L1043,all_tags[level],1,FALSE),""),
IFERROR(VLOOKUP($M1043,all_tags[level],1,FALSE),""),
IFERROR(VLOOKUP($N1043,all_tags[level],1,FALSE),""),
IFERROR(VLOOKUP($O1043,all_tags[level],1,FALSE),"")
)</f>
        <v/>
      </c>
      <c r="AF1043" s="5" t="str">
        <f>_xlfn.TEXTJOIN("#",TRUE,
IFERROR(VLOOKUP($F1043,all_tags[style],1,FALSE),""),
IFERROR(VLOOKUP($G1043,all_tags[style],1,FALSE),""),
IFERROR(VLOOKUP($H1043,all_tags[style],1,FALSE),""),
IFERROR(VLOOKUP($I1043,all_tags[style],1,FALSE),""),
IFERROR(VLOOKUP($J1043,all_tags[style],1,FALSE),""),
IFERROR(VLOOKUP($K1043,all_tags[style],1,FALSE),""),
IFERROR(VLOOKUP($L1043,all_tags[style],1,FALSE),""),
IFERROR(VLOOKUP($M1043,all_tags[style],1,FALSE),""),
IFERROR(VLOOKUP($N1043,all_tags[style],1,FALSE),""),
IFERROR(VLOOKUP($O1043,all_tags[style],1,FALSE),"")
)</f>
        <v/>
      </c>
      <c r="AG1043" s="5" t="str">
        <f>_xlfn.TEXTJOIN("#",TRUE,
IFERROR(VLOOKUP($F1043,all_tags[theme],1,FALSE),""),
IFERROR(VLOOKUP($G1043,all_tags[theme],1,FALSE),""),
IFERROR(VLOOKUP($H1043,all_tags[theme],1,FALSE),""),
IFERROR(VLOOKUP($I1043,all_tags[theme],1,FALSE),""),
IFERROR(VLOOKUP($J1043,all_tags[theme],1,FALSE),""),
IFERROR(VLOOKUP($K1043,all_tags[theme],1,FALSE),""),
IFERROR(VLOOKUP($L1043,all_tags[theme],1,FALSE),""),
IFERROR(VLOOKUP($M1043,all_tags[theme],1,FALSE),""),
IFERROR(VLOOKUP($N1043,all_tags[theme],1,FALSE),""),
IFERROR(VLOOKUP($O1043,all_tags[theme],1,FALSE),"")
)</f>
        <v/>
      </c>
      <c r="AH1043" s="5" t="str">
        <f>_xlfn.TEXTJOIN("#",TRUE,
IFERROR(VLOOKUP($F1043,all_tags[topic],1,FALSE),""),
IFERROR(VLOOKUP($G1043,all_tags[topic],1,FALSE),""),
IFERROR(VLOOKUP($H1043,all_tags[topic],1,FALSE),""),
IFERROR(VLOOKUP($I1043,all_tags[topic],1,FALSE),""),
IFERROR(VLOOKUP($J1043,all_tags[topic],1,FALSE),""),
IFERROR(VLOOKUP($K1043,all_tags[topic],1,FALSE),""),
IFERROR(VLOOKUP($L1043,all_tags[topic],1,FALSE),""),
IFERROR(VLOOKUP($M1043,all_tags[topic],1,FALSE),""),
IFERROR(VLOOKUP($N1043,all_tags[topic],1,FALSE),""),
IFERROR(VLOOKUP($O1043,all_tags[topic],1,FALSE),"")
)</f>
        <v>tool#technology</v>
      </c>
      <c r="AI1043" s="5" t="str">
        <f>_xlfn.TEXTJOIN("#",TRUE,
IFERROR(VLOOKUP($F1043,all_tags[area],1,FALSE),""),
IFERROR(VLOOKUP($G1043,all_tags[area],1,FALSE),""),
IFERROR(VLOOKUP($H1043,all_tags[area],1,FALSE),""),
IFERROR(VLOOKUP($I1043,all_tags[area],1,FALSE),""),
IFERROR(VLOOKUP($J1043,all_tags[area],1,FALSE),""),
IFERROR(VLOOKUP($K1043,all_tags[area],1,FALSE),""),
IFERROR(VLOOKUP($L1043,all_tags[area],1,FALSE),""),
IFERROR(VLOOKUP($M1043,all_tags[area],1,FALSE),""),
IFERROR(VLOOKUP($N1043,all_tags[area],1,FALSE),""),
IFERROR(VLOOKUP($O1043,all_tags[area],1,FALSE),"")
)</f>
        <v>data-processing</v>
      </c>
      <c r="AJ1043" s="5" t="str">
        <f>_xlfn.TEXTJOIN("#",TRUE,
IFERROR(VLOOKUP($F1043,all_tags[technology],1,FALSE),""),
IFERROR(VLOOKUP($G1043,all_tags[technology],1,FALSE),""),
IFERROR(VLOOKUP($H1043,all_tags[technology],1,FALSE),""),
IFERROR(VLOOKUP($I1043,all_tags[technology],1,FALSE),""),
IFERROR(VLOOKUP($J1043,all_tags[technology],1,FALSE),""),
IFERROR(VLOOKUP($K1043,all_tags[technology],1,FALSE),""),
IFERROR(VLOOKUP($L1043,all_tags[technology],1,FALSE),""),
IFERROR(VLOOKUP($M1043,all_tags[technology],1,FALSE),""),
IFERROR(VLOOKUP($N1043,all_tags[technology],1,FALSE),""),
IFERROR(VLOOKUP($O1043,all_tags[technology],1,FALSE),"")
)</f>
        <v>python</v>
      </c>
      <c r="AK1043" s="5" t="str">
        <f>_xlfn.TEXTJOIN("#",TRUE,
IFERROR(VLOOKUP($F1043,all_tags[other],1,FALSE),""),
IFERROR(VLOOKUP($G1043,all_tags[other],1,FALSE),""),
IFERROR(VLOOKUP($H1043,all_tags[other],1,FALSE),""),
IFERROR(VLOOKUP($I1043,all_tags[other],1,FALSE),""),
IFERROR(VLOOKUP($J1043,all_tags[other],1,FALSE),""),
IFERROR(VLOOKUP($K1043,all_tags[other],1,FALSE),""),
IFERROR(VLOOKUP($L1043,all_tags[other],1,FALSE),""),
IFERROR(VLOOKUP($M1043,all_tags[other],1,FALSE),""),
IFERROR(VLOOKUP($N1043,all_tags[other],1,FALSE),""),
IFERROR(VLOOKUP($O1043,all_tags[other],1,FALSE),"")
)</f>
        <v/>
      </c>
      <c r="AL1043" t="str">
        <f t="shared" si="16"/>
        <v>package;tool;technology;data-processing;python</v>
      </c>
    </row>
    <row r="1044" spans="1:38" x14ac:dyDescent="0.25">
      <c r="A1044" t="str">
        <f>source_data[[#This Row],[link_id]]</f>
        <v>L02089</v>
      </c>
      <c r="B1044" t="str">
        <f>source_data[[#This Row],[link]]</f>
        <v>https://petewarden.com/2021/12/24/why-are-ml-compilers-so-hard/</v>
      </c>
      <c r="C1044" t="str">
        <f>source_data[[#This Row],[article_title]]</f>
        <v>Pete Warden's blog</v>
      </c>
      <c r="D1044" t="str">
        <f>source_data[[#This Row],[concatenate]]</f>
        <v>post;pitfall;tool;ml</v>
      </c>
      <c r="E1044">
        <f>source_data[[#This Row],[tag_count]]</f>
        <v>5</v>
      </c>
      <c r="F1044" t="str" cm="1">
        <f t="array" ref="F1044:I1044">_xlfn.TEXTSPLIT(Table5[[#This Row],[concatenate]],";")</f>
        <v>post</v>
      </c>
      <c r="G1044" t="str">
        <v>pitfall</v>
      </c>
      <c r="H1044" t="str">
        <v>tool</v>
      </c>
      <c r="I1044" t="str">
        <v>ml</v>
      </c>
      <c r="Q1044">
        <f>IF(ISBLANK(F1044),-1,COUNTIF(all_tags[],F1044)-COUNTIF(all_tags[category],F1044))</f>
        <v>1</v>
      </c>
      <c r="R1044">
        <f>IF(ISBLANK(G1044),-1,COUNTIF(all_tags[],G1044)-COUNTIF(all_tags[category],G1044))</f>
        <v>1</v>
      </c>
      <c r="S1044">
        <f>IF(ISBLANK(H1044),-1,COUNTIF(all_tags[],H1044)-COUNTIF(all_tags[category],H1044))</f>
        <v>1</v>
      </c>
      <c r="T1044">
        <f>IF(ISBLANK(I1044),-1,COUNTIF(all_tags[],I1044)-COUNTIF(all_tags[category],I1044))</f>
        <v>1</v>
      </c>
      <c r="U1044">
        <f>IF(ISBLANK(J1044),-1,COUNTIF(all_tags[],J1044)-COUNTIF(all_tags[category],J1044))</f>
        <v>-1</v>
      </c>
      <c r="V1044">
        <f>IF(ISBLANK(K1044),-1,COUNTIF(all_tags[],K1044)-COUNTIF(all_tags[category],K1044))</f>
        <v>-1</v>
      </c>
      <c r="W1044">
        <f>IF(ISBLANK(L1044),-1,COUNTIF(all_tags[],L1044)-COUNTIF(all_tags[category],L1044))</f>
        <v>-1</v>
      </c>
      <c r="X1044">
        <f>IF(ISBLANK(M1044),-1,COUNTIF(all_tags[],M1044)-COUNTIF(all_tags[category],M1044))</f>
        <v>-1</v>
      </c>
      <c r="Y1044">
        <f>IF(ISBLANK(N1044),-1,COUNTIF(all_tags[],N1044)-COUNTIF(all_tags[category],N1044))</f>
        <v>-1</v>
      </c>
      <c r="Z1044">
        <f>IF(ISBLANK(O1044),-1,COUNTIF(all_tags[],O1044)-COUNTIF(all_tags[category],O1044))</f>
        <v>-1</v>
      </c>
      <c r="AB1044" t="str">
        <f>Table5[[#This Row],[link_id]]</f>
        <v>L02089</v>
      </c>
      <c r="AC1044" s="5" t="str">
        <f>_xlfn.TEXTJOIN("#",TRUE,
IFERROR(VLOOKUP($F1044,all_tags[format],1,FALSE),""),
IFERROR(VLOOKUP($G1044,all_tags[format],1,FALSE),""),
IFERROR(VLOOKUP($H1044,all_tags[format],1,FALSE),""),
IFERROR(VLOOKUP($I1044,all_tags[format],1,FALSE),""),
IFERROR(VLOOKUP($J1044,all_tags[format],1,FALSE),""),
IFERROR(VLOOKUP($K1044,all_tags[format],1,FALSE),""),
IFERROR(VLOOKUP($L1044,all_tags[format],1,FALSE),""),
IFERROR(VLOOKUP($M1044,all_tags[format],1,FALSE),""),
IFERROR(VLOOKUP($N1044,all_tags[format],1,FALSE),""),
IFERROR(VLOOKUP($O1044,all_tags[format],1,FALSE),"")
)</f>
        <v>post</v>
      </c>
      <c r="AD1044" s="5" t="str">
        <f>_xlfn.TEXTJOIN("#",TRUE,
IFERROR(VLOOKUP($F1044,all_tags[type],1,FALSE),""),
IFERROR(VLOOKUP($G1044,all_tags[type],1,FALSE),""),
IFERROR(VLOOKUP($H1044,all_tags[type],1,FALSE),""),
IFERROR(VLOOKUP($I1044,all_tags[type],1,FALSE),""),
IFERROR(VLOOKUP($J1044,all_tags[type],1,FALSE),""),
IFERROR(VLOOKUP($K1044,all_tags[type],1,FALSE),""),
IFERROR(VLOOKUP($L1044,all_tags[type],1,FALSE),""),
IFERROR(VLOOKUP($M1044,all_tags[type],1,FALSE),""),
IFERROR(VLOOKUP($N1044,all_tags[type],1,FALSE),""),
IFERROR(VLOOKUP($O1044,all_tags[type],1,FALSE),"")
)</f>
        <v/>
      </c>
      <c r="AE1044" s="5" t="str">
        <f>_xlfn.TEXTJOIN("#",TRUE,
IFERROR(VLOOKUP($F1044,all_tags[level],1,FALSE),""),
IFERROR(VLOOKUP($G1044,all_tags[level],1,FALSE),""),
IFERROR(VLOOKUP($H1044,all_tags[level],1,FALSE),""),
IFERROR(VLOOKUP($I1044,all_tags[level],1,FALSE),""),
IFERROR(VLOOKUP($J1044,all_tags[level],1,FALSE),""),
IFERROR(VLOOKUP($K1044,all_tags[level],1,FALSE),""),
IFERROR(VLOOKUP($L1044,all_tags[level],1,FALSE),""),
IFERROR(VLOOKUP($M1044,all_tags[level],1,FALSE),""),
IFERROR(VLOOKUP($N1044,all_tags[level],1,FALSE),""),
IFERROR(VLOOKUP($O1044,all_tags[level],1,FALSE),"")
)</f>
        <v/>
      </c>
      <c r="AF1044" s="5" t="str">
        <f>_xlfn.TEXTJOIN("#",TRUE,
IFERROR(VLOOKUP($F1044,all_tags[style],1,FALSE),""),
IFERROR(VLOOKUP($G1044,all_tags[style],1,FALSE),""),
IFERROR(VLOOKUP($H1044,all_tags[style],1,FALSE),""),
IFERROR(VLOOKUP($I1044,all_tags[style],1,FALSE),""),
IFERROR(VLOOKUP($J1044,all_tags[style],1,FALSE),""),
IFERROR(VLOOKUP($K1044,all_tags[style],1,FALSE),""),
IFERROR(VLOOKUP($L1044,all_tags[style],1,FALSE),""),
IFERROR(VLOOKUP($M1044,all_tags[style],1,FALSE),""),
IFERROR(VLOOKUP($N1044,all_tags[style],1,FALSE),""),
IFERROR(VLOOKUP($O1044,all_tags[style],1,FALSE),"")
)</f>
        <v/>
      </c>
      <c r="AG1044" s="5" t="str">
        <f>_xlfn.TEXTJOIN("#",TRUE,
IFERROR(VLOOKUP($F1044,all_tags[theme],1,FALSE),""),
IFERROR(VLOOKUP($G1044,all_tags[theme],1,FALSE),""),
IFERROR(VLOOKUP($H1044,all_tags[theme],1,FALSE),""),
IFERROR(VLOOKUP($I1044,all_tags[theme],1,FALSE),""),
IFERROR(VLOOKUP($J1044,all_tags[theme],1,FALSE),""),
IFERROR(VLOOKUP($K1044,all_tags[theme],1,FALSE),""),
IFERROR(VLOOKUP($L1044,all_tags[theme],1,FALSE),""),
IFERROR(VLOOKUP($M1044,all_tags[theme],1,FALSE),""),
IFERROR(VLOOKUP($N1044,all_tags[theme],1,FALSE),""),
IFERROR(VLOOKUP($O1044,all_tags[theme],1,FALSE),"")
)</f>
        <v>pitfall</v>
      </c>
      <c r="AH1044" s="5" t="str">
        <f>_xlfn.TEXTJOIN("#",TRUE,
IFERROR(VLOOKUP($F1044,all_tags[topic],1,FALSE),""),
IFERROR(VLOOKUP($G1044,all_tags[topic],1,FALSE),""),
IFERROR(VLOOKUP($H1044,all_tags[topic],1,FALSE),""),
IFERROR(VLOOKUP($I1044,all_tags[topic],1,FALSE),""),
IFERROR(VLOOKUP($J1044,all_tags[topic],1,FALSE),""),
IFERROR(VLOOKUP($K1044,all_tags[topic],1,FALSE),""),
IFERROR(VLOOKUP($L1044,all_tags[topic],1,FALSE),""),
IFERROR(VLOOKUP($M1044,all_tags[topic],1,FALSE),""),
IFERROR(VLOOKUP($N1044,all_tags[topic],1,FALSE),""),
IFERROR(VLOOKUP($O1044,all_tags[topic],1,FALSE),"")
)</f>
        <v>tool</v>
      </c>
      <c r="AI1044" s="5" t="str">
        <f>_xlfn.TEXTJOIN("#",TRUE,
IFERROR(VLOOKUP($F1044,all_tags[area],1,FALSE),""),
IFERROR(VLOOKUP($G1044,all_tags[area],1,FALSE),""),
IFERROR(VLOOKUP($H1044,all_tags[area],1,FALSE),""),
IFERROR(VLOOKUP($I1044,all_tags[area],1,FALSE),""),
IFERROR(VLOOKUP($J1044,all_tags[area],1,FALSE),""),
IFERROR(VLOOKUP($K1044,all_tags[area],1,FALSE),""),
IFERROR(VLOOKUP($L1044,all_tags[area],1,FALSE),""),
IFERROR(VLOOKUP($M1044,all_tags[area],1,FALSE),""),
IFERROR(VLOOKUP($N1044,all_tags[area],1,FALSE),""),
IFERROR(VLOOKUP($O1044,all_tags[area],1,FALSE),"")
)</f>
        <v>ml</v>
      </c>
      <c r="AJ1044" s="5" t="str">
        <f>_xlfn.TEXTJOIN("#",TRUE,
IFERROR(VLOOKUP($F1044,all_tags[technology],1,FALSE),""),
IFERROR(VLOOKUP($G1044,all_tags[technology],1,FALSE),""),
IFERROR(VLOOKUP($H1044,all_tags[technology],1,FALSE),""),
IFERROR(VLOOKUP($I1044,all_tags[technology],1,FALSE),""),
IFERROR(VLOOKUP($J1044,all_tags[technology],1,FALSE),""),
IFERROR(VLOOKUP($K1044,all_tags[technology],1,FALSE),""),
IFERROR(VLOOKUP($L1044,all_tags[technology],1,FALSE),""),
IFERROR(VLOOKUP($M1044,all_tags[technology],1,FALSE),""),
IFERROR(VLOOKUP($N1044,all_tags[technology],1,FALSE),""),
IFERROR(VLOOKUP($O1044,all_tags[technology],1,FALSE),"")
)</f>
        <v/>
      </c>
      <c r="AK1044" s="5" t="str">
        <f>_xlfn.TEXTJOIN("#",TRUE,
IFERROR(VLOOKUP($F1044,all_tags[other],1,FALSE),""),
IFERROR(VLOOKUP($G1044,all_tags[other],1,FALSE),""),
IFERROR(VLOOKUP($H1044,all_tags[other],1,FALSE),""),
IFERROR(VLOOKUP($I1044,all_tags[other],1,FALSE),""),
IFERROR(VLOOKUP($J1044,all_tags[other],1,FALSE),""),
IFERROR(VLOOKUP($K1044,all_tags[other],1,FALSE),""),
IFERROR(VLOOKUP($L1044,all_tags[other],1,FALSE),""),
IFERROR(VLOOKUP($M1044,all_tags[other],1,FALSE),""),
IFERROR(VLOOKUP($N1044,all_tags[other],1,FALSE),""),
IFERROR(VLOOKUP($O1044,all_tags[other],1,FALSE),"")
)</f>
        <v/>
      </c>
      <c r="AL1044" t="str">
        <f t="shared" si="16"/>
        <v>post;pitfall;tool;ml</v>
      </c>
    </row>
    <row r="1045" spans="1:38" x14ac:dyDescent="0.25">
      <c r="A1045" t="str">
        <f>source_data[[#This Row],[link_id]]</f>
        <v>L02093</v>
      </c>
      <c r="B1045" t="str">
        <f>source_data[[#This Row],[link]]</f>
        <v>https://plotparade.com/gallery_sunrise.html</v>
      </c>
      <c r="C1045" t="str">
        <f>source_data[[#This Row],[article_title]]</f>
        <v>How long are the nights?</v>
      </c>
      <c r="D1045" t="str">
        <f>source_data[[#This Row],[concatenate]]</f>
        <v>site;data-viz;inspiration</v>
      </c>
      <c r="E1045">
        <f>source_data[[#This Row],[tag_count]]</f>
        <v>3</v>
      </c>
      <c r="F1045" t="str" cm="1">
        <f t="array" ref="F1045:H1045">_xlfn.TEXTSPLIT(Table5[[#This Row],[concatenate]],";")</f>
        <v>site</v>
      </c>
      <c r="G1045" t="str">
        <v>data-viz</v>
      </c>
      <c r="H1045" t="str">
        <v>inspiration</v>
      </c>
      <c r="Q1045">
        <f>IF(ISBLANK(F1045),-1,COUNTIF(all_tags[],F1045)-COUNTIF(all_tags[category],F1045))</f>
        <v>1</v>
      </c>
      <c r="R1045">
        <f>IF(ISBLANK(G1045),-1,COUNTIF(all_tags[],G1045)-COUNTIF(all_tags[category],G1045))</f>
        <v>1</v>
      </c>
      <c r="S1045">
        <f>IF(ISBLANK(H1045),-1,COUNTIF(all_tags[],H1045)-COUNTIF(all_tags[category],H1045))</f>
        <v>1</v>
      </c>
      <c r="T1045">
        <f>IF(ISBLANK(I1045),-1,COUNTIF(all_tags[],I1045)-COUNTIF(all_tags[category],I1045))</f>
        <v>-1</v>
      </c>
      <c r="U1045">
        <f>IF(ISBLANK(J1045),-1,COUNTIF(all_tags[],J1045)-COUNTIF(all_tags[category],J1045))</f>
        <v>-1</v>
      </c>
      <c r="V1045">
        <f>IF(ISBLANK(K1045),-1,COUNTIF(all_tags[],K1045)-COUNTIF(all_tags[category],K1045))</f>
        <v>-1</v>
      </c>
      <c r="W1045">
        <f>IF(ISBLANK(L1045),-1,COUNTIF(all_tags[],L1045)-COUNTIF(all_tags[category],L1045))</f>
        <v>-1</v>
      </c>
      <c r="X1045">
        <f>IF(ISBLANK(M1045),-1,COUNTIF(all_tags[],M1045)-COUNTIF(all_tags[category],M1045))</f>
        <v>-1</v>
      </c>
      <c r="Y1045">
        <f>IF(ISBLANK(N1045),-1,COUNTIF(all_tags[],N1045)-COUNTIF(all_tags[category],N1045))</f>
        <v>-1</v>
      </c>
      <c r="Z1045">
        <f>IF(ISBLANK(O1045),-1,COUNTIF(all_tags[],O1045)-COUNTIF(all_tags[category],O1045))</f>
        <v>-1</v>
      </c>
      <c r="AB1045" t="str">
        <f>Table5[[#This Row],[link_id]]</f>
        <v>L02093</v>
      </c>
      <c r="AC1045" s="5" t="str">
        <f>_xlfn.TEXTJOIN("#",TRUE,
IFERROR(VLOOKUP($F1045,all_tags[format],1,FALSE),""),
IFERROR(VLOOKUP($G1045,all_tags[format],1,FALSE),""),
IFERROR(VLOOKUP($H1045,all_tags[format],1,FALSE),""),
IFERROR(VLOOKUP($I1045,all_tags[format],1,FALSE),""),
IFERROR(VLOOKUP($J1045,all_tags[format],1,FALSE),""),
IFERROR(VLOOKUP($K1045,all_tags[format],1,FALSE),""),
IFERROR(VLOOKUP($L1045,all_tags[format],1,FALSE),""),
IFERROR(VLOOKUP($M1045,all_tags[format],1,FALSE),""),
IFERROR(VLOOKUP($N1045,all_tags[format],1,FALSE),""),
IFERROR(VLOOKUP($O1045,all_tags[format],1,FALSE),"")
)</f>
        <v>site</v>
      </c>
      <c r="AD1045" s="5" t="str">
        <f>_xlfn.TEXTJOIN("#",TRUE,
IFERROR(VLOOKUP($F1045,all_tags[type],1,FALSE),""),
IFERROR(VLOOKUP($G1045,all_tags[type],1,FALSE),""),
IFERROR(VLOOKUP($H1045,all_tags[type],1,FALSE),""),
IFERROR(VLOOKUP($I1045,all_tags[type],1,FALSE),""),
IFERROR(VLOOKUP($J1045,all_tags[type],1,FALSE),""),
IFERROR(VLOOKUP($K1045,all_tags[type],1,FALSE),""),
IFERROR(VLOOKUP($L1045,all_tags[type],1,FALSE),""),
IFERROR(VLOOKUP($M1045,all_tags[type],1,FALSE),""),
IFERROR(VLOOKUP($N1045,all_tags[type],1,FALSE),""),
IFERROR(VLOOKUP($O1045,all_tags[type],1,FALSE),"")
)</f>
        <v/>
      </c>
      <c r="AE1045" s="5" t="str">
        <f>_xlfn.TEXTJOIN("#",TRUE,
IFERROR(VLOOKUP($F1045,all_tags[level],1,FALSE),""),
IFERROR(VLOOKUP($G1045,all_tags[level],1,FALSE),""),
IFERROR(VLOOKUP($H1045,all_tags[level],1,FALSE),""),
IFERROR(VLOOKUP($I1045,all_tags[level],1,FALSE),""),
IFERROR(VLOOKUP($J1045,all_tags[level],1,FALSE),""),
IFERROR(VLOOKUP($K1045,all_tags[level],1,FALSE),""),
IFERROR(VLOOKUP($L1045,all_tags[level],1,FALSE),""),
IFERROR(VLOOKUP($M1045,all_tags[level],1,FALSE),""),
IFERROR(VLOOKUP($N1045,all_tags[level],1,FALSE),""),
IFERROR(VLOOKUP($O1045,all_tags[level],1,FALSE),"")
)</f>
        <v/>
      </c>
      <c r="AF1045" s="5" t="str">
        <f>_xlfn.TEXTJOIN("#",TRUE,
IFERROR(VLOOKUP($F1045,all_tags[style],1,FALSE),""),
IFERROR(VLOOKUP($G1045,all_tags[style],1,FALSE),""),
IFERROR(VLOOKUP($H1045,all_tags[style],1,FALSE),""),
IFERROR(VLOOKUP($I1045,all_tags[style],1,FALSE),""),
IFERROR(VLOOKUP($J1045,all_tags[style],1,FALSE),""),
IFERROR(VLOOKUP($K1045,all_tags[style],1,FALSE),""),
IFERROR(VLOOKUP($L1045,all_tags[style],1,FALSE),""),
IFERROR(VLOOKUP($M1045,all_tags[style],1,FALSE),""),
IFERROR(VLOOKUP($N1045,all_tags[style],1,FALSE),""),
IFERROR(VLOOKUP($O1045,all_tags[style],1,FALSE),"")
)</f>
        <v/>
      </c>
      <c r="AG1045" s="5" t="str">
        <f>_xlfn.TEXTJOIN("#",TRUE,
IFERROR(VLOOKUP($F1045,all_tags[theme],1,FALSE),""),
IFERROR(VLOOKUP($G1045,all_tags[theme],1,FALSE),""),
IFERROR(VLOOKUP($H1045,all_tags[theme],1,FALSE),""),
IFERROR(VLOOKUP($I1045,all_tags[theme],1,FALSE),""),
IFERROR(VLOOKUP($J1045,all_tags[theme],1,FALSE),""),
IFERROR(VLOOKUP($K1045,all_tags[theme],1,FALSE),""),
IFERROR(VLOOKUP($L1045,all_tags[theme],1,FALSE),""),
IFERROR(VLOOKUP($M1045,all_tags[theme],1,FALSE),""),
IFERROR(VLOOKUP($N1045,all_tags[theme],1,FALSE),""),
IFERROR(VLOOKUP($O1045,all_tags[theme],1,FALSE),"")
)</f>
        <v>data-viz</v>
      </c>
      <c r="AH1045" s="5" t="str">
        <f>_xlfn.TEXTJOIN("#",TRUE,
IFERROR(VLOOKUP($F1045,all_tags[topic],1,FALSE),""),
IFERROR(VLOOKUP($G1045,all_tags[topic],1,FALSE),""),
IFERROR(VLOOKUP($H1045,all_tags[topic],1,FALSE),""),
IFERROR(VLOOKUP($I1045,all_tags[topic],1,FALSE),""),
IFERROR(VLOOKUP($J1045,all_tags[topic],1,FALSE),""),
IFERROR(VLOOKUP($K1045,all_tags[topic],1,FALSE),""),
IFERROR(VLOOKUP($L1045,all_tags[topic],1,FALSE),""),
IFERROR(VLOOKUP($M1045,all_tags[topic],1,FALSE),""),
IFERROR(VLOOKUP($N1045,all_tags[topic],1,FALSE),""),
IFERROR(VLOOKUP($O1045,all_tags[topic],1,FALSE),"")
)</f>
        <v/>
      </c>
      <c r="AI1045" s="5" t="str">
        <f>_xlfn.TEXTJOIN("#",TRUE,
IFERROR(VLOOKUP($F1045,all_tags[area],1,FALSE),""),
IFERROR(VLOOKUP($G1045,all_tags[area],1,FALSE),""),
IFERROR(VLOOKUP($H1045,all_tags[area],1,FALSE),""),
IFERROR(VLOOKUP($I1045,all_tags[area],1,FALSE),""),
IFERROR(VLOOKUP($J1045,all_tags[area],1,FALSE),""),
IFERROR(VLOOKUP($K1045,all_tags[area],1,FALSE),""),
IFERROR(VLOOKUP($L1045,all_tags[area],1,FALSE),""),
IFERROR(VLOOKUP($M1045,all_tags[area],1,FALSE),""),
IFERROR(VLOOKUP($N1045,all_tags[area],1,FALSE),""),
IFERROR(VLOOKUP($O1045,all_tags[area],1,FALSE),"")
)</f>
        <v/>
      </c>
      <c r="AJ1045" s="5" t="str">
        <f>_xlfn.TEXTJOIN("#",TRUE,
IFERROR(VLOOKUP($F1045,all_tags[technology],1,FALSE),""),
IFERROR(VLOOKUP($G1045,all_tags[technology],1,FALSE),""),
IFERROR(VLOOKUP($H1045,all_tags[technology],1,FALSE),""),
IFERROR(VLOOKUP($I1045,all_tags[technology],1,FALSE),""),
IFERROR(VLOOKUP($J1045,all_tags[technology],1,FALSE),""),
IFERROR(VLOOKUP($K1045,all_tags[technology],1,FALSE),""),
IFERROR(VLOOKUP($L1045,all_tags[technology],1,FALSE),""),
IFERROR(VLOOKUP($M1045,all_tags[technology],1,FALSE),""),
IFERROR(VLOOKUP($N1045,all_tags[technology],1,FALSE),""),
IFERROR(VLOOKUP($O1045,all_tags[technology],1,FALSE),"")
)</f>
        <v/>
      </c>
      <c r="AK1045" s="5" t="str">
        <f>_xlfn.TEXTJOIN("#",TRUE,
IFERROR(VLOOKUP($F1045,all_tags[other],1,FALSE),""),
IFERROR(VLOOKUP($G1045,all_tags[other],1,FALSE),""),
IFERROR(VLOOKUP($H1045,all_tags[other],1,FALSE),""),
IFERROR(VLOOKUP($I1045,all_tags[other],1,FALSE),""),
IFERROR(VLOOKUP($J1045,all_tags[other],1,FALSE),""),
IFERROR(VLOOKUP($K1045,all_tags[other],1,FALSE),""),
IFERROR(VLOOKUP($L1045,all_tags[other],1,FALSE),""),
IFERROR(VLOOKUP($M1045,all_tags[other],1,FALSE),""),
IFERROR(VLOOKUP($N1045,all_tags[other],1,FALSE),""),
IFERROR(VLOOKUP($O1045,all_tags[other],1,FALSE),"")
)</f>
        <v>inspiration</v>
      </c>
      <c r="AL1045" t="str">
        <f t="shared" si="16"/>
        <v>site;data-viz;inspiration</v>
      </c>
    </row>
    <row r="1046" spans="1:38" ht="30" x14ac:dyDescent="0.25">
      <c r="A1046" t="str">
        <f>source_data[[#This Row],[link_id]]</f>
        <v>L02095</v>
      </c>
      <c r="B1046" t="str">
        <f>source_data[[#This Row],[link]]</f>
        <v>https://spectrum.ieee.org/deep-learning-cant-be-trusted</v>
      </c>
      <c r="C1046" t="str">
        <f>source_data[[#This Row],[article_title]]</f>
        <v>Deep Learning Can’t Be Trusted, Brain Modeling Pioneer Says</v>
      </c>
      <c r="D1046" t="str">
        <f>source_data[[#This Row],[concatenate]]</f>
        <v>interview;article;cautionary-tale;pitfall;ml</v>
      </c>
      <c r="E1046">
        <f>source_data[[#This Row],[tag_count]]</f>
        <v>5</v>
      </c>
      <c r="F1046" t="str" cm="1">
        <f t="array" ref="F1046:J1046">_xlfn.TEXTSPLIT(Table5[[#This Row],[concatenate]],";")</f>
        <v>interview</v>
      </c>
      <c r="G1046" t="str">
        <v>article</v>
      </c>
      <c r="H1046" t="str">
        <v>cautionary-tale</v>
      </c>
      <c r="I1046" t="str">
        <v>pitfall</v>
      </c>
      <c r="J1046" t="str">
        <v>ml</v>
      </c>
      <c r="Q1046">
        <f>IF(ISBLANK(F1046),-1,COUNTIF(all_tags[],F1046)-COUNTIF(all_tags[category],F1046))</f>
        <v>1</v>
      </c>
      <c r="R1046">
        <f>IF(ISBLANK(G1046),-1,COUNTIF(all_tags[],G1046)-COUNTIF(all_tags[category],G1046))</f>
        <v>1</v>
      </c>
      <c r="S1046">
        <f>IF(ISBLANK(H1046),-1,COUNTIF(all_tags[],H1046)-COUNTIF(all_tags[category],H1046))</f>
        <v>1</v>
      </c>
      <c r="T1046">
        <f>IF(ISBLANK(I1046),-1,COUNTIF(all_tags[],I1046)-COUNTIF(all_tags[category],I1046))</f>
        <v>1</v>
      </c>
      <c r="U1046">
        <f>IF(ISBLANK(J1046),-1,COUNTIF(all_tags[],J1046)-COUNTIF(all_tags[category],J1046))</f>
        <v>1</v>
      </c>
      <c r="V1046">
        <f>IF(ISBLANK(K1046),-1,COUNTIF(all_tags[],K1046)-COUNTIF(all_tags[category],K1046))</f>
        <v>-1</v>
      </c>
      <c r="W1046">
        <f>IF(ISBLANK(L1046),-1,COUNTIF(all_tags[],L1046)-COUNTIF(all_tags[category],L1046))</f>
        <v>-1</v>
      </c>
      <c r="X1046">
        <f>IF(ISBLANK(M1046),-1,COUNTIF(all_tags[],M1046)-COUNTIF(all_tags[category],M1046))</f>
        <v>-1</v>
      </c>
      <c r="Y1046">
        <f>IF(ISBLANK(N1046),-1,COUNTIF(all_tags[],N1046)-COUNTIF(all_tags[category],N1046))</f>
        <v>-1</v>
      </c>
      <c r="Z1046">
        <f>IF(ISBLANK(O1046),-1,COUNTIF(all_tags[],O1046)-COUNTIF(all_tags[category],O1046))</f>
        <v>-1</v>
      </c>
      <c r="AB1046" t="str">
        <f>Table5[[#This Row],[link_id]]</f>
        <v>L02095</v>
      </c>
      <c r="AC1046" s="5" t="str">
        <f>_xlfn.TEXTJOIN("#",TRUE,
IFERROR(VLOOKUP($F1046,all_tags[format],1,FALSE),""),
IFERROR(VLOOKUP($G1046,all_tags[format],1,FALSE),""),
IFERROR(VLOOKUP($H1046,all_tags[format],1,FALSE),""),
IFERROR(VLOOKUP($I1046,all_tags[format],1,FALSE),""),
IFERROR(VLOOKUP($J1046,all_tags[format],1,FALSE),""),
IFERROR(VLOOKUP($K1046,all_tags[format],1,FALSE),""),
IFERROR(VLOOKUP($L1046,all_tags[format],1,FALSE),""),
IFERROR(VLOOKUP($M1046,all_tags[format],1,FALSE),""),
IFERROR(VLOOKUP($N1046,all_tags[format],1,FALSE),""),
IFERROR(VLOOKUP($O1046,all_tags[format],1,FALSE),"")
)</f>
        <v>interview#article</v>
      </c>
      <c r="AD1046" s="5" t="str">
        <f>_xlfn.TEXTJOIN("#",TRUE,
IFERROR(VLOOKUP($F1046,all_tags[type],1,FALSE),""),
IFERROR(VLOOKUP($G1046,all_tags[type],1,FALSE),""),
IFERROR(VLOOKUP($H1046,all_tags[type],1,FALSE),""),
IFERROR(VLOOKUP($I1046,all_tags[type],1,FALSE),""),
IFERROR(VLOOKUP($J1046,all_tags[type],1,FALSE),""),
IFERROR(VLOOKUP($K1046,all_tags[type],1,FALSE),""),
IFERROR(VLOOKUP($L1046,all_tags[type],1,FALSE),""),
IFERROR(VLOOKUP($M1046,all_tags[type],1,FALSE),""),
IFERROR(VLOOKUP($N1046,all_tags[type],1,FALSE),""),
IFERROR(VLOOKUP($O1046,all_tags[type],1,FALSE),"")
)</f>
        <v/>
      </c>
      <c r="AE1046" s="5" t="str">
        <f>_xlfn.TEXTJOIN("#",TRUE,
IFERROR(VLOOKUP($F1046,all_tags[level],1,FALSE),""),
IFERROR(VLOOKUP($G1046,all_tags[level],1,FALSE),""),
IFERROR(VLOOKUP($H1046,all_tags[level],1,FALSE),""),
IFERROR(VLOOKUP($I1046,all_tags[level],1,FALSE),""),
IFERROR(VLOOKUP($J1046,all_tags[level],1,FALSE),""),
IFERROR(VLOOKUP($K1046,all_tags[level],1,FALSE),""),
IFERROR(VLOOKUP($L1046,all_tags[level],1,FALSE),""),
IFERROR(VLOOKUP($M1046,all_tags[level],1,FALSE),""),
IFERROR(VLOOKUP($N1046,all_tags[level],1,FALSE),""),
IFERROR(VLOOKUP($O1046,all_tags[level],1,FALSE),"")
)</f>
        <v/>
      </c>
      <c r="AF1046" s="5" t="str">
        <f>_xlfn.TEXTJOIN("#",TRUE,
IFERROR(VLOOKUP($F1046,all_tags[style],1,FALSE),""),
IFERROR(VLOOKUP($G1046,all_tags[style],1,FALSE),""),
IFERROR(VLOOKUP($H1046,all_tags[style],1,FALSE),""),
IFERROR(VLOOKUP($I1046,all_tags[style],1,FALSE),""),
IFERROR(VLOOKUP($J1046,all_tags[style],1,FALSE),""),
IFERROR(VLOOKUP($K1046,all_tags[style],1,FALSE),""),
IFERROR(VLOOKUP($L1046,all_tags[style],1,FALSE),""),
IFERROR(VLOOKUP($M1046,all_tags[style],1,FALSE),""),
IFERROR(VLOOKUP($N1046,all_tags[style],1,FALSE),""),
IFERROR(VLOOKUP($O1046,all_tags[style],1,FALSE),"")
)</f>
        <v>cautionary-tale</v>
      </c>
      <c r="AG1046" s="5" t="str">
        <f>_xlfn.TEXTJOIN("#",TRUE,
IFERROR(VLOOKUP($F1046,all_tags[theme],1,FALSE),""),
IFERROR(VLOOKUP($G1046,all_tags[theme],1,FALSE),""),
IFERROR(VLOOKUP($H1046,all_tags[theme],1,FALSE),""),
IFERROR(VLOOKUP($I1046,all_tags[theme],1,FALSE),""),
IFERROR(VLOOKUP($J1046,all_tags[theme],1,FALSE),""),
IFERROR(VLOOKUP($K1046,all_tags[theme],1,FALSE),""),
IFERROR(VLOOKUP($L1046,all_tags[theme],1,FALSE),""),
IFERROR(VLOOKUP($M1046,all_tags[theme],1,FALSE),""),
IFERROR(VLOOKUP($N1046,all_tags[theme],1,FALSE),""),
IFERROR(VLOOKUP($O1046,all_tags[theme],1,FALSE),"")
)</f>
        <v>pitfall</v>
      </c>
      <c r="AH1046" s="5" t="str">
        <f>_xlfn.TEXTJOIN("#",TRUE,
IFERROR(VLOOKUP($F1046,all_tags[topic],1,FALSE),""),
IFERROR(VLOOKUP($G1046,all_tags[topic],1,FALSE),""),
IFERROR(VLOOKUP($H1046,all_tags[topic],1,FALSE),""),
IFERROR(VLOOKUP($I1046,all_tags[topic],1,FALSE),""),
IFERROR(VLOOKUP($J1046,all_tags[topic],1,FALSE),""),
IFERROR(VLOOKUP($K1046,all_tags[topic],1,FALSE),""),
IFERROR(VLOOKUP($L1046,all_tags[topic],1,FALSE),""),
IFERROR(VLOOKUP($M1046,all_tags[topic],1,FALSE),""),
IFERROR(VLOOKUP($N1046,all_tags[topic],1,FALSE),""),
IFERROR(VLOOKUP($O1046,all_tags[topic],1,FALSE),"")
)</f>
        <v/>
      </c>
      <c r="AI1046" s="5" t="str">
        <f>_xlfn.TEXTJOIN("#",TRUE,
IFERROR(VLOOKUP($F1046,all_tags[area],1,FALSE),""),
IFERROR(VLOOKUP($G1046,all_tags[area],1,FALSE),""),
IFERROR(VLOOKUP($H1046,all_tags[area],1,FALSE),""),
IFERROR(VLOOKUP($I1046,all_tags[area],1,FALSE),""),
IFERROR(VLOOKUP($J1046,all_tags[area],1,FALSE),""),
IFERROR(VLOOKUP($K1046,all_tags[area],1,FALSE),""),
IFERROR(VLOOKUP($L1046,all_tags[area],1,FALSE),""),
IFERROR(VLOOKUP($M1046,all_tags[area],1,FALSE),""),
IFERROR(VLOOKUP($N1046,all_tags[area],1,FALSE),""),
IFERROR(VLOOKUP($O1046,all_tags[area],1,FALSE),"")
)</f>
        <v>ml</v>
      </c>
      <c r="AJ1046" s="5" t="str">
        <f>_xlfn.TEXTJOIN("#",TRUE,
IFERROR(VLOOKUP($F1046,all_tags[technology],1,FALSE),""),
IFERROR(VLOOKUP($G1046,all_tags[technology],1,FALSE),""),
IFERROR(VLOOKUP($H1046,all_tags[technology],1,FALSE),""),
IFERROR(VLOOKUP($I1046,all_tags[technology],1,FALSE),""),
IFERROR(VLOOKUP($J1046,all_tags[technology],1,FALSE),""),
IFERROR(VLOOKUP($K1046,all_tags[technology],1,FALSE),""),
IFERROR(VLOOKUP($L1046,all_tags[technology],1,FALSE),""),
IFERROR(VLOOKUP($M1046,all_tags[technology],1,FALSE),""),
IFERROR(VLOOKUP($N1046,all_tags[technology],1,FALSE),""),
IFERROR(VLOOKUP($O1046,all_tags[technology],1,FALSE),"")
)</f>
        <v/>
      </c>
      <c r="AK1046" s="5" t="str">
        <f>_xlfn.TEXTJOIN("#",TRUE,
IFERROR(VLOOKUP($F1046,all_tags[other],1,FALSE),""),
IFERROR(VLOOKUP($G1046,all_tags[other],1,FALSE),""),
IFERROR(VLOOKUP($H1046,all_tags[other],1,FALSE),""),
IFERROR(VLOOKUP($I1046,all_tags[other],1,FALSE),""),
IFERROR(VLOOKUP($J1046,all_tags[other],1,FALSE),""),
IFERROR(VLOOKUP($K1046,all_tags[other],1,FALSE),""),
IFERROR(VLOOKUP($L1046,all_tags[other],1,FALSE),""),
IFERROR(VLOOKUP($M1046,all_tags[other],1,FALSE),""),
IFERROR(VLOOKUP($N1046,all_tags[other],1,FALSE),""),
IFERROR(VLOOKUP($O1046,all_tags[other],1,FALSE),"")
)</f>
        <v/>
      </c>
      <c r="AL1046" t="str">
        <f t="shared" si="16"/>
        <v>interview;article;cautionary-tale;pitfall;ml</v>
      </c>
    </row>
    <row r="1047" spans="1:38" x14ac:dyDescent="0.25">
      <c r="A1047" t="str">
        <f>source_data[[#This Row],[link_id]]</f>
        <v>L02096</v>
      </c>
      <c r="B1047" t="str">
        <f>source_data[[#This Row],[link]]</f>
        <v>https://bostonreview.net/articles/rachel-thomas-medicines-machine-learning-problem/</v>
      </c>
      <c r="C1047" t="str">
        <f>source_data[[#This Row],[article_title]]</f>
        <v>Medicine’s Machine Learning Problem</v>
      </c>
      <c r="D1047" t="str">
        <f>source_data[[#This Row],[concatenate]]</f>
        <v>article;cautionary-tale;health;ml</v>
      </c>
      <c r="E1047">
        <f>source_data[[#This Row],[tag_count]]</f>
        <v>5</v>
      </c>
      <c r="F1047" t="str" cm="1">
        <f t="array" ref="F1047:I1047">_xlfn.TEXTSPLIT(Table5[[#This Row],[concatenate]],";")</f>
        <v>article</v>
      </c>
      <c r="G1047" t="str">
        <v>cautionary-tale</v>
      </c>
      <c r="H1047" t="str">
        <v>health</v>
      </c>
      <c r="I1047" t="str">
        <v>ml</v>
      </c>
      <c r="Q1047">
        <f>IF(ISBLANK(F1047),-1,COUNTIF(all_tags[],F1047)-COUNTIF(all_tags[category],F1047))</f>
        <v>1</v>
      </c>
      <c r="R1047">
        <f>IF(ISBLANK(G1047),-1,COUNTIF(all_tags[],G1047)-COUNTIF(all_tags[category],G1047))</f>
        <v>1</v>
      </c>
      <c r="S1047">
        <f>IF(ISBLANK(H1047),-1,COUNTIF(all_tags[],H1047)-COUNTIF(all_tags[category],H1047))</f>
        <v>1</v>
      </c>
      <c r="T1047">
        <f>IF(ISBLANK(I1047),-1,COUNTIF(all_tags[],I1047)-COUNTIF(all_tags[category],I1047))</f>
        <v>1</v>
      </c>
      <c r="U1047">
        <f>IF(ISBLANK(J1047),-1,COUNTIF(all_tags[],J1047)-COUNTIF(all_tags[category],J1047))</f>
        <v>-1</v>
      </c>
      <c r="V1047">
        <f>IF(ISBLANK(K1047),-1,COUNTIF(all_tags[],K1047)-COUNTIF(all_tags[category],K1047))</f>
        <v>-1</v>
      </c>
      <c r="W1047">
        <f>IF(ISBLANK(L1047),-1,COUNTIF(all_tags[],L1047)-COUNTIF(all_tags[category],L1047))</f>
        <v>-1</v>
      </c>
      <c r="X1047">
        <f>IF(ISBLANK(M1047),-1,COUNTIF(all_tags[],M1047)-COUNTIF(all_tags[category],M1047))</f>
        <v>-1</v>
      </c>
      <c r="Y1047">
        <f>IF(ISBLANK(N1047),-1,COUNTIF(all_tags[],N1047)-COUNTIF(all_tags[category],N1047))</f>
        <v>-1</v>
      </c>
      <c r="Z1047">
        <f>IF(ISBLANK(O1047),-1,COUNTIF(all_tags[],O1047)-COUNTIF(all_tags[category],O1047))</f>
        <v>-1</v>
      </c>
      <c r="AB1047" t="str">
        <f>Table5[[#This Row],[link_id]]</f>
        <v>L02096</v>
      </c>
      <c r="AC1047" s="5" t="str">
        <f>_xlfn.TEXTJOIN("#",TRUE,
IFERROR(VLOOKUP($F1047,all_tags[format],1,FALSE),""),
IFERROR(VLOOKUP($G1047,all_tags[format],1,FALSE),""),
IFERROR(VLOOKUP($H1047,all_tags[format],1,FALSE),""),
IFERROR(VLOOKUP($I1047,all_tags[format],1,FALSE),""),
IFERROR(VLOOKUP($J1047,all_tags[format],1,FALSE),""),
IFERROR(VLOOKUP($K1047,all_tags[format],1,FALSE),""),
IFERROR(VLOOKUP($L1047,all_tags[format],1,FALSE),""),
IFERROR(VLOOKUP($M1047,all_tags[format],1,FALSE),""),
IFERROR(VLOOKUP($N1047,all_tags[format],1,FALSE),""),
IFERROR(VLOOKUP($O1047,all_tags[format],1,FALSE),"")
)</f>
        <v>article</v>
      </c>
      <c r="AD1047" s="5" t="str">
        <f>_xlfn.TEXTJOIN("#",TRUE,
IFERROR(VLOOKUP($F1047,all_tags[type],1,FALSE),""),
IFERROR(VLOOKUP($G1047,all_tags[type],1,FALSE),""),
IFERROR(VLOOKUP($H1047,all_tags[type],1,FALSE),""),
IFERROR(VLOOKUP($I1047,all_tags[type],1,FALSE),""),
IFERROR(VLOOKUP($J1047,all_tags[type],1,FALSE),""),
IFERROR(VLOOKUP($K1047,all_tags[type],1,FALSE),""),
IFERROR(VLOOKUP($L1047,all_tags[type],1,FALSE),""),
IFERROR(VLOOKUP($M1047,all_tags[type],1,FALSE),""),
IFERROR(VLOOKUP($N1047,all_tags[type],1,FALSE),""),
IFERROR(VLOOKUP($O1047,all_tags[type],1,FALSE),"")
)</f>
        <v/>
      </c>
      <c r="AE1047" s="5" t="str">
        <f>_xlfn.TEXTJOIN("#",TRUE,
IFERROR(VLOOKUP($F1047,all_tags[level],1,FALSE),""),
IFERROR(VLOOKUP($G1047,all_tags[level],1,FALSE),""),
IFERROR(VLOOKUP($H1047,all_tags[level],1,FALSE),""),
IFERROR(VLOOKUP($I1047,all_tags[level],1,FALSE),""),
IFERROR(VLOOKUP($J1047,all_tags[level],1,FALSE),""),
IFERROR(VLOOKUP($K1047,all_tags[level],1,FALSE),""),
IFERROR(VLOOKUP($L1047,all_tags[level],1,FALSE),""),
IFERROR(VLOOKUP($M1047,all_tags[level],1,FALSE),""),
IFERROR(VLOOKUP($N1047,all_tags[level],1,FALSE),""),
IFERROR(VLOOKUP($O1047,all_tags[level],1,FALSE),"")
)</f>
        <v/>
      </c>
      <c r="AF1047" s="5" t="str">
        <f>_xlfn.TEXTJOIN("#",TRUE,
IFERROR(VLOOKUP($F1047,all_tags[style],1,FALSE),""),
IFERROR(VLOOKUP($G1047,all_tags[style],1,FALSE),""),
IFERROR(VLOOKUP($H1047,all_tags[style],1,FALSE),""),
IFERROR(VLOOKUP($I1047,all_tags[style],1,FALSE),""),
IFERROR(VLOOKUP($J1047,all_tags[style],1,FALSE),""),
IFERROR(VLOOKUP($K1047,all_tags[style],1,FALSE),""),
IFERROR(VLOOKUP($L1047,all_tags[style],1,FALSE),""),
IFERROR(VLOOKUP($M1047,all_tags[style],1,FALSE),""),
IFERROR(VLOOKUP($N1047,all_tags[style],1,FALSE),""),
IFERROR(VLOOKUP($O1047,all_tags[style],1,FALSE),"")
)</f>
        <v>cautionary-tale</v>
      </c>
      <c r="AG1047" s="5" t="str">
        <f>_xlfn.TEXTJOIN("#",TRUE,
IFERROR(VLOOKUP($F1047,all_tags[theme],1,FALSE),""),
IFERROR(VLOOKUP($G1047,all_tags[theme],1,FALSE),""),
IFERROR(VLOOKUP($H1047,all_tags[theme],1,FALSE),""),
IFERROR(VLOOKUP($I1047,all_tags[theme],1,FALSE),""),
IFERROR(VLOOKUP($J1047,all_tags[theme],1,FALSE),""),
IFERROR(VLOOKUP($K1047,all_tags[theme],1,FALSE),""),
IFERROR(VLOOKUP($L1047,all_tags[theme],1,FALSE),""),
IFERROR(VLOOKUP($M1047,all_tags[theme],1,FALSE),""),
IFERROR(VLOOKUP($N1047,all_tags[theme],1,FALSE),""),
IFERROR(VLOOKUP($O1047,all_tags[theme],1,FALSE),"")
)</f>
        <v/>
      </c>
      <c r="AH1047" s="5" t="str">
        <f>_xlfn.TEXTJOIN("#",TRUE,
IFERROR(VLOOKUP($F1047,all_tags[topic],1,FALSE),""),
IFERROR(VLOOKUP($G1047,all_tags[topic],1,FALSE),""),
IFERROR(VLOOKUP($H1047,all_tags[topic],1,FALSE),""),
IFERROR(VLOOKUP($I1047,all_tags[topic],1,FALSE),""),
IFERROR(VLOOKUP($J1047,all_tags[topic],1,FALSE),""),
IFERROR(VLOOKUP($K1047,all_tags[topic],1,FALSE),""),
IFERROR(VLOOKUP($L1047,all_tags[topic],1,FALSE),""),
IFERROR(VLOOKUP($M1047,all_tags[topic],1,FALSE),""),
IFERROR(VLOOKUP($N1047,all_tags[topic],1,FALSE),""),
IFERROR(VLOOKUP($O1047,all_tags[topic],1,FALSE),"")
)</f>
        <v>health</v>
      </c>
      <c r="AI1047" s="5" t="str">
        <f>_xlfn.TEXTJOIN("#",TRUE,
IFERROR(VLOOKUP($F1047,all_tags[area],1,FALSE),""),
IFERROR(VLOOKUP($G1047,all_tags[area],1,FALSE),""),
IFERROR(VLOOKUP($H1047,all_tags[area],1,FALSE),""),
IFERROR(VLOOKUP($I1047,all_tags[area],1,FALSE),""),
IFERROR(VLOOKUP($J1047,all_tags[area],1,FALSE),""),
IFERROR(VLOOKUP($K1047,all_tags[area],1,FALSE),""),
IFERROR(VLOOKUP($L1047,all_tags[area],1,FALSE),""),
IFERROR(VLOOKUP($M1047,all_tags[area],1,FALSE),""),
IFERROR(VLOOKUP($N1047,all_tags[area],1,FALSE),""),
IFERROR(VLOOKUP($O1047,all_tags[area],1,FALSE),"")
)</f>
        <v>ml</v>
      </c>
      <c r="AJ1047" s="5" t="str">
        <f>_xlfn.TEXTJOIN("#",TRUE,
IFERROR(VLOOKUP($F1047,all_tags[technology],1,FALSE),""),
IFERROR(VLOOKUP($G1047,all_tags[technology],1,FALSE),""),
IFERROR(VLOOKUP($H1047,all_tags[technology],1,FALSE),""),
IFERROR(VLOOKUP($I1047,all_tags[technology],1,FALSE),""),
IFERROR(VLOOKUP($J1047,all_tags[technology],1,FALSE),""),
IFERROR(VLOOKUP($K1047,all_tags[technology],1,FALSE),""),
IFERROR(VLOOKUP($L1047,all_tags[technology],1,FALSE),""),
IFERROR(VLOOKUP($M1047,all_tags[technology],1,FALSE),""),
IFERROR(VLOOKUP($N1047,all_tags[technology],1,FALSE),""),
IFERROR(VLOOKUP($O1047,all_tags[technology],1,FALSE),"")
)</f>
        <v/>
      </c>
      <c r="AK1047" s="5" t="str">
        <f>_xlfn.TEXTJOIN("#",TRUE,
IFERROR(VLOOKUP($F1047,all_tags[other],1,FALSE),""),
IFERROR(VLOOKUP($G1047,all_tags[other],1,FALSE),""),
IFERROR(VLOOKUP($H1047,all_tags[other],1,FALSE),""),
IFERROR(VLOOKUP($I1047,all_tags[other],1,FALSE),""),
IFERROR(VLOOKUP($J1047,all_tags[other],1,FALSE),""),
IFERROR(VLOOKUP($K1047,all_tags[other],1,FALSE),""),
IFERROR(VLOOKUP($L1047,all_tags[other],1,FALSE),""),
IFERROR(VLOOKUP($M1047,all_tags[other],1,FALSE),""),
IFERROR(VLOOKUP($N1047,all_tags[other],1,FALSE),""),
IFERROR(VLOOKUP($O1047,all_tags[other],1,FALSE),"")
)</f>
        <v/>
      </c>
      <c r="AL1047" t="str">
        <f t="shared" si="16"/>
        <v>article;cautionary-tale;health;ml</v>
      </c>
    </row>
    <row r="1048" spans="1:38" x14ac:dyDescent="0.25">
      <c r="A1048" t="str">
        <f>source_data[[#This Row],[link_id]]</f>
        <v>L02098</v>
      </c>
      <c r="B1048" t="str">
        <f>source_data[[#This Row],[link]]</f>
        <v>https://twitter.com/imArun100/status/1451360138997108740/photo/1</v>
      </c>
      <c r="C1048" t="str">
        <f>source_data[[#This Row],[article_title]]</f>
        <v>#Python #NumPy basics cheat sheet</v>
      </c>
      <c r="D1048" t="str">
        <f>source_data[[#This Row],[concatenate]]</f>
        <v>cheatsheet;tool;technology;python</v>
      </c>
      <c r="E1048">
        <f>source_data[[#This Row],[tag_count]]</f>
        <v>4</v>
      </c>
      <c r="F1048" t="str" cm="1">
        <f t="array" ref="F1048:I1048">_xlfn.TEXTSPLIT(Table5[[#This Row],[concatenate]],";")</f>
        <v>cheatsheet</v>
      </c>
      <c r="G1048" t="str">
        <v>tool</v>
      </c>
      <c r="H1048" t="str">
        <v>technology</v>
      </c>
      <c r="I1048" t="str">
        <v>python</v>
      </c>
      <c r="Q1048">
        <f>IF(ISBLANK(F1048),-1,COUNTIF(all_tags[],F1048)-COUNTIF(all_tags[category],F1048))</f>
        <v>1</v>
      </c>
      <c r="R1048">
        <f>IF(ISBLANK(G1048),-1,COUNTIF(all_tags[],G1048)-COUNTIF(all_tags[category],G1048))</f>
        <v>1</v>
      </c>
      <c r="S1048">
        <f>IF(ISBLANK(H1048),-1,COUNTIF(all_tags[],H1048)-COUNTIF(all_tags[category],H1048))</f>
        <v>1</v>
      </c>
      <c r="T1048">
        <f>IF(ISBLANK(I1048),-1,COUNTIF(all_tags[],I1048)-COUNTIF(all_tags[category],I1048))</f>
        <v>1</v>
      </c>
      <c r="U1048">
        <f>IF(ISBLANK(J1048),-1,COUNTIF(all_tags[],J1048)-COUNTIF(all_tags[category],J1048))</f>
        <v>-1</v>
      </c>
      <c r="V1048">
        <f>IF(ISBLANK(K1048),-1,COUNTIF(all_tags[],K1048)-COUNTIF(all_tags[category],K1048))</f>
        <v>-1</v>
      </c>
      <c r="W1048">
        <f>IF(ISBLANK(L1048),-1,COUNTIF(all_tags[],L1048)-COUNTIF(all_tags[category],L1048))</f>
        <v>-1</v>
      </c>
      <c r="X1048">
        <f>IF(ISBLANK(M1048),-1,COUNTIF(all_tags[],M1048)-COUNTIF(all_tags[category],M1048))</f>
        <v>-1</v>
      </c>
      <c r="Y1048">
        <f>IF(ISBLANK(N1048),-1,COUNTIF(all_tags[],N1048)-COUNTIF(all_tags[category],N1048))</f>
        <v>-1</v>
      </c>
      <c r="Z1048">
        <f>IF(ISBLANK(O1048),-1,COUNTIF(all_tags[],O1048)-COUNTIF(all_tags[category],O1048))</f>
        <v>-1</v>
      </c>
      <c r="AB1048" t="str">
        <f>Table5[[#This Row],[link_id]]</f>
        <v>L02098</v>
      </c>
      <c r="AC1048" s="5" t="str">
        <f>_xlfn.TEXTJOIN("#",TRUE,
IFERROR(VLOOKUP($F1048,all_tags[format],1,FALSE),""),
IFERROR(VLOOKUP($G1048,all_tags[format],1,FALSE),""),
IFERROR(VLOOKUP($H1048,all_tags[format],1,FALSE),""),
IFERROR(VLOOKUP($I1048,all_tags[format],1,FALSE),""),
IFERROR(VLOOKUP($J1048,all_tags[format],1,FALSE),""),
IFERROR(VLOOKUP($K1048,all_tags[format],1,FALSE),""),
IFERROR(VLOOKUP($L1048,all_tags[format],1,FALSE),""),
IFERROR(VLOOKUP($M1048,all_tags[format],1,FALSE),""),
IFERROR(VLOOKUP($N1048,all_tags[format],1,FALSE),""),
IFERROR(VLOOKUP($O1048,all_tags[format],1,FALSE),"")
)</f>
        <v/>
      </c>
      <c r="AD1048" s="5" t="str">
        <f>_xlfn.TEXTJOIN("#",TRUE,
IFERROR(VLOOKUP($F1048,all_tags[type],1,FALSE),""),
IFERROR(VLOOKUP($G1048,all_tags[type],1,FALSE),""),
IFERROR(VLOOKUP($H1048,all_tags[type],1,FALSE),""),
IFERROR(VLOOKUP($I1048,all_tags[type],1,FALSE),""),
IFERROR(VLOOKUP($J1048,all_tags[type],1,FALSE),""),
IFERROR(VLOOKUP($K1048,all_tags[type],1,FALSE),""),
IFERROR(VLOOKUP($L1048,all_tags[type],1,FALSE),""),
IFERROR(VLOOKUP($M1048,all_tags[type],1,FALSE),""),
IFERROR(VLOOKUP($N1048,all_tags[type],1,FALSE),""),
IFERROR(VLOOKUP($O1048,all_tags[type],1,FALSE),"")
)</f>
        <v>cheatsheet</v>
      </c>
      <c r="AE1048" s="5" t="str">
        <f>_xlfn.TEXTJOIN("#",TRUE,
IFERROR(VLOOKUP($F1048,all_tags[level],1,FALSE),""),
IFERROR(VLOOKUP($G1048,all_tags[level],1,FALSE),""),
IFERROR(VLOOKUP($H1048,all_tags[level],1,FALSE),""),
IFERROR(VLOOKUP($I1048,all_tags[level],1,FALSE),""),
IFERROR(VLOOKUP($J1048,all_tags[level],1,FALSE),""),
IFERROR(VLOOKUP($K1048,all_tags[level],1,FALSE),""),
IFERROR(VLOOKUP($L1048,all_tags[level],1,FALSE),""),
IFERROR(VLOOKUP($M1048,all_tags[level],1,FALSE),""),
IFERROR(VLOOKUP($N1048,all_tags[level],1,FALSE),""),
IFERROR(VLOOKUP($O1048,all_tags[level],1,FALSE),"")
)</f>
        <v/>
      </c>
      <c r="AF1048" s="5" t="str">
        <f>_xlfn.TEXTJOIN("#",TRUE,
IFERROR(VLOOKUP($F1048,all_tags[style],1,FALSE),""),
IFERROR(VLOOKUP($G1048,all_tags[style],1,FALSE),""),
IFERROR(VLOOKUP($H1048,all_tags[style],1,FALSE),""),
IFERROR(VLOOKUP($I1048,all_tags[style],1,FALSE),""),
IFERROR(VLOOKUP($J1048,all_tags[style],1,FALSE),""),
IFERROR(VLOOKUP($K1048,all_tags[style],1,FALSE),""),
IFERROR(VLOOKUP($L1048,all_tags[style],1,FALSE),""),
IFERROR(VLOOKUP($M1048,all_tags[style],1,FALSE),""),
IFERROR(VLOOKUP($N1048,all_tags[style],1,FALSE),""),
IFERROR(VLOOKUP($O1048,all_tags[style],1,FALSE),"")
)</f>
        <v/>
      </c>
      <c r="AG1048" s="5" t="str">
        <f>_xlfn.TEXTJOIN("#",TRUE,
IFERROR(VLOOKUP($F1048,all_tags[theme],1,FALSE),""),
IFERROR(VLOOKUP($G1048,all_tags[theme],1,FALSE),""),
IFERROR(VLOOKUP($H1048,all_tags[theme],1,FALSE),""),
IFERROR(VLOOKUP($I1048,all_tags[theme],1,FALSE),""),
IFERROR(VLOOKUP($J1048,all_tags[theme],1,FALSE),""),
IFERROR(VLOOKUP($K1048,all_tags[theme],1,FALSE),""),
IFERROR(VLOOKUP($L1048,all_tags[theme],1,FALSE),""),
IFERROR(VLOOKUP($M1048,all_tags[theme],1,FALSE),""),
IFERROR(VLOOKUP($N1048,all_tags[theme],1,FALSE),""),
IFERROR(VLOOKUP($O1048,all_tags[theme],1,FALSE),"")
)</f>
        <v/>
      </c>
      <c r="AH1048" s="5" t="str">
        <f>_xlfn.TEXTJOIN("#",TRUE,
IFERROR(VLOOKUP($F1048,all_tags[topic],1,FALSE),""),
IFERROR(VLOOKUP($G1048,all_tags[topic],1,FALSE),""),
IFERROR(VLOOKUP($H1048,all_tags[topic],1,FALSE),""),
IFERROR(VLOOKUP($I1048,all_tags[topic],1,FALSE),""),
IFERROR(VLOOKUP($J1048,all_tags[topic],1,FALSE),""),
IFERROR(VLOOKUP($K1048,all_tags[topic],1,FALSE),""),
IFERROR(VLOOKUP($L1048,all_tags[topic],1,FALSE),""),
IFERROR(VLOOKUP($M1048,all_tags[topic],1,FALSE),""),
IFERROR(VLOOKUP($N1048,all_tags[topic],1,FALSE),""),
IFERROR(VLOOKUP($O1048,all_tags[topic],1,FALSE),"")
)</f>
        <v>tool#technology</v>
      </c>
      <c r="AI1048" s="5" t="str">
        <f>_xlfn.TEXTJOIN("#",TRUE,
IFERROR(VLOOKUP($F1048,all_tags[area],1,FALSE),""),
IFERROR(VLOOKUP($G1048,all_tags[area],1,FALSE),""),
IFERROR(VLOOKUP($H1048,all_tags[area],1,FALSE),""),
IFERROR(VLOOKUP($I1048,all_tags[area],1,FALSE),""),
IFERROR(VLOOKUP($J1048,all_tags[area],1,FALSE),""),
IFERROR(VLOOKUP($K1048,all_tags[area],1,FALSE),""),
IFERROR(VLOOKUP($L1048,all_tags[area],1,FALSE),""),
IFERROR(VLOOKUP($M1048,all_tags[area],1,FALSE),""),
IFERROR(VLOOKUP($N1048,all_tags[area],1,FALSE),""),
IFERROR(VLOOKUP($O1048,all_tags[area],1,FALSE),"")
)</f>
        <v/>
      </c>
      <c r="AJ1048" s="5" t="str">
        <f>_xlfn.TEXTJOIN("#",TRUE,
IFERROR(VLOOKUP($F1048,all_tags[technology],1,FALSE),""),
IFERROR(VLOOKUP($G1048,all_tags[technology],1,FALSE),""),
IFERROR(VLOOKUP($H1048,all_tags[technology],1,FALSE),""),
IFERROR(VLOOKUP($I1048,all_tags[technology],1,FALSE),""),
IFERROR(VLOOKUP($J1048,all_tags[technology],1,FALSE),""),
IFERROR(VLOOKUP($K1048,all_tags[technology],1,FALSE),""),
IFERROR(VLOOKUP($L1048,all_tags[technology],1,FALSE),""),
IFERROR(VLOOKUP($M1048,all_tags[technology],1,FALSE),""),
IFERROR(VLOOKUP($N1048,all_tags[technology],1,FALSE),""),
IFERROR(VLOOKUP($O1048,all_tags[technology],1,FALSE),"")
)</f>
        <v>python</v>
      </c>
      <c r="AK1048" s="5" t="str">
        <f>_xlfn.TEXTJOIN("#",TRUE,
IFERROR(VLOOKUP($F1048,all_tags[other],1,FALSE),""),
IFERROR(VLOOKUP($G1048,all_tags[other],1,FALSE),""),
IFERROR(VLOOKUP($H1048,all_tags[other],1,FALSE),""),
IFERROR(VLOOKUP($I1048,all_tags[other],1,FALSE),""),
IFERROR(VLOOKUP($J1048,all_tags[other],1,FALSE),""),
IFERROR(VLOOKUP($K1048,all_tags[other],1,FALSE),""),
IFERROR(VLOOKUP($L1048,all_tags[other],1,FALSE),""),
IFERROR(VLOOKUP($M1048,all_tags[other],1,FALSE),""),
IFERROR(VLOOKUP($N1048,all_tags[other],1,FALSE),""),
IFERROR(VLOOKUP($O1048,all_tags[other],1,FALSE),"")
)</f>
        <v/>
      </c>
      <c r="AL1048" t="str">
        <f t="shared" si="16"/>
        <v>cheatsheet;tool;technology;python</v>
      </c>
    </row>
    <row r="1049" spans="1:38" x14ac:dyDescent="0.25">
      <c r="A1049" t="str">
        <f>source_data[[#This Row],[link_id]]</f>
        <v>L02101</v>
      </c>
      <c r="B1049" t="str">
        <f>source_data[[#This Row],[link]]</f>
        <v>https://www.gov.uk/government/publications/composition-of-foods-integrated-dataset-cofid</v>
      </c>
      <c r="C1049" t="str">
        <f>source_data[[#This Row],[article_title]]</f>
        <v>Composition of foods integrated dataset (CoFID)</v>
      </c>
      <c r="D1049" t="str">
        <f>source_data[[#This Row],[concatenate]]</f>
        <v>dataset;inspiration;open-data</v>
      </c>
      <c r="E1049">
        <f>source_data[[#This Row],[tag_count]]</f>
        <v>4</v>
      </c>
      <c r="F1049" t="str" cm="1">
        <f t="array" ref="F1049:H1049">_xlfn.TEXTSPLIT(Table5[[#This Row],[concatenate]],";")</f>
        <v>dataset</v>
      </c>
      <c r="G1049" t="str">
        <v>inspiration</v>
      </c>
      <c r="H1049" t="str">
        <v>open-data</v>
      </c>
      <c r="Q1049">
        <f>IF(ISBLANK(F1049),-1,COUNTIF(all_tags[],F1049)-COUNTIF(all_tags[category],F1049))</f>
        <v>1</v>
      </c>
      <c r="R1049">
        <f>IF(ISBLANK(G1049),-1,COUNTIF(all_tags[],G1049)-COUNTIF(all_tags[category],G1049))</f>
        <v>1</v>
      </c>
      <c r="S1049">
        <f>IF(ISBLANK(H1049),-1,COUNTIF(all_tags[],H1049)-COUNTIF(all_tags[category],H1049))</f>
        <v>1</v>
      </c>
      <c r="T1049">
        <f>IF(ISBLANK(I1049),-1,COUNTIF(all_tags[],I1049)-COUNTIF(all_tags[category],I1049))</f>
        <v>-1</v>
      </c>
      <c r="U1049">
        <f>IF(ISBLANK(J1049),-1,COUNTIF(all_tags[],J1049)-COUNTIF(all_tags[category],J1049))</f>
        <v>-1</v>
      </c>
      <c r="V1049">
        <f>IF(ISBLANK(K1049),-1,COUNTIF(all_tags[],K1049)-COUNTIF(all_tags[category],K1049))</f>
        <v>-1</v>
      </c>
      <c r="W1049">
        <f>IF(ISBLANK(L1049),-1,COUNTIF(all_tags[],L1049)-COUNTIF(all_tags[category],L1049))</f>
        <v>-1</v>
      </c>
      <c r="X1049">
        <f>IF(ISBLANK(M1049),-1,COUNTIF(all_tags[],M1049)-COUNTIF(all_tags[category],M1049))</f>
        <v>-1</v>
      </c>
      <c r="Y1049">
        <f>IF(ISBLANK(N1049),-1,COUNTIF(all_tags[],N1049)-COUNTIF(all_tags[category],N1049))</f>
        <v>-1</v>
      </c>
      <c r="Z1049">
        <f>IF(ISBLANK(O1049),-1,COUNTIF(all_tags[],O1049)-COUNTIF(all_tags[category],O1049))</f>
        <v>-1</v>
      </c>
      <c r="AB1049" t="str">
        <f>Table5[[#This Row],[link_id]]</f>
        <v>L02101</v>
      </c>
      <c r="AC1049" s="5" t="str">
        <f>_xlfn.TEXTJOIN("#",TRUE,
IFERROR(VLOOKUP($F1049,all_tags[format],1,FALSE),""),
IFERROR(VLOOKUP($G1049,all_tags[format],1,FALSE),""),
IFERROR(VLOOKUP($H1049,all_tags[format],1,FALSE),""),
IFERROR(VLOOKUP($I1049,all_tags[format],1,FALSE),""),
IFERROR(VLOOKUP($J1049,all_tags[format],1,FALSE),""),
IFERROR(VLOOKUP($K1049,all_tags[format],1,FALSE),""),
IFERROR(VLOOKUP($L1049,all_tags[format],1,FALSE),""),
IFERROR(VLOOKUP($M1049,all_tags[format],1,FALSE),""),
IFERROR(VLOOKUP($N1049,all_tags[format],1,FALSE),""),
IFERROR(VLOOKUP($O1049,all_tags[format],1,FALSE),"")
)</f>
        <v/>
      </c>
      <c r="AD1049" s="5" t="str">
        <f>_xlfn.TEXTJOIN("#",TRUE,
IFERROR(VLOOKUP($F1049,all_tags[type],1,FALSE),""),
IFERROR(VLOOKUP($G1049,all_tags[type],1,FALSE),""),
IFERROR(VLOOKUP($H1049,all_tags[type],1,FALSE),""),
IFERROR(VLOOKUP($I1049,all_tags[type],1,FALSE),""),
IFERROR(VLOOKUP($J1049,all_tags[type],1,FALSE),""),
IFERROR(VLOOKUP($K1049,all_tags[type],1,FALSE),""),
IFERROR(VLOOKUP($L1049,all_tags[type],1,FALSE),""),
IFERROR(VLOOKUP($M1049,all_tags[type],1,FALSE),""),
IFERROR(VLOOKUP($N1049,all_tags[type],1,FALSE),""),
IFERROR(VLOOKUP($O1049,all_tags[type],1,FALSE),"")
)</f>
        <v>dataset</v>
      </c>
      <c r="AE1049" s="5" t="str">
        <f>_xlfn.TEXTJOIN("#",TRUE,
IFERROR(VLOOKUP($F1049,all_tags[level],1,FALSE),""),
IFERROR(VLOOKUP($G1049,all_tags[level],1,FALSE),""),
IFERROR(VLOOKUP($H1049,all_tags[level],1,FALSE),""),
IFERROR(VLOOKUP($I1049,all_tags[level],1,FALSE),""),
IFERROR(VLOOKUP($J1049,all_tags[level],1,FALSE),""),
IFERROR(VLOOKUP($K1049,all_tags[level],1,FALSE),""),
IFERROR(VLOOKUP($L1049,all_tags[level],1,FALSE),""),
IFERROR(VLOOKUP($M1049,all_tags[level],1,FALSE),""),
IFERROR(VLOOKUP($N1049,all_tags[level],1,FALSE),""),
IFERROR(VLOOKUP($O1049,all_tags[level],1,FALSE),"")
)</f>
        <v/>
      </c>
      <c r="AF1049" s="5" t="str">
        <f>_xlfn.TEXTJOIN("#",TRUE,
IFERROR(VLOOKUP($F1049,all_tags[style],1,FALSE),""),
IFERROR(VLOOKUP($G1049,all_tags[style],1,FALSE),""),
IFERROR(VLOOKUP($H1049,all_tags[style],1,FALSE),""),
IFERROR(VLOOKUP($I1049,all_tags[style],1,FALSE),""),
IFERROR(VLOOKUP($J1049,all_tags[style],1,FALSE),""),
IFERROR(VLOOKUP($K1049,all_tags[style],1,FALSE),""),
IFERROR(VLOOKUP($L1049,all_tags[style],1,FALSE),""),
IFERROR(VLOOKUP($M1049,all_tags[style],1,FALSE),""),
IFERROR(VLOOKUP($N1049,all_tags[style],1,FALSE),""),
IFERROR(VLOOKUP($O1049,all_tags[style],1,FALSE),"")
)</f>
        <v/>
      </c>
      <c r="AG1049" s="5" t="str">
        <f>_xlfn.TEXTJOIN("#",TRUE,
IFERROR(VLOOKUP($F1049,all_tags[theme],1,FALSE),""),
IFERROR(VLOOKUP($G1049,all_tags[theme],1,FALSE),""),
IFERROR(VLOOKUP($H1049,all_tags[theme],1,FALSE),""),
IFERROR(VLOOKUP($I1049,all_tags[theme],1,FALSE),""),
IFERROR(VLOOKUP($J1049,all_tags[theme],1,FALSE),""),
IFERROR(VLOOKUP($K1049,all_tags[theme],1,FALSE),""),
IFERROR(VLOOKUP($L1049,all_tags[theme],1,FALSE),""),
IFERROR(VLOOKUP($M1049,all_tags[theme],1,FALSE),""),
IFERROR(VLOOKUP($N1049,all_tags[theme],1,FALSE),""),
IFERROR(VLOOKUP($O1049,all_tags[theme],1,FALSE),"")
)</f>
        <v/>
      </c>
      <c r="AH1049" s="5" t="str">
        <f>_xlfn.TEXTJOIN("#",TRUE,
IFERROR(VLOOKUP($F1049,all_tags[topic],1,FALSE),""),
IFERROR(VLOOKUP($G1049,all_tags[topic],1,FALSE),""),
IFERROR(VLOOKUP($H1049,all_tags[topic],1,FALSE),""),
IFERROR(VLOOKUP($I1049,all_tags[topic],1,FALSE),""),
IFERROR(VLOOKUP($J1049,all_tags[topic],1,FALSE),""),
IFERROR(VLOOKUP($K1049,all_tags[topic],1,FALSE),""),
IFERROR(VLOOKUP($L1049,all_tags[topic],1,FALSE),""),
IFERROR(VLOOKUP($M1049,all_tags[topic],1,FALSE),""),
IFERROR(VLOOKUP($N1049,all_tags[topic],1,FALSE),""),
IFERROR(VLOOKUP($O1049,all_tags[topic],1,FALSE),"")
)</f>
        <v/>
      </c>
      <c r="AI1049" s="5" t="str">
        <f>_xlfn.TEXTJOIN("#",TRUE,
IFERROR(VLOOKUP($F1049,all_tags[area],1,FALSE),""),
IFERROR(VLOOKUP($G1049,all_tags[area],1,FALSE),""),
IFERROR(VLOOKUP($H1049,all_tags[area],1,FALSE),""),
IFERROR(VLOOKUP($I1049,all_tags[area],1,FALSE),""),
IFERROR(VLOOKUP($J1049,all_tags[area],1,FALSE),""),
IFERROR(VLOOKUP($K1049,all_tags[area],1,FALSE),""),
IFERROR(VLOOKUP($L1049,all_tags[area],1,FALSE),""),
IFERROR(VLOOKUP($M1049,all_tags[area],1,FALSE),""),
IFERROR(VLOOKUP($N1049,all_tags[area],1,FALSE),""),
IFERROR(VLOOKUP($O1049,all_tags[area],1,FALSE),"")
)</f>
        <v>open-data</v>
      </c>
      <c r="AJ1049" s="5" t="str">
        <f>_xlfn.TEXTJOIN("#",TRUE,
IFERROR(VLOOKUP($F1049,all_tags[technology],1,FALSE),""),
IFERROR(VLOOKUP($G1049,all_tags[technology],1,FALSE),""),
IFERROR(VLOOKUP($H1049,all_tags[technology],1,FALSE),""),
IFERROR(VLOOKUP($I1049,all_tags[technology],1,FALSE),""),
IFERROR(VLOOKUP($J1049,all_tags[technology],1,FALSE),""),
IFERROR(VLOOKUP($K1049,all_tags[technology],1,FALSE),""),
IFERROR(VLOOKUP($L1049,all_tags[technology],1,FALSE),""),
IFERROR(VLOOKUP($M1049,all_tags[technology],1,FALSE),""),
IFERROR(VLOOKUP($N1049,all_tags[technology],1,FALSE),""),
IFERROR(VLOOKUP($O1049,all_tags[technology],1,FALSE),"")
)</f>
        <v/>
      </c>
      <c r="AK1049" s="5" t="str">
        <f>_xlfn.TEXTJOIN("#",TRUE,
IFERROR(VLOOKUP($F1049,all_tags[other],1,FALSE),""),
IFERROR(VLOOKUP($G1049,all_tags[other],1,FALSE),""),
IFERROR(VLOOKUP($H1049,all_tags[other],1,FALSE),""),
IFERROR(VLOOKUP($I1049,all_tags[other],1,FALSE),""),
IFERROR(VLOOKUP($J1049,all_tags[other],1,FALSE),""),
IFERROR(VLOOKUP($K1049,all_tags[other],1,FALSE),""),
IFERROR(VLOOKUP($L1049,all_tags[other],1,FALSE),""),
IFERROR(VLOOKUP($M1049,all_tags[other],1,FALSE),""),
IFERROR(VLOOKUP($N1049,all_tags[other],1,FALSE),""),
IFERROR(VLOOKUP($O1049,all_tags[other],1,FALSE),"")
)</f>
        <v>inspiration</v>
      </c>
      <c r="AL1049" t="str">
        <f t="shared" si="16"/>
        <v>dataset;open-data;inspiration</v>
      </c>
    </row>
    <row r="1050" spans="1:38" x14ac:dyDescent="0.25">
      <c r="A1050" t="str">
        <f>source_data[[#This Row],[link_id]]</f>
        <v>L02102</v>
      </c>
      <c r="B1050" t="str">
        <f>source_data[[#This Row],[link]]</f>
        <v>https://benadam.me/thoughts/my-experience-at-amazon/</v>
      </c>
      <c r="C1050" t="str">
        <f>source_data[[#This Row],[article_title]]</f>
        <v>I took a job at Amazon, only to leave after 10 months.</v>
      </c>
      <c r="D1050" t="str">
        <f>source_data[[#This Row],[concatenate]]</f>
        <v>post;process;organization</v>
      </c>
      <c r="E1050">
        <f>source_data[[#This Row],[tag_count]]</f>
        <v>3</v>
      </c>
      <c r="F1050" t="str" cm="1">
        <f t="array" ref="F1050:H1050">_xlfn.TEXTSPLIT(Table5[[#This Row],[concatenate]],";")</f>
        <v>post</v>
      </c>
      <c r="G1050" t="str">
        <v>process</v>
      </c>
      <c r="H1050" t="str">
        <v>organization</v>
      </c>
      <c r="Q1050">
        <f>IF(ISBLANK(F1050),-1,COUNTIF(all_tags[],F1050)-COUNTIF(all_tags[category],F1050))</f>
        <v>1</v>
      </c>
      <c r="R1050">
        <f>IF(ISBLANK(G1050),-1,COUNTIF(all_tags[],G1050)-COUNTIF(all_tags[category],G1050))</f>
        <v>1</v>
      </c>
      <c r="S1050">
        <f>IF(ISBLANK(H1050),-1,COUNTIF(all_tags[],H1050)-COUNTIF(all_tags[category],H1050))</f>
        <v>1</v>
      </c>
      <c r="T1050">
        <f>IF(ISBLANK(I1050),-1,COUNTIF(all_tags[],I1050)-COUNTIF(all_tags[category],I1050))</f>
        <v>-1</v>
      </c>
      <c r="U1050">
        <f>IF(ISBLANK(J1050),-1,COUNTIF(all_tags[],J1050)-COUNTIF(all_tags[category],J1050))</f>
        <v>-1</v>
      </c>
      <c r="V1050">
        <f>IF(ISBLANK(K1050),-1,COUNTIF(all_tags[],K1050)-COUNTIF(all_tags[category],K1050))</f>
        <v>-1</v>
      </c>
      <c r="W1050">
        <f>IF(ISBLANK(L1050),-1,COUNTIF(all_tags[],L1050)-COUNTIF(all_tags[category],L1050))</f>
        <v>-1</v>
      </c>
      <c r="X1050">
        <f>IF(ISBLANK(M1050),-1,COUNTIF(all_tags[],M1050)-COUNTIF(all_tags[category],M1050))</f>
        <v>-1</v>
      </c>
      <c r="Y1050">
        <f>IF(ISBLANK(N1050),-1,COUNTIF(all_tags[],N1050)-COUNTIF(all_tags[category],N1050))</f>
        <v>-1</v>
      </c>
      <c r="Z1050">
        <f>IF(ISBLANK(O1050),-1,COUNTIF(all_tags[],O1050)-COUNTIF(all_tags[category],O1050))</f>
        <v>-1</v>
      </c>
      <c r="AB1050" t="str">
        <f>Table5[[#This Row],[link_id]]</f>
        <v>L02102</v>
      </c>
      <c r="AC1050" s="5" t="str">
        <f>_xlfn.TEXTJOIN("#",TRUE,
IFERROR(VLOOKUP($F1050,all_tags[format],1,FALSE),""),
IFERROR(VLOOKUP($G1050,all_tags[format],1,FALSE),""),
IFERROR(VLOOKUP($H1050,all_tags[format],1,FALSE),""),
IFERROR(VLOOKUP($I1050,all_tags[format],1,FALSE),""),
IFERROR(VLOOKUP($J1050,all_tags[format],1,FALSE),""),
IFERROR(VLOOKUP($K1050,all_tags[format],1,FALSE),""),
IFERROR(VLOOKUP($L1050,all_tags[format],1,FALSE),""),
IFERROR(VLOOKUP($M1050,all_tags[format],1,FALSE),""),
IFERROR(VLOOKUP($N1050,all_tags[format],1,FALSE),""),
IFERROR(VLOOKUP($O1050,all_tags[format],1,FALSE),"")
)</f>
        <v>post</v>
      </c>
      <c r="AD1050" s="5" t="str">
        <f>_xlfn.TEXTJOIN("#",TRUE,
IFERROR(VLOOKUP($F1050,all_tags[type],1,FALSE),""),
IFERROR(VLOOKUP($G1050,all_tags[type],1,FALSE),""),
IFERROR(VLOOKUP($H1050,all_tags[type],1,FALSE),""),
IFERROR(VLOOKUP($I1050,all_tags[type],1,FALSE),""),
IFERROR(VLOOKUP($J1050,all_tags[type],1,FALSE),""),
IFERROR(VLOOKUP($K1050,all_tags[type],1,FALSE),""),
IFERROR(VLOOKUP($L1050,all_tags[type],1,FALSE),""),
IFERROR(VLOOKUP($M1050,all_tags[type],1,FALSE),""),
IFERROR(VLOOKUP($N1050,all_tags[type],1,FALSE),""),
IFERROR(VLOOKUP($O1050,all_tags[type],1,FALSE),"")
)</f>
        <v/>
      </c>
      <c r="AE1050" s="5" t="str">
        <f>_xlfn.TEXTJOIN("#",TRUE,
IFERROR(VLOOKUP($F1050,all_tags[level],1,FALSE),""),
IFERROR(VLOOKUP($G1050,all_tags[level],1,FALSE),""),
IFERROR(VLOOKUP($H1050,all_tags[level],1,FALSE),""),
IFERROR(VLOOKUP($I1050,all_tags[level],1,FALSE),""),
IFERROR(VLOOKUP($J1050,all_tags[level],1,FALSE),""),
IFERROR(VLOOKUP($K1050,all_tags[level],1,FALSE),""),
IFERROR(VLOOKUP($L1050,all_tags[level],1,FALSE),""),
IFERROR(VLOOKUP($M1050,all_tags[level],1,FALSE),""),
IFERROR(VLOOKUP($N1050,all_tags[level],1,FALSE),""),
IFERROR(VLOOKUP($O1050,all_tags[level],1,FALSE),"")
)</f>
        <v/>
      </c>
      <c r="AF1050" s="5" t="str">
        <f>_xlfn.TEXTJOIN("#",TRUE,
IFERROR(VLOOKUP($F1050,all_tags[style],1,FALSE),""),
IFERROR(VLOOKUP($G1050,all_tags[style],1,FALSE),""),
IFERROR(VLOOKUP($H1050,all_tags[style],1,FALSE),""),
IFERROR(VLOOKUP($I1050,all_tags[style],1,FALSE),""),
IFERROR(VLOOKUP($J1050,all_tags[style],1,FALSE),""),
IFERROR(VLOOKUP($K1050,all_tags[style],1,FALSE),""),
IFERROR(VLOOKUP($L1050,all_tags[style],1,FALSE),""),
IFERROR(VLOOKUP($M1050,all_tags[style],1,FALSE),""),
IFERROR(VLOOKUP($N1050,all_tags[style],1,FALSE),""),
IFERROR(VLOOKUP($O1050,all_tags[style],1,FALSE),"")
)</f>
        <v/>
      </c>
      <c r="AG1050" s="5" t="str">
        <f>_xlfn.TEXTJOIN("#",TRUE,
IFERROR(VLOOKUP($F1050,all_tags[theme],1,FALSE),""),
IFERROR(VLOOKUP($G1050,all_tags[theme],1,FALSE),""),
IFERROR(VLOOKUP($H1050,all_tags[theme],1,FALSE),""),
IFERROR(VLOOKUP($I1050,all_tags[theme],1,FALSE),""),
IFERROR(VLOOKUP($J1050,all_tags[theme],1,FALSE),""),
IFERROR(VLOOKUP($K1050,all_tags[theme],1,FALSE),""),
IFERROR(VLOOKUP($L1050,all_tags[theme],1,FALSE),""),
IFERROR(VLOOKUP($M1050,all_tags[theme],1,FALSE),""),
IFERROR(VLOOKUP($N1050,all_tags[theme],1,FALSE),""),
IFERROR(VLOOKUP($O1050,all_tags[theme],1,FALSE),"")
)</f>
        <v/>
      </c>
      <c r="AH1050" s="5" t="str">
        <f>_xlfn.TEXTJOIN("#",TRUE,
IFERROR(VLOOKUP($F1050,all_tags[topic],1,FALSE),""),
IFERROR(VLOOKUP($G1050,all_tags[topic],1,FALSE),""),
IFERROR(VLOOKUP($H1050,all_tags[topic],1,FALSE),""),
IFERROR(VLOOKUP($I1050,all_tags[topic],1,FALSE),""),
IFERROR(VLOOKUP($J1050,all_tags[topic],1,FALSE),""),
IFERROR(VLOOKUP($K1050,all_tags[topic],1,FALSE),""),
IFERROR(VLOOKUP($L1050,all_tags[topic],1,FALSE),""),
IFERROR(VLOOKUP($M1050,all_tags[topic],1,FALSE),""),
IFERROR(VLOOKUP($N1050,all_tags[topic],1,FALSE),""),
IFERROR(VLOOKUP($O1050,all_tags[topic],1,FALSE),"")
)</f>
        <v>process#organization</v>
      </c>
      <c r="AI1050" s="5" t="str">
        <f>_xlfn.TEXTJOIN("#",TRUE,
IFERROR(VLOOKUP($F1050,all_tags[area],1,FALSE),""),
IFERROR(VLOOKUP($G1050,all_tags[area],1,FALSE),""),
IFERROR(VLOOKUP($H1050,all_tags[area],1,FALSE),""),
IFERROR(VLOOKUP($I1050,all_tags[area],1,FALSE),""),
IFERROR(VLOOKUP($J1050,all_tags[area],1,FALSE),""),
IFERROR(VLOOKUP($K1050,all_tags[area],1,FALSE),""),
IFERROR(VLOOKUP($L1050,all_tags[area],1,FALSE),""),
IFERROR(VLOOKUP($M1050,all_tags[area],1,FALSE),""),
IFERROR(VLOOKUP($N1050,all_tags[area],1,FALSE),""),
IFERROR(VLOOKUP($O1050,all_tags[area],1,FALSE),"")
)</f>
        <v/>
      </c>
      <c r="AJ1050" s="5" t="str">
        <f>_xlfn.TEXTJOIN("#",TRUE,
IFERROR(VLOOKUP($F1050,all_tags[technology],1,FALSE),""),
IFERROR(VLOOKUP($G1050,all_tags[technology],1,FALSE),""),
IFERROR(VLOOKUP($H1050,all_tags[technology],1,FALSE),""),
IFERROR(VLOOKUP($I1050,all_tags[technology],1,FALSE),""),
IFERROR(VLOOKUP($J1050,all_tags[technology],1,FALSE),""),
IFERROR(VLOOKUP($K1050,all_tags[technology],1,FALSE),""),
IFERROR(VLOOKUP($L1050,all_tags[technology],1,FALSE),""),
IFERROR(VLOOKUP($M1050,all_tags[technology],1,FALSE),""),
IFERROR(VLOOKUP($N1050,all_tags[technology],1,FALSE),""),
IFERROR(VLOOKUP($O1050,all_tags[technology],1,FALSE),"")
)</f>
        <v/>
      </c>
      <c r="AK1050" s="5" t="str">
        <f>_xlfn.TEXTJOIN("#",TRUE,
IFERROR(VLOOKUP($F1050,all_tags[other],1,FALSE),""),
IFERROR(VLOOKUP($G1050,all_tags[other],1,FALSE),""),
IFERROR(VLOOKUP($H1050,all_tags[other],1,FALSE),""),
IFERROR(VLOOKUP($I1050,all_tags[other],1,FALSE),""),
IFERROR(VLOOKUP($J1050,all_tags[other],1,FALSE),""),
IFERROR(VLOOKUP($K1050,all_tags[other],1,FALSE),""),
IFERROR(VLOOKUP($L1050,all_tags[other],1,FALSE),""),
IFERROR(VLOOKUP($M1050,all_tags[other],1,FALSE),""),
IFERROR(VLOOKUP($N1050,all_tags[other],1,FALSE),""),
IFERROR(VLOOKUP($O1050,all_tags[other],1,FALSE),"")
)</f>
        <v/>
      </c>
      <c r="AL1050" t="str">
        <f t="shared" si="16"/>
        <v>post;process;organization</v>
      </c>
    </row>
    <row r="1051" spans="1:38" x14ac:dyDescent="0.25">
      <c r="A1051" t="str">
        <f>source_data[[#This Row],[link_id]]</f>
        <v>L02103</v>
      </c>
      <c r="B1051" t="str">
        <f>source_data[[#This Row],[link]]</f>
        <v>https://twitter.com/YuHelenYu/status/1479722579862638594/photo/1</v>
      </c>
      <c r="C1051" t="str">
        <f>source_data[[#This Row],[article_title]]</f>
        <v>Here Are the 145 HTML Elements</v>
      </c>
      <c r="D1051" t="str">
        <f>source_data[[#This Row],[concatenate]]</f>
        <v>post;data-viz;technology;development;html</v>
      </c>
      <c r="E1051">
        <f>source_data[[#This Row],[tag_count]]</f>
        <v>5</v>
      </c>
      <c r="F1051" t="str" cm="1">
        <f t="array" ref="F1051:J1051">_xlfn.TEXTSPLIT(Table5[[#This Row],[concatenate]],";")</f>
        <v>post</v>
      </c>
      <c r="G1051" t="str">
        <v>data-viz</v>
      </c>
      <c r="H1051" t="str">
        <v>technology</v>
      </c>
      <c r="I1051" t="str">
        <v>development</v>
      </c>
      <c r="J1051" t="str">
        <v>html</v>
      </c>
      <c r="Q1051">
        <f>IF(ISBLANK(F1051),-1,COUNTIF(all_tags[],F1051)-COUNTIF(all_tags[category],F1051))</f>
        <v>1</v>
      </c>
      <c r="R1051">
        <f>IF(ISBLANK(G1051),-1,COUNTIF(all_tags[],G1051)-COUNTIF(all_tags[category],G1051))</f>
        <v>1</v>
      </c>
      <c r="S1051">
        <f>IF(ISBLANK(H1051),-1,COUNTIF(all_tags[],H1051)-COUNTIF(all_tags[category],H1051))</f>
        <v>1</v>
      </c>
      <c r="T1051">
        <f>IF(ISBLANK(I1051),-1,COUNTIF(all_tags[],I1051)-COUNTIF(all_tags[category],I1051))</f>
        <v>1</v>
      </c>
      <c r="U1051">
        <f>IF(ISBLANK(J1051),-1,COUNTIF(all_tags[],J1051)-COUNTIF(all_tags[category],J1051))</f>
        <v>1</v>
      </c>
      <c r="V1051">
        <f>IF(ISBLANK(K1051),-1,COUNTIF(all_tags[],K1051)-COUNTIF(all_tags[category],K1051))</f>
        <v>-1</v>
      </c>
      <c r="W1051">
        <f>IF(ISBLANK(L1051),-1,COUNTIF(all_tags[],L1051)-COUNTIF(all_tags[category],L1051))</f>
        <v>-1</v>
      </c>
      <c r="X1051">
        <f>IF(ISBLANK(M1051),-1,COUNTIF(all_tags[],M1051)-COUNTIF(all_tags[category],M1051))</f>
        <v>-1</v>
      </c>
      <c r="Y1051">
        <f>IF(ISBLANK(N1051),-1,COUNTIF(all_tags[],N1051)-COUNTIF(all_tags[category],N1051))</f>
        <v>-1</v>
      </c>
      <c r="Z1051">
        <f>IF(ISBLANK(O1051),-1,COUNTIF(all_tags[],O1051)-COUNTIF(all_tags[category],O1051))</f>
        <v>-1</v>
      </c>
      <c r="AB1051" t="str">
        <f>Table5[[#This Row],[link_id]]</f>
        <v>L02103</v>
      </c>
      <c r="AC1051" s="5" t="str">
        <f>_xlfn.TEXTJOIN("#",TRUE,
IFERROR(VLOOKUP($F1051,all_tags[format],1,FALSE),""),
IFERROR(VLOOKUP($G1051,all_tags[format],1,FALSE),""),
IFERROR(VLOOKUP($H1051,all_tags[format],1,FALSE),""),
IFERROR(VLOOKUP($I1051,all_tags[format],1,FALSE),""),
IFERROR(VLOOKUP($J1051,all_tags[format],1,FALSE),""),
IFERROR(VLOOKUP($K1051,all_tags[format],1,FALSE),""),
IFERROR(VLOOKUP($L1051,all_tags[format],1,FALSE),""),
IFERROR(VLOOKUP($M1051,all_tags[format],1,FALSE),""),
IFERROR(VLOOKUP($N1051,all_tags[format],1,FALSE),""),
IFERROR(VLOOKUP($O1051,all_tags[format],1,FALSE),"")
)</f>
        <v>post</v>
      </c>
      <c r="AD1051" s="5" t="str">
        <f>_xlfn.TEXTJOIN("#",TRUE,
IFERROR(VLOOKUP($F1051,all_tags[type],1,FALSE),""),
IFERROR(VLOOKUP($G1051,all_tags[type],1,FALSE),""),
IFERROR(VLOOKUP($H1051,all_tags[type],1,FALSE),""),
IFERROR(VLOOKUP($I1051,all_tags[type],1,FALSE),""),
IFERROR(VLOOKUP($J1051,all_tags[type],1,FALSE),""),
IFERROR(VLOOKUP($K1051,all_tags[type],1,FALSE),""),
IFERROR(VLOOKUP($L1051,all_tags[type],1,FALSE),""),
IFERROR(VLOOKUP($M1051,all_tags[type],1,FALSE),""),
IFERROR(VLOOKUP($N1051,all_tags[type],1,FALSE),""),
IFERROR(VLOOKUP($O1051,all_tags[type],1,FALSE),"")
)</f>
        <v/>
      </c>
      <c r="AE1051" s="5" t="str">
        <f>_xlfn.TEXTJOIN("#",TRUE,
IFERROR(VLOOKUP($F1051,all_tags[level],1,FALSE),""),
IFERROR(VLOOKUP($G1051,all_tags[level],1,FALSE),""),
IFERROR(VLOOKUP($H1051,all_tags[level],1,FALSE),""),
IFERROR(VLOOKUP($I1051,all_tags[level],1,FALSE),""),
IFERROR(VLOOKUP($J1051,all_tags[level],1,FALSE),""),
IFERROR(VLOOKUP($K1051,all_tags[level],1,FALSE),""),
IFERROR(VLOOKUP($L1051,all_tags[level],1,FALSE),""),
IFERROR(VLOOKUP($M1051,all_tags[level],1,FALSE),""),
IFERROR(VLOOKUP($N1051,all_tags[level],1,FALSE),""),
IFERROR(VLOOKUP($O1051,all_tags[level],1,FALSE),"")
)</f>
        <v/>
      </c>
      <c r="AF1051" s="5" t="str">
        <f>_xlfn.TEXTJOIN("#",TRUE,
IFERROR(VLOOKUP($F1051,all_tags[style],1,FALSE),""),
IFERROR(VLOOKUP($G1051,all_tags[style],1,FALSE),""),
IFERROR(VLOOKUP($H1051,all_tags[style],1,FALSE),""),
IFERROR(VLOOKUP($I1051,all_tags[style],1,FALSE),""),
IFERROR(VLOOKUP($J1051,all_tags[style],1,FALSE),""),
IFERROR(VLOOKUP($K1051,all_tags[style],1,FALSE),""),
IFERROR(VLOOKUP($L1051,all_tags[style],1,FALSE),""),
IFERROR(VLOOKUP($M1051,all_tags[style],1,FALSE),""),
IFERROR(VLOOKUP($N1051,all_tags[style],1,FALSE),""),
IFERROR(VLOOKUP($O1051,all_tags[style],1,FALSE),"")
)</f>
        <v/>
      </c>
      <c r="AG1051" s="5" t="str">
        <f>_xlfn.TEXTJOIN("#",TRUE,
IFERROR(VLOOKUP($F1051,all_tags[theme],1,FALSE),""),
IFERROR(VLOOKUP($G1051,all_tags[theme],1,FALSE),""),
IFERROR(VLOOKUP($H1051,all_tags[theme],1,FALSE),""),
IFERROR(VLOOKUP($I1051,all_tags[theme],1,FALSE),""),
IFERROR(VLOOKUP($J1051,all_tags[theme],1,FALSE),""),
IFERROR(VLOOKUP($K1051,all_tags[theme],1,FALSE),""),
IFERROR(VLOOKUP($L1051,all_tags[theme],1,FALSE),""),
IFERROR(VLOOKUP($M1051,all_tags[theme],1,FALSE),""),
IFERROR(VLOOKUP($N1051,all_tags[theme],1,FALSE),""),
IFERROR(VLOOKUP($O1051,all_tags[theme],1,FALSE),"")
)</f>
        <v>data-viz</v>
      </c>
      <c r="AH1051" s="5" t="str">
        <f>_xlfn.TEXTJOIN("#",TRUE,
IFERROR(VLOOKUP($F1051,all_tags[topic],1,FALSE),""),
IFERROR(VLOOKUP($G1051,all_tags[topic],1,FALSE),""),
IFERROR(VLOOKUP($H1051,all_tags[topic],1,FALSE),""),
IFERROR(VLOOKUP($I1051,all_tags[topic],1,FALSE),""),
IFERROR(VLOOKUP($J1051,all_tags[topic],1,FALSE),""),
IFERROR(VLOOKUP($K1051,all_tags[topic],1,FALSE),""),
IFERROR(VLOOKUP($L1051,all_tags[topic],1,FALSE),""),
IFERROR(VLOOKUP($M1051,all_tags[topic],1,FALSE),""),
IFERROR(VLOOKUP($N1051,all_tags[topic],1,FALSE),""),
IFERROR(VLOOKUP($O1051,all_tags[topic],1,FALSE),"")
)</f>
        <v>technology</v>
      </c>
      <c r="AI1051" s="5" t="str">
        <f>_xlfn.TEXTJOIN("#",TRUE,
IFERROR(VLOOKUP($F1051,all_tags[area],1,FALSE),""),
IFERROR(VLOOKUP($G1051,all_tags[area],1,FALSE),""),
IFERROR(VLOOKUP($H1051,all_tags[area],1,FALSE),""),
IFERROR(VLOOKUP($I1051,all_tags[area],1,FALSE),""),
IFERROR(VLOOKUP($J1051,all_tags[area],1,FALSE),""),
IFERROR(VLOOKUP($K1051,all_tags[area],1,FALSE),""),
IFERROR(VLOOKUP($L1051,all_tags[area],1,FALSE),""),
IFERROR(VLOOKUP($M1051,all_tags[area],1,FALSE),""),
IFERROR(VLOOKUP($N1051,all_tags[area],1,FALSE),""),
IFERROR(VLOOKUP($O1051,all_tags[area],1,FALSE),"")
)</f>
        <v>development</v>
      </c>
      <c r="AJ1051" s="5" t="str">
        <f>_xlfn.TEXTJOIN("#",TRUE,
IFERROR(VLOOKUP($F1051,all_tags[technology],1,FALSE),""),
IFERROR(VLOOKUP($G1051,all_tags[technology],1,FALSE),""),
IFERROR(VLOOKUP($H1051,all_tags[technology],1,FALSE),""),
IFERROR(VLOOKUP($I1051,all_tags[technology],1,FALSE),""),
IFERROR(VLOOKUP($J1051,all_tags[technology],1,FALSE),""),
IFERROR(VLOOKUP($K1051,all_tags[technology],1,FALSE),""),
IFERROR(VLOOKUP($L1051,all_tags[technology],1,FALSE),""),
IFERROR(VLOOKUP($M1051,all_tags[technology],1,FALSE),""),
IFERROR(VLOOKUP($N1051,all_tags[technology],1,FALSE),""),
IFERROR(VLOOKUP($O1051,all_tags[technology],1,FALSE),"")
)</f>
        <v>html</v>
      </c>
      <c r="AK1051" s="5" t="str">
        <f>_xlfn.TEXTJOIN("#",TRUE,
IFERROR(VLOOKUP($F1051,all_tags[other],1,FALSE),""),
IFERROR(VLOOKUP($G1051,all_tags[other],1,FALSE),""),
IFERROR(VLOOKUP($H1051,all_tags[other],1,FALSE),""),
IFERROR(VLOOKUP($I1051,all_tags[other],1,FALSE),""),
IFERROR(VLOOKUP($J1051,all_tags[other],1,FALSE),""),
IFERROR(VLOOKUP($K1051,all_tags[other],1,FALSE),""),
IFERROR(VLOOKUP($L1051,all_tags[other],1,FALSE),""),
IFERROR(VLOOKUP($M1051,all_tags[other],1,FALSE),""),
IFERROR(VLOOKUP($N1051,all_tags[other],1,FALSE),""),
IFERROR(VLOOKUP($O1051,all_tags[other],1,FALSE),"")
)</f>
        <v/>
      </c>
      <c r="AL1051" t="str">
        <f t="shared" si="16"/>
        <v>post;data-viz;technology;development;html</v>
      </c>
    </row>
    <row r="1052" spans="1:38" x14ac:dyDescent="0.25">
      <c r="A1052" t="str">
        <f>source_data[[#This Row],[link_id]]</f>
        <v>L02104</v>
      </c>
      <c r="B1052" t="str">
        <f>source_data[[#This Row],[link]]</f>
        <v>https://80000hours.org/podcast/episodes/max-roser-our-world-in-data/</v>
      </c>
      <c r="C1052" t="str">
        <f>source_data[[#This Row],[article_title]]</f>
        <v>Max Roser on building the world’s first great source of COVID-19 data at Our World in Data</v>
      </c>
      <c r="D1052" t="str">
        <f>source_data[[#This Row],[concatenate]]</f>
        <v>podcast;dataset;data-viz;process</v>
      </c>
      <c r="E1052">
        <f>source_data[[#This Row],[tag_count]]</f>
        <v>5</v>
      </c>
      <c r="F1052" t="str" cm="1">
        <f t="array" ref="F1052:I1052">_xlfn.TEXTSPLIT(Table5[[#This Row],[concatenate]],";")</f>
        <v>podcast</v>
      </c>
      <c r="G1052" t="str">
        <v>dataset</v>
      </c>
      <c r="H1052" t="str">
        <v>data-viz</v>
      </c>
      <c r="I1052" t="str">
        <v>process</v>
      </c>
      <c r="Q1052">
        <f>IF(ISBLANK(F1052),-1,COUNTIF(all_tags[],F1052)-COUNTIF(all_tags[category],F1052))</f>
        <v>1</v>
      </c>
      <c r="R1052">
        <f>IF(ISBLANK(G1052),-1,COUNTIF(all_tags[],G1052)-COUNTIF(all_tags[category],G1052))</f>
        <v>1</v>
      </c>
      <c r="S1052">
        <f>IF(ISBLANK(H1052),-1,COUNTIF(all_tags[],H1052)-COUNTIF(all_tags[category],H1052))</f>
        <v>1</v>
      </c>
      <c r="T1052">
        <f>IF(ISBLANK(I1052),-1,COUNTIF(all_tags[],I1052)-COUNTIF(all_tags[category],I1052))</f>
        <v>1</v>
      </c>
      <c r="U1052">
        <f>IF(ISBLANK(J1052),-1,COUNTIF(all_tags[],J1052)-COUNTIF(all_tags[category],J1052))</f>
        <v>-1</v>
      </c>
      <c r="V1052">
        <f>IF(ISBLANK(K1052),-1,COUNTIF(all_tags[],K1052)-COUNTIF(all_tags[category],K1052))</f>
        <v>-1</v>
      </c>
      <c r="W1052">
        <f>IF(ISBLANK(L1052),-1,COUNTIF(all_tags[],L1052)-COUNTIF(all_tags[category],L1052))</f>
        <v>-1</v>
      </c>
      <c r="X1052">
        <f>IF(ISBLANK(M1052),-1,COUNTIF(all_tags[],M1052)-COUNTIF(all_tags[category],M1052))</f>
        <v>-1</v>
      </c>
      <c r="Y1052">
        <f>IF(ISBLANK(N1052),-1,COUNTIF(all_tags[],N1052)-COUNTIF(all_tags[category],N1052))</f>
        <v>-1</v>
      </c>
      <c r="Z1052">
        <f>IF(ISBLANK(O1052),-1,COUNTIF(all_tags[],O1052)-COUNTIF(all_tags[category],O1052))</f>
        <v>-1</v>
      </c>
      <c r="AB1052" t="str">
        <f>Table5[[#This Row],[link_id]]</f>
        <v>L02104</v>
      </c>
      <c r="AC1052" s="5" t="str">
        <f>_xlfn.TEXTJOIN("#",TRUE,
IFERROR(VLOOKUP($F1052,all_tags[format],1,FALSE),""),
IFERROR(VLOOKUP($G1052,all_tags[format],1,FALSE),""),
IFERROR(VLOOKUP($H1052,all_tags[format],1,FALSE),""),
IFERROR(VLOOKUP($I1052,all_tags[format],1,FALSE),""),
IFERROR(VLOOKUP($J1052,all_tags[format],1,FALSE),""),
IFERROR(VLOOKUP($K1052,all_tags[format],1,FALSE),""),
IFERROR(VLOOKUP($L1052,all_tags[format],1,FALSE),""),
IFERROR(VLOOKUP($M1052,all_tags[format],1,FALSE),""),
IFERROR(VLOOKUP($N1052,all_tags[format],1,FALSE),""),
IFERROR(VLOOKUP($O1052,all_tags[format],1,FALSE),"")
)</f>
        <v>podcast</v>
      </c>
      <c r="AD1052" s="5" t="str">
        <f>_xlfn.TEXTJOIN("#",TRUE,
IFERROR(VLOOKUP($F1052,all_tags[type],1,FALSE),""),
IFERROR(VLOOKUP($G1052,all_tags[type],1,FALSE),""),
IFERROR(VLOOKUP($H1052,all_tags[type],1,FALSE),""),
IFERROR(VLOOKUP($I1052,all_tags[type],1,FALSE),""),
IFERROR(VLOOKUP($J1052,all_tags[type],1,FALSE),""),
IFERROR(VLOOKUP($K1052,all_tags[type],1,FALSE),""),
IFERROR(VLOOKUP($L1052,all_tags[type],1,FALSE),""),
IFERROR(VLOOKUP($M1052,all_tags[type],1,FALSE),""),
IFERROR(VLOOKUP($N1052,all_tags[type],1,FALSE),""),
IFERROR(VLOOKUP($O1052,all_tags[type],1,FALSE),"")
)</f>
        <v>dataset</v>
      </c>
      <c r="AE1052" s="5" t="str">
        <f>_xlfn.TEXTJOIN("#",TRUE,
IFERROR(VLOOKUP($F1052,all_tags[level],1,FALSE),""),
IFERROR(VLOOKUP($G1052,all_tags[level],1,FALSE),""),
IFERROR(VLOOKUP($H1052,all_tags[level],1,FALSE),""),
IFERROR(VLOOKUP($I1052,all_tags[level],1,FALSE),""),
IFERROR(VLOOKUP($J1052,all_tags[level],1,FALSE),""),
IFERROR(VLOOKUP($K1052,all_tags[level],1,FALSE),""),
IFERROR(VLOOKUP($L1052,all_tags[level],1,FALSE),""),
IFERROR(VLOOKUP($M1052,all_tags[level],1,FALSE),""),
IFERROR(VLOOKUP($N1052,all_tags[level],1,FALSE),""),
IFERROR(VLOOKUP($O1052,all_tags[level],1,FALSE),"")
)</f>
        <v/>
      </c>
      <c r="AF1052" s="5" t="str">
        <f>_xlfn.TEXTJOIN("#",TRUE,
IFERROR(VLOOKUP($F1052,all_tags[style],1,FALSE),""),
IFERROR(VLOOKUP($G1052,all_tags[style],1,FALSE),""),
IFERROR(VLOOKUP($H1052,all_tags[style],1,FALSE),""),
IFERROR(VLOOKUP($I1052,all_tags[style],1,FALSE),""),
IFERROR(VLOOKUP($J1052,all_tags[style],1,FALSE),""),
IFERROR(VLOOKUP($K1052,all_tags[style],1,FALSE),""),
IFERROR(VLOOKUP($L1052,all_tags[style],1,FALSE),""),
IFERROR(VLOOKUP($M1052,all_tags[style],1,FALSE),""),
IFERROR(VLOOKUP($N1052,all_tags[style],1,FALSE),""),
IFERROR(VLOOKUP($O1052,all_tags[style],1,FALSE),"")
)</f>
        <v/>
      </c>
      <c r="AG1052" s="5" t="str">
        <f>_xlfn.TEXTJOIN("#",TRUE,
IFERROR(VLOOKUP($F1052,all_tags[theme],1,FALSE),""),
IFERROR(VLOOKUP($G1052,all_tags[theme],1,FALSE),""),
IFERROR(VLOOKUP($H1052,all_tags[theme],1,FALSE),""),
IFERROR(VLOOKUP($I1052,all_tags[theme],1,FALSE),""),
IFERROR(VLOOKUP($J1052,all_tags[theme],1,FALSE),""),
IFERROR(VLOOKUP($K1052,all_tags[theme],1,FALSE),""),
IFERROR(VLOOKUP($L1052,all_tags[theme],1,FALSE),""),
IFERROR(VLOOKUP($M1052,all_tags[theme],1,FALSE),""),
IFERROR(VLOOKUP($N1052,all_tags[theme],1,FALSE),""),
IFERROR(VLOOKUP($O1052,all_tags[theme],1,FALSE),"")
)</f>
        <v>data-viz</v>
      </c>
      <c r="AH1052" s="5" t="str">
        <f>_xlfn.TEXTJOIN("#",TRUE,
IFERROR(VLOOKUP($F1052,all_tags[topic],1,FALSE),""),
IFERROR(VLOOKUP($G1052,all_tags[topic],1,FALSE),""),
IFERROR(VLOOKUP($H1052,all_tags[topic],1,FALSE),""),
IFERROR(VLOOKUP($I1052,all_tags[topic],1,FALSE),""),
IFERROR(VLOOKUP($J1052,all_tags[topic],1,FALSE),""),
IFERROR(VLOOKUP($K1052,all_tags[topic],1,FALSE),""),
IFERROR(VLOOKUP($L1052,all_tags[topic],1,FALSE),""),
IFERROR(VLOOKUP($M1052,all_tags[topic],1,FALSE),""),
IFERROR(VLOOKUP($N1052,all_tags[topic],1,FALSE),""),
IFERROR(VLOOKUP($O1052,all_tags[topic],1,FALSE),"")
)</f>
        <v>process</v>
      </c>
      <c r="AI1052" s="5" t="str">
        <f>_xlfn.TEXTJOIN("#",TRUE,
IFERROR(VLOOKUP($F1052,all_tags[area],1,FALSE),""),
IFERROR(VLOOKUP($G1052,all_tags[area],1,FALSE),""),
IFERROR(VLOOKUP($H1052,all_tags[area],1,FALSE),""),
IFERROR(VLOOKUP($I1052,all_tags[area],1,FALSE),""),
IFERROR(VLOOKUP($J1052,all_tags[area],1,FALSE),""),
IFERROR(VLOOKUP($K1052,all_tags[area],1,FALSE),""),
IFERROR(VLOOKUP($L1052,all_tags[area],1,FALSE),""),
IFERROR(VLOOKUP($M1052,all_tags[area],1,FALSE),""),
IFERROR(VLOOKUP($N1052,all_tags[area],1,FALSE),""),
IFERROR(VLOOKUP($O1052,all_tags[area],1,FALSE),"")
)</f>
        <v/>
      </c>
      <c r="AJ1052" s="5" t="str">
        <f>_xlfn.TEXTJOIN("#",TRUE,
IFERROR(VLOOKUP($F1052,all_tags[technology],1,FALSE),""),
IFERROR(VLOOKUP($G1052,all_tags[technology],1,FALSE),""),
IFERROR(VLOOKUP($H1052,all_tags[technology],1,FALSE),""),
IFERROR(VLOOKUP($I1052,all_tags[technology],1,FALSE),""),
IFERROR(VLOOKUP($J1052,all_tags[technology],1,FALSE),""),
IFERROR(VLOOKUP($K1052,all_tags[technology],1,FALSE),""),
IFERROR(VLOOKUP($L1052,all_tags[technology],1,FALSE),""),
IFERROR(VLOOKUP($M1052,all_tags[technology],1,FALSE),""),
IFERROR(VLOOKUP($N1052,all_tags[technology],1,FALSE),""),
IFERROR(VLOOKUP($O1052,all_tags[technology],1,FALSE),"")
)</f>
        <v/>
      </c>
      <c r="AK1052" s="5" t="str">
        <f>_xlfn.TEXTJOIN("#",TRUE,
IFERROR(VLOOKUP($F1052,all_tags[other],1,FALSE),""),
IFERROR(VLOOKUP($G1052,all_tags[other],1,FALSE),""),
IFERROR(VLOOKUP($H1052,all_tags[other],1,FALSE),""),
IFERROR(VLOOKUP($I1052,all_tags[other],1,FALSE),""),
IFERROR(VLOOKUP($J1052,all_tags[other],1,FALSE),""),
IFERROR(VLOOKUP($K1052,all_tags[other],1,FALSE),""),
IFERROR(VLOOKUP($L1052,all_tags[other],1,FALSE),""),
IFERROR(VLOOKUP($M1052,all_tags[other],1,FALSE),""),
IFERROR(VLOOKUP($N1052,all_tags[other],1,FALSE),""),
IFERROR(VLOOKUP($O1052,all_tags[other],1,FALSE),"")
)</f>
        <v/>
      </c>
      <c r="AL1052" t="str">
        <f t="shared" si="16"/>
        <v>podcast;dataset;data-viz;process</v>
      </c>
    </row>
    <row r="1053" spans="1:38" x14ac:dyDescent="0.25">
      <c r="A1053" t="str">
        <f>source_data[[#This Row],[link_id]]</f>
        <v>L02105</v>
      </c>
      <c r="B1053" t="str">
        <f>source_data[[#This Row],[link]]</f>
        <v>https://dataviztoday.com/shownotes/71</v>
      </c>
      <c r="C1053" t="str">
        <f>source_data[[#This Row],[article_title]]</f>
        <v>Episode 71: Demystifying the Freelance Dataviz Process</v>
      </c>
      <c r="D1053" t="str">
        <f>source_data[[#This Row],[concatenate]]</f>
        <v>podcast;data-viz;organization;process</v>
      </c>
      <c r="E1053">
        <f>source_data[[#This Row],[tag_count]]</f>
        <v>4</v>
      </c>
      <c r="F1053" t="str" cm="1">
        <f t="array" ref="F1053:I1053">_xlfn.TEXTSPLIT(Table5[[#This Row],[concatenate]],";")</f>
        <v>podcast</v>
      </c>
      <c r="G1053" t="str">
        <v>data-viz</v>
      </c>
      <c r="H1053" t="str">
        <v>organization</v>
      </c>
      <c r="I1053" t="str">
        <v>process</v>
      </c>
      <c r="Q1053">
        <f>IF(ISBLANK(F1053),-1,COUNTIF(all_tags[],F1053)-COUNTIF(all_tags[category],F1053))</f>
        <v>1</v>
      </c>
      <c r="R1053">
        <f>IF(ISBLANK(G1053),-1,COUNTIF(all_tags[],G1053)-COUNTIF(all_tags[category],G1053))</f>
        <v>1</v>
      </c>
      <c r="S1053">
        <f>IF(ISBLANK(H1053),-1,COUNTIF(all_tags[],H1053)-COUNTIF(all_tags[category],H1053))</f>
        <v>1</v>
      </c>
      <c r="T1053">
        <f>IF(ISBLANK(I1053),-1,COUNTIF(all_tags[],I1053)-COUNTIF(all_tags[category],I1053))</f>
        <v>1</v>
      </c>
      <c r="U1053">
        <f>IF(ISBLANK(J1053),-1,COUNTIF(all_tags[],J1053)-COUNTIF(all_tags[category],J1053))</f>
        <v>-1</v>
      </c>
      <c r="V1053">
        <f>IF(ISBLANK(K1053),-1,COUNTIF(all_tags[],K1053)-COUNTIF(all_tags[category],K1053))</f>
        <v>-1</v>
      </c>
      <c r="W1053">
        <f>IF(ISBLANK(L1053),-1,COUNTIF(all_tags[],L1053)-COUNTIF(all_tags[category],L1053))</f>
        <v>-1</v>
      </c>
      <c r="X1053">
        <f>IF(ISBLANK(M1053),-1,COUNTIF(all_tags[],M1053)-COUNTIF(all_tags[category],M1053))</f>
        <v>-1</v>
      </c>
      <c r="Y1053">
        <f>IF(ISBLANK(N1053),-1,COUNTIF(all_tags[],N1053)-COUNTIF(all_tags[category],N1053))</f>
        <v>-1</v>
      </c>
      <c r="Z1053">
        <f>IF(ISBLANK(O1053),-1,COUNTIF(all_tags[],O1053)-COUNTIF(all_tags[category],O1053))</f>
        <v>-1</v>
      </c>
      <c r="AB1053" t="str">
        <f>Table5[[#This Row],[link_id]]</f>
        <v>L02105</v>
      </c>
      <c r="AC1053" s="5" t="str">
        <f>_xlfn.TEXTJOIN("#",TRUE,
IFERROR(VLOOKUP($F1053,all_tags[format],1,FALSE),""),
IFERROR(VLOOKUP($G1053,all_tags[format],1,FALSE),""),
IFERROR(VLOOKUP($H1053,all_tags[format],1,FALSE),""),
IFERROR(VLOOKUP($I1053,all_tags[format],1,FALSE),""),
IFERROR(VLOOKUP($J1053,all_tags[format],1,FALSE),""),
IFERROR(VLOOKUP($K1053,all_tags[format],1,FALSE),""),
IFERROR(VLOOKUP($L1053,all_tags[format],1,FALSE),""),
IFERROR(VLOOKUP($M1053,all_tags[format],1,FALSE),""),
IFERROR(VLOOKUP($N1053,all_tags[format],1,FALSE),""),
IFERROR(VLOOKUP($O1053,all_tags[format],1,FALSE),"")
)</f>
        <v>podcast</v>
      </c>
      <c r="AD1053" s="5" t="str">
        <f>_xlfn.TEXTJOIN("#",TRUE,
IFERROR(VLOOKUP($F1053,all_tags[type],1,FALSE),""),
IFERROR(VLOOKUP($G1053,all_tags[type],1,FALSE),""),
IFERROR(VLOOKUP($H1053,all_tags[type],1,FALSE),""),
IFERROR(VLOOKUP($I1053,all_tags[type],1,FALSE),""),
IFERROR(VLOOKUP($J1053,all_tags[type],1,FALSE),""),
IFERROR(VLOOKUP($K1053,all_tags[type],1,FALSE),""),
IFERROR(VLOOKUP($L1053,all_tags[type],1,FALSE),""),
IFERROR(VLOOKUP($M1053,all_tags[type],1,FALSE),""),
IFERROR(VLOOKUP($N1053,all_tags[type],1,FALSE),""),
IFERROR(VLOOKUP($O1053,all_tags[type],1,FALSE),"")
)</f>
        <v/>
      </c>
      <c r="AE1053" s="5" t="str">
        <f>_xlfn.TEXTJOIN("#",TRUE,
IFERROR(VLOOKUP($F1053,all_tags[level],1,FALSE),""),
IFERROR(VLOOKUP($G1053,all_tags[level],1,FALSE),""),
IFERROR(VLOOKUP($H1053,all_tags[level],1,FALSE),""),
IFERROR(VLOOKUP($I1053,all_tags[level],1,FALSE),""),
IFERROR(VLOOKUP($J1053,all_tags[level],1,FALSE),""),
IFERROR(VLOOKUP($K1053,all_tags[level],1,FALSE),""),
IFERROR(VLOOKUP($L1053,all_tags[level],1,FALSE),""),
IFERROR(VLOOKUP($M1053,all_tags[level],1,FALSE),""),
IFERROR(VLOOKUP($N1053,all_tags[level],1,FALSE),""),
IFERROR(VLOOKUP($O1053,all_tags[level],1,FALSE),"")
)</f>
        <v/>
      </c>
      <c r="AF1053" s="5" t="str">
        <f>_xlfn.TEXTJOIN("#",TRUE,
IFERROR(VLOOKUP($F1053,all_tags[style],1,FALSE),""),
IFERROR(VLOOKUP($G1053,all_tags[style],1,FALSE),""),
IFERROR(VLOOKUP($H1053,all_tags[style],1,FALSE),""),
IFERROR(VLOOKUP($I1053,all_tags[style],1,FALSE),""),
IFERROR(VLOOKUP($J1053,all_tags[style],1,FALSE),""),
IFERROR(VLOOKUP($K1053,all_tags[style],1,FALSE),""),
IFERROR(VLOOKUP($L1053,all_tags[style],1,FALSE),""),
IFERROR(VLOOKUP($M1053,all_tags[style],1,FALSE),""),
IFERROR(VLOOKUP($N1053,all_tags[style],1,FALSE),""),
IFERROR(VLOOKUP($O1053,all_tags[style],1,FALSE),"")
)</f>
        <v/>
      </c>
      <c r="AG1053" s="5" t="str">
        <f>_xlfn.TEXTJOIN("#",TRUE,
IFERROR(VLOOKUP($F1053,all_tags[theme],1,FALSE),""),
IFERROR(VLOOKUP($G1053,all_tags[theme],1,FALSE),""),
IFERROR(VLOOKUP($H1053,all_tags[theme],1,FALSE),""),
IFERROR(VLOOKUP($I1053,all_tags[theme],1,FALSE),""),
IFERROR(VLOOKUP($J1053,all_tags[theme],1,FALSE),""),
IFERROR(VLOOKUP($K1053,all_tags[theme],1,FALSE),""),
IFERROR(VLOOKUP($L1053,all_tags[theme],1,FALSE),""),
IFERROR(VLOOKUP($M1053,all_tags[theme],1,FALSE),""),
IFERROR(VLOOKUP($N1053,all_tags[theme],1,FALSE),""),
IFERROR(VLOOKUP($O1053,all_tags[theme],1,FALSE),"")
)</f>
        <v>data-viz</v>
      </c>
      <c r="AH1053" s="5" t="str">
        <f>_xlfn.TEXTJOIN("#",TRUE,
IFERROR(VLOOKUP($F1053,all_tags[topic],1,FALSE),""),
IFERROR(VLOOKUP($G1053,all_tags[topic],1,FALSE),""),
IFERROR(VLOOKUP($H1053,all_tags[topic],1,FALSE),""),
IFERROR(VLOOKUP($I1053,all_tags[topic],1,FALSE),""),
IFERROR(VLOOKUP($J1053,all_tags[topic],1,FALSE),""),
IFERROR(VLOOKUP($K1053,all_tags[topic],1,FALSE),""),
IFERROR(VLOOKUP($L1053,all_tags[topic],1,FALSE),""),
IFERROR(VLOOKUP($M1053,all_tags[topic],1,FALSE),""),
IFERROR(VLOOKUP($N1053,all_tags[topic],1,FALSE),""),
IFERROR(VLOOKUP($O1053,all_tags[topic],1,FALSE),"")
)</f>
        <v>organization#process</v>
      </c>
      <c r="AI1053" s="5" t="str">
        <f>_xlfn.TEXTJOIN("#",TRUE,
IFERROR(VLOOKUP($F1053,all_tags[area],1,FALSE),""),
IFERROR(VLOOKUP($G1053,all_tags[area],1,FALSE),""),
IFERROR(VLOOKUP($H1053,all_tags[area],1,FALSE),""),
IFERROR(VLOOKUP($I1053,all_tags[area],1,FALSE),""),
IFERROR(VLOOKUP($J1053,all_tags[area],1,FALSE),""),
IFERROR(VLOOKUP($K1053,all_tags[area],1,FALSE),""),
IFERROR(VLOOKUP($L1053,all_tags[area],1,FALSE),""),
IFERROR(VLOOKUP($M1053,all_tags[area],1,FALSE),""),
IFERROR(VLOOKUP($N1053,all_tags[area],1,FALSE),""),
IFERROR(VLOOKUP($O1053,all_tags[area],1,FALSE),"")
)</f>
        <v/>
      </c>
      <c r="AJ1053" s="5" t="str">
        <f>_xlfn.TEXTJOIN("#",TRUE,
IFERROR(VLOOKUP($F1053,all_tags[technology],1,FALSE),""),
IFERROR(VLOOKUP($G1053,all_tags[technology],1,FALSE),""),
IFERROR(VLOOKUP($H1053,all_tags[technology],1,FALSE),""),
IFERROR(VLOOKUP($I1053,all_tags[technology],1,FALSE),""),
IFERROR(VLOOKUP($J1053,all_tags[technology],1,FALSE),""),
IFERROR(VLOOKUP($K1053,all_tags[technology],1,FALSE),""),
IFERROR(VLOOKUP($L1053,all_tags[technology],1,FALSE),""),
IFERROR(VLOOKUP($M1053,all_tags[technology],1,FALSE),""),
IFERROR(VLOOKUP($N1053,all_tags[technology],1,FALSE),""),
IFERROR(VLOOKUP($O1053,all_tags[technology],1,FALSE),"")
)</f>
        <v/>
      </c>
      <c r="AK1053" s="5" t="str">
        <f>_xlfn.TEXTJOIN("#",TRUE,
IFERROR(VLOOKUP($F1053,all_tags[other],1,FALSE),""),
IFERROR(VLOOKUP($G1053,all_tags[other],1,FALSE),""),
IFERROR(VLOOKUP($H1053,all_tags[other],1,FALSE),""),
IFERROR(VLOOKUP($I1053,all_tags[other],1,FALSE),""),
IFERROR(VLOOKUP($J1053,all_tags[other],1,FALSE),""),
IFERROR(VLOOKUP($K1053,all_tags[other],1,FALSE),""),
IFERROR(VLOOKUP($L1053,all_tags[other],1,FALSE),""),
IFERROR(VLOOKUP($M1053,all_tags[other],1,FALSE),""),
IFERROR(VLOOKUP($N1053,all_tags[other],1,FALSE),""),
IFERROR(VLOOKUP($O1053,all_tags[other],1,FALSE),"")
)</f>
        <v/>
      </c>
      <c r="AL1053" t="str">
        <f t="shared" si="16"/>
        <v>podcast;data-viz;organization;process</v>
      </c>
    </row>
    <row r="1054" spans="1:38" x14ac:dyDescent="0.25">
      <c r="A1054" t="str">
        <f>source_data[[#This Row],[link_id]]</f>
        <v>L02107</v>
      </c>
      <c r="B1054" t="str">
        <f>source_data[[#This Row],[link]]</f>
        <v>https://flowingdata.com/2022/01/10/a-quick-and-easy-way-to-make-spiral-charts-in-r/</v>
      </c>
      <c r="C1054" t="str">
        <f>source_data[[#This Row],[article_title]]</f>
        <v>A Quick and Easy Way to Make Spiral Charts in R</v>
      </c>
      <c r="D1054" t="str">
        <f>source_data[[#This Row],[concatenate]]</f>
        <v>post;how-to;data-viz;method;technology;rstats</v>
      </c>
      <c r="E1054">
        <f>source_data[[#This Row],[tag_count]]</f>
        <v>6</v>
      </c>
      <c r="F1054" t="str" cm="1">
        <f t="array" ref="F1054:K1054">_xlfn.TEXTSPLIT(Table5[[#This Row],[concatenate]],";")</f>
        <v>post</v>
      </c>
      <c r="G1054" t="str">
        <v>how-to</v>
      </c>
      <c r="H1054" t="str">
        <v>data-viz</v>
      </c>
      <c r="I1054" t="str">
        <v>method</v>
      </c>
      <c r="J1054" t="str">
        <v>technology</v>
      </c>
      <c r="K1054" t="str">
        <v>rstats</v>
      </c>
      <c r="Q1054">
        <f>IF(ISBLANK(F1054),-1,COUNTIF(all_tags[],F1054)-COUNTIF(all_tags[category],F1054))</f>
        <v>1</v>
      </c>
      <c r="R1054">
        <f>IF(ISBLANK(G1054),-1,COUNTIF(all_tags[],G1054)-COUNTIF(all_tags[category],G1054))</f>
        <v>1</v>
      </c>
      <c r="S1054">
        <f>IF(ISBLANK(H1054),-1,COUNTIF(all_tags[],H1054)-COUNTIF(all_tags[category],H1054))</f>
        <v>1</v>
      </c>
      <c r="T1054">
        <f>IF(ISBLANK(I1054),-1,COUNTIF(all_tags[],I1054)-COUNTIF(all_tags[category],I1054))</f>
        <v>1</v>
      </c>
      <c r="U1054">
        <f>IF(ISBLANK(J1054),-1,COUNTIF(all_tags[],J1054)-COUNTIF(all_tags[category],J1054))</f>
        <v>1</v>
      </c>
      <c r="V1054">
        <f>IF(ISBLANK(K1054),-1,COUNTIF(all_tags[],K1054)-COUNTIF(all_tags[category],K1054))</f>
        <v>1</v>
      </c>
      <c r="W1054">
        <f>IF(ISBLANK(L1054),-1,COUNTIF(all_tags[],L1054)-COUNTIF(all_tags[category],L1054))</f>
        <v>-1</v>
      </c>
      <c r="X1054">
        <f>IF(ISBLANK(M1054),-1,COUNTIF(all_tags[],M1054)-COUNTIF(all_tags[category],M1054))</f>
        <v>-1</v>
      </c>
      <c r="Y1054">
        <f>IF(ISBLANK(N1054),-1,COUNTIF(all_tags[],N1054)-COUNTIF(all_tags[category],N1054))</f>
        <v>-1</v>
      </c>
      <c r="Z1054">
        <f>IF(ISBLANK(O1054),-1,COUNTIF(all_tags[],O1054)-COUNTIF(all_tags[category],O1054))</f>
        <v>-1</v>
      </c>
      <c r="AB1054" t="str">
        <f>Table5[[#This Row],[link_id]]</f>
        <v>L02107</v>
      </c>
      <c r="AC1054" s="5" t="str">
        <f>_xlfn.TEXTJOIN("#",TRUE,
IFERROR(VLOOKUP($F1054,all_tags[format],1,FALSE),""),
IFERROR(VLOOKUP($G1054,all_tags[format],1,FALSE),""),
IFERROR(VLOOKUP($H1054,all_tags[format],1,FALSE),""),
IFERROR(VLOOKUP($I1054,all_tags[format],1,FALSE),""),
IFERROR(VLOOKUP($J1054,all_tags[format],1,FALSE),""),
IFERROR(VLOOKUP($K1054,all_tags[format],1,FALSE),""),
IFERROR(VLOOKUP($L1054,all_tags[format],1,FALSE),""),
IFERROR(VLOOKUP($M1054,all_tags[format],1,FALSE),""),
IFERROR(VLOOKUP($N1054,all_tags[format],1,FALSE),""),
IFERROR(VLOOKUP($O1054,all_tags[format],1,FALSE),"")
)</f>
        <v>post</v>
      </c>
      <c r="AD1054" s="5" t="str">
        <f>_xlfn.TEXTJOIN("#",TRUE,
IFERROR(VLOOKUP($F1054,all_tags[type],1,FALSE),""),
IFERROR(VLOOKUP($G1054,all_tags[type],1,FALSE),""),
IFERROR(VLOOKUP($H1054,all_tags[type],1,FALSE),""),
IFERROR(VLOOKUP($I1054,all_tags[type],1,FALSE),""),
IFERROR(VLOOKUP($J1054,all_tags[type],1,FALSE),""),
IFERROR(VLOOKUP($K1054,all_tags[type],1,FALSE),""),
IFERROR(VLOOKUP($L1054,all_tags[type],1,FALSE),""),
IFERROR(VLOOKUP($M1054,all_tags[type],1,FALSE),""),
IFERROR(VLOOKUP($N1054,all_tags[type],1,FALSE),""),
IFERROR(VLOOKUP($O1054,all_tags[type],1,FALSE),"")
)</f>
        <v>how-to</v>
      </c>
      <c r="AE1054" s="5" t="str">
        <f>_xlfn.TEXTJOIN("#",TRUE,
IFERROR(VLOOKUP($F1054,all_tags[level],1,FALSE),""),
IFERROR(VLOOKUP($G1054,all_tags[level],1,FALSE),""),
IFERROR(VLOOKUP($H1054,all_tags[level],1,FALSE),""),
IFERROR(VLOOKUP($I1054,all_tags[level],1,FALSE),""),
IFERROR(VLOOKUP($J1054,all_tags[level],1,FALSE),""),
IFERROR(VLOOKUP($K1054,all_tags[level],1,FALSE),""),
IFERROR(VLOOKUP($L1054,all_tags[level],1,FALSE),""),
IFERROR(VLOOKUP($M1054,all_tags[level],1,FALSE),""),
IFERROR(VLOOKUP($N1054,all_tags[level],1,FALSE),""),
IFERROR(VLOOKUP($O1054,all_tags[level],1,FALSE),"")
)</f>
        <v/>
      </c>
      <c r="AF1054" s="5" t="str">
        <f>_xlfn.TEXTJOIN("#",TRUE,
IFERROR(VLOOKUP($F1054,all_tags[style],1,FALSE),""),
IFERROR(VLOOKUP($G1054,all_tags[style],1,FALSE),""),
IFERROR(VLOOKUP($H1054,all_tags[style],1,FALSE),""),
IFERROR(VLOOKUP($I1054,all_tags[style],1,FALSE),""),
IFERROR(VLOOKUP($J1054,all_tags[style],1,FALSE),""),
IFERROR(VLOOKUP($K1054,all_tags[style],1,FALSE),""),
IFERROR(VLOOKUP($L1054,all_tags[style],1,FALSE),""),
IFERROR(VLOOKUP($M1054,all_tags[style],1,FALSE),""),
IFERROR(VLOOKUP($N1054,all_tags[style],1,FALSE),""),
IFERROR(VLOOKUP($O1054,all_tags[style],1,FALSE),"")
)</f>
        <v/>
      </c>
      <c r="AG1054" s="5" t="str">
        <f>_xlfn.TEXTJOIN("#",TRUE,
IFERROR(VLOOKUP($F1054,all_tags[theme],1,FALSE),""),
IFERROR(VLOOKUP($G1054,all_tags[theme],1,FALSE),""),
IFERROR(VLOOKUP($H1054,all_tags[theme],1,FALSE),""),
IFERROR(VLOOKUP($I1054,all_tags[theme],1,FALSE),""),
IFERROR(VLOOKUP($J1054,all_tags[theme],1,FALSE),""),
IFERROR(VLOOKUP($K1054,all_tags[theme],1,FALSE),""),
IFERROR(VLOOKUP($L1054,all_tags[theme],1,FALSE),""),
IFERROR(VLOOKUP($M1054,all_tags[theme],1,FALSE),""),
IFERROR(VLOOKUP($N1054,all_tags[theme],1,FALSE),""),
IFERROR(VLOOKUP($O1054,all_tags[theme],1,FALSE),"")
)</f>
        <v>data-viz</v>
      </c>
      <c r="AH1054" s="5" t="str">
        <f>_xlfn.TEXTJOIN("#",TRUE,
IFERROR(VLOOKUP($F1054,all_tags[topic],1,FALSE),""),
IFERROR(VLOOKUP($G1054,all_tags[topic],1,FALSE),""),
IFERROR(VLOOKUP($H1054,all_tags[topic],1,FALSE),""),
IFERROR(VLOOKUP($I1054,all_tags[topic],1,FALSE),""),
IFERROR(VLOOKUP($J1054,all_tags[topic],1,FALSE),""),
IFERROR(VLOOKUP($K1054,all_tags[topic],1,FALSE),""),
IFERROR(VLOOKUP($L1054,all_tags[topic],1,FALSE),""),
IFERROR(VLOOKUP($M1054,all_tags[topic],1,FALSE),""),
IFERROR(VLOOKUP($N1054,all_tags[topic],1,FALSE),""),
IFERROR(VLOOKUP($O1054,all_tags[topic],1,FALSE),"")
)</f>
        <v>method#technology</v>
      </c>
      <c r="AI1054" s="5" t="str">
        <f>_xlfn.TEXTJOIN("#",TRUE,
IFERROR(VLOOKUP($F1054,all_tags[area],1,FALSE),""),
IFERROR(VLOOKUP($G1054,all_tags[area],1,FALSE),""),
IFERROR(VLOOKUP($H1054,all_tags[area],1,FALSE),""),
IFERROR(VLOOKUP($I1054,all_tags[area],1,FALSE),""),
IFERROR(VLOOKUP($J1054,all_tags[area],1,FALSE),""),
IFERROR(VLOOKUP($K1054,all_tags[area],1,FALSE),""),
IFERROR(VLOOKUP($L1054,all_tags[area],1,FALSE),""),
IFERROR(VLOOKUP($M1054,all_tags[area],1,FALSE),""),
IFERROR(VLOOKUP($N1054,all_tags[area],1,FALSE),""),
IFERROR(VLOOKUP($O1054,all_tags[area],1,FALSE),"")
)</f>
        <v/>
      </c>
      <c r="AJ1054" s="5" t="str">
        <f>_xlfn.TEXTJOIN("#",TRUE,
IFERROR(VLOOKUP($F1054,all_tags[technology],1,FALSE),""),
IFERROR(VLOOKUP($G1054,all_tags[technology],1,FALSE),""),
IFERROR(VLOOKUP($H1054,all_tags[technology],1,FALSE),""),
IFERROR(VLOOKUP($I1054,all_tags[technology],1,FALSE),""),
IFERROR(VLOOKUP($J1054,all_tags[technology],1,FALSE),""),
IFERROR(VLOOKUP($K1054,all_tags[technology],1,FALSE),""),
IFERROR(VLOOKUP($L1054,all_tags[technology],1,FALSE),""),
IFERROR(VLOOKUP($M1054,all_tags[technology],1,FALSE),""),
IFERROR(VLOOKUP($N1054,all_tags[technology],1,FALSE),""),
IFERROR(VLOOKUP($O1054,all_tags[technology],1,FALSE),"")
)</f>
        <v>rstats</v>
      </c>
      <c r="AK1054" s="5" t="str">
        <f>_xlfn.TEXTJOIN("#",TRUE,
IFERROR(VLOOKUP($F1054,all_tags[other],1,FALSE),""),
IFERROR(VLOOKUP($G1054,all_tags[other],1,FALSE),""),
IFERROR(VLOOKUP($H1054,all_tags[other],1,FALSE),""),
IFERROR(VLOOKUP($I1054,all_tags[other],1,FALSE),""),
IFERROR(VLOOKUP($J1054,all_tags[other],1,FALSE),""),
IFERROR(VLOOKUP($K1054,all_tags[other],1,FALSE),""),
IFERROR(VLOOKUP($L1054,all_tags[other],1,FALSE),""),
IFERROR(VLOOKUP($M1054,all_tags[other],1,FALSE),""),
IFERROR(VLOOKUP($N1054,all_tags[other],1,FALSE),""),
IFERROR(VLOOKUP($O1054,all_tags[other],1,FALSE),"")
)</f>
        <v/>
      </c>
      <c r="AL1054" t="str">
        <f t="shared" si="16"/>
        <v>post;how-to;data-viz;method;technology;rstats</v>
      </c>
    </row>
    <row r="1055" spans="1:38" x14ac:dyDescent="0.25">
      <c r="A1055" t="str">
        <f>source_data[[#This Row],[link_id]]</f>
        <v>L02108</v>
      </c>
      <c r="B1055" t="str">
        <f>source_data[[#This Row],[link]]</f>
        <v>https://svelte.recipes/components/spiral/</v>
      </c>
      <c r="C1055" t="str">
        <f>source_data[[#This Row],[article_title]]</f>
        <v>Spiral</v>
      </c>
      <c r="D1055" t="str">
        <f>source_data[[#This Row],[concatenate]]</f>
        <v>code;demo;data-viz;method;development</v>
      </c>
      <c r="E1055">
        <f>source_data[[#This Row],[tag_count]]</f>
        <v>5</v>
      </c>
      <c r="F1055" t="str" cm="1">
        <f t="array" ref="F1055:J1055">_xlfn.TEXTSPLIT(Table5[[#This Row],[concatenate]],";")</f>
        <v>code</v>
      </c>
      <c r="G1055" t="str">
        <v>demo</v>
      </c>
      <c r="H1055" t="str">
        <v>data-viz</v>
      </c>
      <c r="I1055" t="str">
        <v>method</v>
      </c>
      <c r="J1055" t="str">
        <v>development</v>
      </c>
      <c r="Q1055">
        <f>IF(ISBLANK(F1055),-1,COUNTIF(all_tags[],F1055)-COUNTIF(all_tags[category],F1055))</f>
        <v>1</v>
      </c>
      <c r="R1055">
        <f>IF(ISBLANK(G1055),-1,COUNTIF(all_tags[],G1055)-COUNTIF(all_tags[category],G1055))</f>
        <v>1</v>
      </c>
      <c r="S1055">
        <f>IF(ISBLANK(H1055),-1,COUNTIF(all_tags[],H1055)-COUNTIF(all_tags[category],H1055))</f>
        <v>1</v>
      </c>
      <c r="T1055">
        <f>IF(ISBLANK(I1055),-1,COUNTIF(all_tags[],I1055)-COUNTIF(all_tags[category],I1055))</f>
        <v>1</v>
      </c>
      <c r="U1055">
        <f>IF(ISBLANK(J1055),-1,COUNTIF(all_tags[],J1055)-COUNTIF(all_tags[category],J1055))</f>
        <v>1</v>
      </c>
      <c r="V1055">
        <f>IF(ISBLANK(K1055),-1,COUNTIF(all_tags[],K1055)-COUNTIF(all_tags[category],K1055))</f>
        <v>-1</v>
      </c>
      <c r="W1055">
        <f>IF(ISBLANK(L1055),-1,COUNTIF(all_tags[],L1055)-COUNTIF(all_tags[category],L1055))</f>
        <v>-1</v>
      </c>
      <c r="X1055">
        <f>IF(ISBLANK(M1055),-1,COUNTIF(all_tags[],M1055)-COUNTIF(all_tags[category],M1055))</f>
        <v>-1</v>
      </c>
      <c r="Y1055">
        <f>IF(ISBLANK(N1055),-1,COUNTIF(all_tags[],N1055)-COUNTIF(all_tags[category],N1055))</f>
        <v>-1</v>
      </c>
      <c r="Z1055">
        <f>IF(ISBLANK(O1055),-1,COUNTIF(all_tags[],O1055)-COUNTIF(all_tags[category],O1055))</f>
        <v>-1</v>
      </c>
      <c r="AB1055" t="str">
        <f>Table5[[#This Row],[link_id]]</f>
        <v>L02108</v>
      </c>
      <c r="AC1055" s="5" t="str">
        <f>_xlfn.TEXTJOIN("#",TRUE,
IFERROR(VLOOKUP($F1055,all_tags[format],1,FALSE),""),
IFERROR(VLOOKUP($G1055,all_tags[format],1,FALSE),""),
IFERROR(VLOOKUP($H1055,all_tags[format],1,FALSE),""),
IFERROR(VLOOKUP($I1055,all_tags[format],1,FALSE),""),
IFERROR(VLOOKUP($J1055,all_tags[format],1,FALSE),""),
IFERROR(VLOOKUP($K1055,all_tags[format],1,FALSE),""),
IFERROR(VLOOKUP($L1055,all_tags[format],1,FALSE),""),
IFERROR(VLOOKUP($M1055,all_tags[format],1,FALSE),""),
IFERROR(VLOOKUP($N1055,all_tags[format],1,FALSE),""),
IFERROR(VLOOKUP($O1055,all_tags[format],1,FALSE),"")
)</f>
        <v/>
      </c>
      <c r="AD1055" s="5" t="str">
        <f>_xlfn.TEXTJOIN("#",TRUE,
IFERROR(VLOOKUP($F1055,all_tags[type],1,FALSE),""),
IFERROR(VLOOKUP($G1055,all_tags[type],1,FALSE),""),
IFERROR(VLOOKUP($H1055,all_tags[type],1,FALSE),""),
IFERROR(VLOOKUP($I1055,all_tags[type],1,FALSE),""),
IFERROR(VLOOKUP($J1055,all_tags[type],1,FALSE),""),
IFERROR(VLOOKUP($K1055,all_tags[type],1,FALSE),""),
IFERROR(VLOOKUP($L1055,all_tags[type],1,FALSE),""),
IFERROR(VLOOKUP($M1055,all_tags[type],1,FALSE),""),
IFERROR(VLOOKUP($N1055,all_tags[type],1,FALSE),""),
IFERROR(VLOOKUP($O1055,all_tags[type],1,FALSE),"")
)</f>
        <v>code#demo</v>
      </c>
      <c r="AE1055" s="5" t="str">
        <f>_xlfn.TEXTJOIN("#",TRUE,
IFERROR(VLOOKUP($F1055,all_tags[level],1,FALSE),""),
IFERROR(VLOOKUP($G1055,all_tags[level],1,FALSE),""),
IFERROR(VLOOKUP($H1055,all_tags[level],1,FALSE),""),
IFERROR(VLOOKUP($I1055,all_tags[level],1,FALSE),""),
IFERROR(VLOOKUP($J1055,all_tags[level],1,FALSE),""),
IFERROR(VLOOKUP($K1055,all_tags[level],1,FALSE),""),
IFERROR(VLOOKUP($L1055,all_tags[level],1,FALSE),""),
IFERROR(VLOOKUP($M1055,all_tags[level],1,FALSE),""),
IFERROR(VLOOKUP($N1055,all_tags[level],1,FALSE),""),
IFERROR(VLOOKUP($O1055,all_tags[level],1,FALSE),"")
)</f>
        <v/>
      </c>
      <c r="AF1055" s="5" t="str">
        <f>_xlfn.TEXTJOIN("#",TRUE,
IFERROR(VLOOKUP($F1055,all_tags[style],1,FALSE),""),
IFERROR(VLOOKUP($G1055,all_tags[style],1,FALSE),""),
IFERROR(VLOOKUP($H1055,all_tags[style],1,FALSE),""),
IFERROR(VLOOKUP($I1055,all_tags[style],1,FALSE),""),
IFERROR(VLOOKUP($J1055,all_tags[style],1,FALSE),""),
IFERROR(VLOOKUP($K1055,all_tags[style],1,FALSE),""),
IFERROR(VLOOKUP($L1055,all_tags[style],1,FALSE),""),
IFERROR(VLOOKUP($M1055,all_tags[style],1,FALSE),""),
IFERROR(VLOOKUP($N1055,all_tags[style],1,FALSE),""),
IFERROR(VLOOKUP($O1055,all_tags[style],1,FALSE),"")
)</f>
        <v/>
      </c>
      <c r="AG1055" s="5" t="str">
        <f>_xlfn.TEXTJOIN("#",TRUE,
IFERROR(VLOOKUP($F1055,all_tags[theme],1,FALSE),""),
IFERROR(VLOOKUP($G1055,all_tags[theme],1,FALSE),""),
IFERROR(VLOOKUP($H1055,all_tags[theme],1,FALSE),""),
IFERROR(VLOOKUP($I1055,all_tags[theme],1,FALSE),""),
IFERROR(VLOOKUP($J1055,all_tags[theme],1,FALSE),""),
IFERROR(VLOOKUP($K1055,all_tags[theme],1,FALSE),""),
IFERROR(VLOOKUP($L1055,all_tags[theme],1,FALSE),""),
IFERROR(VLOOKUP($M1055,all_tags[theme],1,FALSE),""),
IFERROR(VLOOKUP($N1055,all_tags[theme],1,FALSE),""),
IFERROR(VLOOKUP($O1055,all_tags[theme],1,FALSE),"")
)</f>
        <v>data-viz</v>
      </c>
      <c r="AH1055" s="5" t="str">
        <f>_xlfn.TEXTJOIN("#",TRUE,
IFERROR(VLOOKUP($F1055,all_tags[topic],1,FALSE),""),
IFERROR(VLOOKUP($G1055,all_tags[topic],1,FALSE),""),
IFERROR(VLOOKUP($H1055,all_tags[topic],1,FALSE),""),
IFERROR(VLOOKUP($I1055,all_tags[topic],1,FALSE),""),
IFERROR(VLOOKUP($J1055,all_tags[topic],1,FALSE),""),
IFERROR(VLOOKUP($K1055,all_tags[topic],1,FALSE),""),
IFERROR(VLOOKUP($L1055,all_tags[topic],1,FALSE),""),
IFERROR(VLOOKUP($M1055,all_tags[topic],1,FALSE),""),
IFERROR(VLOOKUP($N1055,all_tags[topic],1,FALSE),""),
IFERROR(VLOOKUP($O1055,all_tags[topic],1,FALSE),"")
)</f>
        <v>method</v>
      </c>
      <c r="AI1055" s="5" t="str">
        <f>_xlfn.TEXTJOIN("#",TRUE,
IFERROR(VLOOKUP($F1055,all_tags[area],1,FALSE),""),
IFERROR(VLOOKUP($G1055,all_tags[area],1,FALSE),""),
IFERROR(VLOOKUP($H1055,all_tags[area],1,FALSE),""),
IFERROR(VLOOKUP($I1055,all_tags[area],1,FALSE),""),
IFERROR(VLOOKUP($J1055,all_tags[area],1,FALSE),""),
IFERROR(VLOOKUP($K1055,all_tags[area],1,FALSE),""),
IFERROR(VLOOKUP($L1055,all_tags[area],1,FALSE),""),
IFERROR(VLOOKUP($M1055,all_tags[area],1,FALSE),""),
IFERROR(VLOOKUP($N1055,all_tags[area],1,FALSE),""),
IFERROR(VLOOKUP($O1055,all_tags[area],1,FALSE),"")
)</f>
        <v>development</v>
      </c>
      <c r="AJ1055" s="5" t="str">
        <f>_xlfn.TEXTJOIN("#",TRUE,
IFERROR(VLOOKUP($F1055,all_tags[technology],1,FALSE),""),
IFERROR(VLOOKUP($G1055,all_tags[technology],1,FALSE),""),
IFERROR(VLOOKUP($H1055,all_tags[technology],1,FALSE),""),
IFERROR(VLOOKUP($I1055,all_tags[technology],1,FALSE),""),
IFERROR(VLOOKUP($J1055,all_tags[technology],1,FALSE),""),
IFERROR(VLOOKUP($K1055,all_tags[technology],1,FALSE),""),
IFERROR(VLOOKUP($L1055,all_tags[technology],1,FALSE),""),
IFERROR(VLOOKUP($M1055,all_tags[technology],1,FALSE),""),
IFERROR(VLOOKUP($N1055,all_tags[technology],1,FALSE),""),
IFERROR(VLOOKUP($O1055,all_tags[technology],1,FALSE),"")
)</f>
        <v/>
      </c>
      <c r="AK1055" s="5" t="str">
        <f>_xlfn.TEXTJOIN("#",TRUE,
IFERROR(VLOOKUP($F1055,all_tags[other],1,FALSE),""),
IFERROR(VLOOKUP($G1055,all_tags[other],1,FALSE),""),
IFERROR(VLOOKUP($H1055,all_tags[other],1,FALSE),""),
IFERROR(VLOOKUP($I1055,all_tags[other],1,FALSE),""),
IFERROR(VLOOKUP($J1055,all_tags[other],1,FALSE),""),
IFERROR(VLOOKUP($K1055,all_tags[other],1,FALSE),""),
IFERROR(VLOOKUP($L1055,all_tags[other],1,FALSE),""),
IFERROR(VLOOKUP($M1055,all_tags[other],1,FALSE),""),
IFERROR(VLOOKUP($N1055,all_tags[other],1,FALSE),""),
IFERROR(VLOOKUP($O1055,all_tags[other],1,FALSE),"")
)</f>
        <v/>
      </c>
      <c r="AL1055" t="str">
        <f t="shared" si="16"/>
        <v>code;demo;data-viz;method;development</v>
      </c>
    </row>
    <row r="1056" spans="1:38" x14ac:dyDescent="0.25">
      <c r="A1056" t="str">
        <f>source_data[[#This Row],[link_id]]</f>
        <v>L02109</v>
      </c>
      <c r="B1056" t="str">
        <f>source_data[[#This Row],[link]]</f>
        <v>https://www.creativebloq.com/news/logo-design-infographic</v>
      </c>
      <c r="C1056" t="str">
        <f>source_data[[#This Row],[article_title]]</f>
        <v>Are these the 10 commandments of logo design?</v>
      </c>
      <c r="D1056" t="str">
        <f>source_data[[#This Row],[concatenate]]</f>
        <v>post;inspiration;design</v>
      </c>
      <c r="E1056">
        <f>source_data[[#This Row],[tag_count]]</f>
        <v>4</v>
      </c>
      <c r="F1056" t="str" cm="1">
        <f t="array" ref="F1056:H1056">_xlfn.TEXTSPLIT(Table5[[#This Row],[concatenate]],";")</f>
        <v>post</v>
      </c>
      <c r="G1056" t="str">
        <v>inspiration</v>
      </c>
      <c r="H1056" t="str">
        <v>design</v>
      </c>
      <c r="Q1056">
        <f>IF(ISBLANK(F1056),-1,COUNTIF(all_tags[],F1056)-COUNTIF(all_tags[category],F1056))</f>
        <v>1</v>
      </c>
      <c r="R1056">
        <f>IF(ISBLANK(G1056),-1,COUNTIF(all_tags[],G1056)-COUNTIF(all_tags[category],G1056))</f>
        <v>1</v>
      </c>
      <c r="S1056">
        <f>IF(ISBLANK(H1056),-1,COUNTIF(all_tags[],H1056)-COUNTIF(all_tags[category],H1056))</f>
        <v>1</v>
      </c>
      <c r="T1056">
        <f>IF(ISBLANK(I1056),-1,COUNTIF(all_tags[],I1056)-COUNTIF(all_tags[category],I1056))</f>
        <v>-1</v>
      </c>
      <c r="U1056">
        <f>IF(ISBLANK(J1056),-1,COUNTIF(all_tags[],J1056)-COUNTIF(all_tags[category],J1056))</f>
        <v>-1</v>
      </c>
      <c r="V1056">
        <f>IF(ISBLANK(K1056),-1,COUNTIF(all_tags[],K1056)-COUNTIF(all_tags[category],K1056))</f>
        <v>-1</v>
      </c>
      <c r="W1056">
        <f>IF(ISBLANK(L1056),-1,COUNTIF(all_tags[],L1056)-COUNTIF(all_tags[category],L1056))</f>
        <v>-1</v>
      </c>
      <c r="X1056">
        <f>IF(ISBLANK(M1056),-1,COUNTIF(all_tags[],M1056)-COUNTIF(all_tags[category],M1056))</f>
        <v>-1</v>
      </c>
      <c r="Y1056">
        <f>IF(ISBLANK(N1056),-1,COUNTIF(all_tags[],N1056)-COUNTIF(all_tags[category],N1056))</f>
        <v>-1</v>
      </c>
      <c r="Z1056">
        <f>IF(ISBLANK(O1056),-1,COUNTIF(all_tags[],O1056)-COUNTIF(all_tags[category],O1056))</f>
        <v>-1</v>
      </c>
      <c r="AB1056" t="str">
        <f>Table5[[#This Row],[link_id]]</f>
        <v>L02109</v>
      </c>
      <c r="AC1056" s="5" t="str">
        <f>_xlfn.TEXTJOIN("#",TRUE,
IFERROR(VLOOKUP($F1056,all_tags[format],1,FALSE),""),
IFERROR(VLOOKUP($G1056,all_tags[format],1,FALSE),""),
IFERROR(VLOOKUP($H1056,all_tags[format],1,FALSE),""),
IFERROR(VLOOKUP($I1056,all_tags[format],1,FALSE),""),
IFERROR(VLOOKUP($J1056,all_tags[format],1,FALSE),""),
IFERROR(VLOOKUP($K1056,all_tags[format],1,FALSE),""),
IFERROR(VLOOKUP($L1056,all_tags[format],1,FALSE),""),
IFERROR(VLOOKUP($M1056,all_tags[format],1,FALSE),""),
IFERROR(VLOOKUP($N1056,all_tags[format],1,FALSE),""),
IFERROR(VLOOKUP($O1056,all_tags[format],1,FALSE),"")
)</f>
        <v>post</v>
      </c>
      <c r="AD1056" s="5" t="str">
        <f>_xlfn.TEXTJOIN("#",TRUE,
IFERROR(VLOOKUP($F1056,all_tags[type],1,FALSE),""),
IFERROR(VLOOKUP($G1056,all_tags[type],1,FALSE),""),
IFERROR(VLOOKUP($H1056,all_tags[type],1,FALSE),""),
IFERROR(VLOOKUP($I1056,all_tags[type],1,FALSE),""),
IFERROR(VLOOKUP($J1056,all_tags[type],1,FALSE),""),
IFERROR(VLOOKUP($K1056,all_tags[type],1,FALSE),""),
IFERROR(VLOOKUP($L1056,all_tags[type],1,FALSE),""),
IFERROR(VLOOKUP($M1056,all_tags[type],1,FALSE),""),
IFERROR(VLOOKUP($N1056,all_tags[type],1,FALSE),""),
IFERROR(VLOOKUP($O1056,all_tags[type],1,FALSE),"")
)</f>
        <v/>
      </c>
      <c r="AE1056" s="5" t="str">
        <f>_xlfn.TEXTJOIN("#",TRUE,
IFERROR(VLOOKUP($F1056,all_tags[level],1,FALSE),""),
IFERROR(VLOOKUP($G1056,all_tags[level],1,FALSE),""),
IFERROR(VLOOKUP($H1056,all_tags[level],1,FALSE),""),
IFERROR(VLOOKUP($I1056,all_tags[level],1,FALSE),""),
IFERROR(VLOOKUP($J1056,all_tags[level],1,FALSE),""),
IFERROR(VLOOKUP($K1056,all_tags[level],1,FALSE),""),
IFERROR(VLOOKUP($L1056,all_tags[level],1,FALSE),""),
IFERROR(VLOOKUP($M1056,all_tags[level],1,FALSE),""),
IFERROR(VLOOKUP($N1056,all_tags[level],1,FALSE),""),
IFERROR(VLOOKUP($O1056,all_tags[level],1,FALSE),"")
)</f>
        <v/>
      </c>
      <c r="AF1056" s="5" t="str">
        <f>_xlfn.TEXTJOIN("#",TRUE,
IFERROR(VLOOKUP($F1056,all_tags[style],1,FALSE),""),
IFERROR(VLOOKUP($G1056,all_tags[style],1,FALSE),""),
IFERROR(VLOOKUP($H1056,all_tags[style],1,FALSE),""),
IFERROR(VLOOKUP($I1056,all_tags[style],1,FALSE),""),
IFERROR(VLOOKUP($J1056,all_tags[style],1,FALSE),""),
IFERROR(VLOOKUP($K1056,all_tags[style],1,FALSE),""),
IFERROR(VLOOKUP($L1056,all_tags[style],1,FALSE),""),
IFERROR(VLOOKUP($M1056,all_tags[style],1,FALSE),""),
IFERROR(VLOOKUP($N1056,all_tags[style],1,FALSE),""),
IFERROR(VLOOKUP($O1056,all_tags[style],1,FALSE),"")
)</f>
        <v/>
      </c>
      <c r="AG1056" s="5" t="str">
        <f>_xlfn.TEXTJOIN("#",TRUE,
IFERROR(VLOOKUP($F1056,all_tags[theme],1,FALSE),""),
IFERROR(VLOOKUP($G1056,all_tags[theme],1,FALSE),""),
IFERROR(VLOOKUP($H1056,all_tags[theme],1,FALSE),""),
IFERROR(VLOOKUP($I1056,all_tags[theme],1,FALSE),""),
IFERROR(VLOOKUP($J1056,all_tags[theme],1,FALSE),""),
IFERROR(VLOOKUP($K1056,all_tags[theme],1,FALSE),""),
IFERROR(VLOOKUP($L1056,all_tags[theme],1,FALSE),""),
IFERROR(VLOOKUP($M1056,all_tags[theme],1,FALSE),""),
IFERROR(VLOOKUP($N1056,all_tags[theme],1,FALSE),""),
IFERROR(VLOOKUP($O1056,all_tags[theme],1,FALSE),"")
)</f>
        <v/>
      </c>
      <c r="AH1056" s="5" t="str">
        <f>_xlfn.TEXTJOIN("#",TRUE,
IFERROR(VLOOKUP($F1056,all_tags[topic],1,FALSE),""),
IFERROR(VLOOKUP($G1056,all_tags[topic],1,FALSE),""),
IFERROR(VLOOKUP($H1056,all_tags[topic],1,FALSE),""),
IFERROR(VLOOKUP($I1056,all_tags[topic],1,FALSE),""),
IFERROR(VLOOKUP($J1056,all_tags[topic],1,FALSE),""),
IFERROR(VLOOKUP($K1056,all_tags[topic],1,FALSE),""),
IFERROR(VLOOKUP($L1056,all_tags[topic],1,FALSE),""),
IFERROR(VLOOKUP($M1056,all_tags[topic],1,FALSE),""),
IFERROR(VLOOKUP($N1056,all_tags[topic],1,FALSE),""),
IFERROR(VLOOKUP($O1056,all_tags[topic],1,FALSE),"")
)</f>
        <v>design</v>
      </c>
      <c r="AI1056" s="5" t="str">
        <f>_xlfn.TEXTJOIN("#",TRUE,
IFERROR(VLOOKUP($F1056,all_tags[area],1,FALSE),""),
IFERROR(VLOOKUP($G1056,all_tags[area],1,FALSE),""),
IFERROR(VLOOKUP($H1056,all_tags[area],1,FALSE),""),
IFERROR(VLOOKUP($I1056,all_tags[area],1,FALSE),""),
IFERROR(VLOOKUP($J1056,all_tags[area],1,FALSE),""),
IFERROR(VLOOKUP($K1056,all_tags[area],1,FALSE),""),
IFERROR(VLOOKUP($L1056,all_tags[area],1,FALSE),""),
IFERROR(VLOOKUP($M1056,all_tags[area],1,FALSE),""),
IFERROR(VLOOKUP($N1056,all_tags[area],1,FALSE),""),
IFERROR(VLOOKUP($O1056,all_tags[area],1,FALSE),"")
)</f>
        <v/>
      </c>
      <c r="AJ1056" s="5" t="str">
        <f>_xlfn.TEXTJOIN("#",TRUE,
IFERROR(VLOOKUP($F1056,all_tags[technology],1,FALSE),""),
IFERROR(VLOOKUP($G1056,all_tags[technology],1,FALSE),""),
IFERROR(VLOOKUP($H1056,all_tags[technology],1,FALSE),""),
IFERROR(VLOOKUP($I1056,all_tags[technology],1,FALSE),""),
IFERROR(VLOOKUP($J1056,all_tags[technology],1,FALSE),""),
IFERROR(VLOOKUP($K1056,all_tags[technology],1,FALSE),""),
IFERROR(VLOOKUP($L1056,all_tags[technology],1,FALSE),""),
IFERROR(VLOOKUP($M1056,all_tags[technology],1,FALSE),""),
IFERROR(VLOOKUP($N1056,all_tags[technology],1,FALSE),""),
IFERROR(VLOOKUP($O1056,all_tags[technology],1,FALSE),"")
)</f>
        <v/>
      </c>
      <c r="AK1056" s="5" t="str">
        <f>_xlfn.TEXTJOIN("#",TRUE,
IFERROR(VLOOKUP($F1056,all_tags[other],1,FALSE),""),
IFERROR(VLOOKUP($G1056,all_tags[other],1,FALSE),""),
IFERROR(VLOOKUP($H1056,all_tags[other],1,FALSE),""),
IFERROR(VLOOKUP($I1056,all_tags[other],1,FALSE),""),
IFERROR(VLOOKUP($J1056,all_tags[other],1,FALSE),""),
IFERROR(VLOOKUP($K1056,all_tags[other],1,FALSE),""),
IFERROR(VLOOKUP($L1056,all_tags[other],1,FALSE),""),
IFERROR(VLOOKUP($M1056,all_tags[other],1,FALSE),""),
IFERROR(VLOOKUP($N1056,all_tags[other],1,FALSE),""),
IFERROR(VLOOKUP($O1056,all_tags[other],1,FALSE),"")
)</f>
        <v>inspiration</v>
      </c>
      <c r="AL1056" t="str">
        <f t="shared" si="16"/>
        <v>post;design;inspiration</v>
      </c>
    </row>
    <row r="1057" spans="1:38" ht="30" x14ac:dyDescent="0.25">
      <c r="A1057" t="str">
        <f>source_data[[#This Row],[link_id]]</f>
        <v>L02112</v>
      </c>
      <c r="B1057" t="str">
        <f>source_data[[#This Row],[link]]</f>
        <v>https://wellcome.org/reports/wellcome-global-monitor/2018</v>
      </c>
      <c r="C1057" t="str">
        <f>source_data[[#This Row],[article_title]]</f>
        <v>Wellcome Global Monitor 2018</v>
      </c>
      <c r="D1057" t="str">
        <f>source_data[[#This Row],[concatenate]]</f>
        <v>research;dataset;example;data-analysis;inspiration</v>
      </c>
      <c r="E1057">
        <f>source_data[[#This Row],[tag_count]]</f>
        <v>4</v>
      </c>
      <c r="F1057" t="str" cm="1">
        <f t="array" ref="F1057:J1057">_xlfn.TEXTSPLIT(Table5[[#This Row],[concatenate]],";")</f>
        <v>research</v>
      </c>
      <c r="G1057" t="str">
        <v>dataset</v>
      </c>
      <c r="H1057" t="str">
        <v>example</v>
      </c>
      <c r="I1057" t="str">
        <v>data-analysis</v>
      </c>
      <c r="J1057" t="str">
        <v>inspiration</v>
      </c>
      <c r="Q1057">
        <f>IF(ISBLANK(F1057),-1,COUNTIF(all_tags[],F1057)-COUNTIF(all_tags[category],F1057))</f>
        <v>1</v>
      </c>
      <c r="R1057">
        <f>IF(ISBLANK(G1057),-1,COUNTIF(all_tags[],G1057)-COUNTIF(all_tags[category],G1057))</f>
        <v>1</v>
      </c>
      <c r="S1057">
        <f>IF(ISBLANK(H1057),-1,COUNTIF(all_tags[],H1057)-COUNTIF(all_tags[category],H1057))</f>
        <v>1</v>
      </c>
      <c r="T1057">
        <f>IF(ISBLANK(I1057),-1,COUNTIF(all_tags[],I1057)-COUNTIF(all_tags[category],I1057))</f>
        <v>1</v>
      </c>
      <c r="U1057">
        <f>IF(ISBLANK(J1057),-1,COUNTIF(all_tags[],J1057)-COUNTIF(all_tags[category],J1057))</f>
        <v>1</v>
      </c>
      <c r="V1057">
        <f>IF(ISBLANK(K1057),-1,COUNTIF(all_tags[],K1057)-COUNTIF(all_tags[category],K1057))</f>
        <v>-1</v>
      </c>
      <c r="W1057">
        <f>IF(ISBLANK(L1057),-1,COUNTIF(all_tags[],L1057)-COUNTIF(all_tags[category],L1057))</f>
        <v>-1</v>
      </c>
      <c r="X1057">
        <f>IF(ISBLANK(M1057),-1,COUNTIF(all_tags[],M1057)-COUNTIF(all_tags[category],M1057))</f>
        <v>-1</v>
      </c>
      <c r="Y1057">
        <f>IF(ISBLANK(N1057),-1,COUNTIF(all_tags[],N1057)-COUNTIF(all_tags[category],N1057))</f>
        <v>-1</v>
      </c>
      <c r="Z1057">
        <f>IF(ISBLANK(O1057),-1,COUNTIF(all_tags[],O1057)-COUNTIF(all_tags[category],O1057))</f>
        <v>-1</v>
      </c>
      <c r="AB1057" t="str">
        <f>Table5[[#This Row],[link_id]]</f>
        <v>L02112</v>
      </c>
      <c r="AC1057" s="5" t="str">
        <f>_xlfn.TEXTJOIN("#",TRUE,
IFERROR(VLOOKUP($F1057,all_tags[format],1,FALSE),""),
IFERROR(VLOOKUP($G1057,all_tags[format],1,FALSE),""),
IFERROR(VLOOKUP($H1057,all_tags[format],1,FALSE),""),
IFERROR(VLOOKUP($I1057,all_tags[format],1,FALSE),""),
IFERROR(VLOOKUP($J1057,all_tags[format],1,FALSE),""),
IFERROR(VLOOKUP($K1057,all_tags[format],1,FALSE),""),
IFERROR(VLOOKUP($L1057,all_tags[format],1,FALSE),""),
IFERROR(VLOOKUP($M1057,all_tags[format],1,FALSE),""),
IFERROR(VLOOKUP($N1057,all_tags[format],1,FALSE),""),
IFERROR(VLOOKUP($O1057,all_tags[format],1,FALSE),"")
)</f>
        <v/>
      </c>
      <c r="AD1057" s="5" t="str">
        <f>_xlfn.TEXTJOIN("#",TRUE,
IFERROR(VLOOKUP($F1057,all_tags[type],1,FALSE),""),
IFERROR(VLOOKUP($G1057,all_tags[type],1,FALSE),""),
IFERROR(VLOOKUP($H1057,all_tags[type],1,FALSE),""),
IFERROR(VLOOKUP($I1057,all_tags[type],1,FALSE),""),
IFERROR(VLOOKUP($J1057,all_tags[type],1,FALSE),""),
IFERROR(VLOOKUP($K1057,all_tags[type],1,FALSE),""),
IFERROR(VLOOKUP($L1057,all_tags[type],1,FALSE),""),
IFERROR(VLOOKUP($M1057,all_tags[type],1,FALSE),""),
IFERROR(VLOOKUP($N1057,all_tags[type],1,FALSE),""),
IFERROR(VLOOKUP($O1057,all_tags[type],1,FALSE),"")
)</f>
        <v>research#dataset</v>
      </c>
      <c r="AE1057" s="5" t="str">
        <f>_xlfn.TEXTJOIN("#",TRUE,
IFERROR(VLOOKUP($F1057,all_tags[level],1,FALSE),""),
IFERROR(VLOOKUP($G1057,all_tags[level],1,FALSE),""),
IFERROR(VLOOKUP($H1057,all_tags[level],1,FALSE),""),
IFERROR(VLOOKUP($I1057,all_tags[level],1,FALSE),""),
IFERROR(VLOOKUP($J1057,all_tags[level],1,FALSE),""),
IFERROR(VLOOKUP($K1057,all_tags[level],1,FALSE),""),
IFERROR(VLOOKUP($L1057,all_tags[level],1,FALSE),""),
IFERROR(VLOOKUP($M1057,all_tags[level],1,FALSE),""),
IFERROR(VLOOKUP($N1057,all_tags[level],1,FALSE),""),
IFERROR(VLOOKUP($O1057,all_tags[level],1,FALSE),"")
)</f>
        <v>example</v>
      </c>
      <c r="AF1057" s="5" t="str">
        <f>_xlfn.TEXTJOIN("#",TRUE,
IFERROR(VLOOKUP($F1057,all_tags[style],1,FALSE),""),
IFERROR(VLOOKUP($G1057,all_tags[style],1,FALSE),""),
IFERROR(VLOOKUP($H1057,all_tags[style],1,FALSE),""),
IFERROR(VLOOKUP($I1057,all_tags[style],1,FALSE),""),
IFERROR(VLOOKUP($J1057,all_tags[style],1,FALSE),""),
IFERROR(VLOOKUP($K1057,all_tags[style],1,FALSE),""),
IFERROR(VLOOKUP($L1057,all_tags[style],1,FALSE),""),
IFERROR(VLOOKUP($M1057,all_tags[style],1,FALSE),""),
IFERROR(VLOOKUP($N1057,all_tags[style],1,FALSE),""),
IFERROR(VLOOKUP($O1057,all_tags[style],1,FALSE),"")
)</f>
        <v/>
      </c>
      <c r="AG1057" s="5" t="str">
        <f>_xlfn.TEXTJOIN("#",TRUE,
IFERROR(VLOOKUP($F1057,all_tags[theme],1,FALSE),""),
IFERROR(VLOOKUP($G1057,all_tags[theme],1,FALSE),""),
IFERROR(VLOOKUP($H1057,all_tags[theme],1,FALSE),""),
IFERROR(VLOOKUP($I1057,all_tags[theme],1,FALSE),""),
IFERROR(VLOOKUP($J1057,all_tags[theme],1,FALSE),""),
IFERROR(VLOOKUP($K1057,all_tags[theme],1,FALSE),""),
IFERROR(VLOOKUP($L1057,all_tags[theme],1,FALSE),""),
IFERROR(VLOOKUP($M1057,all_tags[theme],1,FALSE),""),
IFERROR(VLOOKUP($N1057,all_tags[theme],1,FALSE),""),
IFERROR(VLOOKUP($O1057,all_tags[theme],1,FALSE),"")
)</f>
        <v>data-analysis</v>
      </c>
      <c r="AH1057" s="5" t="str">
        <f>_xlfn.TEXTJOIN("#",TRUE,
IFERROR(VLOOKUP($F1057,all_tags[topic],1,FALSE),""),
IFERROR(VLOOKUP($G1057,all_tags[topic],1,FALSE),""),
IFERROR(VLOOKUP($H1057,all_tags[topic],1,FALSE),""),
IFERROR(VLOOKUP($I1057,all_tags[topic],1,FALSE),""),
IFERROR(VLOOKUP($J1057,all_tags[topic],1,FALSE),""),
IFERROR(VLOOKUP($K1057,all_tags[topic],1,FALSE),""),
IFERROR(VLOOKUP($L1057,all_tags[topic],1,FALSE),""),
IFERROR(VLOOKUP($M1057,all_tags[topic],1,FALSE),""),
IFERROR(VLOOKUP($N1057,all_tags[topic],1,FALSE),""),
IFERROR(VLOOKUP($O1057,all_tags[topic],1,FALSE),"")
)</f>
        <v/>
      </c>
      <c r="AI1057" s="5" t="str">
        <f>_xlfn.TEXTJOIN("#",TRUE,
IFERROR(VLOOKUP($F1057,all_tags[area],1,FALSE),""),
IFERROR(VLOOKUP($G1057,all_tags[area],1,FALSE),""),
IFERROR(VLOOKUP($H1057,all_tags[area],1,FALSE),""),
IFERROR(VLOOKUP($I1057,all_tags[area],1,FALSE),""),
IFERROR(VLOOKUP($J1057,all_tags[area],1,FALSE),""),
IFERROR(VLOOKUP($K1057,all_tags[area],1,FALSE),""),
IFERROR(VLOOKUP($L1057,all_tags[area],1,FALSE),""),
IFERROR(VLOOKUP($M1057,all_tags[area],1,FALSE),""),
IFERROR(VLOOKUP($N1057,all_tags[area],1,FALSE),""),
IFERROR(VLOOKUP($O1057,all_tags[area],1,FALSE),"")
)</f>
        <v/>
      </c>
      <c r="AJ1057" s="5" t="str">
        <f>_xlfn.TEXTJOIN("#",TRUE,
IFERROR(VLOOKUP($F1057,all_tags[technology],1,FALSE),""),
IFERROR(VLOOKUP($G1057,all_tags[technology],1,FALSE),""),
IFERROR(VLOOKUP($H1057,all_tags[technology],1,FALSE),""),
IFERROR(VLOOKUP($I1057,all_tags[technology],1,FALSE),""),
IFERROR(VLOOKUP($J1057,all_tags[technology],1,FALSE),""),
IFERROR(VLOOKUP($K1057,all_tags[technology],1,FALSE),""),
IFERROR(VLOOKUP($L1057,all_tags[technology],1,FALSE),""),
IFERROR(VLOOKUP($M1057,all_tags[technology],1,FALSE),""),
IFERROR(VLOOKUP($N1057,all_tags[technology],1,FALSE),""),
IFERROR(VLOOKUP($O1057,all_tags[technology],1,FALSE),"")
)</f>
        <v/>
      </c>
      <c r="AK1057" s="5" t="str">
        <f>_xlfn.TEXTJOIN("#",TRUE,
IFERROR(VLOOKUP($F1057,all_tags[other],1,FALSE),""),
IFERROR(VLOOKUP($G1057,all_tags[other],1,FALSE),""),
IFERROR(VLOOKUP($H1057,all_tags[other],1,FALSE),""),
IFERROR(VLOOKUP($I1057,all_tags[other],1,FALSE),""),
IFERROR(VLOOKUP($J1057,all_tags[other],1,FALSE),""),
IFERROR(VLOOKUP($K1057,all_tags[other],1,FALSE),""),
IFERROR(VLOOKUP($L1057,all_tags[other],1,FALSE),""),
IFERROR(VLOOKUP($M1057,all_tags[other],1,FALSE),""),
IFERROR(VLOOKUP($N1057,all_tags[other],1,FALSE),""),
IFERROR(VLOOKUP($O1057,all_tags[other],1,FALSE),"")
)</f>
        <v>inspiration</v>
      </c>
      <c r="AL1057" t="str">
        <f t="shared" si="16"/>
        <v>research;dataset;example;data-analysis;inspiration</v>
      </c>
    </row>
    <row r="1058" spans="1:38" x14ac:dyDescent="0.25">
      <c r="A1058" t="str">
        <f>source_data[[#This Row],[link_id]]</f>
        <v>L02113</v>
      </c>
      <c r="B1058" t="str">
        <f>source_data[[#This Row],[link]]</f>
        <v>https://www.openculture.com/2022/01/read-the-cias-simple-sabotage-field-manual.html</v>
      </c>
      <c r="C1058" t="str">
        <f>source_data[[#This Row],[article_title]]</f>
        <v>Read the CIA’s Simple Sabotage Field Manual</v>
      </c>
      <c r="D1058" t="str">
        <f>source_data[[#This Row],[concatenate]]</f>
        <v>post;general;cautionary-tale</v>
      </c>
      <c r="E1058">
        <f>source_data[[#This Row],[tag_count]]</f>
        <v>4</v>
      </c>
      <c r="F1058" t="str" cm="1">
        <f t="array" ref="F1058:H1058">_xlfn.TEXTSPLIT(Table5[[#This Row],[concatenate]],";")</f>
        <v>post</v>
      </c>
      <c r="G1058" t="str">
        <v>general</v>
      </c>
      <c r="H1058" t="str">
        <v>cautionary-tale</v>
      </c>
      <c r="Q1058">
        <f>IF(ISBLANK(F1058),-1,COUNTIF(all_tags[],F1058)-COUNTIF(all_tags[category],F1058))</f>
        <v>1</v>
      </c>
      <c r="R1058">
        <f>IF(ISBLANK(G1058),-1,COUNTIF(all_tags[],G1058)-COUNTIF(all_tags[category],G1058))</f>
        <v>1</v>
      </c>
      <c r="S1058">
        <f>IF(ISBLANK(H1058),-1,COUNTIF(all_tags[],H1058)-COUNTIF(all_tags[category],H1058))</f>
        <v>1</v>
      </c>
      <c r="T1058">
        <f>IF(ISBLANK(I1058),-1,COUNTIF(all_tags[],I1058)-COUNTIF(all_tags[category],I1058))</f>
        <v>-1</v>
      </c>
      <c r="U1058">
        <f>IF(ISBLANK(J1058),-1,COUNTIF(all_tags[],J1058)-COUNTIF(all_tags[category],J1058))</f>
        <v>-1</v>
      </c>
      <c r="V1058">
        <f>IF(ISBLANK(K1058),-1,COUNTIF(all_tags[],K1058)-COUNTIF(all_tags[category],K1058))</f>
        <v>-1</v>
      </c>
      <c r="W1058">
        <f>IF(ISBLANK(L1058),-1,COUNTIF(all_tags[],L1058)-COUNTIF(all_tags[category],L1058))</f>
        <v>-1</v>
      </c>
      <c r="X1058">
        <f>IF(ISBLANK(M1058),-1,COUNTIF(all_tags[],M1058)-COUNTIF(all_tags[category],M1058))</f>
        <v>-1</v>
      </c>
      <c r="Y1058">
        <f>IF(ISBLANK(N1058),-1,COUNTIF(all_tags[],N1058)-COUNTIF(all_tags[category],N1058))</f>
        <v>-1</v>
      </c>
      <c r="Z1058">
        <f>IF(ISBLANK(O1058),-1,COUNTIF(all_tags[],O1058)-COUNTIF(all_tags[category],O1058))</f>
        <v>-1</v>
      </c>
      <c r="AB1058" t="str">
        <f>Table5[[#This Row],[link_id]]</f>
        <v>L02113</v>
      </c>
      <c r="AC1058" s="5" t="str">
        <f>_xlfn.TEXTJOIN("#",TRUE,
IFERROR(VLOOKUP($F1058,all_tags[format],1,FALSE),""),
IFERROR(VLOOKUP($G1058,all_tags[format],1,FALSE),""),
IFERROR(VLOOKUP($H1058,all_tags[format],1,FALSE),""),
IFERROR(VLOOKUP($I1058,all_tags[format],1,FALSE),""),
IFERROR(VLOOKUP($J1058,all_tags[format],1,FALSE),""),
IFERROR(VLOOKUP($K1058,all_tags[format],1,FALSE),""),
IFERROR(VLOOKUP($L1058,all_tags[format],1,FALSE),""),
IFERROR(VLOOKUP($M1058,all_tags[format],1,FALSE),""),
IFERROR(VLOOKUP($N1058,all_tags[format],1,FALSE),""),
IFERROR(VLOOKUP($O1058,all_tags[format],1,FALSE),"")
)</f>
        <v>post</v>
      </c>
      <c r="AD1058" s="5" t="str">
        <f>_xlfn.TEXTJOIN("#",TRUE,
IFERROR(VLOOKUP($F1058,all_tags[type],1,FALSE),""),
IFERROR(VLOOKUP($G1058,all_tags[type],1,FALSE),""),
IFERROR(VLOOKUP($H1058,all_tags[type],1,FALSE),""),
IFERROR(VLOOKUP($I1058,all_tags[type],1,FALSE),""),
IFERROR(VLOOKUP($J1058,all_tags[type],1,FALSE),""),
IFERROR(VLOOKUP($K1058,all_tags[type],1,FALSE),""),
IFERROR(VLOOKUP($L1058,all_tags[type],1,FALSE),""),
IFERROR(VLOOKUP($M1058,all_tags[type],1,FALSE),""),
IFERROR(VLOOKUP($N1058,all_tags[type],1,FALSE),""),
IFERROR(VLOOKUP($O1058,all_tags[type],1,FALSE),"")
)</f>
        <v>general</v>
      </c>
      <c r="AE1058" s="5" t="str">
        <f>_xlfn.TEXTJOIN("#",TRUE,
IFERROR(VLOOKUP($F1058,all_tags[level],1,FALSE),""),
IFERROR(VLOOKUP($G1058,all_tags[level],1,FALSE),""),
IFERROR(VLOOKUP($H1058,all_tags[level],1,FALSE),""),
IFERROR(VLOOKUP($I1058,all_tags[level],1,FALSE),""),
IFERROR(VLOOKUP($J1058,all_tags[level],1,FALSE),""),
IFERROR(VLOOKUP($K1058,all_tags[level],1,FALSE),""),
IFERROR(VLOOKUP($L1058,all_tags[level],1,FALSE),""),
IFERROR(VLOOKUP($M1058,all_tags[level],1,FALSE),""),
IFERROR(VLOOKUP($N1058,all_tags[level],1,FALSE),""),
IFERROR(VLOOKUP($O1058,all_tags[level],1,FALSE),"")
)</f>
        <v/>
      </c>
      <c r="AF1058" s="5" t="str">
        <f>_xlfn.TEXTJOIN("#",TRUE,
IFERROR(VLOOKUP($F1058,all_tags[style],1,FALSE),""),
IFERROR(VLOOKUP($G1058,all_tags[style],1,FALSE),""),
IFERROR(VLOOKUP($H1058,all_tags[style],1,FALSE),""),
IFERROR(VLOOKUP($I1058,all_tags[style],1,FALSE),""),
IFERROR(VLOOKUP($J1058,all_tags[style],1,FALSE),""),
IFERROR(VLOOKUP($K1058,all_tags[style],1,FALSE),""),
IFERROR(VLOOKUP($L1058,all_tags[style],1,FALSE),""),
IFERROR(VLOOKUP($M1058,all_tags[style],1,FALSE),""),
IFERROR(VLOOKUP($N1058,all_tags[style],1,FALSE),""),
IFERROR(VLOOKUP($O1058,all_tags[style],1,FALSE),"")
)</f>
        <v>cautionary-tale</v>
      </c>
      <c r="AG1058" s="5" t="str">
        <f>_xlfn.TEXTJOIN("#",TRUE,
IFERROR(VLOOKUP($F1058,all_tags[theme],1,FALSE),""),
IFERROR(VLOOKUP($G1058,all_tags[theme],1,FALSE),""),
IFERROR(VLOOKUP($H1058,all_tags[theme],1,FALSE),""),
IFERROR(VLOOKUP($I1058,all_tags[theme],1,FALSE),""),
IFERROR(VLOOKUP($J1058,all_tags[theme],1,FALSE),""),
IFERROR(VLOOKUP($K1058,all_tags[theme],1,FALSE),""),
IFERROR(VLOOKUP($L1058,all_tags[theme],1,FALSE),""),
IFERROR(VLOOKUP($M1058,all_tags[theme],1,FALSE),""),
IFERROR(VLOOKUP($N1058,all_tags[theme],1,FALSE),""),
IFERROR(VLOOKUP($O1058,all_tags[theme],1,FALSE),"")
)</f>
        <v/>
      </c>
      <c r="AH1058" s="5" t="str">
        <f>_xlfn.TEXTJOIN("#",TRUE,
IFERROR(VLOOKUP($F1058,all_tags[topic],1,FALSE),""),
IFERROR(VLOOKUP($G1058,all_tags[topic],1,FALSE),""),
IFERROR(VLOOKUP($H1058,all_tags[topic],1,FALSE),""),
IFERROR(VLOOKUP($I1058,all_tags[topic],1,FALSE),""),
IFERROR(VLOOKUP($J1058,all_tags[topic],1,FALSE),""),
IFERROR(VLOOKUP($K1058,all_tags[topic],1,FALSE),""),
IFERROR(VLOOKUP($L1058,all_tags[topic],1,FALSE),""),
IFERROR(VLOOKUP($M1058,all_tags[topic],1,FALSE),""),
IFERROR(VLOOKUP($N1058,all_tags[topic],1,FALSE),""),
IFERROR(VLOOKUP($O1058,all_tags[topic],1,FALSE),"")
)</f>
        <v/>
      </c>
      <c r="AI1058" s="5" t="str">
        <f>_xlfn.TEXTJOIN("#",TRUE,
IFERROR(VLOOKUP($F1058,all_tags[area],1,FALSE),""),
IFERROR(VLOOKUP($G1058,all_tags[area],1,FALSE),""),
IFERROR(VLOOKUP($H1058,all_tags[area],1,FALSE),""),
IFERROR(VLOOKUP($I1058,all_tags[area],1,FALSE),""),
IFERROR(VLOOKUP($J1058,all_tags[area],1,FALSE),""),
IFERROR(VLOOKUP($K1058,all_tags[area],1,FALSE),""),
IFERROR(VLOOKUP($L1058,all_tags[area],1,FALSE),""),
IFERROR(VLOOKUP($M1058,all_tags[area],1,FALSE),""),
IFERROR(VLOOKUP($N1058,all_tags[area],1,FALSE),""),
IFERROR(VLOOKUP($O1058,all_tags[area],1,FALSE),"")
)</f>
        <v/>
      </c>
      <c r="AJ1058" s="5" t="str">
        <f>_xlfn.TEXTJOIN("#",TRUE,
IFERROR(VLOOKUP($F1058,all_tags[technology],1,FALSE),""),
IFERROR(VLOOKUP($G1058,all_tags[technology],1,FALSE),""),
IFERROR(VLOOKUP($H1058,all_tags[technology],1,FALSE),""),
IFERROR(VLOOKUP($I1058,all_tags[technology],1,FALSE),""),
IFERROR(VLOOKUP($J1058,all_tags[technology],1,FALSE),""),
IFERROR(VLOOKUP($K1058,all_tags[technology],1,FALSE),""),
IFERROR(VLOOKUP($L1058,all_tags[technology],1,FALSE),""),
IFERROR(VLOOKUP($M1058,all_tags[technology],1,FALSE),""),
IFERROR(VLOOKUP($N1058,all_tags[technology],1,FALSE),""),
IFERROR(VLOOKUP($O1058,all_tags[technology],1,FALSE),"")
)</f>
        <v/>
      </c>
      <c r="AK1058" s="5" t="str">
        <f>_xlfn.TEXTJOIN("#",TRUE,
IFERROR(VLOOKUP($F1058,all_tags[other],1,FALSE),""),
IFERROR(VLOOKUP($G1058,all_tags[other],1,FALSE),""),
IFERROR(VLOOKUP($H1058,all_tags[other],1,FALSE),""),
IFERROR(VLOOKUP($I1058,all_tags[other],1,FALSE),""),
IFERROR(VLOOKUP($J1058,all_tags[other],1,FALSE),""),
IFERROR(VLOOKUP($K1058,all_tags[other],1,FALSE),""),
IFERROR(VLOOKUP($L1058,all_tags[other],1,FALSE),""),
IFERROR(VLOOKUP($M1058,all_tags[other],1,FALSE),""),
IFERROR(VLOOKUP($N1058,all_tags[other],1,FALSE),""),
IFERROR(VLOOKUP($O1058,all_tags[other],1,FALSE),"")
)</f>
        <v/>
      </c>
      <c r="AL1058" t="str">
        <f t="shared" si="16"/>
        <v>post;general;cautionary-tale</v>
      </c>
    </row>
    <row r="1059" spans="1:38" x14ac:dyDescent="0.25">
      <c r="A1059" t="str">
        <f>source_data[[#This Row],[link_id]]</f>
        <v>L02114</v>
      </c>
      <c r="B1059" t="str">
        <f>source_data[[#This Row],[link]]</f>
        <v>https://www.creativebloq.com/graphic-design-tips/information-graphics-1232836</v>
      </c>
      <c r="C1059" t="str">
        <f>source_data[[#This Row],[article_title]]</f>
        <v>63 of the best infographics</v>
      </c>
      <c r="D1059" t="str">
        <f>source_data[[#This Row],[concatenate]]</f>
        <v>post;visual;data-viz;inspiration</v>
      </c>
      <c r="E1059">
        <f>source_data[[#This Row],[tag_count]]</f>
        <v>4</v>
      </c>
      <c r="F1059" t="str" cm="1">
        <f t="array" ref="F1059:I1059">_xlfn.TEXTSPLIT(Table5[[#This Row],[concatenate]],";")</f>
        <v>post</v>
      </c>
      <c r="G1059" t="str">
        <v>visual</v>
      </c>
      <c r="H1059" t="str">
        <v>data-viz</v>
      </c>
      <c r="I1059" t="str">
        <v>inspiration</v>
      </c>
      <c r="Q1059">
        <f>IF(ISBLANK(F1059),-1,COUNTIF(all_tags[],F1059)-COUNTIF(all_tags[category],F1059))</f>
        <v>1</v>
      </c>
      <c r="R1059">
        <f>IF(ISBLANK(G1059),-1,COUNTIF(all_tags[],G1059)-COUNTIF(all_tags[category],G1059))</f>
        <v>1</v>
      </c>
      <c r="S1059">
        <f>IF(ISBLANK(H1059),-1,COUNTIF(all_tags[],H1059)-COUNTIF(all_tags[category],H1059))</f>
        <v>1</v>
      </c>
      <c r="T1059">
        <f>IF(ISBLANK(I1059),-1,COUNTIF(all_tags[],I1059)-COUNTIF(all_tags[category],I1059))</f>
        <v>1</v>
      </c>
      <c r="U1059">
        <f>IF(ISBLANK(J1059),-1,COUNTIF(all_tags[],J1059)-COUNTIF(all_tags[category],J1059))</f>
        <v>-1</v>
      </c>
      <c r="V1059">
        <f>IF(ISBLANK(K1059),-1,COUNTIF(all_tags[],K1059)-COUNTIF(all_tags[category],K1059))</f>
        <v>-1</v>
      </c>
      <c r="W1059">
        <f>IF(ISBLANK(L1059),-1,COUNTIF(all_tags[],L1059)-COUNTIF(all_tags[category],L1059))</f>
        <v>-1</v>
      </c>
      <c r="X1059">
        <f>IF(ISBLANK(M1059),-1,COUNTIF(all_tags[],M1059)-COUNTIF(all_tags[category],M1059))</f>
        <v>-1</v>
      </c>
      <c r="Y1059">
        <f>IF(ISBLANK(N1059),-1,COUNTIF(all_tags[],N1059)-COUNTIF(all_tags[category],N1059))</f>
        <v>-1</v>
      </c>
      <c r="Z1059">
        <f>IF(ISBLANK(O1059),-1,COUNTIF(all_tags[],O1059)-COUNTIF(all_tags[category],O1059))</f>
        <v>-1</v>
      </c>
      <c r="AB1059" t="str">
        <f>Table5[[#This Row],[link_id]]</f>
        <v>L02114</v>
      </c>
      <c r="AC1059" s="5" t="str">
        <f>_xlfn.TEXTJOIN("#",TRUE,
IFERROR(VLOOKUP($F1059,all_tags[format],1,FALSE),""),
IFERROR(VLOOKUP($G1059,all_tags[format],1,FALSE),""),
IFERROR(VLOOKUP($H1059,all_tags[format],1,FALSE),""),
IFERROR(VLOOKUP($I1059,all_tags[format],1,FALSE),""),
IFERROR(VLOOKUP($J1059,all_tags[format],1,FALSE),""),
IFERROR(VLOOKUP($K1059,all_tags[format],1,FALSE),""),
IFERROR(VLOOKUP($L1059,all_tags[format],1,FALSE),""),
IFERROR(VLOOKUP($M1059,all_tags[format],1,FALSE),""),
IFERROR(VLOOKUP($N1059,all_tags[format],1,FALSE),""),
IFERROR(VLOOKUP($O1059,all_tags[format],1,FALSE),"")
)</f>
        <v>post</v>
      </c>
      <c r="AD1059" s="5" t="str">
        <f>_xlfn.TEXTJOIN("#",TRUE,
IFERROR(VLOOKUP($F1059,all_tags[type],1,FALSE),""),
IFERROR(VLOOKUP($G1059,all_tags[type],1,FALSE),""),
IFERROR(VLOOKUP($H1059,all_tags[type],1,FALSE),""),
IFERROR(VLOOKUP($I1059,all_tags[type],1,FALSE),""),
IFERROR(VLOOKUP($J1059,all_tags[type],1,FALSE),""),
IFERROR(VLOOKUP($K1059,all_tags[type],1,FALSE),""),
IFERROR(VLOOKUP($L1059,all_tags[type],1,FALSE),""),
IFERROR(VLOOKUP($M1059,all_tags[type],1,FALSE),""),
IFERROR(VLOOKUP($N1059,all_tags[type],1,FALSE),""),
IFERROR(VLOOKUP($O1059,all_tags[type],1,FALSE),"")
)</f>
        <v>visual</v>
      </c>
      <c r="AE1059" s="5" t="str">
        <f>_xlfn.TEXTJOIN("#",TRUE,
IFERROR(VLOOKUP($F1059,all_tags[level],1,FALSE),""),
IFERROR(VLOOKUP($G1059,all_tags[level],1,FALSE),""),
IFERROR(VLOOKUP($H1059,all_tags[level],1,FALSE),""),
IFERROR(VLOOKUP($I1059,all_tags[level],1,FALSE),""),
IFERROR(VLOOKUP($J1059,all_tags[level],1,FALSE),""),
IFERROR(VLOOKUP($K1059,all_tags[level],1,FALSE),""),
IFERROR(VLOOKUP($L1059,all_tags[level],1,FALSE),""),
IFERROR(VLOOKUP($M1059,all_tags[level],1,FALSE),""),
IFERROR(VLOOKUP($N1059,all_tags[level],1,FALSE),""),
IFERROR(VLOOKUP($O1059,all_tags[level],1,FALSE),"")
)</f>
        <v/>
      </c>
      <c r="AF1059" s="5" t="str">
        <f>_xlfn.TEXTJOIN("#",TRUE,
IFERROR(VLOOKUP($F1059,all_tags[style],1,FALSE),""),
IFERROR(VLOOKUP($G1059,all_tags[style],1,FALSE),""),
IFERROR(VLOOKUP($H1059,all_tags[style],1,FALSE),""),
IFERROR(VLOOKUP($I1059,all_tags[style],1,FALSE),""),
IFERROR(VLOOKUP($J1059,all_tags[style],1,FALSE),""),
IFERROR(VLOOKUP($K1059,all_tags[style],1,FALSE),""),
IFERROR(VLOOKUP($L1059,all_tags[style],1,FALSE),""),
IFERROR(VLOOKUP($M1059,all_tags[style],1,FALSE),""),
IFERROR(VLOOKUP($N1059,all_tags[style],1,FALSE),""),
IFERROR(VLOOKUP($O1059,all_tags[style],1,FALSE),"")
)</f>
        <v/>
      </c>
      <c r="AG1059" s="5" t="str">
        <f>_xlfn.TEXTJOIN("#",TRUE,
IFERROR(VLOOKUP($F1059,all_tags[theme],1,FALSE),""),
IFERROR(VLOOKUP($G1059,all_tags[theme],1,FALSE),""),
IFERROR(VLOOKUP($H1059,all_tags[theme],1,FALSE),""),
IFERROR(VLOOKUP($I1059,all_tags[theme],1,FALSE),""),
IFERROR(VLOOKUP($J1059,all_tags[theme],1,FALSE),""),
IFERROR(VLOOKUP($K1059,all_tags[theme],1,FALSE),""),
IFERROR(VLOOKUP($L1059,all_tags[theme],1,FALSE),""),
IFERROR(VLOOKUP($M1059,all_tags[theme],1,FALSE),""),
IFERROR(VLOOKUP($N1059,all_tags[theme],1,FALSE),""),
IFERROR(VLOOKUP($O1059,all_tags[theme],1,FALSE),"")
)</f>
        <v>data-viz</v>
      </c>
      <c r="AH1059" s="5" t="str">
        <f>_xlfn.TEXTJOIN("#",TRUE,
IFERROR(VLOOKUP($F1059,all_tags[topic],1,FALSE),""),
IFERROR(VLOOKUP($G1059,all_tags[topic],1,FALSE),""),
IFERROR(VLOOKUP($H1059,all_tags[topic],1,FALSE),""),
IFERROR(VLOOKUP($I1059,all_tags[topic],1,FALSE),""),
IFERROR(VLOOKUP($J1059,all_tags[topic],1,FALSE),""),
IFERROR(VLOOKUP($K1059,all_tags[topic],1,FALSE),""),
IFERROR(VLOOKUP($L1059,all_tags[topic],1,FALSE),""),
IFERROR(VLOOKUP($M1059,all_tags[topic],1,FALSE),""),
IFERROR(VLOOKUP($N1059,all_tags[topic],1,FALSE),""),
IFERROR(VLOOKUP($O1059,all_tags[topic],1,FALSE),"")
)</f>
        <v/>
      </c>
      <c r="AI1059" s="5" t="str">
        <f>_xlfn.TEXTJOIN("#",TRUE,
IFERROR(VLOOKUP($F1059,all_tags[area],1,FALSE),""),
IFERROR(VLOOKUP($G1059,all_tags[area],1,FALSE),""),
IFERROR(VLOOKUP($H1059,all_tags[area],1,FALSE),""),
IFERROR(VLOOKUP($I1059,all_tags[area],1,FALSE),""),
IFERROR(VLOOKUP($J1059,all_tags[area],1,FALSE),""),
IFERROR(VLOOKUP($K1059,all_tags[area],1,FALSE),""),
IFERROR(VLOOKUP($L1059,all_tags[area],1,FALSE),""),
IFERROR(VLOOKUP($M1059,all_tags[area],1,FALSE),""),
IFERROR(VLOOKUP($N1059,all_tags[area],1,FALSE),""),
IFERROR(VLOOKUP($O1059,all_tags[area],1,FALSE),"")
)</f>
        <v/>
      </c>
      <c r="AJ1059" s="5" t="str">
        <f>_xlfn.TEXTJOIN("#",TRUE,
IFERROR(VLOOKUP($F1059,all_tags[technology],1,FALSE),""),
IFERROR(VLOOKUP($G1059,all_tags[technology],1,FALSE),""),
IFERROR(VLOOKUP($H1059,all_tags[technology],1,FALSE),""),
IFERROR(VLOOKUP($I1059,all_tags[technology],1,FALSE),""),
IFERROR(VLOOKUP($J1059,all_tags[technology],1,FALSE),""),
IFERROR(VLOOKUP($K1059,all_tags[technology],1,FALSE),""),
IFERROR(VLOOKUP($L1059,all_tags[technology],1,FALSE),""),
IFERROR(VLOOKUP($M1059,all_tags[technology],1,FALSE),""),
IFERROR(VLOOKUP($N1059,all_tags[technology],1,FALSE),""),
IFERROR(VLOOKUP($O1059,all_tags[technology],1,FALSE),"")
)</f>
        <v/>
      </c>
      <c r="AK1059" s="5" t="str">
        <f>_xlfn.TEXTJOIN("#",TRUE,
IFERROR(VLOOKUP($F1059,all_tags[other],1,FALSE),""),
IFERROR(VLOOKUP($G1059,all_tags[other],1,FALSE),""),
IFERROR(VLOOKUP($H1059,all_tags[other],1,FALSE),""),
IFERROR(VLOOKUP($I1059,all_tags[other],1,FALSE),""),
IFERROR(VLOOKUP($J1059,all_tags[other],1,FALSE),""),
IFERROR(VLOOKUP($K1059,all_tags[other],1,FALSE),""),
IFERROR(VLOOKUP($L1059,all_tags[other],1,FALSE),""),
IFERROR(VLOOKUP($M1059,all_tags[other],1,FALSE),""),
IFERROR(VLOOKUP($N1059,all_tags[other],1,FALSE),""),
IFERROR(VLOOKUP($O1059,all_tags[other],1,FALSE),"")
)</f>
        <v>inspiration</v>
      </c>
      <c r="AL1059" t="str">
        <f t="shared" si="16"/>
        <v>post;visual;data-viz;inspiration</v>
      </c>
    </row>
    <row r="1060" spans="1:38" x14ac:dyDescent="0.25">
      <c r="A1060" t="str">
        <f>source_data[[#This Row],[link_id]]</f>
        <v>L02115</v>
      </c>
      <c r="B1060" t="str">
        <f>source_data[[#This Row],[link]]</f>
        <v>http://www.creativebloq.com/design-tools/data-visualization-712402</v>
      </c>
      <c r="C1060" t="str">
        <f>source_data[[#This Row],[article_title]]</f>
        <v>35 incredible dataviz tools</v>
      </c>
      <c r="D1060" t="str">
        <f>source_data[[#This Row],[concatenate]]</f>
        <v>review;data-viz;tool</v>
      </c>
      <c r="E1060">
        <f>source_data[[#This Row],[tag_count]]</f>
        <v>4</v>
      </c>
      <c r="F1060" t="str" cm="1">
        <f t="array" ref="F1060:H1060">_xlfn.TEXTSPLIT(Table5[[#This Row],[concatenate]],";")</f>
        <v>review</v>
      </c>
      <c r="G1060" t="str">
        <v>data-viz</v>
      </c>
      <c r="H1060" t="str">
        <v>tool</v>
      </c>
      <c r="Q1060">
        <f>IF(ISBLANK(F1060),-1,COUNTIF(all_tags[],F1060)-COUNTIF(all_tags[category],F1060))</f>
        <v>1</v>
      </c>
      <c r="R1060">
        <f>IF(ISBLANK(G1060),-1,COUNTIF(all_tags[],G1060)-COUNTIF(all_tags[category],G1060))</f>
        <v>1</v>
      </c>
      <c r="S1060">
        <f>IF(ISBLANK(H1060),-1,COUNTIF(all_tags[],H1060)-COUNTIF(all_tags[category],H1060))</f>
        <v>1</v>
      </c>
      <c r="T1060">
        <f>IF(ISBLANK(I1060),-1,COUNTIF(all_tags[],I1060)-COUNTIF(all_tags[category],I1060))</f>
        <v>-1</v>
      </c>
      <c r="U1060">
        <f>IF(ISBLANK(J1060),-1,COUNTIF(all_tags[],J1060)-COUNTIF(all_tags[category],J1060))</f>
        <v>-1</v>
      </c>
      <c r="V1060">
        <f>IF(ISBLANK(K1060),-1,COUNTIF(all_tags[],K1060)-COUNTIF(all_tags[category],K1060))</f>
        <v>-1</v>
      </c>
      <c r="W1060">
        <f>IF(ISBLANK(L1060),-1,COUNTIF(all_tags[],L1060)-COUNTIF(all_tags[category],L1060))</f>
        <v>-1</v>
      </c>
      <c r="X1060">
        <f>IF(ISBLANK(M1060),-1,COUNTIF(all_tags[],M1060)-COUNTIF(all_tags[category],M1060))</f>
        <v>-1</v>
      </c>
      <c r="Y1060">
        <f>IF(ISBLANK(N1060),-1,COUNTIF(all_tags[],N1060)-COUNTIF(all_tags[category],N1060))</f>
        <v>-1</v>
      </c>
      <c r="Z1060">
        <f>IF(ISBLANK(O1060),-1,COUNTIF(all_tags[],O1060)-COUNTIF(all_tags[category],O1060))</f>
        <v>-1</v>
      </c>
      <c r="AB1060" t="str">
        <f>Table5[[#This Row],[link_id]]</f>
        <v>L02115</v>
      </c>
      <c r="AC1060" s="5" t="str">
        <f>_xlfn.TEXTJOIN("#",TRUE,
IFERROR(VLOOKUP($F1060,all_tags[format],1,FALSE),""),
IFERROR(VLOOKUP($G1060,all_tags[format],1,FALSE),""),
IFERROR(VLOOKUP($H1060,all_tags[format],1,FALSE),""),
IFERROR(VLOOKUP($I1060,all_tags[format],1,FALSE),""),
IFERROR(VLOOKUP($J1060,all_tags[format],1,FALSE),""),
IFERROR(VLOOKUP($K1060,all_tags[format],1,FALSE),""),
IFERROR(VLOOKUP($L1060,all_tags[format],1,FALSE),""),
IFERROR(VLOOKUP($M1060,all_tags[format],1,FALSE),""),
IFERROR(VLOOKUP($N1060,all_tags[format],1,FALSE),""),
IFERROR(VLOOKUP($O1060,all_tags[format],1,FALSE),"")
)</f>
        <v/>
      </c>
      <c r="AD1060" s="5" t="str">
        <f>_xlfn.TEXTJOIN("#",TRUE,
IFERROR(VLOOKUP($F1060,all_tags[type],1,FALSE),""),
IFERROR(VLOOKUP($G1060,all_tags[type],1,FALSE),""),
IFERROR(VLOOKUP($H1060,all_tags[type],1,FALSE),""),
IFERROR(VLOOKUP($I1060,all_tags[type],1,FALSE),""),
IFERROR(VLOOKUP($J1060,all_tags[type],1,FALSE),""),
IFERROR(VLOOKUP($K1060,all_tags[type],1,FALSE),""),
IFERROR(VLOOKUP($L1060,all_tags[type],1,FALSE),""),
IFERROR(VLOOKUP($M1060,all_tags[type],1,FALSE),""),
IFERROR(VLOOKUP($N1060,all_tags[type],1,FALSE),""),
IFERROR(VLOOKUP($O1060,all_tags[type],1,FALSE),"")
)</f>
        <v>review</v>
      </c>
      <c r="AE1060" s="5" t="str">
        <f>_xlfn.TEXTJOIN("#",TRUE,
IFERROR(VLOOKUP($F1060,all_tags[level],1,FALSE),""),
IFERROR(VLOOKUP($G1060,all_tags[level],1,FALSE),""),
IFERROR(VLOOKUP($H1060,all_tags[level],1,FALSE),""),
IFERROR(VLOOKUP($I1060,all_tags[level],1,FALSE),""),
IFERROR(VLOOKUP($J1060,all_tags[level],1,FALSE),""),
IFERROR(VLOOKUP($K1060,all_tags[level],1,FALSE),""),
IFERROR(VLOOKUP($L1060,all_tags[level],1,FALSE),""),
IFERROR(VLOOKUP($M1060,all_tags[level],1,FALSE),""),
IFERROR(VLOOKUP($N1060,all_tags[level],1,FALSE),""),
IFERROR(VLOOKUP($O1060,all_tags[level],1,FALSE),"")
)</f>
        <v/>
      </c>
      <c r="AF1060" s="5" t="str">
        <f>_xlfn.TEXTJOIN("#",TRUE,
IFERROR(VLOOKUP($F1060,all_tags[style],1,FALSE),""),
IFERROR(VLOOKUP($G1060,all_tags[style],1,FALSE),""),
IFERROR(VLOOKUP($H1060,all_tags[style],1,FALSE),""),
IFERROR(VLOOKUP($I1060,all_tags[style],1,FALSE),""),
IFERROR(VLOOKUP($J1060,all_tags[style],1,FALSE),""),
IFERROR(VLOOKUP($K1060,all_tags[style],1,FALSE),""),
IFERROR(VLOOKUP($L1060,all_tags[style],1,FALSE),""),
IFERROR(VLOOKUP($M1060,all_tags[style],1,FALSE),""),
IFERROR(VLOOKUP($N1060,all_tags[style],1,FALSE),""),
IFERROR(VLOOKUP($O1060,all_tags[style],1,FALSE),"")
)</f>
        <v/>
      </c>
      <c r="AG1060" s="5" t="str">
        <f>_xlfn.TEXTJOIN("#",TRUE,
IFERROR(VLOOKUP($F1060,all_tags[theme],1,FALSE),""),
IFERROR(VLOOKUP($G1060,all_tags[theme],1,FALSE),""),
IFERROR(VLOOKUP($H1060,all_tags[theme],1,FALSE),""),
IFERROR(VLOOKUP($I1060,all_tags[theme],1,FALSE),""),
IFERROR(VLOOKUP($J1060,all_tags[theme],1,FALSE),""),
IFERROR(VLOOKUP($K1060,all_tags[theme],1,FALSE),""),
IFERROR(VLOOKUP($L1060,all_tags[theme],1,FALSE),""),
IFERROR(VLOOKUP($M1060,all_tags[theme],1,FALSE),""),
IFERROR(VLOOKUP($N1060,all_tags[theme],1,FALSE),""),
IFERROR(VLOOKUP($O1060,all_tags[theme],1,FALSE),"")
)</f>
        <v>data-viz</v>
      </c>
      <c r="AH1060" s="5" t="str">
        <f>_xlfn.TEXTJOIN("#",TRUE,
IFERROR(VLOOKUP($F1060,all_tags[topic],1,FALSE),""),
IFERROR(VLOOKUP($G1060,all_tags[topic],1,FALSE),""),
IFERROR(VLOOKUP($H1060,all_tags[topic],1,FALSE),""),
IFERROR(VLOOKUP($I1060,all_tags[topic],1,FALSE),""),
IFERROR(VLOOKUP($J1060,all_tags[topic],1,FALSE),""),
IFERROR(VLOOKUP($K1060,all_tags[topic],1,FALSE),""),
IFERROR(VLOOKUP($L1060,all_tags[topic],1,FALSE),""),
IFERROR(VLOOKUP($M1060,all_tags[topic],1,FALSE),""),
IFERROR(VLOOKUP($N1060,all_tags[topic],1,FALSE),""),
IFERROR(VLOOKUP($O1060,all_tags[topic],1,FALSE),"")
)</f>
        <v>tool</v>
      </c>
      <c r="AI1060" s="5" t="str">
        <f>_xlfn.TEXTJOIN("#",TRUE,
IFERROR(VLOOKUP($F1060,all_tags[area],1,FALSE),""),
IFERROR(VLOOKUP($G1060,all_tags[area],1,FALSE),""),
IFERROR(VLOOKUP($H1060,all_tags[area],1,FALSE),""),
IFERROR(VLOOKUP($I1060,all_tags[area],1,FALSE),""),
IFERROR(VLOOKUP($J1060,all_tags[area],1,FALSE),""),
IFERROR(VLOOKUP($K1060,all_tags[area],1,FALSE),""),
IFERROR(VLOOKUP($L1060,all_tags[area],1,FALSE),""),
IFERROR(VLOOKUP($M1060,all_tags[area],1,FALSE),""),
IFERROR(VLOOKUP($N1060,all_tags[area],1,FALSE),""),
IFERROR(VLOOKUP($O1060,all_tags[area],1,FALSE),"")
)</f>
        <v/>
      </c>
      <c r="AJ1060" s="5" t="str">
        <f>_xlfn.TEXTJOIN("#",TRUE,
IFERROR(VLOOKUP($F1060,all_tags[technology],1,FALSE),""),
IFERROR(VLOOKUP($G1060,all_tags[technology],1,FALSE),""),
IFERROR(VLOOKUP($H1060,all_tags[technology],1,FALSE),""),
IFERROR(VLOOKUP($I1060,all_tags[technology],1,FALSE),""),
IFERROR(VLOOKUP($J1060,all_tags[technology],1,FALSE),""),
IFERROR(VLOOKUP($K1060,all_tags[technology],1,FALSE),""),
IFERROR(VLOOKUP($L1060,all_tags[technology],1,FALSE),""),
IFERROR(VLOOKUP($M1060,all_tags[technology],1,FALSE),""),
IFERROR(VLOOKUP($N1060,all_tags[technology],1,FALSE),""),
IFERROR(VLOOKUP($O1060,all_tags[technology],1,FALSE),"")
)</f>
        <v/>
      </c>
      <c r="AK1060" s="5" t="str">
        <f>_xlfn.TEXTJOIN("#",TRUE,
IFERROR(VLOOKUP($F1060,all_tags[other],1,FALSE),""),
IFERROR(VLOOKUP($G1060,all_tags[other],1,FALSE),""),
IFERROR(VLOOKUP($H1060,all_tags[other],1,FALSE),""),
IFERROR(VLOOKUP($I1060,all_tags[other],1,FALSE),""),
IFERROR(VLOOKUP($J1060,all_tags[other],1,FALSE),""),
IFERROR(VLOOKUP($K1060,all_tags[other],1,FALSE),""),
IFERROR(VLOOKUP($L1060,all_tags[other],1,FALSE),""),
IFERROR(VLOOKUP($M1060,all_tags[other],1,FALSE),""),
IFERROR(VLOOKUP($N1060,all_tags[other],1,FALSE),""),
IFERROR(VLOOKUP($O1060,all_tags[other],1,FALSE),"")
)</f>
        <v/>
      </c>
      <c r="AL1060" t="str">
        <f t="shared" si="16"/>
        <v>review;data-viz;tool</v>
      </c>
    </row>
    <row r="1061" spans="1:38" x14ac:dyDescent="0.25">
      <c r="A1061" t="str">
        <f>source_data[[#This Row],[link_id]]</f>
        <v>L02116</v>
      </c>
      <c r="B1061" t="str">
        <f>source_data[[#This Row],[link]]</f>
        <v>https://www.computerweekly.com/feature/Fuzzy-logic-the-challenge-of-building-data-science-teams</v>
      </c>
      <c r="C1061" t="str">
        <f>source_data[[#This Row],[article_title]]</f>
        <v>Fuzzy logic: The challenge of building data science teams</v>
      </c>
      <c r="D1061" t="str">
        <f>source_data[[#This Row],[concatenate]]</f>
        <v>post;pitfall;organization;process</v>
      </c>
      <c r="E1061">
        <f>source_data[[#This Row],[tag_count]]</f>
        <v>4</v>
      </c>
      <c r="F1061" t="str" cm="1">
        <f t="array" ref="F1061:I1061">_xlfn.TEXTSPLIT(Table5[[#This Row],[concatenate]],";")</f>
        <v>post</v>
      </c>
      <c r="G1061" t="str">
        <v>pitfall</v>
      </c>
      <c r="H1061" t="str">
        <v>organization</v>
      </c>
      <c r="I1061" t="str">
        <v>process</v>
      </c>
      <c r="Q1061">
        <f>IF(ISBLANK(F1061),-1,COUNTIF(all_tags[],F1061)-COUNTIF(all_tags[category],F1061))</f>
        <v>1</v>
      </c>
      <c r="R1061">
        <f>IF(ISBLANK(G1061),-1,COUNTIF(all_tags[],G1061)-COUNTIF(all_tags[category],G1061))</f>
        <v>1</v>
      </c>
      <c r="S1061">
        <f>IF(ISBLANK(H1061),-1,COUNTIF(all_tags[],H1061)-COUNTIF(all_tags[category],H1061))</f>
        <v>1</v>
      </c>
      <c r="T1061">
        <f>IF(ISBLANK(I1061),-1,COUNTIF(all_tags[],I1061)-COUNTIF(all_tags[category],I1061))</f>
        <v>1</v>
      </c>
      <c r="U1061">
        <f>IF(ISBLANK(J1061),-1,COUNTIF(all_tags[],J1061)-COUNTIF(all_tags[category],J1061))</f>
        <v>-1</v>
      </c>
      <c r="V1061">
        <f>IF(ISBLANK(K1061),-1,COUNTIF(all_tags[],K1061)-COUNTIF(all_tags[category],K1061))</f>
        <v>-1</v>
      </c>
      <c r="W1061">
        <f>IF(ISBLANK(L1061),-1,COUNTIF(all_tags[],L1061)-COUNTIF(all_tags[category],L1061))</f>
        <v>-1</v>
      </c>
      <c r="X1061">
        <f>IF(ISBLANK(M1061),-1,COUNTIF(all_tags[],M1061)-COUNTIF(all_tags[category],M1061))</f>
        <v>-1</v>
      </c>
      <c r="Y1061">
        <f>IF(ISBLANK(N1061),-1,COUNTIF(all_tags[],N1061)-COUNTIF(all_tags[category],N1061))</f>
        <v>-1</v>
      </c>
      <c r="Z1061">
        <f>IF(ISBLANK(O1061),-1,COUNTIF(all_tags[],O1061)-COUNTIF(all_tags[category],O1061))</f>
        <v>-1</v>
      </c>
      <c r="AB1061" t="str">
        <f>Table5[[#This Row],[link_id]]</f>
        <v>L02116</v>
      </c>
      <c r="AC1061" s="5" t="str">
        <f>_xlfn.TEXTJOIN("#",TRUE,
IFERROR(VLOOKUP($F1061,all_tags[format],1,FALSE),""),
IFERROR(VLOOKUP($G1061,all_tags[format],1,FALSE),""),
IFERROR(VLOOKUP($H1061,all_tags[format],1,FALSE),""),
IFERROR(VLOOKUP($I1061,all_tags[format],1,FALSE),""),
IFERROR(VLOOKUP($J1061,all_tags[format],1,FALSE),""),
IFERROR(VLOOKUP($K1061,all_tags[format],1,FALSE),""),
IFERROR(VLOOKUP($L1061,all_tags[format],1,FALSE),""),
IFERROR(VLOOKUP($M1061,all_tags[format],1,FALSE),""),
IFERROR(VLOOKUP($N1061,all_tags[format],1,FALSE),""),
IFERROR(VLOOKUP($O1061,all_tags[format],1,FALSE),"")
)</f>
        <v>post</v>
      </c>
      <c r="AD1061" s="5" t="str">
        <f>_xlfn.TEXTJOIN("#",TRUE,
IFERROR(VLOOKUP($F1061,all_tags[type],1,FALSE),""),
IFERROR(VLOOKUP($G1061,all_tags[type],1,FALSE),""),
IFERROR(VLOOKUP($H1061,all_tags[type],1,FALSE),""),
IFERROR(VLOOKUP($I1061,all_tags[type],1,FALSE),""),
IFERROR(VLOOKUP($J1061,all_tags[type],1,FALSE),""),
IFERROR(VLOOKUP($K1061,all_tags[type],1,FALSE),""),
IFERROR(VLOOKUP($L1061,all_tags[type],1,FALSE),""),
IFERROR(VLOOKUP($M1061,all_tags[type],1,FALSE),""),
IFERROR(VLOOKUP($N1061,all_tags[type],1,FALSE),""),
IFERROR(VLOOKUP($O1061,all_tags[type],1,FALSE),"")
)</f>
        <v/>
      </c>
      <c r="AE1061" s="5" t="str">
        <f>_xlfn.TEXTJOIN("#",TRUE,
IFERROR(VLOOKUP($F1061,all_tags[level],1,FALSE),""),
IFERROR(VLOOKUP($G1061,all_tags[level],1,FALSE),""),
IFERROR(VLOOKUP($H1061,all_tags[level],1,FALSE),""),
IFERROR(VLOOKUP($I1061,all_tags[level],1,FALSE),""),
IFERROR(VLOOKUP($J1061,all_tags[level],1,FALSE),""),
IFERROR(VLOOKUP($K1061,all_tags[level],1,FALSE),""),
IFERROR(VLOOKUP($L1061,all_tags[level],1,FALSE),""),
IFERROR(VLOOKUP($M1061,all_tags[level],1,FALSE),""),
IFERROR(VLOOKUP($N1061,all_tags[level],1,FALSE),""),
IFERROR(VLOOKUP($O1061,all_tags[level],1,FALSE),"")
)</f>
        <v/>
      </c>
      <c r="AF1061" s="5" t="str">
        <f>_xlfn.TEXTJOIN("#",TRUE,
IFERROR(VLOOKUP($F1061,all_tags[style],1,FALSE),""),
IFERROR(VLOOKUP($G1061,all_tags[style],1,FALSE),""),
IFERROR(VLOOKUP($H1061,all_tags[style],1,FALSE),""),
IFERROR(VLOOKUP($I1061,all_tags[style],1,FALSE),""),
IFERROR(VLOOKUP($J1061,all_tags[style],1,FALSE),""),
IFERROR(VLOOKUP($K1061,all_tags[style],1,FALSE),""),
IFERROR(VLOOKUP($L1061,all_tags[style],1,FALSE),""),
IFERROR(VLOOKUP($M1061,all_tags[style],1,FALSE),""),
IFERROR(VLOOKUP($N1061,all_tags[style],1,FALSE),""),
IFERROR(VLOOKUP($O1061,all_tags[style],1,FALSE),"")
)</f>
        <v/>
      </c>
      <c r="AG1061" s="5" t="str">
        <f>_xlfn.TEXTJOIN("#",TRUE,
IFERROR(VLOOKUP($F1061,all_tags[theme],1,FALSE),""),
IFERROR(VLOOKUP($G1061,all_tags[theme],1,FALSE),""),
IFERROR(VLOOKUP($H1061,all_tags[theme],1,FALSE),""),
IFERROR(VLOOKUP($I1061,all_tags[theme],1,FALSE),""),
IFERROR(VLOOKUP($J1061,all_tags[theme],1,FALSE),""),
IFERROR(VLOOKUP($K1061,all_tags[theme],1,FALSE),""),
IFERROR(VLOOKUP($L1061,all_tags[theme],1,FALSE),""),
IFERROR(VLOOKUP($M1061,all_tags[theme],1,FALSE),""),
IFERROR(VLOOKUP($N1061,all_tags[theme],1,FALSE),""),
IFERROR(VLOOKUP($O1061,all_tags[theme],1,FALSE),"")
)</f>
        <v>pitfall</v>
      </c>
      <c r="AH1061" s="5" t="str">
        <f>_xlfn.TEXTJOIN("#",TRUE,
IFERROR(VLOOKUP($F1061,all_tags[topic],1,FALSE),""),
IFERROR(VLOOKUP($G1061,all_tags[topic],1,FALSE),""),
IFERROR(VLOOKUP($H1061,all_tags[topic],1,FALSE),""),
IFERROR(VLOOKUP($I1061,all_tags[topic],1,FALSE),""),
IFERROR(VLOOKUP($J1061,all_tags[topic],1,FALSE),""),
IFERROR(VLOOKUP($K1061,all_tags[topic],1,FALSE),""),
IFERROR(VLOOKUP($L1061,all_tags[topic],1,FALSE),""),
IFERROR(VLOOKUP($M1061,all_tags[topic],1,FALSE),""),
IFERROR(VLOOKUP($N1061,all_tags[topic],1,FALSE),""),
IFERROR(VLOOKUP($O1061,all_tags[topic],1,FALSE),"")
)</f>
        <v>organization#process</v>
      </c>
      <c r="AI1061" s="5" t="str">
        <f>_xlfn.TEXTJOIN("#",TRUE,
IFERROR(VLOOKUP($F1061,all_tags[area],1,FALSE),""),
IFERROR(VLOOKUP($G1061,all_tags[area],1,FALSE),""),
IFERROR(VLOOKUP($H1061,all_tags[area],1,FALSE),""),
IFERROR(VLOOKUP($I1061,all_tags[area],1,FALSE),""),
IFERROR(VLOOKUP($J1061,all_tags[area],1,FALSE),""),
IFERROR(VLOOKUP($K1061,all_tags[area],1,FALSE),""),
IFERROR(VLOOKUP($L1061,all_tags[area],1,FALSE),""),
IFERROR(VLOOKUP($M1061,all_tags[area],1,FALSE),""),
IFERROR(VLOOKUP($N1061,all_tags[area],1,FALSE),""),
IFERROR(VLOOKUP($O1061,all_tags[area],1,FALSE),"")
)</f>
        <v/>
      </c>
      <c r="AJ1061" s="5" t="str">
        <f>_xlfn.TEXTJOIN("#",TRUE,
IFERROR(VLOOKUP($F1061,all_tags[technology],1,FALSE),""),
IFERROR(VLOOKUP($G1061,all_tags[technology],1,FALSE),""),
IFERROR(VLOOKUP($H1061,all_tags[technology],1,FALSE),""),
IFERROR(VLOOKUP($I1061,all_tags[technology],1,FALSE),""),
IFERROR(VLOOKUP($J1061,all_tags[technology],1,FALSE),""),
IFERROR(VLOOKUP($K1061,all_tags[technology],1,FALSE),""),
IFERROR(VLOOKUP($L1061,all_tags[technology],1,FALSE),""),
IFERROR(VLOOKUP($M1061,all_tags[technology],1,FALSE),""),
IFERROR(VLOOKUP($N1061,all_tags[technology],1,FALSE),""),
IFERROR(VLOOKUP($O1061,all_tags[technology],1,FALSE),"")
)</f>
        <v/>
      </c>
      <c r="AK1061" s="5" t="str">
        <f>_xlfn.TEXTJOIN("#",TRUE,
IFERROR(VLOOKUP($F1061,all_tags[other],1,FALSE),""),
IFERROR(VLOOKUP($G1061,all_tags[other],1,FALSE),""),
IFERROR(VLOOKUP($H1061,all_tags[other],1,FALSE),""),
IFERROR(VLOOKUP($I1061,all_tags[other],1,FALSE),""),
IFERROR(VLOOKUP($J1061,all_tags[other],1,FALSE),""),
IFERROR(VLOOKUP($K1061,all_tags[other],1,FALSE),""),
IFERROR(VLOOKUP($L1061,all_tags[other],1,FALSE),""),
IFERROR(VLOOKUP($M1061,all_tags[other],1,FALSE),""),
IFERROR(VLOOKUP($N1061,all_tags[other],1,FALSE),""),
IFERROR(VLOOKUP($O1061,all_tags[other],1,FALSE),"")
)</f>
        <v/>
      </c>
      <c r="AL1061" t="str">
        <f t="shared" si="16"/>
        <v>post;pitfall;organization;process</v>
      </c>
    </row>
    <row r="1062" spans="1:38" x14ac:dyDescent="0.25">
      <c r="A1062" t="str">
        <f>source_data[[#This Row],[link_id]]</f>
        <v>L02117</v>
      </c>
      <c r="B1062" t="str">
        <f>source_data[[#This Row],[link]]</f>
        <v>https://arxiv.org/abs/2103.10292</v>
      </c>
      <c r="C1062" t="str">
        <f>source_data[[#This Row],[article_title]]</f>
        <v>How I failed machine learning in medical imaging -- shortcomings and recommendations</v>
      </c>
      <c r="D1062" t="str">
        <f>source_data[[#This Row],[concatenate]]</f>
        <v>paper;cautionary-tale;pitfall;ml</v>
      </c>
      <c r="E1062">
        <f>source_data[[#This Row],[tag_count]]</f>
        <v>5</v>
      </c>
      <c r="F1062" t="str" cm="1">
        <f t="array" ref="F1062:I1062">_xlfn.TEXTSPLIT(Table5[[#This Row],[concatenate]],";")</f>
        <v>paper</v>
      </c>
      <c r="G1062" t="str">
        <v>cautionary-tale</v>
      </c>
      <c r="H1062" t="str">
        <v>pitfall</v>
      </c>
      <c r="I1062" t="str">
        <v>ml</v>
      </c>
      <c r="Q1062">
        <f>IF(ISBLANK(F1062),-1,COUNTIF(all_tags[],F1062)-COUNTIF(all_tags[category],F1062))</f>
        <v>1</v>
      </c>
      <c r="R1062">
        <f>IF(ISBLANK(G1062),-1,COUNTIF(all_tags[],G1062)-COUNTIF(all_tags[category],G1062))</f>
        <v>1</v>
      </c>
      <c r="S1062">
        <f>IF(ISBLANK(H1062),-1,COUNTIF(all_tags[],H1062)-COUNTIF(all_tags[category],H1062))</f>
        <v>1</v>
      </c>
      <c r="T1062">
        <f>IF(ISBLANK(I1062),-1,COUNTIF(all_tags[],I1062)-COUNTIF(all_tags[category],I1062))</f>
        <v>1</v>
      </c>
      <c r="U1062">
        <f>IF(ISBLANK(J1062),-1,COUNTIF(all_tags[],J1062)-COUNTIF(all_tags[category],J1062))</f>
        <v>-1</v>
      </c>
      <c r="V1062">
        <f>IF(ISBLANK(K1062),-1,COUNTIF(all_tags[],K1062)-COUNTIF(all_tags[category],K1062))</f>
        <v>-1</v>
      </c>
      <c r="W1062">
        <f>IF(ISBLANK(L1062),-1,COUNTIF(all_tags[],L1062)-COUNTIF(all_tags[category],L1062))</f>
        <v>-1</v>
      </c>
      <c r="X1062">
        <f>IF(ISBLANK(M1062),-1,COUNTIF(all_tags[],M1062)-COUNTIF(all_tags[category],M1062))</f>
        <v>-1</v>
      </c>
      <c r="Y1062">
        <f>IF(ISBLANK(N1062),-1,COUNTIF(all_tags[],N1062)-COUNTIF(all_tags[category],N1062))</f>
        <v>-1</v>
      </c>
      <c r="Z1062">
        <f>IF(ISBLANK(O1062),-1,COUNTIF(all_tags[],O1062)-COUNTIF(all_tags[category],O1062))</f>
        <v>-1</v>
      </c>
      <c r="AB1062" t="str">
        <f>Table5[[#This Row],[link_id]]</f>
        <v>L02117</v>
      </c>
      <c r="AC1062" s="5" t="str">
        <f>_xlfn.TEXTJOIN("#",TRUE,
IFERROR(VLOOKUP($F1062,all_tags[format],1,FALSE),""),
IFERROR(VLOOKUP($G1062,all_tags[format],1,FALSE),""),
IFERROR(VLOOKUP($H1062,all_tags[format],1,FALSE),""),
IFERROR(VLOOKUP($I1062,all_tags[format],1,FALSE),""),
IFERROR(VLOOKUP($J1062,all_tags[format],1,FALSE),""),
IFERROR(VLOOKUP($K1062,all_tags[format],1,FALSE),""),
IFERROR(VLOOKUP($L1062,all_tags[format],1,FALSE),""),
IFERROR(VLOOKUP($M1062,all_tags[format],1,FALSE),""),
IFERROR(VLOOKUP($N1062,all_tags[format],1,FALSE),""),
IFERROR(VLOOKUP($O1062,all_tags[format],1,FALSE),"")
)</f>
        <v>paper</v>
      </c>
      <c r="AD1062" s="5" t="str">
        <f>_xlfn.TEXTJOIN("#",TRUE,
IFERROR(VLOOKUP($F1062,all_tags[type],1,FALSE),""),
IFERROR(VLOOKUP($G1062,all_tags[type],1,FALSE),""),
IFERROR(VLOOKUP($H1062,all_tags[type],1,FALSE),""),
IFERROR(VLOOKUP($I1062,all_tags[type],1,FALSE),""),
IFERROR(VLOOKUP($J1062,all_tags[type],1,FALSE),""),
IFERROR(VLOOKUP($K1062,all_tags[type],1,FALSE),""),
IFERROR(VLOOKUP($L1062,all_tags[type],1,FALSE),""),
IFERROR(VLOOKUP($M1062,all_tags[type],1,FALSE),""),
IFERROR(VLOOKUP($N1062,all_tags[type],1,FALSE),""),
IFERROR(VLOOKUP($O1062,all_tags[type],1,FALSE),"")
)</f>
        <v/>
      </c>
      <c r="AE1062" s="5" t="str">
        <f>_xlfn.TEXTJOIN("#",TRUE,
IFERROR(VLOOKUP($F1062,all_tags[level],1,FALSE),""),
IFERROR(VLOOKUP($G1062,all_tags[level],1,FALSE),""),
IFERROR(VLOOKUP($H1062,all_tags[level],1,FALSE),""),
IFERROR(VLOOKUP($I1062,all_tags[level],1,FALSE),""),
IFERROR(VLOOKUP($J1062,all_tags[level],1,FALSE),""),
IFERROR(VLOOKUP($K1062,all_tags[level],1,FALSE),""),
IFERROR(VLOOKUP($L1062,all_tags[level],1,FALSE),""),
IFERROR(VLOOKUP($M1062,all_tags[level],1,FALSE),""),
IFERROR(VLOOKUP($N1062,all_tags[level],1,FALSE),""),
IFERROR(VLOOKUP($O1062,all_tags[level],1,FALSE),"")
)</f>
        <v/>
      </c>
      <c r="AF1062" s="5" t="str">
        <f>_xlfn.TEXTJOIN("#",TRUE,
IFERROR(VLOOKUP($F1062,all_tags[style],1,FALSE),""),
IFERROR(VLOOKUP($G1062,all_tags[style],1,FALSE),""),
IFERROR(VLOOKUP($H1062,all_tags[style],1,FALSE),""),
IFERROR(VLOOKUP($I1062,all_tags[style],1,FALSE),""),
IFERROR(VLOOKUP($J1062,all_tags[style],1,FALSE),""),
IFERROR(VLOOKUP($K1062,all_tags[style],1,FALSE),""),
IFERROR(VLOOKUP($L1062,all_tags[style],1,FALSE),""),
IFERROR(VLOOKUP($M1062,all_tags[style],1,FALSE),""),
IFERROR(VLOOKUP($N1062,all_tags[style],1,FALSE),""),
IFERROR(VLOOKUP($O1062,all_tags[style],1,FALSE),"")
)</f>
        <v>cautionary-tale</v>
      </c>
      <c r="AG1062" s="5" t="str">
        <f>_xlfn.TEXTJOIN("#",TRUE,
IFERROR(VLOOKUP($F1062,all_tags[theme],1,FALSE),""),
IFERROR(VLOOKUP($G1062,all_tags[theme],1,FALSE),""),
IFERROR(VLOOKUP($H1062,all_tags[theme],1,FALSE),""),
IFERROR(VLOOKUP($I1062,all_tags[theme],1,FALSE),""),
IFERROR(VLOOKUP($J1062,all_tags[theme],1,FALSE),""),
IFERROR(VLOOKUP($K1062,all_tags[theme],1,FALSE),""),
IFERROR(VLOOKUP($L1062,all_tags[theme],1,FALSE),""),
IFERROR(VLOOKUP($M1062,all_tags[theme],1,FALSE),""),
IFERROR(VLOOKUP($N1062,all_tags[theme],1,FALSE),""),
IFERROR(VLOOKUP($O1062,all_tags[theme],1,FALSE),"")
)</f>
        <v>pitfall</v>
      </c>
      <c r="AH1062" s="5" t="str">
        <f>_xlfn.TEXTJOIN("#",TRUE,
IFERROR(VLOOKUP($F1062,all_tags[topic],1,FALSE),""),
IFERROR(VLOOKUP($G1062,all_tags[topic],1,FALSE),""),
IFERROR(VLOOKUP($H1062,all_tags[topic],1,FALSE),""),
IFERROR(VLOOKUP($I1062,all_tags[topic],1,FALSE),""),
IFERROR(VLOOKUP($J1062,all_tags[topic],1,FALSE),""),
IFERROR(VLOOKUP($K1062,all_tags[topic],1,FALSE),""),
IFERROR(VLOOKUP($L1062,all_tags[topic],1,FALSE),""),
IFERROR(VLOOKUP($M1062,all_tags[topic],1,FALSE),""),
IFERROR(VLOOKUP($N1062,all_tags[topic],1,FALSE),""),
IFERROR(VLOOKUP($O1062,all_tags[topic],1,FALSE),"")
)</f>
        <v/>
      </c>
      <c r="AI1062" s="5" t="str">
        <f>_xlfn.TEXTJOIN("#",TRUE,
IFERROR(VLOOKUP($F1062,all_tags[area],1,FALSE),""),
IFERROR(VLOOKUP($G1062,all_tags[area],1,FALSE),""),
IFERROR(VLOOKUP($H1062,all_tags[area],1,FALSE),""),
IFERROR(VLOOKUP($I1062,all_tags[area],1,FALSE),""),
IFERROR(VLOOKUP($J1062,all_tags[area],1,FALSE),""),
IFERROR(VLOOKUP($K1062,all_tags[area],1,FALSE),""),
IFERROR(VLOOKUP($L1062,all_tags[area],1,FALSE),""),
IFERROR(VLOOKUP($M1062,all_tags[area],1,FALSE),""),
IFERROR(VLOOKUP($N1062,all_tags[area],1,FALSE),""),
IFERROR(VLOOKUP($O1062,all_tags[area],1,FALSE),"")
)</f>
        <v>ml</v>
      </c>
      <c r="AJ1062" s="5" t="str">
        <f>_xlfn.TEXTJOIN("#",TRUE,
IFERROR(VLOOKUP($F1062,all_tags[technology],1,FALSE),""),
IFERROR(VLOOKUP($G1062,all_tags[technology],1,FALSE),""),
IFERROR(VLOOKUP($H1062,all_tags[technology],1,FALSE),""),
IFERROR(VLOOKUP($I1062,all_tags[technology],1,FALSE),""),
IFERROR(VLOOKUP($J1062,all_tags[technology],1,FALSE),""),
IFERROR(VLOOKUP($K1062,all_tags[technology],1,FALSE),""),
IFERROR(VLOOKUP($L1062,all_tags[technology],1,FALSE),""),
IFERROR(VLOOKUP($M1062,all_tags[technology],1,FALSE),""),
IFERROR(VLOOKUP($N1062,all_tags[technology],1,FALSE),""),
IFERROR(VLOOKUP($O1062,all_tags[technology],1,FALSE),"")
)</f>
        <v/>
      </c>
      <c r="AK1062" s="5" t="str">
        <f>_xlfn.TEXTJOIN("#",TRUE,
IFERROR(VLOOKUP($F1062,all_tags[other],1,FALSE),""),
IFERROR(VLOOKUP($G1062,all_tags[other],1,FALSE),""),
IFERROR(VLOOKUP($H1062,all_tags[other],1,FALSE),""),
IFERROR(VLOOKUP($I1062,all_tags[other],1,FALSE),""),
IFERROR(VLOOKUP($J1062,all_tags[other],1,FALSE),""),
IFERROR(VLOOKUP($K1062,all_tags[other],1,FALSE),""),
IFERROR(VLOOKUP($L1062,all_tags[other],1,FALSE),""),
IFERROR(VLOOKUP($M1062,all_tags[other],1,FALSE),""),
IFERROR(VLOOKUP($N1062,all_tags[other],1,FALSE),""),
IFERROR(VLOOKUP($O1062,all_tags[other],1,FALSE),"")
)</f>
        <v/>
      </c>
      <c r="AL1062" t="str">
        <f t="shared" si="16"/>
        <v>paper;cautionary-tale;pitfall;ml</v>
      </c>
    </row>
    <row r="1063" spans="1:38" x14ac:dyDescent="0.25">
      <c r="A1063" t="str">
        <f>source_data[[#This Row],[link_id]]</f>
        <v>L02118</v>
      </c>
      <c r="B1063" t="str">
        <f>source_data[[#This Row],[link]]</f>
        <v>https://cloud.google.com/training/data-engineering-and-analytics</v>
      </c>
      <c r="C1063" t="str">
        <f>source_data[[#This Row],[article_title]]</f>
        <v>Data engineering and smart analytics</v>
      </c>
      <c r="D1063" t="str">
        <f>source_data[[#This Row],[concatenate]]</f>
        <v>certification;analytics;training</v>
      </c>
      <c r="E1063">
        <f>source_data[[#This Row],[tag_count]]</f>
        <v>4</v>
      </c>
      <c r="F1063" t="str" cm="1">
        <f t="array" ref="F1063:H1063">_xlfn.TEXTSPLIT(Table5[[#This Row],[concatenate]],";")</f>
        <v>certification</v>
      </c>
      <c r="G1063" t="str">
        <v>analytics</v>
      </c>
      <c r="H1063" t="str">
        <v>training</v>
      </c>
      <c r="Q1063">
        <f>IF(ISBLANK(F1063),-1,COUNTIF(all_tags[],F1063)-COUNTIF(all_tags[category],F1063))</f>
        <v>1</v>
      </c>
      <c r="R1063">
        <f>IF(ISBLANK(G1063),-1,COUNTIF(all_tags[],G1063)-COUNTIF(all_tags[category],G1063))</f>
        <v>1</v>
      </c>
      <c r="S1063">
        <f>IF(ISBLANK(H1063),-1,COUNTIF(all_tags[],H1063)-COUNTIF(all_tags[category],H1063))</f>
        <v>1</v>
      </c>
      <c r="T1063">
        <f>IF(ISBLANK(I1063),-1,COUNTIF(all_tags[],I1063)-COUNTIF(all_tags[category],I1063))</f>
        <v>-1</v>
      </c>
      <c r="U1063">
        <f>IF(ISBLANK(J1063),-1,COUNTIF(all_tags[],J1063)-COUNTIF(all_tags[category],J1063))</f>
        <v>-1</v>
      </c>
      <c r="V1063">
        <f>IF(ISBLANK(K1063),-1,COUNTIF(all_tags[],K1063)-COUNTIF(all_tags[category],K1063))</f>
        <v>-1</v>
      </c>
      <c r="W1063">
        <f>IF(ISBLANK(L1063),-1,COUNTIF(all_tags[],L1063)-COUNTIF(all_tags[category],L1063))</f>
        <v>-1</v>
      </c>
      <c r="X1063">
        <f>IF(ISBLANK(M1063),-1,COUNTIF(all_tags[],M1063)-COUNTIF(all_tags[category],M1063))</f>
        <v>-1</v>
      </c>
      <c r="Y1063">
        <f>IF(ISBLANK(N1063),-1,COUNTIF(all_tags[],N1063)-COUNTIF(all_tags[category],N1063))</f>
        <v>-1</v>
      </c>
      <c r="Z1063">
        <f>IF(ISBLANK(O1063),-1,COUNTIF(all_tags[],O1063)-COUNTIF(all_tags[category],O1063))</f>
        <v>-1</v>
      </c>
      <c r="AB1063" t="str">
        <f>Table5[[#This Row],[link_id]]</f>
        <v>L02118</v>
      </c>
      <c r="AC1063" s="5" t="str">
        <f>_xlfn.TEXTJOIN("#",TRUE,
IFERROR(VLOOKUP($F1063,all_tags[format],1,FALSE),""),
IFERROR(VLOOKUP($G1063,all_tags[format],1,FALSE),""),
IFERROR(VLOOKUP($H1063,all_tags[format],1,FALSE),""),
IFERROR(VLOOKUP($I1063,all_tags[format],1,FALSE),""),
IFERROR(VLOOKUP($J1063,all_tags[format],1,FALSE),""),
IFERROR(VLOOKUP($K1063,all_tags[format],1,FALSE),""),
IFERROR(VLOOKUP($L1063,all_tags[format],1,FALSE),""),
IFERROR(VLOOKUP($M1063,all_tags[format],1,FALSE),""),
IFERROR(VLOOKUP($N1063,all_tags[format],1,FALSE),""),
IFERROR(VLOOKUP($O1063,all_tags[format],1,FALSE),"")
)</f>
        <v/>
      </c>
      <c r="AD1063" s="5" t="str">
        <f>_xlfn.TEXTJOIN("#",TRUE,
IFERROR(VLOOKUP($F1063,all_tags[type],1,FALSE),""),
IFERROR(VLOOKUP($G1063,all_tags[type],1,FALSE),""),
IFERROR(VLOOKUP($H1063,all_tags[type],1,FALSE),""),
IFERROR(VLOOKUP($I1063,all_tags[type],1,FALSE),""),
IFERROR(VLOOKUP($J1063,all_tags[type],1,FALSE),""),
IFERROR(VLOOKUP($K1063,all_tags[type],1,FALSE),""),
IFERROR(VLOOKUP($L1063,all_tags[type],1,FALSE),""),
IFERROR(VLOOKUP($M1063,all_tags[type],1,FALSE),""),
IFERROR(VLOOKUP($N1063,all_tags[type],1,FALSE),""),
IFERROR(VLOOKUP($O1063,all_tags[type],1,FALSE),"")
)</f>
        <v>certification</v>
      </c>
      <c r="AE1063" s="5" t="str">
        <f>_xlfn.TEXTJOIN("#",TRUE,
IFERROR(VLOOKUP($F1063,all_tags[level],1,FALSE),""),
IFERROR(VLOOKUP($G1063,all_tags[level],1,FALSE),""),
IFERROR(VLOOKUP($H1063,all_tags[level],1,FALSE),""),
IFERROR(VLOOKUP($I1063,all_tags[level],1,FALSE),""),
IFERROR(VLOOKUP($J1063,all_tags[level],1,FALSE),""),
IFERROR(VLOOKUP($K1063,all_tags[level],1,FALSE),""),
IFERROR(VLOOKUP($L1063,all_tags[level],1,FALSE),""),
IFERROR(VLOOKUP($M1063,all_tags[level],1,FALSE),""),
IFERROR(VLOOKUP($N1063,all_tags[level],1,FALSE),""),
IFERROR(VLOOKUP($O1063,all_tags[level],1,FALSE),"")
)</f>
        <v/>
      </c>
      <c r="AF1063" s="5" t="str">
        <f>_xlfn.TEXTJOIN("#",TRUE,
IFERROR(VLOOKUP($F1063,all_tags[style],1,FALSE),""),
IFERROR(VLOOKUP($G1063,all_tags[style],1,FALSE),""),
IFERROR(VLOOKUP($H1063,all_tags[style],1,FALSE),""),
IFERROR(VLOOKUP($I1063,all_tags[style],1,FALSE),""),
IFERROR(VLOOKUP($J1063,all_tags[style],1,FALSE),""),
IFERROR(VLOOKUP($K1063,all_tags[style],1,FALSE),""),
IFERROR(VLOOKUP($L1063,all_tags[style],1,FALSE),""),
IFERROR(VLOOKUP($M1063,all_tags[style],1,FALSE),""),
IFERROR(VLOOKUP($N1063,all_tags[style],1,FALSE),""),
IFERROR(VLOOKUP($O1063,all_tags[style],1,FALSE),"")
)</f>
        <v/>
      </c>
      <c r="AG1063" s="5" t="str">
        <f>_xlfn.TEXTJOIN("#",TRUE,
IFERROR(VLOOKUP($F1063,all_tags[theme],1,FALSE),""),
IFERROR(VLOOKUP($G1063,all_tags[theme],1,FALSE),""),
IFERROR(VLOOKUP($H1063,all_tags[theme],1,FALSE),""),
IFERROR(VLOOKUP($I1063,all_tags[theme],1,FALSE),""),
IFERROR(VLOOKUP($J1063,all_tags[theme],1,FALSE),""),
IFERROR(VLOOKUP($K1063,all_tags[theme],1,FALSE),""),
IFERROR(VLOOKUP($L1063,all_tags[theme],1,FALSE),""),
IFERROR(VLOOKUP($M1063,all_tags[theme],1,FALSE),""),
IFERROR(VLOOKUP($N1063,all_tags[theme],1,FALSE),""),
IFERROR(VLOOKUP($O1063,all_tags[theme],1,FALSE),"")
)</f>
        <v/>
      </c>
      <c r="AH1063" s="5" t="str">
        <f>_xlfn.TEXTJOIN("#",TRUE,
IFERROR(VLOOKUP($F1063,all_tags[topic],1,FALSE),""),
IFERROR(VLOOKUP($G1063,all_tags[topic],1,FALSE),""),
IFERROR(VLOOKUP($H1063,all_tags[topic],1,FALSE),""),
IFERROR(VLOOKUP($I1063,all_tags[topic],1,FALSE),""),
IFERROR(VLOOKUP($J1063,all_tags[topic],1,FALSE),""),
IFERROR(VLOOKUP($K1063,all_tags[topic],1,FALSE),""),
IFERROR(VLOOKUP($L1063,all_tags[topic],1,FALSE),""),
IFERROR(VLOOKUP($M1063,all_tags[topic],1,FALSE),""),
IFERROR(VLOOKUP($N1063,all_tags[topic],1,FALSE),""),
IFERROR(VLOOKUP($O1063,all_tags[topic],1,FALSE),"")
)</f>
        <v/>
      </c>
      <c r="AI1063" s="5" t="str">
        <f>_xlfn.TEXTJOIN("#",TRUE,
IFERROR(VLOOKUP($F1063,all_tags[area],1,FALSE),""),
IFERROR(VLOOKUP($G1063,all_tags[area],1,FALSE),""),
IFERROR(VLOOKUP($H1063,all_tags[area],1,FALSE),""),
IFERROR(VLOOKUP($I1063,all_tags[area],1,FALSE),""),
IFERROR(VLOOKUP($J1063,all_tags[area],1,FALSE),""),
IFERROR(VLOOKUP($K1063,all_tags[area],1,FALSE),""),
IFERROR(VLOOKUP($L1063,all_tags[area],1,FALSE),""),
IFERROR(VLOOKUP($M1063,all_tags[area],1,FALSE),""),
IFERROR(VLOOKUP($N1063,all_tags[area],1,FALSE),""),
IFERROR(VLOOKUP($O1063,all_tags[area],1,FALSE),"")
)</f>
        <v>analytics</v>
      </c>
      <c r="AJ1063" s="5" t="str">
        <f>_xlfn.TEXTJOIN("#",TRUE,
IFERROR(VLOOKUP($F1063,all_tags[technology],1,FALSE),""),
IFERROR(VLOOKUP($G1063,all_tags[technology],1,FALSE),""),
IFERROR(VLOOKUP($H1063,all_tags[technology],1,FALSE),""),
IFERROR(VLOOKUP($I1063,all_tags[technology],1,FALSE),""),
IFERROR(VLOOKUP($J1063,all_tags[technology],1,FALSE),""),
IFERROR(VLOOKUP($K1063,all_tags[technology],1,FALSE),""),
IFERROR(VLOOKUP($L1063,all_tags[technology],1,FALSE),""),
IFERROR(VLOOKUP($M1063,all_tags[technology],1,FALSE),""),
IFERROR(VLOOKUP($N1063,all_tags[technology],1,FALSE),""),
IFERROR(VLOOKUP($O1063,all_tags[technology],1,FALSE),"")
)</f>
        <v/>
      </c>
      <c r="AK1063" s="5" t="str">
        <f>_xlfn.TEXTJOIN("#",TRUE,
IFERROR(VLOOKUP($F1063,all_tags[other],1,FALSE),""),
IFERROR(VLOOKUP($G1063,all_tags[other],1,FALSE),""),
IFERROR(VLOOKUP($H1063,all_tags[other],1,FALSE),""),
IFERROR(VLOOKUP($I1063,all_tags[other],1,FALSE),""),
IFERROR(VLOOKUP($J1063,all_tags[other],1,FALSE),""),
IFERROR(VLOOKUP($K1063,all_tags[other],1,FALSE),""),
IFERROR(VLOOKUP($L1063,all_tags[other],1,FALSE),""),
IFERROR(VLOOKUP($M1063,all_tags[other],1,FALSE),""),
IFERROR(VLOOKUP($N1063,all_tags[other],1,FALSE),""),
IFERROR(VLOOKUP($O1063,all_tags[other],1,FALSE),"")
)</f>
        <v>training</v>
      </c>
      <c r="AL1063" t="str">
        <f t="shared" si="16"/>
        <v>certification;analytics;training</v>
      </c>
    </row>
    <row r="1064" spans="1:38" x14ac:dyDescent="0.25">
      <c r="A1064" t="str">
        <f>source_data[[#This Row],[link_id]]</f>
        <v>L02121</v>
      </c>
      <c r="B1064" t="str">
        <f>source_data[[#This Row],[link]]</f>
        <v>https://statisticsglobe.com/draw-ggplot2-barplot-round-corners-r</v>
      </c>
      <c r="C1064" t="str">
        <f>source_data[[#This Row],[article_title]]</f>
        <v>Draw ggplot2 Barplot with Round Corners in R (2 Examples) | ggchicklet Package</v>
      </c>
      <c r="D1064" t="str">
        <f>source_data[[#This Row],[concatenate]]</f>
        <v>tutorial;data-viz;tool;technology;statistics;rstats</v>
      </c>
      <c r="E1064">
        <f>source_data[[#This Row],[tag_count]]</f>
        <v>6</v>
      </c>
      <c r="F1064" t="str" cm="1">
        <f t="array" ref="F1064:K1064">_xlfn.TEXTSPLIT(Table5[[#This Row],[concatenate]],";")</f>
        <v>tutorial</v>
      </c>
      <c r="G1064" t="str">
        <v>data-viz</v>
      </c>
      <c r="H1064" t="str">
        <v>tool</v>
      </c>
      <c r="I1064" t="str">
        <v>technology</v>
      </c>
      <c r="J1064" t="str">
        <v>statistics</v>
      </c>
      <c r="K1064" t="str">
        <v>rstats</v>
      </c>
      <c r="Q1064">
        <f>IF(ISBLANK(F1064),-1,COUNTIF(all_tags[],F1064)-COUNTIF(all_tags[category],F1064))</f>
        <v>1</v>
      </c>
      <c r="R1064">
        <f>IF(ISBLANK(G1064),-1,COUNTIF(all_tags[],G1064)-COUNTIF(all_tags[category],G1064))</f>
        <v>1</v>
      </c>
      <c r="S1064">
        <f>IF(ISBLANK(H1064),-1,COUNTIF(all_tags[],H1064)-COUNTIF(all_tags[category],H1064))</f>
        <v>1</v>
      </c>
      <c r="T1064">
        <f>IF(ISBLANK(I1064),-1,COUNTIF(all_tags[],I1064)-COUNTIF(all_tags[category],I1064))</f>
        <v>1</v>
      </c>
      <c r="U1064">
        <f>IF(ISBLANK(J1064),-1,COUNTIF(all_tags[],J1064)-COUNTIF(all_tags[category],J1064))</f>
        <v>1</v>
      </c>
      <c r="V1064">
        <f>IF(ISBLANK(K1064),-1,COUNTIF(all_tags[],K1064)-COUNTIF(all_tags[category],K1064))</f>
        <v>1</v>
      </c>
      <c r="W1064">
        <f>IF(ISBLANK(L1064),-1,COUNTIF(all_tags[],L1064)-COUNTIF(all_tags[category],L1064))</f>
        <v>-1</v>
      </c>
      <c r="X1064">
        <f>IF(ISBLANK(M1064),-1,COUNTIF(all_tags[],M1064)-COUNTIF(all_tags[category],M1064))</f>
        <v>-1</v>
      </c>
      <c r="Y1064">
        <f>IF(ISBLANK(N1064),-1,COUNTIF(all_tags[],N1064)-COUNTIF(all_tags[category],N1064))</f>
        <v>-1</v>
      </c>
      <c r="Z1064">
        <f>IF(ISBLANK(O1064),-1,COUNTIF(all_tags[],O1064)-COUNTIF(all_tags[category],O1064))</f>
        <v>-1</v>
      </c>
      <c r="AB1064" t="str">
        <f>Table5[[#This Row],[link_id]]</f>
        <v>L02121</v>
      </c>
      <c r="AC1064" s="5" t="str">
        <f>_xlfn.TEXTJOIN("#",TRUE,
IFERROR(VLOOKUP($F1064,all_tags[format],1,FALSE),""),
IFERROR(VLOOKUP($G1064,all_tags[format],1,FALSE),""),
IFERROR(VLOOKUP($H1064,all_tags[format],1,FALSE),""),
IFERROR(VLOOKUP($I1064,all_tags[format],1,FALSE),""),
IFERROR(VLOOKUP($J1064,all_tags[format],1,FALSE),""),
IFERROR(VLOOKUP($K1064,all_tags[format],1,FALSE),""),
IFERROR(VLOOKUP($L1064,all_tags[format],1,FALSE),""),
IFERROR(VLOOKUP($M1064,all_tags[format],1,FALSE),""),
IFERROR(VLOOKUP($N1064,all_tags[format],1,FALSE),""),
IFERROR(VLOOKUP($O1064,all_tags[format],1,FALSE),"")
)</f>
        <v/>
      </c>
      <c r="AD1064" s="5" t="str">
        <f>_xlfn.TEXTJOIN("#",TRUE,
IFERROR(VLOOKUP($F1064,all_tags[type],1,FALSE),""),
IFERROR(VLOOKUP($G1064,all_tags[type],1,FALSE),""),
IFERROR(VLOOKUP($H1064,all_tags[type],1,FALSE),""),
IFERROR(VLOOKUP($I1064,all_tags[type],1,FALSE),""),
IFERROR(VLOOKUP($J1064,all_tags[type],1,FALSE),""),
IFERROR(VLOOKUP($K1064,all_tags[type],1,FALSE),""),
IFERROR(VLOOKUP($L1064,all_tags[type],1,FALSE),""),
IFERROR(VLOOKUP($M1064,all_tags[type],1,FALSE),""),
IFERROR(VLOOKUP($N1064,all_tags[type],1,FALSE),""),
IFERROR(VLOOKUP($O1064,all_tags[type],1,FALSE),"")
)</f>
        <v>tutorial</v>
      </c>
      <c r="AE1064" s="5" t="str">
        <f>_xlfn.TEXTJOIN("#",TRUE,
IFERROR(VLOOKUP($F1064,all_tags[level],1,FALSE),""),
IFERROR(VLOOKUP($G1064,all_tags[level],1,FALSE),""),
IFERROR(VLOOKUP($H1064,all_tags[level],1,FALSE),""),
IFERROR(VLOOKUP($I1064,all_tags[level],1,FALSE),""),
IFERROR(VLOOKUP($J1064,all_tags[level],1,FALSE),""),
IFERROR(VLOOKUP($K1064,all_tags[level],1,FALSE),""),
IFERROR(VLOOKUP($L1064,all_tags[level],1,FALSE),""),
IFERROR(VLOOKUP($M1064,all_tags[level],1,FALSE),""),
IFERROR(VLOOKUP($N1064,all_tags[level],1,FALSE),""),
IFERROR(VLOOKUP($O1064,all_tags[level],1,FALSE),"")
)</f>
        <v/>
      </c>
      <c r="AF1064" s="5" t="str">
        <f>_xlfn.TEXTJOIN("#",TRUE,
IFERROR(VLOOKUP($F1064,all_tags[style],1,FALSE),""),
IFERROR(VLOOKUP($G1064,all_tags[style],1,FALSE),""),
IFERROR(VLOOKUP($H1064,all_tags[style],1,FALSE),""),
IFERROR(VLOOKUP($I1064,all_tags[style],1,FALSE),""),
IFERROR(VLOOKUP($J1064,all_tags[style],1,FALSE),""),
IFERROR(VLOOKUP($K1064,all_tags[style],1,FALSE),""),
IFERROR(VLOOKUP($L1064,all_tags[style],1,FALSE),""),
IFERROR(VLOOKUP($M1064,all_tags[style],1,FALSE),""),
IFERROR(VLOOKUP($N1064,all_tags[style],1,FALSE),""),
IFERROR(VLOOKUP($O1064,all_tags[style],1,FALSE),"")
)</f>
        <v/>
      </c>
      <c r="AG1064" s="5" t="str">
        <f>_xlfn.TEXTJOIN("#",TRUE,
IFERROR(VLOOKUP($F1064,all_tags[theme],1,FALSE),""),
IFERROR(VLOOKUP($G1064,all_tags[theme],1,FALSE),""),
IFERROR(VLOOKUP($H1064,all_tags[theme],1,FALSE),""),
IFERROR(VLOOKUP($I1064,all_tags[theme],1,FALSE),""),
IFERROR(VLOOKUP($J1064,all_tags[theme],1,FALSE),""),
IFERROR(VLOOKUP($K1064,all_tags[theme],1,FALSE),""),
IFERROR(VLOOKUP($L1064,all_tags[theme],1,FALSE),""),
IFERROR(VLOOKUP($M1064,all_tags[theme],1,FALSE),""),
IFERROR(VLOOKUP($N1064,all_tags[theme],1,FALSE),""),
IFERROR(VLOOKUP($O1064,all_tags[theme],1,FALSE),"")
)</f>
        <v>data-viz</v>
      </c>
      <c r="AH1064" s="5" t="str">
        <f>_xlfn.TEXTJOIN("#",TRUE,
IFERROR(VLOOKUP($F1064,all_tags[topic],1,FALSE),""),
IFERROR(VLOOKUP($G1064,all_tags[topic],1,FALSE),""),
IFERROR(VLOOKUP($H1064,all_tags[topic],1,FALSE),""),
IFERROR(VLOOKUP($I1064,all_tags[topic],1,FALSE),""),
IFERROR(VLOOKUP($J1064,all_tags[topic],1,FALSE),""),
IFERROR(VLOOKUP($K1064,all_tags[topic],1,FALSE),""),
IFERROR(VLOOKUP($L1064,all_tags[topic],1,FALSE),""),
IFERROR(VLOOKUP($M1064,all_tags[topic],1,FALSE),""),
IFERROR(VLOOKUP($N1064,all_tags[topic],1,FALSE),""),
IFERROR(VLOOKUP($O1064,all_tags[topic],1,FALSE),"")
)</f>
        <v>tool#technology</v>
      </c>
      <c r="AI1064" s="5" t="str">
        <f>_xlfn.TEXTJOIN("#",TRUE,
IFERROR(VLOOKUP($F1064,all_tags[area],1,FALSE),""),
IFERROR(VLOOKUP($G1064,all_tags[area],1,FALSE),""),
IFERROR(VLOOKUP($H1064,all_tags[area],1,FALSE),""),
IFERROR(VLOOKUP($I1064,all_tags[area],1,FALSE),""),
IFERROR(VLOOKUP($J1064,all_tags[area],1,FALSE),""),
IFERROR(VLOOKUP($K1064,all_tags[area],1,FALSE),""),
IFERROR(VLOOKUP($L1064,all_tags[area],1,FALSE),""),
IFERROR(VLOOKUP($M1064,all_tags[area],1,FALSE),""),
IFERROR(VLOOKUP($N1064,all_tags[area],1,FALSE),""),
IFERROR(VLOOKUP($O1064,all_tags[area],1,FALSE),"")
)</f>
        <v>statistics</v>
      </c>
      <c r="AJ1064" s="5" t="str">
        <f>_xlfn.TEXTJOIN("#",TRUE,
IFERROR(VLOOKUP($F1064,all_tags[technology],1,FALSE),""),
IFERROR(VLOOKUP($G1064,all_tags[technology],1,FALSE),""),
IFERROR(VLOOKUP($H1064,all_tags[technology],1,FALSE),""),
IFERROR(VLOOKUP($I1064,all_tags[technology],1,FALSE),""),
IFERROR(VLOOKUP($J1064,all_tags[technology],1,FALSE),""),
IFERROR(VLOOKUP($K1064,all_tags[technology],1,FALSE),""),
IFERROR(VLOOKUP($L1064,all_tags[technology],1,FALSE),""),
IFERROR(VLOOKUP($M1064,all_tags[technology],1,FALSE),""),
IFERROR(VLOOKUP($N1064,all_tags[technology],1,FALSE),""),
IFERROR(VLOOKUP($O1064,all_tags[technology],1,FALSE),"")
)</f>
        <v>rstats</v>
      </c>
      <c r="AK1064" s="5" t="str">
        <f>_xlfn.TEXTJOIN("#",TRUE,
IFERROR(VLOOKUP($F1064,all_tags[other],1,FALSE),""),
IFERROR(VLOOKUP($G1064,all_tags[other],1,FALSE),""),
IFERROR(VLOOKUP($H1064,all_tags[other],1,FALSE),""),
IFERROR(VLOOKUP($I1064,all_tags[other],1,FALSE),""),
IFERROR(VLOOKUP($J1064,all_tags[other],1,FALSE),""),
IFERROR(VLOOKUP($K1064,all_tags[other],1,FALSE),""),
IFERROR(VLOOKUP($L1064,all_tags[other],1,FALSE),""),
IFERROR(VLOOKUP($M1064,all_tags[other],1,FALSE),""),
IFERROR(VLOOKUP($N1064,all_tags[other],1,FALSE),""),
IFERROR(VLOOKUP($O1064,all_tags[other],1,FALSE),"")
)</f>
        <v/>
      </c>
      <c r="AL1064" t="str">
        <f t="shared" si="16"/>
        <v>tutorial;data-viz;tool;technology;statistics;rstats</v>
      </c>
    </row>
    <row r="1065" spans="1:38" x14ac:dyDescent="0.25">
      <c r="A1065" t="str">
        <f>source_data[[#This Row],[link_id]]</f>
        <v>L02122</v>
      </c>
      <c r="B1065" t="str">
        <f>source_data[[#This Row],[link]]</f>
        <v>https://www.statlearning.com/</v>
      </c>
      <c r="C1065" t="str">
        <f>source_data[[#This Row],[article_title]]</f>
        <v>An Introduction to Statistical Learning</v>
      </c>
      <c r="D1065" t="str">
        <f>source_data[[#This Row],[concatenate]]</f>
        <v>book;statistics;ml</v>
      </c>
      <c r="E1065">
        <f>source_data[[#This Row],[tag_count]]</f>
        <v>3</v>
      </c>
      <c r="F1065" t="str" cm="1">
        <f t="array" ref="F1065:H1065">_xlfn.TEXTSPLIT(Table5[[#This Row],[concatenate]],";")</f>
        <v>book</v>
      </c>
      <c r="G1065" t="str">
        <v>statistics</v>
      </c>
      <c r="H1065" t="str">
        <v>ml</v>
      </c>
      <c r="Q1065">
        <f>IF(ISBLANK(F1065),-1,COUNTIF(all_tags[],F1065)-COUNTIF(all_tags[category],F1065))</f>
        <v>1</v>
      </c>
      <c r="R1065">
        <f>IF(ISBLANK(G1065),-1,COUNTIF(all_tags[],G1065)-COUNTIF(all_tags[category],G1065))</f>
        <v>1</v>
      </c>
      <c r="S1065">
        <f>IF(ISBLANK(H1065),-1,COUNTIF(all_tags[],H1065)-COUNTIF(all_tags[category],H1065))</f>
        <v>1</v>
      </c>
      <c r="T1065">
        <f>IF(ISBLANK(I1065),-1,COUNTIF(all_tags[],I1065)-COUNTIF(all_tags[category],I1065))</f>
        <v>-1</v>
      </c>
      <c r="U1065">
        <f>IF(ISBLANK(J1065),-1,COUNTIF(all_tags[],J1065)-COUNTIF(all_tags[category],J1065))</f>
        <v>-1</v>
      </c>
      <c r="V1065">
        <f>IF(ISBLANK(K1065),-1,COUNTIF(all_tags[],K1065)-COUNTIF(all_tags[category],K1065))</f>
        <v>-1</v>
      </c>
      <c r="W1065">
        <f>IF(ISBLANK(L1065),-1,COUNTIF(all_tags[],L1065)-COUNTIF(all_tags[category],L1065))</f>
        <v>-1</v>
      </c>
      <c r="X1065">
        <f>IF(ISBLANK(M1065),-1,COUNTIF(all_tags[],M1065)-COUNTIF(all_tags[category],M1065))</f>
        <v>-1</v>
      </c>
      <c r="Y1065">
        <f>IF(ISBLANK(N1065),-1,COUNTIF(all_tags[],N1065)-COUNTIF(all_tags[category],N1065))</f>
        <v>-1</v>
      </c>
      <c r="Z1065">
        <f>IF(ISBLANK(O1065),-1,COUNTIF(all_tags[],O1065)-COUNTIF(all_tags[category],O1065))</f>
        <v>-1</v>
      </c>
      <c r="AB1065" t="str">
        <f>Table5[[#This Row],[link_id]]</f>
        <v>L02122</v>
      </c>
      <c r="AC1065" s="5" t="str">
        <f>_xlfn.TEXTJOIN("#",TRUE,
IFERROR(VLOOKUP($F1065,all_tags[format],1,FALSE),""),
IFERROR(VLOOKUP($G1065,all_tags[format],1,FALSE),""),
IFERROR(VLOOKUP($H1065,all_tags[format],1,FALSE),""),
IFERROR(VLOOKUP($I1065,all_tags[format],1,FALSE),""),
IFERROR(VLOOKUP($J1065,all_tags[format],1,FALSE),""),
IFERROR(VLOOKUP($K1065,all_tags[format],1,FALSE),""),
IFERROR(VLOOKUP($L1065,all_tags[format],1,FALSE),""),
IFERROR(VLOOKUP($M1065,all_tags[format],1,FALSE),""),
IFERROR(VLOOKUP($N1065,all_tags[format],1,FALSE),""),
IFERROR(VLOOKUP($O1065,all_tags[format],1,FALSE),"")
)</f>
        <v>book</v>
      </c>
      <c r="AD1065" s="5" t="str">
        <f>_xlfn.TEXTJOIN("#",TRUE,
IFERROR(VLOOKUP($F1065,all_tags[type],1,FALSE),""),
IFERROR(VLOOKUP($G1065,all_tags[type],1,FALSE),""),
IFERROR(VLOOKUP($H1065,all_tags[type],1,FALSE),""),
IFERROR(VLOOKUP($I1065,all_tags[type],1,FALSE),""),
IFERROR(VLOOKUP($J1065,all_tags[type],1,FALSE),""),
IFERROR(VLOOKUP($K1065,all_tags[type],1,FALSE),""),
IFERROR(VLOOKUP($L1065,all_tags[type],1,FALSE),""),
IFERROR(VLOOKUP($M1065,all_tags[type],1,FALSE),""),
IFERROR(VLOOKUP($N1065,all_tags[type],1,FALSE),""),
IFERROR(VLOOKUP($O1065,all_tags[type],1,FALSE),"")
)</f>
        <v/>
      </c>
      <c r="AE1065" s="5" t="str">
        <f>_xlfn.TEXTJOIN("#",TRUE,
IFERROR(VLOOKUP($F1065,all_tags[level],1,FALSE),""),
IFERROR(VLOOKUP($G1065,all_tags[level],1,FALSE),""),
IFERROR(VLOOKUP($H1065,all_tags[level],1,FALSE),""),
IFERROR(VLOOKUP($I1065,all_tags[level],1,FALSE),""),
IFERROR(VLOOKUP($J1065,all_tags[level],1,FALSE),""),
IFERROR(VLOOKUP($K1065,all_tags[level],1,FALSE),""),
IFERROR(VLOOKUP($L1065,all_tags[level],1,FALSE),""),
IFERROR(VLOOKUP($M1065,all_tags[level],1,FALSE),""),
IFERROR(VLOOKUP($N1065,all_tags[level],1,FALSE),""),
IFERROR(VLOOKUP($O1065,all_tags[level],1,FALSE),"")
)</f>
        <v/>
      </c>
      <c r="AF1065" s="5" t="str">
        <f>_xlfn.TEXTJOIN("#",TRUE,
IFERROR(VLOOKUP($F1065,all_tags[style],1,FALSE),""),
IFERROR(VLOOKUP($G1065,all_tags[style],1,FALSE),""),
IFERROR(VLOOKUP($H1065,all_tags[style],1,FALSE),""),
IFERROR(VLOOKUP($I1065,all_tags[style],1,FALSE),""),
IFERROR(VLOOKUP($J1065,all_tags[style],1,FALSE),""),
IFERROR(VLOOKUP($K1065,all_tags[style],1,FALSE),""),
IFERROR(VLOOKUP($L1065,all_tags[style],1,FALSE),""),
IFERROR(VLOOKUP($M1065,all_tags[style],1,FALSE),""),
IFERROR(VLOOKUP($N1065,all_tags[style],1,FALSE),""),
IFERROR(VLOOKUP($O1065,all_tags[style],1,FALSE),"")
)</f>
        <v/>
      </c>
      <c r="AG1065" s="5" t="str">
        <f>_xlfn.TEXTJOIN("#",TRUE,
IFERROR(VLOOKUP($F1065,all_tags[theme],1,FALSE),""),
IFERROR(VLOOKUP($G1065,all_tags[theme],1,FALSE),""),
IFERROR(VLOOKUP($H1065,all_tags[theme],1,FALSE),""),
IFERROR(VLOOKUP($I1065,all_tags[theme],1,FALSE),""),
IFERROR(VLOOKUP($J1065,all_tags[theme],1,FALSE),""),
IFERROR(VLOOKUP($K1065,all_tags[theme],1,FALSE),""),
IFERROR(VLOOKUP($L1065,all_tags[theme],1,FALSE),""),
IFERROR(VLOOKUP($M1065,all_tags[theme],1,FALSE),""),
IFERROR(VLOOKUP($N1065,all_tags[theme],1,FALSE),""),
IFERROR(VLOOKUP($O1065,all_tags[theme],1,FALSE),"")
)</f>
        <v/>
      </c>
      <c r="AH1065" s="5" t="str">
        <f>_xlfn.TEXTJOIN("#",TRUE,
IFERROR(VLOOKUP($F1065,all_tags[topic],1,FALSE),""),
IFERROR(VLOOKUP($G1065,all_tags[topic],1,FALSE),""),
IFERROR(VLOOKUP($H1065,all_tags[topic],1,FALSE),""),
IFERROR(VLOOKUP($I1065,all_tags[topic],1,FALSE),""),
IFERROR(VLOOKUP($J1065,all_tags[topic],1,FALSE),""),
IFERROR(VLOOKUP($K1065,all_tags[topic],1,FALSE),""),
IFERROR(VLOOKUP($L1065,all_tags[topic],1,FALSE),""),
IFERROR(VLOOKUP($M1065,all_tags[topic],1,FALSE),""),
IFERROR(VLOOKUP($N1065,all_tags[topic],1,FALSE),""),
IFERROR(VLOOKUP($O1065,all_tags[topic],1,FALSE),"")
)</f>
        <v/>
      </c>
      <c r="AI1065" s="5" t="str">
        <f>_xlfn.TEXTJOIN("#",TRUE,
IFERROR(VLOOKUP($F1065,all_tags[area],1,FALSE),""),
IFERROR(VLOOKUP($G1065,all_tags[area],1,FALSE),""),
IFERROR(VLOOKUP($H1065,all_tags[area],1,FALSE),""),
IFERROR(VLOOKUP($I1065,all_tags[area],1,FALSE),""),
IFERROR(VLOOKUP($J1065,all_tags[area],1,FALSE),""),
IFERROR(VLOOKUP($K1065,all_tags[area],1,FALSE),""),
IFERROR(VLOOKUP($L1065,all_tags[area],1,FALSE),""),
IFERROR(VLOOKUP($M1065,all_tags[area],1,FALSE),""),
IFERROR(VLOOKUP($N1065,all_tags[area],1,FALSE),""),
IFERROR(VLOOKUP($O1065,all_tags[area],1,FALSE),"")
)</f>
        <v>statistics#ml</v>
      </c>
      <c r="AJ1065" s="5" t="str">
        <f>_xlfn.TEXTJOIN("#",TRUE,
IFERROR(VLOOKUP($F1065,all_tags[technology],1,FALSE),""),
IFERROR(VLOOKUP($G1065,all_tags[technology],1,FALSE),""),
IFERROR(VLOOKUP($H1065,all_tags[technology],1,FALSE),""),
IFERROR(VLOOKUP($I1065,all_tags[technology],1,FALSE),""),
IFERROR(VLOOKUP($J1065,all_tags[technology],1,FALSE),""),
IFERROR(VLOOKUP($K1065,all_tags[technology],1,FALSE),""),
IFERROR(VLOOKUP($L1065,all_tags[technology],1,FALSE),""),
IFERROR(VLOOKUP($M1065,all_tags[technology],1,FALSE),""),
IFERROR(VLOOKUP($N1065,all_tags[technology],1,FALSE),""),
IFERROR(VLOOKUP($O1065,all_tags[technology],1,FALSE),"")
)</f>
        <v/>
      </c>
      <c r="AK1065" s="5" t="str">
        <f>_xlfn.TEXTJOIN("#",TRUE,
IFERROR(VLOOKUP($F1065,all_tags[other],1,FALSE),""),
IFERROR(VLOOKUP($G1065,all_tags[other],1,FALSE),""),
IFERROR(VLOOKUP($H1065,all_tags[other],1,FALSE),""),
IFERROR(VLOOKUP($I1065,all_tags[other],1,FALSE),""),
IFERROR(VLOOKUP($J1065,all_tags[other],1,FALSE),""),
IFERROR(VLOOKUP($K1065,all_tags[other],1,FALSE),""),
IFERROR(VLOOKUP($L1065,all_tags[other],1,FALSE),""),
IFERROR(VLOOKUP($M1065,all_tags[other],1,FALSE),""),
IFERROR(VLOOKUP($N1065,all_tags[other],1,FALSE),""),
IFERROR(VLOOKUP($O1065,all_tags[other],1,FALSE),"")
)</f>
        <v/>
      </c>
      <c r="AL1065" t="str">
        <f t="shared" si="16"/>
        <v>book;statistics;ml</v>
      </c>
    </row>
    <row r="1066" spans="1:38" ht="30" x14ac:dyDescent="0.25">
      <c r="A1066" t="str">
        <f>source_data[[#This Row],[link_id]]</f>
        <v>L02123</v>
      </c>
      <c r="B1066" t="str">
        <f>source_data[[#This Row],[link]]</f>
        <v>https://nightingaledvs.com/how-can-we-use-comics-to-tell-data-stories/</v>
      </c>
      <c r="C1066" t="str">
        <f>source_data[[#This Row],[article_title]]</f>
        <v>REVIEW: How Can We Use Comics to Tell Data Stories?</v>
      </c>
      <c r="D1066" t="str">
        <f>source_data[[#This Row],[concatenate]]</f>
        <v>review;data-viz;inspiration;storytelling</v>
      </c>
      <c r="E1066">
        <f>source_data[[#This Row],[tag_count]]</f>
        <v>4</v>
      </c>
      <c r="F1066" t="str" cm="1">
        <f t="array" ref="F1066:I1066">_xlfn.TEXTSPLIT(Table5[[#This Row],[concatenate]],";")</f>
        <v>review</v>
      </c>
      <c r="G1066" t="str">
        <v>data-viz</v>
      </c>
      <c r="H1066" t="str">
        <v>inspiration</v>
      </c>
      <c r="I1066" t="str">
        <v>storytelling</v>
      </c>
      <c r="Q1066">
        <f>IF(ISBLANK(F1066),-1,COUNTIF(all_tags[],F1066)-COUNTIF(all_tags[category],F1066))</f>
        <v>1</v>
      </c>
      <c r="R1066">
        <f>IF(ISBLANK(G1066),-1,COUNTIF(all_tags[],G1066)-COUNTIF(all_tags[category],G1066))</f>
        <v>1</v>
      </c>
      <c r="S1066">
        <f>IF(ISBLANK(H1066),-1,COUNTIF(all_tags[],H1066)-COUNTIF(all_tags[category],H1066))</f>
        <v>1</v>
      </c>
      <c r="T1066">
        <f>IF(ISBLANK(I1066),-1,COUNTIF(all_tags[],I1066)-COUNTIF(all_tags[category],I1066))</f>
        <v>1</v>
      </c>
      <c r="U1066">
        <f>IF(ISBLANK(J1066),-1,COUNTIF(all_tags[],J1066)-COUNTIF(all_tags[category],J1066))</f>
        <v>-1</v>
      </c>
      <c r="V1066">
        <f>IF(ISBLANK(K1066),-1,COUNTIF(all_tags[],K1066)-COUNTIF(all_tags[category],K1066))</f>
        <v>-1</v>
      </c>
      <c r="W1066">
        <f>IF(ISBLANK(L1066),-1,COUNTIF(all_tags[],L1066)-COUNTIF(all_tags[category],L1066))</f>
        <v>-1</v>
      </c>
      <c r="X1066">
        <f>IF(ISBLANK(M1066),-1,COUNTIF(all_tags[],M1066)-COUNTIF(all_tags[category],M1066))</f>
        <v>-1</v>
      </c>
      <c r="Y1066">
        <f>IF(ISBLANK(N1066),-1,COUNTIF(all_tags[],N1066)-COUNTIF(all_tags[category],N1066))</f>
        <v>-1</v>
      </c>
      <c r="Z1066">
        <f>IF(ISBLANK(O1066),-1,COUNTIF(all_tags[],O1066)-COUNTIF(all_tags[category],O1066))</f>
        <v>-1</v>
      </c>
      <c r="AB1066" t="str">
        <f>Table5[[#This Row],[link_id]]</f>
        <v>L02123</v>
      </c>
      <c r="AC1066" s="5" t="str">
        <f>_xlfn.TEXTJOIN("#",TRUE,
IFERROR(VLOOKUP($F1066,all_tags[format],1,FALSE),""),
IFERROR(VLOOKUP($G1066,all_tags[format],1,FALSE),""),
IFERROR(VLOOKUP($H1066,all_tags[format],1,FALSE),""),
IFERROR(VLOOKUP($I1066,all_tags[format],1,FALSE),""),
IFERROR(VLOOKUP($J1066,all_tags[format],1,FALSE),""),
IFERROR(VLOOKUP($K1066,all_tags[format],1,FALSE),""),
IFERROR(VLOOKUP($L1066,all_tags[format],1,FALSE),""),
IFERROR(VLOOKUP($M1066,all_tags[format],1,FALSE),""),
IFERROR(VLOOKUP($N1066,all_tags[format],1,FALSE),""),
IFERROR(VLOOKUP($O1066,all_tags[format],1,FALSE),"")
)</f>
        <v/>
      </c>
      <c r="AD1066" s="5" t="str">
        <f>_xlfn.TEXTJOIN("#",TRUE,
IFERROR(VLOOKUP($F1066,all_tags[type],1,FALSE),""),
IFERROR(VLOOKUP($G1066,all_tags[type],1,FALSE),""),
IFERROR(VLOOKUP($H1066,all_tags[type],1,FALSE),""),
IFERROR(VLOOKUP($I1066,all_tags[type],1,FALSE),""),
IFERROR(VLOOKUP($J1066,all_tags[type],1,FALSE),""),
IFERROR(VLOOKUP($K1066,all_tags[type],1,FALSE),""),
IFERROR(VLOOKUP($L1066,all_tags[type],1,FALSE),""),
IFERROR(VLOOKUP($M1066,all_tags[type],1,FALSE),""),
IFERROR(VLOOKUP($N1066,all_tags[type],1,FALSE),""),
IFERROR(VLOOKUP($O1066,all_tags[type],1,FALSE),"")
)</f>
        <v>review</v>
      </c>
      <c r="AE1066" s="5" t="str">
        <f>_xlfn.TEXTJOIN("#",TRUE,
IFERROR(VLOOKUP($F1066,all_tags[level],1,FALSE),""),
IFERROR(VLOOKUP($G1066,all_tags[level],1,FALSE),""),
IFERROR(VLOOKUP($H1066,all_tags[level],1,FALSE),""),
IFERROR(VLOOKUP($I1066,all_tags[level],1,FALSE),""),
IFERROR(VLOOKUP($J1066,all_tags[level],1,FALSE),""),
IFERROR(VLOOKUP($K1066,all_tags[level],1,FALSE),""),
IFERROR(VLOOKUP($L1066,all_tags[level],1,FALSE),""),
IFERROR(VLOOKUP($M1066,all_tags[level],1,FALSE),""),
IFERROR(VLOOKUP($N1066,all_tags[level],1,FALSE),""),
IFERROR(VLOOKUP($O1066,all_tags[level],1,FALSE),"")
)</f>
        <v/>
      </c>
      <c r="AF1066" s="5" t="str">
        <f>_xlfn.TEXTJOIN("#",TRUE,
IFERROR(VLOOKUP($F1066,all_tags[style],1,FALSE),""),
IFERROR(VLOOKUP($G1066,all_tags[style],1,FALSE),""),
IFERROR(VLOOKUP($H1066,all_tags[style],1,FALSE),""),
IFERROR(VLOOKUP($I1066,all_tags[style],1,FALSE),""),
IFERROR(VLOOKUP($J1066,all_tags[style],1,FALSE),""),
IFERROR(VLOOKUP($K1066,all_tags[style],1,FALSE),""),
IFERROR(VLOOKUP($L1066,all_tags[style],1,FALSE),""),
IFERROR(VLOOKUP($M1066,all_tags[style],1,FALSE),""),
IFERROR(VLOOKUP($N1066,all_tags[style],1,FALSE),""),
IFERROR(VLOOKUP($O1066,all_tags[style],1,FALSE),"")
)</f>
        <v/>
      </c>
      <c r="AG1066" s="5" t="str">
        <f>_xlfn.TEXTJOIN("#",TRUE,
IFERROR(VLOOKUP($F1066,all_tags[theme],1,FALSE),""),
IFERROR(VLOOKUP($G1066,all_tags[theme],1,FALSE),""),
IFERROR(VLOOKUP($H1066,all_tags[theme],1,FALSE),""),
IFERROR(VLOOKUP($I1066,all_tags[theme],1,FALSE),""),
IFERROR(VLOOKUP($J1066,all_tags[theme],1,FALSE),""),
IFERROR(VLOOKUP($K1066,all_tags[theme],1,FALSE),""),
IFERROR(VLOOKUP($L1066,all_tags[theme],1,FALSE),""),
IFERROR(VLOOKUP($M1066,all_tags[theme],1,FALSE),""),
IFERROR(VLOOKUP($N1066,all_tags[theme],1,FALSE),""),
IFERROR(VLOOKUP($O1066,all_tags[theme],1,FALSE),"")
)</f>
        <v>data-viz</v>
      </c>
      <c r="AH1066" s="5" t="str">
        <f>_xlfn.TEXTJOIN("#",TRUE,
IFERROR(VLOOKUP($F1066,all_tags[topic],1,FALSE),""),
IFERROR(VLOOKUP($G1066,all_tags[topic],1,FALSE),""),
IFERROR(VLOOKUP($H1066,all_tags[topic],1,FALSE),""),
IFERROR(VLOOKUP($I1066,all_tags[topic],1,FALSE),""),
IFERROR(VLOOKUP($J1066,all_tags[topic],1,FALSE),""),
IFERROR(VLOOKUP($K1066,all_tags[topic],1,FALSE),""),
IFERROR(VLOOKUP($L1066,all_tags[topic],1,FALSE),""),
IFERROR(VLOOKUP($M1066,all_tags[topic],1,FALSE),""),
IFERROR(VLOOKUP($N1066,all_tags[topic],1,FALSE),""),
IFERROR(VLOOKUP($O1066,all_tags[topic],1,FALSE),"")
)</f>
        <v/>
      </c>
      <c r="AI1066" s="5" t="str">
        <f>_xlfn.TEXTJOIN("#",TRUE,
IFERROR(VLOOKUP($F1066,all_tags[area],1,FALSE),""),
IFERROR(VLOOKUP($G1066,all_tags[area],1,FALSE),""),
IFERROR(VLOOKUP($H1066,all_tags[area],1,FALSE),""),
IFERROR(VLOOKUP($I1066,all_tags[area],1,FALSE),""),
IFERROR(VLOOKUP($J1066,all_tags[area],1,FALSE),""),
IFERROR(VLOOKUP($K1066,all_tags[area],1,FALSE),""),
IFERROR(VLOOKUP($L1066,all_tags[area],1,FALSE),""),
IFERROR(VLOOKUP($M1066,all_tags[area],1,FALSE),""),
IFERROR(VLOOKUP($N1066,all_tags[area],1,FALSE),""),
IFERROR(VLOOKUP($O1066,all_tags[area],1,FALSE),"")
)</f>
        <v/>
      </c>
      <c r="AJ1066" s="5" t="str">
        <f>_xlfn.TEXTJOIN("#",TRUE,
IFERROR(VLOOKUP($F1066,all_tags[technology],1,FALSE),""),
IFERROR(VLOOKUP($G1066,all_tags[technology],1,FALSE),""),
IFERROR(VLOOKUP($H1066,all_tags[technology],1,FALSE),""),
IFERROR(VLOOKUP($I1066,all_tags[technology],1,FALSE),""),
IFERROR(VLOOKUP($J1066,all_tags[technology],1,FALSE),""),
IFERROR(VLOOKUP($K1066,all_tags[technology],1,FALSE),""),
IFERROR(VLOOKUP($L1066,all_tags[technology],1,FALSE),""),
IFERROR(VLOOKUP($M1066,all_tags[technology],1,FALSE),""),
IFERROR(VLOOKUP($N1066,all_tags[technology],1,FALSE),""),
IFERROR(VLOOKUP($O1066,all_tags[technology],1,FALSE),"")
)</f>
        <v/>
      </c>
      <c r="AK1066" s="5" t="str">
        <f>_xlfn.TEXTJOIN("#",TRUE,
IFERROR(VLOOKUP($F1066,all_tags[other],1,FALSE),""),
IFERROR(VLOOKUP($G1066,all_tags[other],1,FALSE),""),
IFERROR(VLOOKUP($H1066,all_tags[other],1,FALSE),""),
IFERROR(VLOOKUP($I1066,all_tags[other],1,FALSE),""),
IFERROR(VLOOKUP($J1066,all_tags[other],1,FALSE),""),
IFERROR(VLOOKUP($K1066,all_tags[other],1,FALSE),""),
IFERROR(VLOOKUP($L1066,all_tags[other],1,FALSE),""),
IFERROR(VLOOKUP($M1066,all_tags[other],1,FALSE),""),
IFERROR(VLOOKUP($N1066,all_tags[other],1,FALSE),""),
IFERROR(VLOOKUP($O1066,all_tags[other],1,FALSE),"")
)</f>
        <v>inspiration#storytelling</v>
      </c>
      <c r="AL1066" t="str">
        <f t="shared" si="16"/>
        <v>review;data-viz;inspiration;storytelling</v>
      </c>
    </row>
    <row r="1067" spans="1:38" x14ac:dyDescent="0.25">
      <c r="A1067" t="str">
        <f>source_data[[#This Row],[link_id]]</f>
        <v>L02124</v>
      </c>
      <c r="B1067" t="str">
        <f>source_data[[#This Row],[link]]</f>
        <v>https://leafmap.org/notebooks/46_edit_vector/</v>
      </c>
      <c r="C1067" t="str">
        <f>source_data[[#This Row],[article_title]]</f>
        <v>46 edit vector</v>
      </c>
      <c r="D1067" t="str">
        <f>source_data[[#This Row],[concatenate]]</f>
        <v>how-to;technology;geospatial;python</v>
      </c>
      <c r="E1067">
        <f>source_data[[#This Row],[tag_count]]</f>
        <v>4</v>
      </c>
      <c r="F1067" t="str" cm="1">
        <f t="array" ref="F1067:I1067">_xlfn.TEXTSPLIT(Table5[[#This Row],[concatenate]],";")</f>
        <v>how-to</v>
      </c>
      <c r="G1067" t="str">
        <v>technology</v>
      </c>
      <c r="H1067" t="str">
        <v>geospatial</v>
      </c>
      <c r="I1067" t="str">
        <v>python</v>
      </c>
      <c r="Q1067">
        <f>IF(ISBLANK(F1067),-1,COUNTIF(all_tags[],F1067)-COUNTIF(all_tags[category],F1067))</f>
        <v>1</v>
      </c>
      <c r="R1067">
        <f>IF(ISBLANK(G1067),-1,COUNTIF(all_tags[],G1067)-COUNTIF(all_tags[category],G1067))</f>
        <v>1</v>
      </c>
      <c r="S1067">
        <f>IF(ISBLANK(H1067),-1,COUNTIF(all_tags[],H1067)-COUNTIF(all_tags[category],H1067))</f>
        <v>1</v>
      </c>
      <c r="T1067">
        <f>IF(ISBLANK(I1067),-1,COUNTIF(all_tags[],I1067)-COUNTIF(all_tags[category],I1067))</f>
        <v>1</v>
      </c>
      <c r="U1067">
        <f>IF(ISBLANK(J1067),-1,COUNTIF(all_tags[],J1067)-COUNTIF(all_tags[category],J1067))</f>
        <v>-1</v>
      </c>
      <c r="V1067">
        <f>IF(ISBLANK(K1067),-1,COUNTIF(all_tags[],K1067)-COUNTIF(all_tags[category],K1067))</f>
        <v>-1</v>
      </c>
      <c r="W1067">
        <f>IF(ISBLANK(L1067),-1,COUNTIF(all_tags[],L1067)-COUNTIF(all_tags[category],L1067))</f>
        <v>-1</v>
      </c>
      <c r="X1067">
        <f>IF(ISBLANK(M1067),-1,COUNTIF(all_tags[],M1067)-COUNTIF(all_tags[category],M1067))</f>
        <v>-1</v>
      </c>
      <c r="Y1067">
        <f>IF(ISBLANK(N1067),-1,COUNTIF(all_tags[],N1067)-COUNTIF(all_tags[category],N1067))</f>
        <v>-1</v>
      </c>
      <c r="Z1067">
        <f>IF(ISBLANK(O1067),-1,COUNTIF(all_tags[],O1067)-COUNTIF(all_tags[category],O1067))</f>
        <v>-1</v>
      </c>
      <c r="AB1067" t="str">
        <f>Table5[[#This Row],[link_id]]</f>
        <v>L02124</v>
      </c>
      <c r="AC1067" s="5" t="str">
        <f>_xlfn.TEXTJOIN("#",TRUE,
IFERROR(VLOOKUP($F1067,all_tags[format],1,FALSE),""),
IFERROR(VLOOKUP($G1067,all_tags[format],1,FALSE),""),
IFERROR(VLOOKUP($H1067,all_tags[format],1,FALSE),""),
IFERROR(VLOOKUP($I1067,all_tags[format],1,FALSE),""),
IFERROR(VLOOKUP($J1067,all_tags[format],1,FALSE),""),
IFERROR(VLOOKUP($K1067,all_tags[format],1,FALSE),""),
IFERROR(VLOOKUP($L1067,all_tags[format],1,FALSE),""),
IFERROR(VLOOKUP($M1067,all_tags[format],1,FALSE),""),
IFERROR(VLOOKUP($N1067,all_tags[format],1,FALSE),""),
IFERROR(VLOOKUP($O1067,all_tags[format],1,FALSE),"")
)</f>
        <v/>
      </c>
      <c r="AD1067" s="5" t="str">
        <f>_xlfn.TEXTJOIN("#",TRUE,
IFERROR(VLOOKUP($F1067,all_tags[type],1,FALSE),""),
IFERROR(VLOOKUP($G1067,all_tags[type],1,FALSE),""),
IFERROR(VLOOKUP($H1067,all_tags[type],1,FALSE),""),
IFERROR(VLOOKUP($I1067,all_tags[type],1,FALSE),""),
IFERROR(VLOOKUP($J1067,all_tags[type],1,FALSE),""),
IFERROR(VLOOKUP($K1067,all_tags[type],1,FALSE),""),
IFERROR(VLOOKUP($L1067,all_tags[type],1,FALSE),""),
IFERROR(VLOOKUP($M1067,all_tags[type],1,FALSE),""),
IFERROR(VLOOKUP($N1067,all_tags[type],1,FALSE),""),
IFERROR(VLOOKUP($O1067,all_tags[type],1,FALSE),"")
)</f>
        <v>how-to</v>
      </c>
      <c r="AE1067" s="5" t="str">
        <f>_xlfn.TEXTJOIN("#",TRUE,
IFERROR(VLOOKUP($F1067,all_tags[level],1,FALSE),""),
IFERROR(VLOOKUP($G1067,all_tags[level],1,FALSE),""),
IFERROR(VLOOKUP($H1067,all_tags[level],1,FALSE),""),
IFERROR(VLOOKUP($I1067,all_tags[level],1,FALSE),""),
IFERROR(VLOOKUP($J1067,all_tags[level],1,FALSE),""),
IFERROR(VLOOKUP($K1067,all_tags[level],1,FALSE),""),
IFERROR(VLOOKUP($L1067,all_tags[level],1,FALSE),""),
IFERROR(VLOOKUP($M1067,all_tags[level],1,FALSE),""),
IFERROR(VLOOKUP($N1067,all_tags[level],1,FALSE),""),
IFERROR(VLOOKUP($O1067,all_tags[level],1,FALSE),"")
)</f>
        <v/>
      </c>
      <c r="AF1067" s="5" t="str">
        <f>_xlfn.TEXTJOIN("#",TRUE,
IFERROR(VLOOKUP($F1067,all_tags[style],1,FALSE),""),
IFERROR(VLOOKUP($G1067,all_tags[style],1,FALSE),""),
IFERROR(VLOOKUP($H1067,all_tags[style],1,FALSE),""),
IFERROR(VLOOKUP($I1067,all_tags[style],1,FALSE),""),
IFERROR(VLOOKUP($J1067,all_tags[style],1,FALSE),""),
IFERROR(VLOOKUP($K1067,all_tags[style],1,FALSE),""),
IFERROR(VLOOKUP($L1067,all_tags[style],1,FALSE),""),
IFERROR(VLOOKUP($M1067,all_tags[style],1,FALSE),""),
IFERROR(VLOOKUP($N1067,all_tags[style],1,FALSE),""),
IFERROR(VLOOKUP($O1067,all_tags[style],1,FALSE),"")
)</f>
        <v/>
      </c>
      <c r="AG1067" s="5" t="str">
        <f>_xlfn.TEXTJOIN("#",TRUE,
IFERROR(VLOOKUP($F1067,all_tags[theme],1,FALSE),""),
IFERROR(VLOOKUP($G1067,all_tags[theme],1,FALSE),""),
IFERROR(VLOOKUP($H1067,all_tags[theme],1,FALSE),""),
IFERROR(VLOOKUP($I1067,all_tags[theme],1,FALSE),""),
IFERROR(VLOOKUP($J1067,all_tags[theme],1,FALSE),""),
IFERROR(VLOOKUP($K1067,all_tags[theme],1,FALSE),""),
IFERROR(VLOOKUP($L1067,all_tags[theme],1,FALSE),""),
IFERROR(VLOOKUP($M1067,all_tags[theme],1,FALSE),""),
IFERROR(VLOOKUP($N1067,all_tags[theme],1,FALSE),""),
IFERROR(VLOOKUP($O1067,all_tags[theme],1,FALSE),"")
)</f>
        <v/>
      </c>
      <c r="AH1067" s="5" t="str">
        <f>_xlfn.TEXTJOIN("#",TRUE,
IFERROR(VLOOKUP($F1067,all_tags[topic],1,FALSE),""),
IFERROR(VLOOKUP($G1067,all_tags[topic],1,FALSE),""),
IFERROR(VLOOKUP($H1067,all_tags[topic],1,FALSE),""),
IFERROR(VLOOKUP($I1067,all_tags[topic],1,FALSE),""),
IFERROR(VLOOKUP($J1067,all_tags[topic],1,FALSE),""),
IFERROR(VLOOKUP($K1067,all_tags[topic],1,FALSE),""),
IFERROR(VLOOKUP($L1067,all_tags[topic],1,FALSE),""),
IFERROR(VLOOKUP($M1067,all_tags[topic],1,FALSE),""),
IFERROR(VLOOKUP($N1067,all_tags[topic],1,FALSE),""),
IFERROR(VLOOKUP($O1067,all_tags[topic],1,FALSE),"")
)</f>
        <v>technology</v>
      </c>
      <c r="AI1067" s="5" t="str">
        <f>_xlfn.TEXTJOIN("#",TRUE,
IFERROR(VLOOKUP($F1067,all_tags[area],1,FALSE),""),
IFERROR(VLOOKUP($G1067,all_tags[area],1,FALSE),""),
IFERROR(VLOOKUP($H1067,all_tags[area],1,FALSE),""),
IFERROR(VLOOKUP($I1067,all_tags[area],1,FALSE),""),
IFERROR(VLOOKUP($J1067,all_tags[area],1,FALSE),""),
IFERROR(VLOOKUP($K1067,all_tags[area],1,FALSE),""),
IFERROR(VLOOKUP($L1067,all_tags[area],1,FALSE),""),
IFERROR(VLOOKUP($M1067,all_tags[area],1,FALSE),""),
IFERROR(VLOOKUP($N1067,all_tags[area],1,FALSE),""),
IFERROR(VLOOKUP($O1067,all_tags[area],1,FALSE),"")
)</f>
        <v>geospatial</v>
      </c>
      <c r="AJ1067" s="5" t="str">
        <f>_xlfn.TEXTJOIN("#",TRUE,
IFERROR(VLOOKUP($F1067,all_tags[technology],1,FALSE),""),
IFERROR(VLOOKUP($G1067,all_tags[technology],1,FALSE),""),
IFERROR(VLOOKUP($H1067,all_tags[technology],1,FALSE),""),
IFERROR(VLOOKUP($I1067,all_tags[technology],1,FALSE),""),
IFERROR(VLOOKUP($J1067,all_tags[technology],1,FALSE),""),
IFERROR(VLOOKUP($K1067,all_tags[technology],1,FALSE),""),
IFERROR(VLOOKUP($L1067,all_tags[technology],1,FALSE),""),
IFERROR(VLOOKUP($M1067,all_tags[technology],1,FALSE),""),
IFERROR(VLOOKUP($N1067,all_tags[technology],1,FALSE),""),
IFERROR(VLOOKUP($O1067,all_tags[technology],1,FALSE),"")
)</f>
        <v>python</v>
      </c>
      <c r="AK1067" s="5" t="str">
        <f>_xlfn.TEXTJOIN("#",TRUE,
IFERROR(VLOOKUP($F1067,all_tags[other],1,FALSE),""),
IFERROR(VLOOKUP($G1067,all_tags[other],1,FALSE),""),
IFERROR(VLOOKUP($H1067,all_tags[other],1,FALSE),""),
IFERROR(VLOOKUP($I1067,all_tags[other],1,FALSE),""),
IFERROR(VLOOKUP($J1067,all_tags[other],1,FALSE),""),
IFERROR(VLOOKUP($K1067,all_tags[other],1,FALSE),""),
IFERROR(VLOOKUP($L1067,all_tags[other],1,FALSE),""),
IFERROR(VLOOKUP($M1067,all_tags[other],1,FALSE),""),
IFERROR(VLOOKUP($N1067,all_tags[other],1,FALSE),""),
IFERROR(VLOOKUP($O1067,all_tags[other],1,FALSE),"")
)</f>
        <v/>
      </c>
      <c r="AL1067" t="str">
        <f t="shared" si="16"/>
        <v>how-to;technology;geospatial;python</v>
      </c>
    </row>
    <row r="1068" spans="1:38" x14ac:dyDescent="0.25">
      <c r="A1068" t="str">
        <f>source_data[[#This Row],[link_id]]</f>
        <v>L02127</v>
      </c>
      <c r="B1068" t="str">
        <f>source_data[[#This Row],[link]]</f>
        <v>https://nightingaledvs.com/the-dubois-challenge/</v>
      </c>
      <c r="C1068" t="str">
        <f>source_data[[#This Row],[article_title]]</f>
        <v>The #DuBois Challenge</v>
      </c>
      <c r="D1068" t="str">
        <f>source_data[[#This Row],[concatenate]]</f>
        <v>post;visual;data-viz;inspiration</v>
      </c>
      <c r="E1068">
        <f>source_data[[#This Row],[tag_count]]</f>
        <v>4</v>
      </c>
      <c r="F1068" t="str" cm="1">
        <f t="array" ref="F1068:I1068">_xlfn.TEXTSPLIT(Table5[[#This Row],[concatenate]],";")</f>
        <v>post</v>
      </c>
      <c r="G1068" t="str">
        <v>visual</v>
      </c>
      <c r="H1068" t="str">
        <v>data-viz</v>
      </c>
      <c r="I1068" t="str">
        <v>inspiration</v>
      </c>
      <c r="Q1068">
        <f>IF(ISBLANK(F1068),-1,COUNTIF(all_tags[],F1068)-COUNTIF(all_tags[category],F1068))</f>
        <v>1</v>
      </c>
      <c r="R1068">
        <f>IF(ISBLANK(G1068),-1,COUNTIF(all_tags[],G1068)-COUNTIF(all_tags[category],G1068))</f>
        <v>1</v>
      </c>
      <c r="S1068">
        <f>IF(ISBLANK(H1068),-1,COUNTIF(all_tags[],H1068)-COUNTIF(all_tags[category],H1068))</f>
        <v>1</v>
      </c>
      <c r="T1068">
        <f>IF(ISBLANK(I1068),-1,COUNTIF(all_tags[],I1068)-COUNTIF(all_tags[category],I1068))</f>
        <v>1</v>
      </c>
      <c r="U1068">
        <f>IF(ISBLANK(J1068),-1,COUNTIF(all_tags[],J1068)-COUNTIF(all_tags[category],J1068))</f>
        <v>-1</v>
      </c>
      <c r="V1068">
        <f>IF(ISBLANK(K1068),-1,COUNTIF(all_tags[],K1068)-COUNTIF(all_tags[category],K1068))</f>
        <v>-1</v>
      </c>
      <c r="W1068">
        <f>IF(ISBLANK(L1068),-1,COUNTIF(all_tags[],L1068)-COUNTIF(all_tags[category],L1068))</f>
        <v>-1</v>
      </c>
      <c r="X1068">
        <f>IF(ISBLANK(M1068),-1,COUNTIF(all_tags[],M1068)-COUNTIF(all_tags[category],M1068))</f>
        <v>-1</v>
      </c>
      <c r="Y1068">
        <f>IF(ISBLANK(N1068),-1,COUNTIF(all_tags[],N1068)-COUNTIF(all_tags[category],N1068))</f>
        <v>-1</v>
      </c>
      <c r="Z1068">
        <f>IF(ISBLANK(O1068),-1,COUNTIF(all_tags[],O1068)-COUNTIF(all_tags[category],O1068))</f>
        <v>-1</v>
      </c>
      <c r="AB1068" t="str">
        <f>Table5[[#This Row],[link_id]]</f>
        <v>L02127</v>
      </c>
      <c r="AC1068" s="5" t="str">
        <f>_xlfn.TEXTJOIN("#",TRUE,
IFERROR(VLOOKUP($F1068,all_tags[format],1,FALSE),""),
IFERROR(VLOOKUP($G1068,all_tags[format],1,FALSE),""),
IFERROR(VLOOKUP($H1068,all_tags[format],1,FALSE),""),
IFERROR(VLOOKUP($I1068,all_tags[format],1,FALSE),""),
IFERROR(VLOOKUP($J1068,all_tags[format],1,FALSE),""),
IFERROR(VLOOKUP($K1068,all_tags[format],1,FALSE),""),
IFERROR(VLOOKUP($L1068,all_tags[format],1,FALSE),""),
IFERROR(VLOOKUP($M1068,all_tags[format],1,FALSE),""),
IFERROR(VLOOKUP($N1068,all_tags[format],1,FALSE),""),
IFERROR(VLOOKUP($O1068,all_tags[format],1,FALSE),"")
)</f>
        <v>post</v>
      </c>
      <c r="AD1068" s="5" t="str">
        <f>_xlfn.TEXTJOIN("#",TRUE,
IFERROR(VLOOKUP($F1068,all_tags[type],1,FALSE),""),
IFERROR(VLOOKUP($G1068,all_tags[type],1,FALSE),""),
IFERROR(VLOOKUP($H1068,all_tags[type],1,FALSE),""),
IFERROR(VLOOKUP($I1068,all_tags[type],1,FALSE),""),
IFERROR(VLOOKUP($J1068,all_tags[type],1,FALSE),""),
IFERROR(VLOOKUP($K1068,all_tags[type],1,FALSE),""),
IFERROR(VLOOKUP($L1068,all_tags[type],1,FALSE),""),
IFERROR(VLOOKUP($M1068,all_tags[type],1,FALSE),""),
IFERROR(VLOOKUP($N1068,all_tags[type],1,FALSE),""),
IFERROR(VLOOKUP($O1068,all_tags[type],1,FALSE),"")
)</f>
        <v>visual</v>
      </c>
      <c r="AE1068" s="5" t="str">
        <f>_xlfn.TEXTJOIN("#",TRUE,
IFERROR(VLOOKUP($F1068,all_tags[level],1,FALSE),""),
IFERROR(VLOOKUP($G1068,all_tags[level],1,FALSE),""),
IFERROR(VLOOKUP($H1068,all_tags[level],1,FALSE),""),
IFERROR(VLOOKUP($I1068,all_tags[level],1,FALSE),""),
IFERROR(VLOOKUP($J1068,all_tags[level],1,FALSE),""),
IFERROR(VLOOKUP($K1068,all_tags[level],1,FALSE),""),
IFERROR(VLOOKUP($L1068,all_tags[level],1,FALSE),""),
IFERROR(VLOOKUP($M1068,all_tags[level],1,FALSE),""),
IFERROR(VLOOKUP($N1068,all_tags[level],1,FALSE),""),
IFERROR(VLOOKUP($O1068,all_tags[level],1,FALSE),"")
)</f>
        <v/>
      </c>
      <c r="AF1068" s="5" t="str">
        <f>_xlfn.TEXTJOIN("#",TRUE,
IFERROR(VLOOKUP($F1068,all_tags[style],1,FALSE),""),
IFERROR(VLOOKUP($G1068,all_tags[style],1,FALSE),""),
IFERROR(VLOOKUP($H1068,all_tags[style],1,FALSE),""),
IFERROR(VLOOKUP($I1068,all_tags[style],1,FALSE),""),
IFERROR(VLOOKUP($J1068,all_tags[style],1,FALSE),""),
IFERROR(VLOOKUP($K1068,all_tags[style],1,FALSE),""),
IFERROR(VLOOKUP($L1068,all_tags[style],1,FALSE),""),
IFERROR(VLOOKUP($M1068,all_tags[style],1,FALSE),""),
IFERROR(VLOOKUP($N1068,all_tags[style],1,FALSE),""),
IFERROR(VLOOKUP($O1068,all_tags[style],1,FALSE),"")
)</f>
        <v/>
      </c>
      <c r="AG1068" s="5" t="str">
        <f>_xlfn.TEXTJOIN("#",TRUE,
IFERROR(VLOOKUP($F1068,all_tags[theme],1,FALSE),""),
IFERROR(VLOOKUP($G1068,all_tags[theme],1,FALSE),""),
IFERROR(VLOOKUP($H1068,all_tags[theme],1,FALSE),""),
IFERROR(VLOOKUP($I1068,all_tags[theme],1,FALSE),""),
IFERROR(VLOOKUP($J1068,all_tags[theme],1,FALSE),""),
IFERROR(VLOOKUP($K1068,all_tags[theme],1,FALSE),""),
IFERROR(VLOOKUP($L1068,all_tags[theme],1,FALSE),""),
IFERROR(VLOOKUP($M1068,all_tags[theme],1,FALSE),""),
IFERROR(VLOOKUP($N1068,all_tags[theme],1,FALSE),""),
IFERROR(VLOOKUP($O1068,all_tags[theme],1,FALSE),"")
)</f>
        <v>data-viz</v>
      </c>
      <c r="AH1068" s="5" t="str">
        <f>_xlfn.TEXTJOIN("#",TRUE,
IFERROR(VLOOKUP($F1068,all_tags[topic],1,FALSE),""),
IFERROR(VLOOKUP($G1068,all_tags[topic],1,FALSE),""),
IFERROR(VLOOKUP($H1068,all_tags[topic],1,FALSE),""),
IFERROR(VLOOKUP($I1068,all_tags[topic],1,FALSE),""),
IFERROR(VLOOKUP($J1068,all_tags[topic],1,FALSE),""),
IFERROR(VLOOKUP($K1068,all_tags[topic],1,FALSE),""),
IFERROR(VLOOKUP($L1068,all_tags[topic],1,FALSE),""),
IFERROR(VLOOKUP($M1068,all_tags[topic],1,FALSE),""),
IFERROR(VLOOKUP($N1068,all_tags[topic],1,FALSE),""),
IFERROR(VLOOKUP($O1068,all_tags[topic],1,FALSE),"")
)</f>
        <v/>
      </c>
      <c r="AI1068" s="5" t="str">
        <f>_xlfn.TEXTJOIN("#",TRUE,
IFERROR(VLOOKUP($F1068,all_tags[area],1,FALSE),""),
IFERROR(VLOOKUP($G1068,all_tags[area],1,FALSE),""),
IFERROR(VLOOKUP($H1068,all_tags[area],1,FALSE),""),
IFERROR(VLOOKUP($I1068,all_tags[area],1,FALSE),""),
IFERROR(VLOOKUP($J1068,all_tags[area],1,FALSE),""),
IFERROR(VLOOKUP($K1068,all_tags[area],1,FALSE),""),
IFERROR(VLOOKUP($L1068,all_tags[area],1,FALSE),""),
IFERROR(VLOOKUP($M1068,all_tags[area],1,FALSE),""),
IFERROR(VLOOKUP($N1068,all_tags[area],1,FALSE),""),
IFERROR(VLOOKUP($O1068,all_tags[area],1,FALSE),"")
)</f>
        <v/>
      </c>
      <c r="AJ1068" s="5" t="str">
        <f>_xlfn.TEXTJOIN("#",TRUE,
IFERROR(VLOOKUP($F1068,all_tags[technology],1,FALSE),""),
IFERROR(VLOOKUP($G1068,all_tags[technology],1,FALSE),""),
IFERROR(VLOOKUP($H1068,all_tags[technology],1,FALSE),""),
IFERROR(VLOOKUP($I1068,all_tags[technology],1,FALSE),""),
IFERROR(VLOOKUP($J1068,all_tags[technology],1,FALSE),""),
IFERROR(VLOOKUP($K1068,all_tags[technology],1,FALSE),""),
IFERROR(VLOOKUP($L1068,all_tags[technology],1,FALSE),""),
IFERROR(VLOOKUP($M1068,all_tags[technology],1,FALSE),""),
IFERROR(VLOOKUP($N1068,all_tags[technology],1,FALSE),""),
IFERROR(VLOOKUP($O1068,all_tags[technology],1,FALSE),"")
)</f>
        <v/>
      </c>
      <c r="AK1068" s="5" t="str">
        <f>_xlfn.TEXTJOIN("#",TRUE,
IFERROR(VLOOKUP($F1068,all_tags[other],1,FALSE),""),
IFERROR(VLOOKUP($G1068,all_tags[other],1,FALSE),""),
IFERROR(VLOOKUP($H1068,all_tags[other],1,FALSE),""),
IFERROR(VLOOKUP($I1068,all_tags[other],1,FALSE),""),
IFERROR(VLOOKUP($J1068,all_tags[other],1,FALSE),""),
IFERROR(VLOOKUP($K1068,all_tags[other],1,FALSE),""),
IFERROR(VLOOKUP($L1068,all_tags[other],1,FALSE),""),
IFERROR(VLOOKUP($M1068,all_tags[other],1,FALSE),""),
IFERROR(VLOOKUP($N1068,all_tags[other],1,FALSE),""),
IFERROR(VLOOKUP($O1068,all_tags[other],1,FALSE),"")
)</f>
        <v>inspiration</v>
      </c>
      <c r="AL1068" t="str">
        <f t="shared" si="16"/>
        <v>post;visual;data-viz;inspiration</v>
      </c>
    </row>
    <row r="1069" spans="1:38" x14ac:dyDescent="0.25">
      <c r="A1069" t="str">
        <f>source_data[[#This Row],[link_id]]</f>
        <v>L02128</v>
      </c>
      <c r="B1069" t="str">
        <f>source_data[[#This Row],[link]]</f>
        <v>https://www.tidyverse.org/blog/2022/02/tidyr-1-2-0/</v>
      </c>
      <c r="C1069" t="str">
        <f>source_data[[#This Row],[article_title]]</f>
        <v>tidyr 1.2.0</v>
      </c>
      <c r="D1069" t="str">
        <f>source_data[[#This Row],[concatenate]]</f>
        <v>post;package;tool;technology;data-preparation;rstats;tidyverse</v>
      </c>
      <c r="E1069">
        <f>source_data[[#This Row],[tag_count]]</f>
        <v>5</v>
      </c>
      <c r="F1069" t="str" cm="1">
        <f t="array" ref="F1069:L1069">_xlfn.TEXTSPLIT(Table5[[#This Row],[concatenate]],";")</f>
        <v>post</v>
      </c>
      <c r="G1069" t="str">
        <v>package</v>
      </c>
      <c r="H1069" t="str">
        <v>tool</v>
      </c>
      <c r="I1069" t="str">
        <v>technology</v>
      </c>
      <c r="J1069" t="str">
        <v>data-preparation</v>
      </c>
      <c r="K1069" t="str">
        <v>rstats</v>
      </c>
      <c r="L1069" t="str">
        <v>tidyverse</v>
      </c>
      <c r="Q1069">
        <f>IF(ISBLANK(F1069),-1,COUNTIF(all_tags[],F1069)-COUNTIF(all_tags[category],F1069))</f>
        <v>1</v>
      </c>
      <c r="R1069">
        <f>IF(ISBLANK(G1069),-1,COUNTIF(all_tags[],G1069)-COUNTIF(all_tags[category],G1069))</f>
        <v>1</v>
      </c>
      <c r="S1069">
        <f>IF(ISBLANK(H1069),-1,COUNTIF(all_tags[],H1069)-COUNTIF(all_tags[category],H1069))</f>
        <v>1</v>
      </c>
      <c r="T1069">
        <f>IF(ISBLANK(I1069),-1,COUNTIF(all_tags[],I1069)-COUNTIF(all_tags[category],I1069))</f>
        <v>1</v>
      </c>
      <c r="U1069">
        <f>IF(ISBLANK(J1069),-1,COUNTIF(all_tags[],J1069)-COUNTIF(all_tags[category],J1069))</f>
        <v>1</v>
      </c>
      <c r="V1069">
        <f>IF(ISBLANK(K1069),-1,COUNTIF(all_tags[],K1069)-COUNTIF(all_tags[category],K1069))</f>
        <v>1</v>
      </c>
      <c r="W1069">
        <f>IF(ISBLANK(L1069),-1,COUNTIF(all_tags[],L1069)-COUNTIF(all_tags[category],L1069))</f>
        <v>1</v>
      </c>
      <c r="X1069">
        <f>IF(ISBLANK(M1069),-1,COUNTIF(all_tags[],M1069)-COUNTIF(all_tags[category],M1069))</f>
        <v>-1</v>
      </c>
      <c r="Y1069">
        <f>IF(ISBLANK(N1069),-1,COUNTIF(all_tags[],N1069)-COUNTIF(all_tags[category],N1069))</f>
        <v>-1</v>
      </c>
      <c r="Z1069">
        <f>IF(ISBLANK(O1069),-1,COUNTIF(all_tags[],O1069)-COUNTIF(all_tags[category],O1069))</f>
        <v>-1</v>
      </c>
      <c r="AB1069" t="str">
        <f>Table5[[#This Row],[link_id]]</f>
        <v>L02128</v>
      </c>
      <c r="AC1069" s="5" t="str">
        <f>_xlfn.TEXTJOIN("#",TRUE,
IFERROR(VLOOKUP($F1069,all_tags[format],1,FALSE),""),
IFERROR(VLOOKUP($G1069,all_tags[format],1,FALSE),""),
IFERROR(VLOOKUP($H1069,all_tags[format],1,FALSE),""),
IFERROR(VLOOKUP($I1069,all_tags[format],1,FALSE),""),
IFERROR(VLOOKUP($J1069,all_tags[format],1,FALSE),""),
IFERROR(VLOOKUP($K1069,all_tags[format],1,FALSE),""),
IFERROR(VLOOKUP($L1069,all_tags[format],1,FALSE),""),
IFERROR(VLOOKUP($M1069,all_tags[format],1,FALSE),""),
IFERROR(VLOOKUP($N1069,all_tags[format],1,FALSE),""),
IFERROR(VLOOKUP($O1069,all_tags[format],1,FALSE),"")
)</f>
        <v>post#package</v>
      </c>
      <c r="AD1069" s="5" t="str">
        <f>_xlfn.TEXTJOIN("#",TRUE,
IFERROR(VLOOKUP($F1069,all_tags[type],1,FALSE),""),
IFERROR(VLOOKUP($G1069,all_tags[type],1,FALSE),""),
IFERROR(VLOOKUP($H1069,all_tags[type],1,FALSE),""),
IFERROR(VLOOKUP($I1069,all_tags[type],1,FALSE),""),
IFERROR(VLOOKUP($J1069,all_tags[type],1,FALSE),""),
IFERROR(VLOOKUP($K1069,all_tags[type],1,FALSE),""),
IFERROR(VLOOKUP($L1069,all_tags[type],1,FALSE),""),
IFERROR(VLOOKUP($M1069,all_tags[type],1,FALSE),""),
IFERROR(VLOOKUP($N1069,all_tags[type],1,FALSE),""),
IFERROR(VLOOKUP($O1069,all_tags[type],1,FALSE),"")
)</f>
        <v/>
      </c>
      <c r="AE1069" s="5" t="str">
        <f>_xlfn.TEXTJOIN("#",TRUE,
IFERROR(VLOOKUP($F1069,all_tags[level],1,FALSE),""),
IFERROR(VLOOKUP($G1069,all_tags[level],1,FALSE),""),
IFERROR(VLOOKUP($H1069,all_tags[level],1,FALSE),""),
IFERROR(VLOOKUP($I1069,all_tags[level],1,FALSE),""),
IFERROR(VLOOKUP($J1069,all_tags[level],1,FALSE),""),
IFERROR(VLOOKUP($K1069,all_tags[level],1,FALSE),""),
IFERROR(VLOOKUP($L1069,all_tags[level],1,FALSE),""),
IFERROR(VLOOKUP($M1069,all_tags[level],1,FALSE),""),
IFERROR(VLOOKUP($N1069,all_tags[level],1,FALSE),""),
IFERROR(VLOOKUP($O1069,all_tags[level],1,FALSE),"")
)</f>
        <v/>
      </c>
      <c r="AF1069" s="5" t="str">
        <f>_xlfn.TEXTJOIN("#",TRUE,
IFERROR(VLOOKUP($F1069,all_tags[style],1,FALSE),""),
IFERROR(VLOOKUP($G1069,all_tags[style],1,FALSE),""),
IFERROR(VLOOKUP($H1069,all_tags[style],1,FALSE),""),
IFERROR(VLOOKUP($I1069,all_tags[style],1,FALSE),""),
IFERROR(VLOOKUP($J1069,all_tags[style],1,FALSE),""),
IFERROR(VLOOKUP($K1069,all_tags[style],1,FALSE),""),
IFERROR(VLOOKUP($L1069,all_tags[style],1,FALSE),""),
IFERROR(VLOOKUP($M1069,all_tags[style],1,FALSE),""),
IFERROR(VLOOKUP($N1069,all_tags[style],1,FALSE),""),
IFERROR(VLOOKUP($O1069,all_tags[style],1,FALSE),"")
)</f>
        <v/>
      </c>
      <c r="AG1069" s="5" t="str">
        <f>_xlfn.TEXTJOIN("#",TRUE,
IFERROR(VLOOKUP($F1069,all_tags[theme],1,FALSE),""),
IFERROR(VLOOKUP($G1069,all_tags[theme],1,FALSE),""),
IFERROR(VLOOKUP($H1069,all_tags[theme],1,FALSE),""),
IFERROR(VLOOKUP($I1069,all_tags[theme],1,FALSE),""),
IFERROR(VLOOKUP($J1069,all_tags[theme],1,FALSE),""),
IFERROR(VLOOKUP($K1069,all_tags[theme],1,FALSE),""),
IFERROR(VLOOKUP($L1069,all_tags[theme],1,FALSE),""),
IFERROR(VLOOKUP($M1069,all_tags[theme],1,FALSE),""),
IFERROR(VLOOKUP($N1069,all_tags[theme],1,FALSE),""),
IFERROR(VLOOKUP($O1069,all_tags[theme],1,FALSE),"")
)</f>
        <v/>
      </c>
      <c r="AH1069" s="5" t="str">
        <f>_xlfn.TEXTJOIN("#",TRUE,
IFERROR(VLOOKUP($F1069,all_tags[topic],1,FALSE),""),
IFERROR(VLOOKUP($G1069,all_tags[topic],1,FALSE),""),
IFERROR(VLOOKUP($H1069,all_tags[topic],1,FALSE),""),
IFERROR(VLOOKUP($I1069,all_tags[topic],1,FALSE),""),
IFERROR(VLOOKUP($J1069,all_tags[topic],1,FALSE),""),
IFERROR(VLOOKUP($K1069,all_tags[topic],1,FALSE),""),
IFERROR(VLOOKUP($L1069,all_tags[topic],1,FALSE),""),
IFERROR(VLOOKUP($M1069,all_tags[topic],1,FALSE),""),
IFERROR(VLOOKUP($N1069,all_tags[topic],1,FALSE),""),
IFERROR(VLOOKUP($O1069,all_tags[topic],1,FALSE),"")
)</f>
        <v>tool#technology</v>
      </c>
      <c r="AI1069" s="5" t="str">
        <f>_xlfn.TEXTJOIN("#",TRUE,
IFERROR(VLOOKUP($F1069,all_tags[area],1,FALSE),""),
IFERROR(VLOOKUP($G1069,all_tags[area],1,FALSE),""),
IFERROR(VLOOKUP($H1069,all_tags[area],1,FALSE),""),
IFERROR(VLOOKUP($I1069,all_tags[area],1,FALSE),""),
IFERROR(VLOOKUP($J1069,all_tags[area],1,FALSE),""),
IFERROR(VLOOKUP($K1069,all_tags[area],1,FALSE),""),
IFERROR(VLOOKUP($L1069,all_tags[area],1,FALSE),""),
IFERROR(VLOOKUP($M1069,all_tags[area],1,FALSE),""),
IFERROR(VLOOKUP($N1069,all_tags[area],1,FALSE),""),
IFERROR(VLOOKUP($O1069,all_tags[area],1,FALSE),"")
)</f>
        <v>data-preparation</v>
      </c>
      <c r="AJ1069" s="5" t="str">
        <f>_xlfn.TEXTJOIN("#",TRUE,
IFERROR(VLOOKUP($F1069,all_tags[technology],1,FALSE),""),
IFERROR(VLOOKUP($G1069,all_tags[technology],1,FALSE),""),
IFERROR(VLOOKUP($H1069,all_tags[technology],1,FALSE),""),
IFERROR(VLOOKUP($I1069,all_tags[technology],1,FALSE),""),
IFERROR(VLOOKUP($J1069,all_tags[technology],1,FALSE),""),
IFERROR(VLOOKUP($K1069,all_tags[technology],1,FALSE),""),
IFERROR(VLOOKUP($L1069,all_tags[technology],1,FALSE),""),
IFERROR(VLOOKUP($M1069,all_tags[technology],1,FALSE),""),
IFERROR(VLOOKUP($N1069,all_tags[technology],1,FALSE),""),
IFERROR(VLOOKUP($O1069,all_tags[technology],1,FALSE),"")
)</f>
        <v>rstats#tidyverse</v>
      </c>
      <c r="AK1069" s="5" t="str">
        <f>_xlfn.TEXTJOIN("#",TRUE,
IFERROR(VLOOKUP($F1069,all_tags[other],1,FALSE),""),
IFERROR(VLOOKUP($G1069,all_tags[other],1,FALSE),""),
IFERROR(VLOOKUP($H1069,all_tags[other],1,FALSE),""),
IFERROR(VLOOKUP($I1069,all_tags[other],1,FALSE),""),
IFERROR(VLOOKUP($J1069,all_tags[other],1,FALSE),""),
IFERROR(VLOOKUP($K1069,all_tags[other],1,FALSE),""),
IFERROR(VLOOKUP($L1069,all_tags[other],1,FALSE),""),
IFERROR(VLOOKUP($M1069,all_tags[other],1,FALSE),""),
IFERROR(VLOOKUP($N1069,all_tags[other],1,FALSE),""),
IFERROR(VLOOKUP($O1069,all_tags[other],1,FALSE),"")
)</f>
        <v/>
      </c>
      <c r="AL1069" t="str">
        <f t="shared" si="16"/>
        <v>post;package;tool;technology;data-preparation;rstats;tidyverse</v>
      </c>
    </row>
    <row r="1070" spans="1:38" x14ac:dyDescent="0.25">
      <c r="A1070" t="str">
        <f>source_data[[#This Row],[link_id]]</f>
        <v>L02129</v>
      </c>
      <c r="B1070" t="str">
        <f>source_data[[#This Row],[link]]</f>
        <v>https://www.infoworld.com/article/3648458/how-to-create-powerpoint-slides-from-r.html</v>
      </c>
      <c r="C1070" t="str">
        <f>source_data[[#This Row],[article_title]]</f>
        <v>How to create PowerPoint slides from R</v>
      </c>
      <c r="D1070" t="str">
        <f>source_data[[#This Row],[concatenate]]</f>
        <v>how-to;technology;rstats</v>
      </c>
      <c r="E1070">
        <f>source_data[[#This Row],[tag_count]]</f>
        <v>3</v>
      </c>
      <c r="F1070" t="str" cm="1">
        <f t="array" ref="F1070:H1070">_xlfn.TEXTSPLIT(Table5[[#This Row],[concatenate]],";")</f>
        <v>how-to</v>
      </c>
      <c r="G1070" t="str">
        <v>technology</v>
      </c>
      <c r="H1070" t="str">
        <v>rstats</v>
      </c>
      <c r="Q1070">
        <f>IF(ISBLANK(F1070),-1,COUNTIF(all_tags[],F1070)-COUNTIF(all_tags[category],F1070))</f>
        <v>1</v>
      </c>
      <c r="R1070">
        <f>IF(ISBLANK(G1070),-1,COUNTIF(all_tags[],G1070)-COUNTIF(all_tags[category],G1070))</f>
        <v>1</v>
      </c>
      <c r="S1070">
        <f>IF(ISBLANK(H1070),-1,COUNTIF(all_tags[],H1070)-COUNTIF(all_tags[category],H1070))</f>
        <v>1</v>
      </c>
      <c r="T1070">
        <f>IF(ISBLANK(I1070),-1,COUNTIF(all_tags[],I1070)-COUNTIF(all_tags[category],I1070))</f>
        <v>-1</v>
      </c>
      <c r="U1070">
        <f>IF(ISBLANK(J1070),-1,COUNTIF(all_tags[],J1070)-COUNTIF(all_tags[category],J1070))</f>
        <v>-1</v>
      </c>
      <c r="V1070">
        <f>IF(ISBLANK(K1070),-1,COUNTIF(all_tags[],K1070)-COUNTIF(all_tags[category],K1070))</f>
        <v>-1</v>
      </c>
      <c r="W1070">
        <f>IF(ISBLANK(L1070),-1,COUNTIF(all_tags[],L1070)-COUNTIF(all_tags[category],L1070))</f>
        <v>-1</v>
      </c>
      <c r="X1070">
        <f>IF(ISBLANK(M1070),-1,COUNTIF(all_tags[],M1070)-COUNTIF(all_tags[category],M1070))</f>
        <v>-1</v>
      </c>
      <c r="Y1070">
        <f>IF(ISBLANK(N1070),-1,COUNTIF(all_tags[],N1070)-COUNTIF(all_tags[category],N1070))</f>
        <v>-1</v>
      </c>
      <c r="Z1070">
        <f>IF(ISBLANK(O1070),-1,COUNTIF(all_tags[],O1070)-COUNTIF(all_tags[category],O1070))</f>
        <v>-1</v>
      </c>
      <c r="AB1070" t="str">
        <f>Table5[[#This Row],[link_id]]</f>
        <v>L02129</v>
      </c>
      <c r="AC1070" s="5" t="str">
        <f>_xlfn.TEXTJOIN("#",TRUE,
IFERROR(VLOOKUP($F1070,all_tags[format],1,FALSE),""),
IFERROR(VLOOKUP($G1070,all_tags[format],1,FALSE),""),
IFERROR(VLOOKUP($H1070,all_tags[format],1,FALSE),""),
IFERROR(VLOOKUP($I1070,all_tags[format],1,FALSE),""),
IFERROR(VLOOKUP($J1070,all_tags[format],1,FALSE),""),
IFERROR(VLOOKUP($K1070,all_tags[format],1,FALSE),""),
IFERROR(VLOOKUP($L1070,all_tags[format],1,FALSE),""),
IFERROR(VLOOKUP($M1070,all_tags[format],1,FALSE),""),
IFERROR(VLOOKUP($N1070,all_tags[format],1,FALSE),""),
IFERROR(VLOOKUP($O1070,all_tags[format],1,FALSE),"")
)</f>
        <v/>
      </c>
      <c r="AD1070" s="5" t="str">
        <f>_xlfn.TEXTJOIN("#",TRUE,
IFERROR(VLOOKUP($F1070,all_tags[type],1,FALSE),""),
IFERROR(VLOOKUP($G1070,all_tags[type],1,FALSE),""),
IFERROR(VLOOKUP($H1070,all_tags[type],1,FALSE),""),
IFERROR(VLOOKUP($I1070,all_tags[type],1,FALSE),""),
IFERROR(VLOOKUP($J1070,all_tags[type],1,FALSE),""),
IFERROR(VLOOKUP($K1070,all_tags[type],1,FALSE),""),
IFERROR(VLOOKUP($L1070,all_tags[type],1,FALSE),""),
IFERROR(VLOOKUP($M1070,all_tags[type],1,FALSE),""),
IFERROR(VLOOKUP($N1070,all_tags[type],1,FALSE),""),
IFERROR(VLOOKUP($O1070,all_tags[type],1,FALSE),"")
)</f>
        <v>how-to</v>
      </c>
      <c r="AE1070" s="5" t="str">
        <f>_xlfn.TEXTJOIN("#",TRUE,
IFERROR(VLOOKUP($F1070,all_tags[level],1,FALSE),""),
IFERROR(VLOOKUP($G1070,all_tags[level],1,FALSE),""),
IFERROR(VLOOKUP($H1070,all_tags[level],1,FALSE),""),
IFERROR(VLOOKUP($I1070,all_tags[level],1,FALSE),""),
IFERROR(VLOOKUP($J1070,all_tags[level],1,FALSE),""),
IFERROR(VLOOKUP($K1070,all_tags[level],1,FALSE),""),
IFERROR(VLOOKUP($L1070,all_tags[level],1,FALSE),""),
IFERROR(VLOOKUP($M1070,all_tags[level],1,FALSE),""),
IFERROR(VLOOKUP($N1070,all_tags[level],1,FALSE),""),
IFERROR(VLOOKUP($O1070,all_tags[level],1,FALSE),"")
)</f>
        <v/>
      </c>
      <c r="AF1070" s="5" t="str">
        <f>_xlfn.TEXTJOIN("#",TRUE,
IFERROR(VLOOKUP($F1070,all_tags[style],1,FALSE),""),
IFERROR(VLOOKUP($G1070,all_tags[style],1,FALSE),""),
IFERROR(VLOOKUP($H1070,all_tags[style],1,FALSE),""),
IFERROR(VLOOKUP($I1070,all_tags[style],1,FALSE),""),
IFERROR(VLOOKUP($J1070,all_tags[style],1,FALSE),""),
IFERROR(VLOOKUP($K1070,all_tags[style],1,FALSE),""),
IFERROR(VLOOKUP($L1070,all_tags[style],1,FALSE),""),
IFERROR(VLOOKUP($M1070,all_tags[style],1,FALSE),""),
IFERROR(VLOOKUP($N1070,all_tags[style],1,FALSE),""),
IFERROR(VLOOKUP($O1070,all_tags[style],1,FALSE),"")
)</f>
        <v/>
      </c>
      <c r="AG1070" s="5" t="str">
        <f>_xlfn.TEXTJOIN("#",TRUE,
IFERROR(VLOOKUP($F1070,all_tags[theme],1,FALSE),""),
IFERROR(VLOOKUP($G1070,all_tags[theme],1,FALSE),""),
IFERROR(VLOOKUP($H1070,all_tags[theme],1,FALSE),""),
IFERROR(VLOOKUP($I1070,all_tags[theme],1,FALSE),""),
IFERROR(VLOOKUP($J1070,all_tags[theme],1,FALSE),""),
IFERROR(VLOOKUP($K1070,all_tags[theme],1,FALSE),""),
IFERROR(VLOOKUP($L1070,all_tags[theme],1,FALSE),""),
IFERROR(VLOOKUP($M1070,all_tags[theme],1,FALSE),""),
IFERROR(VLOOKUP($N1070,all_tags[theme],1,FALSE),""),
IFERROR(VLOOKUP($O1070,all_tags[theme],1,FALSE),"")
)</f>
        <v/>
      </c>
      <c r="AH1070" s="5" t="str">
        <f>_xlfn.TEXTJOIN("#",TRUE,
IFERROR(VLOOKUP($F1070,all_tags[topic],1,FALSE),""),
IFERROR(VLOOKUP($G1070,all_tags[topic],1,FALSE),""),
IFERROR(VLOOKUP($H1070,all_tags[topic],1,FALSE),""),
IFERROR(VLOOKUP($I1070,all_tags[topic],1,FALSE),""),
IFERROR(VLOOKUP($J1070,all_tags[topic],1,FALSE),""),
IFERROR(VLOOKUP($K1070,all_tags[topic],1,FALSE),""),
IFERROR(VLOOKUP($L1070,all_tags[topic],1,FALSE),""),
IFERROR(VLOOKUP($M1070,all_tags[topic],1,FALSE),""),
IFERROR(VLOOKUP($N1070,all_tags[topic],1,FALSE),""),
IFERROR(VLOOKUP($O1070,all_tags[topic],1,FALSE),"")
)</f>
        <v>technology</v>
      </c>
      <c r="AI1070" s="5" t="str">
        <f>_xlfn.TEXTJOIN("#",TRUE,
IFERROR(VLOOKUP($F1070,all_tags[area],1,FALSE),""),
IFERROR(VLOOKUP($G1070,all_tags[area],1,FALSE),""),
IFERROR(VLOOKUP($H1070,all_tags[area],1,FALSE),""),
IFERROR(VLOOKUP($I1070,all_tags[area],1,FALSE),""),
IFERROR(VLOOKUP($J1070,all_tags[area],1,FALSE),""),
IFERROR(VLOOKUP($K1070,all_tags[area],1,FALSE),""),
IFERROR(VLOOKUP($L1070,all_tags[area],1,FALSE),""),
IFERROR(VLOOKUP($M1070,all_tags[area],1,FALSE),""),
IFERROR(VLOOKUP($N1070,all_tags[area],1,FALSE),""),
IFERROR(VLOOKUP($O1070,all_tags[area],1,FALSE),"")
)</f>
        <v/>
      </c>
      <c r="AJ1070" s="5" t="str">
        <f>_xlfn.TEXTJOIN("#",TRUE,
IFERROR(VLOOKUP($F1070,all_tags[technology],1,FALSE),""),
IFERROR(VLOOKUP($G1070,all_tags[technology],1,FALSE),""),
IFERROR(VLOOKUP($H1070,all_tags[technology],1,FALSE),""),
IFERROR(VLOOKUP($I1070,all_tags[technology],1,FALSE),""),
IFERROR(VLOOKUP($J1070,all_tags[technology],1,FALSE),""),
IFERROR(VLOOKUP($K1070,all_tags[technology],1,FALSE),""),
IFERROR(VLOOKUP($L1070,all_tags[technology],1,FALSE),""),
IFERROR(VLOOKUP($M1070,all_tags[technology],1,FALSE),""),
IFERROR(VLOOKUP($N1070,all_tags[technology],1,FALSE),""),
IFERROR(VLOOKUP($O1070,all_tags[technology],1,FALSE),"")
)</f>
        <v>rstats</v>
      </c>
      <c r="AK1070" s="5" t="str">
        <f>_xlfn.TEXTJOIN("#",TRUE,
IFERROR(VLOOKUP($F1070,all_tags[other],1,FALSE),""),
IFERROR(VLOOKUP($G1070,all_tags[other],1,FALSE),""),
IFERROR(VLOOKUP($H1070,all_tags[other],1,FALSE),""),
IFERROR(VLOOKUP($I1070,all_tags[other],1,FALSE),""),
IFERROR(VLOOKUP($J1070,all_tags[other],1,FALSE),""),
IFERROR(VLOOKUP($K1070,all_tags[other],1,FALSE),""),
IFERROR(VLOOKUP($L1070,all_tags[other],1,FALSE),""),
IFERROR(VLOOKUP($M1070,all_tags[other],1,FALSE),""),
IFERROR(VLOOKUP($N1070,all_tags[other],1,FALSE),""),
IFERROR(VLOOKUP($O1070,all_tags[other],1,FALSE),"")
)</f>
        <v/>
      </c>
      <c r="AL1070" t="str">
        <f t="shared" si="16"/>
        <v>how-to;technology;rstats</v>
      </c>
    </row>
    <row r="1071" spans="1:38" x14ac:dyDescent="0.25">
      <c r="A1071" t="str">
        <f>source_data[[#This Row],[link_id]]</f>
        <v>L02130</v>
      </c>
      <c r="B1071" t="str">
        <f>source_data[[#This Row],[link]]</f>
        <v>https://www.infoworld.com/article/3607068/plot-in-r-with-echarts4r.html</v>
      </c>
      <c r="C1071" t="str">
        <f>source_data[[#This Row],[article_title]]</f>
        <v>Plot in R with echarts4r</v>
      </c>
      <c r="D1071" t="str">
        <f>source_data[[#This Row],[concatenate]]</f>
        <v>how-to;data-viz;technology;chart;rstats</v>
      </c>
      <c r="E1071">
        <f>source_data[[#This Row],[tag_count]]</f>
        <v>5</v>
      </c>
      <c r="F1071" t="str" cm="1">
        <f t="array" ref="F1071:J1071">_xlfn.TEXTSPLIT(Table5[[#This Row],[concatenate]],";")</f>
        <v>how-to</v>
      </c>
      <c r="G1071" t="str">
        <v>data-viz</v>
      </c>
      <c r="H1071" t="str">
        <v>technology</v>
      </c>
      <c r="I1071" t="str">
        <v>chart</v>
      </c>
      <c r="J1071" t="str">
        <v>rstats</v>
      </c>
      <c r="Q1071">
        <f>IF(ISBLANK(F1071),-1,COUNTIF(all_tags[],F1071)-COUNTIF(all_tags[category],F1071))</f>
        <v>1</v>
      </c>
      <c r="R1071">
        <f>IF(ISBLANK(G1071),-1,COUNTIF(all_tags[],G1071)-COUNTIF(all_tags[category],G1071))</f>
        <v>1</v>
      </c>
      <c r="S1071">
        <f>IF(ISBLANK(H1071),-1,COUNTIF(all_tags[],H1071)-COUNTIF(all_tags[category],H1071))</f>
        <v>1</v>
      </c>
      <c r="T1071">
        <f>IF(ISBLANK(I1071),-1,COUNTIF(all_tags[],I1071)-COUNTIF(all_tags[category],I1071))</f>
        <v>1</v>
      </c>
      <c r="U1071">
        <f>IF(ISBLANK(J1071),-1,COUNTIF(all_tags[],J1071)-COUNTIF(all_tags[category],J1071))</f>
        <v>1</v>
      </c>
      <c r="V1071">
        <f>IF(ISBLANK(K1071),-1,COUNTIF(all_tags[],K1071)-COUNTIF(all_tags[category],K1071))</f>
        <v>-1</v>
      </c>
      <c r="W1071">
        <f>IF(ISBLANK(L1071),-1,COUNTIF(all_tags[],L1071)-COUNTIF(all_tags[category],L1071))</f>
        <v>-1</v>
      </c>
      <c r="X1071">
        <f>IF(ISBLANK(M1071),-1,COUNTIF(all_tags[],M1071)-COUNTIF(all_tags[category],M1071))</f>
        <v>-1</v>
      </c>
      <c r="Y1071">
        <f>IF(ISBLANK(N1071),-1,COUNTIF(all_tags[],N1071)-COUNTIF(all_tags[category],N1071))</f>
        <v>-1</v>
      </c>
      <c r="Z1071">
        <f>IF(ISBLANK(O1071),-1,COUNTIF(all_tags[],O1071)-COUNTIF(all_tags[category],O1071))</f>
        <v>-1</v>
      </c>
      <c r="AB1071" t="str">
        <f>Table5[[#This Row],[link_id]]</f>
        <v>L02130</v>
      </c>
      <c r="AC1071" s="5" t="str">
        <f>_xlfn.TEXTJOIN("#",TRUE,
IFERROR(VLOOKUP($F1071,all_tags[format],1,FALSE),""),
IFERROR(VLOOKUP($G1071,all_tags[format],1,FALSE),""),
IFERROR(VLOOKUP($H1071,all_tags[format],1,FALSE),""),
IFERROR(VLOOKUP($I1071,all_tags[format],1,FALSE),""),
IFERROR(VLOOKUP($J1071,all_tags[format],1,FALSE),""),
IFERROR(VLOOKUP($K1071,all_tags[format],1,FALSE),""),
IFERROR(VLOOKUP($L1071,all_tags[format],1,FALSE),""),
IFERROR(VLOOKUP($M1071,all_tags[format],1,FALSE),""),
IFERROR(VLOOKUP($N1071,all_tags[format],1,FALSE),""),
IFERROR(VLOOKUP($O1071,all_tags[format],1,FALSE),"")
)</f>
        <v/>
      </c>
      <c r="AD1071" s="5" t="str">
        <f>_xlfn.TEXTJOIN("#",TRUE,
IFERROR(VLOOKUP($F1071,all_tags[type],1,FALSE),""),
IFERROR(VLOOKUP($G1071,all_tags[type],1,FALSE),""),
IFERROR(VLOOKUP($H1071,all_tags[type],1,FALSE),""),
IFERROR(VLOOKUP($I1071,all_tags[type],1,FALSE),""),
IFERROR(VLOOKUP($J1071,all_tags[type],1,FALSE),""),
IFERROR(VLOOKUP($K1071,all_tags[type],1,FALSE),""),
IFERROR(VLOOKUP($L1071,all_tags[type],1,FALSE),""),
IFERROR(VLOOKUP($M1071,all_tags[type],1,FALSE),""),
IFERROR(VLOOKUP($N1071,all_tags[type],1,FALSE),""),
IFERROR(VLOOKUP($O1071,all_tags[type],1,FALSE),"")
)</f>
        <v>how-to</v>
      </c>
      <c r="AE1071" s="5" t="str">
        <f>_xlfn.TEXTJOIN("#",TRUE,
IFERROR(VLOOKUP($F1071,all_tags[level],1,FALSE),""),
IFERROR(VLOOKUP($G1071,all_tags[level],1,FALSE),""),
IFERROR(VLOOKUP($H1071,all_tags[level],1,FALSE),""),
IFERROR(VLOOKUP($I1071,all_tags[level],1,FALSE),""),
IFERROR(VLOOKUP($J1071,all_tags[level],1,FALSE),""),
IFERROR(VLOOKUP($K1071,all_tags[level],1,FALSE),""),
IFERROR(VLOOKUP($L1071,all_tags[level],1,FALSE),""),
IFERROR(VLOOKUP($M1071,all_tags[level],1,FALSE),""),
IFERROR(VLOOKUP($N1071,all_tags[level],1,FALSE),""),
IFERROR(VLOOKUP($O1071,all_tags[level],1,FALSE),"")
)</f>
        <v/>
      </c>
      <c r="AF1071" s="5" t="str">
        <f>_xlfn.TEXTJOIN("#",TRUE,
IFERROR(VLOOKUP($F1071,all_tags[style],1,FALSE),""),
IFERROR(VLOOKUP($G1071,all_tags[style],1,FALSE),""),
IFERROR(VLOOKUP($H1071,all_tags[style],1,FALSE),""),
IFERROR(VLOOKUP($I1071,all_tags[style],1,FALSE),""),
IFERROR(VLOOKUP($J1071,all_tags[style],1,FALSE),""),
IFERROR(VLOOKUP($K1071,all_tags[style],1,FALSE),""),
IFERROR(VLOOKUP($L1071,all_tags[style],1,FALSE),""),
IFERROR(VLOOKUP($M1071,all_tags[style],1,FALSE),""),
IFERROR(VLOOKUP($N1071,all_tags[style],1,FALSE),""),
IFERROR(VLOOKUP($O1071,all_tags[style],1,FALSE),"")
)</f>
        <v/>
      </c>
      <c r="AG1071" s="5" t="str">
        <f>_xlfn.TEXTJOIN("#",TRUE,
IFERROR(VLOOKUP($F1071,all_tags[theme],1,FALSE),""),
IFERROR(VLOOKUP($G1071,all_tags[theme],1,FALSE),""),
IFERROR(VLOOKUP($H1071,all_tags[theme],1,FALSE),""),
IFERROR(VLOOKUP($I1071,all_tags[theme],1,FALSE),""),
IFERROR(VLOOKUP($J1071,all_tags[theme],1,FALSE),""),
IFERROR(VLOOKUP($K1071,all_tags[theme],1,FALSE),""),
IFERROR(VLOOKUP($L1071,all_tags[theme],1,FALSE),""),
IFERROR(VLOOKUP($M1071,all_tags[theme],1,FALSE),""),
IFERROR(VLOOKUP($N1071,all_tags[theme],1,FALSE),""),
IFERROR(VLOOKUP($O1071,all_tags[theme],1,FALSE),"")
)</f>
        <v>data-viz</v>
      </c>
      <c r="AH1071" s="5" t="str">
        <f>_xlfn.TEXTJOIN("#",TRUE,
IFERROR(VLOOKUP($F1071,all_tags[topic],1,FALSE),""),
IFERROR(VLOOKUP($G1071,all_tags[topic],1,FALSE),""),
IFERROR(VLOOKUP($H1071,all_tags[topic],1,FALSE),""),
IFERROR(VLOOKUP($I1071,all_tags[topic],1,FALSE),""),
IFERROR(VLOOKUP($J1071,all_tags[topic],1,FALSE),""),
IFERROR(VLOOKUP($K1071,all_tags[topic],1,FALSE),""),
IFERROR(VLOOKUP($L1071,all_tags[topic],1,FALSE),""),
IFERROR(VLOOKUP($M1071,all_tags[topic],1,FALSE),""),
IFERROR(VLOOKUP($N1071,all_tags[topic],1,FALSE),""),
IFERROR(VLOOKUP($O1071,all_tags[topic],1,FALSE),"")
)</f>
        <v>technology</v>
      </c>
      <c r="AI1071" s="5" t="str">
        <f>_xlfn.TEXTJOIN("#",TRUE,
IFERROR(VLOOKUP($F1071,all_tags[area],1,FALSE),""),
IFERROR(VLOOKUP($G1071,all_tags[area],1,FALSE),""),
IFERROR(VLOOKUP($H1071,all_tags[area],1,FALSE),""),
IFERROR(VLOOKUP($I1071,all_tags[area],1,FALSE),""),
IFERROR(VLOOKUP($J1071,all_tags[area],1,FALSE),""),
IFERROR(VLOOKUP($K1071,all_tags[area],1,FALSE),""),
IFERROR(VLOOKUP($L1071,all_tags[area],1,FALSE),""),
IFERROR(VLOOKUP($M1071,all_tags[area],1,FALSE),""),
IFERROR(VLOOKUP($N1071,all_tags[area],1,FALSE),""),
IFERROR(VLOOKUP($O1071,all_tags[area],1,FALSE),"")
)</f>
        <v>chart</v>
      </c>
      <c r="AJ1071" s="5" t="str">
        <f>_xlfn.TEXTJOIN("#",TRUE,
IFERROR(VLOOKUP($F1071,all_tags[technology],1,FALSE),""),
IFERROR(VLOOKUP($G1071,all_tags[technology],1,FALSE),""),
IFERROR(VLOOKUP($H1071,all_tags[technology],1,FALSE),""),
IFERROR(VLOOKUP($I1071,all_tags[technology],1,FALSE),""),
IFERROR(VLOOKUP($J1071,all_tags[technology],1,FALSE),""),
IFERROR(VLOOKUP($K1071,all_tags[technology],1,FALSE),""),
IFERROR(VLOOKUP($L1071,all_tags[technology],1,FALSE),""),
IFERROR(VLOOKUP($M1071,all_tags[technology],1,FALSE),""),
IFERROR(VLOOKUP($N1071,all_tags[technology],1,FALSE),""),
IFERROR(VLOOKUP($O1071,all_tags[technology],1,FALSE),"")
)</f>
        <v>rstats</v>
      </c>
      <c r="AK1071" s="5" t="str">
        <f>_xlfn.TEXTJOIN("#",TRUE,
IFERROR(VLOOKUP($F1071,all_tags[other],1,FALSE),""),
IFERROR(VLOOKUP($G1071,all_tags[other],1,FALSE),""),
IFERROR(VLOOKUP($H1071,all_tags[other],1,FALSE),""),
IFERROR(VLOOKUP($I1071,all_tags[other],1,FALSE),""),
IFERROR(VLOOKUP($J1071,all_tags[other],1,FALSE),""),
IFERROR(VLOOKUP($K1071,all_tags[other],1,FALSE),""),
IFERROR(VLOOKUP($L1071,all_tags[other],1,FALSE),""),
IFERROR(VLOOKUP($M1071,all_tags[other],1,FALSE),""),
IFERROR(VLOOKUP($N1071,all_tags[other],1,FALSE),""),
IFERROR(VLOOKUP($O1071,all_tags[other],1,FALSE),"")
)</f>
        <v/>
      </c>
      <c r="AL1071" t="str">
        <f t="shared" si="16"/>
        <v>how-to;data-viz;technology;chart;rstats</v>
      </c>
    </row>
    <row r="1072" spans="1:38" x14ac:dyDescent="0.25">
      <c r="A1072" t="str">
        <f>source_data[[#This Row],[link_id]]</f>
        <v>L02131</v>
      </c>
      <c r="B1072" t="str">
        <f>source_data[[#This Row],[link]]</f>
        <v>https://book.javascript-for-r.com/intro-overview.html</v>
      </c>
      <c r="C1072" t="str">
        <f>source_data[[#This Row],[article_title]]</f>
        <v>JavaScript for R</v>
      </c>
      <c r="D1072" t="str">
        <f>source_data[[#This Row],[concatenate]]</f>
        <v>book;technology;javascript;rstats</v>
      </c>
      <c r="E1072">
        <f>source_data[[#This Row],[tag_count]]</f>
        <v>3</v>
      </c>
      <c r="F1072" t="str" cm="1">
        <f t="array" ref="F1072:I1072">_xlfn.TEXTSPLIT(Table5[[#This Row],[concatenate]],";")</f>
        <v>book</v>
      </c>
      <c r="G1072" t="str">
        <v>technology</v>
      </c>
      <c r="H1072" t="str">
        <v>javascript</v>
      </c>
      <c r="I1072" t="str">
        <v>rstats</v>
      </c>
      <c r="Q1072">
        <f>IF(ISBLANK(F1072),-1,COUNTIF(all_tags[],F1072)-COUNTIF(all_tags[category],F1072))</f>
        <v>1</v>
      </c>
      <c r="R1072">
        <f>IF(ISBLANK(G1072),-1,COUNTIF(all_tags[],G1072)-COUNTIF(all_tags[category],G1072))</f>
        <v>1</v>
      </c>
      <c r="S1072">
        <f>IF(ISBLANK(H1072),-1,COUNTIF(all_tags[],H1072)-COUNTIF(all_tags[category],H1072))</f>
        <v>1</v>
      </c>
      <c r="T1072">
        <f>IF(ISBLANK(I1072),-1,COUNTIF(all_tags[],I1072)-COUNTIF(all_tags[category],I1072))</f>
        <v>1</v>
      </c>
      <c r="U1072">
        <f>IF(ISBLANK(J1072),-1,COUNTIF(all_tags[],J1072)-COUNTIF(all_tags[category],J1072))</f>
        <v>-1</v>
      </c>
      <c r="V1072">
        <f>IF(ISBLANK(K1072),-1,COUNTIF(all_tags[],K1072)-COUNTIF(all_tags[category],K1072))</f>
        <v>-1</v>
      </c>
      <c r="W1072">
        <f>IF(ISBLANK(L1072),-1,COUNTIF(all_tags[],L1072)-COUNTIF(all_tags[category],L1072))</f>
        <v>-1</v>
      </c>
      <c r="X1072">
        <f>IF(ISBLANK(M1072),-1,COUNTIF(all_tags[],M1072)-COUNTIF(all_tags[category],M1072))</f>
        <v>-1</v>
      </c>
      <c r="Y1072">
        <f>IF(ISBLANK(N1072),-1,COUNTIF(all_tags[],N1072)-COUNTIF(all_tags[category],N1072))</f>
        <v>-1</v>
      </c>
      <c r="Z1072">
        <f>IF(ISBLANK(O1072),-1,COUNTIF(all_tags[],O1072)-COUNTIF(all_tags[category],O1072))</f>
        <v>-1</v>
      </c>
      <c r="AB1072" t="str">
        <f>Table5[[#This Row],[link_id]]</f>
        <v>L02131</v>
      </c>
      <c r="AC1072" s="5" t="str">
        <f>_xlfn.TEXTJOIN("#",TRUE,
IFERROR(VLOOKUP($F1072,all_tags[format],1,FALSE),""),
IFERROR(VLOOKUP($G1072,all_tags[format],1,FALSE),""),
IFERROR(VLOOKUP($H1072,all_tags[format],1,FALSE),""),
IFERROR(VLOOKUP($I1072,all_tags[format],1,FALSE),""),
IFERROR(VLOOKUP($J1072,all_tags[format],1,FALSE),""),
IFERROR(VLOOKUP($K1072,all_tags[format],1,FALSE),""),
IFERROR(VLOOKUP($L1072,all_tags[format],1,FALSE),""),
IFERROR(VLOOKUP($M1072,all_tags[format],1,FALSE),""),
IFERROR(VLOOKUP($N1072,all_tags[format],1,FALSE),""),
IFERROR(VLOOKUP($O1072,all_tags[format],1,FALSE),"")
)</f>
        <v>book</v>
      </c>
      <c r="AD1072" s="5" t="str">
        <f>_xlfn.TEXTJOIN("#",TRUE,
IFERROR(VLOOKUP($F1072,all_tags[type],1,FALSE),""),
IFERROR(VLOOKUP($G1072,all_tags[type],1,FALSE),""),
IFERROR(VLOOKUP($H1072,all_tags[type],1,FALSE),""),
IFERROR(VLOOKUP($I1072,all_tags[type],1,FALSE),""),
IFERROR(VLOOKUP($J1072,all_tags[type],1,FALSE),""),
IFERROR(VLOOKUP($K1072,all_tags[type],1,FALSE),""),
IFERROR(VLOOKUP($L1072,all_tags[type],1,FALSE),""),
IFERROR(VLOOKUP($M1072,all_tags[type],1,FALSE),""),
IFERROR(VLOOKUP($N1072,all_tags[type],1,FALSE),""),
IFERROR(VLOOKUP($O1072,all_tags[type],1,FALSE),"")
)</f>
        <v/>
      </c>
      <c r="AE1072" s="5" t="str">
        <f>_xlfn.TEXTJOIN("#",TRUE,
IFERROR(VLOOKUP($F1072,all_tags[level],1,FALSE),""),
IFERROR(VLOOKUP($G1072,all_tags[level],1,FALSE),""),
IFERROR(VLOOKUP($H1072,all_tags[level],1,FALSE),""),
IFERROR(VLOOKUP($I1072,all_tags[level],1,FALSE),""),
IFERROR(VLOOKUP($J1072,all_tags[level],1,FALSE),""),
IFERROR(VLOOKUP($K1072,all_tags[level],1,FALSE),""),
IFERROR(VLOOKUP($L1072,all_tags[level],1,FALSE),""),
IFERROR(VLOOKUP($M1072,all_tags[level],1,FALSE),""),
IFERROR(VLOOKUP($N1072,all_tags[level],1,FALSE),""),
IFERROR(VLOOKUP($O1072,all_tags[level],1,FALSE),"")
)</f>
        <v/>
      </c>
      <c r="AF1072" s="5" t="str">
        <f>_xlfn.TEXTJOIN("#",TRUE,
IFERROR(VLOOKUP($F1072,all_tags[style],1,FALSE),""),
IFERROR(VLOOKUP($G1072,all_tags[style],1,FALSE),""),
IFERROR(VLOOKUP($H1072,all_tags[style],1,FALSE),""),
IFERROR(VLOOKUP($I1072,all_tags[style],1,FALSE),""),
IFERROR(VLOOKUP($J1072,all_tags[style],1,FALSE),""),
IFERROR(VLOOKUP($K1072,all_tags[style],1,FALSE),""),
IFERROR(VLOOKUP($L1072,all_tags[style],1,FALSE),""),
IFERROR(VLOOKUP($M1072,all_tags[style],1,FALSE),""),
IFERROR(VLOOKUP($N1072,all_tags[style],1,FALSE),""),
IFERROR(VLOOKUP($O1072,all_tags[style],1,FALSE),"")
)</f>
        <v/>
      </c>
      <c r="AG1072" s="5" t="str">
        <f>_xlfn.TEXTJOIN("#",TRUE,
IFERROR(VLOOKUP($F1072,all_tags[theme],1,FALSE),""),
IFERROR(VLOOKUP($G1072,all_tags[theme],1,FALSE),""),
IFERROR(VLOOKUP($H1072,all_tags[theme],1,FALSE),""),
IFERROR(VLOOKUP($I1072,all_tags[theme],1,FALSE),""),
IFERROR(VLOOKUP($J1072,all_tags[theme],1,FALSE),""),
IFERROR(VLOOKUP($K1072,all_tags[theme],1,FALSE),""),
IFERROR(VLOOKUP($L1072,all_tags[theme],1,FALSE),""),
IFERROR(VLOOKUP($M1072,all_tags[theme],1,FALSE),""),
IFERROR(VLOOKUP($N1072,all_tags[theme],1,FALSE),""),
IFERROR(VLOOKUP($O1072,all_tags[theme],1,FALSE),"")
)</f>
        <v/>
      </c>
      <c r="AH1072" s="5" t="str">
        <f>_xlfn.TEXTJOIN("#",TRUE,
IFERROR(VLOOKUP($F1072,all_tags[topic],1,FALSE),""),
IFERROR(VLOOKUP($G1072,all_tags[topic],1,FALSE),""),
IFERROR(VLOOKUP($H1072,all_tags[topic],1,FALSE),""),
IFERROR(VLOOKUP($I1072,all_tags[topic],1,FALSE),""),
IFERROR(VLOOKUP($J1072,all_tags[topic],1,FALSE),""),
IFERROR(VLOOKUP($K1072,all_tags[topic],1,FALSE),""),
IFERROR(VLOOKUP($L1072,all_tags[topic],1,FALSE),""),
IFERROR(VLOOKUP($M1072,all_tags[topic],1,FALSE),""),
IFERROR(VLOOKUP($N1072,all_tags[topic],1,FALSE),""),
IFERROR(VLOOKUP($O1072,all_tags[topic],1,FALSE),"")
)</f>
        <v>technology</v>
      </c>
      <c r="AI1072" s="5" t="str">
        <f>_xlfn.TEXTJOIN("#",TRUE,
IFERROR(VLOOKUP($F1072,all_tags[area],1,FALSE),""),
IFERROR(VLOOKUP($G1072,all_tags[area],1,FALSE),""),
IFERROR(VLOOKUP($H1072,all_tags[area],1,FALSE),""),
IFERROR(VLOOKUP($I1072,all_tags[area],1,FALSE),""),
IFERROR(VLOOKUP($J1072,all_tags[area],1,FALSE),""),
IFERROR(VLOOKUP($K1072,all_tags[area],1,FALSE),""),
IFERROR(VLOOKUP($L1072,all_tags[area],1,FALSE),""),
IFERROR(VLOOKUP($M1072,all_tags[area],1,FALSE),""),
IFERROR(VLOOKUP($N1072,all_tags[area],1,FALSE),""),
IFERROR(VLOOKUP($O1072,all_tags[area],1,FALSE),"")
)</f>
        <v/>
      </c>
      <c r="AJ1072" s="5" t="str">
        <f>_xlfn.TEXTJOIN("#",TRUE,
IFERROR(VLOOKUP($F1072,all_tags[technology],1,FALSE),""),
IFERROR(VLOOKUP($G1072,all_tags[technology],1,FALSE),""),
IFERROR(VLOOKUP($H1072,all_tags[technology],1,FALSE),""),
IFERROR(VLOOKUP($I1072,all_tags[technology],1,FALSE),""),
IFERROR(VLOOKUP($J1072,all_tags[technology],1,FALSE),""),
IFERROR(VLOOKUP($K1072,all_tags[technology],1,FALSE),""),
IFERROR(VLOOKUP($L1072,all_tags[technology],1,FALSE),""),
IFERROR(VLOOKUP($M1072,all_tags[technology],1,FALSE),""),
IFERROR(VLOOKUP($N1072,all_tags[technology],1,FALSE),""),
IFERROR(VLOOKUP($O1072,all_tags[technology],1,FALSE),"")
)</f>
        <v>javascript#rstats</v>
      </c>
      <c r="AK1072" s="5" t="str">
        <f>_xlfn.TEXTJOIN("#",TRUE,
IFERROR(VLOOKUP($F1072,all_tags[other],1,FALSE),""),
IFERROR(VLOOKUP($G1072,all_tags[other],1,FALSE),""),
IFERROR(VLOOKUP($H1072,all_tags[other],1,FALSE),""),
IFERROR(VLOOKUP($I1072,all_tags[other],1,FALSE),""),
IFERROR(VLOOKUP($J1072,all_tags[other],1,FALSE),""),
IFERROR(VLOOKUP($K1072,all_tags[other],1,FALSE),""),
IFERROR(VLOOKUP($L1072,all_tags[other],1,FALSE),""),
IFERROR(VLOOKUP($M1072,all_tags[other],1,FALSE),""),
IFERROR(VLOOKUP($N1072,all_tags[other],1,FALSE),""),
IFERROR(VLOOKUP($O1072,all_tags[other],1,FALSE),"")
)</f>
        <v/>
      </c>
      <c r="AL1072" t="str">
        <f t="shared" si="16"/>
        <v>book;technology;javascript;rstats</v>
      </c>
    </row>
    <row r="1073" spans="1:38" x14ac:dyDescent="0.25">
      <c r="A1073" t="str">
        <f>source_data[[#This Row],[link_id]]</f>
        <v>L02132</v>
      </c>
      <c r="B1073" t="str">
        <f>source_data[[#This Row],[link]]</f>
        <v>https://docs.ropensci.org/geojson/</v>
      </c>
      <c r="C1073" t="str">
        <f>source_data[[#This Row],[article_title]]</f>
        <v>geojson</v>
      </c>
      <c r="D1073" t="str">
        <f>source_data[[#This Row],[concatenate]]</f>
        <v>package;tool;technology;geospatial;rstats</v>
      </c>
      <c r="E1073">
        <f>source_data[[#This Row],[tag_count]]</f>
        <v>5</v>
      </c>
      <c r="F1073" t="str" cm="1">
        <f t="array" ref="F1073:J1073">_xlfn.TEXTSPLIT(Table5[[#This Row],[concatenate]],";")</f>
        <v>package</v>
      </c>
      <c r="G1073" t="str">
        <v>tool</v>
      </c>
      <c r="H1073" t="str">
        <v>technology</v>
      </c>
      <c r="I1073" t="str">
        <v>geospatial</v>
      </c>
      <c r="J1073" t="str">
        <v>rstats</v>
      </c>
      <c r="Q1073">
        <f>IF(ISBLANK(F1073),-1,COUNTIF(all_tags[],F1073)-COUNTIF(all_tags[category],F1073))</f>
        <v>1</v>
      </c>
      <c r="R1073">
        <f>IF(ISBLANK(G1073),-1,COUNTIF(all_tags[],G1073)-COUNTIF(all_tags[category],G1073))</f>
        <v>1</v>
      </c>
      <c r="S1073">
        <f>IF(ISBLANK(H1073),-1,COUNTIF(all_tags[],H1073)-COUNTIF(all_tags[category],H1073))</f>
        <v>1</v>
      </c>
      <c r="T1073">
        <f>IF(ISBLANK(I1073),-1,COUNTIF(all_tags[],I1073)-COUNTIF(all_tags[category],I1073))</f>
        <v>1</v>
      </c>
      <c r="U1073">
        <f>IF(ISBLANK(J1073),-1,COUNTIF(all_tags[],J1073)-COUNTIF(all_tags[category],J1073))</f>
        <v>1</v>
      </c>
      <c r="V1073">
        <f>IF(ISBLANK(K1073),-1,COUNTIF(all_tags[],K1073)-COUNTIF(all_tags[category],K1073))</f>
        <v>-1</v>
      </c>
      <c r="W1073">
        <f>IF(ISBLANK(L1073),-1,COUNTIF(all_tags[],L1073)-COUNTIF(all_tags[category],L1073))</f>
        <v>-1</v>
      </c>
      <c r="X1073">
        <f>IF(ISBLANK(M1073),-1,COUNTIF(all_tags[],M1073)-COUNTIF(all_tags[category],M1073))</f>
        <v>-1</v>
      </c>
      <c r="Y1073">
        <f>IF(ISBLANK(N1073),-1,COUNTIF(all_tags[],N1073)-COUNTIF(all_tags[category],N1073))</f>
        <v>-1</v>
      </c>
      <c r="Z1073">
        <f>IF(ISBLANK(O1073),-1,COUNTIF(all_tags[],O1073)-COUNTIF(all_tags[category],O1073))</f>
        <v>-1</v>
      </c>
      <c r="AB1073" t="str">
        <f>Table5[[#This Row],[link_id]]</f>
        <v>L02132</v>
      </c>
      <c r="AC1073" s="5" t="str">
        <f>_xlfn.TEXTJOIN("#",TRUE,
IFERROR(VLOOKUP($F1073,all_tags[format],1,FALSE),""),
IFERROR(VLOOKUP($G1073,all_tags[format],1,FALSE),""),
IFERROR(VLOOKUP($H1073,all_tags[format],1,FALSE),""),
IFERROR(VLOOKUP($I1073,all_tags[format],1,FALSE),""),
IFERROR(VLOOKUP($J1073,all_tags[format],1,FALSE),""),
IFERROR(VLOOKUP($K1073,all_tags[format],1,FALSE),""),
IFERROR(VLOOKUP($L1073,all_tags[format],1,FALSE),""),
IFERROR(VLOOKUP($M1073,all_tags[format],1,FALSE),""),
IFERROR(VLOOKUP($N1073,all_tags[format],1,FALSE),""),
IFERROR(VLOOKUP($O1073,all_tags[format],1,FALSE),"")
)</f>
        <v>package</v>
      </c>
      <c r="AD1073" s="5" t="str">
        <f>_xlfn.TEXTJOIN("#",TRUE,
IFERROR(VLOOKUP($F1073,all_tags[type],1,FALSE),""),
IFERROR(VLOOKUP($G1073,all_tags[type],1,FALSE),""),
IFERROR(VLOOKUP($H1073,all_tags[type],1,FALSE),""),
IFERROR(VLOOKUP($I1073,all_tags[type],1,FALSE),""),
IFERROR(VLOOKUP($J1073,all_tags[type],1,FALSE),""),
IFERROR(VLOOKUP($K1073,all_tags[type],1,FALSE),""),
IFERROR(VLOOKUP($L1073,all_tags[type],1,FALSE),""),
IFERROR(VLOOKUP($M1073,all_tags[type],1,FALSE),""),
IFERROR(VLOOKUP($N1073,all_tags[type],1,FALSE),""),
IFERROR(VLOOKUP($O1073,all_tags[type],1,FALSE),"")
)</f>
        <v/>
      </c>
      <c r="AE1073" s="5" t="str">
        <f>_xlfn.TEXTJOIN("#",TRUE,
IFERROR(VLOOKUP($F1073,all_tags[level],1,FALSE),""),
IFERROR(VLOOKUP($G1073,all_tags[level],1,FALSE),""),
IFERROR(VLOOKUP($H1073,all_tags[level],1,FALSE),""),
IFERROR(VLOOKUP($I1073,all_tags[level],1,FALSE),""),
IFERROR(VLOOKUP($J1073,all_tags[level],1,FALSE),""),
IFERROR(VLOOKUP($K1073,all_tags[level],1,FALSE),""),
IFERROR(VLOOKUP($L1073,all_tags[level],1,FALSE),""),
IFERROR(VLOOKUP($M1073,all_tags[level],1,FALSE),""),
IFERROR(VLOOKUP($N1073,all_tags[level],1,FALSE),""),
IFERROR(VLOOKUP($O1073,all_tags[level],1,FALSE),"")
)</f>
        <v/>
      </c>
      <c r="AF1073" s="5" t="str">
        <f>_xlfn.TEXTJOIN("#",TRUE,
IFERROR(VLOOKUP($F1073,all_tags[style],1,FALSE),""),
IFERROR(VLOOKUP($G1073,all_tags[style],1,FALSE),""),
IFERROR(VLOOKUP($H1073,all_tags[style],1,FALSE),""),
IFERROR(VLOOKUP($I1073,all_tags[style],1,FALSE),""),
IFERROR(VLOOKUP($J1073,all_tags[style],1,FALSE),""),
IFERROR(VLOOKUP($K1073,all_tags[style],1,FALSE),""),
IFERROR(VLOOKUP($L1073,all_tags[style],1,FALSE),""),
IFERROR(VLOOKUP($M1073,all_tags[style],1,FALSE),""),
IFERROR(VLOOKUP($N1073,all_tags[style],1,FALSE),""),
IFERROR(VLOOKUP($O1073,all_tags[style],1,FALSE),"")
)</f>
        <v/>
      </c>
      <c r="AG1073" s="5" t="str">
        <f>_xlfn.TEXTJOIN("#",TRUE,
IFERROR(VLOOKUP($F1073,all_tags[theme],1,FALSE),""),
IFERROR(VLOOKUP($G1073,all_tags[theme],1,FALSE),""),
IFERROR(VLOOKUP($H1073,all_tags[theme],1,FALSE),""),
IFERROR(VLOOKUP($I1073,all_tags[theme],1,FALSE),""),
IFERROR(VLOOKUP($J1073,all_tags[theme],1,FALSE),""),
IFERROR(VLOOKUP($K1073,all_tags[theme],1,FALSE),""),
IFERROR(VLOOKUP($L1073,all_tags[theme],1,FALSE),""),
IFERROR(VLOOKUP($M1073,all_tags[theme],1,FALSE),""),
IFERROR(VLOOKUP($N1073,all_tags[theme],1,FALSE),""),
IFERROR(VLOOKUP($O1073,all_tags[theme],1,FALSE),"")
)</f>
        <v/>
      </c>
      <c r="AH1073" s="5" t="str">
        <f>_xlfn.TEXTJOIN("#",TRUE,
IFERROR(VLOOKUP($F1073,all_tags[topic],1,FALSE),""),
IFERROR(VLOOKUP($G1073,all_tags[topic],1,FALSE),""),
IFERROR(VLOOKUP($H1073,all_tags[topic],1,FALSE),""),
IFERROR(VLOOKUP($I1073,all_tags[topic],1,FALSE),""),
IFERROR(VLOOKUP($J1073,all_tags[topic],1,FALSE),""),
IFERROR(VLOOKUP($K1073,all_tags[topic],1,FALSE),""),
IFERROR(VLOOKUP($L1073,all_tags[topic],1,FALSE),""),
IFERROR(VLOOKUP($M1073,all_tags[topic],1,FALSE),""),
IFERROR(VLOOKUP($N1073,all_tags[topic],1,FALSE),""),
IFERROR(VLOOKUP($O1073,all_tags[topic],1,FALSE),"")
)</f>
        <v>tool#technology</v>
      </c>
      <c r="AI1073" s="5" t="str">
        <f>_xlfn.TEXTJOIN("#",TRUE,
IFERROR(VLOOKUP($F1073,all_tags[area],1,FALSE),""),
IFERROR(VLOOKUP($G1073,all_tags[area],1,FALSE),""),
IFERROR(VLOOKUP($H1073,all_tags[area],1,FALSE),""),
IFERROR(VLOOKUP($I1073,all_tags[area],1,FALSE),""),
IFERROR(VLOOKUP($J1073,all_tags[area],1,FALSE),""),
IFERROR(VLOOKUP($K1073,all_tags[area],1,FALSE),""),
IFERROR(VLOOKUP($L1073,all_tags[area],1,FALSE),""),
IFERROR(VLOOKUP($M1073,all_tags[area],1,FALSE),""),
IFERROR(VLOOKUP($N1073,all_tags[area],1,FALSE),""),
IFERROR(VLOOKUP($O1073,all_tags[area],1,FALSE),"")
)</f>
        <v>geospatial</v>
      </c>
      <c r="AJ1073" s="5" t="str">
        <f>_xlfn.TEXTJOIN("#",TRUE,
IFERROR(VLOOKUP($F1073,all_tags[technology],1,FALSE),""),
IFERROR(VLOOKUP($G1073,all_tags[technology],1,FALSE),""),
IFERROR(VLOOKUP($H1073,all_tags[technology],1,FALSE),""),
IFERROR(VLOOKUP($I1073,all_tags[technology],1,FALSE),""),
IFERROR(VLOOKUP($J1073,all_tags[technology],1,FALSE),""),
IFERROR(VLOOKUP($K1073,all_tags[technology],1,FALSE),""),
IFERROR(VLOOKUP($L1073,all_tags[technology],1,FALSE),""),
IFERROR(VLOOKUP($M1073,all_tags[technology],1,FALSE),""),
IFERROR(VLOOKUP($N1073,all_tags[technology],1,FALSE),""),
IFERROR(VLOOKUP($O1073,all_tags[technology],1,FALSE),"")
)</f>
        <v>rstats</v>
      </c>
      <c r="AK1073" s="5" t="str">
        <f>_xlfn.TEXTJOIN("#",TRUE,
IFERROR(VLOOKUP($F1073,all_tags[other],1,FALSE),""),
IFERROR(VLOOKUP($G1073,all_tags[other],1,FALSE),""),
IFERROR(VLOOKUP($H1073,all_tags[other],1,FALSE),""),
IFERROR(VLOOKUP($I1073,all_tags[other],1,FALSE),""),
IFERROR(VLOOKUP($J1073,all_tags[other],1,FALSE),""),
IFERROR(VLOOKUP($K1073,all_tags[other],1,FALSE),""),
IFERROR(VLOOKUP($L1073,all_tags[other],1,FALSE),""),
IFERROR(VLOOKUP($M1073,all_tags[other],1,FALSE),""),
IFERROR(VLOOKUP($N1073,all_tags[other],1,FALSE),""),
IFERROR(VLOOKUP($O1073,all_tags[other],1,FALSE),"")
)</f>
        <v/>
      </c>
      <c r="AL1073" t="str">
        <f t="shared" si="16"/>
        <v>package;tool;technology;geospatial;rstats</v>
      </c>
    </row>
    <row r="1074" spans="1:38" x14ac:dyDescent="0.25">
      <c r="A1074" t="str">
        <f>source_data[[#This Row],[link_id]]</f>
        <v>L02135</v>
      </c>
      <c r="B1074" t="str">
        <f>source_data[[#This Row],[link]]</f>
        <v>https://twitter.com/CatherineAdenle/status/1479171733965918214/photo/1</v>
      </c>
      <c r="C1074" t="str">
        <f>source_data[[#This Row],[article_title]]</f>
        <v>Infographic: The ecosystem of data science tools.</v>
      </c>
      <c r="D1074" t="str">
        <f>source_data[[#This Row],[concatenate]]</f>
        <v>visual;dubious;data-science;tool</v>
      </c>
      <c r="E1074">
        <f>source_data[[#This Row],[tag_count]]</f>
        <v>5</v>
      </c>
      <c r="F1074" t="str" cm="1">
        <f t="array" ref="F1074:I1074">_xlfn.TEXTSPLIT(Table5[[#This Row],[concatenate]],";")</f>
        <v>visual</v>
      </c>
      <c r="G1074" t="str">
        <v>dubious</v>
      </c>
      <c r="H1074" t="str">
        <v>data-science</v>
      </c>
      <c r="I1074" t="str">
        <v>tool</v>
      </c>
      <c r="Q1074">
        <f>IF(ISBLANK(F1074),-1,COUNTIF(all_tags[],F1074)-COUNTIF(all_tags[category],F1074))</f>
        <v>1</v>
      </c>
      <c r="R1074">
        <f>IF(ISBLANK(G1074),-1,COUNTIF(all_tags[],G1074)-COUNTIF(all_tags[category],G1074))</f>
        <v>1</v>
      </c>
      <c r="S1074">
        <f>IF(ISBLANK(H1074),-1,COUNTIF(all_tags[],H1074)-COUNTIF(all_tags[category],H1074))</f>
        <v>1</v>
      </c>
      <c r="T1074">
        <f>IF(ISBLANK(I1074),-1,COUNTIF(all_tags[],I1074)-COUNTIF(all_tags[category],I1074))</f>
        <v>1</v>
      </c>
      <c r="U1074">
        <f>IF(ISBLANK(J1074),-1,COUNTIF(all_tags[],J1074)-COUNTIF(all_tags[category],J1074))</f>
        <v>-1</v>
      </c>
      <c r="V1074">
        <f>IF(ISBLANK(K1074),-1,COUNTIF(all_tags[],K1074)-COUNTIF(all_tags[category],K1074))</f>
        <v>-1</v>
      </c>
      <c r="W1074">
        <f>IF(ISBLANK(L1074),-1,COUNTIF(all_tags[],L1074)-COUNTIF(all_tags[category],L1074))</f>
        <v>-1</v>
      </c>
      <c r="X1074">
        <f>IF(ISBLANK(M1074),-1,COUNTIF(all_tags[],M1074)-COUNTIF(all_tags[category],M1074))</f>
        <v>-1</v>
      </c>
      <c r="Y1074">
        <f>IF(ISBLANK(N1074),-1,COUNTIF(all_tags[],N1074)-COUNTIF(all_tags[category],N1074))</f>
        <v>-1</v>
      </c>
      <c r="Z1074">
        <f>IF(ISBLANK(O1074),-1,COUNTIF(all_tags[],O1074)-COUNTIF(all_tags[category],O1074))</f>
        <v>-1</v>
      </c>
      <c r="AB1074" t="str">
        <f>Table5[[#This Row],[link_id]]</f>
        <v>L02135</v>
      </c>
      <c r="AC1074" s="5" t="str">
        <f>_xlfn.TEXTJOIN("#",TRUE,
IFERROR(VLOOKUP($F1074,all_tags[format],1,FALSE),""),
IFERROR(VLOOKUP($G1074,all_tags[format],1,FALSE),""),
IFERROR(VLOOKUP($H1074,all_tags[format],1,FALSE),""),
IFERROR(VLOOKUP($I1074,all_tags[format],1,FALSE),""),
IFERROR(VLOOKUP($J1074,all_tags[format],1,FALSE),""),
IFERROR(VLOOKUP($K1074,all_tags[format],1,FALSE),""),
IFERROR(VLOOKUP($L1074,all_tags[format],1,FALSE),""),
IFERROR(VLOOKUP($M1074,all_tags[format],1,FALSE),""),
IFERROR(VLOOKUP($N1074,all_tags[format],1,FALSE),""),
IFERROR(VLOOKUP($O1074,all_tags[format],1,FALSE),"")
)</f>
        <v/>
      </c>
      <c r="AD1074" s="5" t="str">
        <f>_xlfn.TEXTJOIN("#",TRUE,
IFERROR(VLOOKUP($F1074,all_tags[type],1,FALSE),""),
IFERROR(VLOOKUP($G1074,all_tags[type],1,FALSE),""),
IFERROR(VLOOKUP($H1074,all_tags[type],1,FALSE),""),
IFERROR(VLOOKUP($I1074,all_tags[type],1,FALSE),""),
IFERROR(VLOOKUP($J1074,all_tags[type],1,FALSE),""),
IFERROR(VLOOKUP($K1074,all_tags[type],1,FALSE),""),
IFERROR(VLOOKUP($L1074,all_tags[type],1,FALSE),""),
IFERROR(VLOOKUP($M1074,all_tags[type],1,FALSE),""),
IFERROR(VLOOKUP($N1074,all_tags[type],1,FALSE),""),
IFERROR(VLOOKUP($O1074,all_tags[type],1,FALSE),"")
)</f>
        <v>visual</v>
      </c>
      <c r="AE1074" s="5" t="str">
        <f>_xlfn.TEXTJOIN("#",TRUE,
IFERROR(VLOOKUP($F1074,all_tags[level],1,FALSE),""),
IFERROR(VLOOKUP($G1074,all_tags[level],1,FALSE),""),
IFERROR(VLOOKUP($H1074,all_tags[level],1,FALSE),""),
IFERROR(VLOOKUP($I1074,all_tags[level],1,FALSE),""),
IFERROR(VLOOKUP($J1074,all_tags[level],1,FALSE),""),
IFERROR(VLOOKUP($K1074,all_tags[level],1,FALSE),""),
IFERROR(VLOOKUP($L1074,all_tags[level],1,FALSE),""),
IFERROR(VLOOKUP($M1074,all_tags[level],1,FALSE),""),
IFERROR(VLOOKUP($N1074,all_tags[level],1,FALSE),""),
IFERROR(VLOOKUP($O1074,all_tags[level],1,FALSE),"")
)</f>
        <v/>
      </c>
      <c r="AF1074" s="5" t="str">
        <f>_xlfn.TEXTJOIN("#",TRUE,
IFERROR(VLOOKUP($F1074,all_tags[style],1,FALSE),""),
IFERROR(VLOOKUP($G1074,all_tags[style],1,FALSE),""),
IFERROR(VLOOKUP($H1074,all_tags[style],1,FALSE),""),
IFERROR(VLOOKUP($I1074,all_tags[style],1,FALSE),""),
IFERROR(VLOOKUP($J1074,all_tags[style],1,FALSE),""),
IFERROR(VLOOKUP($K1074,all_tags[style],1,FALSE),""),
IFERROR(VLOOKUP($L1074,all_tags[style],1,FALSE),""),
IFERROR(VLOOKUP($M1074,all_tags[style],1,FALSE),""),
IFERROR(VLOOKUP($N1074,all_tags[style],1,FALSE),""),
IFERROR(VLOOKUP($O1074,all_tags[style],1,FALSE),"")
)</f>
        <v>dubious</v>
      </c>
      <c r="AG1074" s="5" t="str">
        <f>_xlfn.TEXTJOIN("#",TRUE,
IFERROR(VLOOKUP($F1074,all_tags[theme],1,FALSE),""),
IFERROR(VLOOKUP($G1074,all_tags[theme],1,FALSE),""),
IFERROR(VLOOKUP($H1074,all_tags[theme],1,FALSE),""),
IFERROR(VLOOKUP($I1074,all_tags[theme],1,FALSE),""),
IFERROR(VLOOKUP($J1074,all_tags[theme],1,FALSE),""),
IFERROR(VLOOKUP($K1074,all_tags[theme],1,FALSE),""),
IFERROR(VLOOKUP($L1074,all_tags[theme],1,FALSE),""),
IFERROR(VLOOKUP($M1074,all_tags[theme],1,FALSE),""),
IFERROR(VLOOKUP($N1074,all_tags[theme],1,FALSE),""),
IFERROR(VLOOKUP($O1074,all_tags[theme],1,FALSE),"")
)</f>
        <v>data-science</v>
      </c>
      <c r="AH1074" s="5" t="str">
        <f>_xlfn.TEXTJOIN("#",TRUE,
IFERROR(VLOOKUP($F1074,all_tags[topic],1,FALSE),""),
IFERROR(VLOOKUP($G1074,all_tags[topic],1,FALSE),""),
IFERROR(VLOOKUP($H1074,all_tags[topic],1,FALSE),""),
IFERROR(VLOOKUP($I1074,all_tags[topic],1,FALSE),""),
IFERROR(VLOOKUP($J1074,all_tags[topic],1,FALSE),""),
IFERROR(VLOOKUP($K1074,all_tags[topic],1,FALSE),""),
IFERROR(VLOOKUP($L1074,all_tags[topic],1,FALSE),""),
IFERROR(VLOOKUP($M1074,all_tags[topic],1,FALSE),""),
IFERROR(VLOOKUP($N1074,all_tags[topic],1,FALSE),""),
IFERROR(VLOOKUP($O1074,all_tags[topic],1,FALSE),"")
)</f>
        <v>tool</v>
      </c>
      <c r="AI1074" s="5" t="str">
        <f>_xlfn.TEXTJOIN("#",TRUE,
IFERROR(VLOOKUP($F1074,all_tags[area],1,FALSE),""),
IFERROR(VLOOKUP($G1074,all_tags[area],1,FALSE),""),
IFERROR(VLOOKUP($H1074,all_tags[area],1,FALSE),""),
IFERROR(VLOOKUP($I1074,all_tags[area],1,FALSE),""),
IFERROR(VLOOKUP($J1074,all_tags[area],1,FALSE),""),
IFERROR(VLOOKUP($K1074,all_tags[area],1,FALSE),""),
IFERROR(VLOOKUP($L1074,all_tags[area],1,FALSE),""),
IFERROR(VLOOKUP($M1074,all_tags[area],1,FALSE),""),
IFERROR(VLOOKUP($N1074,all_tags[area],1,FALSE),""),
IFERROR(VLOOKUP($O1074,all_tags[area],1,FALSE),"")
)</f>
        <v/>
      </c>
      <c r="AJ1074" s="5" t="str">
        <f>_xlfn.TEXTJOIN("#",TRUE,
IFERROR(VLOOKUP($F1074,all_tags[technology],1,FALSE),""),
IFERROR(VLOOKUP($G1074,all_tags[technology],1,FALSE),""),
IFERROR(VLOOKUP($H1074,all_tags[technology],1,FALSE),""),
IFERROR(VLOOKUP($I1074,all_tags[technology],1,FALSE),""),
IFERROR(VLOOKUP($J1074,all_tags[technology],1,FALSE),""),
IFERROR(VLOOKUP($K1074,all_tags[technology],1,FALSE),""),
IFERROR(VLOOKUP($L1074,all_tags[technology],1,FALSE),""),
IFERROR(VLOOKUP($M1074,all_tags[technology],1,FALSE),""),
IFERROR(VLOOKUP($N1074,all_tags[technology],1,FALSE),""),
IFERROR(VLOOKUP($O1074,all_tags[technology],1,FALSE),"")
)</f>
        <v/>
      </c>
      <c r="AK1074" s="5" t="str">
        <f>_xlfn.TEXTJOIN("#",TRUE,
IFERROR(VLOOKUP($F1074,all_tags[other],1,FALSE),""),
IFERROR(VLOOKUP($G1074,all_tags[other],1,FALSE),""),
IFERROR(VLOOKUP($H1074,all_tags[other],1,FALSE),""),
IFERROR(VLOOKUP($I1074,all_tags[other],1,FALSE),""),
IFERROR(VLOOKUP($J1074,all_tags[other],1,FALSE),""),
IFERROR(VLOOKUP($K1074,all_tags[other],1,FALSE),""),
IFERROR(VLOOKUP($L1074,all_tags[other],1,FALSE),""),
IFERROR(VLOOKUP($M1074,all_tags[other],1,FALSE),""),
IFERROR(VLOOKUP($N1074,all_tags[other],1,FALSE),""),
IFERROR(VLOOKUP($O1074,all_tags[other],1,FALSE),"")
)</f>
        <v/>
      </c>
      <c r="AL1074" t="str">
        <f t="shared" si="16"/>
        <v>visual;dubious;data-science;tool</v>
      </c>
    </row>
    <row r="1075" spans="1:38" ht="45" x14ac:dyDescent="0.25">
      <c r="A1075" t="str">
        <f>source_data[[#This Row],[link_id]]</f>
        <v>L02136</v>
      </c>
      <c r="B1075" t="str">
        <f>source_data[[#This Row],[link]]</f>
        <v>https://twitter.com/CatherineAdenle/status/1488073425826590724/photo/1</v>
      </c>
      <c r="C1075" t="str">
        <f>source_data[[#This Row],[article_title]]</f>
        <v>Infographic: 20 cognitive biases that screw up your decisions</v>
      </c>
      <c r="D1075" t="str">
        <f>source_data[[#This Row],[concatenate]]</f>
        <v>visual;dubious;peril;data-science;data-literacy</v>
      </c>
      <c r="E1075">
        <f>source_data[[#This Row],[tag_count]]</f>
        <v>4</v>
      </c>
      <c r="F1075" t="str" cm="1">
        <f t="array" ref="F1075:J1075">_xlfn.TEXTSPLIT(Table5[[#This Row],[concatenate]],";")</f>
        <v>visual</v>
      </c>
      <c r="G1075" t="str">
        <v>dubious</v>
      </c>
      <c r="H1075" t="str">
        <v>peril</v>
      </c>
      <c r="I1075" t="str">
        <v>data-science</v>
      </c>
      <c r="J1075" t="str">
        <v>data-literacy</v>
      </c>
      <c r="Q1075">
        <f>IF(ISBLANK(F1075),-1,COUNTIF(all_tags[],F1075)-COUNTIF(all_tags[category],F1075))</f>
        <v>1</v>
      </c>
      <c r="R1075">
        <f>IF(ISBLANK(G1075),-1,COUNTIF(all_tags[],G1075)-COUNTIF(all_tags[category],G1075))</f>
        <v>1</v>
      </c>
      <c r="S1075">
        <f>IF(ISBLANK(H1075),-1,COUNTIF(all_tags[],H1075)-COUNTIF(all_tags[category],H1075))</f>
        <v>1</v>
      </c>
      <c r="T1075">
        <f>IF(ISBLANK(I1075),-1,COUNTIF(all_tags[],I1075)-COUNTIF(all_tags[category],I1075))</f>
        <v>1</v>
      </c>
      <c r="U1075">
        <f>IF(ISBLANK(J1075),-1,COUNTIF(all_tags[],J1075)-COUNTIF(all_tags[category],J1075))</f>
        <v>1</v>
      </c>
      <c r="V1075">
        <f>IF(ISBLANK(K1075),-1,COUNTIF(all_tags[],K1075)-COUNTIF(all_tags[category],K1075))</f>
        <v>-1</v>
      </c>
      <c r="W1075">
        <f>IF(ISBLANK(L1075),-1,COUNTIF(all_tags[],L1075)-COUNTIF(all_tags[category],L1075))</f>
        <v>-1</v>
      </c>
      <c r="X1075">
        <f>IF(ISBLANK(M1075),-1,COUNTIF(all_tags[],M1075)-COUNTIF(all_tags[category],M1075))</f>
        <v>-1</v>
      </c>
      <c r="Y1075">
        <f>IF(ISBLANK(N1075),-1,COUNTIF(all_tags[],N1075)-COUNTIF(all_tags[category],N1075))</f>
        <v>-1</v>
      </c>
      <c r="Z1075">
        <f>IF(ISBLANK(O1075),-1,COUNTIF(all_tags[],O1075)-COUNTIF(all_tags[category],O1075))</f>
        <v>-1</v>
      </c>
      <c r="AB1075" t="str">
        <f>Table5[[#This Row],[link_id]]</f>
        <v>L02136</v>
      </c>
      <c r="AC1075" s="5" t="str">
        <f>_xlfn.TEXTJOIN("#",TRUE,
IFERROR(VLOOKUP($F1075,all_tags[format],1,FALSE),""),
IFERROR(VLOOKUP($G1075,all_tags[format],1,FALSE),""),
IFERROR(VLOOKUP($H1075,all_tags[format],1,FALSE),""),
IFERROR(VLOOKUP($I1075,all_tags[format],1,FALSE),""),
IFERROR(VLOOKUP($J1075,all_tags[format],1,FALSE),""),
IFERROR(VLOOKUP($K1075,all_tags[format],1,FALSE),""),
IFERROR(VLOOKUP($L1075,all_tags[format],1,FALSE),""),
IFERROR(VLOOKUP($M1075,all_tags[format],1,FALSE),""),
IFERROR(VLOOKUP($N1075,all_tags[format],1,FALSE),""),
IFERROR(VLOOKUP($O1075,all_tags[format],1,FALSE),"")
)</f>
        <v/>
      </c>
      <c r="AD1075" s="5" t="str">
        <f>_xlfn.TEXTJOIN("#",TRUE,
IFERROR(VLOOKUP($F1075,all_tags[type],1,FALSE),""),
IFERROR(VLOOKUP($G1075,all_tags[type],1,FALSE),""),
IFERROR(VLOOKUP($H1075,all_tags[type],1,FALSE),""),
IFERROR(VLOOKUP($I1075,all_tags[type],1,FALSE),""),
IFERROR(VLOOKUP($J1075,all_tags[type],1,FALSE),""),
IFERROR(VLOOKUP($K1075,all_tags[type],1,FALSE),""),
IFERROR(VLOOKUP($L1075,all_tags[type],1,FALSE),""),
IFERROR(VLOOKUP($M1075,all_tags[type],1,FALSE),""),
IFERROR(VLOOKUP($N1075,all_tags[type],1,FALSE),""),
IFERROR(VLOOKUP($O1075,all_tags[type],1,FALSE),"")
)</f>
        <v>visual</v>
      </c>
      <c r="AE1075" s="5" t="str">
        <f>_xlfn.TEXTJOIN("#",TRUE,
IFERROR(VLOOKUP($F1075,all_tags[level],1,FALSE),""),
IFERROR(VLOOKUP($G1075,all_tags[level],1,FALSE),""),
IFERROR(VLOOKUP($H1075,all_tags[level],1,FALSE),""),
IFERROR(VLOOKUP($I1075,all_tags[level],1,FALSE),""),
IFERROR(VLOOKUP($J1075,all_tags[level],1,FALSE),""),
IFERROR(VLOOKUP($K1075,all_tags[level],1,FALSE),""),
IFERROR(VLOOKUP($L1075,all_tags[level],1,FALSE),""),
IFERROR(VLOOKUP($M1075,all_tags[level],1,FALSE),""),
IFERROR(VLOOKUP($N1075,all_tags[level],1,FALSE),""),
IFERROR(VLOOKUP($O1075,all_tags[level],1,FALSE),"")
)</f>
        <v/>
      </c>
      <c r="AF1075" s="5" t="str">
        <f>_xlfn.TEXTJOIN("#",TRUE,
IFERROR(VLOOKUP($F1075,all_tags[style],1,FALSE),""),
IFERROR(VLOOKUP($G1075,all_tags[style],1,FALSE),""),
IFERROR(VLOOKUP($H1075,all_tags[style],1,FALSE),""),
IFERROR(VLOOKUP($I1075,all_tags[style],1,FALSE),""),
IFERROR(VLOOKUP($J1075,all_tags[style],1,FALSE),""),
IFERROR(VLOOKUP($K1075,all_tags[style],1,FALSE),""),
IFERROR(VLOOKUP($L1075,all_tags[style],1,FALSE),""),
IFERROR(VLOOKUP($M1075,all_tags[style],1,FALSE),""),
IFERROR(VLOOKUP($N1075,all_tags[style],1,FALSE),""),
IFERROR(VLOOKUP($O1075,all_tags[style],1,FALSE),"")
)</f>
        <v>dubious#peril</v>
      </c>
      <c r="AG1075" s="5" t="str">
        <f>_xlfn.TEXTJOIN("#",TRUE,
IFERROR(VLOOKUP($F1075,all_tags[theme],1,FALSE),""),
IFERROR(VLOOKUP($G1075,all_tags[theme],1,FALSE),""),
IFERROR(VLOOKUP($H1075,all_tags[theme],1,FALSE),""),
IFERROR(VLOOKUP($I1075,all_tags[theme],1,FALSE),""),
IFERROR(VLOOKUP($J1075,all_tags[theme],1,FALSE),""),
IFERROR(VLOOKUP($K1075,all_tags[theme],1,FALSE),""),
IFERROR(VLOOKUP($L1075,all_tags[theme],1,FALSE),""),
IFERROR(VLOOKUP($M1075,all_tags[theme],1,FALSE),""),
IFERROR(VLOOKUP($N1075,all_tags[theme],1,FALSE),""),
IFERROR(VLOOKUP($O1075,all_tags[theme],1,FALSE),"")
)</f>
        <v>data-science#data-literacy</v>
      </c>
      <c r="AH1075" s="5" t="str">
        <f>_xlfn.TEXTJOIN("#",TRUE,
IFERROR(VLOOKUP($F1075,all_tags[topic],1,FALSE),""),
IFERROR(VLOOKUP($G1075,all_tags[topic],1,FALSE),""),
IFERROR(VLOOKUP($H1075,all_tags[topic],1,FALSE),""),
IFERROR(VLOOKUP($I1075,all_tags[topic],1,FALSE),""),
IFERROR(VLOOKUP($J1075,all_tags[topic],1,FALSE),""),
IFERROR(VLOOKUP($K1075,all_tags[topic],1,FALSE),""),
IFERROR(VLOOKUP($L1075,all_tags[topic],1,FALSE),""),
IFERROR(VLOOKUP($M1075,all_tags[topic],1,FALSE),""),
IFERROR(VLOOKUP($N1075,all_tags[topic],1,FALSE),""),
IFERROR(VLOOKUP($O1075,all_tags[topic],1,FALSE),"")
)</f>
        <v/>
      </c>
      <c r="AI1075" s="5" t="str">
        <f>_xlfn.TEXTJOIN("#",TRUE,
IFERROR(VLOOKUP($F1075,all_tags[area],1,FALSE),""),
IFERROR(VLOOKUP($G1075,all_tags[area],1,FALSE),""),
IFERROR(VLOOKUP($H1075,all_tags[area],1,FALSE),""),
IFERROR(VLOOKUP($I1075,all_tags[area],1,FALSE),""),
IFERROR(VLOOKUP($J1075,all_tags[area],1,FALSE),""),
IFERROR(VLOOKUP($K1075,all_tags[area],1,FALSE),""),
IFERROR(VLOOKUP($L1075,all_tags[area],1,FALSE),""),
IFERROR(VLOOKUP($M1075,all_tags[area],1,FALSE),""),
IFERROR(VLOOKUP($N1075,all_tags[area],1,FALSE),""),
IFERROR(VLOOKUP($O1075,all_tags[area],1,FALSE),"")
)</f>
        <v/>
      </c>
      <c r="AJ1075" s="5" t="str">
        <f>_xlfn.TEXTJOIN("#",TRUE,
IFERROR(VLOOKUP($F1075,all_tags[technology],1,FALSE),""),
IFERROR(VLOOKUP($G1075,all_tags[technology],1,FALSE),""),
IFERROR(VLOOKUP($H1075,all_tags[technology],1,FALSE),""),
IFERROR(VLOOKUP($I1075,all_tags[technology],1,FALSE),""),
IFERROR(VLOOKUP($J1075,all_tags[technology],1,FALSE),""),
IFERROR(VLOOKUP($K1075,all_tags[technology],1,FALSE),""),
IFERROR(VLOOKUP($L1075,all_tags[technology],1,FALSE),""),
IFERROR(VLOOKUP($M1075,all_tags[technology],1,FALSE),""),
IFERROR(VLOOKUP($N1075,all_tags[technology],1,FALSE),""),
IFERROR(VLOOKUP($O1075,all_tags[technology],1,FALSE),"")
)</f>
        <v/>
      </c>
      <c r="AK1075" s="5" t="str">
        <f>_xlfn.TEXTJOIN("#",TRUE,
IFERROR(VLOOKUP($F1075,all_tags[other],1,FALSE),""),
IFERROR(VLOOKUP($G1075,all_tags[other],1,FALSE),""),
IFERROR(VLOOKUP($H1075,all_tags[other],1,FALSE),""),
IFERROR(VLOOKUP($I1075,all_tags[other],1,FALSE),""),
IFERROR(VLOOKUP($J1075,all_tags[other],1,FALSE),""),
IFERROR(VLOOKUP($K1075,all_tags[other],1,FALSE),""),
IFERROR(VLOOKUP($L1075,all_tags[other],1,FALSE),""),
IFERROR(VLOOKUP($M1075,all_tags[other],1,FALSE),""),
IFERROR(VLOOKUP($N1075,all_tags[other],1,FALSE),""),
IFERROR(VLOOKUP($O1075,all_tags[other],1,FALSE),"")
)</f>
        <v/>
      </c>
      <c r="AL1075" t="str">
        <f t="shared" si="16"/>
        <v>visual;dubious;peril;data-science;data-literacy</v>
      </c>
    </row>
    <row r="1076" spans="1:38" x14ac:dyDescent="0.25">
      <c r="A1076" t="str">
        <f>source_data[[#This Row],[link_id]]</f>
        <v>L02137</v>
      </c>
      <c r="B1076" t="str">
        <f>source_data[[#This Row],[link]]</f>
        <v>https://raminrastin.com/uncategorized/simple-machine-learning-workflow/</v>
      </c>
      <c r="C1076" t="str">
        <f>source_data[[#This Row],[article_title]]</f>
        <v>Simple Machine Learning Workflow</v>
      </c>
      <c r="D1076" t="str">
        <f>source_data[[#This Row],[concatenate]]</f>
        <v>post;workflow;ml</v>
      </c>
      <c r="E1076">
        <f>source_data[[#This Row],[tag_count]]</f>
        <v>4</v>
      </c>
      <c r="F1076" t="str" cm="1">
        <f t="array" ref="F1076:H1076">_xlfn.TEXTSPLIT(Table5[[#This Row],[concatenate]],";")</f>
        <v>post</v>
      </c>
      <c r="G1076" t="str">
        <v>workflow</v>
      </c>
      <c r="H1076" t="str">
        <v>ml</v>
      </c>
      <c r="Q1076">
        <f>IF(ISBLANK(F1076),-1,COUNTIF(all_tags[],F1076)-COUNTIF(all_tags[category],F1076))</f>
        <v>1</v>
      </c>
      <c r="R1076">
        <f>IF(ISBLANK(G1076),-1,COUNTIF(all_tags[],G1076)-COUNTIF(all_tags[category],G1076))</f>
        <v>1</v>
      </c>
      <c r="S1076">
        <f>IF(ISBLANK(H1076),-1,COUNTIF(all_tags[],H1076)-COUNTIF(all_tags[category],H1076))</f>
        <v>1</v>
      </c>
      <c r="T1076">
        <f>IF(ISBLANK(I1076),-1,COUNTIF(all_tags[],I1076)-COUNTIF(all_tags[category],I1076))</f>
        <v>-1</v>
      </c>
      <c r="U1076">
        <f>IF(ISBLANK(J1076),-1,COUNTIF(all_tags[],J1076)-COUNTIF(all_tags[category],J1076))</f>
        <v>-1</v>
      </c>
      <c r="V1076">
        <f>IF(ISBLANK(K1076),-1,COUNTIF(all_tags[],K1076)-COUNTIF(all_tags[category],K1076))</f>
        <v>-1</v>
      </c>
      <c r="W1076">
        <f>IF(ISBLANK(L1076),-1,COUNTIF(all_tags[],L1076)-COUNTIF(all_tags[category],L1076))</f>
        <v>-1</v>
      </c>
      <c r="X1076">
        <f>IF(ISBLANK(M1076),-1,COUNTIF(all_tags[],M1076)-COUNTIF(all_tags[category],M1076))</f>
        <v>-1</v>
      </c>
      <c r="Y1076">
        <f>IF(ISBLANK(N1076),-1,COUNTIF(all_tags[],N1076)-COUNTIF(all_tags[category],N1076))</f>
        <v>-1</v>
      </c>
      <c r="Z1076">
        <f>IF(ISBLANK(O1076),-1,COUNTIF(all_tags[],O1076)-COUNTIF(all_tags[category],O1076))</f>
        <v>-1</v>
      </c>
      <c r="AB1076" t="str">
        <f>Table5[[#This Row],[link_id]]</f>
        <v>L02137</v>
      </c>
      <c r="AC1076" s="5" t="str">
        <f>_xlfn.TEXTJOIN("#",TRUE,
IFERROR(VLOOKUP($F1076,all_tags[format],1,FALSE),""),
IFERROR(VLOOKUP($G1076,all_tags[format],1,FALSE),""),
IFERROR(VLOOKUP($H1076,all_tags[format],1,FALSE),""),
IFERROR(VLOOKUP($I1076,all_tags[format],1,FALSE),""),
IFERROR(VLOOKUP($J1076,all_tags[format],1,FALSE),""),
IFERROR(VLOOKUP($K1076,all_tags[format],1,FALSE),""),
IFERROR(VLOOKUP($L1076,all_tags[format],1,FALSE),""),
IFERROR(VLOOKUP($M1076,all_tags[format],1,FALSE),""),
IFERROR(VLOOKUP($N1076,all_tags[format],1,FALSE),""),
IFERROR(VLOOKUP($O1076,all_tags[format],1,FALSE),"")
)</f>
        <v>post</v>
      </c>
      <c r="AD1076" s="5" t="str">
        <f>_xlfn.TEXTJOIN("#",TRUE,
IFERROR(VLOOKUP($F1076,all_tags[type],1,FALSE),""),
IFERROR(VLOOKUP($G1076,all_tags[type],1,FALSE),""),
IFERROR(VLOOKUP($H1076,all_tags[type],1,FALSE),""),
IFERROR(VLOOKUP($I1076,all_tags[type],1,FALSE),""),
IFERROR(VLOOKUP($J1076,all_tags[type],1,FALSE),""),
IFERROR(VLOOKUP($K1076,all_tags[type],1,FALSE),""),
IFERROR(VLOOKUP($L1076,all_tags[type],1,FALSE),""),
IFERROR(VLOOKUP($M1076,all_tags[type],1,FALSE),""),
IFERROR(VLOOKUP($N1076,all_tags[type],1,FALSE),""),
IFERROR(VLOOKUP($O1076,all_tags[type],1,FALSE),"")
)</f>
        <v/>
      </c>
      <c r="AE1076" s="5" t="str">
        <f>_xlfn.TEXTJOIN("#",TRUE,
IFERROR(VLOOKUP($F1076,all_tags[level],1,FALSE),""),
IFERROR(VLOOKUP($G1076,all_tags[level],1,FALSE),""),
IFERROR(VLOOKUP($H1076,all_tags[level],1,FALSE),""),
IFERROR(VLOOKUP($I1076,all_tags[level],1,FALSE),""),
IFERROR(VLOOKUP($J1076,all_tags[level],1,FALSE),""),
IFERROR(VLOOKUP($K1076,all_tags[level],1,FALSE),""),
IFERROR(VLOOKUP($L1076,all_tags[level],1,FALSE),""),
IFERROR(VLOOKUP($M1076,all_tags[level],1,FALSE),""),
IFERROR(VLOOKUP($N1076,all_tags[level],1,FALSE),""),
IFERROR(VLOOKUP($O1076,all_tags[level],1,FALSE),"")
)</f>
        <v/>
      </c>
      <c r="AF1076" s="5" t="str">
        <f>_xlfn.TEXTJOIN("#",TRUE,
IFERROR(VLOOKUP($F1076,all_tags[style],1,FALSE),""),
IFERROR(VLOOKUP($G1076,all_tags[style],1,FALSE),""),
IFERROR(VLOOKUP($H1076,all_tags[style],1,FALSE),""),
IFERROR(VLOOKUP($I1076,all_tags[style],1,FALSE),""),
IFERROR(VLOOKUP($J1076,all_tags[style],1,FALSE),""),
IFERROR(VLOOKUP($K1076,all_tags[style],1,FALSE),""),
IFERROR(VLOOKUP($L1076,all_tags[style],1,FALSE),""),
IFERROR(VLOOKUP($M1076,all_tags[style],1,FALSE),""),
IFERROR(VLOOKUP($N1076,all_tags[style],1,FALSE),""),
IFERROR(VLOOKUP($O1076,all_tags[style],1,FALSE),"")
)</f>
        <v/>
      </c>
      <c r="AG1076" s="5" t="str">
        <f>_xlfn.TEXTJOIN("#",TRUE,
IFERROR(VLOOKUP($F1076,all_tags[theme],1,FALSE),""),
IFERROR(VLOOKUP($G1076,all_tags[theme],1,FALSE),""),
IFERROR(VLOOKUP($H1076,all_tags[theme],1,FALSE),""),
IFERROR(VLOOKUP($I1076,all_tags[theme],1,FALSE),""),
IFERROR(VLOOKUP($J1076,all_tags[theme],1,FALSE),""),
IFERROR(VLOOKUP($K1076,all_tags[theme],1,FALSE),""),
IFERROR(VLOOKUP($L1076,all_tags[theme],1,FALSE),""),
IFERROR(VLOOKUP($M1076,all_tags[theme],1,FALSE),""),
IFERROR(VLOOKUP($N1076,all_tags[theme],1,FALSE),""),
IFERROR(VLOOKUP($O1076,all_tags[theme],1,FALSE),"")
)</f>
        <v/>
      </c>
      <c r="AH1076" s="5" t="str">
        <f>_xlfn.TEXTJOIN("#",TRUE,
IFERROR(VLOOKUP($F1076,all_tags[topic],1,FALSE),""),
IFERROR(VLOOKUP($G1076,all_tags[topic],1,FALSE),""),
IFERROR(VLOOKUP($H1076,all_tags[topic],1,FALSE),""),
IFERROR(VLOOKUP($I1076,all_tags[topic],1,FALSE),""),
IFERROR(VLOOKUP($J1076,all_tags[topic],1,FALSE),""),
IFERROR(VLOOKUP($K1076,all_tags[topic],1,FALSE),""),
IFERROR(VLOOKUP($L1076,all_tags[topic],1,FALSE),""),
IFERROR(VLOOKUP($M1076,all_tags[topic],1,FALSE),""),
IFERROR(VLOOKUP($N1076,all_tags[topic],1,FALSE),""),
IFERROR(VLOOKUP($O1076,all_tags[topic],1,FALSE),"")
)</f>
        <v>workflow</v>
      </c>
      <c r="AI1076" s="5" t="str">
        <f>_xlfn.TEXTJOIN("#",TRUE,
IFERROR(VLOOKUP($F1076,all_tags[area],1,FALSE),""),
IFERROR(VLOOKUP($G1076,all_tags[area],1,FALSE),""),
IFERROR(VLOOKUP($H1076,all_tags[area],1,FALSE),""),
IFERROR(VLOOKUP($I1076,all_tags[area],1,FALSE),""),
IFERROR(VLOOKUP($J1076,all_tags[area],1,FALSE),""),
IFERROR(VLOOKUP($K1076,all_tags[area],1,FALSE),""),
IFERROR(VLOOKUP($L1076,all_tags[area],1,FALSE),""),
IFERROR(VLOOKUP($M1076,all_tags[area],1,FALSE),""),
IFERROR(VLOOKUP($N1076,all_tags[area],1,FALSE),""),
IFERROR(VLOOKUP($O1076,all_tags[area],1,FALSE),"")
)</f>
        <v>ml</v>
      </c>
      <c r="AJ1076" s="5" t="str">
        <f>_xlfn.TEXTJOIN("#",TRUE,
IFERROR(VLOOKUP($F1076,all_tags[technology],1,FALSE),""),
IFERROR(VLOOKUP($G1076,all_tags[technology],1,FALSE),""),
IFERROR(VLOOKUP($H1076,all_tags[technology],1,FALSE),""),
IFERROR(VLOOKUP($I1076,all_tags[technology],1,FALSE),""),
IFERROR(VLOOKUP($J1076,all_tags[technology],1,FALSE),""),
IFERROR(VLOOKUP($K1076,all_tags[technology],1,FALSE),""),
IFERROR(VLOOKUP($L1076,all_tags[technology],1,FALSE),""),
IFERROR(VLOOKUP($M1076,all_tags[technology],1,FALSE),""),
IFERROR(VLOOKUP($N1076,all_tags[technology],1,FALSE),""),
IFERROR(VLOOKUP($O1076,all_tags[technology],1,FALSE),"")
)</f>
        <v/>
      </c>
      <c r="AK1076" s="5" t="str">
        <f>_xlfn.TEXTJOIN("#",TRUE,
IFERROR(VLOOKUP($F1076,all_tags[other],1,FALSE),""),
IFERROR(VLOOKUP($G1076,all_tags[other],1,FALSE),""),
IFERROR(VLOOKUP($H1076,all_tags[other],1,FALSE),""),
IFERROR(VLOOKUP($I1076,all_tags[other],1,FALSE),""),
IFERROR(VLOOKUP($J1076,all_tags[other],1,FALSE),""),
IFERROR(VLOOKUP($K1076,all_tags[other],1,FALSE),""),
IFERROR(VLOOKUP($L1076,all_tags[other],1,FALSE),""),
IFERROR(VLOOKUP($M1076,all_tags[other],1,FALSE),""),
IFERROR(VLOOKUP($N1076,all_tags[other],1,FALSE),""),
IFERROR(VLOOKUP($O1076,all_tags[other],1,FALSE),"")
)</f>
        <v/>
      </c>
      <c r="AL1076" t="str">
        <f t="shared" si="16"/>
        <v>post;workflow;ml</v>
      </c>
    </row>
    <row r="1077" spans="1:38" x14ac:dyDescent="0.25">
      <c r="A1077" t="str">
        <f>source_data[[#This Row],[link_id]]</f>
        <v>L02138</v>
      </c>
      <c r="B1077" t="str">
        <f>source_data[[#This Row],[link]]</f>
        <v>https://www.apollo-magazine.com/open-access-image-libraries-a-handy-list/</v>
      </c>
      <c r="C1077" t="str">
        <f>source_data[[#This Row],[article_title]]</f>
        <v>Open access image libraries – a handy list</v>
      </c>
      <c r="D1077" t="str">
        <f>source_data[[#This Row],[concatenate]]</f>
        <v>visual;art</v>
      </c>
      <c r="E1077">
        <f>source_data[[#This Row],[tag_count]]</f>
        <v>3</v>
      </c>
      <c r="F1077" t="str" cm="1">
        <f t="array" ref="F1077:G1077">_xlfn.TEXTSPLIT(Table5[[#This Row],[concatenate]],";")</f>
        <v>visual</v>
      </c>
      <c r="G1077" t="str">
        <v>art</v>
      </c>
      <c r="Q1077">
        <f>IF(ISBLANK(F1077),-1,COUNTIF(all_tags[],F1077)-COUNTIF(all_tags[category],F1077))</f>
        <v>1</v>
      </c>
      <c r="R1077">
        <f>IF(ISBLANK(G1077),-1,COUNTIF(all_tags[],G1077)-COUNTIF(all_tags[category],G1077))</f>
        <v>1</v>
      </c>
      <c r="S1077">
        <f>IF(ISBLANK(H1077),-1,COUNTIF(all_tags[],H1077)-COUNTIF(all_tags[category],H1077))</f>
        <v>-1</v>
      </c>
      <c r="T1077">
        <f>IF(ISBLANK(I1077),-1,COUNTIF(all_tags[],I1077)-COUNTIF(all_tags[category],I1077))</f>
        <v>-1</v>
      </c>
      <c r="U1077">
        <f>IF(ISBLANK(J1077),-1,COUNTIF(all_tags[],J1077)-COUNTIF(all_tags[category],J1077))</f>
        <v>-1</v>
      </c>
      <c r="V1077">
        <f>IF(ISBLANK(K1077),-1,COUNTIF(all_tags[],K1077)-COUNTIF(all_tags[category],K1077))</f>
        <v>-1</v>
      </c>
      <c r="W1077">
        <f>IF(ISBLANK(L1077),-1,COUNTIF(all_tags[],L1077)-COUNTIF(all_tags[category],L1077))</f>
        <v>-1</v>
      </c>
      <c r="X1077">
        <f>IF(ISBLANK(M1077),-1,COUNTIF(all_tags[],M1077)-COUNTIF(all_tags[category],M1077))</f>
        <v>-1</v>
      </c>
      <c r="Y1077">
        <f>IF(ISBLANK(N1077),-1,COUNTIF(all_tags[],N1077)-COUNTIF(all_tags[category],N1077))</f>
        <v>-1</v>
      </c>
      <c r="Z1077">
        <f>IF(ISBLANK(O1077),-1,COUNTIF(all_tags[],O1077)-COUNTIF(all_tags[category],O1077))</f>
        <v>-1</v>
      </c>
      <c r="AB1077" t="str">
        <f>Table5[[#This Row],[link_id]]</f>
        <v>L02138</v>
      </c>
      <c r="AC1077" s="5" t="str">
        <f>_xlfn.TEXTJOIN("#",TRUE,
IFERROR(VLOOKUP($F1077,all_tags[format],1,FALSE),""),
IFERROR(VLOOKUP($G1077,all_tags[format],1,FALSE),""),
IFERROR(VLOOKUP($H1077,all_tags[format],1,FALSE),""),
IFERROR(VLOOKUP($I1077,all_tags[format],1,FALSE),""),
IFERROR(VLOOKUP($J1077,all_tags[format],1,FALSE),""),
IFERROR(VLOOKUP($K1077,all_tags[format],1,FALSE),""),
IFERROR(VLOOKUP($L1077,all_tags[format],1,FALSE),""),
IFERROR(VLOOKUP($M1077,all_tags[format],1,FALSE),""),
IFERROR(VLOOKUP($N1077,all_tags[format],1,FALSE),""),
IFERROR(VLOOKUP($O1077,all_tags[format],1,FALSE),"")
)</f>
        <v/>
      </c>
      <c r="AD1077" s="5" t="str">
        <f>_xlfn.TEXTJOIN("#",TRUE,
IFERROR(VLOOKUP($F1077,all_tags[type],1,FALSE),""),
IFERROR(VLOOKUP($G1077,all_tags[type],1,FALSE),""),
IFERROR(VLOOKUP($H1077,all_tags[type],1,FALSE),""),
IFERROR(VLOOKUP($I1077,all_tags[type],1,FALSE),""),
IFERROR(VLOOKUP($J1077,all_tags[type],1,FALSE),""),
IFERROR(VLOOKUP($K1077,all_tags[type],1,FALSE),""),
IFERROR(VLOOKUP($L1077,all_tags[type],1,FALSE),""),
IFERROR(VLOOKUP($M1077,all_tags[type],1,FALSE),""),
IFERROR(VLOOKUP($N1077,all_tags[type],1,FALSE),""),
IFERROR(VLOOKUP($O1077,all_tags[type],1,FALSE),"")
)</f>
        <v>visual</v>
      </c>
      <c r="AE1077" s="5" t="str">
        <f>_xlfn.TEXTJOIN("#",TRUE,
IFERROR(VLOOKUP($F1077,all_tags[level],1,FALSE),""),
IFERROR(VLOOKUP($G1077,all_tags[level],1,FALSE),""),
IFERROR(VLOOKUP($H1077,all_tags[level],1,FALSE),""),
IFERROR(VLOOKUP($I1077,all_tags[level],1,FALSE),""),
IFERROR(VLOOKUP($J1077,all_tags[level],1,FALSE),""),
IFERROR(VLOOKUP($K1077,all_tags[level],1,FALSE),""),
IFERROR(VLOOKUP($L1077,all_tags[level],1,FALSE),""),
IFERROR(VLOOKUP($M1077,all_tags[level],1,FALSE),""),
IFERROR(VLOOKUP($N1077,all_tags[level],1,FALSE),""),
IFERROR(VLOOKUP($O1077,all_tags[level],1,FALSE),"")
)</f>
        <v/>
      </c>
      <c r="AF1077" s="5" t="str">
        <f>_xlfn.TEXTJOIN("#",TRUE,
IFERROR(VLOOKUP($F1077,all_tags[style],1,FALSE),""),
IFERROR(VLOOKUP($G1077,all_tags[style],1,FALSE),""),
IFERROR(VLOOKUP($H1077,all_tags[style],1,FALSE),""),
IFERROR(VLOOKUP($I1077,all_tags[style],1,FALSE),""),
IFERROR(VLOOKUP($J1077,all_tags[style],1,FALSE),""),
IFERROR(VLOOKUP($K1077,all_tags[style],1,FALSE),""),
IFERROR(VLOOKUP($L1077,all_tags[style],1,FALSE),""),
IFERROR(VLOOKUP($M1077,all_tags[style],1,FALSE),""),
IFERROR(VLOOKUP($N1077,all_tags[style],1,FALSE),""),
IFERROR(VLOOKUP($O1077,all_tags[style],1,FALSE),"")
)</f>
        <v/>
      </c>
      <c r="AG1077" s="5" t="str">
        <f>_xlfn.TEXTJOIN("#",TRUE,
IFERROR(VLOOKUP($F1077,all_tags[theme],1,FALSE),""),
IFERROR(VLOOKUP($G1077,all_tags[theme],1,FALSE),""),
IFERROR(VLOOKUP($H1077,all_tags[theme],1,FALSE),""),
IFERROR(VLOOKUP($I1077,all_tags[theme],1,FALSE),""),
IFERROR(VLOOKUP($J1077,all_tags[theme],1,FALSE),""),
IFERROR(VLOOKUP($K1077,all_tags[theme],1,FALSE),""),
IFERROR(VLOOKUP($L1077,all_tags[theme],1,FALSE),""),
IFERROR(VLOOKUP($M1077,all_tags[theme],1,FALSE),""),
IFERROR(VLOOKUP($N1077,all_tags[theme],1,FALSE),""),
IFERROR(VLOOKUP($O1077,all_tags[theme],1,FALSE),"")
)</f>
        <v/>
      </c>
      <c r="AH1077" s="5" t="str">
        <f>_xlfn.TEXTJOIN("#",TRUE,
IFERROR(VLOOKUP($F1077,all_tags[topic],1,FALSE),""),
IFERROR(VLOOKUP($G1077,all_tags[topic],1,FALSE),""),
IFERROR(VLOOKUP($H1077,all_tags[topic],1,FALSE),""),
IFERROR(VLOOKUP($I1077,all_tags[topic],1,FALSE),""),
IFERROR(VLOOKUP($J1077,all_tags[topic],1,FALSE),""),
IFERROR(VLOOKUP($K1077,all_tags[topic],1,FALSE),""),
IFERROR(VLOOKUP($L1077,all_tags[topic],1,FALSE),""),
IFERROR(VLOOKUP($M1077,all_tags[topic],1,FALSE),""),
IFERROR(VLOOKUP($N1077,all_tags[topic],1,FALSE),""),
IFERROR(VLOOKUP($O1077,all_tags[topic],1,FALSE),"")
)</f>
        <v/>
      </c>
      <c r="AI1077" s="5" t="str">
        <f>_xlfn.TEXTJOIN("#",TRUE,
IFERROR(VLOOKUP($F1077,all_tags[area],1,FALSE),""),
IFERROR(VLOOKUP($G1077,all_tags[area],1,FALSE),""),
IFERROR(VLOOKUP($H1077,all_tags[area],1,FALSE),""),
IFERROR(VLOOKUP($I1077,all_tags[area],1,FALSE),""),
IFERROR(VLOOKUP($J1077,all_tags[area],1,FALSE),""),
IFERROR(VLOOKUP($K1077,all_tags[area],1,FALSE),""),
IFERROR(VLOOKUP($L1077,all_tags[area],1,FALSE),""),
IFERROR(VLOOKUP($M1077,all_tags[area],1,FALSE),""),
IFERROR(VLOOKUP($N1077,all_tags[area],1,FALSE),""),
IFERROR(VLOOKUP($O1077,all_tags[area],1,FALSE),"")
)</f>
        <v/>
      </c>
      <c r="AJ1077" s="5" t="str">
        <f>_xlfn.TEXTJOIN("#",TRUE,
IFERROR(VLOOKUP($F1077,all_tags[technology],1,FALSE),""),
IFERROR(VLOOKUP($G1077,all_tags[technology],1,FALSE),""),
IFERROR(VLOOKUP($H1077,all_tags[technology],1,FALSE),""),
IFERROR(VLOOKUP($I1077,all_tags[technology],1,FALSE),""),
IFERROR(VLOOKUP($J1077,all_tags[technology],1,FALSE),""),
IFERROR(VLOOKUP($K1077,all_tags[technology],1,FALSE),""),
IFERROR(VLOOKUP($L1077,all_tags[technology],1,FALSE),""),
IFERROR(VLOOKUP($M1077,all_tags[technology],1,FALSE),""),
IFERROR(VLOOKUP($N1077,all_tags[technology],1,FALSE),""),
IFERROR(VLOOKUP($O1077,all_tags[technology],1,FALSE),"")
)</f>
        <v/>
      </c>
      <c r="AK1077" s="5" t="str">
        <f>_xlfn.TEXTJOIN("#",TRUE,
IFERROR(VLOOKUP($F1077,all_tags[other],1,FALSE),""),
IFERROR(VLOOKUP($G1077,all_tags[other],1,FALSE),""),
IFERROR(VLOOKUP($H1077,all_tags[other],1,FALSE),""),
IFERROR(VLOOKUP($I1077,all_tags[other],1,FALSE),""),
IFERROR(VLOOKUP($J1077,all_tags[other],1,FALSE),""),
IFERROR(VLOOKUP($K1077,all_tags[other],1,FALSE),""),
IFERROR(VLOOKUP($L1077,all_tags[other],1,FALSE),""),
IFERROR(VLOOKUP($M1077,all_tags[other],1,FALSE),""),
IFERROR(VLOOKUP($N1077,all_tags[other],1,FALSE),""),
IFERROR(VLOOKUP($O1077,all_tags[other],1,FALSE),"")
)</f>
        <v>art</v>
      </c>
      <c r="AL1077" t="str">
        <f t="shared" si="16"/>
        <v>visual;art</v>
      </c>
    </row>
    <row r="1078" spans="1:38" x14ac:dyDescent="0.25">
      <c r="A1078" t="str">
        <f>source_data[[#This Row],[link_id]]</f>
        <v>L02139</v>
      </c>
      <c r="B1078" t="str">
        <f>source_data[[#This Row],[link]]</f>
        <v>https://docs.microsoft.com/en-us/azure/architecture/data-science-process/overview</v>
      </c>
      <c r="C1078" t="str">
        <f>source_data[[#This Row],[article_title]]</f>
        <v>What is the Team Data Science Process?</v>
      </c>
      <c r="D1078" t="str">
        <f>source_data[[#This Row],[concatenate]]</f>
        <v>post;data-science;process</v>
      </c>
      <c r="E1078">
        <f>source_data[[#This Row],[tag_count]]</f>
        <v>4</v>
      </c>
      <c r="F1078" t="str" cm="1">
        <f t="array" ref="F1078:H1078">_xlfn.TEXTSPLIT(Table5[[#This Row],[concatenate]],";")</f>
        <v>post</v>
      </c>
      <c r="G1078" t="str">
        <v>data-science</v>
      </c>
      <c r="H1078" t="str">
        <v>process</v>
      </c>
      <c r="Q1078">
        <f>IF(ISBLANK(F1078),-1,COUNTIF(all_tags[],F1078)-COUNTIF(all_tags[category],F1078))</f>
        <v>1</v>
      </c>
      <c r="R1078">
        <f>IF(ISBLANK(G1078),-1,COUNTIF(all_tags[],G1078)-COUNTIF(all_tags[category],G1078))</f>
        <v>1</v>
      </c>
      <c r="S1078">
        <f>IF(ISBLANK(H1078),-1,COUNTIF(all_tags[],H1078)-COUNTIF(all_tags[category],H1078))</f>
        <v>1</v>
      </c>
      <c r="T1078">
        <f>IF(ISBLANK(I1078),-1,COUNTIF(all_tags[],I1078)-COUNTIF(all_tags[category],I1078))</f>
        <v>-1</v>
      </c>
      <c r="U1078">
        <f>IF(ISBLANK(J1078),-1,COUNTIF(all_tags[],J1078)-COUNTIF(all_tags[category],J1078))</f>
        <v>-1</v>
      </c>
      <c r="V1078">
        <f>IF(ISBLANK(K1078),-1,COUNTIF(all_tags[],K1078)-COUNTIF(all_tags[category],K1078))</f>
        <v>-1</v>
      </c>
      <c r="W1078">
        <f>IF(ISBLANK(L1078),-1,COUNTIF(all_tags[],L1078)-COUNTIF(all_tags[category],L1078))</f>
        <v>-1</v>
      </c>
      <c r="X1078">
        <f>IF(ISBLANK(M1078),-1,COUNTIF(all_tags[],M1078)-COUNTIF(all_tags[category],M1078))</f>
        <v>-1</v>
      </c>
      <c r="Y1078">
        <f>IF(ISBLANK(N1078),-1,COUNTIF(all_tags[],N1078)-COUNTIF(all_tags[category],N1078))</f>
        <v>-1</v>
      </c>
      <c r="Z1078">
        <f>IF(ISBLANK(O1078),-1,COUNTIF(all_tags[],O1078)-COUNTIF(all_tags[category],O1078))</f>
        <v>-1</v>
      </c>
      <c r="AB1078" t="str">
        <f>Table5[[#This Row],[link_id]]</f>
        <v>L02139</v>
      </c>
      <c r="AC1078" s="5" t="str">
        <f>_xlfn.TEXTJOIN("#",TRUE,
IFERROR(VLOOKUP($F1078,all_tags[format],1,FALSE),""),
IFERROR(VLOOKUP($G1078,all_tags[format],1,FALSE),""),
IFERROR(VLOOKUP($H1078,all_tags[format],1,FALSE),""),
IFERROR(VLOOKUP($I1078,all_tags[format],1,FALSE),""),
IFERROR(VLOOKUP($J1078,all_tags[format],1,FALSE),""),
IFERROR(VLOOKUP($K1078,all_tags[format],1,FALSE),""),
IFERROR(VLOOKUP($L1078,all_tags[format],1,FALSE),""),
IFERROR(VLOOKUP($M1078,all_tags[format],1,FALSE),""),
IFERROR(VLOOKUP($N1078,all_tags[format],1,FALSE),""),
IFERROR(VLOOKUP($O1078,all_tags[format],1,FALSE),"")
)</f>
        <v>post</v>
      </c>
      <c r="AD1078" s="5" t="str">
        <f>_xlfn.TEXTJOIN("#",TRUE,
IFERROR(VLOOKUP($F1078,all_tags[type],1,FALSE),""),
IFERROR(VLOOKUP($G1078,all_tags[type],1,FALSE),""),
IFERROR(VLOOKUP($H1078,all_tags[type],1,FALSE),""),
IFERROR(VLOOKUP($I1078,all_tags[type],1,FALSE),""),
IFERROR(VLOOKUP($J1078,all_tags[type],1,FALSE),""),
IFERROR(VLOOKUP($K1078,all_tags[type],1,FALSE),""),
IFERROR(VLOOKUP($L1078,all_tags[type],1,FALSE),""),
IFERROR(VLOOKUP($M1078,all_tags[type],1,FALSE),""),
IFERROR(VLOOKUP($N1078,all_tags[type],1,FALSE),""),
IFERROR(VLOOKUP($O1078,all_tags[type],1,FALSE),"")
)</f>
        <v/>
      </c>
      <c r="AE1078" s="5" t="str">
        <f>_xlfn.TEXTJOIN("#",TRUE,
IFERROR(VLOOKUP($F1078,all_tags[level],1,FALSE),""),
IFERROR(VLOOKUP($G1078,all_tags[level],1,FALSE),""),
IFERROR(VLOOKUP($H1078,all_tags[level],1,FALSE),""),
IFERROR(VLOOKUP($I1078,all_tags[level],1,FALSE),""),
IFERROR(VLOOKUP($J1078,all_tags[level],1,FALSE),""),
IFERROR(VLOOKUP($K1078,all_tags[level],1,FALSE),""),
IFERROR(VLOOKUP($L1078,all_tags[level],1,FALSE),""),
IFERROR(VLOOKUP($M1078,all_tags[level],1,FALSE),""),
IFERROR(VLOOKUP($N1078,all_tags[level],1,FALSE),""),
IFERROR(VLOOKUP($O1078,all_tags[level],1,FALSE),"")
)</f>
        <v/>
      </c>
      <c r="AF1078" s="5" t="str">
        <f>_xlfn.TEXTJOIN("#",TRUE,
IFERROR(VLOOKUP($F1078,all_tags[style],1,FALSE),""),
IFERROR(VLOOKUP($G1078,all_tags[style],1,FALSE),""),
IFERROR(VLOOKUP($H1078,all_tags[style],1,FALSE),""),
IFERROR(VLOOKUP($I1078,all_tags[style],1,FALSE),""),
IFERROR(VLOOKUP($J1078,all_tags[style],1,FALSE),""),
IFERROR(VLOOKUP($K1078,all_tags[style],1,FALSE),""),
IFERROR(VLOOKUP($L1078,all_tags[style],1,FALSE),""),
IFERROR(VLOOKUP($M1078,all_tags[style],1,FALSE),""),
IFERROR(VLOOKUP($N1078,all_tags[style],1,FALSE),""),
IFERROR(VLOOKUP($O1078,all_tags[style],1,FALSE),"")
)</f>
        <v/>
      </c>
      <c r="AG1078" s="5" t="str">
        <f>_xlfn.TEXTJOIN("#",TRUE,
IFERROR(VLOOKUP($F1078,all_tags[theme],1,FALSE),""),
IFERROR(VLOOKUP($G1078,all_tags[theme],1,FALSE),""),
IFERROR(VLOOKUP($H1078,all_tags[theme],1,FALSE),""),
IFERROR(VLOOKUP($I1078,all_tags[theme],1,FALSE),""),
IFERROR(VLOOKUP($J1078,all_tags[theme],1,FALSE),""),
IFERROR(VLOOKUP($K1078,all_tags[theme],1,FALSE),""),
IFERROR(VLOOKUP($L1078,all_tags[theme],1,FALSE),""),
IFERROR(VLOOKUP($M1078,all_tags[theme],1,FALSE),""),
IFERROR(VLOOKUP($N1078,all_tags[theme],1,FALSE),""),
IFERROR(VLOOKUP($O1078,all_tags[theme],1,FALSE),"")
)</f>
        <v>data-science</v>
      </c>
      <c r="AH1078" s="5" t="str">
        <f>_xlfn.TEXTJOIN("#",TRUE,
IFERROR(VLOOKUP($F1078,all_tags[topic],1,FALSE),""),
IFERROR(VLOOKUP($G1078,all_tags[topic],1,FALSE),""),
IFERROR(VLOOKUP($H1078,all_tags[topic],1,FALSE),""),
IFERROR(VLOOKUP($I1078,all_tags[topic],1,FALSE),""),
IFERROR(VLOOKUP($J1078,all_tags[topic],1,FALSE),""),
IFERROR(VLOOKUP($K1078,all_tags[topic],1,FALSE),""),
IFERROR(VLOOKUP($L1078,all_tags[topic],1,FALSE),""),
IFERROR(VLOOKUP($M1078,all_tags[topic],1,FALSE),""),
IFERROR(VLOOKUP($N1078,all_tags[topic],1,FALSE),""),
IFERROR(VLOOKUP($O1078,all_tags[topic],1,FALSE),"")
)</f>
        <v>process</v>
      </c>
      <c r="AI1078" s="5" t="str">
        <f>_xlfn.TEXTJOIN("#",TRUE,
IFERROR(VLOOKUP($F1078,all_tags[area],1,FALSE),""),
IFERROR(VLOOKUP($G1078,all_tags[area],1,FALSE),""),
IFERROR(VLOOKUP($H1078,all_tags[area],1,FALSE),""),
IFERROR(VLOOKUP($I1078,all_tags[area],1,FALSE),""),
IFERROR(VLOOKUP($J1078,all_tags[area],1,FALSE),""),
IFERROR(VLOOKUP($K1078,all_tags[area],1,FALSE),""),
IFERROR(VLOOKUP($L1078,all_tags[area],1,FALSE),""),
IFERROR(VLOOKUP($M1078,all_tags[area],1,FALSE),""),
IFERROR(VLOOKUP($N1078,all_tags[area],1,FALSE),""),
IFERROR(VLOOKUP($O1078,all_tags[area],1,FALSE),"")
)</f>
        <v/>
      </c>
      <c r="AJ1078" s="5" t="str">
        <f>_xlfn.TEXTJOIN("#",TRUE,
IFERROR(VLOOKUP($F1078,all_tags[technology],1,FALSE),""),
IFERROR(VLOOKUP($G1078,all_tags[technology],1,FALSE),""),
IFERROR(VLOOKUP($H1078,all_tags[technology],1,FALSE),""),
IFERROR(VLOOKUP($I1078,all_tags[technology],1,FALSE),""),
IFERROR(VLOOKUP($J1078,all_tags[technology],1,FALSE),""),
IFERROR(VLOOKUP($K1078,all_tags[technology],1,FALSE),""),
IFERROR(VLOOKUP($L1078,all_tags[technology],1,FALSE),""),
IFERROR(VLOOKUP($M1078,all_tags[technology],1,FALSE),""),
IFERROR(VLOOKUP($N1078,all_tags[technology],1,FALSE),""),
IFERROR(VLOOKUP($O1078,all_tags[technology],1,FALSE),"")
)</f>
        <v/>
      </c>
      <c r="AK1078" s="5" t="str">
        <f>_xlfn.TEXTJOIN("#",TRUE,
IFERROR(VLOOKUP($F1078,all_tags[other],1,FALSE),""),
IFERROR(VLOOKUP($G1078,all_tags[other],1,FALSE),""),
IFERROR(VLOOKUP($H1078,all_tags[other],1,FALSE),""),
IFERROR(VLOOKUP($I1078,all_tags[other],1,FALSE),""),
IFERROR(VLOOKUP($J1078,all_tags[other],1,FALSE),""),
IFERROR(VLOOKUP($K1078,all_tags[other],1,FALSE),""),
IFERROR(VLOOKUP($L1078,all_tags[other],1,FALSE),""),
IFERROR(VLOOKUP($M1078,all_tags[other],1,FALSE),""),
IFERROR(VLOOKUP($N1078,all_tags[other],1,FALSE),""),
IFERROR(VLOOKUP($O1078,all_tags[other],1,FALSE),"")
)</f>
        <v/>
      </c>
      <c r="AL1078" t="str">
        <f t="shared" si="16"/>
        <v>post;data-science;process</v>
      </c>
    </row>
    <row r="1079" spans="1:38" x14ac:dyDescent="0.25">
      <c r="A1079" t="str">
        <f>source_data[[#This Row],[link_id]]</f>
        <v>L02140</v>
      </c>
      <c r="B1079" t="str">
        <f>source_data[[#This Row],[link]]</f>
        <v>https://uclab.fh-potsdam.de/vikus/</v>
      </c>
      <c r="C1079" t="str">
        <f>source_data[[#This Row],[article_title]]</f>
        <v>Visualizing Cultural Collections</v>
      </c>
      <c r="D1079" t="str">
        <f>source_data[[#This Row],[concatenate]]</f>
        <v>interactive;data-viz;animation;art</v>
      </c>
      <c r="E1079">
        <f>source_data[[#This Row],[tag_count]]</f>
        <v>5</v>
      </c>
      <c r="F1079" t="str" cm="1">
        <f t="array" ref="F1079:I1079">_xlfn.TEXTSPLIT(Table5[[#This Row],[concatenate]],";")</f>
        <v>interactive</v>
      </c>
      <c r="G1079" t="str">
        <v>data-viz</v>
      </c>
      <c r="H1079" t="str">
        <v>animation</v>
      </c>
      <c r="I1079" t="str">
        <v>art</v>
      </c>
      <c r="Q1079">
        <f>IF(ISBLANK(F1079),-1,COUNTIF(all_tags[],F1079)-COUNTIF(all_tags[category],F1079))</f>
        <v>1</v>
      </c>
      <c r="R1079">
        <f>IF(ISBLANK(G1079),-1,COUNTIF(all_tags[],G1079)-COUNTIF(all_tags[category],G1079))</f>
        <v>1</v>
      </c>
      <c r="S1079">
        <f>IF(ISBLANK(H1079),-1,COUNTIF(all_tags[],H1079)-COUNTIF(all_tags[category],H1079))</f>
        <v>1</v>
      </c>
      <c r="T1079">
        <f>IF(ISBLANK(I1079),-1,COUNTIF(all_tags[],I1079)-COUNTIF(all_tags[category],I1079))</f>
        <v>1</v>
      </c>
      <c r="U1079">
        <f>IF(ISBLANK(J1079),-1,COUNTIF(all_tags[],J1079)-COUNTIF(all_tags[category],J1079))</f>
        <v>-1</v>
      </c>
      <c r="V1079">
        <f>IF(ISBLANK(K1079),-1,COUNTIF(all_tags[],K1079)-COUNTIF(all_tags[category],K1079))</f>
        <v>-1</v>
      </c>
      <c r="W1079">
        <f>IF(ISBLANK(L1079),-1,COUNTIF(all_tags[],L1079)-COUNTIF(all_tags[category],L1079))</f>
        <v>-1</v>
      </c>
      <c r="X1079">
        <f>IF(ISBLANK(M1079),-1,COUNTIF(all_tags[],M1079)-COUNTIF(all_tags[category],M1079))</f>
        <v>-1</v>
      </c>
      <c r="Y1079">
        <f>IF(ISBLANK(N1079),-1,COUNTIF(all_tags[],N1079)-COUNTIF(all_tags[category],N1079))</f>
        <v>-1</v>
      </c>
      <c r="Z1079">
        <f>IF(ISBLANK(O1079),-1,COUNTIF(all_tags[],O1079)-COUNTIF(all_tags[category],O1079))</f>
        <v>-1</v>
      </c>
      <c r="AB1079" t="str">
        <f>Table5[[#This Row],[link_id]]</f>
        <v>L02140</v>
      </c>
      <c r="AC1079" s="5" t="str">
        <f>_xlfn.TEXTJOIN("#",TRUE,
IFERROR(VLOOKUP($F1079,all_tags[format],1,FALSE),""),
IFERROR(VLOOKUP($G1079,all_tags[format],1,FALSE),""),
IFERROR(VLOOKUP($H1079,all_tags[format],1,FALSE),""),
IFERROR(VLOOKUP($I1079,all_tags[format],1,FALSE),""),
IFERROR(VLOOKUP($J1079,all_tags[format],1,FALSE),""),
IFERROR(VLOOKUP($K1079,all_tags[format],1,FALSE),""),
IFERROR(VLOOKUP($L1079,all_tags[format],1,FALSE),""),
IFERROR(VLOOKUP($M1079,all_tags[format],1,FALSE),""),
IFERROR(VLOOKUP($N1079,all_tags[format],1,FALSE),""),
IFERROR(VLOOKUP($O1079,all_tags[format],1,FALSE),"")
)</f>
        <v>interactive</v>
      </c>
      <c r="AD1079" s="5" t="str">
        <f>_xlfn.TEXTJOIN("#",TRUE,
IFERROR(VLOOKUP($F1079,all_tags[type],1,FALSE),""),
IFERROR(VLOOKUP($G1079,all_tags[type],1,FALSE),""),
IFERROR(VLOOKUP($H1079,all_tags[type],1,FALSE),""),
IFERROR(VLOOKUP($I1079,all_tags[type],1,FALSE),""),
IFERROR(VLOOKUP($J1079,all_tags[type],1,FALSE),""),
IFERROR(VLOOKUP($K1079,all_tags[type],1,FALSE),""),
IFERROR(VLOOKUP($L1079,all_tags[type],1,FALSE),""),
IFERROR(VLOOKUP($M1079,all_tags[type],1,FALSE),""),
IFERROR(VLOOKUP($N1079,all_tags[type],1,FALSE),""),
IFERROR(VLOOKUP($O1079,all_tags[type],1,FALSE),"")
)</f>
        <v/>
      </c>
      <c r="AE1079" s="5" t="str">
        <f>_xlfn.TEXTJOIN("#",TRUE,
IFERROR(VLOOKUP($F1079,all_tags[level],1,FALSE),""),
IFERROR(VLOOKUP($G1079,all_tags[level],1,FALSE),""),
IFERROR(VLOOKUP($H1079,all_tags[level],1,FALSE),""),
IFERROR(VLOOKUP($I1079,all_tags[level],1,FALSE),""),
IFERROR(VLOOKUP($J1079,all_tags[level],1,FALSE),""),
IFERROR(VLOOKUP($K1079,all_tags[level],1,FALSE),""),
IFERROR(VLOOKUP($L1079,all_tags[level],1,FALSE),""),
IFERROR(VLOOKUP($M1079,all_tags[level],1,FALSE),""),
IFERROR(VLOOKUP($N1079,all_tags[level],1,FALSE),""),
IFERROR(VLOOKUP($O1079,all_tags[level],1,FALSE),"")
)</f>
        <v/>
      </c>
      <c r="AF1079" s="5" t="str">
        <f>_xlfn.TEXTJOIN("#",TRUE,
IFERROR(VLOOKUP($F1079,all_tags[style],1,FALSE),""),
IFERROR(VLOOKUP($G1079,all_tags[style],1,FALSE),""),
IFERROR(VLOOKUP($H1079,all_tags[style],1,FALSE),""),
IFERROR(VLOOKUP($I1079,all_tags[style],1,FALSE),""),
IFERROR(VLOOKUP($J1079,all_tags[style],1,FALSE),""),
IFERROR(VLOOKUP($K1079,all_tags[style],1,FALSE),""),
IFERROR(VLOOKUP($L1079,all_tags[style],1,FALSE),""),
IFERROR(VLOOKUP($M1079,all_tags[style],1,FALSE),""),
IFERROR(VLOOKUP($N1079,all_tags[style],1,FALSE),""),
IFERROR(VLOOKUP($O1079,all_tags[style],1,FALSE),"")
)</f>
        <v/>
      </c>
      <c r="AG1079" s="5" t="str">
        <f>_xlfn.TEXTJOIN("#",TRUE,
IFERROR(VLOOKUP($F1079,all_tags[theme],1,FALSE),""),
IFERROR(VLOOKUP($G1079,all_tags[theme],1,FALSE),""),
IFERROR(VLOOKUP($H1079,all_tags[theme],1,FALSE),""),
IFERROR(VLOOKUP($I1079,all_tags[theme],1,FALSE),""),
IFERROR(VLOOKUP($J1079,all_tags[theme],1,FALSE),""),
IFERROR(VLOOKUP($K1079,all_tags[theme],1,FALSE),""),
IFERROR(VLOOKUP($L1079,all_tags[theme],1,FALSE),""),
IFERROR(VLOOKUP($M1079,all_tags[theme],1,FALSE),""),
IFERROR(VLOOKUP($N1079,all_tags[theme],1,FALSE),""),
IFERROR(VLOOKUP($O1079,all_tags[theme],1,FALSE),"")
)</f>
        <v>data-viz</v>
      </c>
      <c r="AH1079" s="5" t="str">
        <f>_xlfn.TEXTJOIN("#",TRUE,
IFERROR(VLOOKUP($F1079,all_tags[topic],1,FALSE),""),
IFERROR(VLOOKUP($G1079,all_tags[topic],1,FALSE),""),
IFERROR(VLOOKUP($H1079,all_tags[topic],1,FALSE),""),
IFERROR(VLOOKUP($I1079,all_tags[topic],1,FALSE),""),
IFERROR(VLOOKUP($J1079,all_tags[topic],1,FALSE),""),
IFERROR(VLOOKUP($K1079,all_tags[topic],1,FALSE),""),
IFERROR(VLOOKUP($L1079,all_tags[topic],1,FALSE),""),
IFERROR(VLOOKUP($M1079,all_tags[topic],1,FALSE),""),
IFERROR(VLOOKUP($N1079,all_tags[topic],1,FALSE),""),
IFERROR(VLOOKUP($O1079,all_tags[topic],1,FALSE),"")
)</f>
        <v/>
      </c>
      <c r="AI1079" s="5" t="str">
        <f>_xlfn.TEXTJOIN("#",TRUE,
IFERROR(VLOOKUP($F1079,all_tags[area],1,FALSE),""),
IFERROR(VLOOKUP($G1079,all_tags[area],1,FALSE),""),
IFERROR(VLOOKUP($H1079,all_tags[area],1,FALSE),""),
IFERROR(VLOOKUP($I1079,all_tags[area],1,FALSE),""),
IFERROR(VLOOKUP($J1079,all_tags[area],1,FALSE),""),
IFERROR(VLOOKUP($K1079,all_tags[area],1,FALSE),""),
IFERROR(VLOOKUP($L1079,all_tags[area],1,FALSE),""),
IFERROR(VLOOKUP($M1079,all_tags[area],1,FALSE),""),
IFERROR(VLOOKUP($N1079,all_tags[area],1,FALSE),""),
IFERROR(VLOOKUP($O1079,all_tags[area],1,FALSE),"")
)</f>
        <v>animation</v>
      </c>
      <c r="AJ1079" s="5" t="str">
        <f>_xlfn.TEXTJOIN("#",TRUE,
IFERROR(VLOOKUP($F1079,all_tags[technology],1,FALSE),""),
IFERROR(VLOOKUP($G1079,all_tags[technology],1,FALSE),""),
IFERROR(VLOOKUP($H1079,all_tags[technology],1,FALSE),""),
IFERROR(VLOOKUP($I1079,all_tags[technology],1,FALSE),""),
IFERROR(VLOOKUP($J1079,all_tags[technology],1,FALSE),""),
IFERROR(VLOOKUP($K1079,all_tags[technology],1,FALSE),""),
IFERROR(VLOOKUP($L1079,all_tags[technology],1,FALSE),""),
IFERROR(VLOOKUP($M1079,all_tags[technology],1,FALSE),""),
IFERROR(VLOOKUP($N1079,all_tags[technology],1,FALSE),""),
IFERROR(VLOOKUP($O1079,all_tags[technology],1,FALSE),"")
)</f>
        <v/>
      </c>
      <c r="AK1079" s="5" t="str">
        <f>_xlfn.TEXTJOIN("#",TRUE,
IFERROR(VLOOKUP($F1079,all_tags[other],1,FALSE),""),
IFERROR(VLOOKUP($G1079,all_tags[other],1,FALSE),""),
IFERROR(VLOOKUP($H1079,all_tags[other],1,FALSE),""),
IFERROR(VLOOKUP($I1079,all_tags[other],1,FALSE),""),
IFERROR(VLOOKUP($J1079,all_tags[other],1,FALSE),""),
IFERROR(VLOOKUP($K1079,all_tags[other],1,FALSE),""),
IFERROR(VLOOKUP($L1079,all_tags[other],1,FALSE),""),
IFERROR(VLOOKUP($M1079,all_tags[other],1,FALSE),""),
IFERROR(VLOOKUP($N1079,all_tags[other],1,FALSE),""),
IFERROR(VLOOKUP($O1079,all_tags[other],1,FALSE),"")
)</f>
        <v>art</v>
      </c>
      <c r="AL1079" t="str">
        <f t="shared" si="16"/>
        <v>interactive;data-viz;animation;art</v>
      </c>
    </row>
    <row r="1080" spans="1:38" x14ac:dyDescent="0.25">
      <c r="A1080" t="str">
        <f>source_data[[#This Row],[link_id]]</f>
        <v>L02141</v>
      </c>
      <c r="B1080" t="str">
        <f>source_data[[#This Row],[link]]</f>
        <v>/blog/2023-08-05-r-and-powerpoint-part-1</v>
      </c>
      <c r="C1080" t="str">
        <f>source_data[[#This Row],[article_title]]</f>
        <v>Create amazing PowerPoint slides using R — Part 1(3) — The basics</v>
      </c>
      <c r="D1080" t="str">
        <f>source_data[[#This Row],[concatenate]]</f>
        <v>post;tutorial;technique;technology;animation;web-scraping;rstats;powerpoint;my-post</v>
      </c>
      <c r="E1080">
        <f>source_data[[#This Row],[tag_count]]</f>
        <v>7</v>
      </c>
      <c r="F1080" t="str" cm="1">
        <f t="array" ref="F1080:N1080">_xlfn.TEXTSPLIT(Table5[[#This Row],[concatenate]],";")</f>
        <v>post</v>
      </c>
      <c r="G1080" t="str">
        <v>tutorial</v>
      </c>
      <c r="H1080" t="str">
        <v>technique</v>
      </c>
      <c r="I1080" t="str">
        <v>technology</v>
      </c>
      <c r="J1080" t="str">
        <v>animation</v>
      </c>
      <c r="K1080" t="str">
        <v>web-scraping</v>
      </c>
      <c r="L1080" t="str">
        <v>rstats</v>
      </c>
      <c r="M1080" t="str">
        <v>powerpoint</v>
      </c>
      <c r="N1080" t="str">
        <v>my-post</v>
      </c>
      <c r="Q1080">
        <f>IF(ISBLANK(F1080),-1,COUNTIF(all_tags[],F1080)-COUNTIF(all_tags[category],F1080))</f>
        <v>1</v>
      </c>
      <c r="R1080">
        <f>IF(ISBLANK(G1080),-1,COUNTIF(all_tags[],G1080)-COUNTIF(all_tags[category],G1080))</f>
        <v>1</v>
      </c>
      <c r="S1080">
        <f>IF(ISBLANK(H1080),-1,COUNTIF(all_tags[],H1080)-COUNTIF(all_tags[category],H1080))</f>
        <v>1</v>
      </c>
      <c r="T1080">
        <f>IF(ISBLANK(I1080),-1,COUNTIF(all_tags[],I1080)-COUNTIF(all_tags[category],I1080))</f>
        <v>1</v>
      </c>
      <c r="U1080">
        <f>IF(ISBLANK(J1080),-1,COUNTIF(all_tags[],J1080)-COUNTIF(all_tags[category],J1080))</f>
        <v>1</v>
      </c>
      <c r="V1080">
        <f>IF(ISBLANK(K1080),-1,COUNTIF(all_tags[],K1080)-COUNTIF(all_tags[category],K1080))</f>
        <v>1</v>
      </c>
      <c r="W1080">
        <f>IF(ISBLANK(L1080),-1,COUNTIF(all_tags[],L1080)-COUNTIF(all_tags[category],L1080))</f>
        <v>1</v>
      </c>
      <c r="X1080">
        <f>IF(ISBLANK(M1080),-1,COUNTIF(all_tags[],M1080)-COUNTIF(all_tags[category],M1080))</f>
        <v>1</v>
      </c>
      <c r="Y1080">
        <f>IF(ISBLANK(N1080),-1,COUNTIF(all_tags[],N1080)-COUNTIF(all_tags[category],N1080))</f>
        <v>1</v>
      </c>
      <c r="Z1080">
        <f>IF(ISBLANK(O1080),-1,COUNTIF(all_tags[],O1080)-COUNTIF(all_tags[category],O1080))</f>
        <v>-1</v>
      </c>
      <c r="AB1080" t="str">
        <f>Table5[[#This Row],[link_id]]</f>
        <v>L02141</v>
      </c>
      <c r="AC1080" s="5" t="str">
        <f>_xlfn.TEXTJOIN("#",TRUE,
IFERROR(VLOOKUP($F1080,all_tags[format],1,FALSE),""),
IFERROR(VLOOKUP($G1080,all_tags[format],1,FALSE),""),
IFERROR(VLOOKUP($H1080,all_tags[format],1,FALSE),""),
IFERROR(VLOOKUP($I1080,all_tags[format],1,FALSE),""),
IFERROR(VLOOKUP($J1080,all_tags[format],1,FALSE),""),
IFERROR(VLOOKUP($K1080,all_tags[format],1,FALSE),""),
IFERROR(VLOOKUP($L1080,all_tags[format],1,FALSE),""),
IFERROR(VLOOKUP($M1080,all_tags[format],1,FALSE),""),
IFERROR(VLOOKUP($N1080,all_tags[format],1,FALSE),""),
IFERROR(VLOOKUP($O1080,all_tags[format],1,FALSE),"")
)</f>
        <v>post</v>
      </c>
      <c r="AD1080" s="5" t="str">
        <f>_xlfn.TEXTJOIN("#",TRUE,
IFERROR(VLOOKUP($F1080,all_tags[type],1,FALSE),""),
IFERROR(VLOOKUP($G1080,all_tags[type],1,FALSE),""),
IFERROR(VLOOKUP($H1080,all_tags[type],1,FALSE),""),
IFERROR(VLOOKUP($I1080,all_tags[type],1,FALSE),""),
IFERROR(VLOOKUP($J1080,all_tags[type],1,FALSE),""),
IFERROR(VLOOKUP($K1080,all_tags[type],1,FALSE),""),
IFERROR(VLOOKUP($L1080,all_tags[type],1,FALSE),""),
IFERROR(VLOOKUP($M1080,all_tags[type],1,FALSE),""),
IFERROR(VLOOKUP($N1080,all_tags[type],1,FALSE),""),
IFERROR(VLOOKUP($O1080,all_tags[type],1,FALSE),"")
)</f>
        <v>tutorial</v>
      </c>
      <c r="AE1080" s="5" t="str">
        <f>_xlfn.TEXTJOIN("#",TRUE,
IFERROR(VLOOKUP($F1080,all_tags[level],1,FALSE),""),
IFERROR(VLOOKUP($G1080,all_tags[level],1,FALSE),""),
IFERROR(VLOOKUP($H1080,all_tags[level],1,FALSE),""),
IFERROR(VLOOKUP($I1080,all_tags[level],1,FALSE),""),
IFERROR(VLOOKUP($J1080,all_tags[level],1,FALSE),""),
IFERROR(VLOOKUP($K1080,all_tags[level],1,FALSE),""),
IFERROR(VLOOKUP($L1080,all_tags[level],1,FALSE),""),
IFERROR(VLOOKUP($M1080,all_tags[level],1,FALSE),""),
IFERROR(VLOOKUP($N1080,all_tags[level],1,FALSE),""),
IFERROR(VLOOKUP($O1080,all_tags[level],1,FALSE),"")
)</f>
        <v/>
      </c>
      <c r="AF1080" s="5" t="str">
        <f>_xlfn.TEXTJOIN("#",TRUE,
IFERROR(VLOOKUP($F1080,all_tags[style],1,FALSE),""),
IFERROR(VLOOKUP($G1080,all_tags[style],1,FALSE),""),
IFERROR(VLOOKUP($H1080,all_tags[style],1,FALSE),""),
IFERROR(VLOOKUP($I1080,all_tags[style],1,FALSE),""),
IFERROR(VLOOKUP($J1080,all_tags[style],1,FALSE),""),
IFERROR(VLOOKUP($K1080,all_tags[style],1,FALSE),""),
IFERROR(VLOOKUP($L1080,all_tags[style],1,FALSE),""),
IFERROR(VLOOKUP($M1080,all_tags[style],1,FALSE),""),
IFERROR(VLOOKUP($N1080,all_tags[style],1,FALSE),""),
IFERROR(VLOOKUP($O1080,all_tags[style],1,FALSE),"")
)</f>
        <v/>
      </c>
      <c r="AG1080" s="5" t="str">
        <f>_xlfn.TEXTJOIN("#",TRUE,
IFERROR(VLOOKUP($F1080,all_tags[theme],1,FALSE),""),
IFERROR(VLOOKUP($G1080,all_tags[theme],1,FALSE),""),
IFERROR(VLOOKUP($H1080,all_tags[theme],1,FALSE),""),
IFERROR(VLOOKUP($I1080,all_tags[theme],1,FALSE),""),
IFERROR(VLOOKUP($J1080,all_tags[theme],1,FALSE),""),
IFERROR(VLOOKUP($K1080,all_tags[theme],1,FALSE),""),
IFERROR(VLOOKUP($L1080,all_tags[theme],1,FALSE),""),
IFERROR(VLOOKUP($M1080,all_tags[theme],1,FALSE),""),
IFERROR(VLOOKUP($N1080,all_tags[theme],1,FALSE),""),
IFERROR(VLOOKUP($O1080,all_tags[theme],1,FALSE),"")
)</f>
        <v/>
      </c>
      <c r="AH1080" s="5" t="str">
        <f>_xlfn.TEXTJOIN("#",TRUE,
IFERROR(VLOOKUP($F1080,all_tags[topic],1,FALSE),""),
IFERROR(VLOOKUP($G1080,all_tags[topic],1,FALSE),""),
IFERROR(VLOOKUP($H1080,all_tags[topic],1,FALSE),""),
IFERROR(VLOOKUP($I1080,all_tags[topic],1,FALSE),""),
IFERROR(VLOOKUP($J1080,all_tags[topic],1,FALSE),""),
IFERROR(VLOOKUP($K1080,all_tags[topic],1,FALSE),""),
IFERROR(VLOOKUP($L1080,all_tags[topic],1,FALSE),""),
IFERROR(VLOOKUP($M1080,all_tags[topic],1,FALSE),""),
IFERROR(VLOOKUP($N1080,all_tags[topic],1,FALSE),""),
IFERROR(VLOOKUP($O1080,all_tags[topic],1,FALSE),"")
)</f>
        <v>technique#technology</v>
      </c>
      <c r="AI1080" s="5" t="str">
        <f>_xlfn.TEXTJOIN("#",TRUE,
IFERROR(VLOOKUP($F1080,all_tags[area],1,FALSE),""),
IFERROR(VLOOKUP($G1080,all_tags[area],1,FALSE),""),
IFERROR(VLOOKUP($H1080,all_tags[area],1,FALSE),""),
IFERROR(VLOOKUP($I1080,all_tags[area],1,FALSE),""),
IFERROR(VLOOKUP($J1080,all_tags[area],1,FALSE),""),
IFERROR(VLOOKUP($K1080,all_tags[area],1,FALSE),""),
IFERROR(VLOOKUP($L1080,all_tags[area],1,FALSE),""),
IFERROR(VLOOKUP($M1080,all_tags[area],1,FALSE),""),
IFERROR(VLOOKUP($N1080,all_tags[area],1,FALSE),""),
IFERROR(VLOOKUP($O1080,all_tags[area],1,FALSE),"")
)</f>
        <v>animation#web-scraping</v>
      </c>
      <c r="AJ1080" s="5" t="str">
        <f>_xlfn.TEXTJOIN("#",TRUE,
IFERROR(VLOOKUP($F1080,all_tags[technology],1,FALSE),""),
IFERROR(VLOOKUP($G1080,all_tags[technology],1,FALSE),""),
IFERROR(VLOOKUP($H1080,all_tags[technology],1,FALSE),""),
IFERROR(VLOOKUP($I1080,all_tags[technology],1,FALSE),""),
IFERROR(VLOOKUP($J1080,all_tags[technology],1,FALSE),""),
IFERROR(VLOOKUP($K1080,all_tags[technology],1,FALSE),""),
IFERROR(VLOOKUP($L1080,all_tags[technology],1,FALSE),""),
IFERROR(VLOOKUP($M1080,all_tags[technology],1,FALSE),""),
IFERROR(VLOOKUP($N1080,all_tags[technology],1,FALSE),""),
IFERROR(VLOOKUP($O1080,all_tags[technology],1,FALSE),"")
)</f>
        <v>rstats#powerpoint</v>
      </c>
      <c r="AK1080" s="5" t="str">
        <f>_xlfn.TEXTJOIN("#",TRUE,
IFERROR(VLOOKUP($F1080,all_tags[other],1,FALSE),""),
IFERROR(VLOOKUP($G1080,all_tags[other],1,FALSE),""),
IFERROR(VLOOKUP($H1080,all_tags[other],1,FALSE),""),
IFERROR(VLOOKUP($I1080,all_tags[other],1,FALSE),""),
IFERROR(VLOOKUP($J1080,all_tags[other],1,FALSE),""),
IFERROR(VLOOKUP($K1080,all_tags[other],1,FALSE),""),
IFERROR(VLOOKUP($L1080,all_tags[other],1,FALSE),""),
IFERROR(VLOOKUP($M1080,all_tags[other],1,FALSE),""),
IFERROR(VLOOKUP($N1080,all_tags[other],1,FALSE),""),
IFERROR(VLOOKUP($O1080,all_tags[other],1,FALSE),"")
)</f>
        <v>my-post</v>
      </c>
      <c r="AL1080" t="str">
        <f t="shared" si="16"/>
        <v>post;tutorial;technique;technology;animation;web-scraping;rstats;powerpoint;my-post</v>
      </c>
    </row>
    <row r="1081" spans="1:38" x14ac:dyDescent="0.25">
      <c r="A1081" t="str">
        <f>source_data[[#This Row],[link_id]]</f>
        <v>L02142</v>
      </c>
      <c r="B1081" t="str">
        <f>source_data[[#This Row],[link]]</f>
        <v>https://datafloq.com/</v>
      </c>
      <c r="C1081" t="str">
        <f>source_data[[#This Row],[article_title]]</f>
        <v>Data and technology insights</v>
      </c>
      <c r="D1081" t="str">
        <f>source_data[[#This Row],[concatenate]]</f>
        <v>site;article;news;opinion;big-data;ai</v>
      </c>
      <c r="E1081">
        <f>source_data[[#This Row],[tag_count]]</f>
        <v>4</v>
      </c>
      <c r="F1081" t="str" cm="1">
        <f t="array" ref="F1081:K1081">_xlfn.TEXTSPLIT(Table5[[#This Row],[concatenate]],";")</f>
        <v>site</v>
      </c>
      <c r="G1081" t="str">
        <v>article</v>
      </c>
      <c r="H1081" t="str">
        <v>news</v>
      </c>
      <c r="I1081" t="str">
        <v>opinion</v>
      </c>
      <c r="J1081" t="str">
        <v>big-data</v>
      </c>
      <c r="K1081" t="str">
        <v>ai</v>
      </c>
      <c r="Q1081">
        <f>IF(ISBLANK(F1081),-1,COUNTIF(all_tags[],F1081)-COUNTIF(all_tags[category],F1081))</f>
        <v>1</v>
      </c>
      <c r="R1081">
        <f>IF(ISBLANK(G1081),-1,COUNTIF(all_tags[],G1081)-COUNTIF(all_tags[category],G1081))</f>
        <v>1</v>
      </c>
      <c r="S1081">
        <f>IF(ISBLANK(H1081),-1,COUNTIF(all_tags[],H1081)-COUNTIF(all_tags[category],H1081))</f>
        <v>1</v>
      </c>
      <c r="T1081">
        <f>IF(ISBLANK(I1081),-1,COUNTIF(all_tags[],I1081)-COUNTIF(all_tags[category],I1081))</f>
        <v>1</v>
      </c>
      <c r="U1081">
        <f>IF(ISBLANK(J1081),-1,COUNTIF(all_tags[],J1081)-COUNTIF(all_tags[category],J1081))</f>
        <v>1</v>
      </c>
      <c r="V1081">
        <f>IF(ISBLANK(K1081),-1,COUNTIF(all_tags[],K1081)-COUNTIF(all_tags[category],K1081))</f>
        <v>1</v>
      </c>
      <c r="W1081">
        <f>IF(ISBLANK(L1081),-1,COUNTIF(all_tags[],L1081)-COUNTIF(all_tags[category],L1081))</f>
        <v>-1</v>
      </c>
      <c r="X1081">
        <f>IF(ISBLANK(M1081),-1,COUNTIF(all_tags[],M1081)-COUNTIF(all_tags[category],M1081))</f>
        <v>-1</v>
      </c>
      <c r="Y1081">
        <f>IF(ISBLANK(N1081),-1,COUNTIF(all_tags[],N1081)-COUNTIF(all_tags[category],N1081))</f>
        <v>-1</v>
      </c>
      <c r="Z1081">
        <f>IF(ISBLANK(O1081),-1,COUNTIF(all_tags[],O1081)-COUNTIF(all_tags[category],O1081))</f>
        <v>-1</v>
      </c>
      <c r="AB1081" t="str">
        <f>Table5[[#This Row],[link_id]]</f>
        <v>L02142</v>
      </c>
      <c r="AC1081" s="5" t="str">
        <f>_xlfn.TEXTJOIN("#",TRUE,
IFERROR(VLOOKUP($F1081,all_tags[format],1,FALSE),""),
IFERROR(VLOOKUP($G1081,all_tags[format],1,FALSE),""),
IFERROR(VLOOKUP($H1081,all_tags[format],1,FALSE),""),
IFERROR(VLOOKUP($I1081,all_tags[format],1,FALSE),""),
IFERROR(VLOOKUP($J1081,all_tags[format],1,FALSE),""),
IFERROR(VLOOKUP($K1081,all_tags[format],1,FALSE),""),
IFERROR(VLOOKUP($L1081,all_tags[format],1,FALSE),""),
IFERROR(VLOOKUP($M1081,all_tags[format],1,FALSE),""),
IFERROR(VLOOKUP($N1081,all_tags[format],1,FALSE),""),
IFERROR(VLOOKUP($O1081,all_tags[format],1,FALSE),"")
)</f>
        <v>site#article</v>
      </c>
      <c r="AD1081" s="5" t="str">
        <f>_xlfn.TEXTJOIN("#",TRUE,
IFERROR(VLOOKUP($F1081,all_tags[type],1,FALSE),""),
IFERROR(VLOOKUP($G1081,all_tags[type],1,FALSE),""),
IFERROR(VLOOKUP($H1081,all_tags[type],1,FALSE),""),
IFERROR(VLOOKUP($I1081,all_tags[type],1,FALSE),""),
IFERROR(VLOOKUP($J1081,all_tags[type],1,FALSE),""),
IFERROR(VLOOKUP($K1081,all_tags[type],1,FALSE),""),
IFERROR(VLOOKUP($L1081,all_tags[type],1,FALSE),""),
IFERROR(VLOOKUP($M1081,all_tags[type],1,FALSE),""),
IFERROR(VLOOKUP($N1081,all_tags[type],1,FALSE),""),
IFERROR(VLOOKUP($O1081,all_tags[type],1,FALSE),"")
)</f>
        <v>news#opinion</v>
      </c>
      <c r="AE1081" s="5" t="str">
        <f>_xlfn.TEXTJOIN("#",TRUE,
IFERROR(VLOOKUP($F1081,all_tags[level],1,FALSE),""),
IFERROR(VLOOKUP($G1081,all_tags[level],1,FALSE),""),
IFERROR(VLOOKUP($H1081,all_tags[level],1,FALSE),""),
IFERROR(VLOOKUP($I1081,all_tags[level],1,FALSE),""),
IFERROR(VLOOKUP($J1081,all_tags[level],1,FALSE),""),
IFERROR(VLOOKUP($K1081,all_tags[level],1,FALSE),""),
IFERROR(VLOOKUP($L1081,all_tags[level],1,FALSE),""),
IFERROR(VLOOKUP($M1081,all_tags[level],1,FALSE),""),
IFERROR(VLOOKUP($N1081,all_tags[level],1,FALSE),""),
IFERROR(VLOOKUP($O1081,all_tags[level],1,FALSE),"")
)</f>
        <v/>
      </c>
      <c r="AF1081" s="5" t="str">
        <f>_xlfn.TEXTJOIN("#",TRUE,
IFERROR(VLOOKUP($F1081,all_tags[style],1,FALSE),""),
IFERROR(VLOOKUP($G1081,all_tags[style],1,FALSE),""),
IFERROR(VLOOKUP($H1081,all_tags[style],1,FALSE),""),
IFERROR(VLOOKUP($I1081,all_tags[style],1,FALSE),""),
IFERROR(VLOOKUP($J1081,all_tags[style],1,FALSE),""),
IFERROR(VLOOKUP($K1081,all_tags[style],1,FALSE),""),
IFERROR(VLOOKUP($L1081,all_tags[style],1,FALSE),""),
IFERROR(VLOOKUP($M1081,all_tags[style],1,FALSE),""),
IFERROR(VLOOKUP($N1081,all_tags[style],1,FALSE),""),
IFERROR(VLOOKUP($O1081,all_tags[style],1,FALSE),"")
)</f>
        <v/>
      </c>
      <c r="AG1081" s="5" t="str">
        <f>_xlfn.TEXTJOIN("#",TRUE,
IFERROR(VLOOKUP($F1081,all_tags[theme],1,FALSE),""),
IFERROR(VLOOKUP($G1081,all_tags[theme],1,FALSE),""),
IFERROR(VLOOKUP($H1081,all_tags[theme],1,FALSE),""),
IFERROR(VLOOKUP($I1081,all_tags[theme],1,FALSE),""),
IFERROR(VLOOKUP($J1081,all_tags[theme],1,FALSE),""),
IFERROR(VLOOKUP($K1081,all_tags[theme],1,FALSE),""),
IFERROR(VLOOKUP($L1081,all_tags[theme],1,FALSE),""),
IFERROR(VLOOKUP($M1081,all_tags[theme],1,FALSE),""),
IFERROR(VLOOKUP($N1081,all_tags[theme],1,FALSE),""),
IFERROR(VLOOKUP($O1081,all_tags[theme],1,FALSE),"")
)</f>
        <v/>
      </c>
      <c r="AH1081" s="5" t="str">
        <f>_xlfn.TEXTJOIN("#",TRUE,
IFERROR(VLOOKUP($F1081,all_tags[topic],1,FALSE),""),
IFERROR(VLOOKUP($G1081,all_tags[topic],1,FALSE),""),
IFERROR(VLOOKUP($H1081,all_tags[topic],1,FALSE),""),
IFERROR(VLOOKUP($I1081,all_tags[topic],1,FALSE),""),
IFERROR(VLOOKUP($J1081,all_tags[topic],1,FALSE),""),
IFERROR(VLOOKUP($K1081,all_tags[topic],1,FALSE),""),
IFERROR(VLOOKUP($L1081,all_tags[topic],1,FALSE),""),
IFERROR(VLOOKUP($M1081,all_tags[topic],1,FALSE),""),
IFERROR(VLOOKUP($N1081,all_tags[topic],1,FALSE),""),
IFERROR(VLOOKUP($O1081,all_tags[topic],1,FALSE),"")
)</f>
        <v/>
      </c>
      <c r="AI1081" s="5" t="str">
        <f>_xlfn.TEXTJOIN("#",TRUE,
IFERROR(VLOOKUP($F1081,all_tags[area],1,FALSE),""),
IFERROR(VLOOKUP($G1081,all_tags[area],1,FALSE),""),
IFERROR(VLOOKUP($H1081,all_tags[area],1,FALSE),""),
IFERROR(VLOOKUP($I1081,all_tags[area],1,FALSE),""),
IFERROR(VLOOKUP($J1081,all_tags[area],1,FALSE),""),
IFERROR(VLOOKUP($K1081,all_tags[area],1,FALSE),""),
IFERROR(VLOOKUP($L1081,all_tags[area],1,FALSE),""),
IFERROR(VLOOKUP($M1081,all_tags[area],1,FALSE),""),
IFERROR(VLOOKUP($N1081,all_tags[area],1,FALSE),""),
IFERROR(VLOOKUP($O1081,all_tags[area],1,FALSE),"")
)</f>
        <v>big-data#ai</v>
      </c>
      <c r="AJ1081" s="5" t="str">
        <f>_xlfn.TEXTJOIN("#",TRUE,
IFERROR(VLOOKUP($F1081,all_tags[technology],1,FALSE),""),
IFERROR(VLOOKUP($G1081,all_tags[technology],1,FALSE),""),
IFERROR(VLOOKUP($H1081,all_tags[technology],1,FALSE),""),
IFERROR(VLOOKUP($I1081,all_tags[technology],1,FALSE),""),
IFERROR(VLOOKUP($J1081,all_tags[technology],1,FALSE),""),
IFERROR(VLOOKUP($K1081,all_tags[technology],1,FALSE),""),
IFERROR(VLOOKUP($L1081,all_tags[technology],1,FALSE),""),
IFERROR(VLOOKUP($M1081,all_tags[technology],1,FALSE),""),
IFERROR(VLOOKUP($N1081,all_tags[technology],1,FALSE),""),
IFERROR(VLOOKUP($O1081,all_tags[technology],1,FALSE),"")
)</f>
        <v/>
      </c>
      <c r="AK1081" s="5" t="str">
        <f>_xlfn.TEXTJOIN("#",TRUE,
IFERROR(VLOOKUP($F1081,all_tags[other],1,FALSE),""),
IFERROR(VLOOKUP($G1081,all_tags[other],1,FALSE),""),
IFERROR(VLOOKUP($H1081,all_tags[other],1,FALSE),""),
IFERROR(VLOOKUP($I1081,all_tags[other],1,FALSE),""),
IFERROR(VLOOKUP($J1081,all_tags[other],1,FALSE),""),
IFERROR(VLOOKUP($K1081,all_tags[other],1,FALSE),""),
IFERROR(VLOOKUP($L1081,all_tags[other],1,FALSE),""),
IFERROR(VLOOKUP($M1081,all_tags[other],1,FALSE),""),
IFERROR(VLOOKUP($N1081,all_tags[other],1,FALSE),""),
IFERROR(VLOOKUP($O1081,all_tags[other],1,FALSE),"")
)</f>
        <v/>
      </c>
      <c r="AL1081" t="str">
        <f t="shared" si="16"/>
        <v>site;article;news;opinion;big-data;ai</v>
      </c>
    </row>
    <row r="1082" spans="1:38" ht="30" x14ac:dyDescent="0.25">
      <c r="A1082" t="str">
        <f>source_data[[#This Row],[link_id]]</f>
        <v>L02143</v>
      </c>
      <c r="B1082" t="str">
        <f>source_data[[#This Row],[link]]</f>
        <v>https://blog.revolutionanalytics.com/</v>
      </c>
      <c r="C1082" t="str">
        <f>source_data[[#This Row],[article_title]]</f>
        <v>Revolutions</v>
      </c>
      <c r="D1082" t="str">
        <f>source_data[[#This Row],[concatenate]]</f>
        <v>blog;data-science;data-viz;technology;ml;ai;rstats;python</v>
      </c>
      <c r="E1082">
        <f>source_data[[#This Row],[tag_count]]</f>
        <v>5</v>
      </c>
      <c r="F1082" t="str" cm="1">
        <f t="array" ref="F1082:M1082">_xlfn.TEXTSPLIT(Table5[[#This Row],[concatenate]],";")</f>
        <v>blog</v>
      </c>
      <c r="G1082" t="str">
        <v>data-science</v>
      </c>
      <c r="H1082" t="str">
        <v>data-viz</v>
      </c>
      <c r="I1082" t="str">
        <v>technology</v>
      </c>
      <c r="J1082" t="str">
        <v>ml</v>
      </c>
      <c r="K1082" t="str">
        <v>ai</v>
      </c>
      <c r="L1082" t="str">
        <v>rstats</v>
      </c>
      <c r="M1082" t="str">
        <v>python</v>
      </c>
      <c r="Q1082">
        <f>IF(ISBLANK(F1082),-1,COUNTIF(all_tags[],F1082)-COUNTIF(all_tags[category],F1082))</f>
        <v>1</v>
      </c>
      <c r="R1082">
        <f>IF(ISBLANK(G1082),-1,COUNTIF(all_tags[],G1082)-COUNTIF(all_tags[category],G1082))</f>
        <v>1</v>
      </c>
      <c r="S1082">
        <f>IF(ISBLANK(H1082),-1,COUNTIF(all_tags[],H1082)-COUNTIF(all_tags[category],H1082))</f>
        <v>1</v>
      </c>
      <c r="T1082">
        <f>IF(ISBLANK(I1082),-1,COUNTIF(all_tags[],I1082)-COUNTIF(all_tags[category],I1082))</f>
        <v>1</v>
      </c>
      <c r="U1082">
        <f>IF(ISBLANK(J1082),-1,COUNTIF(all_tags[],J1082)-COUNTIF(all_tags[category],J1082))</f>
        <v>1</v>
      </c>
      <c r="V1082">
        <f>IF(ISBLANK(K1082),-1,COUNTIF(all_tags[],K1082)-COUNTIF(all_tags[category],K1082))</f>
        <v>1</v>
      </c>
      <c r="W1082">
        <f>IF(ISBLANK(L1082),-1,COUNTIF(all_tags[],L1082)-COUNTIF(all_tags[category],L1082))</f>
        <v>1</v>
      </c>
      <c r="X1082">
        <f>IF(ISBLANK(M1082),-1,COUNTIF(all_tags[],M1082)-COUNTIF(all_tags[category],M1082))</f>
        <v>1</v>
      </c>
      <c r="Y1082">
        <f>IF(ISBLANK(N1082),-1,COUNTIF(all_tags[],N1082)-COUNTIF(all_tags[category],N1082))</f>
        <v>-1</v>
      </c>
      <c r="Z1082">
        <f>IF(ISBLANK(O1082),-1,COUNTIF(all_tags[],O1082)-COUNTIF(all_tags[category],O1082))</f>
        <v>-1</v>
      </c>
      <c r="AB1082" t="str">
        <f>Table5[[#This Row],[link_id]]</f>
        <v>L02143</v>
      </c>
      <c r="AC1082" s="5" t="str">
        <f>_xlfn.TEXTJOIN("#",TRUE,
IFERROR(VLOOKUP($F1082,all_tags[format],1,FALSE),""),
IFERROR(VLOOKUP($G1082,all_tags[format],1,FALSE),""),
IFERROR(VLOOKUP($H1082,all_tags[format],1,FALSE),""),
IFERROR(VLOOKUP($I1082,all_tags[format],1,FALSE),""),
IFERROR(VLOOKUP($J1082,all_tags[format],1,FALSE),""),
IFERROR(VLOOKUP($K1082,all_tags[format],1,FALSE),""),
IFERROR(VLOOKUP($L1082,all_tags[format],1,FALSE),""),
IFERROR(VLOOKUP($M1082,all_tags[format],1,FALSE),""),
IFERROR(VLOOKUP($N1082,all_tags[format],1,FALSE),""),
IFERROR(VLOOKUP($O1082,all_tags[format],1,FALSE),"")
)</f>
        <v>blog</v>
      </c>
      <c r="AD1082" s="5" t="str">
        <f>_xlfn.TEXTJOIN("#",TRUE,
IFERROR(VLOOKUP($F1082,all_tags[type],1,FALSE),""),
IFERROR(VLOOKUP($G1082,all_tags[type],1,FALSE),""),
IFERROR(VLOOKUP($H1082,all_tags[type],1,FALSE),""),
IFERROR(VLOOKUP($I1082,all_tags[type],1,FALSE),""),
IFERROR(VLOOKUP($J1082,all_tags[type],1,FALSE),""),
IFERROR(VLOOKUP($K1082,all_tags[type],1,FALSE),""),
IFERROR(VLOOKUP($L1082,all_tags[type],1,FALSE),""),
IFERROR(VLOOKUP($M1082,all_tags[type],1,FALSE),""),
IFERROR(VLOOKUP($N1082,all_tags[type],1,FALSE),""),
IFERROR(VLOOKUP($O1082,all_tags[type],1,FALSE),"")
)</f>
        <v/>
      </c>
      <c r="AE1082" s="5" t="str">
        <f>_xlfn.TEXTJOIN("#",TRUE,
IFERROR(VLOOKUP($F1082,all_tags[level],1,FALSE),""),
IFERROR(VLOOKUP($G1082,all_tags[level],1,FALSE),""),
IFERROR(VLOOKUP($H1082,all_tags[level],1,FALSE),""),
IFERROR(VLOOKUP($I1082,all_tags[level],1,FALSE),""),
IFERROR(VLOOKUP($J1082,all_tags[level],1,FALSE),""),
IFERROR(VLOOKUP($K1082,all_tags[level],1,FALSE),""),
IFERROR(VLOOKUP($L1082,all_tags[level],1,FALSE),""),
IFERROR(VLOOKUP($M1082,all_tags[level],1,FALSE),""),
IFERROR(VLOOKUP($N1082,all_tags[level],1,FALSE),""),
IFERROR(VLOOKUP($O1082,all_tags[level],1,FALSE),"")
)</f>
        <v/>
      </c>
      <c r="AF1082" s="5" t="str">
        <f>_xlfn.TEXTJOIN("#",TRUE,
IFERROR(VLOOKUP($F1082,all_tags[style],1,FALSE),""),
IFERROR(VLOOKUP($G1082,all_tags[style],1,FALSE),""),
IFERROR(VLOOKUP($H1082,all_tags[style],1,FALSE),""),
IFERROR(VLOOKUP($I1082,all_tags[style],1,FALSE),""),
IFERROR(VLOOKUP($J1082,all_tags[style],1,FALSE),""),
IFERROR(VLOOKUP($K1082,all_tags[style],1,FALSE),""),
IFERROR(VLOOKUP($L1082,all_tags[style],1,FALSE),""),
IFERROR(VLOOKUP($M1082,all_tags[style],1,FALSE),""),
IFERROR(VLOOKUP($N1082,all_tags[style],1,FALSE),""),
IFERROR(VLOOKUP($O1082,all_tags[style],1,FALSE),"")
)</f>
        <v/>
      </c>
      <c r="AG1082" s="5" t="str">
        <f>_xlfn.TEXTJOIN("#",TRUE,
IFERROR(VLOOKUP($F1082,all_tags[theme],1,FALSE),""),
IFERROR(VLOOKUP($G1082,all_tags[theme],1,FALSE),""),
IFERROR(VLOOKUP($H1082,all_tags[theme],1,FALSE),""),
IFERROR(VLOOKUP($I1082,all_tags[theme],1,FALSE),""),
IFERROR(VLOOKUP($J1082,all_tags[theme],1,FALSE),""),
IFERROR(VLOOKUP($K1082,all_tags[theme],1,FALSE),""),
IFERROR(VLOOKUP($L1082,all_tags[theme],1,FALSE),""),
IFERROR(VLOOKUP($M1082,all_tags[theme],1,FALSE),""),
IFERROR(VLOOKUP($N1082,all_tags[theme],1,FALSE),""),
IFERROR(VLOOKUP($O1082,all_tags[theme],1,FALSE),"")
)</f>
        <v>data-science#data-viz</v>
      </c>
      <c r="AH1082" s="5" t="str">
        <f>_xlfn.TEXTJOIN("#",TRUE,
IFERROR(VLOOKUP($F1082,all_tags[topic],1,FALSE),""),
IFERROR(VLOOKUP($G1082,all_tags[topic],1,FALSE),""),
IFERROR(VLOOKUP($H1082,all_tags[topic],1,FALSE),""),
IFERROR(VLOOKUP($I1082,all_tags[topic],1,FALSE),""),
IFERROR(VLOOKUP($J1082,all_tags[topic],1,FALSE),""),
IFERROR(VLOOKUP($K1082,all_tags[topic],1,FALSE),""),
IFERROR(VLOOKUP($L1082,all_tags[topic],1,FALSE),""),
IFERROR(VLOOKUP($M1082,all_tags[topic],1,FALSE),""),
IFERROR(VLOOKUP($N1082,all_tags[topic],1,FALSE),""),
IFERROR(VLOOKUP($O1082,all_tags[topic],1,FALSE),"")
)</f>
        <v>technology</v>
      </c>
      <c r="AI1082" s="5" t="str">
        <f>_xlfn.TEXTJOIN("#",TRUE,
IFERROR(VLOOKUP($F1082,all_tags[area],1,FALSE),""),
IFERROR(VLOOKUP($G1082,all_tags[area],1,FALSE),""),
IFERROR(VLOOKUP($H1082,all_tags[area],1,FALSE),""),
IFERROR(VLOOKUP($I1082,all_tags[area],1,FALSE),""),
IFERROR(VLOOKUP($J1082,all_tags[area],1,FALSE),""),
IFERROR(VLOOKUP($K1082,all_tags[area],1,FALSE),""),
IFERROR(VLOOKUP($L1082,all_tags[area],1,FALSE),""),
IFERROR(VLOOKUP($M1082,all_tags[area],1,FALSE),""),
IFERROR(VLOOKUP($N1082,all_tags[area],1,FALSE),""),
IFERROR(VLOOKUP($O1082,all_tags[area],1,FALSE),"")
)</f>
        <v>ml#ai</v>
      </c>
      <c r="AJ1082" s="5" t="str">
        <f>_xlfn.TEXTJOIN("#",TRUE,
IFERROR(VLOOKUP($F1082,all_tags[technology],1,FALSE),""),
IFERROR(VLOOKUP($G1082,all_tags[technology],1,FALSE),""),
IFERROR(VLOOKUP($H1082,all_tags[technology],1,FALSE),""),
IFERROR(VLOOKUP($I1082,all_tags[technology],1,FALSE),""),
IFERROR(VLOOKUP($J1082,all_tags[technology],1,FALSE),""),
IFERROR(VLOOKUP($K1082,all_tags[technology],1,FALSE),""),
IFERROR(VLOOKUP($L1082,all_tags[technology],1,FALSE),""),
IFERROR(VLOOKUP($M1082,all_tags[technology],1,FALSE),""),
IFERROR(VLOOKUP($N1082,all_tags[technology],1,FALSE),""),
IFERROR(VLOOKUP($O1082,all_tags[technology],1,FALSE),"")
)</f>
        <v>rstats#python</v>
      </c>
      <c r="AK1082" s="5" t="str">
        <f>_xlfn.TEXTJOIN("#",TRUE,
IFERROR(VLOOKUP($F1082,all_tags[other],1,FALSE),""),
IFERROR(VLOOKUP($G1082,all_tags[other],1,FALSE),""),
IFERROR(VLOOKUP($H1082,all_tags[other],1,FALSE),""),
IFERROR(VLOOKUP($I1082,all_tags[other],1,FALSE),""),
IFERROR(VLOOKUP($J1082,all_tags[other],1,FALSE),""),
IFERROR(VLOOKUP($K1082,all_tags[other],1,FALSE),""),
IFERROR(VLOOKUP($L1082,all_tags[other],1,FALSE),""),
IFERROR(VLOOKUP($M1082,all_tags[other],1,FALSE),""),
IFERROR(VLOOKUP($N1082,all_tags[other],1,FALSE),""),
IFERROR(VLOOKUP($O1082,all_tags[other],1,FALSE),"")
)</f>
        <v/>
      </c>
      <c r="AL1082" t="str">
        <f t="shared" si="16"/>
        <v>blog;data-science;data-viz;technology;ml;ai;rstats;python</v>
      </c>
    </row>
    <row r="1083" spans="1:38" x14ac:dyDescent="0.25">
      <c r="A1083" t="str">
        <f>source_data[[#This Row],[link_id]]</f>
        <v>L02144</v>
      </c>
      <c r="B1083" t="str">
        <f>source_data[[#This Row],[link]]</f>
        <v>https://simplystatistics.org/</v>
      </c>
      <c r="C1083" t="str">
        <f>source_data[[#This Row],[article_title]]</f>
        <v>Simply Statistics</v>
      </c>
      <c r="D1083" t="str">
        <f>source_data[[#This Row],[concatenate]]</f>
        <v>blog;technology;statistics;rstats</v>
      </c>
      <c r="E1083">
        <f>source_data[[#This Row],[tag_count]]</f>
        <v>4</v>
      </c>
      <c r="F1083" t="str" cm="1">
        <f t="array" ref="F1083:I1083">_xlfn.TEXTSPLIT(Table5[[#This Row],[concatenate]],";")</f>
        <v>blog</v>
      </c>
      <c r="G1083" t="str">
        <v>technology</v>
      </c>
      <c r="H1083" t="str">
        <v>statistics</v>
      </c>
      <c r="I1083" t="str">
        <v>rstats</v>
      </c>
      <c r="Q1083">
        <f>IF(ISBLANK(F1083),-1,COUNTIF(all_tags[],F1083)-COUNTIF(all_tags[category],F1083))</f>
        <v>1</v>
      </c>
      <c r="R1083">
        <f>IF(ISBLANK(G1083),-1,COUNTIF(all_tags[],G1083)-COUNTIF(all_tags[category],G1083))</f>
        <v>1</v>
      </c>
      <c r="S1083">
        <f>IF(ISBLANK(H1083),-1,COUNTIF(all_tags[],H1083)-COUNTIF(all_tags[category],H1083))</f>
        <v>1</v>
      </c>
      <c r="T1083">
        <f>IF(ISBLANK(I1083),-1,COUNTIF(all_tags[],I1083)-COUNTIF(all_tags[category],I1083))</f>
        <v>1</v>
      </c>
      <c r="U1083">
        <f>IF(ISBLANK(J1083),-1,COUNTIF(all_tags[],J1083)-COUNTIF(all_tags[category],J1083))</f>
        <v>-1</v>
      </c>
      <c r="V1083">
        <f>IF(ISBLANK(K1083),-1,COUNTIF(all_tags[],K1083)-COUNTIF(all_tags[category],K1083))</f>
        <v>-1</v>
      </c>
      <c r="W1083">
        <f>IF(ISBLANK(L1083),-1,COUNTIF(all_tags[],L1083)-COUNTIF(all_tags[category],L1083))</f>
        <v>-1</v>
      </c>
      <c r="X1083">
        <f>IF(ISBLANK(M1083),-1,COUNTIF(all_tags[],M1083)-COUNTIF(all_tags[category],M1083))</f>
        <v>-1</v>
      </c>
      <c r="Y1083">
        <f>IF(ISBLANK(N1083),-1,COUNTIF(all_tags[],N1083)-COUNTIF(all_tags[category],N1083))</f>
        <v>-1</v>
      </c>
      <c r="Z1083">
        <f>IF(ISBLANK(O1083),-1,COUNTIF(all_tags[],O1083)-COUNTIF(all_tags[category],O1083))</f>
        <v>-1</v>
      </c>
      <c r="AB1083" t="str">
        <f>Table5[[#This Row],[link_id]]</f>
        <v>L02144</v>
      </c>
      <c r="AC1083" s="5" t="str">
        <f>_xlfn.TEXTJOIN("#",TRUE,
IFERROR(VLOOKUP($F1083,all_tags[format],1,FALSE),""),
IFERROR(VLOOKUP($G1083,all_tags[format],1,FALSE),""),
IFERROR(VLOOKUP($H1083,all_tags[format],1,FALSE),""),
IFERROR(VLOOKUP($I1083,all_tags[format],1,FALSE),""),
IFERROR(VLOOKUP($J1083,all_tags[format],1,FALSE),""),
IFERROR(VLOOKUP($K1083,all_tags[format],1,FALSE),""),
IFERROR(VLOOKUP($L1083,all_tags[format],1,FALSE),""),
IFERROR(VLOOKUP($M1083,all_tags[format],1,FALSE),""),
IFERROR(VLOOKUP($N1083,all_tags[format],1,FALSE),""),
IFERROR(VLOOKUP($O1083,all_tags[format],1,FALSE),"")
)</f>
        <v>blog</v>
      </c>
      <c r="AD1083" s="5" t="str">
        <f>_xlfn.TEXTJOIN("#",TRUE,
IFERROR(VLOOKUP($F1083,all_tags[type],1,FALSE),""),
IFERROR(VLOOKUP($G1083,all_tags[type],1,FALSE),""),
IFERROR(VLOOKUP($H1083,all_tags[type],1,FALSE),""),
IFERROR(VLOOKUP($I1083,all_tags[type],1,FALSE),""),
IFERROR(VLOOKUP($J1083,all_tags[type],1,FALSE),""),
IFERROR(VLOOKUP($K1083,all_tags[type],1,FALSE),""),
IFERROR(VLOOKUP($L1083,all_tags[type],1,FALSE),""),
IFERROR(VLOOKUP($M1083,all_tags[type],1,FALSE),""),
IFERROR(VLOOKUP($N1083,all_tags[type],1,FALSE),""),
IFERROR(VLOOKUP($O1083,all_tags[type],1,FALSE),"")
)</f>
        <v/>
      </c>
      <c r="AE1083" s="5" t="str">
        <f>_xlfn.TEXTJOIN("#",TRUE,
IFERROR(VLOOKUP($F1083,all_tags[level],1,FALSE),""),
IFERROR(VLOOKUP($G1083,all_tags[level],1,FALSE),""),
IFERROR(VLOOKUP($H1083,all_tags[level],1,FALSE),""),
IFERROR(VLOOKUP($I1083,all_tags[level],1,FALSE),""),
IFERROR(VLOOKUP($J1083,all_tags[level],1,FALSE),""),
IFERROR(VLOOKUP($K1083,all_tags[level],1,FALSE),""),
IFERROR(VLOOKUP($L1083,all_tags[level],1,FALSE),""),
IFERROR(VLOOKUP($M1083,all_tags[level],1,FALSE),""),
IFERROR(VLOOKUP($N1083,all_tags[level],1,FALSE),""),
IFERROR(VLOOKUP($O1083,all_tags[level],1,FALSE),"")
)</f>
        <v/>
      </c>
      <c r="AF1083" s="5" t="str">
        <f>_xlfn.TEXTJOIN("#",TRUE,
IFERROR(VLOOKUP($F1083,all_tags[style],1,FALSE),""),
IFERROR(VLOOKUP($G1083,all_tags[style],1,FALSE),""),
IFERROR(VLOOKUP($H1083,all_tags[style],1,FALSE),""),
IFERROR(VLOOKUP($I1083,all_tags[style],1,FALSE),""),
IFERROR(VLOOKUP($J1083,all_tags[style],1,FALSE),""),
IFERROR(VLOOKUP($K1083,all_tags[style],1,FALSE),""),
IFERROR(VLOOKUP($L1083,all_tags[style],1,FALSE),""),
IFERROR(VLOOKUP($M1083,all_tags[style],1,FALSE),""),
IFERROR(VLOOKUP($N1083,all_tags[style],1,FALSE),""),
IFERROR(VLOOKUP($O1083,all_tags[style],1,FALSE),"")
)</f>
        <v/>
      </c>
      <c r="AG1083" s="5" t="str">
        <f>_xlfn.TEXTJOIN("#",TRUE,
IFERROR(VLOOKUP($F1083,all_tags[theme],1,FALSE),""),
IFERROR(VLOOKUP($G1083,all_tags[theme],1,FALSE),""),
IFERROR(VLOOKUP($H1083,all_tags[theme],1,FALSE),""),
IFERROR(VLOOKUP($I1083,all_tags[theme],1,FALSE),""),
IFERROR(VLOOKUP($J1083,all_tags[theme],1,FALSE),""),
IFERROR(VLOOKUP($K1083,all_tags[theme],1,FALSE),""),
IFERROR(VLOOKUP($L1083,all_tags[theme],1,FALSE),""),
IFERROR(VLOOKUP($M1083,all_tags[theme],1,FALSE),""),
IFERROR(VLOOKUP($N1083,all_tags[theme],1,FALSE),""),
IFERROR(VLOOKUP($O1083,all_tags[theme],1,FALSE),"")
)</f>
        <v/>
      </c>
      <c r="AH1083" s="5" t="str">
        <f>_xlfn.TEXTJOIN("#",TRUE,
IFERROR(VLOOKUP($F1083,all_tags[topic],1,FALSE),""),
IFERROR(VLOOKUP($G1083,all_tags[topic],1,FALSE),""),
IFERROR(VLOOKUP($H1083,all_tags[topic],1,FALSE),""),
IFERROR(VLOOKUP($I1083,all_tags[topic],1,FALSE),""),
IFERROR(VLOOKUP($J1083,all_tags[topic],1,FALSE),""),
IFERROR(VLOOKUP($K1083,all_tags[topic],1,FALSE),""),
IFERROR(VLOOKUP($L1083,all_tags[topic],1,FALSE),""),
IFERROR(VLOOKUP($M1083,all_tags[topic],1,FALSE),""),
IFERROR(VLOOKUP($N1083,all_tags[topic],1,FALSE),""),
IFERROR(VLOOKUP($O1083,all_tags[topic],1,FALSE),"")
)</f>
        <v>technology</v>
      </c>
      <c r="AI1083" s="5" t="str">
        <f>_xlfn.TEXTJOIN("#",TRUE,
IFERROR(VLOOKUP($F1083,all_tags[area],1,FALSE),""),
IFERROR(VLOOKUP($G1083,all_tags[area],1,FALSE),""),
IFERROR(VLOOKUP($H1083,all_tags[area],1,FALSE),""),
IFERROR(VLOOKUP($I1083,all_tags[area],1,FALSE),""),
IFERROR(VLOOKUP($J1083,all_tags[area],1,FALSE),""),
IFERROR(VLOOKUP($K1083,all_tags[area],1,FALSE),""),
IFERROR(VLOOKUP($L1083,all_tags[area],1,FALSE),""),
IFERROR(VLOOKUP($M1083,all_tags[area],1,FALSE),""),
IFERROR(VLOOKUP($N1083,all_tags[area],1,FALSE),""),
IFERROR(VLOOKUP($O1083,all_tags[area],1,FALSE),"")
)</f>
        <v>statistics</v>
      </c>
      <c r="AJ1083" s="5" t="str">
        <f>_xlfn.TEXTJOIN("#",TRUE,
IFERROR(VLOOKUP($F1083,all_tags[technology],1,FALSE),""),
IFERROR(VLOOKUP($G1083,all_tags[technology],1,FALSE),""),
IFERROR(VLOOKUP($H1083,all_tags[technology],1,FALSE),""),
IFERROR(VLOOKUP($I1083,all_tags[technology],1,FALSE),""),
IFERROR(VLOOKUP($J1083,all_tags[technology],1,FALSE),""),
IFERROR(VLOOKUP($K1083,all_tags[technology],1,FALSE),""),
IFERROR(VLOOKUP($L1083,all_tags[technology],1,FALSE),""),
IFERROR(VLOOKUP($M1083,all_tags[technology],1,FALSE),""),
IFERROR(VLOOKUP($N1083,all_tags[technology],1,FALSE),""),
IFERROR(VLOOKUP($O1083,all_tags[technology],1,FALSE),"")
)</f>
        <v>rstats</v>
      </c>
      <c r="AK1083" s="5" t="str">
        <f>_xlfn.TEXTJOIN("#",TRUE,
IFERROR(VLOOKUP($F1083,all_tags[other],1,FALSE),""),
IFERROR(VLOOKUP($G1083,all_tags[other],1,FALSE),""),
IFERROR(VLOOKUP($H1083,all_tags[other],1,FALSE),""),
IFERROR(VLOOKUP($I1083,all_tags[other],1,FALSE),""),
IFERROR(VLOOKUP($J1083,all_tags[other],1,FALSE),""),
IFERROR(VLOOKUP($K1083,all_tags[other],1,FALSE),""),
IFERROR(VLOOKUP($L1083,all_tags[other],1,FALSE),""),
IFERROR(VLOOKUP($M1083,all_tags[other],1,FALSE),""),
IFERROR(VLOOKUP($N1083,all_tags[other],1,FALSE),""),
IFERROR(VLOOKUP($O1083,all_tags[other],1,FALSE),"")
)</f>
        <v/>
      </c>
      <c r="AL1083" t="str">
        <f t="shared" si="16"/>
        <v>blog;technology;statistics;rstats</v>
      </c>
    </row>
    <row r="1084" spans="1:38" x14ac:dyDescent="0.25">
      <c r="A1084" t="str">
        <f>source_data[[#This Row],[link_id]]</f>
        <v>L02145</v>
      </c>
      <c r="B1084" t="str">
        <f>source_data[[#This Row],[link]]</f>
        <v>https://algobeans.com/all-posts/</v>
      </c>
      <c r="C1084" t="str">
        <f>source_data[[#This Row],[article_title]]</f>
        <v>Algobeans - Layman Tutorials in Machine Learning</v>
      </c>
      <c r="D1084" t="str">
        <f>source_data[[#This Row],[concatenate]]</f>
        <v>blog;tutorial;data-science;technique;ml</v>
      </c>
      <c r="E1084">
        <f>source_data[[#This Row],[tag_count]]</f>
        <v>6</v>
      </c>
      <c r="F1084" t="str" cm="1">
        <f t="array" ref="F1084:J1084">_xlfn.TEXTSPLIT(Table5[[#This Row],[concatenate]],";")</f>
        <v>blog</v>
      </c>
      <c r="G1084" t="str">
        <v>tutorial</v>
      </c>
      <c r="H1084" t="str">
        <v>data-science</v>
      </c>
      <c r="I1084" t="str">
        <v>technique</v>
      </c>
      <c r="J1084" t="str">
        <v>ml</v>
      </c>
      <c r="Q1084">
        <f>IF(ISBLANK(F1084),-1,COUNTIF(all_tags[],F1084)-COUNTIF(all_tags[category],F1084))</f>
        <v>1</v>
      </c>
      <c r="R1084">
        <f>IF(ISBLANK(G1084),-1,COUNTIF(all_tags[],G1084)-COUNTIF(all_tags[category],G1084))</f>
        <v>1</v>
      </c>
      <c r="S1084">
        <f>IF(ISBLANK(H1084),-1,COUNTIF(all_tags[],H1084)-COUNTIF(all_tags[category],H1084))</f>
        <v>1</v>
      </c>
      <c r="T1084">
        <f>IF(ISBLANK(I1084),-1,COUNTIF(all_tags[],I1084)-COUNTIF(all_tags[category],I1084))</f>
        <v>1</v>
      </c>
      <c r="U1084">
        <f>IF(ISBLANK(J1084),-1,COUNTIF(all_tags[],J1084)-COUNTIF(all_tags[category],J1084))</f>
        <v>1</v>
      </c>
      <c r="V1084">
        <f>IF(ISBLANK(K1084),-1,COUNTIF(all_tags[],K1084)-COUNTIF(all_tags[category],K1084))</f>
        <v>-1</v>
      </c>
      <c r="W1084">
        <f>IF(ISBLANK(L1084),-1,COUNTIF(all_tags[],L1084)-COUNTIF(all_tags[category],L1084))</f>
        <v>-1</v>
      </c>
      <c r="X1084">
        <f>IF(ISBLANK(M1084),-1,COUNTIF(all_tags[],M1084)-COUNTIF(all_tags[category],M1084))</f>
        <v>-1</v>
      </c>
      <c r="Y1084">
        <f>IF(ISBLANK(N1084),-1,COUNTIF(all_tags[],N1084)-COUNTIF(all_tags[category],N1084))</f>
        <v>-1</v>
      </c>
      <c r="Z1084">
        <f>IF(ISBLANK(O1084),-1,COUNTIF(all_tags[],O1084)-COUNTIF(all_tags[category],O1084))</f>
        <v>-1</v>
      </c>
      <c r="AB1084" t="str">
        <f>Table5[[#This Row],[link_id]]</f>
        <v>L02145</v>
      </c>
      <c r="AC1084" s="5" t="str">
        <f>_xlfn.TEXTJOIN("#",TRUE,
IFERROR(VLOOKUP($F1084,all_tags[format],1,FALSE),""),
IFERROR(VLOOKUP($G1084,all_tags[format],1,FALSE),""),
IFERROR(VLOOKUP($H1084,all_tags[format],1,FALSE),""),
IFERROR(VLOOKUP($I1084,all_tags[format],1,FALSE),""),
IFERROR(VLOOKUP($J1084,all_tags[format],1,FALSE),""),
IFERROR(VLOOKUP($K1084,all_tags[format],1,FALSE),""),
IFERROR(VLOOKUP($L1084,all_tags[format],1,FALSE),""),
IFERROR(VLOOKUP($M1084,all_tags[format],1,FALSE),""),
IFERROR(VLOOKUP($N1084,all_tags[format],1,FALSE),""),
IFERROR(VLOOKUP($O1084,all_tags[format],1,FALSE),"")
)</f>
        <v>blog</v>
      </c>
      <c r="AD1084" s="5" t="str">
        <f>_xlfn.TEXTJOIN("#",TRUE,
IFERROR(VLOOKUP($F1084,all_tags[type],1,FALSE),""),
IFERROR(VLOOKUP($G1084,all_tags[type],1,FALSE),""),
IFERROR(VLOOKUP($H1084,all_tags[type],1,FALSE),""),
IFERROR(VLOOKUP($I1084,all_tags[type],1,FALSE),""),
IFERROR(VLOOKUP($J1084,all_tags[type],1,FALSE),""),
IFERROR(VLOOKUP($K1084,all_tags[type],1,FALSE),""),
IFERROR(VLOOKUP($L1084,all_tags[type],1,FALSE),""),
IFERROR(VLOOKUP($M1084,all_tags[type],1,FALSE),""),
IFERROR(VLOOKUP($N1084,all_tags[type],1,FALSE),""),
IFERROR(VLOOKUP($O1084,all_tags[type],1,FALSE),"")
)</f>
        <v>tutorial</v>
      </c>
      <c r="AE1084" s="5" t="str">
        <f>_xlfn.TEXTJOIN("#",TRUE,
IFERROR(VLOOKUP($F1084,all_tags[level],1,FALSE),""),
IFERROR(VLOOKUP($G1084,all_tags[level],1,FALSE),""),
IFERROR(VLOOKUP($H1084,all_tags[level],1,FALSE),""),
IFERROR(VLOOKUP($I1084,all_tags[level],1,FALSE),""),
IFERROR(VLOOKUP($J1084,all_tags[level],1,FALSE),""),
IFERROR(VLOOKUP($K1084,all_tags[level],1,FALSE),""),
IFERROR(VLOOKUP($L1084,all_tags[level],1,FALSE),""),
IFERROR(VLOOKUP($M1084,all_tags[level],1,FALSE),""),
IFERROR(VLOOKUP($N1084,all_tags[level],1,FALSE),""),
IFERROR(VLOOKUP($O1084,all_tags[level],1,FALSE),"")
)</f>
        <v/>
      </c>
      <c r="AF1084" s="5" t="str">
        <f>_xlfn.TEXTJOIN("#",TRUE,
IFERROR(VLOOKUP($F1084,all_tags[style],1,FALSE),""),
IFERROR(VLOOKUP($G1084,all_tags[style],1,FALSE),""),
IFERROR(VLOOKUP($H1084,all_tags[style],1,FALSE),""),
IFERROR(VLOOKUP($I1084,all_tags[style],1,FALSE),""),
IFERROR(VLOOKUP($J1084,all_tags[style],1,FALSE),""),
IFERROR(VLOOKUP($K1084,all_tags[style],1,FALSE),""),
IFERROR(VLOOKUP($L1084,all_tags[style],1,FALSE),""),
IFERROR(VLOOKUP($M1084,all_tags[style],1,FALSE),""),
IFERROR(VLOOKUP($N1084,all_tags[style],1,FALSE),""),
IFERROR(VLOOKUP($O1084,all_tags[style],1,FALSE),"")
)</f>
        <v/>
      </c>
      <c r="AG1084" s="5" t="str">
        <f>_xlfn.TEXTJOIN("#",TRUE,
IFERROR(VLOOKUP($F1084,all_tags[theme],1,FALSE),""),
IFERROR(VLOOKUP($G1084,all_tags[theme],1,FALSE),""),
IFERROR(VLOOKUP($H1084,all_tags[theme],1,FALSE),""),
IFERROR(VLOOKUP($I1084,all_tags[theme],1,FALSE),""),
IFERROR(VLOOKUP($J1084,all_tags[theme],1,FALSE),""),
IFERROR(VLOOKUP($K1084,all_tags[theme],1,FALSE),""),
IFERROR(VLOOKUP($L1084,all_tags[theme],1,FALSE),""),
IFERROR(VLOOKUP($M1084,all_tags[theme],1,FALSE),""),
IFERROR(VLOOKUP($N1084,all_tags[theme],1,FALSE),""),
IFERROR(VLOOKUP($O1084,all_tags[theme],1,FALSE),"")
)</f>
        <v>data-science</v>
      </c>
      <c r="AH1084" s="5" t="str">
        <f>_xlfn.TEXTJOIN("#",TRUE,
IFERROR(VLOOKUP($F1084,all_tags[topic],1,FALSE),""),
IFERROR(VLOOKUP($G1084,all_tags[topic],1,FALSE),""),
IFERROR(VLOOKUP($H1084,all_tags[topic],1,FALSE),""),
IFERROR(VLOOKUP($I1084,all_tags[topic],1,FALSE),""),
IFERROR(VLOOKUP($J1084,all_tags[topic],1,FALSE),""),
IFERROR(VLOOKUP($K1084,all_tags[topic],1,FALSE),""),
IFERROR(VLOOKUP($L1084,all_tags[topic],1,FALSE),""),
IFERROR(VLOOKUP($M1084,all_tags[topic],1,FALSE),""),
IFERROR(VLOOKUP($N1084,all_tags[topic],1,FALSE),""),
IFERROR(VLOOKUP($O1084,all_tags[topic],1,FALSE),"")
)</f>
        <v>technique</v>
      </c>
      <c r="AI1084" s="5" t="str">
        <f>_xlfn.TEXTJOIN("#",TRUE,
IFERROR(VLOOKUP($F1084,all_tags[area],1,FALSE),""),
IFERROR(VLOOKUP($G1084,all_tags[area],1,FALSE),""),
IFERROR(VLOOKUP($H1084,all_tags[area],1,FALSE),""),
IFERROR(VLOOKUP($I1084,all_tags[area],1,FALSE),""),
IFERROR(VLOOKUP($J1084,all_tags[area],1,FALSE),""),
IFERROR(VLOOKUP($K1084,all_tags[area],1,FALSE),""),
IFERROR(VLOOKUP($L1084,all_tags[area],1,FALSE),""),
IFERROR(VLOOKUP($M1084,all_tags[area],1,FALSE),""),
IFERROR(VLOOKUP($N1084,all_tags[area],1,FALSE),""),
IFERROR(VLOOKUP($O1084,all_tags[area],1,FALSE),"")
)</f>
        <v>ml</v>
      </c>
      <c r="AJ1084" s="5" t="str">
        <f>_xlfn.TEXTJOIN("#",TRUE,
IFERROR(VLOOKUP($F1084,all_tags[technology],1,FALSE),""),
IFERROR(VLOOKUP($G1084,all_tags[technology],1,FALSE),""),
IFERROR(VLOOKUP($H1084,all_tags[technology],1,FALSE),""),
IFERROR(VLOOKUP($I1084,all_tags[technology],1,FALSE),""),
IFERROR(VLOOKUP($J1084,all_tags[technology],1,FALSE),""),
IFERROR(VLOOKUP($K1084,all_tags[technology],1,FALSE),""),
IFERROR(VLOOKUP($L1084,all_tags[technology],1,FALSE),""),
IFERROR(VLOOKUP($M1084,all_tags[technology],1,FALSE),""),
IFERROR(VLOOKUP($N1084,all_tags[technology],1,FALSE),""),
IFERROR(VLOOKUP($O1084,all_tags[technology],1,FALSE),"")
)</f>
        <v/>
      </c>
      <c r="AK1084" s="5" t="str">
        <f>_xlfn.TEXTJOIN("#",TRUE,
IFERROR(VLOOKUP($F1084,all_tags[other],1,FALSE),""),
IFERROR(VLOOKUP($G1084,all_tags[other],1,FALSE),""),
IFERROR(VLOOKUP($H1084,all_tags[other],1,FALSE),""),
IFERROR(VLOOKUP($I1084,all_tags[other],1,FALSE),""),
IFERROR(VLOOKUP($J1084,all_tags[other],1,FALSE),""),
IFERROR(VLOOKUP($K1084,all_tags[other],1,FALSE),""),
IFERROR(VLOOKUP($L1084,all_tags[other],1,FALSE),""),
IFERROR(VLOOKUP($M1084,all_tags[other],1,FALSE),""),
IFERROR(VLOOKUP($N1084,all_tags[other],1,FALSE),""),
IFERROR(VLOOKUP($O1084,all_tags[other],1,FALSE),"")
)</f>
        <v/>
      </c>
      <c r="AL1084" t="str">
        <f t="shared" si="16"/>
        <v>blog;tutorial;data-science;technique;ml</v>
      </c>
    </row>
    <row r="1085" spans="1:38" x14ac:dyDescent="0.25">
      <c r="A1085" t="str">
        <f>source_data[[#This Row],[link_id]]</f>
        <v>L02146</v>
      </c>
      <c r="B1085" t="str">
        <f>source_data[[#This Row],[link]]</f>
        <v>/blog/2023-08-30-r-and-powerpoint-part-2</v>
      </c>
      <c r="C1085" t="str">
        <f>source_data[[#This Row],[article_title]]</f>
        <v>Create amazing PowerPoint slides using R — Part 2(3) — Getting some data</v>
      </c>
      <c r="D1085" t="str">
        <f>source_data[[#This Row],[concatenate]]</f>
        <v>post;tutorial;technique;technology;animation;web-scraping;rstats;powerpoint;my-post</v>
      </c>
      <c r="E1085">
        <f>source_data[[#This Row],[tag_count]]</f>
        <v>7</v>
      </c>
      <c r="F1085" t="str" cm="1">
        <f t="array" ref="F1085:N1085">_xlfn.TEXTSPLIT(Table5[[#This Row],[concatenate]],";")</f>
        <v>post</v>
      </c>
      <c r="G1085" t="str">
        <v>tutorial</v>
      </c>
      <c r="H1085" t="str">
        <v>technique</v>
      </c>
      <c r="I1085" t="str">
        <v>technology</v>
      </c>
      <c r="J1085" t="str">
        <v>animation</v>
      </c>
      <c r="K1085" t="str">
        <v>web-scraping</v>
      </c>
      <c r="L1085" t="str">
        <v>rstats</v>
      </c>
      <c r="M1085" t="str">
        <v>powerpoint</v>
      </c>
      <c r="N1085" t="str">
        <v>my-post</v>
      </c>
      <c r="Q1085">
        <f>IF(ISBLANK(F1085),-1,COUNTIF(all_tags[],F1085)-COUNTIF(all_tags[category],F1085))</f>
        <v>1</v>
      </c>
      <c r="R1085">
        <f>IF(ISBLANK(G1085),-1,COUNTIF(all_tags[],G1085)-COUNTIF(all_tags[category],G1085))</f>
        <v>1</v>
      </c>
      <c r="S1085">
        <f>IF(ISBLANK(H1085),-1,COUNTIF(all_tags[],H1085)-COUNTIF(all_tags[category],H1085))</f>
        <v>1</v>
      </c>
      <c r="T1085">
        <f>IF(ISBLANK(I1085),-1,COUNTIF(all_tags[],I1085)-COUNTIF(all_tags[category],I1085))</f>
        <v>1</v>
      </c>
      <c r="U1085">
        <f>IF(ISBLANK(J1085),-1,COUNTIF(all_tags[],J1085)-COUNTIF(all_tags[category],J1085))</f>
        <v>1</v>
      </c>
      <c r="V1085">
        <f>IF(ISBLANK(K1085),-1,COUNTIF(all_tags[],K1085)-COUNTIF(all_tags[category],K1085))</f>
        <v>1</v>
      </c>
      <c r="W1085">
        <f>IF(ISBLANK(L1085),-1,COUNTIF(all_tags[],L1085)-COUNTIF(all_tags[category],L1085))</f>
        <v>1</v>
      </c>
      <c r="X1085">
        <f>IF(ISBLANK(M1085),-1,COUNTIF(all_tags[],M1085)-COUNTIF(all_tags[category],M1085))</f>
        <v>1</v>
      </c>
      <c r="Y1085">
        <f>IF(ISBLANK(N1085),-1,COUNTIF(all_tags[],N1085)-COUNTIF(all_tags[category],N1085))</f>
        <v>1</v>
      </c>
      <c r="Z1085">
        <f>IF(ISBLANK(O1085),-1,COUNTIF(all_tags[],O1085)-COUNTIF(all_tags[category],O1085))</f>
        <v>-1</v>
      </c>
      <c r="AB1085" t="str">
        <f>Table5[[#This Row],[link_id]]</f>
        <v>L02146</v>
      </c>
      <c r="AC1085" s="5" t="str">
        <f>_xlfn.TEXTJOIN("#",TRUE,
IFERROR(VLOOKUP($F1085,all_tags[format],1,FALSE),""),
IFERROR(VLOOKUP($G1085,all_tags[format],1,FALSE),""),
IFERROR(VLOOKUP($H1085,all_tags[format],1,FALSE),""),
IFERROR(VLOOKUP($I1085,all_tags[format],1,FALSE),""),
IFERROR(VLOOKUP($J1085,all_tags[format],1,FALSE),""),
IFERROR(VLOOKUP($K1085,all_tags[format],1,FALSE),""),
IFERROR(VLOOKUP($L1085,all_tags[format],1,FALSE),""),
IFERROR(VLOOKUP($M1085,all_tags[format],1,FALSE),""),
IFERROR(VLOOKUP($N1085,all_tags[format],1,FALSE),""),
IFERROR(VLOOKUP($O1085,all_tags[format],1,FALSE),"")
)</f>
        <v>post</v>
      </c>
      <c r="AD1085" s="5" t="str">
        <f>_xlfn.TEXTJOIN("#",TRUE,
IFERROR(VLOOKUP($F1085,all_tags[type],1,FALSE),""),
IFERROR(VLOOKUP($G1085,all_tags[type],1,FALSE),""),
IFERROR(VLOOKUP($H1085,all_tags[type],1,FALSE),""),
IFERROR(VLOOKUP($I1085,all_tags[type],1,FALSE),""),
IFERROR(VLOOKUP($J1085,all_tags[type],1,FALSE),""),
IFERROR(VLOOKUP($K1085,all_tags[type],1,FALSE),""),
IFERROR(VLOOKUP($L1085,all_tags[type],1,FALSE),""),
IFERROR(VLOOKUP($M1085,all_tags[type],1,FALSE),""),
IFERROR(VLOOKUP($N1085,all_tags[type],1,FALSE),""),
IFERROR(VLOOKUP($O1085,all_tags[type],1,FALSE),"")
)</f>
        <v>tutorial</v>
      </c>
      <c r="AE1085" s="5" t="str">
        <f>_xlfn.TEXTJOIN("#",TRUE,
IFERROR(VLOOKUP($F1085,all_tags[level],1,FALSE),""),
IFERROR(VLOOKUP($G1085,all_tags[level],1,FALSE),""),
IFERROR(VLOOKUP($H1085,all_tags[level],1,FALSE),""),
IFERROR(VLOOKUP($I1085,all_tags[level],1,FALSE),""),
IFERROR(VLOOKUP($J1085,all_tags[level],1,FALSE),""),
IFERROR(VLOOKUP($K1085,all_tags[level],1,FALSE),""),
IFERROR(VLOOKUP($L1085,all_tags[level],1,FALSE),""),
IFERROR(VLOOKUP($M1085,all_tags[level],1,FALSE),""),
IFERROR(VLOOKUP($N1085,all_tags[level],1,FALSE),""),
IFERROR(VLOOKUP($O1085,all_tags[level],1,FALSE),"")
)</f>
        <v/>
      </c>
      <c r="AF1085" s="5" t="str">
        <f>_xlfn.TEXTJOIN("#",TRUE,
IFERROR(VLOOKUP($F1085,all_tags[style],1,FALSE),""),
IFERROR(VLOOKUP($G1085,all_tags[style],1,FALSE),""),
IFERROR(VLOOKUP($H1085,all_tags[style],1,FALSE),""),
IFERROR(VLOOKUP($I1085,all_tags[style],1,FALSE),""),
IFERROR(VLOOKUP($J1085,all_tags[style],1,FALSE),""),
IFERROR(VLOOKUP($K1085,all_tags[style],1,FALSE),""),
IFERROR(VLOOKUP($L1085,all_tags[style],1,FALSE),""),
IFERROR(VLOOKUP($M1085,all_tags[style],1,FALSE),""),
IFERROR(VLOOKUP($N1085,all_tags[style],1,FALSE),""),
IFERROR(VLOOKUP($O1085,all_tags[style],1,FALSE),"")
)</f>
        <v/>
      </c>
      <c r="AG1085" s="5" t="str">
        <f>_xlfn.TEXTJOIN("#",TRUE,
IFERROR(VLOOKUP($F1085,all_tags[theme],1,FALSE),""),
IFERROR(VLOOKUP($G1085,all_tags[theme],1,FALSE),""),
IFERROR(VLOOKUP($H1085,all_tags[theme],1,FALSE),""),
IFERROR(VLOOKUP($I1085,all_tags[theme],1,FALSE),""),
IFERROR(VLOOKUP($J1085,all_tags[theme],1,FALSE),""),
IFERROR(VLOOKUP($K1085,all_tags[theme],1,FALSE),""),
IFERROR(VLOOKUP($L1085,all_tags[theme],1,FALSE),""),
IFERROR(VLOOKUP($M1085,all_tags[theme],1,FALSE),""),
IFERROR(VLOOKUP($N1085,all_tags[theme],1,FALSE),""),
IFERROR(VLOOKUP($O1085,all_tags[theme],1,FALSE),"")
)</f>
        <v/>
      </c>
      <c r="AH1085" s="5" t="str">
        <f>_xlfn.TEXTJOIN("#",TRUE,
IFERROR(VLOOKUP($F1085,all_tags[topic],1,FALSE),""),
IFERROR(VLOOKUP($G1085,all_tags[topic],1,FALSE),""),
IFERROR(VLOOKUP($H1085,all_tags[topic],1,FALSE),""),
IFERROR(VLOOKUP($I1085,all_tags[topic],1,FALSE),""),
IFERROR(VLOOKUP($J1085,all_tags[topic],1,FALSE),""),
IFERROR(VLOOKUP($K1085,all_tags[topic],1,FALSE),""),
IFERROR(VLOOKUP($L1085,all_tags[topic],1,FALSE),""),
IFERROR(VLOOKUP($M1085,all_tags[topic],1,FALSE),""),
IFERROR(VLOOKUP($N1085,all_tags[topic],1,FALSE),""),
IFERROR(VLOOKUP($O1085,all_tags[topic],1,FALSE),"")
)</f>
        <v>technique#technology</v>
      </c>
      <c r="AI1085" s="5" t="str">
        <f>_xlfn.TEXTJOIN("#",TRUE,
IFERROR(VLOOKUP($F1085,all_tags[area],1,FALSE),""),
IFERROR(VLOOKUP($G1085,all_tags[area],1,FALSE),""),
IFERROR(VLOOKUP($H1085,all_tags[area],1,FALSE),""),
IFERROR(VLOOKUP($I1085,all_tags[area],1,FALSE),""),
IFERROR(VLOOKUP($J1085,all_tags[area],1,FALSE),""),
IFERROR(VLOOKUP($K1085,all_tags[area],1,FALSE),""),
IFERROR(VLOOKUP($L1085,all_tags[area],1,FALSE),""),
IFERROR(VLOOKUP($M1085,all_tags[area],1,FALSE),""),
IFERROR(VLOOKUP($N1085,all_tags[area],1,FALSE),""),
IFERROR(VLOOKUP($O1085,all_tags[area],1,FALSE),"")
)</f>
        <v>animation#web-scraping</v>
      </c>
      <c r="AJ1085" s="5" t="str">
        <f>_xlfn.TEXTJOIN("#",TRUE,
IFERROR(VLOOKUP($F1085,all_tags[technology],1,FALSE),""),
IFERROR(VLOOKUP($G1085,all_tags[technology],1,FALSE),""),
IFERROR(VLOOKUP($H1085,all_tags[technology],1,FALSE),""),
IFERROR(VLOOKUP($I1085,all_tags[technology],1,FALSE),""),
IFERROR(VLOOKUP($J1085,all_tags[technology],1,FALSE),""),
IFERROR(VLOOKUP($K1085,all_tags[technology],1,FALSE),""),
IFERROR(VLOOKUP($L1085,all_tags[technology],1,FALSE),""),
IFERROR(VLOOKUP($M1085,all_tags[technology],1,FALSE),""),
IFERROR(VLOOKUP($N1085,all_tags[technology],1,FALSE),""),
IFERROR(VLOOKUP($O1085,all_tags[technology],1,FALSE),"")
)</f>
        <v>rstats#powerpoint</v>
      </c>
      <c r="AK1085" s="5" t="str">
        <f>_xlfn.TEXTJOIN("#",TRUE,
IFERROR(VLOOKUP($F1085,all_tags[other],1,FALSE),""),
IFERROR(VLOOKUP($G1085,all_tags[other],1,FALSE),""),
IFERROR(VLOOKUP($H1085,all_tags[other],1,FALSE),""),
IFERROR(VLOOKUP($I1085,all_tags[other],1,FALSE),""),
IFERROR(VLOOKUP($J1085,all_tags[other],1,FALSE),""),
IFERROR(VLOOKUP($K1085,all_tags[other],1,FALSE),""),
IFERROR(VLOOKUP($L1085,all_tags[other],1,FALSE),""),
IFERROR(VLOOKUP($M1085,all_tags[other],1,FALSE),""),
IFERROR(VLOOKUP($N1085,all_tags[other],1,FALSE),""),
IFERROR(VLOOKUP($O1085,all_tags[other],1,FALSE),"")
)</f>
        <v>my-post</v>
      </c>
      <c r="AL1085" t="str">
        <f t="shared" si="16"/>
        <v>post;tutorial;technique;technology;animation;web-scraping;rstats;powerpoint;my-post</v>
      </c>
    </row>
    <row r="1086" spans="1:38" x14ac:dyDescent="0.25">
      <c r="A1086" t="str">
        <f>source_data[[#This Row],[link_id]]</f>
        <v>L02147</v>
      </c>
      <c r="B1086" t="str">
        <f>source_data[[#This Row],[link]]</f>
        <v>https://blog.datawrapper.de/colors-for-data-vis-style-guides/</v>
      </c>
      <c r="C1086" t="str">
        <f>source_data[[#This Row],[article_title]]</f>
        <v>A detailed guide to colors in data vis style guides - Datawrapper Blog</v>
      </c>
      <c r="D1086" t="str">
        <f>source_data[[#This Row],[categories]]</f>
        <v>data-visualization;branding;style-guide;color-palette;design;consistency;accessibility;datawrapper;ad</v>
      </c>
      <c r="E1086">
        <f>source_data[[#This Row],[tag_count]]</f>
        <v>1</v>
      </c>
      <c r="F1086" t="str" cm="1">
        <f t="array" ref="F1086:N1086">_xlfn.TEXTSPLIT(Table5[[#This Row],[concatenate]],";")</f>
        <v>data-visualization</v>
      </c>
      <c r="G1086" t="str">
        <v>branding</v>
      </c>
      <c r="H1086" t="str">
        <v>style-guide</v>
      </c>
      <c r="I1086" t="str">
        <v>color-palette</v>
      </c>
      <c r="J1086" t="str">
        <v>design</v>
      </c>
      <c r="K1086" t="str">
        <v>consistency</v>
      </c>
      <c r="L1086" t="str">
        <v>accessibility</v>
      </c>
      <c r="M1086" t="str">
        <v>datawrapper</v>
      </c>
      <c r="N1086" t="str">
        <v>ad</v>
      </c>
      <c r="Q1086">
        <f>IF(ISBLANK(F1086),-1,COUNTIF(all_tags[],F1086)-COUNTIF(all_tags[category],F1086))</f>
        <v>0</v>
      </c>
      <c r="R1086">
        <f>IF(ISBLANK(G1086),-1,COUNTIF(all_tags[],G1086)-COUNTIF(all_tags[category],G1086))</f>
        <v>0</v>
      </c>
      <c r="S1086">
        <f>IF(ISBLANK(H1086),-1,COUNTIF(all_tags[],H1086)-COUNTIF(all_tags[category],H1086))</f>
        <v>0</v>
      </c>
      <c r="T1086">
        <f>IF(ISBLANK(I1086),-1,COUNTIF(all_tags[],I1086)-COUNTIF(all_tags[category],I1086))</f>
        <v>0</v>
      </c>
      <c r="U1086">
        <f>IF(ISBLANK(J1086),-1,COUNTIF(all_tags[],J1086)-COUNTIF(all_tags[category],J1086))</f>
        <v>1</v>
      </c>
      <c r="V1086">
        <f>IF(ISBLANK(K1086),-1,COUNTIF(all_tags[],K1086)-COUNTIF(all_tags[category],K1086))</f>
        <v>0</v>
      </c>
      <c r="W1086">
        <f>IF(ISBLANK(L1086),-1,COUNTIF(all_tags[],L1086)-COUNTIF(all_tags[category],L1086))</f>
        <v>0</v>
      </c>
      <c r="X1086">
        <f>IF(ISBLANK(M1086),-1,COUNTIF(all_tags[],M1086)-COUNTIF(all_tags[category],M1086))</f>
        <v>0</v>
      </c>
      <c r="Y1086">
        <f>IF(ISBLANK(N1086),-1,COUNTIF(all_tags[],N1086)-COUNTIF(all_tags[category],N1086))</f>
        <v>0</v>
      </c>
      <c r="Z1086">
        <f>IF(ISBLANK(O1086),-1,COUNTIF(all_tags[],O1086)-COUNTIF(all_tags[category],O1086))</f>
        <v>-1</v>
      </c>
      <c r="AB1086" t="str">
        <f>Table5[[#This Row],[link_id]]</f>
        <v>L02147</v>
      </c>
      <c r="AC1086" s="5" t="s">
        <v>51</v>
      </c>
      <c r="AD1086" s="5" t="str">
        <f>_xlfn.TEXTJOIN("#",TRUE,
IFERROR(VLOOKUP($F1086,all_tags[type],1,FALSE),""),
IFERROR(VLOOKUP($G1086,all_tags[type],1,FALSE),""),
IFERROR(VLOOKUP($H1086,all_tags[type],1,FALSE),""),
IFERROR(VLOOKUP($I1086,all_tags[type],1,FALSE),""),
IFERROR(VLOOKUP($J1086,all_tags[type],1,FALSE),""),
IFERROR(VLOOKUP($K1086,all_tags[type],1,FALSE),""),
IFERROR(VLOOKUP($L1086,all_tags[type],1,FALSE),""),
IFERROR(VLOOKUP($M1086,all_tags[type],1,FALSE),""),
IFERROR(VLOOKUP($N1086,all_tags[type],1,FALSE),""),
IFERROR(VLOOKUP($O1086,all_tags[type],1,FALSE),"")
)</f>
        <v/>
      </c>
      <c r="AE1086" s="5" t="str">
        <f>_xlfn.TEXTJOIN("#",TRUE,
IFERROR(VLOOKUP($F1086,all_tags[level],1,FALSE),""),
IFERROR(VLOOKUP($G1086,all_tags[level],1,FALSE),""),
IFERROR(VLOOKUP($H1086,all_tags[level],1,FALSE),""),
IFERROR(VLOOKUP($I1086,all_tags[level],1,FALSE),""),
IFERROR(VLOOKUP($J1086,all_tags[level],1,FALSE),""),
IFERROR(VLOOKUP($K1086,all_tags[level],1,FALSE),""),
IFERROR(VLOOKUP($L1086,all_tags[level],1,FALSE),""),
IFERROR(VLOOKUP($M1086,all_tags[level],1,FALSE),""),
IFERROR(VLOOKUP($N1086,all_tags[level],1,FALSE),""),
IFERROR(VLOOKUP($O1086,all_tags[level],1,FALSE),"")
)</f>
        <v/>
      </c>
      <c r="AF1086" s="5" t="str">
        <f>_xlfn.TEXTJOIN("#",TRUE,
IFERROR(VLOOKUP($F1086,all_tags[style],1,FALSE),""),
IFERROR(VLOOKUP($G1086,all_tags[style],1,FALSE),""),
IFERROR(VLOOKUP($H1086,all_tags[style],1,FALSE),""),
IFERROR(VLOOKUP($I1086,all_tags[style],1,FALSE),""),
IFERROR(VLOOKUP($J1086,all_tags[style],1,FALSE),""),
IFERROR(VLOOKUP($K1086,all_tags[style],1,FALSE),""),
IFERROR(VLOOKUP($L1086,all_tags[style],1,FALSE),""),
IFERROR(VLOOKUP($M1086,all_tags[style],1,FALSE),""),
IFERROR(VLOOKUP($N1086,all_tags[style],1,FALSE),""),
IFERROR(VLOOKUP($O1086,all_tags[style],1,FALSE),"")
)</f>
        <v/>
      </c>
      <c r="AG1086" s="5" t="str">
        <f>_xlfn.TEXTJOIN("#",TRUE,
IFERROR(VLOOKUP($F1086,all_tags[theme],1,FALSE),""),
IFERROR(VLOOKUP($G1086,all_tags[theme],1,FALSE),""),
IFERROR(VLOOKUP($H1086,all_tags[theme],1,FALSE),""),
IFERROR(VLOOKUP($I1086,all_tags[theme],1,FALSE),""),
IFERROR(VLOOKUP($J1086,all_tags[theme],1,FALSE),""),
IFERROR(VLOOKUP($K1086,all_tags[theme],1,FALSE),""),
IFERROR(VLOOKUP($L1086,all_tags[theme],1,FALSE),""),
IFERROR(VLOOKUP($M1086,all_tags[theme],1,FALSE),""),
IFERROR(VLOOKUP($N1086,all_tags[theme],1,FALSE),""),
IFERROR(VLOOKUP($O1086,all_tags[theme],1,FALSE),"")
)</f>
        <v/>
      </c>
      <c r="AH1086" s="5" t="str">
        <f>_xlfn.TEXTJOIN("#",TRUE,
IFERROR(VLOOKUP($F1086,all_tags[topic],1,FALSE),""),
IFERROR(VLOOKUP($G1086,all_tags[topic],1,FALSE),""),
IFERROR(VLOOKUP($H1086,all_tags[topic],1,FALSE),""),
IFERROR(VLOOKUP($I1086,all_tags[topic],1,FALSE),""),
IFERROR(VLOOKUP($J1086,all_tags[topic],1,FALSE),""),
IFERROR(VLOOKUP($K1086,all_tags[topic],1,FALSE),""),
IFERROR(VLOOKUP($L1086,all_tags[topic],1,FALSE),""),
IFERROR(VLOOKUP($M1086,all_tags[topic],1,FALSE),""),
IFERROR(VLOOKUP($N1086,all_tags[topic],1,FALSE),""),
IFERROR(VLOOKUP($O1086,all_tags[topic],1,FALSE),"")
)</f>
        <v>design</v>
      </c>
      <c r="AI1086" s="5" t="str">
        <f>_xlfn.TEXTJOIN("#",TRUE,
IFERROR(VLOOKUP($F1086,all_tags[area],1,FALSE),""),
IFERROR(VLOOKUP($G1086,all_tags[area],1,FALSE),""),
IFERROR(VLOOKUP($H1086,all_tags[area],1,FALSE),""),
IFERROR(VLOOKUP($I1086,all_tags[area],1,FALSE),""),
IFERROR(VLOOKUP($J1086,all_tags[area],1,FALSE),""),
IFERROR(VLOOKUP($K1086,all_tags[area],1,FALSE),""),
IFERROR(VLOOKUP($L1086,all_tags[area],1,FALSE),""),
IFERROR(VLOOKUP($M1086,all_tags[area],1,FALSE),""),
IFERROR(VLOOKUP($N1086,all_tags[area],1,FALSE),""),
IFERROR(VLOOKUP($O1086,all_tags[area],1,FALSE),"")
)</f>
        <v/>
      </c>
      <c r="AJ1086" s="5" t="str">
        <f>_xlfn.TEXTJOIN("#",TRUE,
IFERROR(VLOOKUP($F1086,all_tags[technology],1,FALSE),""),
IFERROR(VLOOKUP($G1086,all_tags[technology],1,FALSE),""),
IFERROR(VLOOKUP($H1086,all_tags[technology],1,FALSE),""),
IFERROR(VLOOKUP($I1086,all_tags[technology],1,FALSE),""),
IFERROR(VLOOKUP($J1086,all_tags[technology],1,FALSE),""),
IFERROR(VLOOKUP($K1086,all_tags[technology],1,FALSE),""),
IFERROR(VLOOKUP($L1086,all_tags[technology],1,FALSE),""),
IFERROR(VLOOKUP($M1086,all_tags[technology],1,FALSE),""),
IFERROR(VLOOKUP($N1086,all_tags[technology],1,FALSE),""),
IFERROR(VLOOKUP($O1086,all_tags[technology],1,FALSE),"")
)</f>
        <v/>
      </c>
      <c r="AK1086" s="5" t="str">
        <f>_xlfn.TEXTJOIN("#",TRUE,
IFERROR(VLOOKUP($F1086,all_tags[other],1,FALSE),""),
IFERROR(VLOOKUP($G1086,all_tags[other],1,FALSE),""),
IFERROR(VLOOKUP($H1086,all_tags[other],1,FALSE),""),
IFERROR(VLOOKUP($I1086,all_tags[other],1,FALSE),""),
IFERROR(VLOOKUP($J1086,all_tags[other],1,FALSE),""),
IFERROR(VLOOKUP($K1086,all_tags[other],1,FALSE),""),
IFERROR(VLOOKUP($L1086,all_tags[other],1,FALSE),""),
IFERROR(VLOOKUP($M1086,all_tags[other],1,FALSE),""),
IFERROR(VLOOKUP($N1086,all_tags[other],1,FALSE),""),
IFERROR(VLOOKUP($O1086,all_tags[other],1,FALSE),"")
)</f>
        <v/>
      </c>
      <c r="AL1086" t="str">
        <f t="shared" si="16"/>
        <v>post;design</v>
      </c>
    </row>
    <row r="1087" spans="1:38" ht="45" x14ac:dyDescent="0.25">
      <c r="A1087" t="str">
        <f>source_data[[#This Row],[link_id]]</f>
        <v>L02148</v>
      </c>
      <c r="B1087" t="str">
        <f>source_data[[#This Row],[link]]</f>
        <v>https://view.e.economist.com/?qs=47ab3ac6d352c46ac7318d7ce367556d7dd97ad337f8c0bd9584627d2072e25be7c052eda584f94b1154492e5b90b2aa4dd29f251253986ac11aacd0f5a6aece322558c7960c6cbb0457d840b80d5f7b</v>
      </c>
      <c r="C1087" t="str">
        <f>source_data[[#This Row],[article_title]]</f>
        <v xml:space="preserve">The Economist Off the charts
</v>
      </c>
      <c r="D1087" t="str">
        <f>source_data[[#This Row],[categories]]</f>
        <v>storytelling;data-journalism;technique;inspiration</v>
      </c>
      <c r="E1087">
        <f>source_data[[#This Row],[tag_count]]</f>
        <v>1</v>
      </c>
      <c r="F1087" t="str" cm="1">
        <f t="array" ref="F1087:I1087">_xlfn.TEXTSPLIT(Table5[[#This Row],[concatenate]],";")</f>
        <v>storytelling</v>
      </c>
      <c r="G1087" t="str">
        <v>data-journalism</v>
      </c>
      <c r="H1087" t="str">
        <v>technique</v>
      </c>
      <c r="I1087" t="str">
        <v>inspiration</v>
      </c>
      <c r="Q1087">
        <f>IF(ISBLANK(F1087),-1,COUNTIF(all_tags[],F1087)-COUNTIF(all_tags[category],F1087))</f>
        <v>1</v>
      </c>
      <c r="R1087">
        <f>IF(ISBLANK(G1087),-1,COUNTIF(all_tags[],G1087)-COUNTIF(all_tags[category],G1087))</f>
        <v>0</v>
      </c>
      <c r="S1087">
        <f>IF(ISBLANK(H1087),-1,COUNTIF(all_tags[],H1087)-COUNTIF(all_tags[category],H1087))</f>
        <v>1</v>
      </c>
      <c r="T1087">
        <f>IF(ISBLANK(I1087),-1,COUNTIF(all_tags[],I1087)-COUNTIF(all_tags[category],I1087))</f>
        <v>1</v>
      </c>
      <c r="U1087">
        <f>IF(ISBLANK(J1087),-1,COUNTIF(all_tags[],J1087)-COUNTIF(all_tags[category],J1087))</f>
        <v>-1</v>
      </c>
      <c r="V1087">
        <f>IF(ISBLANK(K1087),-1,COUNTIF(all_tags[],K1087)-COUNTIF(all_tags[category],K1087))</f>
        <v>-1</v>
      </c>
      <c r="W1087">
        <f>IF(ISBLANK(L1087),-1,COUNTIF(all_tags[],L1087)-COUNTIF(all_tags[category],L1087))</f>
        <v>-1</v>
      </c>
      <c r="X1087">
        <f>IF(ISBLANK(M1087),-1,COUNTIF(all_tags[],M1087)-COUNTIF(all_tags[category],M1087))</f>
        <v>-1</v>
      </c>
      <c r="Y1087">
        <f>IF(ISBLANK(N1087),-1,COUNTIF(all_tags[],N1087)-COUNTIF(all_tags[category],N1087))</f>
        <v>-1</v>
      </c>
      <c r="Z1087">
        <f>IF(ISBLANK(O1087),-1,COUNTIF(all_tags[],O1087)-COUNTIF(all_tags[category],O1087))</f>
        <v>-1</v>
      </c>
      <c r="AB1087" t="str">
        <f>Table5[[#This Row],[link_id]]</f>
        <v>L02148</v>
      </c>
      <c r="AC1087" s="5" t="str">
        <f>_xlfn.TEXTJOIN("#",TRUE,
IFERROR(VLOOKUP($F1087,all_tags[format],1,FALSE),""),
IFERROR(VLOOKUP($G1087,all_tags[format],1,FALSE),""),
IFERROR(VLOOKUP($H1087,all_tags[format],1,FALSE),""),
IFERROR(VLOOKUP($I1087,all_tags[format],1,FALSE),""),
IFERROR(VLOOKUP($J1087,all_tags[format],1,FALSE),""),
IFERROR(VLOOKUP($K1087,all_tags[format],1,FALSE),""),
IFERROR(VLOOKUP($L1087,all_tags[format],1,FALSE),""),
IFERROR(VLOOKUP($M1087,all_tags[format],1,FALSE),""),
IFERROR(VLOOKUP($N1087,all_tags[format],1,FALSE),""),
IFERROR(VLOOKUP($O1087,all_tags[format],1,FALSE),"")
)</f>
        <v/>
      </c>
      <c r="AD1087" s="5" t="str">
        <f>_xlfn.TEXTJOIN("#",TRUE,
IFERROR(VLOOKUP($F1087,all_tags[type],1,FALSE),""),
IFERROR(VLOOKUP($G1087,all_tags[type],1,FALSE),""),
IFERROR(VLOOKUP($H1087,all_tags[type],1,FALSE),""),
IFERROR(VLOOKUP($I1087,all_tags[type],1,FALSE),""),
IFERROR(VLOOKUP($J1087,all_tags[type],1,FALSE),""),
IFERROR(VLOOKUP($K1087,all_tags[type],1,FALSE),""),
IFERROR(VLOOKUP($L1087,all_tags[type],1,FALSE),""),
IFERROR(VLOOKUP($M1087,all_tags[type],1,FALSE),""),
IFERROR(VLOOKUP($N1087,all_tags[type],1,FALSE),""),
IFERROR(VLOOKUP($O1087,all_tags[type],1,FALSE),"")
)</f>
        <v/>
      </c>
      <c r="AE1087" s="5" t="str">
        <f>_xlfn.TEXTJOIN("#",TRUE,
IFERROR(VLOOKUP($F1087,all_tags[level],1,FALSE),""),
IFERROR(VLOOKUP($G1087,all_tags[level],1,FALSE),""),
IFERROR(VLOOKUP($H1087,all_tags[level],1,FALSE),""),
IFERROR(VLOOKUP($I1087,all_tags[level],1,FALSE),""),
IFERROR(VLOOKUP($J1087,all_tags[level],1,FALSE),""),
IFERROR(VLOOKUP($K1087,all_tags[level],1,FALSE),""),
IFERROR(VLOOKUP($L1087,all_tags[level],1,FALSE),""),
IFERROR(VLOOKUP($M1087,all_tags[level],1,FALSE),""),
IFERROR(VLOOKUP($N1087,all_tags[level],1,FALSE),""),
IFERROR(VLOOKUP($O1087,all_tags[level],1,FALSE),"")
)</f>
        <v/>
      </c>
      <c r="AF1087" s="5" t="str">
        <f>_xlfn.TEXTJOIN("#",TRUE,
IFERROR(VLOOKUP($F1087,all_tags[style],1,FALSE),""),
IFERROR(VLOOKUP($G1087,all_tags[style],1,FALSE),""),
IFERROR(VLOOKUP($H1087,all_tags[style],1,FALSE),""),
IFERROR(VLOOKUP($I1087,all_tags[style],1,FALSE),""),
IFERROR(VLOOKUP($J1087,all_tags[style],1,FALSE),""),
IFERROR(VLOOKUP($K1087,all_tags[style],1,FALSE),""),
IFERROR(VLOOKUP($L1087,all_tags[style],1,FALSE),""),
IFERROR(VLOOKUP($M1087,all_tags[style],1,FALSE),""),
IFERROR(VLOOKUP($N1087,all_tags[style],1,FALSE),""),
IFERROR(VLOOKUP($O1087,all_tags[style],1,FALSE),"")
)</f>
        <v/>
      </c>
      <c r="AG1087" s="5" t="str">
        <f>_xlfn.TEXTJOIN("#",TRUE,
IFERROR(VLOOKUP($F1087,all_tags[theme],1,FALSE),""),
IFERROR(VLOOKUP($G1087,all_tags[theme],1,FALSE),""),
IFERROR(VLOOKUP($H1087,all_tags[theme],1,FALSE),""),
IFERROR(VLOOKUP($I1087,all_tags[theme],1,FALSE),""),
IFERROR(VLOOKUP($J1087,all_tags[theme],1,FALSE),""),
IFERROR(VLOOKUP($K1087,all_tags[theme],1,FALSE),""),
IFERROR(VLOOKUP($L1087,all_tags[theme],1,FALSE),""),
IFERROR(VLOOKUP($M1087,all_tags[theme],1,FALSE),""),
IFERROR(VLOOKUP($N1087,all_tags[theme],1,FALSE),""),
IFERROR(VLOOKUP($O1087,all_tags[theme],1,FALSE),"")
)</f>
        <v/>
      </c>
      <c r="AH1087" s="5" t="str">
        <f>_xlfn.TEXTJOIN("#",TRUE,
IFERROR(VLOOKUP($F1087,all_tags[topic],1,FALSE),""),
IFERROR(VLOOKUP($G1087,all_tags[topic],1,FALSE),""),
IFERROR(VLOOKUP($H1087,all_tags[topic],1,FALSE),""),
IFERROR(VLOOKUP($I1087,all_tags[topic],1,FALSE),""),
IFERROR(VLOOKUP($J1087,all_tags[topic],1,FALSE),""),
IFERROR(VLOOKUP($K1087,all_tags[topic],1,FALSE),""),
IFERROR(VLOOKUP($L1087,all_tags[topic],1,FALSE),""),
IFERROR(VLOOKUP($M1087,all_tags[topic],1,FALSE),""),
IFERROR(VLOOKUP($N1087,all_tags[topic],1,FALSE),""),
IFERROR(VLOOKUP($O1087,all_tags[topic],1,FALSE),"")
)</f>
        <v>technique</v>
      </c>
      <c r="AI1087" s="5" t="str">
        <f>_xlfn.TEXTJOIN("#",TRUE,
IFERROR(VLOOKUP($F1087,all_tags[area],1,FALSE),""),
IFERROR(VLOOKUP($G1087,all_tags[area],1,FALSE),""),
IFERROR(VLOOKUP($H1087,all_tags[area],1,FALSE),""),
IFERROR(VLOOKUP($I1087,all_tags[area],1,FALSE),""),
IFERROR(VLOOKUP($J1087,all_tags[area],1,FALSE),""),
IFERROR(VLOOKUP($K1087,all_tags[area],1,FALSE),""),
IFERROR(VLOOKUP($L1087,all_tags[area],1,FALSE),""),
IFERROR(VLOOKUP($M1087,all_tags[area],1,FALSE),""),
IFERROR(VLOOKUP($N1087,all_tags[area],1,FALSE),""),
IFERROR(VLOOKUP($O1087,all_tags[area],1,FALSE),"")
)</f>
        <v/>
      </c>
      <c r="AJ1087" s="5" t="str">
        <f>_xlfn.TEXTJOIN("#",TRUE,
IFERROR(VLOOKUP($F1087,all_tags[technology],1,FALSE),""),
IFERROR(VLOOKUP($G1087,all_tags[technology],1,FALSE),""),
IFERROR(VLOOKUP($H1087,all_tags[technology],1,FALSE),""),
IFERROR(VLOOKUP($I1087,all_tags[technology],1,FALSE),""),
IFERROR(VLOOKUP($J1087,all_tags[technology],1,FALSE),""),
IFERROR(VLOOKUP($K1087,all_tags[technology],1,FALSE),""),
IFERROR(VLOOKUP($L1087,all_tags[technology],1,FALSE),""),
IFERROR(VLOOKUP($M1087,all_tags[technology],1,FALSE),""),
IFERROR(VLOOKUP($N1087,all_tags[technology],1,FALSE),""),
IFERROR(VLOOKUP($O1087,all_tags[technology],1,FALSE),"")
)</f>
        <v/>
      </c>
      <c r="AK1087" s="5" t="str">
        <f>_xlfn.TEXTJOIN("#",TRUE,
IFERROR(VLOOKUP($F1087,all_tags[other],1,FALSE),""),
IFERROR(VLOOKUP($G1087,all_tags[other],1,FALSE),""),
IFERROR(VLOOKUP($H1087,all_tags[other],1,FALSE),""),
IFERROR(VLOOKUP($I1087,all_tags[other],1,FALSE),""),
IFERROR(VLOOKUP($J1087,all_tags[other],1,FALSE),""),
IFERROR(VLOOKUP($K1087,all_tags[other],1,FALSE),""),
IFERROR(VLOOKUP($L1087,all_tags[other],1,FALSE),""),
IFERROR(VLOOKUP($M1087,all_tags[other],1,FALSE),""),
IFERROR(VLOOKUP($N1087,all_tags[other],1,FALSE),""),
IFERROR(VLOOKUP($O1087,all_tags[other],1,FALSE),"")
)</f>
        <v>storytelling#inspiration</v>
      </c>
      <c r="AL1087" t="str">
        <f t="shared" si="16"/>
        <v>technique;storytelling;inspiration</v>
      </c>
    </row>
    <row r="1088" spans="1:38" x14ac:dyDescent="0.25">
      <c r="A1088" t="str">
        <f>source_data[[#This Row],[link_id]]</f>
        <v>L02149</v>
      </c>
      <c r="B1088" t="str">
        <f>source_data[[#This Row],[link]]</f>
        <v>https://archive.org/</v>
      </c>
      <c r="C1088" t="str">
        <f>source_data[[#This Row],[article_title]]</f>
        <v>Internet Archive: Digital Library of Free &amp; Borrowable Books, Movies, Music &amp; Wayback Machine</v>
      </c>
      <c r="D1088" t="str">
        <f>source_data[[#This Row],[categories]]</f>
        <v>history;site;resource;general;archive</v>
      </c>
      <c r="E1088">
        <f>source_data[[#This Row],[tag_count]]</f>
        <v>1</v>
      </c>
      <c r="F1088" t="str" cm="1">
        <f t="array" ref="F1088:J1088">_xlfn.TEXTSPLIT(Table5[[#This Row],[concatenate]],";")</f>
        <v>history</v>
      </c>
      <c r="G1088" t="str">
        <v>site</v>
      </c>
      <c r="H1088" t="str">
        <v>resource</v>
      </c>
      <c r="I1088" t="str">
        <v>general</v>
      </c>
      <c r="J1088" t="str">
        <v>archive</v>
      </c>
      <c r="Q1088">
        <f>IF(ISBLANK(F1088),-1,COUNTIF(all_tags[],F1088)-COUNTIF(all_tags[category],F1088))</f>
        <v>1</v>
      </c>
      <c r="R1088">
        <f>IF(ISBLANK(G1088),-1,COUNTIF(all_tags[],G1088)-COUNTIF(all_tags[category],G1088))</f>
        <v>1</v>
      </c>
      <c r="S1088">
        <f>IF(ISBLANK(H1088),-1,COUNTIF(all_tags[],H1088)-COUNTIF(all_tags[category],H1088))</f>
        <v>1</v>
      </c>
      <c r="T1088">
        <f>IF(ISBLANK(I1088),-1,COUNTIF(all_tags[],I1088)-COUNTIF(all_tags[category],I1088))</f>
        <v>1</v>
      </c>
      <c r="U1088">
        <f>IF(ISBLANK(J1088),-1,COUNTIF(all_tags[],J1088)-COUNTIF(all_tags[category],J1088))</f>
        <v>0</v>
      </c>
      <c r="V1088">
        <f>IF(ISBLANK(K1088),-1,COUNTIF(all_tags[],K1088)-COUNTIF(all_tags[category],K1088))</f>
        <v>-1</v>
      </c>
      <c r="W1088">
        <f>IF(ISBLANK(L1088),-1,COUNTIF(all_tags[],L1088)-COUNTIF(all_tags[category],L1088))</f>
        <v>-1</v>
      </c>
      <c r="X1088">
        <f>IF(ISBLANK(M1088),-1,COUNTIF(all_tags[],M1088)-COUNTIF(all_tags[category],M1088))</f>
        <v>-1</v>
      </c>
      <c r="Y1088">
        <f>IF(ISBLANK(N1088),-1,COUNTIF(all_tags[],N1088)-COUNTIF(all_tags[category],N1088))</f>
        <v>-1</v>
      </c>
      <c r="Z1088">
        <f>IF(ISBLANK(O1088),-1,COUNTIF(all_tags[],O1088)-COUNTIF(all_tags[category],O1088))</f>
        <v>-1</v>
      </c>
      <c r="AB1088" t="str">
        <f>Table5[[#This Row],[link_id]]</f>
        <v>L02149</v>
      </c>
      <c r="AC1088" s="5" t="str">
        <f>_xlfn.TEXTJOIN("#",TRUE,
IFERROR(VLOOKUP($F1088,all_tags[format],1,FALSE),""),
IFERROR(VLOOKUP($G1088,all_tags[format],1,FALSE),""),
IFERROR(VLOOKUP($H1088,all_tags[format],1,FALSE),""),
IFERROR(VLOOKUP($I1088,all_tags[format],1,FALSE),""),
IFERROR(VLOOKUP($J1088,all_tags[format],1,FALSE),""),
IFERROR(VLOOKUP($K1088,all_tags[format],1,FALSE),""),
IFERROR(VLOOKUP($L1088,all_tags[format],1,FALSE),""),
IFERROR(VLOOKUP($M1088,all_tags[format],1,FALSE),""),
IFERROR(VLOOKUP($N1088,all_tags[format],1,FALSE),""),
IFERROR(VLOOKUP($O1088,all_tags[format],1,FALSE),"")
)</f>
        <v>site</v>
      </c>
      <c r="AD1088" s="5" t="str">
        <f>_xlfn.TEXTJOIN("#",TRUE,
IFERROR(VLOOKUP($F1088,all_tags[type],1,FALSE),""),
IFERROR(VLOOKUP($G1088,all_tags[type],1,FALSE),""),
IFERROR(VLOOKUP($H1088,all_tags[type],1,FALSE),""),
IFERROR(VLOOKUP($I1088,all_tags[type],1,FALSE),""),
IFERROR(VLOOKUP($J1088,all_tags[type],1,FALSE),""),
IFERROR(VLOOKUP($K1088,all_tags[type],1,FALSE),""),
IFERROR(VLOOKUP($L1088,all_tags[type],1,FALSE),""),
IFERROR(VLOOKUP($M1088,all_tags[type],1,FALSE),""),
IFERROR(VLOOKUP($N1088,all_tags[type],1,FALSE),""),
IFERROR(VLOOKUP($O1088,all_tags[type],1,FALSE),"")
)</f>
        <v>resource#general</v>
      </c>
      <c r="AE1088" s="5" t="str">
        <f>_xlfn.TEXTJOIN("#",TRUE,
IFERROR(VLOOKUP($F1088,all_tags[level],1,FALSE),""),
IFERROR(VLOOKUP($G1088,all_tags[level],1,FALSE),""),
IFERROR(VLOOKUP($H1088,all_tags[level],1,FALSE),""),
IFERROR(VLOOKUP($I1088,all_tags[level],1,FALSE),""),
IFERROR(VLOOKUP($J1088,all_tags[level],1,FALSE),""),
IFERROR(VLOOKUP($K1088,all_tags[level],1,FALSE),""),
IFERROR(VLOOKUP($L1088,all_tags[level],1,FALSE),""),
IFERROR(VLOOKUP($M1088,all_tags[level],1,FALSE),""),
IFERROR(VLOOKUP($N1088,all_tags[level],1,FALSE),""),
IFERROR(VLOOKUP($O1088,all_tags[level],1,FALSE),"")
)</f>
        <v/>
      </c>
      <c r="AF1088" s="5" t="str">
        <f>_xlfn.TEXTJOIN("#",TRUE,
IFERROR(VLOOKUP($F1088,all_tags[style],1,FALSE),""),
IFERROR(VLOOKUP($G1088,all_tags[style],1,FALSE),""),
IFERROR(VLOOKUP($H1088,all_tags[style],1,FALSE),""),
IFERROR(VLOOKUP($I1088,all_tags[style],1,FALSE),""),
IFERROR(VLOOKUP($J1088,all_tags[style],1,FALSE),""),
IFERROR(VLOOKUP($K1088,all_tags[style],1,FALSE),""),
IFERROR(VLOOKUP($L1088,all_tags[style],1,FALSE),""),
IFERROR(VLOOKUP($M1088,all_tags[style],1,FALSE),""),
IFERROR(VLOOKUP($N1088,all_tags[style],1,FALSE),""),
IFERROR(VLOOKUP($O1088,all_tags[style],1,FALSE),"")
)</f>
        <v/>
      </c>
      <c r="AG1088" s="5" t="str">
        <f>_xlfn.TEXTJOIN("#",TRUE,
IFERROR(VLOOKUP($F1088,all_tags[theme],1,FALSE),""),
IFERROR(VLOOKUP($G1088,all_tags[theme],1,FALSE),""),
IFERROR(VLOOKUP($H1088,all_tags[theme],1,FALSE),""),
IFERROR(VLOOKUP($I1088,all_tags[theme],1,FALSE),""),
IFERROR(VLOOKUP($J1088,all_tags[theme],1,FALSE),""),
IFERROR(VLOOKUP($K1088,all_tags[theme],1,FALSE),""),
IFERROR(VLOOKUP($L1088,all_tags[theme],1,FALSE),""),
IFERROR(VLOOKUP($M1088,all_tags[theme],1,FALSE),""),
IFERROR(VLOOKUP($N1088,all_tags[theme],1,FALSE),""),
IFERROR(VLOOKUP($O1088,all_tags[theme],1,FALSE),"")
)</f>
        <v/>
      </c>
      <c r="AH1088" s="5" t="str">
        <f>_xlfn.TEXTJOIN("#",TRUE,
IFERROR(VLOOKUP($F1088,all_tags[topic],1,FALSE),""),
IFERROR(VLOOKUP($G1088,all_tags[topic],1,FALSE),""),
IFERROR(VLOOKUP($H1088,all_tags[topic],1,FALSE),""),
IFERROR(VLOOKUP($I1088,all_tags[topic],1,FALSE),""),
IFERROR(VLOOKUP($J1088,all_tags[topic],1,FALSE),""),
IFERROR(VLOOKUP($K1088,all_tags[topic],1,FALSE),""),
IFERROR(VLOOKUP($L1088,all_tags[topic],1,FALSE),""),
IFERROR(VLOOKUP($M1088,all_tags[topic],1,FALSE),""),
IFERROR(VLOOKUP($N1088,all_tags[topic],1,FALSE),""),
IFERROR(VLOOKUP($O1088,all_tags[topic],1,FALSE),"")
)</f>
        <v/>
      </c>
      <c r="AI1088" s="5" t="str">
        <f>_xlfn.TEXTJOIN("#",TRUE,
IFERROR(VLOOKUP($F1088,all_tags[area],1,FALSE),""),
IFERROR(VLOOKUP($G1088,all_tags[area],1,FALSE),""),
IFERROR(VLOOKUP($H1088,all_tags[area],1,FALSE),""),
IFERROR(VLOOKUP($I1088,all_tags[area],1,FALSE),""),
IFERROR(VLOOKUP($J1088,all_tags[area],1,FALSE),""),
IFERROR(VLOOKUP($K1088,all_tags[area],1,FALSE),""),
IFERROR(VLOOKUP($L1088,all_tags[area],1,FALSE),""),
IFERROR(VLOOKUP($M1088,all_tags[area],1,FALSE),""),
IFERROR(VLOOKUP($N1088,all_tags[area],1,FALSE),""),
IFERROR(VLOOKUP($O1088,all_tags[area],1,FALSE),"")
)</f>
        <v>history</v>
      </c>
      <c r="AJ1088" s="5" t="str">
        <f>_xlfn.TEXTJOIN("#",TRUE,
IFERROR(VLOOKUP($F1088,all_tags[technology],1,FALSE),""),
IFERROR(VLOOKUP($G1088,all_tags[technology],1,FALSE),""),
IFERROR(VLOOKUP($H1088,all_tags[technology],1,FALSE),""),
IFERROR(VLOOKUP($I1088,all_tags[technology],1,FALSE),""),
IFERROR(VLOOKUP($J1088,all_tags[technology],1,FALSE),""),
IFERROR(VLOOKUP($K1088,all_tags[technology],1,FALSE),""),
IFERROR(VLOOKUP($L1088,all_tags[technology],1,FALSE),""),
IFERROR(VLOOKUP($M1088,all_tags[technology],1,FALSE),""),
IFERROR(VLOOKUP($N1088,all_tags[technology],1,FALSE),""),
IFERROR(VLOOKUP($O1088,all_tags[technology],1,FALSE),"")
)</f>
        <v/>
      </c>
      <c r="AK1088" s="5" t="str">
        <f>_xlfn.TEXTJOIN("#",TRUE,
IFERROR(VLOOKUP($F1088,all_tags[other],1,FALSE),""),
IFERROR(VLOOKUP($G1088,all_tags[other],1,FALSE),""),
IFERROR(VLOOKUP($H1088,all_tags[other],1,FALSE),""),
IFERROR(VLOOKUP($I1088,all_tags[other],1,FALSE),""),
IFERROR(VLOOKUP($J1088,all_tags[other],1,FALSE),""),
IFERROR(VLOOKUP($K1088,all_tags[other],1,FALSE),""),
IFERROR(VLOOKUP($L1088,all_tags[other],1,FALSE),""),
IFERROR(VLOOKUP($M1088,all_tags[other],1,FALSE),""),
IFERROR(VLOOKUP($N1088,all_tags[other],1,FALSE),""),
IFERROR(VLOOKUP($O1088,all_tags[other],1,FALSE),"")
)</f>
        <v/>
      </c>
      <c r="AL1088" t="str">
        <f t="shared" si="16"/>
        <v>site;resource;general;history</v>
      </c>
    </row>
    <row r="1089" spans="1:38" x14ac:dyDescent="0.25">
      <c r="A1089" t="str">
        <f>source_data[[#This Row],[link_id]]</f>
        <v>L02150</v>
      </c>
      <c r="B1089" t="str">
        <f>source_data[[#This Row],[link]]</f>
        <v>https://blog.holoviz.org/posts/panel_release_0.13/index.html</v>
      </c>
      <c r="C1089" t="str">
        <f>source_data[[#This Row],[article_title]]</f>
        <v>Panel 0.13.0 Release</v>
      </c>
      <c r="D1089" t="str">
        <f>source_data[[#This Row],[categories]]</f>
        <v>python:package;tool;web-dev;development</v>
      </c>
      <c r="E1089">
        <f>source_data[[#This Row],[tag_count]]</f>
        <v>1</v>
      </c>
      <c r="F1089" t="str" cm="1">
        <f t="array" ref="F1089:I1089">_xlfn.TEXTSPLIT(Table5[[#This Row],[concatenate]],";")</f>
        <v>python:package</v>
      </c>
      <c r="G1089" t="str">
        <v>tool</v>
      </c>
      <c r="H1089" t="str">
        <v>web-dev</v>
      </c>
      <c r="I1089" t="str">
        <v>development</v>
      </c>
      <c r="Q1089">
        <f>IF(ISBLANK(F1089),-1,COUNTIF(all_tags[],F1089)-COUNTIF(all_tags[category],F1089))</f>
        <v>0</v>
      </c>
      <c r="R1089">
        <f>IF(ISBLANK(G1089),-1,COUNTIF(all_tags[],G1089)-COUNTIF(all_tags[category],G1089))</f>
        <v>1</v>
      </c>
      <c r="S1089">
        <f>IF(ISBLANK(H1089),-1,COUNTIF(all_tags[],H1089)-COUNTIF(all_tags[category],H1089))</f>
        <v>0</v>
      </c>
      <c r="T1089">
        <f>IF(ISBLANK(I1089),-1,COUNTIF(all_tags[],I1089)-COUNTIF(all_tags[category],I1089))</f>
        <v>1</v>
      </c>
      <c r="U1089">
        <f>IF(ISBLANK(J1089),-1,COUNTIF(all_tags[],J1089)-COUNTIF(all_tags[category],J1089))</f>
        <v>-1</v>
      </c>
      <c r="V1089">
        <f>IF(ISBLANK(K1089),-1,COUNTIF(all_tags[],K1089)-COUNTIF(all_tags[category],K1089))</f>
        <v>-1</v>
      </c>
      <c r="W1089">
        <f>IF(ISBLANK(L1089),-1,COUNTIF(all_tags[],L1089)-COUNTIF(all_tags[category],L1089))</f>
        <v>-1</v>
      </c>
      <c r="X1089">
        <f>IF(ISBLANK(M1089),-1,COUNTIF(all_tags[],M1089)-COUNTIF(all_tags[category],M1089))</f>
        <v>-1</v>
      </c>
      <c r="Y1089">
        <f>IF(ISBLANK(N1089),-1,COUNTIF(all_tags[],N1089)-COUNTIF(all_tags[category],N1089))</f>
        <v>-1</v>
      </c>
      <c r="Z1089">
        <f>IF(ISBLANK(O1089),-1,COUNTIF(all_tags[],O1089)-COUNTIF(all_tags[category],O1089))</f>
        <v>-1</v>
      </c>
      <c r="AB1089" t="str">
        <f>Table5[[#This Row],[link_id]]</f>
        <v>L02150</v>
      </c>
      <c r="AC1089" s="5" t="str">
        <f>_xlfn.TEXTJOIN("#",TRUE,
IFERROR(VLOOKUP($F1089,all_tags[format],1,FALSE),""),
IFERROR(VLOOKUP($G1089,all_tags[format],1,FALSE),""),
IFERROR(VLOOKUP($H1089,all_tags[format],1,FALSE),""),
IFERROR(VLOOKUP($I1089,all_tags[format],1,FALSE),""),
IFERROR(VLOOKUP($J1089,all_tags[format],1,FALSE),""),
IFERROR(VLOOKUP($K1089,all_tags[format],1,FALSE),""),
IFERROR(VLOOKUP($L1089,all_tags[format],1,FALSE),""),
IFERROR(VLOOKUP($M1089,all_tags[format],1,FALSE),""),
IFERROR(VLOOKUP($N1089,all_tags[format],1,FALSE),""),
IFERROR(VLOOKUP($O1089,all_tags[format],1,FALSE),"")
)</f>
        <v/>
      </c>
      <c r="AD1089" s="5" t="str">
        <f>_xlfn.TEXTJOIN("#",TRUE,
IFERROR(VLOOKUP($F1089,all_tags[type],1,FALSE),""),
IFERROR(VLOOKUP($G1089,all_tags[type],1,FALSE),""),
IFERROR(VLOOKUP($H1089,all_tags[type],1,FALSE),""),
IFERROR(VLOOKUP($I1089,all_tags[type],1,FALSE),""),
IFERROR(VLOOKUP($J1089,all_tags[type],1,FALSE),""),
IFERROR(VLOOKUP($K1089,all_tags[type],1,FALSE),""),
IFERROR(VLOOKUP($L1089,all_tags[type],1,FALSE),""),
IFERROR(VLOOKUP($M1089,all_tags[type],1,FALSE),""),
IFERROR(VLOOKUP($N1089,all_tags[type],1,FALSE),""),
IFERROR(VLOOKUP($O1089,all_tags[type],1,FALSE),"")
)</f>
        <v/>
      </c>
      <c r="AE1089" s="5" t="str">
        <f>_xlfn.TEXTJOIN("#",TRUE,
IFERROR(VLOOKUP($F1089,all_tags[level],1,FALSE),""),
IFERROR(VLOOKUP($G1089,all_tags[level],1,FALSE),""),
IFERROR(VLOOKUP($H1089,all_tags[level],1,FALSE),""),
IFERROR(VLOOKUP($I1089,all_tags[level],1,FALSE),""),
IFERROR(VLOOKUP($J1089,all_tags[level],1,FALSE),""),
IFERROR(VLOOKUP($K1089,all_tags[level],1,FALSE),""),
IFERROR(VLOOKUP($L1089,all_tags[level],1,FALSE),""),
IFERROR(VLOOKUP($M1089,all_tags[level],1,FALSE),""),
IFERROR(VLOOKUP($N1089,all_tags[level],1,FALSE),""),
IFERROR(VLOOKUP($O1089,all_tags[level],1,FALSE),"")
)</f>
        <v/>
      </c>
      <c r="AF1089" s="5" t="str">
        <f>_xlfn.TEXTJOIN("#",TRUE,
IFERROR(VLOOKUP($F1089,all_tags[style],1,FALSE),""),
IFERROR(VLOOKUP($G1089,all_tags[style],1,FALSE),""),
IFERROR(VLOOKUP($H1089,all_tags[style],1,FALSE),""),
IFERROR(VLOOKUP($I1089,all_tags[style],1,FALSE),""),
IFERROR(VLOOKUP($J1089,all_tags[style],1,FALSE),""),
IFERROR(VLOOKUP($K1089,all_tags[style],1,FALSE),""),
IFERROR(VLOOKUP($L1089,all_tags[style],1,FALSE),""),
IFERROR(VLOOKUP($M1089,all_tags[style],1,FALSE),""),
IFERROR(VLOOKUP($N1089,all_tags[style],1,FALSE),""),
IFERROR(VLOOKUP($O1089,all_tags[style],1,FALSE),"")
)</f>
        <v/>
      </c>
      <c r="AG1089" s="5" t="str">
        <f>_xlfn.TEXTJOIN("#",TRUE,
IFERROR(VLOOKUP($F1089,all_tags[theme],1,FALSE),""),
IFERROR(VLOOKUP($G1089,all_tags[theme],1,FALSE),""),
IFERROR(VLOOKUP($H1089,all_tags[theme],1,FALSE),""),
IFERROR(VLOOKUP($I1089,all_tags[theme],1,FALSE),""),
IFERROR(VLOOKUP($J1089,all_tags[theme],1,FALSE),""),
IFERROR(VLOOKUP($K1089,all_tags[theme],1,FALSE),""),
IFERROR(VLOOKUP($L1089,all_tags[theme],1,FALSE),""),
IFERROR(VLOOKUP($M1089,all_tags[theme],1,FALSE),""),
IFERROR(VLOOKUP($N1089,all_tags[theme],1,FALSE),""),
IFERROR(VLOOKUP($O1089,all_tags[theme],1,FALSE),"")
)</f>
        <v/>
      </c>
      <c r="AH1089" s="5" t="str">
        <f>_xlfn.TEXTJOIN("#",TRUE,
IFERROR(VLOOKUP($F1089,all_tags[topic],1,FALSE),""),
IFERROR(VLOOKUP($G1089,all_tags[topic],1,FALSE),""),
IFERROR(VLOOKUP($H1089,all_tags[topic],1,FALSE),""),
IFERROR(VLOOKUP($I1089,all_tags[topic],1,FALSE),""),
IFERROR(VLOOKUP($J1089,all_tags[topic],1,FALSE),""),
IFERROR(VLOOKUP($K1089,all_tags[topic],1,FALSE),""),
IFERROR(VLOOKUP($L1089,all_tags[topic],1,FALSE),""),
IFERROR(VLOOKUP($M1089,all_tags[topic],1,FALSE),""),
IFERROR(VLOOKUP($N1089,all_tags[topic],1,FALSE),""),
IFERROR(VLOOKUP($O1089,all_tags[topic],1,FALSE),"")
)</f>
        <v>tool</v>
      </c>
      <c r="AI1089" s="5" t="str">
        <f>_xlfn.TEXTJOIN("#",TRUE,
IFERROR(VLOOKUP($F1089,all_tags[area],1,FALSE),""),
IFERROR(VLOOKUP($G1089,all_tags[area],1,FALSE),""),
IFERROR(VLOOKUP($H1089,all_tags[area],1,FALSE),""),
IFERROR(VLOOKUP($I1089,all_tags[area],1,FALSE),""),
IFERROR(VLOOKUP($J1089,all_tags[area],1,FALSE),""),
IFERROR(VLOOKUP($K1089,all_tags[area],1,FALSE),""),
IFERROR(VLOOKUP($L1089,all_tags[area],1,FALSE),""),
IFERROR(VLOOKUP($M1089,all_tags[area],1,FALSE),""),
IFERROR(VLOOKUP($N1089,all_tags[area],1,FALSE),""),
IFERROR(VLOOKUP($O1089,all_tags[area],1,FALSE),"")
)</f>
        <v>development</v>
      </c>
      <c r="AJ1089" s="5" t="str">
        <f>_xlfn.TEXTJOIN("#",TRUE,
IFERROR(VLOOKUP($F1089,all_tags[technology],1,FALSE),""),
IFERROR(VLOOKUP($G1089,all_tags[technology],1,FALSE),""),
IFERROR(VLOOKUP($H1089,all_tags[technology],1,FALSE),""),
IFERROR(VLOOKUP($I1089,all_tags[technology],1,FALSE),""),
IFERROR(VLOOKUP($J1089,all_tags[technology],1,FALSE),""),
IFERROR(VLOOKUP($K1089,all_tags[technology],1,FALSE),""),
IFERROR(VLOOKUP($L1089,all_tags[technology],1,FALSE),""),
IFERROR(VLOOKUP($M1089,all_tags[technology],1,FALSE),""),
IFERROR(VLOOKUP($N1089,all_tags[technology],1,FALSE),""),
IFERROR(VLOOKUP($O1089,all_tags[technology],1,FALSE),"")
)</f>
        <v/>
      </c>
      <c r="AK1089" s="5" t="str">
        <f>_xlfn.TEXTJOIN("#",TRUE,
IFERROR(VLOOKUP($F1089,all_tags[other],1,FALSE),""),
IFERROR(VLOOKUP($G1089,all_tags[other],1,FALSE),""),
IFERROR(VLOOKUP($H1089,all_tags[other],1,FALSE),""),
IFERROR(VLOOKUP($I1089,all_tags[other],1,FALSE),""),
IFERROR(VLOOKUP($J1089,all_tags[other],1,FALSE),""),
IFERROR(VLOOKUP($K1089,all_tags[other],1,FALSE),""),
IFERROR(VLOOKUP($L1089,all_tags[other],1,FALSE),""),
IFERROR(VLOOKUP($M1089,all_tags[other],1,FALSE),""),
IFERROR(VLOOKUP($N1089,all_tags[other],1,FALSE),""),
IFERROR(VLOOKUP($O1089,all_tags[other],1,FALSE),"")
)</f>
        <v/>
      </c>
      <c r="AL1089" t="str">
        <f t="shared" si="16"/>
        <v>tool;development</v>
      </c>
    </row>
    <row r="1090" spans="1:38" x14ac:dyDescent="0.25">
      <c r="A1090" t="str">
        <f>source_data[[#This Row],[link_id]]</f>
        <v>L02151</v>
      </c>
      <c r="B1090" t="str">
        <f>source_data[[#This Row],[link]]</f>
        <v>https://en.wikipedia.org/wiki/List_of_Islamic_scholars_described_as_father_or_founder_of_a_field</v>
      </c>
      <c r="C1090" t="str">
        <f>source_data[[#This Row],[article_title]]</f>
        <v>List of Islamic scholars described as father or founder of a field - Wikipedia</v>
      </c>
      <c r="D1090" t="str">
        <f>source_data[[#This Row],[categories]]</f>
        <v>Islam; science;history</v>
      </c>
      <c r="E1090">
        <f>source_data[[#This Row],[tag_count]]</f>
        <v>1</v>
      </c>
      <c r="F1090" t="str" cm="1">
        <f t="array" ref="F1090:H1090">_xlfn.TEXTSPLIT(Table5[[#This Row],[concatenate]],";")</f>
        <v>Islam</v>
      </c>
      <c r="G1090" t="str">
        <v xml:space="preserve"> science</v>
      </c>
      <c r="H1090" t="str">
        <v>history</v>
      </c>
      <c r="Q1090">
        <f>IF(ISBLANK(F1090),-1,COUNTIF(all_tags[],F1090)-COUNTIF(all_tags[category],F1090))</f>
        <v>0</v>
      </c>
      <c r="R1090">
        <f>IF(ISBLANK(G1090),-1,COUNTIF(all_tags[],G1090)-COUNTIF(all_tags[category],G1090))</f>
        <v>0</v>
      </c>
      <c r="S1090">
        <f>IF(ISBLANK(H1090),-1,COUNTIF(all_tags[],H1090)-COUNTIF(all_tags[category],H1090))</f>
        <v>1</v>
      </c>
      <c r="T1090">
        <f>IF(ISBLANK(I1090),-1,COUNTIF(all_tags[],I1090)-COUNTIF(all_tags[category],I1090))</f>
        <v>-1</v>
      </c>
      <c r="U1090">
        <f>IF(ISBLANK(J1090),-1,COUNTIF(all_tags[],J1090)-COUNTIF(all_tags[category],J1090))</f>
        <v>-1</v>
      </c>
      <c r="V1090">
        <f>IF(ISBLANK(K1090),-1,COUNTIF(all_tags[],K1090)-COUNTIF(all_tags[category],K1090))</f>
        <v>-1</v>
      </c>
      <c r="W1090">
        <f>IF(ISBLANK(L1090),-1,COUNTIF(all_tags[],L1090)-COUNTIF(all_tags[category],L1090))</f>
        <v>-1</v>
      </c>
      <c r="X1090">
        <f>IF(ISBLANK(M1090),-1,COUNTIF(all_tags[],M1090)-COUNTIF(all_tags[category],M1090))</f>
        <v>-1</v>
      </c>
      <c r="Y1090">
        <f>IF(ISBLANK(N1090),-1,COUNTIF(all_tags[],N1090)-COUNTIF(all_tags[category],N1090))</f>
        <v>-1</v>
      </c>
      <c r="Z1090">
        <f>IF(ISBLANK(O1090),-1,COUNTIF(all_tags[],O1090)-COUNTIF(all_tags[category],O1090))</f>
        <v>-1</v>
      </c>
      <c r="AB1090" t="str">
        <f>Table5[[#This Row],[link_id]]</f>
        <v>L02151</v>
      </c>
      <c r="AC1090" s="5" t="str">
        <f>_xlfn.TEXTJOIN("#",TRUE,
IFERROR(VLOOKUP($F1090,all_tags[format],1,FALSE),""),
IFERROR(VLOOKUP($G1090,all_tags[format],1,FALSE),""),
IFERROR(VLOOKUP($H1090,all_tags[format],1,FALSE),""),
IFERROR(VLOOKUP($I1090,all_tags[format],1,FALSE),""),
IFERROR(VLOOKUP($J1090,all_tags[format],1,FALSE),""),
IFERROR(VLOOKUP($K1090,all_tags[format],1,FALSE),""),
IFERROR(VLOOKUP($L1090,all_tags[format],1,FALSE),""),
IFERROR(VLOOKUP($M1090,all_tags[format],1,FALSE),""),
IFERROR(VLOOKUP($N1090,all_tags[format],1,FALSE),""),
IFERROR(VLOOKUP($O1090,all_tags[format],1,FALSE),"")
)</f>
        <v/>
      </c>
      <c r="AD1090" s="5" t="str">
        <f>_xlfn.TEXTJOIN("#",TRUE,
IFERROR(VLOOKUP($F1090,all_tags[type],1,FALSE),""),
IFERROR(VLOOKUP($G1090,all_tags[type],1,FALSE),""),
IFERROR(VLOOKUP($H1090,all_tags[type],1,FALSE),""),
IFERROR(VLOOKUP($I1090,all_tags[type],1,FALSE),""),
IFERROR(VLOOKUP($J1090,all_tags[type],1,FALSE),""),
IFERROR(VLOOKUP($K1090,all_tags[type],1,FALSE),""),
IFERROR(VLOOKUP($L1090,all_tags[type],1,FALSE),""),
IFERROR(VLOOKUP($M1090,all_tags[type],1,FALSE),""),
IFERROR(VLOOKUP($N1090,all_tags[type],1,FALSE),""),
IFERROR(VLOOKUP($O1090,all_tags[type],1,FALSE),"")
)</f>
        <v/>
      </c>
      <c r="AE1090" s="5" t="str">
        <f>_xlfn.TEXTJOIN("#",TRUE,
IFERROR(VLOOKUP($F1090,all_tags[level],1,FALSE),""),
IFERROR(VLOOKUP($G1090,all_tags[level],1,FALSE),""),
IFERROR(VLOOKUP($H1090,all_tags[level],1,FALSE),""),
IFERROR(VLOOKUP($I1090,all_tags[level],1,FALSE),""),
IFERROR(VLOOKUP($J1090,all_tags[level],1,FALSE),""),
IFERROR(VLOOKUP($K1090,all_tags[level],1,FALSE),""),
IFERROR(VLOOKUP($L1090,all_tags[level],1,FALSE),""),
IFERROR(VLOOKUP($M1090,all_tags[level],1,FALSE),""),
IFERROR(VLOOKUP($N1090,all_tags[level],1,FALSE),""),
IFERROR(VLOOKUP($O1090,all_tags[level],1,FALSE),"")
)</f>
        <v/>
      </c>
      <c r="AF1090" s="5" t="str">
        <f>_xlfn.TEXTJOIN("#",TRUE,
IFERROR(VLOOKUP($F1090,all_tags[style],1,FALSE),""),
IFERROR(VLOOKUP($G1090,all_tags[style],1,FALSE),""),
IFERROR(VLOOKUP($H1090,all_tags[style],1,FALSE),""),
IFERROR(VLOOKUP($I1090,all_tags[style],1,FALSE),""),
IFERROR(VLOOKUP($J1090,all_tags[style],1,FALSE),""),
IFERROR(VLOOKUP($K1090,all_tags[style],1,FALSE),""),
IFERROR(VLOOKUP($L1090,all_tags[style],1,FALSE),""),
IFERROR(VLOOKUP($M1090,all_tags[style],1,FALSE),""),
IFERROR(VLOOKUP($N1090,all_tags[style],1,FALSE),""),
IFERROR(VLOOKUP($O1090,all_tags[style],1,FALSE),"")
)</f>
        <v/>
      </c>
      <c r="AG1090" s="5" t="str">
        <f>_xlfn.TEXTJOIN("#",TRUE,
IFERROR(VLOOKUP($F1090,all_tags[theme],1,FALSE),""),
IFERROR(VLOOKUP($G1090,all_tags[theme],1,FALSE),""),
IFERROR(VLOOKUP($H1090,all_tags[theme],1,FALSE),""),
IFERROR(VLOOKUP($I1090,all_tags[theme],1,FALSE),""),
IFERROR(VLOOKUP($J1090,all_tags[theme],1,FALSE),""),
IFERROR(VLOOKUP($K1090,all_tags[theme],1,FALSE),""),
IFERROR(VLOOKUP($L1090,all_tags[theme],1,FALSE),""),
IFERROR(VLOOKUP($M1090,all_tags[theme],1,FALSE),""),
IFERROR(VLOOKUP($N1090,all_tags[theme],1,FALSE),""),
IFERROR(VLOOKUP($O1090,all_tags[theme],1,FALSE),"")
)</f>
        <v/>
      </c>
      <c r="AH1090" s="5" t="str">
        <f>_xlfn.TEXTJOIN("#",TRUE,
IFERROR(VLOOKUP($F1090,all_tags[topic],1,FALSE),""),
IFERROR(VLOOKUP($G1090,all_tags[topic],1,FALSE),""),
IFERROR(VLOOKUP($H1090,all_tags[topic],1,FALSE),""),
IFERROR(VLOOKUP($I1090,all_tags[topic],1,FALSE),""),
IFERROR(VLOOKUP($J1090,all_tags[topic],1,FALSE),""),
IFERROR(VLOOKUP($K1090,all_tags[topic],1,FALSE),""),
IFERROR(VLOOKUP($L1090,all_tags[topic],1,FALSE),""),
IFERROR(VLOOKUP($M1090,all_tags[topic],1,FALSE),""),
IFERROR(VLOOKUP($N1090,all_tags[topic],1,FALSE),""),
IFERROR(VLOOKUP($O1090,all_tags[topic],1,FALSE),"")
)</f>
        <v/>
      </c>
      <c r="AI1090" s="5" t="str">
        <f>_xlfn.TEXTJOIN("#",TRUE,
IFERROR(VLOOKUP($F1090,all_tags[area],1,FALSE),""),
IFERROR(VLOOKUP($G1090,all_tags[area],1,FALSE),""),
IFERROR(VLOOKUP($H1090,all_tags[area],1,FALSE),""),
IFERROR(VLOOKUP($I1090,all_tags[area],1,FALSE),""),
IFERROR(VLOOKUP($J1090,all_tags[area],1,FALSE),""),
IFERROR(VLOOKUP($K1090,all_tags[area],1,FALSE),""),
IFERROR(VLOOKUP($L1090,all_tags[area],1,FALSE),""),
IFERROR(VLOOKUP($M1090,all_tags[area],1,FALSE),""),
IFERROR(VLOOKUP($N1090,all_tags[area],1,FALSE),""),
IFERROR(VLOOKUP($O1090,all_tags[area],1,FALSE),"")
)</f>
        <v>history</v>
      </c>
      <c r="AJ1090" s="5" t="str">
        <f>_xlfn.TEXTJOIN("#",TRUE,
IFERROR(VLOOKUP($F1090,all_tags[technology],1,FALSE),""),
IFERROR(VLOOKUP($G1090,all_tags[technology],1,FALSE),""),
IFERROR(VLOOKUP($H1090,all_tags[technology],1,FALSE),""),
IFERROR(VLOOKUP($I1090,all_tags[technology],1,FALSE),""),
IFERROR(VLOOKUP($J1090,all_tags[technology],1,FALSE),""),
IFERROR(VLOOKUP($K1090,all_tags[technology],1,FALSE),""),
IFERROR(VLOOKUP($L1090,all_tags[technology],1,FALSE),""),
IFERROR(VLOOKUP($M1090,all_tags[technology],1,FALSE),""),
IFERROR(VLOOKUP($N1090,all_tags[technology],1,FALSE),""),
IFERROR(VLOOKUP($O1090,all_tags[technology],1,FALSE),"")
)</f>
        <v/>
      </c>
      <c r="AK1090" s="5" t="str">
        <f>_xlfn.TEXTJOIN("#",TRUE,
IFERROR(VLOOKUP($F1090,all_tags[other],1,FALSE),""),
IFERROR(VLOOKUP($G1090,all_tags[other],1,FALSE),""),
IFERROR(VLOOKUP($H1090,all_tags[other],1,FALSE),""),
IFERROR(VLOOKUP($I1090,all_tags[other],1,FALSE),""),
IFERROR(VLOOKUP($J1090,all_tags[other],1,FALSE),""),
IFERROR(VLOOKUP($K1090,all_tags[other],1,FALSE),""),
IFERROR(VLOOKUP($L1090,all_tags[other],1,FALSE),""),
IFERROR(VLOOKUP($M1090,all_tags[other],1,FALSE),""),
IFERROR(VLOOKUP($N1090,all_tags[other],1,FALSE),""),
IFERROR(VLOOKUP($O1090,all_tags[other],1,FALSE),"")
)</f>
        <v/>
      </c>
      <c r="AL1090" t="str">
        <f t="shared" si="16"/>
        <v>history</v>
      </c>
    </row>
    <row r="1091" spans="1:38" x14ac:dyDescent="0.25">
      <c r="A1091" t="str">
        <f>source_data[[#This Row],[link_id]]</f>
        <v>L02152</v>
      </c>
      <c r="B1091" t="str">
        <f>source_data[[#This Row],[link]]</f>
        <v>https://files.eric.ed.gov/fulltext/EJ854295.pdf</v>
      </c>
      <c r="C1091" t="str">
        <f>source_data[[#This Row],[article_title]]</f>
        <v>Contributions of Islamic scholars to the scientific enterprise</v>
      </c>
      <c r="D1091" t="str">
        <f>source_data[[#This Row],[categories]]</f>
        <v>islam;science;history</v>
      </c>
      <c r="E1091">
        <f>source_data[[#This Row],[tag_count]]</f>
        <v>1</v>
      </c>
      <c r="F1091" t="str" cm="1">
        <f t="array" ref="F1091:H1091">_xlfn.TEXTSPLIT(Table5[[#This Row],[concatenate]],";")</f>
        <v>islam</v>
      </c>
      <c r="G1091" t="str">
        <v>science</v>
      </c>
      <c r="H1091" t="str">
        <v>history</v>
      </c>
      <c r="Q1091">
        <f>IF(ISBLANK(F1091),-1,COUNTIF(all_tags[],F1091)-COUNTIF(all_tags[category],F1091))</f>
        <v>0</v>
      </c>
      <c r="R1091">
        <f>IF(ISBLANK(G1091),-1,COUNTIF(all_tags[],G1091)-COUNTIF(all_tags[category],G1091))</f>
        <v>1</v>
      </c>
      <c r="S1091">
        <f>IF(ISBLANK(H1091),-1,COUNTIF(all_tags[],H1091)-COUNTIF(all_tags[category],H1091))</f>
        <v>1</v>
      </c>
      <c r="T1091">
        <f>IF(ISBLANK(I1091),-1,COUNTIF(all_tags[],I1091)-COUNTIF(all_tags[category],I1091))</f>
        <v>-1</v>
      </c>
      <c r="U1091">
        <f>IF(ISBLANK(J1091),-1,COUNTIF(all_tags[],J1091)-COUNTIF(all_tags[category],J1091))</f>
        <v>-1</v>
      </c>
      <c r="V1091">
        <f>IF(ISBLANK(K1091),-1,COUNTIF(all_tags[],K1091)-COUNTIF(all_tags[category],K1091))</f>
        <v>-1</v>
      </c>
      <c r="W1091">
        <f>IF(ISBLANK(L1091),-1,COUNTIF(all_tags[],L1091)-COUNTIF(all_tags[category],L1091))</f>
        <v>-1</v>
      </c>
      <c r="X1091">
        <f>IF(ISBLANK(M1091),-1,COUNTIF(all_tags[],M1091)-COUNTIF(all_tags[category],M1091))</f>
        <v>-1</v>
      </c>
      <c r="Y1091">
        <f>IF(ISBLANK(N1091),-1,COUNTIF(all_tags[],N1091)-COUNTIF(all_tags[category],N1091))</f>
        <v>-1</v>
      </c>
      <c r="Z1091">
        <f>IF(ISBLANK(O1091),-1,COUNTIF(all_tags[],O1091)-COUNTIF(all_tags[category],O1091))</f>
        <v>-1</v>
      </c>
      <c r="AB1091" t="str">
        <f>Table5[[#This Row],[link_id]]</f>
        <v>L02152</v>
      </c>
      <c r="AC1091" s="5" t="str">
        <f>_xlfn.TEXTJOIN("#",TRUE,
IFERROR(VLOOKUP($F1091,all_tags[format],1,FALSE),""),
IFERROR(VLOOKUP($G1091,all_tags[format],1,FALSE),""),
IFERROR(VLOOKUP($H1091,all_tags[format],1,FALSE),""),
IFERROR(VLOOKUP($I1091,all_tags[format],1,FALSE),""),
IFERROR(VLOOKUP($J1091,all_tags[format],1,FALSE),""),
IFERROR(VLOOKUP($K1091,all_tags[format],1,FALSE),""),
IFERROR(VLOOKUP($L1091,all_tags[format],1,FALSE),""),
IFERROR(VLOOKUP($M1091,all_tags[format],1,FALSE),""),
IFERROR(VLOOKUP($N1091,all_tags[format],1,FALSE),""),
IFERROR(VLOOKUP($O1091,all_tags[format],1,FALSE),"")
)</f>
        <v/>
      </c>
      <c r="AD1091" s="5" t="str">
        <f>_xlfn.TEXTJOIN("#",TRUE,
IFERROR(VLOOKUP($F1091,all_tags[type],1,FALSE),""),
IFERROR(VLOOKUP($G1091,all_tags[type],1,FALSE),""),
IFERROR(VLOOKUP($H1091,all_tags[type],1,FALSE),""),
IFERROR(VLOOKUP($I1091,all_tags[type],1,FALSE),""),
IFERROR(VLOOKUP($J1091,all_tags[type],1,FALSE),""),
IFERROR(VLOOKUP($K1091,all_tags[type],1,FALSE),""),
IFERROR(VLOOKUP($L1091,all_tags[type],1,FALSE),""),
IFERROR(VLOOKUP($M1091,all_tags[type],1,FALSE),""),
IFERROR(VLOOKUP($N1091,all_tags[type],1,FALSE),""),
IFERROR(VLOOKUP($O1091,all_tags[type],1,FALSE),"")
)</f>
        <v/>
      </c>
      <c r="AE1091" s="5" t="str">
        <f>_xlfn.TEXTJOIN("#",TRUE,
IFERROR(VLOOKUP($F1091,all_tags[level],1,FALSE),""),
IFERROR(VLOOKUP($G1091,all_tags[level],1,FALSE),""),
IFERROR(VLOOKUP($H1091,all_tags[level],1,FALSE),""),
IFERROR(VLOOKUP($I1091,all_tags[level],1,FALSE),""),
IFERROR(VLOOKUP($J1091,all_tags[level],1,FALSE),""),
IFERROR(VLOOKUP($K1091,all_tags[level],1,FALSE),""),
IFERROR(VLOOKUP($L1091,all_tags[level],1,FALSE),""),
IFERROR(VLOOKUP($M1091,all_tags[level],1,FALSE),""),
IFERROR(VLOOKUP($N1091,all_tags[level],1,FALSE),""),
IFERROR(VLOOKUP($O1091,all_tags[level],1,FALSE),"")
)</f>
        <v/>
      </c>
      <c r="AF1091" s="5" t="str">
        <f>_xlfn.TEXTJOIN("#",TRUE,
IFERROR(VLOOKUP($F1091,all_tags[style],1,FALSE),""),
IFERROR(VLOOKUP($G1091,all_tags[style],1,FALSE),""),
IFERROR(VLOOKUP($H1091,all_tags[style],1,FALSE),""),
IFERROR(VLOOKUP($I1091,all_tags[style],1,FALSE),""),
IFERROR(VLOOKUP($J1091,all_tags[style],1,FALSE),""),
IFERROR(VLOOKUP($K1091,all_tags[style],1,FALSE),""),
IFERROR(VLOOKUP($L1091,all_tags[style],1,FALSE),""),
IFERROR(VLOOKUP($M1091,all_tags[style],1,FALSE),""),
IFERROR(VLOOKUP($N1091,all_tags[style],1,FALSE),""),
IFERROR(VLOOKUP($O1091,all_tags[style],1,FALSE),"")
)</f>
        <v/>
      </c>
      <c r="AG1091" s="5" t="str">
        <f>_xlfn.TEXTJOIN("#",TRUE,
IFERROR(VLOOKUP($F1091,all_tags[theme],1,FALSE),""),
IFERROR(VLOOKUP($G1091,all_tags[theme],1,FALSE),""),
IFERROR(VLOOKUP($H1091,all_tags[theme],1,FALSE),""),
IFERROR(VLOOKUP($I1091,all_tags[theme],1,FALSE),""),
IFERROR(VLOOKUP($J1091,all_tags[theme],1,FALSE),""),
IFERROR(VLOOKUP($K1091,all_tags[theme],1,FALSE),""),
IFERROR(VLOOKUP($L1091,all_tags[theme],1,FALSE),""),
IFERROR(VLOOKUP($M1091,all_tags[theme],1,FALSE),""),
IFERROR(VLOOKUP($N1091,all_tags[theme],1,FALSE),""),
IFERROR(VLOOKUP($O1091,all_tags[theme],1,FALSE),"")
)</f>
        <v/>
      </c>
      <c r="AH1091" s="5" t="str">
        <f>_xlfn.TEXTJOIN("#",TRUE,
IFERROR(VLOOKUP($F1091,all_tags[topic],1,FALSE),""),
IFERROR(VLOOKUP($G1091,all_tags[topic],1,FALSE),""),
IFERROR(VLOOKUP($H1091,all_tags[topic],1,FALSE),""),
IFERROR(VLOOKUP($I1091,all_tags[topic],1,FALSE),""),
IFERROR(VLOOKUP($J1091,all_tags[topic],1,FALSE),""),
IFERROR(VLOOKUP($K1091,all_tags[topic],1,FALSE),""),
IFERROR(VLOOKUP($L1091,all_tags[topic],1,FALSE),""),
IFERROR(VLOOKUP($M1091,all_tags[topic],1,FALSE),""),
IFERROR(VLOOKUP($N1091,all_tags[topic],1,FALSE),""),
IFERROR(VLOOKUP($O1091,all_tags[topic],1,FALSE),"")
)</f>
        <v/>
      </c>
      <c r="AI1091" s="5" t="str">
        <f>_xlfn.TEXTJOIN("#",TRUE,
IFERROR(VLOOKUP($F1091,all_tags[area],1,FALSE),""),
IFERROR(VLOOKUP($G1091,all_tags[area],1,FALSE),""),
IFERROR(VLOOKUP($H1091,all_tags[area],1,FALSE),""),
IFERROR(VLOOKUP($I1091,all_tags[area],1,FALSE),""),
IFERROR(VLOOKUP($J1091,all_tags[area],1,FALSE),""),
IFERROR(VLOOKUP($K1091,all_tags[area],1,FALSE),""),
IFERROR(VLOOKUP($L1091,all_tags[area],1,FALSE),""),
IFERROR(VLOOKUP($M1091,all_tags[area],1,FALSE),""),
IFERROR(VLOOKUP($N1091,all_tags[area],1,FALSE),""),
IFERROR(VLOOKUP($O1091,all_tags[area],1,FALSE),"")
)</f>
        <v>history</v>
      </c>
      <c r="AJ1091" s="5" t="str">
        <f>_xlfn.TEXTJOIN("#",TRUE,
IFERROR(VLOOKUP($F1091,all_tags[technology],1,FALSE),""),
IFERROR(VLOOKUP($G1091,all_tags[technology],1,FALSE),""),
IFERROR(VLOOKUP($H1091,all_tags[technology],1,FALSE),""),
IFERROR(VLOOKUP($I1091,all_tags[technology],1,FALSE),""),
IFERROR(VLOOKUP($J1091,all_tags[technology],1,FALSE),""),
IFERROR(VLOOKUP($K1091,all_tags[technology],1,FALSE),""),
IFERROR(VLOOKUP($L1091,all_tags[technology],1,FALSE),""),
IFERROR(VLOOKUP($M1091,all_tags[technology],1,FALSE),""),
IFERROR(VLOOKUP($N1091,all_tags[technology],1,FALSE),""),
IFERROR(VLOOKUP($O1091,all_tags[technology],1,FALSE),"")
)</f>
        <v/>
      </c>
      <c r="AK1091" s="5" t="str">
        <f>_xlfn.TEXTJOIN("#",TRUE,
IFERROR(VLOOKUP($F1091,all_tags[other],1,FALSE),""),
IFERROR(VLOOKUP($G1091,all_tags[other],1,FALSE),""),
IFERROR(VLOOKUP($H1091,all_tags[other],1,FALSE),""),
IFERROR(VLOOKUP($I1091,all_tags[other],1,FALSE),""),
IFERROR(VLOOKUP($J1091,all_tags[other],1,FALSE),""),
IFERROR(VLOOKUP($K1091,all_tags[other],1,FALSE),""),
IFERROR(VLOOKUP($L1091,all_tags[other],1,FALSE),""),
IFERROR(VLOOKUP($M1091,all_tags[other],1,FALSE),""),
IFERROR(VLOOKUP($N1091,all_tags[other],1,FALSE),""),
IFERROR(VLOOKUP($O1091,all_tags[other],1,FALSE),"")
)</f>
        <v>science</v>
      </c>
      <c r="AL1091" t="str">
        <f t="shared" ref="AL1091:AL1094" si="17">SUBSTITUTE(_xlfn.TEXTJOIN(";",TRUE,AC1091:AK1091),"#",";")</f>
        <v>history;science</v>
      </c>
    </row>
    <row r="1092" spans="1:38" x14ac:dyDescent="0.25">
      <c r="A1092" t="str">
        <f>source_data[[#This Row],[link_id]]</f>
        <v>L02153</v>
      </c>
      <c r="B1092" t="str">
        <f>source_data[[#This Row],[link]]</f>
        <v>https://www.bmc.com/blogs/product-owner-product-manager-scrum-master/</v>
      </c>
      <c r="C1092" t="str">
        <f>source_data[[#This Row],[article_title]]</f>
        <v>Product Owner vs Product Manager vs Scrum Master: What’s The Difference? – BMC Software | Blogs</v>
      </c>
      <c r="D1092" t="str">
        <f>source_data[[#This Row],[categories]]</f>
        <v>agile; product-manager; product-owner;article</v>
      </c>
      <c r="E1092">
        <f>source_data[[#This Row],[tag_count]]</f>
        <v>1</v>
      </c>
      <c r="F1092" t="str" cm="1">
        <f t="array" ref="F1092:I1092">_xlfn.TEXTSPLIT(Table5[[#This Row],[concatenate]],";")</f>
        <v>agile</v>
      </c>
      <c r="G1092" t="str">
        <v xml:space="preserve"> product-manager</v>
      </c>
      <c r="H1092" t="str">
        <v xml:space="preserve"> product-owner</v>
      </c>
      <c r="I1092" t="str">
        <v>article</v>
      </c>
      <c r="Q1092">
        <f>IF(ISBLANK(F1092),-1,COUNTIF(all_tags[],F1092)-COUNTIF(all_tags[category],F1092))</f>
        <v>0</v>
      </c>
      <c r="R1092">
        <f>IF(ISBLANK(G1092),-1,COUNTIF(all_tags[],G1092)-COUNTIF(all_tags[category],G1092))</f>
        <v>0</v>
      </c>
      <c r="S1092">
        <f>IF(ISBLANK(H1092),-1,COUNTIF(all_tags[],H1092)-COUNTIF(all_tags[category],H1092))</f>
        <v>0</v>
      </c>
      <c r="T1092">
        <f>IF(ISBLANK(I1092),-1,COUNTIF(all_tags[],I1092)-COUNTIF(all_tags[category],I1092))</f>
        <v>1</v>
      </c>
      <c r="U1092">
        <f>IF(ISBLANK(J1092),-1,COUNTIF(all_tags[],J1092)-COUNTIF(all_tags[category],J1092))</f>
        <v>-1</v>
      </c>
      <c r="V1092">
        <f>IF(ISBLANK(K1092),-1,COUNTIF(all_tags[],K1092)-COUNTIF(all_tags[category],K1092))</f>
        <v>-1</v>
      </c>
      <c r="W1092">
        <f>IF(ISBLANK(L1092),-1,COUNTIF(all_tags[],L1092)-COUNTIF(all_tags[category],L1092))</f>
        <v>-1</v>
      </c>
      <c r="X1092">
        <f>IF(ISBLANK(M1092),-1,COUNTIF(all_tags[],M1092)-COUNTIF(all_tags[category],M1092))</f>
        <v>-1</v>
      </c>
      <c r="Y1092">
        <f>IF(ISBLANK(N1092),-1,COUNTIF(all_tags[],N1092)-COUNTIF(all_tags[category],N1092))</f>
        <v>-1</v>
      </c>
      <c r="Z1092">
        <f>IF(ISBLANK(O1092),-1,COUNTIF(all_tags[],O1092)-COUNTIF(all_tags[category],O1092))</f>
        <v>-1</v>
      </c>
      <c r="AB1092" t="str">
        <f>Table5[[#This Row],[link_id]]</f>
        <v>L02153</v>
      </c>
      <c r="AC1092" s="5" t="str">
        <f>_xlfn.TEXTJOIN("#",TRUE,
IFERROR(VLOOKUP($F1092,all_tags[format],1,FALSE),""),
IFERROR(VLOOKUP($G1092,all_tags[format],1,FALSE),""),
IFERROR(VLOOKUP($H1092,all_tags[format],1,FALSE),""),
IFERROR(VLOOKUP($I1092,all_tags[format],1,FALSE),""),
IFERROR(VLOOKUP($J1092,all_tags[format],1,FALSE),""),
IFERROR(VLOOKUP($K1092,all_tags[format],1,FALSE),""),
IFERROR(VLOOKUP($L1092,all_tags[format],1,FALSE),""),
IFERROR(VLOOKUP($M1092,all_tags[format],1,FALSE),""),
IFERROR(VLOOKUP($N1092,all_tags[format],1,FALSE),""),
IFERROR(VLOOKUP($O1092,all_tags[format],1,FALSE),"")
)</f>
        <v>article</v>
      </c>
      <c r="AD1092" s="5" t="str">
        <f>_xlfn.TEXTJOIN("#",TRUE,
IFERROR(VLOOKUP($F1092,all_tags[type],1,FALSE),""),
IFERROR(VLOOKUP($G1092,all_tags[type],1,FALSE),""),
IFERROR(VLOOKUP($H1092,all_tags[type],1,FALSE),""),
IFERROR(VLOOKUP($I1092,all_tags[type],1,FALSE),""),
IFERROR(VLOOKUP($J1092,all_tags[type],1,FALSE),""),
IFERROR(VLOOKUP($K1092,all_tags[type],1,FALSE),""),
IFERROR(VLOOKUP($L1092,all_tags[type],1,FALSE),""),
IFERROR(VLOOKUP($M1092,all_tags[type],1,FALSE),""),
IFERROR(VLOOKUP($N1092,all_tags[type],1,FALSE),""),
IFERROR(VLOOKUP($O1092,all_tags[type],1,FALSE),"")
)</f>
        <v/>
      </c>
      <c r="AE1092" s="5" t="str">
        <f>_xlfn.TEXTJOIN("#",TRUE,
IFERROR(VLOOKUP($F1092,all_tags[level],1,FALSE),""),
IFERROR(VLOOKUP($G1092,all_tags[level],1,FALSE),""),
IFERROR(VLOOKUP($H1092,all_tags[level],1,FALSE),""),
IFERROR(VLOOKUP($I1092,all_tags[level],1,FALSE),""),
IFERROR(VLOOKUP($J1092,all_tags[level],1,FALSE),""),
IFERROR(VLOOKUP($K1092,all_tags[level],1,FALSE),""),
IFERROR(VLOOKUP($L1092,all_tags[level],1,FALSE),""),
IFERROR(VLOOKUP($M1092,all_tags[level],1,FALSE),""),
IFERROR(VLOOKUP($N1092,all_tags[level],1,FALSE),""),
IFERROR(VLOOKUP($O1092,all_tags[level],1,FALSE),"")
)</f>
        <v/>
      </c>
      <c r="AF1092" s="5" t="str">
        <f>_xlfn.TEXTJOIN("#",TRUE,
IFERROR(VLOOKUP($F1092,all_tags[style],1,FALSE),""),
IFERROR(VLOOKUP($G1092,all_tags[style],1,FALSE),""),
IFERROR(VLOOKUP($H1092,all_tags[style],1,FALSE),""),
IFERROR(VLOOKUP($I1092,all_tags[style],1,FALSE),""),
IFERROR(VLOOKUP($J1092,all_tags[style],1,FALSE),""),
IFERROR(VLOOKUP($K1092,all_tags[style],1,FALSE),""),
IFERROR(VLOOKUP($L1092,all_tags[style],1,FALSE),""),
IFERROR(VLOOKUP($M1092,all_tags[style],1,FALSE),""),
IFERROR(VLOOKUP($N1092,all_tags[style],1,FALSE),""),
IFERROR(VLOOKUP($O1092,all_tags[style],1,FALSE),"")
)</f>
        <v/>
      </c>
      <c r="AG1092" s="5" t="str">
        <f>_xlfn.TEXTJOIN("#",TRUE,
IFERROR(VLOOKUP($F1092,all_tags[theme],1,FALSE),""),
IFERROR(VLOOKUP($G1092,all_tags[theme],1,FALSE),""),
IFERROR(VLOOKUP($H1092,all_tags[theme],1,FALSE),""),
IFERROR(VLOOKUP($I1092,all_tags[theme],1,FALSE),""),
IFERROR(VLOOKUP($J1092,all_tags[theme],1,FALSE),""),
IFERROR(VLOOKUP($K1092,all_tags[theme],1,FALSE),""),
IFERROR(VLOOKUP($L1092,all_tags[theme],1,FALSE),""),
IFERROR(VLOOKUP($M1092,all_tags[theme],1,FALSE),""),
IFERROR(VLOOKUP($N1092,all_tags[theme],1,FALSE),""),
IFERROR(VLOOKUP($O1092,all_tags[theme],1,FALSE),"")
)</f>
        <v/>
      </c>
      <c r="AH1092" s="5" t="str">
        <f>_xlfn.TEXTJOIN("#",TRUE,
IFERROR(VLOOKUP($F1092,all_tags[topic],1,FALSE),""),
IFERROR(VLOOKUP($G1092,all_tags[topic],1,FALSE),""),
IFERROR(VLOOKUP($H1092,all_tags[topic],1,FALSE),""),
IFERROR(VLOOKUP($I1092,all_tags[topic],1,FALSE),""),
IFERROR(VLOOKUP($J1092,all_tags[topic],1,FALSE),""),
IFERROR(VLOOKUP($K1092,all_tags[topic],1,FALSE),""),
IFERROR(VLOOKUP($L1092,all_tags[topic],1,FALSE),""),
IFERROR(VLOOKUP($M1092,all_tags[topic],1,FALSE),""),
IFERROR(VLOOKUP($N1092,all_tags[topic],1,FALSE),""),
IFERROR(VLOOKUP($O1092,all_tags[topic],1,FALSE),"")
)</f>
        <v/>
      </c>
      <c r="AI1092" s="5" t="str">
        <f>_xlfn.TEXTJOIN("#",TRUE,
IFERROR(VLOOKUP($F1092,all_tags[area],1,FALSE),""),
IFERROR(VLOOKUP($G1092,all_tags[area],1,FALSE),""),
IFERROR(VLOOKUP($H1092,all_tags[area],1,FALSE),""),
IFERROR(VLOOKUP($I1092,all_tags[area],1,FALSE),""),
IFERROR(VLOOKUP($J1092,all_tags[area],1,FALSE),""),
IFERROR(VLOOKUP($K1092,all_tags[area],1,FALSE),""),
IFERROR(VLOOKUP($L1092,all_tags[area],1,FALSE),""),
IFERROR(VLOOKUP($M1092,all_tags[area],1,FALSE),""),
IFERROR(VLOOKUP($N1092,all_tags[area],1,FALSE),""),
IFERROR(VLOOKUP($O1092,all_tags[area],1,FALSE),"")
)</f>
        <v/>
      </c>
      <c r="AJ1092" s="5" t="str">
        <f>_xlfn.TEXTJOIN("#",TRUE,
IFERROR(VLOOKUP($F1092,all_tags[technology],1,FALSE),""),
IFERROR(VLOOKUP($G1092,all_tags[technology],1,FALSE),""),
IFERROR(VLOOKUP($H1092,all_tags[technology],1,FALSE),""),
IFERROR(VLOOKUP($I1092,all_tags[technology],1,FALSE),""),
IFERROR(VLOOKUP($J1092,all_tags[technology],1,FALSE),""),
IFERROR(VLOOKUP($K1092,all_tags[technology],1,FALSE),""),
IFERROR(VLOOKUP($L1092,all_tags[technology],1,FALSE),""),
IFERROR(VLOOKUP($M1092,all_tags[technology],1,FALSE),""),
IFERROR(VLOOKUP($N1092,all_tags[technology],1,FALSE),""),
IFERROR(VLOOKUP($O1092,all_tags[technology],1,FALSE),"")
)</f>
        <v/>
      </c>
      <c r="AK1092" s="5" t="str">
        <f>_xlfn.TEXTJOIN("#",TRUE,
IFERROR(VLOOKUP($F1092,all_tags[other],1,FALSE),""),
IFERROR(VLOOKUP($G1092,all_tags[other],1,FALSE),""),
IFERROR(VLOOKUP($H1092,all_tags[other],1,FALSE),""),
IFERROR(VLOOKUP($I1092,all_tags[other],1,FALSE),""),
IFERROR(VLOOKUP($J1092,all_tags[other],1,FALSE),""),
IFERROR(VLOOKUP($K1092,all_tags[other],1,FALSE),""),
IFERROR(VLOOKUP($L1092,all_tags[other],1,FALSE),""),
IFERROR(VLOOKUP($M1092,all_tags[other],1,FALSE),""),
IFERROR(VLOOKUP($N1092,all_tags[other],1,FALSE),""),
IFERROR(VLOOKUP($O1092,all_tags[other],1,FALSE),"")
)</f>
        <v/>
      </c>
      <c r="AL1092" t="str">
        <f t="shared" si="17"/>
        <v>article</v>
      </c>
    </row>
    <row r="1093" spans="1:38" x14ac:dyDescent="0.25">
      <c r="A1093" t="str">
        <f>source_data[[#This Row],[link_id]]</f>
        <v>L02154</v>
      </c>
      <c r="B1093" t="str">
        <f>source_data[[#This Row],[link]]</f>
        <v>https://github.com/linkedin/feathr</v>
      </c>
      <c r="C1093" t="str">
        <f>source_data[[#This Row],[article_title]]</f>
        <v>GitHub - linkedin/feathr: Feathr – An Enterprise-Grade, High Performance Feature Store</v>
      </c>
      <c r="D1093" t="str">
        <f>source_data[[#This Row],[categories]]</f>
        <v>al;tool;package;feature-engineering</v>
      </c>
      <c r="E1093">
        <f>source_data[[#This Row],[tag_count]]</f>
        <v>1</v>
      </c>
      <c r="F1093" t="str" cm="1">
        <f t="array" ref="F1093:I1093">_xlfn.TEXTSPLIT(Table5[[#This Row],[concatenate]],";")</f>
        <v>al</v>
      </c>
      <c r="G1093" t="str">
        <v>tool</v>
      </c>
      <c r="H1093" t="str">
        <v>package</v>
      </c>
      <c r="I1093" t="str">
        <v>feature-engineering</v>
      </c>
      <c r="Q1093">
        <f>IF(ISBLANK(F1093),-1,COUNTIF(all_tags[],F1093)-COUNTIF(all_tags[category],F1093))</f>
        <v>0</v>
      </c>
      <c r="R1093">
        <f>IF(ISBLANK(G1093),-1,COUNTIF(all_tags[],G1093)-COUNTIF(all_tags[category],G1093))</f>
        <v>1</v>
      </c>
      <c r="S1093">
        <f>IF(ISBLANK(H1093),-1,COUNTIF(all_tags[],H1093)-COUNTIF(all_tags[category],H1093))</f>
        <v>1</v>
      </c>
      <c r="T1093">
        <f>IF(ISBLANK(I1093),-1,COUNTIF(all_tags[],I1093)-COUNTIF(all_tags[category],I1093))</f>
        <v>1</v>
      </c>
      <c r="U1093">
        <f>IF(ISBLANK(J1093),-1,COUNTIF(all_tags[],J1093)-COUNTIF(all_tags[category],J1093))</f>
        <v>-1</v>
      </c>
      <c r="V1093">
        <f>IF(ISBLANK(K1093),-1,COUNTIF(all_tags[],K1093)-COUNTIF(all_tags[category],K1093))</f>
        <v>-1</v>
      </c>
      <c r="W1093">
        <f>IF(ISBLANK(L1093),-1,COUNTIF(all_tags[],L1093)-COUNTIF(all_tags[category],L1093))</f>
        <v>-1</v>
      </c>
      <c r="X1093">
        <f>IF(ISBLANK(M1093),-1,COUNTIF(all_tags[],M1093)-COUNTIF(all_tags[category],M1093))</f>
        <v>-1</v>
      </c>
      <c r="Y1093">
        <f>IF(ISBLANK(N1093),-1,COUNTIF(all_tags[],N1093)-COUNTIF(all_tags[category],N1093))</f>
        <v>-1</v>
      </c>
      <c r="Z1093">
        <f>IF(ISBLANK(O1093),-1,COUNTIF(all_tags[],O1093)-COUNTIF(all_tags[category],O1093))</f>
        <v>-1</v>
      </c>
      <c r="AB1093" t="str">
        <f>Table5[[#This Row],[link_id]]</f>
        <v>L02154</v>
      </c>
      <c r="AC1093" s="5" t="str">
        <f>_xlfn.TEXTJOIN("#",TRUE,
IFERROR(VLOOKUP($F1093,all_tags[format],1,FALSE),""),
IFERROR(VLOOKUP($G1093,all_tags[format],1,FALSE),""),
IFERROR(VLOOKUP($H1093,all_tags[format],1,FALSE),""),
IFERROR(VLOOKUP($I1093,all_tags[format],1,FALSE),""),
IFERROR(VLOOKUP($J1093,all_tags[format],1,FALSE),""),
IFERROR(VLOOKUP($K1093,all_tags[format],1,FALSE),""),
IFERROR(VLOOKUP($L1093,all_tags[format],1,FALSE),""),
IFERROR(VLOOKUP($M1093,all_tags[format],1,FALSE),""),
IFERROR(VLOOKUP($N1093,all_tags[format],1,FALSE),""),
IFERROR(VLOOKUP($O1093,all_tags[format],1,FALSE),"")
)</f>
        <v>package</v>
      </c>
      <c r="AD1093" s="5" t="str">
        <f>_xlfn.TEXTJOIN("#",TRUE,
IFERROR(VLOOKUP($F1093,all_tags[type],1,FALSE),""),
IFERROR(VLOOKUP($G1093,all_tags[type],1,FALSE),""),
IFERROR(VLOOKUP($H1093,all_tags[type],1,FALSE),""),
IFERROR(VLOOKUP($I1093,all_tags[type],1,FALSE),""),
IFERROR(VLOOKUP($J1093,all_tags[type],1,FALSE),""),
IFERROR(VLOOKUP($K1093,all_tags[type],1,FALSE),""),
IFERROR(VLOOKUP($L1093,all_tags[type],1,FALSE),""),
IFERROR(VLOOKUP($M1093,all_tags[type],1,FALSE),""),
IFERROR(VLOOKUP($N1093,all_tags[type],1,FALSE),""),
IFERROR(VLOOKUP($O1093,all_tags[type],1,FALSE),"")
)</f>
        <v/>
      </c>
      <c r="AE1093" s="5" t="str">
        <f>_xlfn.TEXTJOIN("#",TRUE,
IFERROR(VLOOKUP($F1093,all_tags[level],1,FALSE),""),
IFERROR(VLOOKUP($G1093,all_tags[level],1,FALSE),""),
IFERROR(VLOOKUP($H1093,all_tags[level],1,FALSE),""),
IFERROR(VLOOKUP($I1093,all_tags[level],1,FALSE),""),
IFERROR(VLOOKUP($J1093,all_tags[level],1,FALSE),""),
IFERROR(VLOOKUP($K1093,all_tags[level],1,FALSE),""),
IFERROR(VLOOKUP($L1093,all_tags[level],1,FALSE),""),
IFERROR(VLOOKUP($M1093,all_tags[level],1,FALSE),""),
IFERROR(VLOOKUP($N1093,all_tags[level],1,FALSE),""),
IFERROR(VLOOKUP($O1093,all_tags[level],1,FALSE),"")
)</f>
        <v/>
      </c>
      <c r="AF1093" s="5" t="str">
        <f>_xlfn.TEXTJOIN("#",TRUE,
IFERROR(VLOOKUP($F1093,all_tags[style],1,FALSE),""),
IFERROR(VLOOKUP($G1093,all_tags[style],1,FALSE),""),
IFERROR(VLOOKUP($H1093,all_tags[style],1,FALSE),""),
IFERROR(VLOOKUP($I1093,all_tags[style],1,FALSE),""),
IFERROR(VLOOKUP($J1093,all_tags[style],1,FALSE),""),
IFERROR(VLOOKUP($K1093,all_tags[style],1,FALSE),""),
IFERROR(VLOOKUP($L1093,all_tags[style],1,FALSE),""),
IFERROR(VLOOKUP($M1093,all_tags[style],1,FALSE),""),
IFERROR(VLOOKUP($N1093,all_tags[style],1,FALSE),""),
IFERROR(VLOOKUP($O1093,all_tags[style],1,FALSE),"")
)</f>
        <v/>
      </c>
      <c r="AG1093" s="5" t="str">
        <f>_xlfn.TEXTJOIN("#",TRUE,
IFERROR(VLOOKUP($F1093,all_tags[theme],1,FALSE),""),
IFERROR(VLOOKUP($G1093,all_tags[theme],1,FALSE),""),
IFERROR(VLOOKUP($H1093,all_tags[theme],1,FALSE),""),
IFERROR(VLOOKUP($I1093,all_tags[theme],1,FALSE),""),
IFERROR(VLOOKUP($J1093,all_tags[theme],1,FALSE),""),
IFERROR(VLOOKUP($K1093,all_tags[theme],1,FALSE),""),
IFERROR(VLOOKUP($L1093,all_tags[theme],1,FALSE),""),
IFERROR(VLOOKUP($M1093,all_tags[theme],1,FALSE),""),
IFERROR(VLOOKUP($N1093,all_tags[theme],1,FALSE),""),
IFERROR(VLOOKUP($O1093,all_tags[theme],1,FALSE),"")
)</f>
        <v/>
      </c>
      <c r="AH1093" s="5" t="str">
        <f>_xlfn.TEXTJOIN("#",TRUE,
IFERROR(VLOOKUP($F1093,all_tags[topic],1,FALSE),""),
IFERROR(VLOOKUP($G1093,all_tags[topic],1,FALSE),""),
IFERROR(VLOOKUP($H1093,all_tags[topic],1,FALSE),""),
IFERROR(VLOOKUP($I1093,all_tags[topic],1,FALSE),""),
IFERROR(VLOOKUP($J1093,all_tags[topic],1,FALSE),""),
IFERROR(VLOOKUP($K1093,all_tags[topic],1,FALSE),""),
IFERROR(VLOOKUP($L1093,all_tags[topic],1,FALSE),""),
IFERROR(VLOOKUP($M1093,all_tags[topic],1,FALSE),""),
IFERROR(VLOOKUP($N1093,all_tags[topic],1,FALSE),""),
IFERROR(VLOOKUP($O1093,all_tags[topic],1,FALSE),"")
)</f>
        <v>tool</v>
      </c>
      <c r="AI1093" s="5" t="str">
        <f>_xlfn.TEXTJOIN("#",TRUE,
IFERROR(VLOOKUP($F1093,all_tags[area],1,FALSE),""),
IFERROR(VLOOKUP($G1093,all_tags[area],1,FALSE),""),
IFERROR(VLOOKUP($H1093,all_tags[area],1,FALSE),""),
IFERROR(VLOOKUP($I1093,all_tags[area],1,FALSE),""),
IFERROR(VLOOKUP($J1093,all_tags[area],1,FALSE),""),
IFERROR(VLOOKUP($K1093,all_tags[area],1,FALSE),""),
IFERROR(VLOOKUP($L1093,all_tags[area],1,FALSE),""),
IFERROR(VLOOKUP($M1093,all_tags[area],1,FALSE),""),
IFERROR(VLOOKUP($N1093,all_tags[area],1,FALSE),""),
IFERROR(VLOOKUP($O1093,all_tags[area],1,FALSE),"")
)</f>
        <v>feature-engineering</v>
      </c>
      <c r="AJ1093" s="5" t="str">
        <f>_xlfn.TEXTJOIN("#",TRUE,
IFERROR(VLOOKUP($F1093,all_tags[technology],1,FALSE),""),
IFERROR(VLOOKUP($G1093,all_tags[technology],1,FALSE),""),
IFERROR(VLOOKUP($H1093,all_tags[technology],1,FALSE),""),
IFERROR(VLOOKUP($I1093,all_tags[technology],1,FALSE),""),
IFERROR(VLOOKUP($J1093,all_tags[technology],1,FALSE),""),
IFERROR(VLOOKUP($K1093,all_tags[technology],1,FALSE),""),
IFERROR(VLOOKUP($L1093,all_tags[technology],1,FALSE),""),
IFERROR(VLOOKUP($M1093,all_tags[technology],1,FALSE),""),
IFERROR(VLOOKUP($N1093,all_tags[technology],1,FALSE),""),
IFERROR(VLOOKUP($O1093,all_tags[technology],1,FALSE),"")
)</f>
        <v/>
      </c>
      <c r="AK1093" s="5" t="str">
        <f>_xlfn.TEXTJOIN("#",TRUE,
IFERROR(VLOOKUP($F1093,all_tags[other],1,FALSE),""),
IFERROR(VLOOKUP($G1093,all_tags[other],1,FALSE),""),
IFERROR(VLOOKUP($H1093,all_tags[other],1,FALSE),""),
IFERROR(VLOOKUP($I1093,all_tags[other],1,FALSE),""),
IFERROR(VLOOKUP($J1093,all_tags[other],1,FALSE),""),
IFERROR(VLOOKUP($K1093,all_tags[other],1,FALSE),""),
IFERROR(VLOOKUP($L1093,all_tags[other],1,FALSE),""),
IFERROR(VLOOKUP($M1093,all_tags[other],1,FALSE),""),
IFERROR(VLOOKUP($N1093,all_tags[other],1,FALSE),""),
IFERROR(VLOOKUP($O1093,all_tags[other],1,FALSE),"")
)</f>
        <v/>
      </c>
      <c r="AL1093" t="str">
        <f t="shared" si="17"/>
        <v>package;tool;feature-engineering</v>
      </c>
    </row>
    <row r="1094" spans="1:38" x14ac:dyDescent="0.25">
      <c r="A1094" t="str">
        <f>source_data[[#This Row],[link_id]]</f>
        <v>L02155</v>
      </c>
      <c r="B1094" t="str">
        <f>source_data[[#This Row],[link]]</f>
        <v>https://arxiv.org/abs/2203.14960</v>
      </c>
      <c r="C1094" t="str">
        <f>source_data[[#This Row],[article_title]]</f>
        <v>Latest Research From Stanford Introduces 'Domino':  A Python Tool for Identifying and Describing Underperforming Slices in Machine Learning Models</v>
      </c>
      <c r="D1094" t="str">
        <f>source_data[[#This Row],[categories]]</f>
        <v>ml;ai;performance</v>
      </c>
      <c r="E1094">
        <f>source_data[[#This Row],[tag_count]]</f>
        <v>1</v>
      </c>
      <c r="F1094" t="str" cm="1">
        <f t="array" ref="F1094:H1094">_xlfn.TEXTSPLIT(Table5[[#This Row],[concatenate]],";")</f>
        <v>ml</v>
      </c>
      <c r="G1094" t="str">
        <v>ai</v>
      </c>
      <c r="H1094" t="str">
        <v>performance</v>
      </c>
      <c r="Q1094">
        <f>IF(ISBLANK(F1094),-1,COUNTIF(all_tags[],F1094)-COUNTIF(all_tags[category],F1094))</f>
        <v>1</v>
      </c>
      <c r="R1094">
        <f>IF(ISBLANK(G1094),-1,COUNTIF(all_tags[],G1094)-COUNTIF(all_tags[category],G1094))</f>
        <v>1</v>
      </c>
      <c r="S1094">
        <f>IF(ISBLANK(H1094),-1,COUNTIF(all_tags[],H1094)-COUNTIF(all_tags[category],H1094))</f>
        <v>0</v>
      </c>
      <c r="T1094">
        <f>IF(ISBLANK(I1094),-1,COUNTIF(all_tags[],I1094)-COUNTIF(all_tags[category],I1094))</f>
        <v>-1</v>
      </c>
      <c r="U1094">
        <f>IF(ISBLANK(J1094),-1,COUNTIF(all_tags[],J1094)-COUNTIF(all_tags[category],J1094))</f>
        <v>-1</v>
      </c>
      <c r="V1094">
        <f>IF(ISBLANK(K1094),-1,COUNTIF(all_tags[],K1094)-COUNTIF(all_tags[category],K1094))</f>
        <v>-1</v>
      </c>
      <c r="W1094">
        <f>IF(ISBLANK(L1094),-1,COUNTIF(all_tags[],L1094)-COUNTIF(all_tags[category],L1094))</f>
        <v>-1</v>
      </c>
      <c r="X1094">
        <f>IF(ISBLANK(M1094),-1,COUNTIF(all_tags[],M1094)-COUNTIF(all_tags[category],M1094))</f>
        <v>-1</v>
      </c>
      <c r="Y1094">
        <f>IF(ISBLANK(N1094),-1,COUNTIF(all_tags[],N1094)-COUNTIF(all_tags[category],N1094))</f>
        <v>-1</v>
      </c>
      <c r="Z1094">
        <f>IF(ISBLANK(O1094),-1,COUNTIF(all_tags[],O1094)-COUNTIF(all_tags[category],O1094))</f>
        <v>-1</v>
      </c>
      <c r="AB1094" t="str">
        <f>Table5[[#This Row],[link_id]]</f>
        <v>L02155</v>
      </c>
      <c r="AC1094" s="5" t="str">
        <f>_xlfn.TEXTJOIN("#",TRUE,
IFERROR(VLOOKUP($F1094,all_tags[format],1,FALSE),""),
IFERROR(VLOOKUP($G1094,all_tags[format],1,FALSE),""),
IFERROR(VLOOKUP($H1094,all_tags[format],1,FALSE),""),
IFERROR(VLOOKUP($I1094,all_tags[format],1,FALSE),""),
IFERROR(VLOOKUP($J1094,all_tags[format],1,FALSE),""),
IFERROR(VLOOKUP($K1094,all_tags[format],1,FALSE),""),
IFERROR(VLOOKUP($L1094,all_tags[format],1,FALSE),""),
IFERROR(VLOOKUP($M1094,all_tags[format],1,FALSE),""),
IFERROR(VLOOKUP($N1094,all_tags[format],1,FALSE),""),
IFERROR(VLOOKUP($O1094,all_tags[format],1,FALSE),"")
)</f>
        <v/>
      </c>
      <c r="AD1094" s="5" t="str">
        <f>_xlfn.TEXTJOIN("#",TRUE,
IFERROR(VLOOKUP($F1094,all_tags[type],1,FALSE),""),
IFERROR(VLOOKUP($G1094,all_tags[type],1,FALSE),""),
IFERROR(VLOOKUP($H1094,all_tags[type],1,FALSE),""),
IFERROR(VLOOKUP($I1094,all_tags[type],1,FALSE),""),
IFERROR(VLOOKUP($J1094,all_tags[type],1,FALSE),""),
IFERROR(VLOOKUP($K1094,all_tags[type],1,FALSE),""),
IFERROR(VLOOKUP($L1094,all_tags[type],1,FALSE),""),
IFERROR(VLOOKUP($M1094,all_tags[type],1,FALSE),""),
IFERROR(VLOOKUP($N1094,all_tags[type],1,FALSE),""),
IFERROR(VLOOKUP($O1094,all_tags[type],1,FALSE),"")
)</f>
        <v/>
      </c>
      <c r="AE1094" s="5" t="str">
        <f>_xlfn.TEXTJOIN("#",TRUE,
IFERROR(VLOOKUP($F1094,all_tags[level],1,FALSE),""),
IFERROR(VLOOKUP($G1094,all_tags[level],1,FALSE),""),
IFERROR(VLOOKUP($H1094,all_tags[level],1,FALSE),""),
IFERROR(VLOOKUP($I1094,all_tags[level],1,FALSE),""),
IFERROR(VLOOKUP($J1094,all_tags[level],1,FALSE),""),
IFERROR(VLOOKUP($K1094,all_tags[level],1,FALSE),""),
IFERROR(VLOOKUP($L1094,all_tags[level],1,FALSE),""),
IFERROR(VLOOKUP($M1094,all_tags[level],1,FALSE),""),
IFERROR(VLOOKUP($N1094,all_tags[level],1,FALSE),""),
IFERROR(VLOOKUP($O1094,all_tags[level],1,FALSE),"")
)</f>
        <v/>
      </c>
      <c r="AF1094" s="5" t="str">
        <f>_xlfn.TEXTJOIN("#",TRUE,
IFERROR(VLOOKUP($F1094,all_tags[style],1,FALSE),""),
IFERROR(VLOOKUP($G1094,all_tags[style],1,FALSE),""),
IFERROR(VLOOKUP($H1094,all_tags[style],1,FALSE),""),
IFERROR(VLOOKUP($I1094,all_tags[style],1,FALSE),""),
IFERROR(VLOOKUP($J1094,all_tags[style],1,FALSE),""),
IFERROR(VLOOKUP($K1094,all_tags[style],1,FALSE),""),
IFERROR(VLOOKUP($L1094,all_tags[style],1,FALSE),""),
IFERROR(VLOOKUP($M1094,all_tags[style],1,FALSE),""),
IFERROR(VLOOKUP($N1094,all_tags[style],1,FALSE),""),
IFERROR(VLOOKUP($O1094,all_tags[style],1,FALSE),"")
)</f>
        <v/>
      </c>
      <c r="AG1094" s="5" t="str">
        <f>_xlfn.TEXTJOIN("#",TRUE,
IFERROR(VLOOKUP($F1094,all_tags[theme],1,FALSE),""),
IFERROR(VLOOKUP($G1094,all_tags[theme],1,FALSE),""),
IFERROR(VLOOKUP($H1094,all_tags[theme],1,FALSE),""),
IFERROR(VLOOKUP($I1094,all_tags[theme],1,FALSE),""),
IFERROR(VLOOKUP($J1094,all_tags[theme],1,FALSE),""),
IFERROR(VLOOKUP($K1094,all_tags[theme],1,FALSE),""),
IFERROR(VLOOKUP($L1094,all_tags[theme],1,FALSE),""),
IFERROR(VLOOKUP($M1094,all_tags[theme],1,FALSE),""),
IFERROR(VLOOKUP($N1094,all_tags[theme],1,FALSE),""),
IFERROR(VLOOKUP($O1094,all_tags[theme],1,FALSE),"")
)</f>
        <v/>
      </c>
      <c r="AH1094" s="5" t="str">
        <f>_xlfn.TEXTJOIN("#",TRUE,
IFERROR(VLOOKUP($F1094,all_tags[topic],1,FALSE),""),
IFERROR(VLOOKUP($G1094,all_tags[topic],1,FALSE),""),
IFERROR(VLOOKUP($H1094,all_tags[topic],1,FALSE),""),
IFERROR(VLOOKUP($I1094,all_tags[topic],1,FALSE),""),
IFERROR(VLOOKUP($J1094,all_tags[topic],1,FALSE),""),
IFERROR(VLOOKUP($K1094,all_tags[topic],1,FALSE),""),
IFERROR(VLOOKUP($L1094,all_tags[topic],1,FALSE),""),
IFERROR(VLOOKUP($M1094,all_tags[topic],1,FALSE),""),
IFERROR(VLOOKUP($N1094,all_tags[topic],1,FALSE),""),
IFERROR(VLOOKUP($O1094,all_tags[topic],1,FALSE),"")
)</f>
        <v/>
      </c>
      <c r="AI1094" s="5" t="str">
        <f>_xlfn.TEXTJOIN("#",TRUE,
IFERROR(VLOOKUP($F1094,all_tags[area],1,FALSE),""),
IFERROR(VLOOKUP($G1094,all_tags[area],1,FALSE),""),
IFERROR(VLOOKUP($H1094,all_tags[area],1,FALSE),""),
IFERROR(VLOOKUP($I1094,all_tags[area],1,FALSE),""),
IFERROR(VLOOKUP($J1094,all_tags[area],1,FALSE),""),
IFERROR(VLOOKUP($K1094,all_tags[area],1,FALSE),""),
IFERROR(VLOOKUP($L1094,all_tags[area],1,FALSE),""),
IFERROR(VLOOKUP($M1094,all_tags[area],1,FALSE),""),
IFERROR(VLOOKUP($N1094,all_tags[area],1,FALSE),""),
IFERROR(VLOOKUP($O1094,all_tags[area],1,FALSE),"")
)</f>
        <v>ml#ai</v>
      </c>
      <c r="AJ1094" s="5" t="str">
        <f>_xlfn.TEXTJOIN("#",TRUE,
IFERROR(VLOOKUP($F1094,all_tags[technology],1,FALSE),""),
IFERROR(VLOOKUP($G1094,all_tags[technology],1,FALSE),""),
IFERROR(VLOOKUP($H1094,all_tags[technology],1,FALSE),""),
IFERROR(VLOOKUP($I1094,all_tags[technology],1,FALSE),""),
IFERROR(VLOOKUP($J1094,all_tags[technology],1,FALSE),""),
IFERROR(VLOOKUP($K1094,all_tags[technology],1,FALSE),""),
IFERROR(VLOOKUP($L1094,all_tags[technology],1,FALSE),""),
IFERROR(VLOOKUP($M1094,all_tags[technology],1,FALSE),""),
IFERROR(VLOOKUP($N1094,all_tags[technology],1,FALSE),""),
IFERROR(VLOOKUP($O1094,all_tags[technology],1,FALSE),"")
)</f>
        <v/>
      </c>
      <c r="AK1094" s="5" t="str">
        <f>_xlfn.TEXTJOIN("#",TRUE,
IFERROR(VLOOKUP($F1094,all_tags[other],1,FALSE),""),
IFERROR(VLOOKUP($G1094,all_tags[other],1,FALSE),""),
IFERROR(VLOOKUP($H1094,all_tags[other],1,FALSE),""),
IFERROR(VLOOKUP($I1094,all_tags[other],1,FALSE),""),
IFERROR(VLOOKUP($J1094,all_tags[other],1,FALSE),""),
IFERROR(VLOOKUP($K1094,all_tags[other],1,FALSE),""),
IFERROR(VLOOKUP($L1094,all_tags[other],1,FALSE),""),
IFERROR(VLOOKUP($M1094,all_tags[other],1,FALSE),""),
IFERROR(VLOOKUP($N1094,all_tags[other],1,FALSE),""),
IFERROR(VLOOKUP($O1094,all_tags[other],1,FALSE),"")
)</f>
        <v/>
      </c>
      <c r="AL1094" t="str">
        <f t="shared" si="17"/>
        <v>ml;ai</v>
      </c>
    </row>
  </sheetData>
  <phoneticPr fontId="2" type="noConversion"/>
  <conditionalFormatting sqref="Q2:Z1094 AB2:AB1094">
    <cfRule type="cellIs" dxfId="3" priority="1" operator="equal">
      <formula>1</formula>
    </cfRule>
    <cfRule type="cellIs" dxfId="2" priority="2" operator="equal">
      <formula>0</formula>
    </cfRule>
    <cfRule type="cellIs" dxfId="1" priority="3" operator="equal">
      <formula>-1</formula>
    </cfRule>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DF352-6BC7-4C20-B05A-91D04774943A}">
  <dimension ref="A1:G67"/>
  <sheetViews>
    <sheetView workbookViewId="0">
      <selection activeCell="A3" sqref="A3"/>
    </sheetView>
  </sheetViews>
  <sheetFormatPr defaultRowHeight="15" x14ac:dyDescent="0.25"/>
  <cols>
    <col min="1" max="1" width="24.85546875" customWidth="1"/>
  </cols>
  <sheetData>
    <row r="1" spans="1:7" x14ac:dyDescent="0.25">
      <c r="A1" t="s">
        <v>9115</v>
      </c>
      <c r="B1" t="str" cm="1">
        <f t="array" ref="B1:D1">_xlfn.TEXTSPLIT(A1," ")</f>
        <v>L02015</v>
      </c>
      <c r="C1" t="str">
        <v/>
      </c>
      <c r="D1" t="str">
        <v>https://bubbles.databrewery.org/theme/img/logo_bubbles.png</v>
      </c>
    </row>
    <row r="2" spans="1:7" x14ac:dyDescent="0.25">
      <c r="A2" t="s">
        <v>8202</v>
      </c>
      <c r="B2" t="str" cm="1">
        <f t="array" ref="B2">_xlfn.TEXTSPLIT(A2," ")</f>
        <v>L02012</v>
      </c>
    </row>
    <row r="3" spans="1:7" x14ac:dyDescent="0.25">
      <c r="A3" t="s">
        <v>9116</v>
      </c>
      <c r="B3" t="str" cm="1">
        <f t="array" ref="B3:G3">_xlfn.TEXTSPLIT(A3," ")</f>
        <v>XXX</v>
      </c>
      <c r="C3" t="str">
        <v/>
      </c>
      <c r="D3" t="str">
        <v/>
      </c>
      <c r="E3" t="str">
        <v/>
      </c>
      <c r="F3" t="str">
        <v/>
      </c>
      <c r="G3" t="str">
        <v>http://implicit-layers-tutorial.org/logo.png</v>
      </c>
    </row>
    <row r="4" spans="1:7" x14ac:dyDescent="0.25">
      <c r="A4" t="s">
        <v>7335</v>
      </c>
      <c r="B4" t="str" cm="1">
        <f t="array" ref="B4">_xlfn.TEXTSPLIT(A4," ")</f>
        <v>L01821</v>
      </c>
    </row>
    <row r="5" spans="1:7" x14ac:dyDescent="0.25">
      <c r="A5" t="s">
        <v>9117</v>
      </c>
      <c r="B5" t="str" cm="1">
        <f t="array" ref="B5:G5">_xlfn.TEXTSPLIT(A5," ")</f>
        <v>XXX</v>
      </c>
      <c r="C5" t="str">
        <v/>
      </c>
      <c r="D5" t="str">
        <v/>
      </c>
      <c r="E5" t="str">
        <v/>
      </c>
      <c r="F5" t="str">
        <v/>
      </c>
      <c r="G5" t="str">
        <v>http://tabletopwhale.com/img/posts/19-07-08-01.gif</v>
      </c>
    </row>
    <row r="6" spans="1:7" x14ac:dyDescent="0.25">
      <c r="A6" t="s">
        <v>9118</v>
      </c>
      <c r="B6" t="str" cm="1">
        <f t="array" ref="B6:D6">_xlfn.TEXTSPLIT(A6," ")</f>
        <v>L01630</v>
      </c>
      <c r="C6" t="str">
        <v/>
      </c>
      <c r="D6" t="str">
        <v>https://samia.rbind.io/img/main/logo2.png</v>
      </c>
    </row>
    <row r="7" spans="1:7" x14ac:dyDescent="0.25">
      <c r="A7" t="s">
        <v>9119</v>
      </c>
      <c r="B7" t="str" cm="1">
        <f t="array" ref="B7:D7">_xlfn.TEXTSPLIT(A7," ")</f>
        <v>L01534</v>
      </c>
      <c r="C7" t="str">
        <v/>
      </c>
      <c r="D7" t="str">
        <v>https://www.here.com/company/blog/interactive-visualization-of-10m-3d-points-with-new-open-source-python-package-pptk/sites/g/files/odxslz256/files/styles/author_avatar/public/2022-06/victorlu_pic-blog.jpg?h=b6e7146f&amp;itok=z1Iu3cK0</v>
      </c>
    </row>
    <row r="8" spans="1:7" x14ac:dyDescent="0.25">
      <c r="A8" t="s">
        <v>9120</v>
      </c>
      <c r="B8" t="str" cm="1">
        <f t="array" ref="B8:E8">_xlfn.TEXTSPLIT(A8," ")</f>
        <v>L01506</v>
      </c>
      <c r="C8" t="str">
        <v/>
      </c>
      <c r="D8" t="str">
        <v>https://929687.smushcdn.com/2633864/wp-content/uploads/2019/07/keras_video_classification_sports_dataset.jpg?lossy=1&amp;strip=1&amp;webp=1</v>
      </c>
      <c r="E8" t="str">
        <v/>
      </c>
    </row>
    <row r="9" spans="1:7" x14ac:dyDescent="0.25">
      <c r="A9" t="s">
        <v>9121</v>
      </c>
      <c r="B9" t="str" cm="1">
        <f t="array" ref="B9:D9">_xlfn.TEXTSPLIT(A9," ")</f>
        <v>L01503</v>
      </c>
      <c r="C9" t="str">
        <v/>
      </c>
      <c r="D9" t="str">
        <v>https://multithreaded.stitchfix.com/blog/2019/07/15/give-me-jeans//assets/images/team/reza-sohrabi.jpg</v>
      </c>
    </row>
    <row r="10" spans="1:7" x14ac:dyDescent="0.25">
      <c r="A10" t="s">
        <v>9122</v>
      </c>
      <c r="B10" t="str" cm="1">
        <f t="array" ref="B10:D10">_xlfn.TEXTSPLIT(A10," ")</f>
        <v>L01502</v>
      </c>
      <c r="C10" t="str">
        <v/>
      </c>
      <c r="D10" t="str">
        <v>https://www.createwithdata.com/enter-exit-with-d3-join//img/fundamentals.jpg</v>
      </c>
    </row>
    <row r="11" spans="1:7" x14ac:dyDescent="0.25">
      <c r="A11" t="s">
        <v>9123</v>
      </c>
      <c r="B11" t="str" cm="1">
        <f t="array" ref="B11:E11">_xlfn.TEXTSPLIT(A11," ")</f>
        <v>L01444</v>
      </c>
      <c r="C11" t="str">
        <v/>
      </c>
      <c r="D11" t="str">
        <v/>
      </c>
      <c r="E11" t="str">
        <v>https://www.nature.com/articles/s41563-019-0360-1//media.springernature.com/w300/springer-static/image/art%3A10.1038%2Fs41563-019-0360-1/MediaObjects/41563_2019_360_Figa_HTML.jpg</v>
      </c>
    </row>
    <row r="12" spans="1:7" x14ac:dyDescent="0.25">
      <c r="A12" t="s">
        <v>9124</v>
      </c>
      <c r="B12" t="str" cm="1">
        <f t="array" ref="B12:D12">_xlfn.TEXTSPLIT(A12," ")</f>
        <v>L01437</v>
      </c>
      <c r="C12" t="str">
        <v/>
      </c>
      <c r="D12" t="str">
        <v>https://929687.smushcdn.com/2633864/wp-content/uploads/2019/09/opencv_stream_video_flask_browser_featured-300x165.jpg?lossy=1&amp;strip=1&amp;webp=1</v>
      </c>
    </row>
    <row r="13" spans="1:7" x14ac:dyDescent="0.25">
      <c r="A13" t="s">
        <v>9125</v>
      </c>
      <c r="B13" t="str" cm="1">
        <f t="array" ref="B13:E13">_xlfn.TEXTSPLIT(A13," ")</f>
        <v>L01426</v>
      </c>
      <c r="C13" t="str">
        <v/>
      </c>
      <c r="D13" t="str">
        <v/>
      </c>
      <c r="E13" t="str">
        <v>https://www.business-science.io/business/2019/03/11/ab-testing-machine-learning.html/assets/2019-03-11-ab-testing/ab_testing_retina.jpg</v>
      </c>
    </row>
    <row r="14" spans="1:7" x14ac:dyDescent="0.25">
      <c r="A14" t="s">
        <v>9126</v>
      </c>
      <c r="B14" t="str" cm="1">
        <f t="array" ref="B14:D14">_xlfn.TEXTSPLIT(A14," ")</f>
        <v>L01420</v>
      </c>
      <c r="C14" t="str">
        <v/>
      </c>
      <c r="D14" t="str">
        <v>https://interface.fh-potsdam.de/butterfly/hillshade_sea.65570fa4.jpg</v>
      </c>
    </row>
    <row r="15" spans="1:7" x14ac:dyDescent="0.25">
      <c r="A15" t="s">
        <v>9127</v>
      </c>
      <c r="B15" t="str" cm="1">
        <f t="array" ref="B15:E15">_xlfn.TEXTSPLIT(A15," ")</f>
        <v>L01401</v>
      </c>
      <c r="C15" t="str">
        <v/>
      </c>
      <c r="D15" t="str">
        <v>https://www.fabiocrameri.ch/colourmaps.php/ws/resized-images/58b988546b8143b5b0f368032d5671c0/orosei_etal2018_science_scientificcolourmap_broc_2.jpg</v>
      </c>
      <c r="E15" t="str">
        <v/>
      </c>
    </row>
    <row r="16" spans="1:7" x14ac:dyDescent="0.25">
      <c r="A16" t="s">
        <v>9128</v>
      </c>
      <c r="B16" t="str" cm="1">
        <f t="array" ref="B16:D16">_xlfn.TEXTSPLIT(A16," ")</f>
        <v>L01364</v>
      </c>
      <c r="C16" t="str">
        <v/>
      </c>
      <c r="D16" t="str">
        <v>https://logicmag.io/05-the-automation-charade///images.ctfassets.net/e529ilab8frl/73Bftym7dvh8R7vpwHtR70/54cf739b0f936cce89d37ce5b6884475/taylor.jpg?w=962&amp;h=600&amp;fm=jpg&amp;fl=progressive</v>
      </c>
    </row>
    <row r="17" spans="1:4" x14ac:dyDescent="0.25">
      <c r="A17" t="s">
        <v>9129</v>
      </c>
      <c r="B17" t="str" cm="1">
        <f t="array" ref="B17:D17">_xlfn.TEXTSPLIT(A17," ")</f>
        <v>L01347</v>
      </c>
      <c r="C17" t="str">
        <v/>
      </c>
      <c r="D17" t="str">
        <v>https://www.d3indepth.com/geographic//img/fundamentals.jpg</v>
      </c>
    </row>
    <row r="18" spans="1:4" x14ac:dyDescent="0.25">
      <c r="A18" t="s">
        <v>9130</v>
      </c>
      <c r="B18" t="str" cm="1">
        <f t="array" ref="B18:D18">_xlfn.TEXTSPLIT(A18," ")</f>
        <v>L01331</v>
      </c>
      <c r="C18" t="str">
        <v/>
      </c>
      <c r="D18" t="str">
        <v>https://4djy83s2swr22ty8mwjq954a-wpengine.netdna-ssl.com/wp-content/uploads/2018/12/best-dv-crazy-rich-asian-771x644.jpg</v>
      </c>
    </row>
    <row r="19" spans="1:4" x14ac:dyDescent="0.25">
      <c r="A19" t="s">
        <v>9131</v>
      </c>
      <c r="B19" t="str" cm="1">
        <f t="array" ref="B19:D19">_xlfn.TEXTSPLIT(A19," ")</f>
        <v>L01313</v>
      </c>
      <c r="C19" t="str">
        <v/>
      </c>
      <c r="D19" t="str">
        <v>https://www.science.org/doi/10.1126/sciadv.aat7550</v>
      </c>
    </row>
    <row r="20" spans="1:4" x14ac:dyDescent="0.25">
      <c r="A20" t="s">
        <v>9132</v>
      </c>
      <c r="B20" t="str" cm="1">
        <f t="array" ref="B20:D20">_xlfn.TEXTSPLIT(A20," ")</f>
        <v>L01307</v>
      </c>
      <c r="C20" t="str">
        <v/>
      </c>
      <c r="D20" t="str">
        <v>https://opensource.com/article/19/1/why-data-scientists-love-kubernetes/sites/default/files/styles/150x150/public/pictures/45898693132_648e365092_m.jpg?itok=xbUzW0Bj</v>
      </c>
    </row>
    <row r="21" spans="1:4" x14ac:dyDescent="0.25">
      <c r="A21" t="s">
        <v>9133</v>
      </c>
      <c r="B21" t="str" cm="1">
        <f t="array" ref="B21:D21">_xlfn.TEXTSPLIT(A21," ")</f>
        <v>L01295</v>
      </c>
      <c r="C21" t="str">
        <v/>
      </c>
      <c r="D21" t="str">
        <v>https://en.wikipedia.org/wiki/Barnsley_fern//upload.wikimedia.org/wikipedia/commons/thumb/e/ee/Sa-fern.jpg/220px-Sa-fern.jpg</v>
      </c>
    </row>
    <row r="22" spans="1:4" x14ac:dyDescent="0.25">
      <c r="A22" t="s">
        <v>4669</v>
      </c>
      <c r="B22" t="str" cm="1">
        <f t="array" ref="B22">_xlfn.TEXTSPLIT(A22," ")</f>
        <v>L01264</v>
      </c>
    </row>
    <row r="23" spans="1:4" x14ac:dyDescent="0.25">
      <c r="A23" t="s">
        <v>9134</v>
      </c>
      <c r="B23" t="str" cm="1">
        <f t="array" ref="B23:D23">_xlfn.TEXTSPLIT(A23," ")</f>
        <v>L01247</v>
      </c>
      <c r="C23" t="str">
        <v/>
      </c>
      <c r="D23" t="str">
        <v>https://i1.wp.com/appsilon.com/assets/uploads/2018/12/sydney_beach.jpg?w=450&amp;ssl=1</v>
      </c>
    </row>
    <row r="24" spans="1:4" x14ac:dyDescent="0.25">
      <c r="A24" t="s">
        <v>9135</v>
      </c>
      <c r="B24" t="str" cm="1">
        <f t="array" ref="B24:D24">_xlfn.TEXTSPLIT(A24," ")</f>
        <v>L01135</v>
      </c>
      <c r="C24" t="str">
        <v/>
      </c>
      <c r="D24" t="str">
        <v>https://i0.wp.com/www.brodrigues.co/blog/2018-07-01-tidy_ive/img/trumpet_boy.jpg?w=450</v>
      </c>
    </row>
    <row r="25" spans="1:4" x14ac:dyDescent="0.25">
      <c r="A25" t="s">
        <v>9136</v>
      </c>
      <c r="B25" t="str" cm="1">
        <f t="array" ref="B25:D25">_xlfn.TEXTSPLIT(A25," ")</f>
        <v>L01093</v>
      </c>
      <c r="C25" t="str">
        <v/>
      </c>
      <c r="D25" t="str">
        <v>https://929687.smushcdn.com/2633864/wp-content/uploads/2018/10/multi_object_tracking_dlib_featured-300x168.jpg?lossy=1&amp;strip=1&amp;webp=1</v>
      </c>
    </row>
    <row r="26" spans="1:4" x14ac:dyDescent="0.25">
      <c r="A26" t="s">
        <v>9137</v>
      </c>
      <c r="B26" t="str" cm="1">
        <f t="array" ref="B26:D26">_xlfn.TEXTSPLIT(A26," ")</f>
        <v>L01084</v>
      </c>
      <c r="C26" t="str">
        <v/>
      </c>
      <c r="D26" t="str">
        <v>https://statnmap.com/2018-07-14-introduction-to-mapping-with-sf-and-co//post/2018-07-14-introduction-to-mapping-with-sf-and-co/figure-html/Thinkr-with-library-sf_header.jpg</v>
      </c>
    </row>
    <row r="27" spans="1:4" x14ac:dyDescent="0.25">
      <c r="A27" t="s">
        <v>9138</v>
      </c>
      <c r="B27" t="str" cm="1">
        <f t="array" ref="B27:D27">_xlfn.TEXTSPLIT(A27," ")</f>
        <v>L01069</v>
      </c>
      <c r="C27" t="str">
        <v/>
      </c>
      <c r="D27" t="str">
        <v>https://news.mit.edu/2018/mit-developed-julia-programming-language-debuts-juliacon-0827/themes/mit/src/img/placeholder/placeholder--news-article--image-gallery.jpg</v>
      </c>
    </row>
    <row r="28" spans="1:4" x14ac:dyDescent="0.25">
      <c r="A28" t="s">
        <v>9139</v>
      </c>
      <c r="B28" t="str" cm="1">
        <f t="array" ref="B28:D28">_xlfn.TEXTSPLIT(A28," ")</f>
        <v>L01062</v>
      </c>
      <c r="C28" t="str">
        <v/>
      </c>
      <c r="D28" t="str">
        <v>https://francescobailo.net/wordpress/wp-content/uploads/2016/01/me_squared-e1452697267486.jpg</v>
      </c>
    </row>
    <row r="29" spans="1:4" x14ac:dyDescent="0.25">
      <c r="A29" t="s">
        <v>9140</v>
      </c>
      <c r="B29" t="str" cm="1">
        <f t="array" ref="B29:D29">_xlfn.TEXTSPLIT(A29," ")</f>
        <v>L01053</v>
      </c>
      <c r="C29" t="str">
        <v/>
      </c>
      <c r="D29" t="str">
        <v>https://unece.org/stats/documents/writing//sites/default/files/_migrated/pics/MDM_Part2_cover_English.jpg</v>
      </c>
    </row>
    <row r="30" spans="1:4" x14ac:dyDescent="0.25">
      <c r="A30" t="s">
        <v>9141</v>
      </c>
      <c r="B30" t="str" cm="1">
        <f t="array" ref="B30:D30">_xlfn.TEXTSPLIT(A30," ")</f>
        <v>L01040</v>
      </c>
      <c r="C30" t="str">
        <v/>
      </c>
      <c r="D30" t="str">
        <v/>
      </c>
    </row>
    <row r="31" spans="1:4" x14ac:dyDescent="0.25">
      <c r="A31" t="s">
        <v>9142</v>
      </c>
      <c r="B31" t="str" cm="1">
        <f t="array" ref="B31:D31">_xlfn.TEXTSPLIT(A31," ")</f>
        <v>L00982</v>
      </c>
      <c r="C31" t="str">
        <v/>
      </c>
      <c r="D31" t="str">
        <v>https://www.alexirpan.com/2018/02/14/rl-hard.html/public/rl-hard/bender-70.jpg</v>
      </c>
    </row>
    <row r="32" spans="1:4" x14ac:dyDescent="0.25">
      <c r="A32" t="s">
        <v>9143</v>
      </c>
      <c r="B32" t="str" cm="1">
        <f t="array" ref="B32:D32">_xlfn.TEXTSPLIT(A32," ")</f>
        <v>L00959</v>
      </c>
      <c r="C32" t="str">
        <v/>
      </c>
      <c r="D32" t="str">
        <v>https://style.org/ku//images/ku/ku_137.jpg</v>
      </c>
    </row>
    <row r="33" spans="1:5" x14ac:dyDescent="0.25">
      <c r="A33" t="s">
        <v>9144</v>
      </c>
      <c r="B33" t="str" cm="1">
        <f t="array" ref="B33:D33">_xlfn.TEXTSPLIT(A33," ")</f>
        <v>L00921</v>
      </c>
      <c r="C33" t="str">
        <v/>
      </c>
      <c r="D33" t="str">
        <v>https://www1.lehigh.edu/news/a-history-of-data-visualization/sites/www2/files/2020-05/CivilWar_Hero.jpg</v>
      </c>
    </row>
    <row r="34" spans="1:5" x14ac:dyDescent="0.25">
      <c r="A34" t="s">
        <v>9145</v>
      </c>
      <c r="B34" t="str" cm="1">
        <f t="array" ref="B34:D34">_xlfn.TEXTSPLIT(A34," ")</f>
        <v>L00880</v>
      </c>
      <c r="C34" t="str">
        <v/>
      </c>
      <c r="D34" t="str">
        <v>https://www.kdnuggets.com/2015/09/free-data-science-books.html/wp-content/uploads/free-data-science-books8.jpg</v>
      </c>
    </row>
    <row r="35" spans="1:5" x14ac:dyDescent="0.25">
      <c r="A35" t="s">
        <v>9146</v>
      </c>
      <c r="B35" t="str" cm="1">
        <f t="array" ref="B35:D35">_xlfn.TEXTSPLIT(A35," ")</f>
        <v>L00877</v>
      </c>
      <c r="C35" t="str">
        <v/>
      </c>
      <c r="D35" t="str">
        <v>https://robocrop.realpython.net/?url=https%3A/files.realpython.com/media/Screen_Shot_2021-09-28_at_3.13.21_PM.3310c56e90bd.jpg&amp;w=1188&amp;h=1188&amp;mode=crop&amp;sig=3fe35fc</v>
      </c>
    </row>
    <row r="36" spans="1:5" x14ac:dyDescent="0.25">
      <c r="A36" t="s">
        <v>9147</v>
      </c>
      <c r="B36" t="str" cm="1">
        <f t="array" ref="B36:D36">_xlfn.TEXTSPLIT(A36," ")</f>
        <v>L00874</v>
      </c>
      <c r="C36" t="str">
        <v/>
      </c>
      <c r="D36" t="str">
        <v/>
      </c>
    </row>
    <row r="37" spans="1:5" x14ac:dyDescent="0.25">
      <c r="A37" t="s">
        <v>9148</v>
      </c>
      <c r="B37" t="str" cm="1">
        <f t="array" ref="B37:D37">_xlfn.TEXTSPLIT(A37," ")</f>
        <v>L00872</v>
      </c>
      <c r="C37" t="str">
        <v/>
      </c>
      <c r="D37" t="str">
        <v>https://www.science.org/doi/10.1126/science.aat4382</v>
      </c>
    </row>
    <row r="38" spans="1:5" x14ac:dyDescent="0.25">
      <c r="A38" t="s">
        <v>9149</v>
      </c>
      <c r="B38" t="str" cm="1">
        <f t="array" ref="B38:D38">_xlfn.TEXTSPLIT(A38," ")</f>
        <v>L00859</v>
      </c>
      <c r="C38" t="str">
        <v/>
      </c>
      <c r="D38" t="str">
        <v>https://zuguang.de/circlize/example/bi_directional.small.jpg?149284316731298</v>
      </c>
    </row>
    <row r="39" spans="1:5" x14ac:dyDescent="0.25">
      <c r="A39" t="s">
        <v>9150</v>
      </c>
      <c r="B39" t="str" cm="1">
        <f t="array" ref="B39:D39">_xlfn.TEXTSPLIT(A39," ")</f>
        <v>L00832</v>
      </c>
      <c r="C39" t="str">
        <v/>
      </c>
      <c r="D39" t="str">
        <v>https://blog.datascienceheroes.com/exploratory-data-analysis-data-preparation-with-funmodeling/content/images/2016/06/1-3300c2a7.jpg</v>
      </c>
    </row>
    <row r="40" spans="1:5" x14ac:dyDescent="0.25">
      <c r="A40" t="s">
        <v>9151</v>
      </c>
      <c r="B40" t="str" cm="1">
        <f t="array" ref="B40:D40">_xlfn.TEXTSPLIT(A40," ")</f>
        <v>L00800</v>
      </c>
      <c r="C40" t="str">
        <v/>
      </c>
      <c r="D40" t="str">
        <v>https://www.garrickadenbuie.com/project/ggpomological//images/project/ggpomological/pom-examples.jpg</v>
      </c>
    </row>
    <row r="41" spans="1:5" x14ac:dyDescent="0.25">
      <c r="A41" t="s">
        <v>9152</v>
      </c>
      <c r="B41" t="str" cm="1">
        <f t="array" ref="B41:E41">_xlfn.TEXTSPLIT(A41," ")</f>
        <v>L00796</v>
      </c>
      <c r="C41" t="str">
        <v/>
      </c>
      <c r="D41" t="str">
        <v/>
      </c>
      <c r="E41" t="str">
        <v>https://blogs.worldbank.org/opendata/data-science-competition-predicting-poverty-hard-can-you-do-it-better/sites/default/files/styles/blogger_profile_image/public/bloggers/pictures/picture-539-1462995320.jpg</v>
      </c>
    </row>
    <row r="42" spans="1:5" x14ac:dyDescent="0.25">
      <c r="A42" t="s">
        <v>9153</v>
      </c>
      <c r="B42" t="str" cm="1">
        <f t="array" ref="B42:D42">_xlfn.TEXTSPLIT(A42," ")</f>
        <v>L00792</v>
      </c>
      <c r="C42" t="str">
        <v/>
      </c>
      <c r="D42" t="str">
        <v>https://yourlogicalfallacyis.com/poster//cdn.shopify.com/s/files/1/0318/1808/8492/products/TTS_Bundle_3xCriticalCards_Mock1_Hero_4to3Ratio_1440x1080px_620x.jpg?v=1639172114</v>
      </c>
    </row>
    <row r="43" spans="1:5" x14ac:dyDescent="0.25">
      <c r="A43" t="s">
        <v>9154</v>
      </c>
      <c r="B43" t="str" cm="1">
        <f t="array" ref="B43:D43">_xlfn.TEXTSPLIT(A43," ")</f>
        <v>L00788</v>
      </c>
      <c r="C43" t="str">
        <v/>
      </c>
      <c r="D43" t="str">
        <v>https://www.johndcook.com/blog/2017/01/04/cover-time-of-a-graph-cliques-chains-and-lollipops/www.johndcook.com/jdc_20170630.jpg</v>
      </c>
    </row>
    <row r="44" spans="1:5" x14ac:dyDescent="0.25">
      <c r="A44" t="s">
        <v>9155</v>
      </c>
      <c r="B44" t="str" cm="1">
        <f t="array" ref="B44:D44">_xlfn.TEXTSPLIT(A44," ")</f>
        <v>L00762</v>
      </c>
      <c r="C44" t="str">
        <v/>
      </c>
      <c r="D44" t="str">
        <v>https://www.kdnuggets.com/2017/11/bayesian-networks-understanding-effects-variables.html/wp-content/uploads/self-assebled-bayes-net.jpg</v>
      </c>
    </row>
    <row r="45" spans="1:5" x14ac:dyDescent="0.25">
      <c r="A45" t="s">
        <v>9156</v>
      </c>
      <c r="B45" t="str" cm="1">
        <f t="array" ref="B45:D45">_xlfn.TEXTSPLIT(A45," ")</f>
        <v>L00746</v>
      </c>
      <c r="C45" t="str">
        <v/>
      </c>
      <c r="D45" t="str">
        <v>https://hackernoon.com/pushpin-an-open-source-library-that-turns-rest-apis-into-realtime-apis-ebb3253e63ce/_next/image?url=https%3A%2F%2Fcdn.hackernoon.com%2Fhn-images%2F0*3ZNczU5CXLhrdB6F.jpg&amp;w=1920&amp;q=75</v>
      </c>
    </row>
    <row r="46" spans="1:5" x14ac:dyDescent="0.25">
      <c r="A46" t="s">
        <v>9157</v>
      </c>
      <c r="B46" t="str" cm="1">
        <f t="array" ref="B46:D46">_xlfn.TEXTSPLIT(A46," ")</f>
        <v>L00730</v>
      </c>
      <c r="C46" t="str">
        <v/>
      </c>
      <c r="D46" t="str">
        <v>https://cdn.datasciencecentral.com/graphics/blogs/10586/3.jpg</v>
      </c>
    </row>
    <row r="47" spans="1:5" x14ac:dyDescent="0.25">
      <c r="A47" t="s">
        <v>9158</v>
      </c>
      <c r="B47" t="str" cm="1">
        <f t="array" ref="B47:D47">_xlfn.TEXTSPLIT(A47," ")</f>
        <v>L00720</v>
      </c>
      <c r="C47" t="str">
        <v/>
      </c>
      <c r="D47" t="str">
        <v>https://www.esri.com/software/arcgis/arcgis-maps-for-power-bi/content/dam/esrisites/en-us/arcgis/products/arcgis-for-powerbi/assets/overview-location-analytics-two-thirds-tile.jpg</v>
      </c>
    </row>
    <row r="48" spans="1:5" x14ac:dyDescent="0.25">
      <c r="A48" t="s">
        <v>9159</v>
      </c>
      <c r="B48" t="str" cm="1">
        <f t="array" ref="B48:D48">_xlfn.TEXTSPLIT(A48," ")</f>
        <v>L00693</v>
      </c>
      <c r="C48" t="str">
        <v/>
      </c>
      <c r="D48" t="str">
        <v>https://www.business-science.io/timeseries-analysis/2017/07/30/tidy-timeseries-analysis-pt-3.html/img/courses/5_course_r_track.jpg</v>
      </c>
    </row>
    <row r="49" spans="1:5" x14ac:dyDescent="0.25">
      <c r="A49" t="s">
        <v>9160</v>
      </c>
      <c r="B49" t="str" cm="1">
        <f t="array" ref="B49:D49">_xlfn.TEXTSPLIT(A49," ")</f>
        <v>L00681</v>
      </c>
      <c r="C49" t="str">
        <v/>
      </c>
      <c r="D49" t="str">
        <v>https://cran.r-project.org/web/packages/magick/vignette</v>
      </c>
    </row>
    <row r="50" spans="1:5" x14ac:dyDescent="0.25">
      <c r="A50" t="s">
        <v>9161</v>
      </c>
      <c r="B50" t="str" cm="1">
        <f t="array" ref="B50:E50">_xlfn.TEXTSPLIT(A50," ")</f>
        <v>L00673</v>
      </c>
      <c r="C50" t="str">
        <v/>
      </c>
      <c r="D50" t="str">
        <v/>
      </c>
      <c r="E50" t="str">
        <v>https://www.datamake.io/project/film-money/static/4a97eabf6e5628b88f41263844a9819f/6aca1/film_money_archie_tse_quote.jpg</v>
      </c>
    </row>
    <row r="51" spans="1:5" x14ac:dyDescent="0.25">
      <c r="A51" t="s">
        <v>2330</v>
      </c>
      <c r="B51" t="str" cm="1">
        <f t="array" ref="B51">_xlfn.TEXTSPLIT(A51," ")</f>
        <v>L00642</v>
      </c>
    </row>
    <row r="52" spans="1:5" x14ac:dyDescent="0.25">
      <c r="A52" t="s">
        <v>2297</v>
      </c>
      <c r="B52" t="str" cm="1">
        <f t="array" ref="B52">_xlfn.TEXTSPLIT(A52," ")</f>
        <v>L00635</v>
      </c>
    </row>
    <row r="53" spans="1:5" x14ac:dyDescent="0.25">
      <c r="A53" t="s">
        <v>2289</v>
      </c>
      <c r="B53" t="str" cm="1">
        <f t="array" ref="B53">_xlfn.TEXTSPLIT(A53," ")</f>
        <v>L00633</v>
      </c>
    </row>
    <row r="54" spans="1:5" x14ac:dyDescent="0.25">
      <c r="A54" t="s">
        <v>2177</v>
      </c>
      <c r="B54" t="str" cm="1">
        <f t="array" ref="B54">_xlfn.TEXTSPLIT(A54," ")</f>
        <v>L00593</v>
      </c>
    </row>
    <row r="55" spans="1:5" x14ac:dyDescent="0.25">
      <c r="A55" t="s">
        <v>2221</v>
      </c>
      <c r="B55" t="str" cm="1">
        <f t="array" ref="B55">_xlfn.TEXTSPLIT(A55," ")</f>
        <v>L00609</v>
      </c>
    </row>
    <row r="56" spans="1:5" x14ac:dyDescent="0.25">
      <c r="A56" t="s">
        <v>2122</v>
      </c>
      <c r="B56" t="str" cm="1">
        <f t="array" ref="B56">_xlfn.TEXTSPLIT(A56," ")</f>
        <v>L00578</v>
      </c>
    </row>
    <row r="57" spans="1:5" x14ac:dyDescent="0.25">
      <c r="A57" t="s">
        <v>2096</v>
      </c>
      <c r="B57" t="str" cm="1">
        <f t="array" ref="B57">_xlfn.TEXTSPLIT(A57," ")</f>
        <v>L00571</v>
      </c>
    </row>
    <row r="58" spans="1:5" x14ac:dyDescent="0.25">
      <c r="A58" t="s">
        <v>1963</v>
      </c>
      <c r="B58" t="str" cm="1">
        <f t="array" ref="B58">_xlfn.TEXTSPLIT(A58," ")</f>
        <v>L00538</v>
      </c>
    </row>
    <row r="59" spans="1:5" x14ac:dyDescent="0.25">
      <c r="A59" t="s">
        <v>1752</v>
      </c>
      <c r="B59" t="str" cm="1">
        <f t="array" ref="B59">_xlfn.TEXTSPLIT(A59," ")</f>
        <v>L00483</v>
      </c>
    </row>
    <row r="60" spans="1:5" x14ac:dyDescent="0.25">
      <c r="A60" t="s">
        <v>1735</v>
      </c>
      <c r="B60" t="str" cm="1">
        <f t="array" ref="B60">_xlfn.TEXTSPLIT(A60," ")</f>
        <v>L00479</v>
      </c>
    </row>
    <row r="61" spans="1:5" x14ac:dyDescent="0.25">
      <c r="A61" t="s">
        <v>1661</v>
      </c>
      <c r="B61" t="str" cm="1">
        <f t="array" ref="B61">_xlfn.TEXTSPLIT(A61," ")</f>
        <v>L00456</v>
      </c>
    </row>
    <row r="62" spans="1:5" x14ac:dyDescent="0.25">
      <c r="A62" t="s">
        <v>1030</v>
      </c>
      <c r="B62" t="str" cm="1">
        <f t="array" ref="B62">_xlfn.TEXTSPLIT(A62," ")</f>
        <v>L00253</v>
      </c>
    </row>
    <row r="63" spans="1:5" x14ac:dyDescent="0.25">
      <c r="A63" t="s">
        <v>875</v>
      </c>
      <c r="B63" t="str" cm="1">
        <f t="array" ref="B63">_xlfn.TEXTSPLIT(A63," ")</f>
        <v>L00219</v>
      </c>
    </row>
    <row r="64" spans="1:5" x14ac:dyDescent="0.25">
      <c r="A64" t="s">
        <v>731</v>
      </c>
      <c r="B64" t="str" cm="1">
        <f t="array" ref="B64">_xlfn.TEXTSPLIT(A64," ")</f>
        <v>L00192</v>
      </c>
    </row>
    <row r="65" spans="1:2" x14ac:dyDescent="0.25">
      <c r="A65" t="s">
        <v>204</v>
      </c>
      <c r="B65" t="str" cm="1">
        <f t="array" ref="B65">_xlfn.TEXTSPLIT(A65," ")</f>
        <v>L00050</v>
      </c>
    </row>
    <row r="66" spans="1:2" x14ac:dyDescent="0.25">
      <c r="A66" t="s">
        <v>9162</v>
      </c>
      <c r="B66" t="str" cm="1">
        <f t="array" ref="B66">_xlfn.TEXTSPLIT(A66," ")</f>
        <v>trumpet_boy.jpg</v>
      </c>
    </row>
    <row r="67" spans="1:2" x14ac:dyDescent="0.25">
      <c r="A67" t="s">
        <v>9163</v>
      </c>
      <c r="B67" t="str" cm="1">
        <f t="array" ref="B67">_xlfn.TEXTSPLIT(A67," ")</f>
        <v>/resources/img-L01821.png</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A0316-555F-43A3-BD33-86387DC7F409}">
  <dimension ref="A1:Z11"/>
  <sheetViews>
    <sheetView topLeftCell="D1" workbookViewId="0">
      <selection activeCell="A2" sqref="A2:Z2"/>
    </sheetView>
  </sheetViews>
  <sheetFormatPr defaultRowHeight="15" x14ac:dyDescent="0.25"/>
  <cols>
    <col min="2" max="2" width="44.85546875" customWidth="1"/>
    <col min="3" max="3" width="32.5703125" customWidth="1"/>
  </cols>
  <sheetData>
    <row r="1" spans="1:26" x14ac:dyDescent="0.25">
      <c r="A1" s="13"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9097</v>
      </c>
      <c r="U1" s="14" t="s">
        <v>9011</v>
      </c>
      <c r="V1" s="14" t="s">
        <v>20</v>
      </c>
      <c r="W1" s="14" t="s">
        <v>21</v>
      </c>
      <c r="X1" s="14" t="s">
        <v>2859</v>
      </c>
      <c r="Y1" s="14" t="s">
        <v>22</v>
      </c>
      <c r="Z1" s="15" t="s">
        <v>23</v>
      </c>
    </row>
    <row r="2" spans="1:26" x14ac:dyDescent="0.25">
      <c r="A2" t="s">
        <v>8844</v>
      </c>
      <c r="B2" s="6" t="s">
        <v>9065</v>
      </c>
      <c r="C2" t="s">
        <v>9176</v>
      </c>
      <c r="D2" t="s">
        <v>8810</v>
      </c>
      <c r="E2" t="s">
        <v>9177</v>
      </c>
      <c r="F2" t="s">
        <v>9178</v>
      </c>
      <c r="G2" t="s">
        <v>8813</v>
      </c>
      <c r="H2" s="11" t="s">
        <v>9179</v>
      </c>
      <c r="I2" t="s">
        <v>8815</v>
      </c>
      <c r="J2" t="s">
        <v>47</v>
      </c>
      <c r="K2" t="s">
        <v>48</v>
      </c>
      <c r="L2" t="s">
        <v>50</v>
      </c>
      <c r="M2" t="s">
        <v>50</v>
      </c>
      <c r="N2" t="s">
        <v>36</v>
      </c>
      <c r="O2" t="s">
        <v>51</v>
      </c>
      <c r="P2" t="s">
        <v>266</v>
      </c>
      <c r="Q2" t="s">
        <v>39</v>
      </c>
      <c r="R2" t="s">
        <v>39</v>
      </c>
      <c r="S2" t="s">
        <v>39</v>
      </c>
      <c r="T2" t="s">
        <v>19</v>
      </c>
      <c r="U2" t="s">
        <v>8817</v>
      </c>
      <c r="V2" t="s">
        <v>8818</v>
      </c>
      <c r="W2" t="s">
        <v>8815</v>
      </c>
      <c r="X2" t="str">
        <f>IF(LEN(source_data[[#This Row],[technology]])=0,"","technology")</f>
        <v/>
      </c>
      <c r="Y2" t="str">
        <f>SUBSTITUTE(_xlfn.TEXTJOIN(";",TRUE,source_data[[#This Row],[format]:[topic]],source_data[[#This Row],[misc]],source_data[[#This Row],[area]:[other]],),"#",";")</f>
        <v>article;news;geospatial</v>
      </c>
      <c r="Z2">
        <f>9-COUNTBLANK(source_data[[#This Row],[format]:[other]])</f>
        <v>3</v>
      </c>
    </row>
    <row r="3" spans="1:26" x14ac:dyDescent="0.25">
      <c r="A3" t="s">
        <v>8845</v>
      </c>
      <c r="B3" t="s">
        <v>7344</v>
      </c>
      <c r="C3" t="s">
        <v>7345</v>
      </c>
      <c r="D3" t="s">
        <v>413</v>
      </c>
      <c r="E3" t="s">
        <v>4998</v>
      </c>
      <c r="F3" t="s">
        <v>8846</v>
      </c>
      <c r="G3" t="s">
        <v>8847</v>
      </c>
      <c r="H3" t="s">
        <v>7344</v>
      </c>
      <c r="I3" t="s">
        <v>1089</v>
      </c>
      <c r="J3" t="s">
        <v>47</v>
      </c>
      <c r="K3" t="s">
        <v>48</v>
      </c>
      <c r="N3" t="s">
        <v>36</v>
      </c>
      <c r="O3" t="s">
        <v>77</v>
      </c>
      <c r="P3" t="s">
        <v>39</v>
      </c>
      <c r="Q3" t="s">
        <v>39</v>
      </c>
      <c r="R3" t="s">
        <v>39</v>
      </c>
      <c r="S3" t="s">
        <v>9059</v>
      </c>
      <c r="T3" t="s">
        <v>9063</v>
      </c>
      <c r="U3" t="s">
        <v>39</v>
      </c>
      <c r="V3" t="s">
        <v>114</v>
      </c>
      <c r="W3" t="s">
        <v>39</v>
      </c>
      <c r="X3" t="str">
        <f>IF(LEN(source_data[[#This Row],[technology]])=0,"","technology")</f>
        <v>technology</v>
      </c>
      <c r="Y3" t="str">
        <f>SUBSTITUTE(_xlfn.TEXTJOIN(";",TRUE,source_data[[#This Row],[format]:[topic]],source_data[[#This Row],[misc]],source_data[[#This Row],[area]:[other]],),"#",";")</f>
        <v>post;data-viz;concept;technology;tableau;radial-tree</v>
      </c>
      <c r="Z3">
        <f>9-COUNTBLANK(source_data[[#This Row],[format]:[other]])</f>
        <v>4</v>
      </c>
    </row>
    <row r="4" spans="1:26" x14ac:dyDescent="0.25">
      <c r="A4" t="s">
        <v>8848</v>
      </c>
      <c r="B4" t="s">
        <v>8849</v>
      </c>
      <c r="C4" t="s">
        <v>8850</v>
      </c>
      <c r="D4" t="s">
        <v>887</v>
      </c>
      <c r="E4" t="s">
        <v>8851</v>
      </c>
      <c r="F4" t="s">
        <v>8852</v>
      </c>
      <c r="G4" t="s">
        <v>8853</v>
      </c>
      <c r="H4" t="s">
        <v>8849</v>
      </c>
      <c r="I4" t="s">
        <v>1089</v>
      </c>
      <c r="J4" t="s">
        <v>47</v>
      </c>
      <c r="K4" t="s">
        <v>48</v>
      </c>
      <c r="N4" t="s">
        <v>36</v>
      </c>
      <c r="O4" t="s">
        <v>1089</v>
      </c>
      <c r="P4" t="s">
        <v>2058</v>
      </c>
      <c r="Q4" t="s">
        <v>39</v>
      </c>
      <c r="R4" t="s">
        <v>39</v>
      </c>
      <c r="S4" t="s">
        <v>158</v>
      </c>
      <c r="T4" t="s">
        <v>39</v>
      </c>
      <c r="U4" t="s">
        <v>39</v>
      </c>
      <c r="V4" t="s">
        <v>159</v>
      </c>
      <c r="W4" t="s">
        <v>39</v>
      </c>
      <c r="X4" t="str">
        <f>IF(LEN(source_data[[#This Row],[technology]])=0,"","technology")</f>
        <v/>
      </c>
      <c r="Y4" t="str">
        <f>SUBSTITUTE(_xlfn.TEXTJOIN(";",TRUE,source_data[[#This Row],[format]:[topic]],source_data[[#This Row],[misc]],source_data[[#This Row],[area]:[other]],),"#",";")</f>
        <v>post;infographic;data-viz;concept</v>
      </c>
      <c r="Z4">
        <f>9-COUNTBLANK(source_data[[#This Row],[format]:[other]])</f>
        <v>4</v>
      </c>
    </row>
    <row r="5" spans="1:26" x14ac:dyDescent="0.25">
      <c r="A5" t="s">
        <v>8854</v>
      </c>
      <c r="B5" t="s">
        <v>8855</v>
      </c>
      <c r="C5" t="s">
        <v>8856</v>
      </c>
      <c r="D5" t="s">
        <v>8857</v>
      </c>
      <c r="E5" t="s">
        <v>8858</v>
      </c>
      <c r="F5" t="s">
        <v>8859</v>
      </c>
      <c r="G5" t="s">
        <v>8860</v>
      </c>
      <c r="H5" t="s">
        <v>8861</v>
      </c>
      <c r="I5" t="s">
        <v>225</v>
      </c>
      <c r="J5" t="s">
        <v>47</v>
      </c>
      <c r="K5" t="s">
        <v>48</v>
      </c>
      <c r="N5" t="s">
        <v>36</v>
      </c>
      <c r="O5" t="s">
        <v>51</v>
      </c>
      <c r="P5" t="s">
        <v>8862</v>
      </c>
      <c r="Q5" t="s">
        <v>39</v>
      </c>
      <c r="R5" t="s">
        <v>39</v>
      </c>
      <c r="S5" t="s">
        <v>39</v>
      </c>
      <c r="T5" t="s">
        <v>523</v>
      </c>
      <c r="U5" t="s">
        <v>39</v>
      </c>
      <c r="V5" t="s">
        <v>39</v>
      </c>
      <c r="W5" t="s">
        <v>8863</v>
      </c>
      <c r="X5" t="str">
        <f>IF(LEN(source_data[[#This Row],[technology]])=0,"","technology")</f>
        <v/>
      </c>
      <c r="Y5" t="str">
        <f>SUBSTITUTE(_xlfn.TEXTJOIN(";",TRUE,source_data[[#This Row],[format]:[topic]],source_data[[#This Row],[misc]],source_data[[#This Row],[area]:[other]],),"#",";")</f>
        <v>post;infographic;data-viz;concept</v>
      </c>
      <c r="Z5">
        <f>9-COUNTBLANK(source_data[[#This Row],[format]:[other]])</f>
        <v>4</v>
      </c>
    </row>
    <row r="6" spans="1:26" x14ac:dyDescent="0.25">
      <c r="A6" t="s">
        <v>8864</v>
      </c>
      <c r="B6" t="s">
        <v>8865</v>
      </c>
      <c r="C6" t="s">
        <v>8866</v>
      </c>
      <c r="D6" t="s">
        <v>2842</v>
      </c>
      <c r="E6" t="s">
        <v>8867</v>
      </c>
      <c r="F6" t="s">
        <v>8868</v>
      </c>
      <c r="G6" t="s">
        <v>8869</v>
      </c>
      <c r="H6" t="s">
        <v>8865</v>
      </c>
      <c r="I6" t="s">
        <v>1089</v>
      </c>
      <c r="J6" t="s">
        <v>47</v>
      </c>
      <c r="K6" t="s">
        <v>48</v>
      </c>
      <c r="N6" t="s">
        <v>36</v>
      </c>
      <c r="O6" t="s">
        <v>1089</v>
      </c>
      <c r="P6" t="s">
        <v>39</v>
      </c>
      <c r="Q6" t="s">
        <v>39</v>
      </c>
      <c r="R6" t="s">
        <v>39</v>
      </c>
      <c r="S6" t="s">
        <v>158</v>
      </c>
      <c r="T6" t="s">
        <v>19</v>
      </c>
      <c r="U6" t="s">
        <v>1185</v>
      </c>
      <c r="V6" t="s">
        <v>39</v>
      </c>
      <c r="W6" t="s">
        <v>39</v>
      </c>
      <c r="X6" t="str">
        <f>IF(LEN(source_data[[#This Row],[technology]])=0,"","technology")</f>
        <v/>
      </c>
      <c r="Y6" t="str">
        <f>SUBSTITUTE(_xlfn.TEXTJOIN(";",TRUE,source_data[[#This Row],[format]:[topic]],source_data[[#This Row],[misc]],source_data[[#This Row],[area]:[other]],),"#",";")</f>
        <v>site;how-to;data-viz;technique</v>
      </c>
      <c r="Z6">
        <f>9-COUNTBLANK(source_data[[#This Row],[format]:[other]])</f>
        <v>4</v>
      </c>
    </row>
    <row r="7" spans="1:26" x14ac:dyDescent="0.25">
      <c r="A7" t="s">
        <v>8870</v>
      </c>
      <c r="B7" s="6" t="s">
        <v>9066</v>
      </c>
      <c r="C7" t="s">
        <v>9175</v>
      </c>
      <c r="D7" t="s">
        <v>8810</v>
      </c>
      <c r="E7" t="s">
        <v>8871</v>
      </c>
      <c r="F7" t="s">
        <v>8872</v>
      </c>
      <c r="G7" t="s">
        <v>8813</v>
      </c>
      <c r="H7" t="s">
        <v>8814</v>
      </c>
      <c r="I7" t="s">
        <v>8815</v>
      </c>
      <c r="J7" t="s">
        <v>47</v>
      </c>
      <c r="K7" t="s">
        <v>48</v>
      </c>
      <c r="L7" t="s">
        <v>50</v>
      </c>
      <c r="M7" t="s">
        <v>50</v>
      </c>
      <c r="N7" t="s">
        <v>36</v>
      </c>
      <c r="O7" t="s">
        <v>51</v>
      </c>
      <c r="P7" t="s">
        <v>266</v>
      </c>
      <c r="Q7" t="s">
        <v>39</v>
      </c>
      <c r="R7" t="s">
        <v>39</v>
      </c>
      <c r="S7" t="s">
        <v>39</v>
      </c>
      <c r="T7" t="s">
        <v>19</v>
      </c>
      <c r="U7" t="s">
        <v>8817</v>
      </c>
      <c r="V7" t="s">
        <v>8818</v>
      </c>
      <c r="W7" t="s">
        <v>8815</v>
      </c>
      <c r="X7" t="str">
        <f>IF(LEN(source_data[[#This Row],[technology]])=0,"","technology")</f>
        <v/>
      </c>
      <c r="Y7" t="str">
        <f>SUBSTITUTE(_xlfn.TEXTJOIN(";",TRUE,source_data[[#This Row],[format]:[topic]],source_data[[#This Row],[misc]],source_data[[#This Row],[area]:[other]],),"#",";")</f>
        <v>post;how-to;data-viz;methodology;development</v>
      </c>
      <c r="Z7">
        <f>9-COUNTBLANK(source_data[[#This Row],[format]:[other]])</f>
        <v>5</v>
      </c>
    </row>
    <row r="8" spans="1:26" x14ac:dyDescent="0.25">
      <c r="A8" t="s">
        <v>8873</v>
      </c>
      <c r="B8" t="s">
        <v>8874</v>
      </c>
      <c r="C8" t="s">
        <v>8875</v>
      </c>
      <c r="D8" t="s">
        <v>8876</v>
      </c>
      <c r="E8" t="s">
        <v>8877</v>
      </c>
      <c r="F8" t="s">
        <v>8878</v>
      </c>
      <c r="G8" t="s">
        <v>8879</v>
      </c>
      <c r="H8" t="s">
        <v>8880</v>
      </c>
      <c r="I8" t="s">
        <v>225</v>
      </c>
      <c r="J8" t="s">
        <v>47</v>
      </c>
      <c r="K8" t="s">
        <v>48</v>
      </c>
      <c r="N8" t="s">
        <v>36</v>
      </c>
      <c r="O8" t="s">
        <v>37</v>
      </c>
      <c r="P8" t="s">
        <v>177</v>
      </c>
      <c r="Q8" t="s">
        <v>613</v>
      </c>
      <c r="R8" t="s">
        <v>39</v>
      </c>
      <c r="S8" t="s">
        <v>39</v>
      </c>
      <c r="T8" t="s">
        <v>53</v>
      </c>
      <c r="U8" t="s">
        <v>1422</v>
      </c>
      <c r="V8" t="s">
        <v>39</v>
      </c>
      <c r="W8" t="s">
        <v>39</v>
      </c>
      <c r="X8" t="str">
        <f>IF(LEN(source_data[[#This Row],[technology]])=0,"","technology")</f>
        <v/>
      </c>
      <c r="Y8" t="str">
        <f>SUBSTITUTE(_xlfn.TEXTJOIN(";",TRUE,source_data[[#This Row],[format]:[topic]],source_data[[#This Row],[misc]],source_data[[#This Row],[area]:[other]],),"#",";")</f>
        <v>video;list;technique;ml</v>
      </c>
      <c r="Z8">
        <f>9-COUNTBLANK(source_data[[#This Row],[format]:[other]])</f>
        <v>4</v>
      </c>
    </row>
    <row r="9" spans="1:26" x14ac:dyDescent="0.25">
      <c r="A9" t="s">
        <v>8881</v>
      </c>
      <c r="B9" t="s">
        <v>8882</v>
      </c>
      <c r="C9" t="s">
        <v>8883</v>
      </c>
      <c r="D9" t="s">
        <v>8884</v>
      </c>
      <c r="E9" t="s">
        <v>879</v>
      </c>
      <c r="F9" t="s">
        <v>8885</v>
      </c>
      <c r="G9" t="s">
        <v>8886</v>
      </c>
      <c r="H9" t="s">
        <v>8887</v>
      </c>
      <c r="I9" t="s">
        <v>1089</v>
      </c>
      <c r="J9" t="s">
        <v>47</v>
      </c>
      <c r="K9" t="s">
        <v>48</v>
      </c>
      <c r="N9" t="s">
        <v>36</v>
      </c>
      <c r="O9" t="s">
        <v>426</v>
      </c>
      <c r="P9" t="s">
        <v>8888</v>
      </c>
      <c r="Q9" t="s">
        <v>39</v>
      </c>
      <c r="R9" t="s">
        <v>39</v>
      </c>
      <c r="S9" t="s">
        <v>39</v>
      </c>
      <c r="T9" t="s">
        <v>39</v>
      </c>
      <c r="U9" t="s">
        <v>1422</v>
      </c>
      <c r="V9" t="s">
        <v>39</v>
      </c>
      <c r="W9" t="s">
        <v>39</v>
      </c>
      <c r="X9" t="str">
        <f>IF(LEN(source_data[[#This Row],[technology]])=0,"","technology")</f>
        <v/>
      </c>
      <c r="Y9" t="str">
        <f>SUBSTITUTE(_xlfn.TEXTJOIN(";",TRUE,source_data[[#This Row],[format]:[topic]],source_data[[#This Row],[misc]],source_data[[#This Row],[area]:[other]],),"#",";")</f>
        <v>paper;research;technique;dl</v>
      </c>
      <c r="Z9">
        <f>9-COUNTBLANK(source_data[[#This Row],[format]:[other]])</f>
        <v>4</v>
      </c>
    </row>
    <row r="10" spans="1:26" x14ac:dyDescent="0.25">
      <c r="A10" t="s">
        <v>8889</v>
      </c>
      <c r="B10" s="6" t="s">
        <v>9067</v>
      </c>
      <c r="C10" t="s">
        <v>8890</v>
      </c>
      <c r="D10" t="s">
        <v>8810</v>
      </c>
      <c r="E10" t="s">
        <v>8891</v>
      </c>
      <c r="F10" t="s">
        <v>8892</v>
      </c>
      <c r="G10" t="s">
        <v>8893</v>
      </c>
      <c r="H10" t="s">
        <v>8814</v>
      </c>
      <c r="I10" t="s">
        <v>8815</v>
      </c>
      <c r="J10" t="s">
        <v>47</v>
      </c>
      <c r="K10" t="s">
        <v>48</v>
      </c>
      <c r="N10" t="s">
        <v>36</v>
      </c>
      <c r="O10" t="s">
        <v>51</v>
      </c>
      <c r="P10" t="s">
        <v>5040</v>
      </c>
      <c r="Q10" t="s">
        <v>39</v>
      </c>
      <c r="R10" t="s">
        <v>39</v>
      </c>
      <c r="S10" t="s">
        <v>2009</v>
      </c>
      <c r="T10" t="s">
        <v>39</v>
      </c>
      <c r="U10" t="s">
        <v>39</v>
      </c>
      <c r="V10" t="s">
        <v>39</v>
      </c>
      <c r="W10" t="s">
        <v>39</v>
      </c>
      <c r="X10" t="str">
        <f>IF(LEN(source_data[[#This Row],[technology]])=0,"","technology")</f>
        <v>technology</v>
      </c>
      <c r="Y10" t="str">
        <f>SUBSTITUTE(_xlfn.TEXTJOIN(";",TRUE,source_data[[#This Row],[format]:[topic]],source_data[[#This Row],[misc]],source_data[[#This Row],[area]:[other]],),"#",";")</f>
        <v>code;data-viz;tool;technique;feature;technology;development;d3js</v>
      </c>
      <c r="Z10">
        <f>9-COUNTBLANK(source_data[[#This Row],[format]:[other]])</f>
        <v>5</v>
      </c>
    </row>
    <row r="11" spans="1:26" x14ac:dyDescent="0.25">
      <c r="A11" t="s">
        <v>8894</v>
      </c>
      <c r="B11" t="s">
        <v>8895</v>
      </c>
      <c r="C11" t="s">
        <v>8896</v>
      </c>
      <c r="D11" t="s">
        <v>8897</v>
      </c>
      <c r="E11" t="s">
        <v>8898</v>
      </c>
      <c r="F11" t="s">
        <v>8899</v>
      </c>
      <c r="G11" t="s">
        <v>8900</v>
      </c>
      <c r="H11" t="s">
        <v>8901</v>
      </c>
      <c r="I11" t="s">
        <v>225</v>
      </c>
      <c r="J11" t="s">
        <v>47</v>
      </c>
      <c r="K11" t="s">
        <v>48</v>
      </c>
      <c r="N11" t="s">
        <v>36</v>
      </c>
      <c r="O11" t="s">
        <v>8902</v>
      </c>
      <c r="P11" t="s">
        <v>39</v>
      </c>
      <c r="Q11" t="s">
        <v>39</v>
      </c>
      <c r="R11" t="s">
        <v>39</v>
      </c>
      <c r="S11" t="s">
        <v>52</v>
      </c>
      <c r="T11" t="s">
        <v>39</v>
      </c>
      <c r="U11" t="s">
        <v>39</v>
      </c>
      <c r="V11" t="s">
        <v>39</v>
      </c>
      <c r="W11" t="s">
        <v>8903</v>
      </c>
      <c r="X11" t="str">
        <f>IF(LEN(source_data[[#This Row],[technology]])=0,"","technology")</f>
        <v>technology</v>
      </c>
      <c r="Y11" t="str">
        <f>SUBSTITUTE(_xlfn.TEXTJOIN(";",TRUE,source_data[[#This Row],[format]:[topic]],source_data[[#This Row],[misc]],source_data[[#This Row],[area]:[other]],),"#",";")</f>
        <v>post;data-viz;technique;technology;svg</v>
      </c>
      <c r="Z11">
        <f>9-COUNTBLANK(source_data[[#This Row],[format]:[other]])</f>
        <v>4</v>
      </c>
    </row>
  </sheetData>
  <hyperlinks>
    <hyperlink ref="H2" r:id="rId1" xr:uid="{57744DBB-4701-4E47-87F3-939699B9881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56130F-DF42-4B0A-9FCF-D02E757853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link_data_full-v3</vt:lpstr>
      <vt:lpstr>link_data_full-v2</vt:lpstr>
      <vt:lpstr>notion-export-2024-01-15</vt:lpstr>
      <vt:lpstr>Sheet1</vt:lpstr>
      <vt:lpstr>tags_tbl</vt:lpstr>
      <vt:lpstr>tags</vt:lpstr>
      <vt:lpstr>categories_detail</vt:lpstr>
      <vt:lpstr>categories</vt:lpstr>
      <vt:lpstr>themes</vt:lpstr>
      <vt:lpstr>tag_check</vt:lpstr>
      <vt:lpstr>misc</vt:lpstr>
      <vt:lpstr>coming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Asif Salam</dc:creator>
  <cp:lastModifiedBy>Asif Salam</cp:lastModifiedBy>
  <dcterms:created xsi:type="dcterms:W3CDTF">2023-07-25T00:57:29Z</dcterms:created>
  <dcterms:modified xsi:type="dcterms:W3CDTF">2024-01-15T23:38:00Z</dcterms:modified>
</cp:coreProperties>
</file>